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15480" windowHeight="7890" tabRatio="622"/>
  </bookViews>
  <sheets>
    <sheet name="Summary" sheetId="11" r:id="rId1"/>
    <sheet name="Accum Deprec 1995Original" sheetId="13" r:id="rId2"/>
    <sheet name="Accum Deprec 1995 PWOriginal" sheetId="14" r:id="rId3"/>
    <sheet name="Accum Deprec 1999 PWOriginal" sheetId="15" r:id="rId4"/>
    <sheet name="Accum Deprec 1835Original" sheetId="17" r:id="rId5"/>
    <sheet name="Accum Deprec 1836Original" sheetId="19" r:id="rId6"/>
    <sheet name="Accum Deprec 1837Original" sheetId="20" r:id="rId7"/>
    <sheet name="Accum Deprec 1860 nonSMOriginal" sheetId="18" r:id="rId8"/>
    <sheet name="Accum Deprec 1835withreallocate" sheetId="21" r:id="rId9"/>
    <sheet name="PW Accum Deprec 1835Original" sheetId="22" r:id="rId10"/>
    <sheet name="Accum Deprec 1836withreallocate" sheetId="23" r:id="rId11"/>
    <sheet name="PW Accum Deprec 1836Original" sheetId="24" r:id="rId12"/>
    <sheet name="Accum Deprec 1837withreallocate" sheetId="26" r:id="rId13"/>
    <sheet name="PW Accum Deprec 1837Original" sheetId="25" r:id="rId14"/>
    <sheet name="Accum Deprec 1860 1331 nonSMNew" sheetId="30" r:id="rId15"/>
    <sheet name="Accum Deprec 1995 1996" sheetId="27" r:id="rId16"/>
    <sheet name="Sheet3" sheetId="12" r:id="rId17"/>
  </sheets>
  <externalReferences>
    <externalReference r:id="rId18"/>
    <externalReference r:id="rId19"/>
  </externalReferences>
  <definedNames>
    <definedName name="___INDEX_SHEET___ASAP_Utilities">#REF!</definedName>
    <definedName name="Buildings" localSheetId="4">#REF!</definedName>
    <definedName name="Buildings" localSheetId="8">#REF!</definedName>
    <definedName name="Buildings" localSheetId="5">#REF!</definedName>
    <definedName name="Buildings" localSheetId="10">#REF!</definedName>
    <definedName name="Buildings" localSheetId="6">#REF!</definedName>
    <definedName name="Buildings" localSheetId="12">#REF!</definedName>
    <definedName name="Buildings" localSheetId="14">#REF!</definedName>
    <definedName name="Buildings" localSheetId="7">#REF!</definedName>
    <definedName name="Buildings" localSheetId="15">#REF!</definedName>
    <definedName name="Buildings" localSheetId="9">#REF!</definedName>
    <definedName name="Buildings" localSheetId="11">#REF!</definedName>
    <definedName name="Buildings" localSheetId="13">#REF!</definedName>
    <definedName name="Buildings">#REF!</definedName>
    <definedName name="Buildings___Fixtures" localSheetId="4">#REF!</definedName>
    <definedName name="Buildings___Fixtures" localSheetId="8">#REF!</definedName>
    <definedName name="Buildings___Fixtures" localSheetId="5">#REF!</definedName>
    <definedName name="Buildings___Fixtures" localSheetId="10">#REF!</definedName>
    <definedName name="Buildings___Fixtures" localSheetId="6">#REF!</definedName>
    <definedName name="Buildings___Fixtures" localSheetId="12">#REF!</definedName>
    <definedName name="Buildings___Fixtures" localSheetId="14">#REF!</definedName>
    <definedName name="Buildings___Fixtures" localSheetId="7">#REF!</definedName>
    <definedName name="Buildings___Fixtures" localSheetId="15">#REF!</definedName>
    <definedName name="Buildings___Fixtures" localSheetId="9">#REF!</definedName>
    <definedName name="Buildings___Fixtures" localSheetId="11">#REF!</definedName>
    <definedName name="Buildings___Fixtures" localSheetId="13">#REF!</definedName>
    <definedName name="Buildings___Fixtures">#REF!</definedName>
    <definedName name="Communication_Equipment" localSheetId="4">#REF!</definedName>
    <definedName name="Communication_Equipment" localSheetId="8">#REF!</definedName>
    <definedName name="Communication_Equipment" localSheetId="5">#REF!</definedName>
    <definedName name="Communication_Equipment" localSheetId="10">#REF!</definedName>
    <definedName name="Communication_Equipment" localSheetId="6">#REF!</definedName>
    <definedName name="Communication_Equipment" localSheetId="12">#REF!</definedName>
    <definedName name="Communication_Equipment" localSheetId="14">#REF!</definedName>
    <definedName name="Communication_Equipment" localSheetId="7">#REF!</definedName>
    <definedName name="Communication_Equipment" localSheetId="15">#REF!</definedName>
    <definedName name="Communication_Equipment" localSheetId="9">#REF!</definedName>
    <definedName name="Communication_Equipment" localSheetId="11">#REF!</definedName>
    <definedName name="Communication_Equipment" localSheetId="13">#REF!</definedName>
    <definedName name="Communication_Equipment">#REF!</definedName>
    <definedName name="Computer_Total" localSheetId="4">#REF!</definedName>
    <definedName name="Computer_Total" localSheetId="8">#REF!</definedName>
    <definedName name="Computer_Total" localSheetId="5">#REF!</definedName>
    <definedName name="Computer_Total" localSheetId="10">#REF!</definedName>
    <definedName name="Computer_Total" localSheetId="6">#REF!</definedName>
    <definedName name="Computer_Total" localSheetId="12">#REF!</definedName>
    <definedName name="Computer_Total" localSheetId="14">#REF!</definedName>
    <definedName name="Computer_Total" localSheetId="7">#REF!</definedName>
    <definedName name="Computer_Total" localSheetId="15">#REF!</definedName>
    <definedName name="Computer_Total" localSheetId="9">#REF!</definedName>
    <definedName name="Computer_Total" localSheetId="11">#REF!</definedName>
    <definedName name="Computer_Total" localSheetId="13">#REF!</definedName>
    <definedName name="Computer_Total">#REF!</definedName>
    <definedName name="Dist_Station_Equipment" localSheetId="4">#REF!</definedName>
    <definedName name="Dist_Station_Equipment" localSheetId="8">#REF!</definedName>
    <definedName name="Dist_Station_Equipment" localSheetId="5">#REF!</definedName>
    <definedName name="Dist_Station_Equipment" localSheetId="10">#REF!</definedName>
    <definedName name="Dist_Station_Equipment" localSheetId="6">#REF!</definedName>
    <definedName name="Dist_Station_Equipment" localSheetId="12">#REF!</definedName>
    <definedName name="Dist_Station_Equipment" localSheetId="14">#REF!</definedName>
    <definedName name="Dist_Station_Equipment" localSheetId="7">#REF!</definedName>
    <definedName name="Dist_Station_Equipment" localSheetId="15">#REF!</definedName>
    <definedName name="Dist_Station_Equipment" localSheetId="9">#REF!</definedName>
    <definedName name="Dist_Station_Equipment" localSheetId="11">#REF!</definedName>
    <definedName name="Dist_Station_Equipment" localSheetId="13">#REF!</definedName>
    <definedName name="Dist_Station_Equipment">#REF!</definedName>
    <definedName name="Land" localSheetId="4">#REF!</definedName>
    <definedName name="Land" localSheetId="8">#REF!</definedName>
    <definedName name="Land" localSheetId="5">#REF!</definedName>
    <definedName name="Land" localSheetId="10">#REF!</definedName>
    <definedName name="Land" localSheetId="6">#REF!</definedName>
    <definedName name="Land" localSheetId="12">#REF!</definedName>
    <definedName name="Land" localSheetId="14">#REF!</definedName>
    <definedName name="Land" localSheetId="7">#REF!</definedName>
    <definedName name="Land" localSheetId="15">#REF!</definedName>
    <definedName name="Land" localSheetId="9">#REF!</definedName>
    <definedName name="Land" localSheetId="11">#REF!</definedName>
    <definedName name="Land" localSheetId="13">#REF!</definedName>
    <definedName name="Land">#REF!</definedName>
    <definedName name="Land_Rights" localSheetId="4">#REF!</definedName>
    <definedName name="Land_Rights" localSheetId="8">#REF!</definedName>
    <definedName name="Land_Rights" localSheetId="5">#REF!</definedName>
    <definedName name="Land_Rights" localSheetId="10">#REF!</definedName>
    <definedName name="Land_Rights" localSheetId="6">#REF!</definedName>
    <definedName name="Land_Rights" localSheetId="12">#REF!</definedName>
    <definedName name="Land_Rights" localSheetId="14">#REF!</definedName>
    <definedName name="Land_Rights" localSheetId="7">#REF!</definedName>
    <definedName name="Land_Rights" localSheetId="15">#REF!</definedName>
    <definedName name="Land_Rights" localSheetId="9">#REF!</definedName>
    <definedName name="Land_Rights" localSheetId="11">#REF!</definedName>
    <definedName name="Land_Rights" localSheetId="13">#REF!</definedName>
    <definedName name="Land_Rights">#REF!</definedName>
    <definedName name="LDC_LIST">[1]lists!$AM$1:$AM$80</definedName>
    <definedName name="Measurement___Testing_Equip" localSheetId="4">#REF!</definedName>
    <definedName name="Measurement___Testing_Equip" localSheetId="8">#REF!</definedName>
    <definedName name="Measurement___Testing_Equip" localSheetId="5">#REF!</definedName>
    <definedName name="Measurement___Testing_Equip" localSheetId="10">#REF!</definedName>
    <definedName name="Measurement___Testing_Equip" localSheetId="6">#REF!</definedName>
    <definedName name="Measurement___Testing_Equip" localSheetId="12">#REF!</definedName>
    <definedName name="Measurement___Testing_Equip" localSheetId="14">#REF!</definedName>
    <definedName name="Measurement___Testing_Equip" localSheetId="7">#REF!</definedName>
    <definedName name="Measurement___Testing_Equip" localSheetId="15">#REF!</definedName>
    <definedName name="Measurement___Testing_Equip" localSheetId="9">#REF!</definedName>
    <definedName name="Measurement___Testing_Equip" localSheetId="11">#REF!</definedName>
    <definedName name="Measurement___Testing_Equip" localSheetId="13">#REF!</definedName>
    <definedName name="Measurement___Testing_Equip">#REF!</definedName>
    <definedName name="Meter_Totals" localSheetId="4">#REF!</definedName>
    <definedName name="Meter_Totals" localSheetId="8">#REF!</definedName>
    <definedName name="Meter_Totals" localSheetId="5">#REF!</definedName>
    <definedName name="Meter_Totals" localSheetId="10">#REF!</definedName>
    <definedName name="Meter_Totals" localSheetId="6">#REF!</definedName>
    <definedName name="Meter_Totals" localSheetId="12">#REF!</definedName>
    <definedName name="Meter_Totals" localSheetId="14">#REF!</definedName>
    <definedName name="Meter_Totals" localSheetId="7">#REF!</definedName>
    <definedName name="Meter_Totals" localSheetId="15">#REF!</definedName>
    <definedName name="Meter_Totals" localSheetId="9">#REF!</definedName>
    <definedName name="Meter_Totals" localSheetId="11">#REF!</definedName>
    <definedName name="Meter_Totals" localSheetId="13">#REF!</definedName>
    <definedName name="Meter_Totals">#REF!</definedName>
    <definedName name="Office_Equipment" localSheetId="4">#REF!</definedName>
    <definedName name="Office_Equipment" localSheetId="8">#REF!</definedName>
    <definedName name="Office_Equipment" localSheetId="5">#REF!</definedName>
    <definedName name="Office_Equipment" localSheetId="10">#REF!</definedName>
    <definedName name="Office_Equipment" localSheetId="6">#REF!</definedName>
    <definedName name="Office_Equipment" localSheetId="12">#REF!</definedName>
    <definedName name="Office_Equipment" localSheetId="14">#REF!</definedName>
    <definedName name="Office_Equipment" localSheetId="7">#REF!</definedName>
    <definedName name="Office_Equipment" localSheetId="15">#REF!</definedName>
    <definedName name="Office_Equipment" localSheetId="9">#REF!</definedName>
    <definedName name="Office_Equipment" localSheetId="11">#REF!</definedName>
    <definedName name="Office_Equipment" localSheetId="13">#REF!</definedName>
    <definedName name="Office_Equipment">#REF!</definedName>
    <definedName name="Overhead_Total" localSheetId="4">#REF!</definedName>
    <definedName name="Overhead_Total" localSheetId="8">#REF!</definedName>
    <definedName name="Overhead_Total" localSheetId="5">#REF!</definedName>
    <definedName name="Overhead_Total" localSheetId="10">#REF!</definedName>
    <definedName name="Overhead_Total" localSheetId="6">#REF!</definedName>
    <definedName name="Overhead_Total" localSheetId="12">#REF!</definedName>
    <definedName name="Overhead_Total" localSheetId="14">#REF!</definedName>
    <definedName name="Overhead_Total" localSheetId="7">#REF!</definedName>
    <definedName name="Overhead_Total" localSheetId="15">#REF!</definedName>
    <definedName name="Overhead_Total" localSheetId="9">#REF!</definedName>
    <definedName name="Overhead_Total" localSheetId="11">#REF!</definedName>
    <definedName name="Overhead_Total" localSheetId="13">#REF!</definedName>
    <definedName name="Overhead_Total">#REF!</definedName>
    <definedName name="_xlnm.Print_Area" localSheetId="4">'Accum Deprec 1835Original'!$A$2:$AQ$146</definedName>
    <definedName name="_xlnm.Print_Titles" localSheetId="4">'Accum Deprec 1835Original'!$A:$B,'Accum Deprec 1835Original'!$9:$10</definedName>
    <definedName name="_xlnm.Print_Titles" localSheetId="8">'Accum Deprec 1835withreallocate'!$A:$B,'Accum Deprec 1835withreallocate'!$9:$10</definedName>
    <definedName name="_xlnm.Print_Titles" localSheetId="5">'Accum Deprec 1836Original'!$A:$B,'Accum Deprec 1836Original'!$9:$10</definedName>
    <definedName name="_xlnm.Print_Titles" localSheetId="10">'Accum Deprec 1836withreallocate'!$A:$B,'Accum Deprec 1836withreallocate'!$9:$10</definedName>
    <definedName name="_xlnm.Print_Titles" localSheetId="6">'Accum Deprec 1837Original'!$A:$B,'Accum Deprec 1837Original'!$9:$10</definedName>
    <definedName name="_xlnm.Print_Titles" localSheetId="12">'Accum Deprec 1837withreallocate'!$A:$B,'Accum Deprec 1837withreallocate'!$9:$10</definedName>
    <definedName name="_xlnm.Print_Titles" localSheetId="14">'Accum Deprec 1860 1331 nonSMNew'!$A:$B,'Accum Deprec 1860 1331 nonSMNew'!$1:$10</definedName>
    <definedName name="_xlnm.Print_Titles" localSheetId="7">'Accum Deprec 1860 nonSMOriginal'!$A:$B,'Accum Deprec 1860 nonSMOriginal'!$1:$10</definedName>
    <definedName name="_xlnm.Print_Titles" localSheetId="2">'Accum Deprec 1995 PWOriginal'!$A:$A,'Accum Deprec 1995 PWOriginal'!$1:$9</definedName>
    <definedName name="_xlnm.Print_Titles" localSheetId="9">'PW Accum Deprec 1835Original'!$A:$A,'PW Accum Deprec 1835Original'!$1:$11</definedName>
    <definedName name="_xlnm.Print_Titles" localSheetId="11">'PW Accum Deprec 1836Original'!$A:$A,'PW Accum Deprec 1836Original'!$1:$11</definedName>
    <definedName name="_xlnm.Print_Titles" localSheetId="13">'PW Accum Deprec 1837Original'!$A:$A,'PW Accum Deprec 1837Original'!$1:$11</definedName>
    <definedName name="Start_23">#REF!</definedName>
    <definedName name="Stores_Equipment" localSheetId="4">#REF!</definedName>
    <definedName name="Stores_Equipment" localSheetId="8">#REF!</definedName>
    <definedName name="Stores_Equipment" localSheetId="5">#REF!</definedName>
    <definedName name="Stores_Equipment" localSheetId="10">#REF!</definedName>
    <definedName name="Stores_Equipment" localSheetId="6">#REF!</definedName>
    <definedName name="Stores_Equipment" localSheetId="12">#REF!</definedName>
    <definedName name="Stores_Equipment" localSheetId="14">#REF!</definedName>
    <definedName name="Stores_Equipment" localSheetId="7">#REF!</definedName>
    <definedName name="Stores_Equipment" localSheetId="15">#REF!</definedName>
    <definedName name="Stores_Equipment" localSheetId="9">#REF!</definedName>
    <definedName name="Stores_Equipment" localSheetId="11">#REF!</definedName>
    <definedName name="Stores_Equipment" localSheetId="13">#REF!</definedName>
    <definedName name="Stores_Equipment">#REF!</definedName>
    <definedName name="System_Supervisory_Equip" localSheetId="4">#REF!</definedName>
    <definedName name="System_Supervisory_Equip" localSheetId="8">#REF!</definedName>
    <definedName name="System_Supervisory_Equip" localSheetId="5">#REF!</definedName>
    <definedName name="System_Supervisory_Equip" localSheetId="10">#REF!</definedName>
    <definedName name="System_Supervisory_Equip" localSheetId="6">#REF!</definedName>
    <definedName name="System_Supervisory_Equip" localSheetId="12">#REF!</definedName>
    <definedName name="System_Supervisory_Equip" localSheetId="14">#REF!</definedName>
    <definedName name="System_Supervisory_Equip" localSheetId="7">#REF!</definedName>
    <definedName name="System_Supervisory_Equip" localSheetId="15">#REF!</definedName>
    <definedName name="System_Supervisory_Equip" localSheetId="9">#REF!</definedName>
    <definedName name="System_Supervisory_Equip" localSheetId="11">#REF!</definedName>
    <definedName name="System_Supervisory_Equip" localSheetId="13">#REF!</definedName>
    <definedName name="System_Supervisory_Equip">#REF!</definedName>
    <definedName name="Tools" localSheetId="4">#REF!</definedName>
    <definedName name="Tools" localSheetId="8">#REF!</definedName>
    <definedName name="Tools" localSheetId="5">#REF!</definedName>
    <definedName name="Tools" localSheetId="10">#REF!</definedName>
    <definedName name="Tools" localSheetId="6">#REF!</definedName>
    <definedName name="Tools" localSheetId="12">#REF!</definedName>
    <definedName name="Tools" localSheetId="14">#REF!</definedName>
    <definedName name="Tools" localSheetId="7">#REF!</definedName>
    <definedName name="Tools" localSheetId="15">#REF!</definedName>
    <definedName name="Tools" localSheetId="9">#REF!</definedName>
    <definedName name="Tools" localSheetId="11">#REF!</definedName>
    <definedName name="Tools" localSheetId="13">#REF!</definedName>
    <definedName name="Tools">#REF!</definedName>
    <definedName name="Transformer_Totals" localSheetId="4">#REF!</definedName>
    <definedName name="Transformer_Totals" localSheetId="8">#REF!</definedName>
    <definedName name="Transformer_Totals" localSheetId="5">#REF!</definedName>
    <definedName name="Transformer_Totals" localSheetId="10">#REF!</definedName>
    <definedName name="Transformer_Totals" localSheetId="6">#REF!</definedName>
    <definedName name="Transformer_Totals" localSheetId="12">#REF!</definedName>
    <definedName name="Transformer_Totals" localSheetId="14">#REF!</definedName>
    <definedName name="Transformer_Totals" localSheetId="7">#REF!</definedName>
    <definedName name="Transformer_Totals" localSheetId="15">#REF!</definedName>
    <definedName name="Transformer_Totals" localSheetId="9">#REF!</definedName>
    <definedName name="Transformer_Totals" localSheetId="11">#REF!</definedName>
    <definedName name="Transformer_Totals" localSheetId="13">#REF!</definedName>
    <definedName name="Transformer_Totals">#REF!</definedName>
    <definedName name="units">[2]hidden1!$J$3:$J$8</definedName>
    <definedName name="Vehicle_Totals" localSheetId="4">#REF!</definedName>
    <definedName name="Vehicle_Totals" localSheetId="8">#REF!</definedName>
    <definedName name="Vehicle_Totals" localSheetId="5">#REF!</definedName>
    <definedName name="Vehicle_Totals" localSheetId="10">#REF!</definedName>
    <definedName name="Vehicle_Totals" localSheetId="6">#REF!</definedName>
    <definedName name="Vehicle_Totals" localSheetId="12">#REF!</definedName>
    <definedName name="Vehicle_Totals" localSheetId="14">#REF!</definedName>
    <definedName name="Vehicle_Totals" localSheetId="7">#REF!</definedName>
    <definedName name="Vehicle_Totals" localSheetId="15">#REF!</definedName>
    <definedName name="Vehicle_Totals" localSheetId="9">#REF!</definedName>
    <definedName name="Vehicle_Totals" localSheetId="11">#REF!</definedName>
    <definedName name="Vehicle_Totals" localSheetId="13">#REF!</definedName>
    <definedName name="Vehicle_Totals">#REF!</definedName>
  </definedNames>
  <calcPr calcId="145621"/>
</workbook>
</file>

<file path=xl/calcChain.xml><?xml version="1.0" encoding="utf-8"?>
<calcChain xmlns="http://schemas.openxmlformats.org/spreadsheetml/2006/main">
  <c r="D11" i="11" l="1"/>
  <c r="AP22" i="17" l="1"/>
  <c r="C9" i="11"/>
  <c r="E17" i="11"/>
  <c r="D17" i="11"/>
  <c r="E16" i="11"/>
  <c r="D16" i="11"/>
  <c r="D15" i="11"/>
  <c r="E15" i="11"/>
  <c r="D14" i="11"/>
  <c r="E14" i="11"/>
  <c r="C14" i="11"/>
  <c r="AG15" i="17"/>
  <c r="AG12" i="17"/>
  <c r="AG16" i="17"/>
  <c r="AE12" i="17"/>
  <c r="AE16" i="17"/>
  <c r="AE15" i="17"/>
  <c r="AH13" i="17"/>
  <c r="AF13" i="17"/>
  <c r="C15" i="11"/>
  <c r="C16" i="11"/>
  <c r="C17" i="11"/>
  <c r="C11" i="11"/>
  <c r="C10" i="11"/>
  <c r="E11" i="11" l="1"/>
  <c r="E10" i="11"/>
  <c r="E9" i="11"/>
  <c r="D10" i="11"/>
  <c r="D9" i="11"/>
  <c r="D43" i="11" l="1"/>
  <c r="D42" i="11"/>
  <c r="C43" i="11"/>
  <c r="C42" i="11"/>
  <c r="C41" i="11"/>
  <c r="C40" i="11"/>
  <c r="D31" i="11"/>
  <c r="D30" i="11"/>
  <c r="C80" i="30"/>
  <c r="J52" i="30"/>
  <c r="I52" i="30"/>
  <c r="H52" i="30"/>
  <c r="G52" i="30"/>
  <c r="F52" i="30"/>
  <c r="E52" i="30"/>
  <c r="D52" i="30"/>
  <c r="C52" i="30"/>
  <c r="J48" i="30"/>
  <c r="J54" i="30" s="1"/>
  <c r="I48" i="30"/>
  <c r="I54" i="30" s="1"/>
  <c r="H48" i="30"/>
  <c r="H54" i="30" s="1"/>
  <c r="G48" i="30"/>
  <c r="G54" i="30" s="1"/>
  <c r="F48" i="30"/>
  <c r="F54" i="30" s="1"/>
  <c r="E48" i="30"/>
  <c r="E54" i="30" s="1"/>
  <c r="D48" i="30"/>
  <c r="D54" i="30" s="1"/>
  <c r="C48" i="30"/>
  <c r="C54" i="30" s="1"/>
  <c r="L42" i="30"/>
  <c r="K42" i="30"/>
  <c r="J42" i="30"/>
  <c r="I42" i="30"/>
  <c r="H42" i="30"/>
  <c r="G42" i="30"/>
  <c r="F42" i="30"/>
  <c r="E42" i="30"/>
  <c r="D42" i="30"/>
  <c r="C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M42" i="30" s="1"/>
  <c r="H22" i="30"/>
  <c r="H43" i="30" s="1"/>
  <c r="G22" i="30"/>
  <c r="G43" i="30" s="1"/>
  <c r="F22" i="30"/>
  <c r="F43" i="30" s="1"/>
  <c r="E22" i="30"/>
  <c r="E43" i="30" s="1"/>
  <c r="D22" i="30"/>
  <c r="D43" i="30" s="1"/>
  <c r="C22" i="30"/>
  <c r="C43" i="30" s="1"/>
  <c r="C82" i="30" s="1"/>
  <c r="M20" i="30"/>
  <c r="L67" i="30"/>
  <c r="K19" i="30"/>
  <c r="K74" i="30" s="1"/>
  <c r="J19" i="30"/>
  <c r="J22" i="30" s="1"/>
  <c r="J43" i="30" s="1"/>
  <c r="I19" i="30"/>
  <c r="I22" i="30" s="1"/>
  <c r="I43" i="30" s="1"/>
  <c r="H19" i="30"/>
  <c r="M19" i="30" s="1"/>
  <c r="G18" i="30"/>
  <c r="M18" i="30" s="1"/>
  <c r="M17" i="30"/>
  <c r="B17" i="30"/>
  <c r="M16" i="30"/>
  <c r="M15" i="30"/>
  <c r="F15" i="30"/>
  <c r="M14" i="30"/>
  <c r="M13" i="30"/>
  <c r="C31" i="11"/>
  <c r="C30" i="11"/>
  <c r="C29" i="11"/>
  <c r="C28" i="11"/>
  <c r="D67" i="27"/>
  <c r="C67" i="27"/>
  <c r="I55" i="27"/>
  <c r="I54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K38" i="27"/>
  <c r="I38" i="27"/>
  <c r="I37" i="27"/>
  <c r="K36" i="27"/>
  <c r="I36" i="27"/>
  <c r="I35" i="27"/>
  <c r="K34" i="27"/>
  <c r="I34" i="27"/>
  <c r="I33" i="27"/>
  <c r="I32" i="27"/>
  <c r="I31" i="27"/>
  <c r="I67" i="27" s="1"/>
  <c r="S29" i="27"/>
  <c r="G29" i="27"/>
  <c r="G67" i="27" s="1"/>
  <c r="S28" i="27"/>
  <c r="F28" i="27"/>
  <c r="F67" i="27" s="1"/>
  <c r="E27" i="27"/>
  <c r="E67" i="27" s="1"/>
  <c r="S26" i="27"/>
  <c r="S25" i="27"/>
  <c r="L18" i="27"/>
  <c r="L39" i="27" s="1"/>
  <c r="K18" i="27"/>
  <c r="I18" i="27"/>
  <c r="H18" i="27"/>
  <c r="H30" i="27" s="1"/>
  <c r="G18" i="27"/>
  <c r="F18" i="27"/>
  <c r="F69" i="27" s="1"/>
  <c r="E18" i="27"/>
  <c r="E69" i="27" s="1"/>
  <c r="D18" i="27"/>
  <c r="D69" i="27" s="1"/>
  <c r="C18" i="27"/>
  <c r="C69" i="27" s="1"/>
  <c r="S16" i="27"/>
  <c r="R54" i="27"/>
  <c r="Q15" i="27"/>
  <c r="Q18" i="27" s="1"/>
  <c r="P15" i="27"/>
  <c r="P63" i="27" s="1"/>
  <c r="O15" i="27"/>
  <c r="O18" i="27" s="1"/>
  <c r="N15" i="27"/>
  <c r="N18" i="27" s="1"/>
  <c r="M15" i="27"/>
  <c r="M35" i="27" s="1"/>
  <c r="L15" i="27"/>
  <c r="L34" i="27" s="1"/>
  <c r="K15" i="27"/>
  <c r="K56" i="27" s="1"/>
  <c r="J15" i="27"/>
  <c r="J54" i="27" s="1"/>
  <c r="AJ123" i="26"/>
  <c r="L115" i="26"/>
  <c r="K115" i="26"/>
  <c r="J115" i="26"/>
  <c r="I115" i="26"/>
  <c r="H115" i="26"/>
  <c r="G115" i="26"/>
  <c r="F115" i="26"/>
  <c r="E115" i="26"/>
  <c r="D115" i="26"/>
  <c r="C115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AK67" i="26"/>
  <c r="AJ67" i="26"/>
  <c r="AN66" i="26"/>
  <c r="AI67" i="26"/>
  <c r="AN65" i="26"/>
  <c r="AH67" i="26"/>
  <c r="AN64" i="26"/>
  <c r="AG67" i="26"/>
  <c r="AN63" i="26"/>
  <c r="AF67" i="26"/>
  <c r="AN62" i="26"/>
  <c r="AE67" i="26"/>
  <c r="AN61" i="26"/>
  <c r="AD67" i="26"/>
  <c r="AN60" i="26"/>
  <c r="AC67" i="26"/>
  <c r="AN59" i="26"/>
  <c r="AB67" i="26"/>
  <c r="AN58" i="26"/>
  <c r="AA67" i="26"/>
  <c r="AN57" i="26"/>
  <c r="Z67" i="26"/>
  <c r="AN56" i="26"/>
  <c r="Y67" i="26"/>
  <c r="AN55" i="26"/>
  <c r="X67" i="26"/>
  <c r="AN54" i="26"/>
  <c r="W67" i="26"/>
  <c r="AN53" i="26"/>
  <c r="V67" i="26"/>
  <c r="AN52" i="26"/>
  <c r="U67" i="26"/>
  <c r="AN51" i="26"/>
  <c r="T67" i="26"/>
  <c r="AN50" i="26"/>
  <c r="S67" i="26"/>
  <c r="AN49" i="26"/>
  <c r="R67" i="26"/>
  <c r="AN48" i="26"/>
  <c r="Q67" i="26"/>
  <c r="AN47" i="26"/>
  <c r="P67" i="26"/>
  <c r="AN46" i="26"/>
  <c r="O67" i="26"/>
  <c r="AN45" i="26"/>
  <c r="N67" i="26"/>
  <c r="AN44" i="26"/>
  <c r="M67" i="26"/>
  <c r="AN43" i="26"/>
  <c r="L67" i="26"/>
  <c r="AN42" i="26"/>
  <c r="K67" i="26"/>
  <c r="AN41" i="26"/>
  <c r="J67" i="26"/>
  <c r="AN40" i="26"/>
  <c r="I67" i="26"/>
  <c r="AN39" i="26"/>
  <c r="H67" i="26"/>
  <c r="AN38" i="26"/>
  <c r="G67" i="26"/>
  <c r="AN37" i="26"/>
  <c r="AN36" i="26"/>
  <c r="F67" i="26"/>
  <c r="E67" i="26"/>
  <c r="AN35" i="26"/>
  <c r="AN34" i="26"/>
  <c r="D67" i="26"/>
  <c r="C67" i="26"/>
  <c r="AK18" i="26"/>
  <c r="AJ18" i="26"/>
  <c r="AJ68" i="26" s="1"/>
  <c r="AI18" i="26"/>
  <c r="AI68" i="26" s="1"/>
  <c r="AH18" i="26"/>
  <c r="AH68" i="26" s="1"/>
  <c r="AG18" i="26"/>
  <c r="AG68" i="26" s="1"/>
  <c r="AD18" i="26"/>
  <c r="AD68" i="26" s="1"/>
  <c r="AC18" i="26"/>
  <c r="AC68" i="26" s="1"/>
  <c r="AB18" i="26"/>
  <c r="AB68" i="26" s="1"/>
  <c r="AA18" i="26"/>
  <c r="AA68" i="26" s="1"/>
  <c r="Z18" i="26"/>
  <c r="Z68" i="26" s="1"/>
  <c r="Y18" i="26"/>
  <c r="Y68" i="26" s="1"/>
  <c r="X18" i="26"/>
  <c r="W18" i="26"/>
  <c r="V18" i="26"/>
  <c r="V68" i="26" s="1"/>
  <c r="U18" i="26"/>
  <c r="U68" i="26" s="1"/>
  <c r="T18" i="26"/>
  <c r="T68" i="26" s="1"/>
  <c r="S18" i="26"/>
  <c r="S68" i="26" s="1"/>
  <c r="R18" i="26"/>
  <c r="R68" i="26" s="1"/>
  <c r="Q18" i="26"/>
  <c r="Q68" i="26" s="1"/>
  <c r="P18" i="26"/>
  <c r="P68" i="26" s="1"/>
  <c r="O18" i="26"/>
  <c r="N18" i="26"/>
  <c r="N68" i="26" s="1"/>
  <c r="M18" i="26"/>
  <c r="M68" i="26" s="1"/>
  <c r="L18" i="26"/>
  <c r="L68" i="26" s="1"/>
  <c r="L117" i="26" s="1"/>
  <c r="K18" i="26"/>
  <c r="K68" i="26" s="1"/>
  <c r="K117" i="26" s="1"/>
  <c r="J18" i="26"/>
  <c r="J68" i="26" s="1"/>
  <c r="J117" i="26" s="1"/>
  <c r="I18" i="26"/>
  <c r="H18" i="26"/>
  <c r="H68" i="26" s="1"/>
  <c r="H117" i="26" s="1"/>
  <c r="G18" i="26"/>
  <c r="F18" i="26"/>
  <c r="F68" i="26" s="1"/>
  <c r="F117" i="26" s="1"/>
  <c r="E18" i="26"/>
  <c r="D18" i="26"/>
  <c r="D68" i="26" s="1"/>
  <c r="D117" i="26" s="1"/>
  <c r="C18" i="26"/>
  <c r="C68" i="26" s="1"/>
  <c r="C117" i="26" s="1"/>
  <c r="AF16" i="26"/>
  <c r="AN16" i="26" s="1"/>
  <c r="AE16" i="26"/>
  <c r="AE18" i="26" s="1"/>
  <c r="AE68" i="26" s="1"/>
  <c r="AN15" i="26"/>
  <c r="J68" i="25"/>
  <c r="J67" i="25"/>
  <c r="I41" i="25"/>
  <c r="H41" i="25"/>
  <c r="G41" i="25"/>
  <c r="F41" i="25"/>
  <c r="E41" i="25"/>
  <c r="D41" i="25"/>
  <c r="C41" i="25"/>
  <c r="B41" i="25"/>
  <c r="I39" i="25"/>
  <c r="H39" i="25"/>
  <c r="G39" i="25"/>
  <c r="F39" i="25"/>
  <c r="E39" i="25"/>
  <c r="D39" i="25"/>
  <c r="C39" i="25"/>
  <c r="B39" i="25"/>
  <c r="I35" i="25"/>
  <c r="H35" i="25"/>
  <c r="G35" i="25"/>
  <c r="F35" i="25"/>
  <c r="E35" i="25"/>
  <c r="D35" i="25"/>
  <c r="C35" i="25"/>
  <c r="B35" i="25"/>
  <c r="J28" i="25"/>
  <c r="J27" i="25"/>
  <c r="J26" i="25"/>
  <c r="J25" i="25"/>
  <c r="J24" i="25"/>
  <c r="I29" i="25"/>
  <c r="I30" i="25" s="1"/>
  <c r="J23" i="25"/>
  <c r="H29" i="25"/>
  <c r="H30" i="25" s="1"/>
  <c r="J22" i="25"/>
  <c r="G29" i="25"/>
  <c r="G30" i="25" s="1"/>
  <c r="J21" i="25"/>
  <c r="F29" i="25"/>
  <c r="F30" i="25" s="1"/>
  <c r="J20" i="25"/>
  <c r="E29" i="25"/>
  <c r="E30" i="25" s="1"/>
  <c r="J19" i="25"/>
  <c r="D29" i="25"/>
  <c r="D30" i="25" s="1"/>
  <c r="J18" i="25"/>
  <c r="C29" i="25"/>
  <c r="C30" i="25" s="1"/>
  <c r="B29" i="25"/>
  <c r="B30" i="25" s="1"/>
  <c r="J16" i="25"/>
  <c r="K16" i="25" s="1"/>
  <c r="J11" i="25"/>
  <c r="I42" i="24"/>
  <c r="H42" i="24"/>
  <c r="G42" i="24"/>
  <c r="F42" i="24"/>
  <c r="E42" i="24"/>
  <c r="D42" i="24"/>
  <c r="C42" i="24"/>
  <c r="B42" i="24"/>
  <c r="I40" i="24"/>
  <c r="H40" i="24"/>
  <c r="G40" i="24"/>
  <c r="F40" i="24"/>
  <c r="E40" i="24"/>
  <c r="D40" i="24"/>
  <c r="C40" i="24"/>
  <c r="B40" i="24"/>
  <c r="I36" i="24"/>
  <c r="H36" i="24"/>
  <c r="G36" i="24"/>
  <c r="F36" i="24"/>
  <c r="E36" i="24"/>
  <c r="D36" i="24"/>
  <c r="C36" i="24"/>
  <c r="B36" i="24"/>
  <c r="J29" i="24"/>
  <c r="J28" i="24"/>
  <c r="J27" i="24"/>
  <c r="J26" i="24"/>
  <c r="J25" i="24"/>
  <c r="I30" i="24"/>
  <c r="I31" i="24" s="1"/>
  <c r="J24" i="24"/>
  <c r="H30" i="24"/>
  <c r="H31" i="24" s="1"/>
  <c r="J23" i="24"/>
  <c r="G30" i="24"/>
  <c r="G31" i="24" s="1"/>
  <c r="J22" i="24"/>
  <c r="F30" i="24"/>
  <c r="F31" i="24" s="1"/>
  <c r="J21" i="24"/>
  <c r="E30" i="24"/>
  <c r="E31" i="24" s="1"/>
  <c r="J20" i="24"/>
  <c r="D30" i="24"/>
  <c r="D31" i="24" s="1"/>
  <c r="J19" i="24"/>
  <c r="C30" i="24"/>
  <c r="C31" i="24" s="1"/>
  <c r="J17" i="24"/>
  <c r="K17" i="24" s="1"/>
  <c r="J11" i="24"/>
  <c r="AJ11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AK78" i="23"/>
  <c r="AJ78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AK68" i="23"/>
  <c r="AJ68" i="23"/>
  <c r="AN67" i="23"/>
  <c r="AI68" i="23"/>
  <c r="AN66" i="23"/>
  <c r="AH68" i="23"/>
  <c r="AN65" i="23"/>
  <c r="AG68" i="23"/>
  <c r="AN64" i="23"/>
  <c r="AF68" i="23"/>
  <c r="AN63" i="23"/>
  <c r="AE68" i="23"/>
  <c r="AN62" i="23"/>
  <c r="AD68" i="23"/>
  <c r="AN61" i="23"/>
  <c r="AC68" i="23"/>
  <c r="AN60" i="23"/>
  <c r="AB68" i="23"/>
  <c r="AN59" i="23"/>
  <c r="AA68" i="23"/>
  <c r="AN58" i="23"/>
  <c r="Z68" i="23"/>
  <c r="AN57" i="23"/>
  <c r="Y68" i="23"/>
  <c r="AN56" i="23"/>
  <c r="X68" i="23"/>
  <c r="AN55" i="23"/>
  <c r="W68" i="23"/>
  <c r="AN54" i="23"/>
  <c r="V68" i="23"/>
  <c r="AN53" i="23"/>
  <c r="U68" i="23"/>
  <c r="AN52" i="23"/>
  <c r="T68" i="23"/>
  <c r="AN51" i="23"/>
  <c r="S68" i="23"/>
  <c r="AN50" i="23"/>
  <c r="R68" i="23"/>
  <c r="AN49" i="23"/>
  <c r="Q68" i="23"/>
  <c r="AN48" i="23"/>
  <c r="P68" i="23"/>
  <c r="AN47" i="23"/>
  <c r="O68" i="23"/>
  <c r="AN46" i="23"/>
  <c r="N68" i="23"/>
  <c r="AN45" i="23"/>
  <c r="M68" i="23"/>
  <c r="AN44" i="23"/>
  <c r="L68" i="23"/>
  <c r="AN43" i="23"/>
  <c r="K68" i="23"/>
  <c r="AN42" i="23"/>
  <c r="J68" i="23"/>
  <c r="AN41" i="23"/>
  <c r="I68" i="23"/>
  <c r="AN40" i="23"/>
  <c r="H68" i="23"/>
  <c r="AN39" i="23"/>
  <c r="G68" i="23"/>
  <c r="AN38" i="23"/>
  <c r="F68" i="23"/>
  <c r="AN37" i="23"/>
  <c r="E68" i="23"/>
  <c r="D68" i="23"/>
  <c r="AN34" i="23"/>
  <c r="AK19" i="23"/>
  <c r="AK88" i="23" s="1"/>
  <c r="AJ19" i="23"/>
  <c r="AJ69" i="23" s="1"/>
  <c r="AI19" i="23"/>
  <c r="AI69" i="23" s="1"/>
  <c r="AH19" i="23"/>
  <c r="AH69" i="23" s="1"/>
  <c r="AG19" i="23"/>
  <c r="AG69" i="23" s="1"/>
  <c r="AD19" i="23"/>
  <c r="AD69" i="23" s="1"/>
  <c r="AC19" i="23"/>
  <c r="AC69" i="23" s="1"/>
  <c r="AB19" i="23"/>
  <c r="AB69" i="23" s="1"/>
  <c r="AA19" i="23"/>
  <c r="AA69" i="23" s="1"/>
  <c r="Z19" i="23"/>
  <c r="Z69" i="23" s="1"/>
  <c r="Y19" i="23"/>
  <c r="Y69" i="23" s="1"/>
  <c r="X19" i="23"/>
  <c r="X69" i="23" s="1"/>
  <c r="W19" i="23"/>
  <c r="W69" i="23" s="1"/>
  <c r="V19" i="23"/>
  <c r="V69" i="23" s="1"/>
  <c r="U19" i="23"/>
  <c r="U69" i="23" s="1"/>
  <c r="T19" i="23"/>
  <c r="T69" i="23" s="1"/>
  <c r="S19" i="23"/>
  <c r="S69" i="23" s="1"/>
  <c r="R19" i="23"/>
  <c r="R69" i="23" s="1"/>
  <c r="Q19" i="23"/>
  <c r="Q69" i="23" s="1"/>
  <c r="P19" i="23"/>
  <c r="P69" i="23" s="1"/>
  <c r="O19" i="23"/>
  <c r="O69" i="23" s="1"/>
  <c r="O105" i="23" s="1"/>
  <c r="N19" i="23"/>
  <c r="N69" i="23" s="1"/>
  <c r="N105" i="23" s="1"/>
  <c r="M19" i="23"/>
  <c r="M69" i="23" s="1"/>
  <c r="M105" i="23" s="1"/>
  <c r="L19" i="23"/>
  <c r="L69" i="23" s="1"/>
  <c r="L105" i="23" s="1"/>
  <c r="K19" i="23"/>
  <c r="K69" i="23" s="1"/>
  <c r="K105" i="23" s="1"/>
  <c r="J19" i="23"/>
  <c r="J69" i="23" s="1"/>
  <c r="J105" i="23" s="1"/>
  <c r="I19" i="23"/>
  <c r="I69" i="23" s="1"/>
  <c r="I105" i="23" s="1"/>
  <c r="H19" i="23"/>
  <c r="H69" i="23" s="1"/>
  <c r="H105" i="23" s="1"/>
  <c r="G19" i="23"/>
  <c r="G69" i="23" s="1"/>
  <c r="G105" i="23" s="1"/>
  <c r="F19" i="23"/>
  <c r="F69" i="23" s="1"/>
  <c r="F105" i="23" s="1"/>
  <c r="E19" i="23"/>
  <c r="E69" i="23" s="1"/>
  <c r="E105" i="23" s="1"/>
  <c r="D19" i="23"/>
  <c r="D69" i="23" s="1"/>
  <c r="D105" i="23" s="1"/>
  <c r="C19" i="23"/>
  <c r="AF16" i="23"/>
  <c r="AN16" i="23" s="1"/>
  <c r="AE16" i="23"/>
  <c r="AE19" i="23" s="1"/>
  <c r="AE69" i="23" s="1"/>
  <c r="AM85" i="23"/>
  <c r="AN15" i="23"/>
  <c r="AN19" i="23" s="1"/>
  <c r="I48" i="22"/>
  <c r="H48" i="22"/>
  <c r="G48" i="22"/>
  <c r="F48" i="22"/>
  <c r="E48" i="22"/>
  <c r="D48" i="22"/>
  <c r="C48" i="22"/>
  <c r="B48" i="22"/>
  <c r="I46" i="22"/>
  <c r="H46" i="22"/>
  <c r="G46" i="22"/>
  <c r="F46" i="22"/>
  <c r="E46" i="22"/>
  <c r="D46" i="22"/>
  <c r="C46" i="22"/>
  <c r="B46" i="22"/>
  <c r="I42" i="22"/>
  <c r="H42" i="22"/>
  <c r="G42" i="22"/>
  <c r="F42" i="22"/>
  <c r="E42" i="22"/>
  <c r="D42" i="22"/>
  <c r="C42" i="22"/>
  <c r="B42" i="22"/>
  <c r="J35" i="22"/>
  <c r="J34" i="22"/>
  <c r="J33" i="22"/>
  <c r="J32" i="22"/>
  <c r="J31" i="22"/>
  <c r="I36" i="22"/>
  <c r="I37" i="22" s="1"/>
  <c r="J30" i="22"/>
  <c r="H36" i="22"/>
  <c r="H37" i="22" s="1"/>
  <c r="J29" i="22"/>
  <c r="G36" i="22"/>
  <c r="G37" i="22" s="1"/>
  <c r="J28" i="22"/>
  <c r="F36" i="22"/>
  <c r="F37" i="22" s="1"/>
  <c r="J27" i="22"/>
  <c r="E36" i="22"/>
  <c r="E37" i="22" s="1"/>
  <c r="J26" i="22"/>
  <c r="D36" i="22"/>
  <c r="D37" i="22" s="1"/>
  <c r="J25" i="22"/>
  <c r="J24" i="22"/>
  <c r="B36" i="22"/>
  <c r="B37" i="22" s="1"/>
  <c r="J23" i="22"/>
  <c r="K23" i="22" s="1"/>
  <c r="J13" i="22"/>
  <c r="L136" i="21"/>
  <c r="K136" i="21"/>
  <c r="J136" i="21"/>
  <c r="I136" i="21"/>
  <c r="H136" i="21"/>
  <c r="G136" i="21"/>
  <c r="F136" i="21"/>
  <c r="E136" i="21"/>
  <c r="D136" i="21"/>
  <c r="C136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AK58" i="21"/>
  <c r="AJ58" i="21"/>
  <c r="AN57" i="21"/>
  <c r="AI58" i="21"/>
  <c r="AN56" i="21"/>
  <c r="AH58" i="21"/>
  <c r="AG58" i="21"/>
  <c r="AN55" i="21"/>
  <c r="AN54" i="21"/>
  <c r="AF58" i="21"/>
  <c r="AN53" i="21"/>
  <c r="AE58" i="21"/>
  <c r="AN52" i="21"/>
  <c r="AD58" i="21"/>
  <c r="AN51" i="21"/>
  <c r="AC58" i="21"/>
  <c r="AB58" i="21"/>
  <c r="AN50" i="21"/>
  <c r="AN49" i="21"/>
  <c r="AA58" i="21"/>
  <c r="AN48" i="21"/>
  <c r="Z58" i="21"/>
  <c r="AN47" i="21"/>
  <c r="Y58" i="21"/>
  <c r="AN46" i="21"/>
  <c r="X58" i="21"/>
  <c r="AN45" i="21"/>
  <c r="W58" i="21"/>
  <c r="AN44" i="21"/>
  <c r="V58" i="21"/>
  <c r="U58" i="21"/>
  <c r="AN43" i="21"/>
  <c r="AN42" i="21"/>
  <c r="T58" i="21"/>
  <c r="AN41" i="21"/>
  <c r="S58" i="21"/>
  <c r="AN40" i="21"/>
  <c r="R58" i="21"/>
  <c r="AN39" i="21"/>
  <c r="Q58" i="21"/>
  <c r="AN38" i="21"/>
  <c r="P58" i="21"/>
  <c r="AN37" i="21"/>
  <c r="O58" i="21"/>
  <c r="AN36" i="21"/>
  <c r="N58" i="21"/>
  <c r="AN35" i="21"/>
  <c r="M58" i="21"/>
  <c r="AN34" i="21"/>
  <c r="L58" i="21"/>
  <c r="AN33" i="21"/>
  <c r="K58" i="21"/>
  <c r="AN32" i="21"/>
  <c r="J58" i="21"/>
  <c r="AN31" i="21"/>
  <c r="I58" i="21"/>
  <c r="AN30" i="21"/>
  <c r="H58" i="21"/>
  <c r="AN29" i="21"/>
  <c r="AN28" i="21"/>
  <c r="G58" i="21"/>
  <c r="F58" i="21"/>
  <c r="AN27" i="21"/>
  <c r="AN26" i="21"/>
  <c r="E58" i="21"/>
  <c r="AN25" i="21"/>
  <c r="AN24" i="21"/>
  <c r="AN58" i="21" s="1"/>
  <c r="C58" i="21"/>
  <c r="AK16" i="21"/>
  <c r="AD16" i="21"/>
  <c r="AD59" i="21" s="1"/>
  <c r="X16" i="21"/>
  <c r="X59" i="21" s="1"/>
  <c r="V16" i="21"/>
  <c r="V59" i="21" s="1"/>
  <c r="P16" i="21"/>
  <c r="P59" i="21" s="1"/>
  <c r="N16" i="21"/>
  <c r="N59" i="21" s="1"/>
  <c r="H16" i="21"/>
  <c r="F16" i="21"/>
  <c r="AC16" i="21"/>
  <c r="AC59" i="21" s="1"/>
  <c r="U16" i="21"/>
  <c r="U59" i="21" s="1"/>
  <c r="M16" i="21"/>
  <c r="E16" i="21"/>
  <c r="AN15" i="21"/>
  <c r="AF14" i="21"/>
  <c r="AN14" i="21" s="1"/>
  <c r="AE14" i="21"/>
  <c r="AJ16" i="21"/>
  <c r="AJ59" i="21" s="1"/>
  <c r="AI16" i="21"/>
  <c r="AI59" i="21" s="1"/>
  <c r="AH16" i="21"/>
  <c r="AG16" i="21"/>
  <c r="AG59" i="21" s="1"/>
  <c r="AB16" i="21"/>
  <c r="AB59" i="21" s="1"/>
  <c r="AA16" i="21"/>
  <c r="AA59" i="21" s="1"/>
  <c r="Z16" i="21"/>
  <c r="Z59" i="21" s="1"/>
  <c r="Y16" i="21"/>
  <c r="Y59" i="21" s="1"/>
  <c r="W16" i="21"/>
  <c r="W59" i="21" s="1"/>
  <c r="T16" i="21"/>
  <c r="T59" i="21" s="1"/>
  <c r="S16" i="21"/>
  <c r="S59" i="21" s="1"/>
  <c r="R16" i="21"/>
  <c r="Q16" i="21"/>
  <c r="O16" i="21"/>
  <c r="O59" i="21" s="1"/>
  <c r="L16" i="21"/>
  <c r="L59" i="21" s="1"/>
  <c r="L138" i="21" s="1"/>
  <c r="K16" i="21"/>
  <c r="K59" i="21" s="1"/>
  <c r="K138" i="21" s="1"/>
  <c r="J16" i="21"/>
  <c r="J59" i="21" s="1"/>
  <c r="J138" i="21" s="1"/>
  <c r="I16" i="21"/>
  <c r="G16" i="21"/>
  <c r="G59" i="21" s="1"/>
  <c r="G138" i="21" s="1"/>
  <c r="D16" i="21"/>
  <c r="AN13" i="21"/>
  <c r="AM76" i="21"/>
  <c r="AL16" i="21"/>
  <c r="AF12" i="21"/>
  <c r="AE12" i="21"/>
  <c r="AE16" i="21" s="1"/>
  <c r="AE59" i="21" s="1"/>
  <c r="AN12" i="21" l="1"/>
  <c r="D62" i="30"/>
  <c r="D59" i="30"/>
  <c r="D61" i="30"/>
  <c r="D58" i="30"/>
  <c r="D63" i="30"/>
  <c r="D60" i="30"/>
  <c r="D57" i="30"/>
  <c r="D56" i="30"/>
  <c r="M22" i="30"/>
  <c r="M43" i="30" s="1"/>
  <c r="E59" i="30"/>
  <c r="E64" i="30"/>
  <c r="E61" i="30"/>
  <c r="E58" i="30"/>
  <c r="E63" i="30"/>
  <c r="E60" i="30"/>
  <c r="E57" i="30"/>
  <c r="E56" i="30"/>
  <c r="E62" i="30"/>
  <c r="I73" i="30"/>
  <c r="I70" i="30"/>
  <c r="I63" i="30"/>
  <c r="I69" i="30"/>
  <c r="I60" i="30"/>
  <c r="I57" i="30"/>
  <c r="I74" i="30"/>
  <c r="I68" i="30"/>
  <c r="I56" i="30"/>
  <c r="I67" i="30"/>
  <c r="I62" i="30"/>
  <c r="I66" i="30"/>
  <c r="I59" i="30"/>
  <c r="I65" i="30"/>
  <c r="I64" i="30"/>
  <c r="I61" i="30"/>
  <c r="I72" i="30"/>
  <c r="I71" i="30"/>
  <c r="I58" i="30"/>
  <c r="F65" i="30"/>
  <c r="F64" i="30"/>
  <c r="F61" i="30"/>
  <c r="F71" i="30"/>
  <c r="F58" i="30"/>
  <c r="F70" i="30"/>
  <c r="F63" i="30"/>
  <c r="F69" i="30"/>
  <c r="F60" i="30"/>
  <c r="F57" i="30"/>
  <c r="F68" i="30"/>
  <c r="F56" i="30"/>
  <c r="F67" i="30"/>
  <c r="F62" i="30"/>
  <c r="F66" i="30"/>
  <c r="F59" i="30"/>
  <c r="J69" i="30"/>
  <c r="J60" i="30"/>
  <c r="J57" i="30"/>
  <c r="J74" i="30"/>
  <c r="J68" i="30"/>
  <c r="J56" i="30"/>
  <c r="J67" i="30"/>
  <c r="J62" i="30"/>
  <c r="J66" i="30"/>
  <c r="J59" i="30"/>
  <c r="J75" i="30"/>
  <c r="J65" i="30"/>
  <c r="J64" i="30"/>
  <c r="J61" i="30"/>
  <c r="J72" i="30"/>
  <c r="J71" i="30"/>
  <c r="J58" i="30"/>
  <c r="J76" i="30"/>
  <c r="J73" i="30"/>
  <c r="J70" i="30"/>
  <c r="J63" i="30"/>
  <c r="G64" i="30"/>
  <c r="G61" i="30"/>
  <c r="G72" i="30"/>
  <c r="G71" i="30"/>
  <c r="G58" i="30"/>
  <c r="G70" i="30"/>
  <c r="G63" i="30"/>
  <c r="G69" i="30"/>
  <c r="G60" i="30"/>
  <c r="G57" i="30"/>
  <c r="G68" i="30"/>
  <c r="G56" i="30"/>
  <c r="G67" i="30"/>
  <c r="G62" i="30"/>
  <c r="G66" i="30"/>
  <c r="G59" i="30"/>
  <c r="G65" i="30"/>
  <c r="H72" i="30"/>
  <c r="H71" i="30"/>
  <c r="H58" i="30"/>
  <c r="H73" i="30"/>
  <c r="M73" i="30" s="1"/>
  <c r="H70" i="30"/>
  <c r="H63" i="30"/>
  <c r="H69" i="30"/>
  <c r="H60" i="30"/>
  <c r="H57" i="30"/>
  <c r="H68" i="30"/>
  <c r="H56" i="30"/>
  <c r="H80" i="30" s="1"/>
  <c r="H82" i="30" s="1"/>
  <c r="H67" i="30"/>
  <c r="H62" i="30"/>
  <c r="H66" i="30"/>
  <c r="H59" i="30"/>
  <c r="H65" i="30"/>
  <c r="H64" i="30"/>
  <c r="H61" i="30"/>
  <c r="M25" i="30"/>
  <c r="L22" i="30"/>
  <c r="L43" i="30" s="1"/>
  <c r="K57" i="30"/>
  <c r="K60" i="30"/>
  <c r="L68" i="30"/>
  <c r="K69" i="30"/>
  <c r="L74" i="30"/>
  <c r="L60" i="30"/>
  <c r="K63" i="30"/>
  <c r="L69" i="30"/>
  <c r="K70" i="30"/>
  <c r="K73" i="30"/>
  <c r="K76" i="30"/>
  <c r="L78" i="30"/>
  <c r="M78" i="30" s="1"/>
  <c r="K58" i="30"/>
  <c r="L63" i="30"/>
  <c r="L70" i="30"/>
  <c r="K71" i="30"/>
  <c r="K72" i="30"/>
  <c r="L73" i="30"/>
  <c r="L76" i="30"/>
  <c r="L58" i="30"/>
  <c r="K61" i="30"/>
  <c r="K64" i="30"/>
  <c r="L71" i="30"/>
  <c r="L72" i="30"/>
  <c r="L61" i="30"/>
  <c r="L64" i="30"/>
  <c r="K65" i="30"/>
  <c r="K75" i="30"/>
  <c r="K59" i="30"/>
  <c r="L65" i="30"/>
  <c r="K66" i="30"/>
  <c r="L75" i="30"/>
  <c r="K77" i="30"/>
  <c r="M77" i="30" s="1"/>
  <c r="L59" i="30"/>
  <c r="K62" i="30"/>
  <c r="L66" i="30"/>
  <c r="K67" i="30"/>
  <c r="L77" i="30"/>
  <c r="K22" i="30"/>
  <c r="K43" i="30" s="1"/>
  <c r="L62" i="30"/>
  <c r="K68" i="30"/>
  <c r="N55" i="27"/>
  <c r="N53" i="27"/>
  <c r="N51" i="27"/>
  <c r="N49" i="27"/>
  <c r="N47" i="27"/>
  <c r="N45" i="27"/>
  <c r="N43" i="27"/>
  <c r="N41" i="27"/>
  <c r="N38" i="27"/>
  <c r="N59" i="27"/>
  <c r="N58" i="27"/>
  <c r="N37" i="27"/>
  <c r="N60" i="27"/>
  <c r="N57" i="27"/>
  <c r="N54" i="27"/>
  <c r="N52" i="27"/>
  <c r="N50" i="27"/>
  <c r="N48" i="27"/>
  <c r="N46" i="27"/>
  <c r="N44" i="27"/>
  <c r="N42" i="27"/>
  <c r="N40" i="27"/>
  <c r="N56" i="27"/>
  <c r="N39" i="27"/>
  <c r="O38" i="27"/>
  <c r="O59" i="27"/>
  <c r="O58" i="27"/>
  <c r="O60" i="27"/>
  <c r="O57" i="27"/>
  <c r="O54" i="27"/>
  <c r="O52" i="27"/>
  <c r="O50" i="27"/>
  <c r="O48" i="27"/>
  <c r="O46" i="27"/>
  <c r="O44" i="27"/>
  <c r="O42" i="27"/>
  <c r="O40" i="27"/>
  <c r="O61" i="27"/>
  <c r="O56" i="27"/>
  <c r="O39" i="27"/>
  <c r="O55" i="27"/>
  <c r="O53" i="27"/>
  <c r="O51" i="27"/>
  <c r="O49" i="27"/>
  <c r="O47" i="27"/>
  <c r="O45" i="27"/>
  <c r="O43" i="27"/>
  <c r="O41" i="27"/>
  <c r="G69" i="27"/>
  <c r="Q60" i="27"/>
  <c r="Q57" i="27"/>
  <c r="Q54" i="27"/>
  <c r="Q52" i="27"/>
  <c r="Q50" i="27"/>
  <c r="Q48" i="27"/>
  <c r="Q46" i="27"/>
  <c r="Q44" i="27"/>
  <c r="Q42" i="27"/>
  <c r="Q40" i="27"/>
  <c r="Q61" i="27"/>
  <c r="Q56" i="27"/>
  <c r="Q64" i="27"/>
  <c r="Q62" i="27"/>
  <c r="Q39" i="27"/>
  <c r="Q55" i="27"/>
  <c r="Q53" i="27"/>
  <c r="Q51" i="27"/>
  <c r="Q49" i="27"/>
  <c r="Q47" i="27"/>
  <c r="Q45" i="27"/>
  <c r="Q43" i="27"/>
  <c r="Q41" i="27"/>
  <c r="Q63" i="27"/>
  <c r="S63" i="27" s="1"/>
  <c r="Q59" i="27"/>
  <c r="Q58" i="27"/>
  <c r="S30" i="27"/>
  <c r="H67" i="27"/>
  <c r="I69" i="27"/>
  <c r="P18" i="27"/>
  <c r="J33" i="27"/>
  <c r="P38" i="27"/>
  <c r="K40" i="27"/>
  <c r="K42" i="27"/>
  <c r="K44" i="27"/>
  <c r="K46" i="27"/>
  <c r="K48" i="27"/>
  <c r="K50" i="27"/>
  <c r="K52" i="27"/>
  <c r="K54" i="27"/>
  <c r="L56" i="27"/>
  <c r="R57" i="27"/>
  <c r="R60" i="27"/>
  <c r="R65" i="27"/>
  <c r="S65" i="27" s="1"/>
  <c r="S15" i="27"/>
  <c r="S18" i="27" s="1"/>
  <c r="T25" i="27"/>
  <c r="T26" i="27" s="1"/>
  <c r="S31" i="27"/>
  <c r="K33" i="27"/>
  <c r="J37" i="27"/>
  <c r="L40" i="27"/>
  <c r="P41" i="27"/>
  <c r="L42" i="27"/>
  <c r="P43" i="27"/>
  <c r="L44" i="27"/>
  <c r="P45" i="27"/>
  <c r="L46" i="27"/>
  <c r="P47" i="27"/>
  <c r="L48" i="27"/>
  <c r="P49" i="27"/>
  <c r="L50" i="27"/>
  <c r="P51" i="27"/>
  <c r="L52" i="27"/>
  <c r="P53" i="27"/>
  <c r="L54" i="27"/>
  <c r="P55" i="27"/>
  <c r="K57" i="27"/>
  <c r="R58" i="27"/>
  <c r="R59" i="27"/>
  <c r="O62" i="27"/>
  <c r="S62" i="27" s="1"/>
  <c r="R63" i="27"/>
  <c r="H69" i="27"/>
  <c r="J18" i="27"/>
  <c r="R18" i="27"/>
  <c r="J36" i="27"/>
  <c r="K37" i="27"/>
  <c r="J38" i="27"/>
  <c r="P39" i="27"/>
  <c r="L57" i="27"/>
  <c r="P62" i="27"/>
  <c r="J35" i="27"/>
  <c r="S35" i="27" s="1"/>
  <c r="L37" i="27"/>
  <c r="J41" i="27"/>
  <c r="R41" i="27"/>
  <c r="J43" i="27"/>
  <c r="R43" i="27"/>
  <c r="J45" i="27"/>
  <c r="R45" i="27"/>
  <c r="J47" i="27"/>
  <c r="R47" i="27"/>
  <c r="J49" i="27"/>
  <c r="R49" i="27"/>
  <c r="J51" i="27"/>
  <c r="R51" i="27"/>
  <c r="J53" i="27"/>
  <c r="R53" i="27"/>
  <c r="J55" i="27"/>
  <c r="R55" i="27"/>
  <c r="L58" i="27"/>
  <c r="J32" i="27"/>
  <c r="S32" i="27" s="1"/>
  <c r="K35" i="27"/>
  <c r="L36" i="27"/>
  <c r="L38" i="27"/>
  <c r="J39" i="27"/>
  <c r="K41" i="27"/>
  <c r="K43" i="27"/>
  <c r="K45" i="27"/>
  <c r="K47" i="27"/>
  <c r="K49" i="27"/>
  <c r="K51" i="27"/>
  <c r="K53" i="27"/>
  <c r="K55" i="27"/>
  <c r="P56" i="27"/>
  <c r="P61" i="27"/>
  <c r="R62" i="27"/>
  <c r="M18" i="27"/>
  <c r="S27" i="27"/>
  <c r="J34" i="27"/>
  <c r="S34" i="27" s="1"/>
  <c r="L35" i="27"/>
  <c r="L67" i="27" s="1"/>
  <c r="L69" i="27" s="1"/>
  <c r="K39" i="27"/>
  <c r="P40" i="27"/>
  <c r="L41" i="27"/>
  <c r="P42" i="27"/>
  <c r="L43" i="27"/>
  <c r="P44" i="27"/>
  <c r="L45" i="27"/>
  <c r="P46" i="27"/>
  <c r="L47" i="27"/>
  <c r="P48" i="27"/>
  <c r="L49" i="27"/>
  <c r="P50" i="27"/>
  <c r="L51" i="27"/>
  <c r="P52" i="27"/>
  <c r="L53" i="27"/>
  <c r="P54" i="27"/>
  <c r="L55" i="27"/>
  <c r="R64" i="27"/>
  <c r="O37" i="27"/>
  <c r="O67" i="27" s="1"/>
  <c r="O69" i="27" s="1"/>
  <c r="J56" i="27"/>
  <c r="R56" i="27"/>
  <c r="P57" i="27"/>
  <c r="P60" i="27"/>
  <c r="R61" i="27"/>
  <c r="J40" i="27"/>
  <c r="R40" i="27"/>
  <c r="J42" i="27"/>
  <c r="R42" i="27"/>
  <c r="J44" i="27"/>
  <c r="R44" i="27"/>
  <c r="J46" i="27"/>
  <c r="R46" i="27"/>
  <c r="J48" i="27"/>
  <c r="R48" i="27"/>
  <c r="J50" i="27"/>
  <c r="R50" i="27"/>
  <c r="J52" i="27"/>
  <c r="R52" i="27"/>
  <c r="P58" i="27"/>
  <c r="P59" i="27"/>
  <c r="AN18" i="26"/>
  <c r="G68" i="26"/>
  <c r="G117" i="26" s="1"/>
  <c r="O68" i="26"/>
  <c r="W68" i="26"/>
  <c r="AG103" i="26"/>
  <c r="AG94" i="26"/>
  <c r="AG87" i="26"/>
  <c r="AG101" i="26"/>
  <c r="AG96" i="26"/>
  <c r="AG85" i="26"/>
  <c r="AG106" i="26"/>
  <c r="AG91" i="26"/>
  <c r="AG90" i="26"/>
  <c r="AG81" i="26"/>
  <c r="AG105" i="26"/>
  <c r="AG92" i="26"/>
  <c r="AG89" i="26"/>
  <c r="AG83" i="26"/>
  <c r="AG102" i="26"/>
  <c r="AG95" i="26"/>
  <c r="AG86" i="26"/>
  <c r="AG104" i="26"/>
  <c r="AG93" i="26"/>
  <c r="AG88" i="26"/>
  <c r="AG99" i="26"/>
  <c r="AG98" i="26"/>
  <c r="AG84" i="26"/>
  <c r="AG100" i="26"/>
  <c r="AG97" i="26"/>
  <c r="AG82" i="26"/>
  <c r="P82" i="26"/>
  <c r="P87" i="26"/>
  <c r="P85" i="26"/>
  <c r="P81" i="26"/>
  <c r="P89" i="26"/>
  <c r="P83" i="26"/>
  <c r="P86" i="26"/>
  <c r="P88" i="26"/>
  <c r="P84" i="26"/>
  <c r="AH101" i="26"/>
  <c r="AH96" i="26"/>
  <c r="AH85" i="26"/>
  <c r="AH107" i="26"/>
  <c r="AH106" i="26"/>
  <c r="AH91" i="26"/>
  <c r="AH90" i="26"/>
  <c r="AH81" i="26"/>
  <c r="AH105" i="26"/>
  <c r="AH92" i="26"/>
  <c r="AH89" i="26"/>
  <c r="AH83" i="26"/>
  <c r="AH102" i="26"/>
  <c r="AH95" i="26"/>
  <c r="AH86" i="26"/>
  <c r="AH104" i="26"/>
  <c r="AH93" i="26"/>
  <c r="AH88" i="26"/>
  <c r="AH99" i="26"/>
  <c r="AH98" i="26"/>
  <c r="AH84" i="26"/>
  <c r="AH100" i="26"/>
  <c r="AH97" i="26"/>
  <c r="AH82" i="26"/>
  <c r="AH103" i="26"/>
  <c r="AH94" i="26"/>
  <c r="AH87" i="26"/>
  <c r="AE99" i="26"/>
  <c r="AE98" i="26"/>
  <c r="AE84" i="26"/>
  <c r="AE100" i="26"/>
  <c r="AE97" i="26"/>
  <c r="AE82" i="26"/>
  <c r="AE103" i="26"/>
  <c r="AE94" i="26"/>
  <c r="AE87" i="26"/>
  <c r="AE101" i="26"/>
  <c r="AE96" i="26"/>
  <c r="AE85" i="26"/>
  <c r="AE91" i="26"/>
  <c r="AE90" i="26"/>
  <c r="AE81" i="26"/>
  <c r="AE92" i="26"/>
  <c r="AE89" i="26"/>
  <c r="AE83" i="26"/>
  <c r="AE102" i="26"/>
  <c r="AE95" i="26"/>
  <c r="AE86" i="26"/>
  <c r="AE104" i="26"/>
  <c r="AE93" i="26"/>
  <c r="AE88" i="26"/>
  <c r="I68" i="26"/>
  <c r="I117" i="26" s="1"/>
  <c r="Q87" i="26"/>
  <c r="Q85" i="26"/>
  <c r="Q90" i="26"/>
  <c r="Q81" i="26"/>
  <c r="Q89" i="26"/>
  <c r="Q83" i="26"/>
  <c r="Q86" i="26"/>
  <c r="Q88" i="26"/>
  <c r="Q84" i="26"/>
  <c r="Q82" i="26"/>
  <c r="Y94" i="26"/>
  <c r="Y87" i="26"/>
  <c r="Y96" i="26"/>
  <c r="Y85" i="26"/>
  <c r="Y91" i="26"/>
  <c r="Y90" i="26"/>
  <c r="Y81" i="26"/>
  <c r="Y92" i="26"/>
  <c r="Y89" i="26"/>
  <c r="Y83" i="26"/>
  <c r="Y95" i="26"/>
  <c r="Y86" i="26"/>
  <c r="Y93" i="26"/>
  <c r="Y88" i="26"/>
  <c r="Y98" i="26"/>
  <c r="Y84" i="26"/>
  <c r="Y97" i="26"/>
  <c r="Y82" i="26"/>
  <c r="AI107" i="26"/>
  <c r="AI106" i="26"/>
  <c r="AI91" i="26"/>
  <c r="AI90" i="26"/>
  <c r="AI81" i="26"/>
  <c r="AI108" i="26"/>
  <c r="AI105" i="26"/>
  <c r="AI92" i="26"/>
  <c r="AI89" i="26"/>
  <c r="AI83" i="26"/>
  <c r="AI102" i="26"/>
  <c r="AI95" i="26"/>
  <c r="AI86" i="26"/>
  <c r="AI104" i="26"/>
  <c r="AI93" i="26"/>
  <c r="AI88" i="26"/>
  <c r="AI99" i="26"/>
  <c r="AI98" i="26"/>
  <c r="AI84" i="26"/>
  <c r="AI100" i="26"/>
  <c r="AI97" i="26"/>
  <c r="AI82" i="26"/>
  <c r="AI103" i="26"/>
  <c r="AI94" i="26"/>
  <c r="AI87" i="26"/>
  <c r="AI101" i="26"/>
  <c r="AI96" i="26"/>
  <c r="AI85" i="26"/>
  <c r="R85" i="26"/>
  <c r="R91" i="26"/>
  <c r="R90" i="26"/>
  <c r="R81" i="26"/>
  <c r="R89" i="26"/>
  <c r="R83" i="26"/>
  <c r="R86" i="26"/>
  <c r="R88" i="26"/>
  <c r="R84" i="26"/>
  <c r="R82" i="26"/>
  <c r="R87" i="26"/>
  <c r="Z96" i="26"/>
  <c r="Z85" i="26"/>
  <c r="Z91" i="26"/>
  <c r="Z90" i="26"/>
  <c r="Z81" i="26"/>
  <c r="Z92" i="26"/>
  <c r="Z89" i="26"/>
  <c r="Z83" i="26"/>
  <c r="Z95" i="26"/>
  <c r="Z86" i="26"/>
  <c r="Z93" i="26"/>
  <c r="Z88" i="26"/>
  <c r="Z99" i="26"/>
  <c r="Z98" i="26"/>
  <c r="Z84" i="26"/>
  <c r="Z97" i="26"/>
  <c r="Z82" i="26"/>
  <c r="Z94" i="26"/>
  <c r="Z87" i="26"/>
  <c r="AJ108" i="26"/>
  <c r="AJ105" i="26"/>
  <c r="AJ92" i="26"/>
  <c r="AJ89" i="26"/>
  <c r="AJ83" i="26"/>
  <c r="AJ102" i="26"/>
  <c r="AJ95" i="26"/>
  <c r="AJ86" i="26"/>
  <c r="AJ109" i="26"/>
  <c r="AJ104" i="26"/>
  <c r="AJ93" i="26"/>
  <c r="AJ88" i="26"/>
  <c r="AJ99" i="26"/>
  <c r="AJ98" i="26"/>
  <c r="AJ84" i="26"/>
  <c r="AJ100" i="26"/>
  <c r="AJ97" i="26"/>
  <c r="AJ82" i="26"/>
  <c r="AJ103" i="26"/>
  <c r="AJ94" i="26"/>
  <c r="AJ87" i="26"/>
  <c r="AJ101" i="26"/>
  <c r="AJ96" i="26"/>
  <c r="AJ85" i="26"/>
  <c r="AJ107" i="26"/>
  <c r="AJ106" i="26"/>
  <c r="AJ91" i="26"/>
  <c r="AJ90" i="26"/>
  <c r="AJ81" i="26"/>
  <c r="S91" i="26"/>
  <c r="S90" i="26"/>
  <c r="S81" i="26"/>
  <c r="S92" i="26"/>
  <c r="S89" i="26"/>
  <c r="S83" i="26"/>
  <c r="S86" i="26"/>
  <c r="S88" i="26"/>
  <c r="S84" i="26"/>
  <c r="S82" i="26"/>
  <c r="S87" i="26"/>
  <c r="S85" i="26"/>
  <c r="AA91" i="26"/>
  <c r="AA90" i="26"/>
  <c r="AA81" i="26"/>
  <c r="AA92" i="26"/>
  <c r="AA89" i="26"/>
  <c r="AA83" i="26"/>
  <c r="AA95" i="26"/>
  <c r="AA86" i="26"/>
  <c r="AA93" i="26"/>
  <c r="AA88" i="26"/>
  <c r="AA99" i="26"/>
  <c r="AA98" i="26"/>
  <c r="AA84" i="26"/>
  <c r="AA100" i="26"/>
  <c r="AA97" i="26"/>
  <c r="AA82" i="26"/>
  <c r="AA94" i="26"/>
  <c r="AA87" i="26"/>
  <c r="AA96" i="26"/>
  <c r="AA85" i="26"/>
  <c r="T92" i="26"/>
  <c r="T89" i="26"/>
  <c r="T83" i="26"/>
  <c r="T86" i="26"/>
  <c r="T93" i="26"/>
  <c r="T88" i="26"/>
  <c r="T84" i="26"/>
  <c r="T82" i="26"/>
  <c r="T87" i="26"/>
  <c r="T85" i="26"/>
  <c r="T91" i="26"/>
  <c r="T90" i="26"/>
  <c r="T81" i="26"/>
  <c r="AB92" i="26"/>
  <c r="AB89" i="26"/>
  <c r="AB83" i="26"/>
  <c r="AB95" i="26"/>
  <c r="AB86" i="26"/>
  <c r="AB93" i="26"/>
  <c r="AB88" i="26"/>
  <c r="AB99" i="26"/>
  <c r="AB98" i="26"/>
  <c r="AB84" i="26"/>
  <c r="AB100" i="26"/>
  <c r="AB97" i="26"/>
  <c r="AB82" i="26"/>
  <c r="AB94" i="26"/>
  <c r="AB87" i="26"/>
  <c r="AB101" i="26"/>
  <c r="AB96" i="26"/>
  <c r="AB85" i="26"/>
  <c r="AB91" i="26"/>
  <c r="AB90" i="26"/>
  <c r="AB81" i="26"/>
  <c r="E68" i="26"/>
  <c r="E117" i="26" s="1"/>
  <c r="M86" i="26"/>
  <c r="M84" i="26"/>
  <c r="M82" i="26"/>
  <c r="M85" i="26"/>
  <c r="M81" i="26"/>
  <c r="M83" i="26"/>
  <c r="U86" i="26"/>
  <c r="U93" i="26"/>
  <c r="U88" i="26"/>
  <c r="U84" i="26"/>
  <c r="U82" i="26"/>
  <c r="U94" i="26"/>
  <c r="U87" i="26"/>
  <c r="U85" i="26"/>
  <c r="U91" i="26"/>
  <c r="U90" i="26"/>
  <c r="U81" i="26"/>
  <c r="U92" i="26"/>
  <c r="U89" i="26"/>
  <c r="U83" i="26"/>
  <c r="AC102" i="26"/>
  <c r="AC95" i="26"/>
  <c r="AC86" i="26"/>
  <c r="AC93" i="26"/>
  <c r="AC88" i="26"/>
  <c r="AC99" i="26"/>
  <c r="AC98" i="26"/>
  <c r="AC84" i="26"/>
  <c r="AC100" i="26"/>
  <c r="AC97" i="26"/>
  <c r="AC82" i="26"/>
  <c r="AC94" i="26"/>
  <c r="AC87" i="26"/>
  <c r="AC101" i="26"/>
  <c r="AC96" i="26"/>
  <c r="AC85" i="26"/>
  <c r="AC91" i="26"/>
  <c r="AC90" i="26"/>
  <c r="AC81" i="26"/>
  <c r="AC92" i="26"/>
  <c r="AC89" i="26"/>
  <c r="AC83" i="26"/>
  <c r="N84" i="26"/>
  <c r="N82" i="26"/>
  <c r="N87" i="26"/>
  <c r="N85" i="26"/>
  <c r="N81" i="26"/>
  <c r="N83" i="26"/>
  <c r="N86" i="26"/>
  <c r="V93" i="26"/>
  <c r="V88" i="26"/>
  <c r="V84" i="26"/>
  <c r="V82" i="26"/>
  <c r="V94" i="26"/>
  <c r="V87" i="26"/>
  <c r="V85" i="26"/>
  <c r="V91" i="26"/>
  <c r="V90" i="26"/>
  <c r="V81" i="26"/>
  <c r="V92" i="26"/>
  <c r="V89" i="26"/>
  <c r="V83" i="26"/>
  <c r="V95" i="26"/>
  <c r="V86" i="26"/>
  <c r="AD93" i="26"/>
  <c r="AD88" i="26"/>
  <c r="AD99" i="26"/>
  <c r="AD98" i="26"/>
  <c r="AD84" i="26"/>
  <c r="AD100" i="26"/>
  <c r="AD97" i="26"/>
  <c r="AD82" i="26"/>
  <c r="AD103" i="26"/>
  <c r="AD94" i="26"/>
  <c r="AD87" i="26"/>
  <c r="AD101" i="26"/>
  <c r="AD96" i="26"/>
  <c r="AD85" i="26"/>
  <c r="AD91" i="26"/>
  <c r="AD90" i="26"/>
  <c r="AD81" i="26"/>
  <c r="AD92" i="26"/>
  <c r="AD89" i="26"/>
  <c r="AD83" i="26"/>
  <c r="AD102" i="26"/>
  <c r="AD95" i="26"/>
  <c r="AD86" i="26"/>
  <c r="AK102" i="26"/>
  <c r="AK95" i="26"/>
  <c r="AK86" i="26"/>
  <c r="AK109" i="26"/>
  <c r="AK104" i="26"/>
  <c r="AK93" i="26"/>
  <c r="AK88" i="26"/>
  <c r="AK99" i="26"/>
  <c r="AK98" i="26"/>
  <c r="AK84" i="26"/>
  <c r="AK100" i="26"/>
  <c r="AK97" i="26"/>
  <c r="AK82" i="26"/>
  <c r="AK110" i="26"/>
  <c r="AK103" i="26"/>
  <c r="AK94" i="26"/>
  <c r="AK87" i="26"/>
  <c r="AK101" i="26"/>
  <c r="AK96" i="26"/>
  <c r="AK85" i="26"/>
  <c r="AK107" i="26"/>
  <c r="AK106" i="26"/>
  <c r="AK91" i="26"/>
  <c r="AK90" i="26"/>
  <c r="AK81" i="26"/>
  <c r="AK115" i="26" s="1"/>
  <c r="AK108" i="26"/>
  <c r="AK105" i="26"/>
  <c r="AK92" i="26"/>
  <c r="AK89" i="26"/>
  <c r="AK83" i="26"/>
  <c r="AN33" i="26"/>
  <c r="AM99" i="26"/>
  <c r="AM98" i="26"/>
  <c r="AM84" i="26"/>
  <c r="AM100" i="26"/>
  <c r="AM97" i="26"/>
  <c r="AM112" i="26"/>
  <c r="AM110" i="26"/>
  <c r="AM103" i="26"/>
  <c r="AM94" i="26"/>
  <c r="AM87" i="26"/>
  <c r="AM101" i="26"/>
  <c r="AM96" i="26"/>
  <c r="AM85" i="26"/>
  <c r="AM107" i="26"/>
  <c r="AM106" i="26"/>
  <c r="AM91" i="26"/>
  <c r="AM90" i="26"/>
  <c r="AM108" i="26"/>
  <c r="AM105" i="26"/>
  <c r="AM92" i="26"/>
  <c r="AM89" i="26"/>
  <c r="AM83" i="26"/>
  <c r="AM111" i="26"/>
  <c r="AM102" i="26"/>
  <c r="AM95" i="26"/>
  <c r="AM86" i="26"/>
  <c r="AM113" i="26"/>
  <c r="AN113" i="26" s="1"/>
  <c r="AM109" i="26"/>
  <c r="AM104" i="26"/>
  <c r="AM93" i="26"/>
  <c r="AM88" i="26"/>
  <c r="AL18" i="26"/>
  <c r="AM18" i="26"/>
  <c r="AM68" i="26" s="1"/>
  <c r="AK68" i="26"/>
  <c r="AK117" i="26" s="1"/>
  <c r="X68" i="26"/>
  <c r="AF18" i="26"/>
  <c r="AF68" i="26" s="1"/>
  <c r="F58" i="25"/>
  <c r="F54" i="25"/>
  <c r="F50" i="25"/>
  <c r="F46" i="25"/>
  <c r="F57" i="25"/>
  <c r="F53" i="25"/>
  <c r="F49" i="25"/>
  <c r="F45" i="25"/>
  <c r="F61" i="25"/>
  <c r="F60" i="25"/>
  <c r="F56" i="25"/>
  <c r="F52" i="25"/>
  <c r="F48" i="25"/>
  <c r="F44" i="25"/>
  <c r="F62" i="25"/>
  <c r="F59" i="25"/>
  <c r="F55" i="25"/>
  <c r="F51" i="25"/>
  <c r="F47" i="25"/>
  <c r="F43" i="25"/>
  <c r="F63" i="25"/>
  <c r="B60" i="25"/>
  <c r="B56" i="25"/>
  <c r="B52" i="25"/>
  <c r="B48" i="25"/>
  <c r="B44" i="25"/>
  <c r="B59" i="25"/>
  <c r="B55" i="25"/>
  <c r="B51" i="25"/>
  <c r="B47" i="25"/>
  <c r="B43" i="25"/>
  <c r="B58" i="25"/>
  <c r="B54" i="25"/>
  <c r="B50" i="25"/>
  <c r="B46" i="25"/>
  <c r="B57" i="25"/>
  <c r="B53" i="25"/>
  <c r="B49" i="25"/>
  <c r="B45" i="25"/>
  <c r="E58" i="25"/>
  <c r="E54" i="25"/>
  <c r="E50" i="25"/>
  <c r="E46" i="25"/>
  <c r="E57" i="25"/>
  <c r="E53" i="25"/>
  <c r="E49" i="25"/>
  <c r="E45" i="25"/>
  <c r="E61" i="25"/>
  <c r="E60" i="25"/>
  <c r="E56" i="25"/>
  <c r="E52" i="25"/>
  <c r="E48" i="25"/>
  <c r="E44" i="25"/>
  <c r="E62" i="25"/>
  <c r="E59" i="25"/>
  <c r="E55" i="25"/>
  <c r="E51" i="25"/>
  <c r="E47" i="25"/>
  <c r="E43" i="25"/>
  <c r="C59" i="25"/>
  <c r="C55" i="25"/>
  <c r="C51" i="25"/>
  <c r="C47" i="25"/>
  <c r="C43" i="25"/>
  <c r="C58" i="25"/>
  <c r="C54" i="25"/>
  <c r="C50" i="25"/>
  <c r="C46" i="25"/>
  <c r="C57" i="25"/>
  <c r="C53" i="25"/>
  <c r="C49" i="25"/>
  <c r="C45" i="25"/>
  <c r="C60" i="25"/>
  <c r="C56" i="25"/>
  <c r="C52" i="25"/>
  <c r="C48" i="25"/>
  <c r="C44" i="25"/>
  <c r="H64" i="25"/>
  <c r="H57" i="25"/>
  <c r="H53" i="25"/>
  <c r="H49" i="25"/>
  <c r="H45" i="25"/>
  <c r="H61" i="25"/>
  <c r="H60" i="25"/>
  <c r="H56" i="25"/>
  <c r="H52" i="25"/>
  <c r="H48" i="25"/>
  <c r="H44" i="25"/>
  <c r="H62" i="25"/>
  <c r="H65" i="25"/>
  <c r="H59" i="25"/>
  <c r="H55" i="25"/>
  <c r="H51" i="25"/>
  <c r="H47" i="25"/>
  <c r="H43" i="25"/>
  <c r="H63" i="25"/>
  <c r="H58" i="25"/>
  <c r="H54" i="25"/>
  <c r="H50" i="25"/>
  <c r="H46" i="25"/>
  <c r="I66" i="25"/>
  <c r="J66" i="25" s="1"/>
  <c r="I61" i="25"/>
  <c r="I60" i="25"/>
  <c r="I56" i="25"/>
  <c r="I52" i="25"/>
  <c r="I48" i="25"/>
  <c r="I44" i="25"/>
  <c r="I62" i="25"/>
  <c r="I65" i="25"/>
  <c r="I59" i="25"/>
  <c r="I55" i="25"/>
  <c r="I51" i="25"/>
  <c r="I47" i="25"/>
  <c r="I43" i="25"/>
  <c r="I63" i="25"/>
  <c r="I58" i="25"/>
  <c r="I54" i="25"/>
  <c r="I50" i="25"/>
  <c r="I46" i="25"/>
  <c r="I64" i="25"/>
  <c r="I57" i="25"/>
  <c r="I53" i="25"/>
  <c r="I49" i="25"/>
  <c r="I45" i="25"/>
  <c r="G64" i="25"/>
  <c r="G57" i="25"/>
  <c r="G53" i="25"/>
  <c r="G49" i="25"/>
  <c r="G45" i="25"/>
  <c r="G61" i="25"/>
  <c r="G60" i="25"/>
  <c r="G56" i="25"/>
  <c r="G52" i="25"/>
  <c r="G48" i="25"/>
  <c r="G44" i="25"/>
  <c r="G62" i="25"/>
  <c r="G59" i="25"/>
  <c r="G55" i="25"/>
  <c r="G51" i="25"/>
  <c r="G47" i="25"/>
  <c r="G43" i="25"/>
  <c r="G63" i="25"/>
  <c r="G58" i="25"/>
  <c r="G54" i="25"/>
  <c r="G50" i="25"/>
  <c r="G46" i="25"/>
  <c r="D59" i="25"/>
  <c r="D55" i="25"/>
  <c r="D51" i="25"/>
  <c r="D47" i="25"/>
  <c r="D43" i="25"/>
  <c r="D58" i="25"/>
  <c r="D54" i="25"/>
  <c r="D50" i="25"/>
  <c r="D46" i="25"/>
  <c r="D57" i="25"/>
  <c r="D53" i="25"/>
  <c r="D49" i="25"/>
  <c r="D45" i="25"/>
  <c r="D61" i="25"/>
  <c r="J61" i="25" s="1"/>
  <c r="D60" i="25"/>
  <c r="D56" i="25"/>
  <c r="D52" i="25"/>
  <c r="D48" i="25"/>
  <c r="D44" i="25"/>
  <c r="J17" i="25"/>
  <c r="G50" i="24"/>
  <c r="G47" i="24"/>
  <c r="G46" i="24"/>
  <c r="G48" i="24"/>
  <c r="G45" i="24"/>
  <c r="G49" i="24"/>
  <c r="G57" i="24"/>
  <c r="G44" i="24"/>
  <c r="G55" i="24" s="1"/>
  <c r="D44" i="24"/>
  <c r="D47" i="24"/>
  <c r="D46" i="24"/>
  <c r="D45" i="24"/>
  <c r="F47" i="24"/>
  <c r="F46" i="24"/>
  <c r="F48" i="24"/>
  <c r="F45" i="24"/>
  <c r="F49" i="24"/>
  <c r="F44" i="24"/>
  <c r="E57" i="24"/>
  <c r="E44" i="24"/>
  <c r="E55" i="24" s="1"/>
  <c r="E47" i="24"/>
  <c r="E46" i="24"/>
  <c r="E48" i="24"/>
  <c r="E45" i="24"/>
  <c r="C45" i="24"/>
  <c r="C44" i="24"/>
  <c r="C55" i="24" s="1"/>
  <c r="C57" i="24" s="1"/>
  <c r="C46" i="24"/>
  <c r="H47" i="24"/>
  <c r="H46" i="24"/>
  <c r="H48" i="24"/>
  <c r="H51" i="24"/>
  <c r="H45" i="24"/>
  <c r="H49" i="24"/>
  <c r="H57" i="24"/>
  <c r="H44" i="24"/>
  <c r="H55" i="24" s="1"/>
  <c r="H50" i="24"/>
  <c r="I47" i="24"/>
  <c r="I46" i="24"/>
  <c r="I48" i="24"/>
  <c r="I51" i="24"/>
  <c r="I45" i="24"/>
  <c r="I49" i="24"/>
  <c r="I44" i="24"/>
  <c r="I50" i="24"/>
  <c r="I52" i="24"/>
  <c r="J52" i="24" s="1"/>
  <c r="J18" i="24"/>
  <c r="J30" i="24" s="1"/>
  <c r="J31" i="24" s="1"/>
  <c r="B30" i="24"/>
  <c r="B31" i="24" s="1"/>
  <c r="T82" i="23"/>
  <c r="T103" i="23" s="1"/>
  <c r="T105" i="23" s="1"/>
  <c r="AB85" i="23"/>
  <c r="AB84" i="23"/>
  <c r="AB83" i="23"/>
  <c r="AB82" i="23"/>
  <c r="AB86" i="23"/>
  <c r="AB87" i="23"/>
  <c r="U82" i="23"/>
  <c r="U103" i="23" s="1"/>
  <c r="U105" i="23" s="1"/>
  <c r="AC88" i="23"/>
  <c r="AC85" i="23"/>
  <c r="AC84" i="23"/>
  <c r="AC83" i="23"/>
  <c r="AC82" i="23"/>
  <c r="AC86" i="23"/>
  <c r="AC87" i="23"/>
  <c r="V82" i="23"/>
  <c r="V103" i="23" s="1"/>
  <c r="V105" i="23" s="1"/>
  <c r="AD85" i="23"/>
  <c r="AD84" i="23"/>
  <c r="AD83" i="23"/>
  <c r="AD82" i="23"/>
  <c r="AD86" i="23"/>
  <c r="AD89" i="23"/>
  <c r="AD87" i="23"/>
  <c r="AD88" i="23"/>
  <c r="AO34" i="23"/>
  <c r="AN22" i="23"/>
  <c r="W82" i="23"/>
  <c r="W103" i="23" s="1"/>
  <c r="W105" i="23"/>
  <c r="AG89" i="23"/>
  <c r="AG87" i="23"/>
  <c r="AG92" i="23"/>
  <c r="AG91" i="23"/>
  <c r="AG88" i="23"/>
  <c r="AG90" i="23"/>
  <c r="AG85" i="23"/>
  <c r="AG84" i="23"/>
  <c r="AG83" i="23"/>
  <c r="AG82" i="23"/>
  <c r="AG86" i="23"/>
  <c r="P82" i="23"/>
  <c r="X83" i="23"/>
  <c r="X82" i="23"/>
  <c r="AH87" i="23"/>
  <c r="AH93" i="23"/>
  <c r="AH92" i="23"/>
  <c r="AH91" i="23"/>
  <c r="AH88" i="23"/>
  <c r="AH90" i="23"/>
  <c r="AH85" i="23"/>
  <c r="AH84" i="23"/>
  <c r="AH83" i="23"/>
  <c r="AH82" i="23"/>
  <c r="AH86" i="23"/>
  <c r="AH89" i="23"/>
  <c r="AE85" i="23"/>
  <c r="AE84" i="23"/>
  <c r="AE83" i="23"/>
  <c r="AE82" i="23"/>
  <c r="AE86" i="23"/>
  <c r="AE89" i="23"/>
  <c r="AE87" i="23"/>
  <c r="AE88" i="23"/>
  <c r="AE90" i="23"/>
  <c r="Q105" i="23"/>
  <c r="Q82" i="23"/>
  <c r="Q103" i="23" s="1"/>
  <c r="Y84" i="23"/>
  <c r="Y83" i="23"/>
  <c r="Y82" i="23"/>
  <c r="Y103" i="23" s="1"/>
  <c r="Y105" i="23" s="1"/>
  <c r="AI93" i="23"/>
  <c r="AI92" i="23"/>
  <c r="AI94" i="23"/>
  <c r="AI91" i="23"/>
  <c r="AI88" i="23"/>
  <c r="AI90" i="23"/>
  <c r="AI85" i="23"/>
  <c r="AI84" i="23"/>
  <c r="AI83" i="23"/>
  <c r="AI82" i="23"/>
  <c r="AI103" i="23" s="1"/>
  <c r="AI105" i="23" s="1"/>
  <c r="AI86" i="23"/>
  <c r="AI89" i="23"/>
  <c r="AI87" i="23"/>
  <c r="R82" i="23"/>
  <c r="R103" i="23" s="1"/>
  <c r="R105" i="23"/>
  <c r="Z85" i="23"/>
  <c r="Z84" i="23"/>
  <c r="Z83" i="23"/>
  <c r="Z82" i="23"/>
  <c r="AJ94" i="23"/>
  <c r="AJ91" i="23"/>
  <c r="AJ88" i="23"/>
  <c r="AJ95" i="23"/>
  <c r="AJ90" i="23"/>
  <c r="AJ85" i="23"/>
  <c r="AJ84" i="23"/>
  <c r="AJ83" i="23"/>
  <c r="AJ82" i="23"/>
  <c r="AJ86" i="23"/>
  <c r="AJ89" i="23"/>
  <c r="AJ87" i="23"/>
  <c r="AJ93" i="23"/>
  <c r="AJ92" i="23"/>
  <c r="S82" i="23"/>
  <c r="S103" i="23" s="1"/>
  <c r="S105" i="23"/>
  <c r="AA85" i="23"/>
  <c r="AA84" i="23"/>
  <c r="AA83" i="23"/>
  <c r="AA82" i="23"/>
  <c r="AA86" i="23"/>
  <c r="AF19" i="23"/>
  <c r="AF69" i="23" s="1"/>
  <c r="AN35" i="23"/>
  <c r="AN68" i="23" s="1"/>
  <c r="AN69" i="23" s="1"/>
  <c r="AM90" i="23"/>
  <c r="AK91" i="23"/>
  <c r="AK94" i="23"/>
  <c r="AM95" i="23"/>
  <c r="AM99" i="23"/>
  <c r="AN99" i="23" s="1"/>
  <c r="AK69" i="23"/>
  <c r="AM88" i="23"/>
  <c r="AK92" i="23"/>
  <c r="AK93" i="23"/>
  <c r="AM97" i="23"/>
  <c r="AK87" i="23"/>
  <c r="AM91" i="23"/>
  <c r="AM94" i="23"/>
  <c r="C68" i="23"/>
  <c r="C69" i="23" s="1"/>
  <c r="C105" i="23" s="1"/>
  <c r="AK89" i="23"/>
  <c r="AM92" i="23"/>
  <c r="AM93" i="23"/>
  <c r="AK96" i="23"/>
  <c r="AN36" i="23"/>
  <c r="AK86" i="23"/>
  <c r="AM87" i="23"/>
  <c r="AK82" i="23"/>
  <c r="AK83" i="23"/>
  <c r="AK84" i="23"/>
  <c r="AK85" i="23"/>
  <c r="AM89" i="23"/>
  <c r="AM96" i="23"/>
  <c r="AM98" i="23"/>
  <c r="AL19" i="23"/>
  <c r="AM86" i="23"/>
  <c r="AK90" i="23"/>
  <c r="AK95" i="23"/>
  <c r="AM19" i="23"/>
  <c r="AM69" i="23" s="1"/>
  <c r="AM84" i="23"/>
  <c r="G101" i="22"/>
  <c r="G94" i="22"/>
  <c r="G90" i="22"/>
  <c r="G86" i="22"/>
  <c r="G82" i="22"/>
  <c r="G78" i="22"/>
  <c r="G74" i="22"/>
  <c r="G70" i="22"/>
  <c r="G66" i="22"/>
  <c r="G62" i="22"/>
  <c r="G58" i="22"/>
  <c r="G54" i="22"/>
  <c r="G50" i="22"/>
  <c r="G98" i="22"/>
  <c r="G97" i="22"/>
  <c r="G93" i="22"/>
  <c r="G89" i="22"/>
  <c r="G85" i="22"/>
  <c r="G81" i="22"/>
  <c r="G77" i="22"/>
  <c r="G73" i="22"/>
  <c r="G69" i="22"/>
  <c r="G65" i="22"/>
  <c r="G61" i="22"/>
  <c r="G57" i="22"/>
  <c r="G53" i="22"/>
  <c r="G99" i="22"/>
  <c r="G96" i="22"/>
  <c r="G92" i="22"/>
  <c r="G88" i="22"/>
  <c r="G84" i="22"/>
  <c r="G80" i="22"/>
  <c r="G76" i="22"/>
  <c r="G72" i="22"/>
  <c r="G68" i="22"/>
  <c r="G64" i="22"/>
  <c r="G60" i="22"/>
  <c r="G56" i="22"/>
  <c r="G52" i="22"/>
  <c r="G100" i="22"/>
  <c r="G95" i="22"/>
  <c r="G91" i="22"/>
  <c r="G87" i="22"/>
  <c r="G83" i="22"/>
  <c r="G79" i="22"/>
  <c r="G75" i="22"/>
  <c r="G71" i="22"/>
  <c r="G67" i="22"/>
  <c r="G63" i="22"/>
  <c r="G59" i="22"/>
  <c r="G55" i="22"/>
  <c r="G51" i="22"/>
  <c r="D95" i="22"/>
  <c r="D91" i="22"/>
  <c r="D87" i="22"/>
  <c r="D83" i="22"/>
  <c r="D79" i="22"/>
  <c r="D75" i="22"/>
  <c r="D71" i="22"/>
  <c r="D67" i="22"/>
  <c r="D63" i="22"/>
  <c r="D59" i="22"/>
  <c r="D55" i="22"/>
  <c r="D51" i="22"/>
  <c r="D94" i="22"/>
  <c r="D90" i="22"/>
  <c r="D86" i="22"/>
  <c r="D82" i="22"/>
  <c r="D78" i="22"/>
  <c r="D74" i="22"/>
  <c r="D70" i="22"/>
  <c r="D66" i="22"/>
  <c r="D62" i="22"/>
  <c r="D58" i="22"/>
  <c r="D54" i="22"/>
  <c r="D50" i="22"/>
  <c r="D98" i="22"/>
  <c r="D97" i="22"/>
  <c r="D93" i="22"/>
  <c r="D89" i="22"/>
  <c r="D85" i="22"/>
  <c r="D81" i="22"/>
  <c r="D77" i="22"/>
  <c r="D73" i="22"/>
  <c r="D69" i="22"/>
  <c r="D65" i="22"/>
  <c r="D61" i="22"/>
  <c r="D57" i="22"/>
  <c r="D53" i="22"/>
  <c r="D96" i="22"/>
  <c r="D92" i="22"/>
  <c r="D88" i="22"/>
  <c r="D84" i="22"/>
  <c r="D80" i="22"/>
  <c r="D76" i="22"/>
  <c r="D72" i="22"/>
  <c r="D68" i="22"/>
  <c r="D64" i="22"/>
  <c r="D60" i="22"/>
  <c r="D56" i="22"/>
  <c r="D52" i="22"/>
  <c r="F94" i="22"/>
  <c r="F90" i="22"/>
  <c r="F86" i="22"/>
  <c r="F82" i="22"/>
  <c r="F78" i="22"/>
  <c r="F74" i="22"/>
  <c r="F70" i="22"/>
  <c r="F66" i="22"/>
  <c r="F62" i="22"/>
  <c r="F58" i="22"/>
  <c r="F54" i="22"/>
  <c r="F50" i="22"/>
  <c r="F98" i="22"/>
  <c r="F97" i="22"/>
  <c r="F93" i="22"/>
  <c r="F89" i="22"/>
  <c r="F85" i="22"/>
  <c r="F81" i="22"/>
  <c r="F77" i="22"/>
  <c r="F73" i="22"/>
  <c r="F69" i="22"/>
  <c r="F65" i="22"/>
  <c r="F61" i="22"/>
  <c r="F57" i="22"/>
  <c r="F53" i="22"/>
  <c r="F99" i="22"/>
  <c r="F96" i="22"/>
  <c r="F92" i="22"/>
  <c r="F88" i="22"/>
  <c r="F84" i="22"/>
  <c r="F80" i="22"/>
  <c r="F76" i="22"/>
  <c r="F72" i="22"/>
  <c r="F68" i="22"/>
  <c r="F64" i="22"/>
  <c r="F60" i="22"/>
  <c r="F56" i="22"/>
  <c r="F52" i="22"/>
  <c r="F100" i="22"/>
  <c r="F95" i="22"/>
  <c r="F91" i="22"/>
  <c r="F87" i="22"/>
  <c r="F83" i="22"/>
  <c r="F79" i="22"/>
  <c r="F75" i="22"/>
  <c r="F71" i="22"/>
  <c r="F67" i="22"/>
  <c r="F63" i="22"/>
  <c r="F59" i="22"/>
  <c r="F55" i="22"/>
  <c r="F51" i="22"/>
  <c r="B96" i="22"/>
  <c r="B92" i="22"/>
  <c r="B88" i="22"/>
  <c r="B84" i="22"/>
  <c r="B80" i="22"/>
  <c r="B76" i="22"/>
  <c r="B72" i="22"/>
  <c r="B68" i="22"/>
  <c r="B64" i="22"/>
  <c r="B60" i="22"/>
  <c r="B56" i="22"/>
  <c r="B52" i="22"/>
  <c r="B95" i="22"/>
  <c r="B91" i="22"/>
  <c r="B87" i="22"/>
  <c r="B83" i="22"/>
  <c r="B79" i="22"/>
  <c r="B75" i="22"/>
  <c r="B71" i="22"/>
  <c r="B67" i="22"/>
  <c r="B63" i="22"/>
  <c r="B59" i="22"/>
  <c r="B55" i="22"/>
  <c r="B51" i="22"/>
  <c r="B94" i="22"/>
  <c r="B90" i="22"/>
  <c r="B86" i="22"/>
  <c r="B82" i="22"/>
  <c r="B78" i="22"/>
  <c r="B74" i="22"/>
  <c r="B70" i="22"/>
  <c r="B66" i="22"/>
  <c r="B62" i="22"/>
  <c r="B58" i="22"/>
  <c r="B54" i="22"/>
  <c r="B50" i="22"/>
  <c r="B97" i="22"/>
  <c r="B93" i="22"/>
  <c r="B89" i="22"/>
  <c r="B85" i="22"/>
  <c r="B81" i="22"/>
  <c r="B77" i="22"/>
  <c r="B73" i="22"/>
  <c r="B69" i="22"/>
  <c r="B65" i="22"/>
  <c r="B61" i="22"/>
  <c r="B57" i="22"/>
  <c r="B53" i="22"/>
  <c r="E95" i="22"/>
  <c r="E91" i="22"/>
  <c r="E87" i="22"/>
  <c r="E83" i="22"/>
  <c r="E79" i="22"/>
  <c r="E75" i="22"/>
  <c r="E71" i="22"/>
  <c r="E67" i="22"/>
  <c r="E63" i="22"/>
  <c r="E59" i="22"/>
  <c r="E55" i="22"/>
  <c r="E51" i="22"/>
  <c r="E94" i="22"/>
  <c r="E90" i="22"/>
  <c r="E86" i="22"/>
  <c r="E82" i="22"/>
  <c r="E78" i="22"/>
  <c r="E74" i="22"/>
  <c r="E70" i="22"/>
  <c r="E66" i="22"/>
  <c r="E62" i="22"/>
  <c r="E58" i="22"/>
  <c r="E54" i="22"/>
  <c r="E50" i="22"/>
  <c r="E98" i="22"/>
  <c r="E97" i="22"/>
  <c r="E93" i="22"/>
  <c r="E89" i="22"/>
  <c r="E85" i="22"/>
  <c r="E81" i="22"/>
  <c r="E77" i="22"/>
  <c r="E73" i="22"/>
  <c r="E69" i="22"/>
  <c r="E65" i="22"/>
  <c r="E61" i="22"/>
  <c r="E57" i="22"/>
  <c r="E53" i="22"/>
  <c r="E99" i="22"/>
  <c r="J99" i="22" s="1"/>
  <c r="E96" i="22"/>
  <c r="E92" i="22"/>
  <c r="E88" i="22"/>
  <c r="E84" i="22"/>
  <c r="E80" i="22"/>
  <c r="E76" i="22"/>
  <c r="E72" i="22"/>
  <c r="E68" i="22"/>
  <c r="E64" i="22"/>
  <c r="E60" i="22"/>
  <c r="E56" i="22"/>
  <c r="E52" i="22"/>
  <c r="J36" i="22"/>
  <c r="J37" i="22" s="1"/>
  <c r="K24" i="22"/>
  <c r="K25" i="22"/>
  <c r="K26" i="22" s="1"/>
  <c r="K27" i="22" s="1"/>
  <c r="K28" i="22" s="1"/>
  <c r="K29" i="22" s="1"/>
  <c r="K30" i="22" s="1"/>
  <c r="K31" i="22" s="1"/>
  <c r="K32" i="22" s="1"/>
  <c r="K33" i="22" s="1"/>
  <c r="K34" i="22" s="1"/>
  <c r="K35" i="22" s="1"/>
  <c r="H98" i="22"/>
  <c r="H97" i="22"/>
  <c r="H93" i="22"/>
  <c r="H89" i="22"/>
  <c r="H85" i="22"/>
  <c r="H81" i="22"/>
  <c r="H77" i="22"/>
  <c r="H73" i="22"/>
  <c r="H69" i="22"/>
  <c r="H65" i="22"/>
  <c r="H61" i="22"/>
  <c r="H57" i="22"/>
  <c r="H53" i="22"/>
  <c r="H99" i="22"/>
  <c r="H102" i="22"/>
  <c r="H96" i="22"/>
  <c r="H92" i="22"/>
  <c r="H88" i="22"/>
  <c r="H84" i="22"/>
  <c r="H80" i="22"/>
  <c r="H76" i="22"/>
  <c r="H72" i="22"/>
  <c r="H68" i="22"/>
  <c r="H64" i="22"/>
  <c r="H60" i="22"/>
  <c r="H56" i="22"/>
  <c r="H52" i="22"/>
  <c r="H100" i="22"/>
  <c r="H95" i="22"/>
  <c r="H91" i="22"/>
  <c r="H87" i="22"/>
  <c r="H83" i="22"/>
  <c r="H79" i="22"/>
  <c r="H75" i="22"/>
  <c r="H71" i="22"/>
  <c r="H67" i="22"/>
  <c r="H63" i="22"/>
  <c r="H59" i="22"/>
  <c r="H55" i="22"/>
  <c r="H51" i="22"/>
  <c r="H101" i="22"/>
  <c r="H94" i="22"/>
  <c r="H90" i="22"/>
  <c r="H86" i="22"/>
  <c r="H82" i="22"/>
  <c r="H78" i="22"/>
  <c r="H74" i="22"/>
  <c r="H70" i="22"/>
  <c r="H66" i="22"/>
  <c r="H62" i="22"/>
  <c r="H58" i="22"/>
  <c r="H54" i="22"/>
  <c r="H50" i="22"/>
  <c r="I98" i="22"/>
  <c r="I97" i="22"/>
  <c r="I93" i="22"/>
  <c r="I89" i="22"/>
  <c r="I85" i="22"/>
  <c r="I81" i="22"/>
  <c r="I77" i="22"/>
  <c r="I73" i="22"/>
  <c r="I69" i="22"/>
  <c r="I65" i="22"/>
  <c r="I61" i="22"/>
  <c r="I57" i="22"/>
  <c r="I53" i="22"/>
  <c r="I99" i="22"/>
  <c r="I102" i="22"/>
  <c r="I96" i="22"/>
  <c r="I92" i="22"/>
  <c r="I88" i="22"/>
  <c r="I84" i="22"/>
  <c r="I80" i="22"/>
  <c r="I76" i="22"/>
  <c r="I72" i="22"/>
  <c r="I68" i="22"/>
  <c r="I64" i="22"/>
  <c r="I60" i="22"/>
  <c r="I56" i="22"/>
  <c r="I52" i="22"/>
  <c r="I100" i="22"/>
  <c r="I95" i="22"/>
  <c r="I91" i="22"/>
  <c r="I87" i="22"/>
  <c r="I83" i="22"/>
  <c r="I79" i="22"/>
  <c r="I75" i="22"/>
  <c r="I71" i="22"/>
  <c r="I67" i="22"/>
  <c r="I63" i="22"/>
  <c r="I59" i="22"/>
  <c r="I55" i="22"/>
  <c r="I51" i="22"/>
  <c r="I101" i="22"/>
  <c r="I94" i="22"/>
  <c r="I90" i="22"/>
  <c r="I86" i="22"/>
  <c r="I82" i="22"/>
  <c r="I78" i="22"/>
  <c r="I74" i="22"/>
  <c r="I70" i="22"/>
  <c r="I66" i="22"/>
  <c r="I62" i="22"/>
  <c r="I58" i="22"/>
  <c r="I54" i="22"/>
  <c r="I50" i="22"/>
  <c r="I103" i="22"/>
  <c r="J103" i="22" s="1"/>
  <c r="C36" i="22"/>
  <c r="C37" i="22" s="1"/>
  <c r="S108" i="21"/>
  <c r="S106" i="21"/>
  <c r="S112" i="21"/>
  <c r="S111" i="21"/>
  <c r="S101" i="21"/>
  <c r="S113" i="21"/>
  <c r="S110" i="21"/>
  <c r="S107" i="21"/>
  <c r="S109" i="21"/>
  <c r="S102" i="21"/>
  <c r="S105" i="21"/>
  <c r="S93" i="21"/>
  <c r="S85" i="21"/>
  <c r="S96" i="21"/>
  <c r="S88" i="21"/>
  <c r="S80" i="21"/>
  <c r="S103" i="21"/>
  <c r="S99" i="21"/>
  <c r="S91" i="21"/>
  <c r="S83" i="21"/>
  <c r="S94" i="21"/>
  <c r="S86" i="21"/>
  <c r="S97" i="21"/>
  <c r="S89" i="21"/>
  <c r="S104" i="21"/>
  <c r="S100" i="21"/>
  <c r="S92" i="21"/>
  <c r="S84" i="21"/>
  <c r="S95" i="21"/>
  <c r="S87" i="21"/>
  <c r="S79" i="21"/>
  <c r="S98" i="21"/>
  <c r="S90" i="21"/>
  <c r="S82" i="21"/>
  <c r="S76" i="21"/>
  <c r="S72" i="21"/>
  <c r="S74" i="21"/>
  <c r="S77" i="21"/>
  <c r="S81" i="21"/>
  <c r="S75" i="21"/>
  <c r="S78" i="21"/>
  <c r="S73" i="21"/>
  <c r="AA121" i="21"/>
  <c r="AA118" i="21"/>
  <c r="AA115" i="21"/>
  <c r="AA108" i="21"/>
  <c r="AA117" i="21"/>
  <c r="AA106" i="21"/>
  <c r="AA112" i="21"/>
  <c r="AA111" i="21"/>
  <c r="AA101" i="21"/>
  <c r="AA113" i="21"/>
  <c r="AA110" i="21"/>
  <c r="AA116" i="21"/>
  <c r="AA107" i="21"/>
  <c r="AA114" i="21"/>
  <c r="AA109" i="21"/>
  <c r="AA102" i="21"/>
  <c r="AA120" i="21"/>
  <c r="AA119" i="21"/>
  <c r="AA105" i="21"/>
  <c r="AA103" i="21"/>
  <c r="AA93" i="21"/>
  <c r="AA85" i="21"/>
  <c r="AA96" i="21"/>
  <c r="AA88" i="21"/>
  <c r="AA80" i="21"/>
  <c r="AA99" i="21"/>
  <c r="AA91" i="21"/>
  <c r="AA83" i="21"/>
  <c r="AA94" i="21"/>
  <c r="AA86" i="21"/>
  <c r="AA104" i="21"/>
  <c r="AA97" i="21"/>
  <c r="AA89" i="21"/>
  <c r="AA100" i="21"/>
  <c r="AA92" i="21"/>
  <c r="AA84" i="21"/>
  <c r="AA95" i="21"/>
  <c r="AA87" i="21"/>
  <c r="AA79" i="21"/>
  <c r="AA98" i="21"/>
  <c r="AA90" i="21"/>
  <c r="AA82" i="21"/>
  <c r="AA76" i="21"/>
  <c r="AA72" i="21"/>
  <c r="AA74" i="21"/>
  <c r="AA81" i="21"/>
  <c r="AA77" i="21"/>
  <c r="AA75" i="21"/>
  <c r="AA78" i="21"/>
  <c r="AA73" i="21"/>
  <c r="AI121" i="21"/>
  <c r="AI118" i="21"/>
  <c r="AI124" i="21"/>
  <c r="AI115" i="21"/>
  <c r="AI108" i="21"/>
  <c r="AI103" i="21"/>
  <c r="AI122" i="21"/>
  <c r="AI117" i="21"/>
  <c r="AI106" i="21"/>
  <c r="AI128" i="21"/>
  <c r="AI127" i="21"/>
  <c r="AI112" i="21"/>
  <c r="AI111" i="21"/>
  <c r="AI101" i="21"/>
  <c r="AI129" i="21"/>
  <c r="AI126" i="21"/>
  <c r="AI113" i="21"/>
  <c r="AI110" i="21"/>
  <c r="AI123" i="21"/>
  <c r="AI116" i="21"/>
  <c r="AI107" i="21"/>
  <c r="AI125" i="21"/>
  <c r="AI114" i="21"/>
  <c r="AI109" i="21"/>
  <c r="AI102" i="21"/>
  <c r="AI120" i="21"/>
  <c r="AI119" i="21"/>
  <c r="AI105" i="21"/>
  <c r="AI93" i="21"/>
  <c r="AI85" i="21"/>
  <c r="AI96" i="21"/>
  <c r="AI88" i="21"/>
  <c r="AI80" i="21"/>
  <c r="AI99" i="21"/>
  <c r="AI91" i="21"/>
  <c r="AI83" i="21"/>
  <c r="AI104" i="21"/>
  <c r="AI94" i="21"/>
  <c r="AI86" i="21"/>
  <c r="AI78" i="21"/>
  <c r="AI97" i="21"/>
  <c r="AI89" i="21"/>
  <c r="AI100" i="21"/>
  <c r="AI92" i="21"/>
  <c r="AI84" i="21"/>
  <c r="AI95" i="21"/>
  <c r="AI87" i="21"/>
  <c r="AI79" i="21"/>
  <c r="AI98" i="21"/>
  <c r="AI90" i="21"/>
  <c r="AI82" i="21"/>
  <c r="AI76" i="21"/>
  <c r="AI72" i="21"/>
  <c r="AI81" i="21"/>
  <c r="AI74" i="21"/>
  <c r="AI77" i="21"/>
  <c r="AI75" i="21"/>
  <c r="AI73" i="21"/>
  <c r="N104" i="21"/>
  <c r="N107" i="21"/>
  <c r="N102" i="21"/>
  <c r="N108" i="21"/>
  <c r="N103" i="21"/>
  <c r="N106" i="21"/>
  <c r="N94" i="21"/>
  <c r="N86" i="21"/>
  <c r="N97" i="21"/>
  <c r="N89" i="21"/>
  <c r="N81" i="21"/>
  <c r="N105" i="21"/>
  <c r="N100" i="21"/>
  <c r="N92" i="21"/>
  <c r="N84" i="21"/>
  <c r="N95" i="21"/>
  <c r="N87" i="21"/>
  <c r="N79" i="21"/>
  <c r="N98" i="21"/>
  <c r="N90" i="21"/>
  <c r="N82" i="21"/>
  <c r="N101" i="21"/>
  <c r="N93" i="21"/>
  <c r="N85" i="21"/>
  <c r="N96" i="21"/>
  <c r="N88" i="21"/>
  <c r="N80" i="21"/>
  <c r="N99" i="21"/>
  <c r="N91" i="21"/>
  <c r="N83" i="21"/>
  <c r="N77" i="21"/>
  <c r="N75" i="21"/>
  <c r="N78" i="21"/>
  <c r="N73" i="21"/>
  <c r="N76" i="21"/>
  <c r="N72" i="21"/>
  <c r="N74" i="21"/>
  <c r="T108" i="21"/>
  <c r="T103" i="21"/>
  <c r="T106" i="21"/>
  <c r="T112" i="21"/>
  <c r="T111" i="21"/>
  <c r="T101" i="21"/>
  <c r="T113" i="21"/>
  <c r="T110" i="21"/>
  <c r="T104" i="21"/>
  <c r="T107" i="21"/>
  <c r="T114" i="21"/>
  <c r="T109" i="21"/>
  <c r="T102" i="21"/>
  <c r="T105" i="21"/>
  <c r="T96" i="21"/>
  <c r="T88" i="21"/>
  <c r="T80" i="21"/>
  <c r="T99" i="21"/>
  <c r="T91" i="21"/>
  <c r="T83" i="21"/>
  <c r="T94" i="21"/>
  <c r="T86" i="21"/>
  <c r="T97" i="21"/>
  <c r="T89" i="21"/>
  <c r="T81" i="21"/>
  <c r="T100" i="21"/>
  <c r="T92" i="21"/>
  <c r="T84" i="21"/>
  <c r="T95" i="21"/>
  <c r="T87" i="21"/>
  <c r="T79" i="21"/>
  <c r="T98" i="21"/>
  <c r="T90" i="21"/>
  <c r="T82" i="21"/>
  <c r="T93" i="21"/>
  <c r="T85" i="21"/>
  <c r="T72" i="21"/>
  <c r="T136" i="21" s="1"/>
  <c r="T138" i="21" s="1"/>
  <c r="T74" i="21"/>
  <c r="T77" i="21"/>
  <c r="T75" i="21"/>
  <c r="T78" i="21"/>
  <c r="T73" i="21"/>
  <c r="T76" i="21"/>
  <c r="AJ124" i="21"/>
  <c r="AJ115" i="21"/>
  <c r="AJ108" i="21"/>
  <c r="AJ103" i="21"/>
  <c r="AJ122" i="21"/>
  <c r="AJ117" i="21"/>
  <c r="AJ106" i="21"/>
  <c r="AJ128" i="21"/>
  <c r="AJ127" i="21"/>
  <c r="AJ112" i="21"/>
  <c r="AJ111" i="21"/>
  <c r="AJ101" i="21"/>
  <c r="AJ129" i="21"/>
  <c r="AJ126" i="21"/>
  <c r="AJ113" i="21"/>
  <c r="AJ110" i="21"/>
  <c r="AJ104" i="21"/>
  <c r="AJ123" i="21"/>
  <c r="AJ116" i="21"/>
  <c r="AJ107" i="21"/>
  <c r="AJ130" i="21"/>
  <c r="AJ125" i="21"/>
  <c r="AJ114" i="21"/>
  <c r="AJ109" i="21"/>
  <c r="AJ102" i="21"/>
  <c r="AJ120" i="21"/>
  <c r="AJ119" i="21"/>
  <c r="AJ105" i="21"/>
  <c r="AJ121" i="21"/>
  <c r="AJ118" i="21"/>
  <c r="AJ96" i="21"/>
  <c r="AJ88" i="21"/>
  <c r="AJ80" i="21"/>
  <c r="AJ99" i="21"/>
  <c r="AJ91" i="21"/>
  <c r="AJ83" i="21"/>
  <c r="AJ94" i="21"/>
  <c r="AJ86" i="21"/>
  <c r="AJ78" i="21"/>
  <c r="AJ97" i="21"/>
  <c r="AJ89" i="21"/>
  <c r="AJ81" i="21"/>
  <c r="AJ100" i="21"/>
  <c r="AJ92" i="21"/>
  <c r="AJ84" i="21"/>
  <c r="AJ95" i="21"/>
  <c r="AJ87" i="21"/>
  <c r="AJ79" i="21"/>
  <c r="AJ98" i="21"/>
  <c r="AJ90" i="21"/>
  <c r="AJ82" i="21"/>
  <c r="AJ93" i="21"/>
  <c r="AJ85" i="21"/>
  <c r="AJ72" i="21"/>
  <c r="AJ74" i="21"/>
  <c r="AJ77" i="21"/>
  <c r="AJ75" i="21"/>
  <c r="AJ73" i="21"/>
  <c r="AJ76" i="21"/>
  <c r="V112" i="21"/>
  <c r="V111" i="21"/>
  <c r="V101" i="21"/>
  <c r="V113" i="21"/>
  <c r="V110" i="21"/>
  <c r="V104" i="21"/>
  <c r="V116" i="21"/>
  <c r="V107" i="21"/>
  <c r="V114" i="21"/>
  <c r="V109" i="21"/>
  <c r="V102" i="21"/>
  <c r="V105" i="21"/>
  <c r="V115" i="21"/>
  <c r="V108" i="21"/>
  <c r="V103" i="21"/>
  <c r="V106" i="21"/>
  <c r="V94" i="21"/>
  <c r="V86" i="21"/>
  <c r="V97" i="21"/>
  <c r="V89" i="21"/>
  <c r="V81" i="21"/>
  <c r="V100" i="21"/>
  <c r="V92" i="21"/>
  <c r="V84" i="21"/>
  <c r="V95" i="21"/>
  <c r="V87" i="21"/>
  <c r="V79" i="21"/>
  <c r="V98" i="21"/>
  <c r="V90" i="21"/>
  <c r="V82" i="21"/>
  <c r="V93" i="21"/>
  <c r="V85" i="21"/>
  <c r="V96" i="21"/>
  <c r="V88" i="21"/>
  <c r="V80" i="21"/>
  <c r="V99" i="21"/>
  <c r="V91" i="21"/>
  <c r="V83" i="21"/>
  <c r="V77" i="21"/>
  <c r="V75" i="21"/>
  <c r="V78" i="21"/>
  <c r="V73" i="21"/>
  <c r="V76" i="21"/>
  <c r="V72" i="21"/>
  <c r="V74" i="21"/>
  <c r="AB115" i="21"/>
  <c r="AB108" i="21"/>
  <c r="AB103" i="21"/>
  <c r="AB122" i="21"/>
  <c r="AB117" i="21"/>
  <c r="AB106" i="21"/>
  <c r="AB112" i="21"/>
  <c r="AB111" i="21"/>
  <c r="AB101" i="21"/>
  <c r="AB113" i="21"/>
  <c r="AB110" i="21"/>
  <c r="AB104" i="21"/>
  <c r="AB116" i="21"/>
  <c r="AB107" i="21"/>
  <c r="AB114" i="21"/>
  <c r="AB109" i="21"/>
  <c r="AB102" i="21"/>
  <c r="AB120" i="21"/>
  <c r="AB119" i="21"/>
  <c r="AB105" i="21"/>
  <c r="AB121" i="21"/>
  <c r="AB118" i="21"/>
  <c r="AB96" i="21"/>
  <c r="AB88" i="21"/>
  <c r="AB80" i="21"/>
  <c r="AB99" i="21"/>
  <c r="AB91" i="21"/>
  <c r="AB83" i="21"/>
  <c r="AB94" i="21"/>
  <c r="AB86" i="21"/>
  <c r="AB97" i="21"/>
  <c r="AB89" i="21"/>
  <c r="AB81" i="21"/>
  <c r="AB100" i="21"/>
  <c r="AB92" i="21"/>
  <c r="AB84" i="21"/>
  <c r="AB95" i="21"/>
  <c r="AB87" i="21"/>
  <c r="AB79" i="21"/>
  <c r="AB98" i="21"/>
  <c r="AB90" i="21"/>
  <c r="AB82" i="21"/>
  <c r="AB93" i="21"/>
  <c r="AB85" i="21"/>
  <c r="AB72" i="21"/>
  <c r="AB74" i="21"/>
  <c r="AB77" i="21"/>
  <c r="AB75" i="21"/>
  <c r="AB78" i="21"/>
  <c r="AB73" i="21"/>
  <c r="AB76" i="21"/>
  <c r="P107" i="21"/>
  <c r="P109" i="21"/>
  <c r="P105" i="21"/>
  <c r="P108" i="21"/>
  <c r="P106" i="21"/>
  <c r="P101" i="21"/>
  <c r="P110" i="21"/>
  <c r="P104" i="21"/>
  <c r="P100" i="21"/>
  <c r="P92" i="21"/>
  <c r="P84" i="21"/>
  <c r="P95" i="21"/>
  <c r="P87" i="21"/>
  <c r="P102" i="21"/>
  <c r="P98" i="21"/>
  <c r="P90" i="21"/>
  <c r="P82" i="21"/>
  <c r="P103" i="21"/>
  <c r="P93" i="21"/>
  <c r="P85" i="21"/>
  <c r="P96" i="21"/>
  <c r="P88" i="21"/>
  <c r="P99" i="21"/>
  <c r="P91" i="21"/>
  <c r="P83" i="21"/>
  <c r="P94" i="21"/>
  <c r="P86" i="21"/>
  <c r="P97" i="21"/>
  <c r="P89" i="21"/>
  <c r="P81" i="21"/>
  <c r="P80" i="21"/>
  <c r="P75" i="21"/>
  <c r="P78" i="21"/>
  <c r="P73" i="21"/>
  <c r="P76" i="21"/>
  <c r="P72" i="21"/>
  <c r="P74" i="21"/>
  <c r="P77" i="21"/>
  <c r="P79" i="21"/>
  <c r="X116" i="21"/>
  <c r="X107" i="21"/>
  <c r="X114" i="21"/>
  <c r="X109" i="21"/>
  <c r="X105" i="21"/>
  <c r="X118" i="21"/>
  <c r="X115" i="21"/>
  <c r="X108" i="21"/>
  <c r="X117" i="21"/>
  <c r="X106" i="21"/>
  <c r="X112" i="21"/>
  <c r="X111" i="21"/>
  <c r="X101" i="21"/>
  <c r="X113" i="21"/>
  <c r="X110" i="21"/>
  <c r="X104" i="21"/>
  <c r="X102" i="21"/>
  <c r="X100" i="21"/>
  <c r="X92" i="21"/>
  <c r="X84" i="21"/>
  <c r="X103" i="21"/>
  <c r="X95" i="21"/>
  <c r="X87" i="21"/>
  <c r="X98" i="21"/>
  <c r="X90" i="21"/>
  <c r="X82" i="21"/>
  <c r="X93" i="21"/>
  <c r="X85" i="21"/>
  <c r="X96" i="21"/>
  <c r="X88" i="21"/>
  <c r="X99" i="21"/>
  <c r="X91" i="21"/>
  <c r="X83" i="21"/>
  <c r="X94" i="21"/>
  <c r="X86" i="21"/>
  <c r="X97" i="21"/>
  <c r="X89" i="21"/>
  <c r="X81" i="21"/>
  <c r="X75" i="21"/>
  <c r="X78" i="21"/>
  <c r="X73" i="21"/>
  <c r="X76" i="21"/>
  <c r="X72" i="21"/>
  <c r="X79" i="21"/>
  <c r="X74" i="21"/>
  <c r="X77" i="21"/>
  <c r="X80" i="21"/>
  <c r="O104" i="21"/>
  <c r="O107" i="21"/>
  <c r="O109" i="21"/>
  <c r="O102" i="21"/>
  <c r="O105" i="21"/>
  <c r="O108" i="21"/>
  <c r="O103" i="21"/>
  <c r="O106" i="21"/>
  <c r="O101" i="21"/>
  <c r="O97" i="21"/>
  <c r="O89" i="21"/>
  <c r="O81" i="21"/>
  <c r="O100" i="21"/>
  <c r="O92" i="21"/>
  <c r="O84" i="21"/>
  <c r="O95" i="21"/>
  <c r="O87" i="21"/>
  <c r="O79" i="21"/>
  <c r="O98" i="21"/>
  <c r="O90" i="21"/>
  <c r="O82" i="21"/>
  <c r="O93" i="21"/>
  <c r="O85" i="21"/>
  <c r="O96" i="21"/>
  <c r="O88" i="21"/>
  <c r="O80" i="21"/>
  <c r="O99" i="21"/>
  <c r="O91" i="21"/>
  <c r="O83" i="21"/>
  <c r="O94" i="21"/>
  <c r="O86" i="21"/>
  <c r="O75" i="21"/>
  <c r="O78" i="21"/>
  <c r="O73" i="21"/>
  <c r="O76" i="21"/>
  <c r="O72" i="21"/>
  <c r="O74" i="21"/>
  <c r="O77" i="21"/>
  <c r="AN16" i="21"/>
  <c r="W113" i="21"/>
  <c r="W110" i="21"/>
  <c r="W104" i="21"/>
  <c r="W116" i="21"/>
  <c r="W107" i="21"/>
  <c r="W114" i="21"/>
  <c r="W109" i="21"/>
  <c r="W102" i="21"/>
  <c r="W105" i="21"/>
  <c r="W115" i="21"/>
  <c r="W108" i="21"/>
  <c r="W103" i="21"/>
  <c r="W117" i="21"/>
  <c r="W106" i="21"/>
  <c r="W112" i="21"/>
  <c r="W111" i="21"/>
  <c r="W101" i="21"/>
  <c r="W97" i="21"/>
  <c r="W89" i="21"/>
  <c r="W81" i="21"/>
  <c r="W100" i="21"/>
  <c r="W92" i="21"/>
  <c r="W84" i="21"/>
  <c r="W95" i="21"/>
  <c r="W87" i="21"/>
  <c r="W79" i="21"/>
  <c r="W98" i="21"/>
  <c r="W90" i="21"/>
  <c r="W82" i="21"/>
  <c r="W93" i="21"/>
  <c r="W85" i="21"/>
  <c r="W96" i="21"/>
  <c r="W88" i="21"/>
  <c r="W80" i="21"/>
  <c r="W99" i="21"/>
  <c r="W91" i="21"/>
  <c r="W83" i="21"/>
  <c r="W94" i="21"/>
  <c r="W86" i="21"/>
  <c r="W75" i="21"/>
  <c r="W78" i="21"/>
  <c r="W73" i="21"/>
  <c r="W76" i="21"/>
  <c r="W72" i="21"/>
  <c r="W74" i="21"/>
  <c r="W77" i="21"/>
  <c r="AD112" i="21"/>
  <c r="AD111" i="21"/>
  <c r="AD101" i="21"/>
  <c r="AD113" i="21"/>
  <c r="AD110" i="21"/>
  <c r="AD104" i="21"/>
  <c r="AD123" i="21"/>
  <c r="AD116" i="21"/>
  <c r="AD107" i="21"/>
  <c r="AD114" i="21"/>
  <c r="AD109" i="21"/>
  <c r="AD102" i="21"/>
  <c r="AD120" i="21"/>
  <c r="AD119" i="21"/>
  <c r="AD105" i="21"/>
  <c r="AD121" i="21"/>
  <c r="AD118" i="21"/>
  <c r="AD124" i="21"/>
  <c r="AD115" i="21"/>
  <c r="AD108" i="21"/>
  <c r="AD103" i="21"/>
  <c r="AD122" i="21"/>
  <c r="AD117" i="21"/>
  <c r="AD106" i="21"/>
  <c r="AD94" i="21"/>
  <c r="AD86" i="21"/>
  <c r="AD78" i="21"/>
  <c r="AD97" i="21"/>
  <c r="AD89" i="21"/>
  <c r="AD81" i="21"/>
  <c r="AD100" i="21"/>
  <c r="AD92" i="21"/>
  <c r="AD84" i="21"/>
  <c r="AD95" i="21"/>
  <c r="AD87" i="21"/>
  <c r="AD79" i="21"/>
  <c r="AD98" i="21"/>
  <c r="AD90" i="21"/>
  <c r="AD82" i="21"/>
  <c r="AD93" i="21"/>
  <c r="AD85" i="21"/>
  <c r="AD96" i="21"/>
  <c r="AD88" i="21"/>
  <c r="AD80" i="21"/>
  <c r="AD99" i="21"/>
  <c r="AD91" i="21"/>
  <c r="AD83" i="21"/>
  <c r="AD77" i="21"/>
  <c r="AD75" i="21"/>
  <c r="AD73" i="21"/>
  <c r="AD76" i="21"/>
  <c r="AD72" i="21"/>
  <c r="AD74" i="21"/>
  <c r="Q59" i="21"/>
  <c r="AG125" i="21"/>
  <c r="AG114" i="21"/>
  <c r="AG109" i="21"/>
  <c r="AG102" i="21"/>
  <c r="AG120" i="21"/>
  <c r="AG119" i="21"/>
  <c r="AG105" i="21"/>
  <c r="AG121" i="21"/>
  <c r="AG118" i="21"/>
  <c r="AG124" i="21"/>
  <c r="AG115" i="21"/>
  <c r="AG108" i="21"/>
  <c r="AG103" i="21"/>
  <c r="AG122" i="21"/>
  <c r="AG117" i="21"/>
  <c r="AG106" i="21"/>
  <c r="AG127" i="21"/>
  <c r="AG112" i="21"/>
  <c r="AG111" i="21"/>
  <c r="AG126" i="21"/>
  <c r="AG113" i="21"/>
  <c r="AG110" i="21"/>
  <c r="AG104" i="21"/>
  <c r="AG123" i="21"/>
  <c r="AG116" i="21"/>
  <c r="AG107" i="21"/>
  <c r="AG95" i="21"/>
  <c r="AG87" i="21"/>
  <c r="AG79" i="21"/>
  <c r="AG98" i="21"/>
  <c r="AG90" i="21"/>
  <c r="AG82" i="21"/>
  <c r="AG93" i="21"/>
  <c r="AG85" i="21"/>
  <c r="AG96" i="21"/>
  <c r="AG88" i="21"/>
  <c r="AG80" i="21"/>
  <c r="AG99" i="21"/>
  <c r="AG91" i="21"/>
  <c r="AG83" i="21"/>
  <c r="AG94" i="21"/>
  <c r="AG86" i="21"/>
  <c r="AG78" i="21"/>
  <c r="AG101" i="21"/>
  <c r="AG97" i="21"/>
  <c r="AG89" i="21"/>
  <c r="AG81" i="21"/>
  <c r="AG100" i="21"/>
  <c r="AG92" i="21"/>
  <c r="AG84" i="21"/>
  <c r="AG73" i="21"/>
  <c r="AG76" i="21"/>
  <c r="AG72" i="21"/>
  <c r="AG74" i="21"/>
  <c r="AG77" i="21"/>
  <c r="AG75" i="21"/>
  <c r="U106" i="21"/>
  <c r="U112" i="21"/>
  <c r="U111" i="21"/>
  <c r="U113" i="21"/>
  <c r="U110" i="21"/>
  <c r="U104" i="21"/>
  <c r="U107" i="21"/>
  <c r="U114" i="21"/>
  <c r="U109" i="21"/>
  <c r="U105" i="21"/>
  <c r="U115" i="21"/>
  <c r="U108" i="21"/>
  <c r="U103" i="21"/>
  <c r="U99" i="21"/>
  <c r="U91" i="21"/>
  <c r="U83" i="21"/>
  <c r="U102" i="21"/>
  <c r="U94" i="21"/>
  <c r="U86" i="21"/>
  <c r="U101" i="21"/>
  <c r="U97" i="21"/>
  <c r="U89" i="21"/>
  <c r="U81" i="21"/>
  <c r="U100" i="21"/>
  <c r="U92" i="21"/>
  <c r="U84" i="21"/>
  <c r="U95" i="21"/>
  <c r="U87" i="21"/>
  <c r="U98" i="21"/>
  <c r="U90" i="21"/>
  <c r="U82" i="21"/>
  <c r="U93" i="21"/>
  <c r="U85" i="21"/>
  <c r="U96" i="21"/>
  <c r="U88" i="21"/>
  <c r="U80" i="21"/>
  <c r="U74" i="21"/>
  <c r="U77" i="21"/>
  <c r="U75" i="21"/>
  <c r="U78" i="21"/>
  <c r="U73" i="21"/>
  <c r="U79" i="21"/>
  <c r="U76" i="21"/>
  <c r="U72" i="21"/>
  <c r="AE113" i="21"/>
  <c r="AE110" i="21"/>
  <c r="AE104" i="21"/>
  <c r="AE123" i="21"/>
  <c r="AE116" i="21"/>
  <c r="AE107" i="21"/>
  <c r="AE125" i="21"/>
  <c r="AE114" i="21"/>
  <c r="AE109" i="21"/>
  <c r="AE102" i="21"/>
  <c r="AE120" i="21"/>
  <c r="AE119" i="21"/>
  <c r="AE105" i="21"/>
  <c r="AE121" i="21"/>
  <c r="AE118" i="21"/>
  <c r="AE124" i="21"/>
  <c r="AE115" i="21"/>
  <c r="AE108" i="21"/>
  <c r="AE103" i="21"/>
  <c r="AE122" i="21"/>
  <c r="AE117" i="21"/>
  <c r="AE106" i="21"/>
  <c r="AE112" i="21"/>
  <c r="AE111" i="21"/>
  <c r="AE101" i="21"/>
  <c r="AE97" i="21"/>
  <c r="AE89" i="21"/>
  <c r="AE81" i="21"/>
  <c r="AE100" i="21"/>
  <c r="AE92" i="21"/>
  <c r="AE84" i="21"/>
  <c r="AE95" i="21"/>
  <c r="AE87" i="21"/>
  <c r="AE79" i="21"/>
  <c r="AE98" i="21"/>
  <c r="AE90" i="21"/>
  <c r="AE82" i="21"/>
  <c r="AE93" i="21"/>
  <c r="AE85" i="21"/>
  <c r="AE96" i="21"/>
  <c r="AE88" i="21"/>
  <c r="AE80" i="21"/>
  <c r="AE99" i="21"/>
  <c r="AE91" i="21"/>
  <c r="AE83" i="21"/>
  <c r="AE94" i="21"/>
  <c r="AE86" i="21"/>
  <c r="AE78" i="21"/>
  <c r="AE75" i="21"/>
  <c r="AE73" i="21"/>
  <c r="AE76" i="21"/>
  <c r="AE72" i="21"/>
  <c r="AE74" i="21"/>
  <c r="AE77" i="21"/>
  <c r="AL128" i="21"/>
  <c r="AL127" i="21"/>
  <c r="AL112" i="21"/>
  <c r="AL111" i="21"/>
  <c r="AL101" i="21"/>
  <c r="AL132" i="21"/>
  <c r="AL129" i="21"/>
  <c r="AL126" i="21"/>
  <c r="AL113" i="21"/>
  <c r="AL110" i="21"/>
  <c r="AL104" i="21"/>
  <c r="AL123" i="21"/>
  <c r="AL116" i="21"/>
  <c r="AL107" i="21"/>
  <c r="AL130" i="21"/>
  <c r="AL125" i="21"/>
  <c r="AL114" i="21"/>
  <c r="AL109" i="21"/>
  <c r="AL102" i="21"/>
  <c r="AL120" i="21"/>
  <c r="AL119" i="21"/>
  <c r="AL105" i="21"/>
  <c r="AL133" i="21"/>
  <c r="AL121" i="21"/>
  <c r="AL118" i="21"/>
  <c r="AL131" i="21"/>
  <c r="AL124" i="21"/>
  <c r="AL115" i="21"/>
  <c r="AL108" i="21"/>
  <c r="AL103" i="21"/>
  <c r="AL122" i="21"/>
  <c r="AL117" i="21"/>
  <c r="AL106" i="21"/>
  <c r="AL94" i="21"/>
  <c r="AL86" i="21"/>
  <c r="AL78" i="21"/>
  <c r="AL97" i="21"/>
  <c r="AL89" i="21"/>
  <c r="AL81" i="21"/>
  <c r="AL100" i="21"/>
  <c r="AL92" i="21"/>
  <c r="AL84" i="21"/>
  <c r="AL95" i="21"/>
  <c r="AL87" i="21"/>
  <c r="AL79" i="21"/>
  <c r="AL98" i="21"/>
  <c r="AL90" i="21"/>
  <c r="AL82" i="21"/>
  <c r="AL93" i="21"/>
  <c r="AL85" i="21"/>
  <c r="AL96" i="21"/>
  <c r="AL88" i="21"/>
  <c r="AL80" i="21"/>
  <c r="AL99" i="21"/>
  <c r="AL91" i="21"/>
  <c r="AL83" i="21"/>
  <c r="AL77" i="21"/>
  <c r="AL59" i="21"/>
  <c r="AL75" i="21"/>
  <c r="AL73" i="21"/>
  <c r="AL76" i="21"/>
  <c r="AL74" i="21"/>
  <c r="I59" i="21"/>
  <c r="I138" i="21" s="1"/>
  <c r="Y114" i="21"/>
  <c r="Y109" i="21"/>
  <c r="Y102" i="21"/>
  <c r="Y119" i="21"/>
  <c r="Y105" i="21"/>
  <c r="Y118" i="21"/>
  <c r="Y115" i="21"/>
  <c r="Y108" i="21"/>
  <c r="Y103" i="21"/>
  <c r="Y117" i="21"/>
  <c r="Y106" i="21"/>
  <c r="Y112" i="21"/>
  <c r="Y111" i="21"/>
  <c r="Y113" i="21"/>
  <c r="Y110" i="21"/>
  <c r="Y104" i="21"/>
  <c r="Y116" i="21"/>
  <c r="Y107" i="21"/>
  <c r="Y95" i="21"/>
  <c r="Y87" i="21"/>
  <c r="Y79" i="21"/>
  <c r="Y101" i="21"/>
  <c r="Y98" i="21"/>
  <c r="Y90" i="21"/>
  <c r="Y82" i="21"/>
  <c r="Y93" i="21"/>
  <c r="Y85" i="21"/>
  <c r="Y96" i="21"/>
  <c r="Y88" i="21"/>
  <c r="Y80" i="21"/>
  <c r="Y99" i="21"/>
  <c r="Y91" i="21"/>
  <c r="Y83" i="21"/>
  <c r="Y94" i="21"/>
  <c r="Y86" i="21"/>
  <c r="Y97" i="21"/>
  <c r="Y89" i="21"/>
  <c r="Y81" i="21"/>
  <c r="Y100" i="21"/>
  <c r="Y92" i="21"/>
  <c r="Y84" i="21"/>
  <c r="Y78" i="21"/>
  <c r="Y73" i="21"/>
  <c r="Y76" i="21"/>
  <c r="Y72" i="21"/>
  <c r="Y74" i="21"/>
  <c r="Y77" i="21"/>
  <c r="Y75" i="21"/>
  <c r="E59" i="21"/>
  <c r="E138" i="21" s="1"/>
  <c r="M59" i="21"/>
  <c r="AC122" i="21"/>
  <c r="AC117" i="21"/>
  <c r="AC106" i="21"/>
  <c r="AC112" i="21"/>
  <c r="AC111" i="21"/>
  <c r="AC113" i="21"/>
  <c r="AC110" i="21"/>
  <c r="AC104" i="21"/>
  <c r="AC123" i="21"/>
  <c r="AC116" i="21"/>
  <c r="AC107" i="21"/>
  <c r="AC114" i="21"/>
  <c r="AC109" i="21"/>
  <c r="AC120" i="21"/>
  <c r="AC119" i="21"/>
  <c r="AC105" i="21"/>
  <c r="AC121" i="21"/>
  <c r="AC118" i="21"/>
  <c r="AC115" i="21"/>
  <c r="AC108" i="21"/>
  <c r="AC103" i="21"/>
  <c r="AC99" i="21"/>
  <c r="AC91" i="21"/>
  <c r="AC83" i="21"/>
  <c r="AC94" i="21"/>
  <c r="AC86" i="21"/>
  <c r="AC97" i="21"/>
  <c r="AC89" i="21"/>
  <c r="AC81" i="21"/>
  <c r="AC100" i="21"/>
  <c r="AC92" i="21"/>
  <c r="AC84" i="21"/>
  <c r="AC95" i="21"/>
  <c r="AC87" i="21"/>
  <c r="AC98" i="21"/>
  <c r="AC90" i="21"/>
  <c r="AC82" i="21"/>
  <c r="AC93" i="21"/>
  <c r="AC85" i="21"/>
  <c r="AC102" i="21"/>
  <c r="AC101" i="21"/>
  <c r="AC96" i="21"/>
  <c r="AC88" i="21"/>
  <c r="AC80" i="21"/>
  <c r="AC74" i="21"/>
  <c r="AC77" i="21"/>
  <c r="AC75" i="21"/>
  <c r="AC79" i="21"/>
  <c r="AC78" i="21"/>
  <c r="AC73" i="21"/>
  <c r="AC76" i="21"/>
  <c r="AC72" i="21"/>
  <c r="F59" i="21"/>
  <c r="F138" i="21" s="1"/>
  <c r="R59" i="21"/>
  <c r="Z120" i="21"/>
  <c r="Z119" i="21"/>
  <c r="Z105" i="21"/>
  <c r="Z118" i="21"/>
  <c r="Z115" i="21"/>
  <c r="Z108" i="21"/>
  <c r="Z103" i="21"/>
  <c r="Z117" i="21"/>
  <c r="Z106" i="21"/>
  <c r="Z112" i="21"/>
  <c r="Z111" i="21"/>
  <c r="Z113" i="21"/>
  <c r="Z110" i="21"/>
  <c r="Z104" i="21"/>
  <c r="Z116" i="21"/>
  <c r="Z107" i="21"/>
  <c r="Z114" i="21"/>
  <c r="Z109" i="21"/>
  <c r="Z102" i="21"/>
  <c r="Z101" i="21"/>
  <c r="Z98" i="21"/>
  <c r="Z90" i="21"/>
  <c r="Z82" i="21"/>
  <c r="Z93" i="21"/>
  <c r="Z85" i="21"/>
  <c r="Z96" i="21"/>
  <c r="Z88" i="21"/>
  <c r="Z80" i="21"/>
  <c r="Z99" i="21"/>
  <c r="Z91" i="21"/>
  <c r="Z83" i="21"/>
  <c r="Z94" i="21"/>
  <c r="Z86" i="21"/>
  <c r="Z97" i="21"/>
  <c r="Z89" i="21"/>
  <c r="Z81" i="21"/>
  <c r="Z100" i="21"/>
  <c r="Z92" i="21"/>
  <c r="Z84" i="21"/>
  <c r="Z95" i="21"/>
  <c r="Z87" i="21"/>
  <c r="Z79" i="21"/>
  <c r="Z76" i="21"/>
  <c r="Z72" i="21"/>
  <c r="Z74" i="21"/>
  <c r="Z77" i="21"/>
  <c r="Z75" i="21"/>
  <c r="Z78" i="21"/>
  <c r="Z73" i="21"/>
  <c r="AH59" i="21"/>
  <c r="H59" i="21"/>
  <c r="H138" i="21" s="1"/>
  <c r="AK122" i="21"/>
  <c r="AK117" i="21"/>
  <c r="AK106" i="21"/>
  <c r="AK128" i="21"/>
  <c r="AK127" i="21"/>
  <c r="AK112" i="21"/>
  <c r="AK111" i="21"/>
  <c r="AK132" i="21"/>
  <c r="AK129" i="21"/>
  <c r="AK126" i="21"/>
  <c r="AK113" i="21"/>
  <c r="AK110" i="21"/>
  <c r="AK104" i="21"/>
  <c r="AK123" i="21"/>
  <c r="AK116" i="21"/>
  <c r="AK107" i="21"/>
  <c r="AK130" i="21"/>
  <c r="AK125" i="21"/>
  <c r="AK114" i="21"/>
  <c r="AK109" i="21"/>
  <c r="AK120" i="21"/>
  <c r="AK119" i="21"/>
  <c r="AK105" i="21"/>
  <c r="AK121" i="21"/>
  <c r="AK118" i="21"/>
  <c r="AK131" i="21"/>
  <c r="AN131" i="21" s="1"/>
  <c r="AK124" i="21"/>
  <c r="AK115" i="21"/>
  <c r="AK108" i="21"/>
  <c r="AK103" i="21"/>
  <c r="AK99" i="21"/>
  <c r="AK91" i="21"/>
  <c r="AK83" i="21"/>
  <c r="AK94" i="21"/>
  <c r="AK86" i="21"/>
  <c r="AK97" i="21"/>
  <c r="AK89" i="21"/>
  <c r="AK81" i="21"/>
  <c r="AK100" i="21"/>
  <c r="AK92" i="21"/>
  <c r="AK84" i="21"/>
  <c r="AK101" i="21"/>
  <c r="AK95" i="21"/>
  <c r="AK87" i="21"/>
  <c r="AK102" i="21"/>
  <c r="AK98" i="21"/>
  <c r="AK90" i="21"/>
  <c r="AK82" i="21"/>
  <c r="AK93" i="21"/>
  <c r="AK85" i="21"/>
  <c r="AK96" i="21"/>
  <c r="AK88" i="21"/>
  <c r="AK80" i="21"/>
  <c r="D58" i="21"/>
  <c r="D59" i="21" s="1"/>
  <c r="D138" i="21" s="1"/>
  <c r="AK72" i="21"/>
  <c r="AM77" i="21"/>
  <c r="AM74" i="21"/>
  <c r="AK76" i="21"/>
  <c r="AM16" i="21"/>
  <c r="AM59" i="21" s="1"/>
  <c r="AO24" i="21"/>
  <c r="AO25" i="21" s="1"/>
  <c r="AO26" i="21" s="1"/>
  <c r="AO27" i="21" s="1"/>
  <c r="AO28" i="21" s="1"/>
  <c r="AO29" i="21" s="1"/>
  <c r="AO30" i="21" s="1"/>
  <c r="AO31" i="21" s="1"/>
  <c r="AO32" i="21" s="1"/>
  <c r="AO33" i="21" s="1"/>
  <c r="AO34" i="21" s="1"/>
  <c r="AO35" i="21" s="1"/>
  <c r="AO36" i="21" s="1"/>
  <c r="AO37" i="21" s="1"/>
  <c r="AO38" i="21" s="1"/>
  <c r="AO39" i="21" s="1"/>
  <c r="AO40" i="21" s="1"/>
  <c r="AO41" i="21" s="1"/>
  <c r="AO42" i="21" s="1"/>
  <c r="AO43" i="21" s="1"/>
  <c r="AO44" i="21" s="1"/>
  <c r="AO45" i="21" s="1"/>
  <c r="AO46" i="21" s="1"/>
  <c r="AO47" i="21" s="1"/>
  <c r="AO48" i="21" s="1"/>
  <c r="AO49" i="21" s="1"/>
  <c r="AO50" i="21" s="1"/>
  <c r="AO51" i="21" s="1"/>
  <c r="AO52" i="21" s="1"/>
  <c r="AO53" i="21" s="1"/>
  <c r="AO54" i="21" s="1"/>
  <c r="AO55" i="21" s="1"/>
  <c r="AO56" i="21" s="1"/>
  <c r="AO57" i="21" s="1"/>
  <c r="AF16" i="21"/>
  <c r="AF59" i="21" s="1"/>
  <c r="AK73" i="21"/>
  <c r="AK75" i="21"/>
  <c r="AM132" i="21"/>
  <c r="AM129" i="21"/>
  <c r="AM126" i="21"/>
  <c r="AM113" i="21"/>
  <c r="AM110" i="21"/>
  <c r="AM104" i="21"/>
  <c r="AM134" i="21"/>
  <c r="AN134" i="21" s="1"/>
  <c r="AM123" i="21"/>
  <c r="AM116" i="21"/>
  <c r="AM107" i="21"/>
  <c r="AM130" i="21"/>
  <c r="AM125" i="21"/>
  <c r="AM114" i="21"/>
  <c r="AM109" i="21"/>
  <c r="AM102" i="21"/>
  <c r="AM120" i="21"/>
  <c r="AM119" i="21"/>
  <c r="AM105" i="21"/>
  <c r="AM133" i="21"/>
  <c r="AM121" i="21"/>
  <c r="AM118" i="21"/>
  <c r="AM131" i="21"/>
  <c r="AM124" i="21"/>
  <c r="AM115" i="21"/>
  <c r="AM108" i="21"/>
  <c r="AM103" i="21"/>
  <c r="AM122" i="21"/>
  <c r="AM117" i="21"/>
  <c r="AM106" i="21"/>
  <c r="AM128" i="21"/>
  <c r="AM127" i="21"/>
  <c r="AM112" i="21"/>
  <c r="AM111" i="21"/>
  <c r="AM101" i="21"/>
  <c r="AM97" i="21"/>
  <c r="AM89" i="21"/>
  <c r="AM81" i="21"/>
  <c r="AM100" i="21"/>
  <c r="AM92" i="21"/>
  <c r="AM84" i="21"/>
  <c r="AM95" i="21"/>
  <c r="AM87" i="21"/>
  <c r="AM79" i="21"/>
  <c r="AM98" i="21"/>
  <c r="AM90" i="21"/>
  <c r="AM82" i="21"/>
  <c r="AM93" i="21"/>
  <c r="AM85" i="21"/>
  <c r="AM96" i="21"/>
  <c r="AM88" i="21"/>
  <c r="AM80" i="21"/>
  <c r="AM99" i="21"/>
  <c r="AM91" i="21"/>
  <c r="AM83" i="21"/>
  <c r="AM94" i="21"/>
  <c r="AM86" i="21"/>
  <c r="AM78" i="21"/>
  <c r="AK59" i="21"/>
  <c r="AK79" i="21"/>
  <c r="C16" i="21"/>
  <c r="C59" i="21" s="1"/>
  <c r="C138" i="21" s="1"/>
  <c r="AM75" i="21"/>
  <c r="AK77" i="21"/>
  <c r="AK78" i="21"/>
  <c r="AK74" i="21"/>
  <c r="C18" i="11"/>
  <c r="C12" i="11"/>
  <c r="L76" i="18"/>
  <c r="J75" i="18"/>
  <c r="H74" i="18"/>
  <c r="J41" i="18"/>
  <c r="J40" i="18"/>
  <c r="H39" i="18"/>
  <c r="L41" i="18"/>
  <c r="J43" i="18"/>
  <c r="L43" i="18"/>
  <c r="N43" i="18"/>
  <c r="H41" i="18"/>
  <c r="H40" i="18"/>
  <c r="Q63" i="18"/>
  <c r="Q64" i="18"/>
  <c r="Q71" i="18"/>
  <c r="Q72" i="18"/>
  <c r="P44" i="18"/>
  <c r="Q44" i="18"/>
  <c r="Q60" i="18" s="1"/>
  <c r="M41" i="18"/>
  <c r="M43" i="18" s="1"/>
  <c r="M44" i="18" s="1"/>
  <c r="M64" i="18" s="1"/>
  <c r="K41" i="18"/>
  <c r="I41" i="18"/>
  <c r="I39" i="18"/>
  <c r="I55" i="18"/>
  <c r="J55" i="18"/>
  <c r="K55" i="18"/>
  <c r="L55" i="18"/>
  <c r="M55" i="18"/>
  <c r="N55" i="18"/>
  <c r="F41" i="18"/>
  <c r="F40" i="18"/>
  <c r="F39" i="18"/>
  <c r="F38" i="18"/>
  <c r="G49" i="18"/>
  <c r="H49" i="18"/>
  <c r="I49" i="18"/>
  <c r="J49" i="18"/>
  <c r="K49" i="18"/>
  <c r="L49" i="18"/>
  <c r="M49" i="18"/>
  <c r="G23" i="18"/>
  <c r="G39" i="18" s="1"/>
  <c r="S39" i="18" s="1"/>
  <c r="H23" i="18"/>
  <c r="I23" i="18"/>
  <c r="I40" i="18" s="1"/>
  <c r="I43" i="18" s="1"/>
  <c r="I44" i="18" s="1"/>
  <c r="J23" i="18"/>
  <c r="K23" i="18"/>
  <c r="K40" i="18" s="1"/>
  <c r="K43" i="18" s="1"/>
  <c r="K44" i="18" s="1"/>
  <c r="K60" i="18" s="1"/>
  <c r="L23" i="18"/>
  <c r="M23" i="18"/>
  <c r="N23" i="18"/>
  <c r="O23" i="18"/>
  <c r="O44" i="18" s="1"/>
  <c r="P23" i="18"/>
  <c r="Q23" i="18"/>
  <c r="S17" i="18"/>
  <c r="E18" i="11"/>
  <c r="AP17" i="20"/>
  <c r="AP17" i="19"/>
  <c r="AF19" i="20"/>
  <c r="AF67" i="20" s="1"/>
  <c r="AG19" i="20"/>
  <c r="AG63" i="20" s="1"/>
  <c r="AG68" i="20" s="1"/>
  <c r="AG69" i="20" s="1"/>
  <c r="AH19" i="20"/>
  <c r="AH64" i="20" s="1"/>
  <c r="AG16" i="20"/>
  <c r="AE16" i="20"/>
  <c r="AG16" i="19"/>
  <c r="AE16" i="19"/>
  <c r="AH19" i="19"/>
  <c r="AH65" i="19" s="1"/>
  <c r="AF19" i="19"/>
  <c r="AF65" i="19" s="1"/>
  <c r="AL124" i="20"/>
  <c r="L116" i="20"/>
  <c r="K116" i="20"/>
  <c r="J116" i="20"/>
  <c r="I116" i="20"/>
  <c r="H116" i="20"/>
  <c r="G116" i="20"/>
  <c r="F116" i="20"/>
  <c r="E116" i="20"/>
  <c r="D116" i="20"/>
  <c r="C116" i="20"/>
  <c r="AM80" i="20"/>
  <c r="AL80" i="20"/>
  <c r="AK80" i="20"/>
  <c r="AJ80" i="20"/>
  <c r="AI80" i="20"/>
  <c r="AG80" i="20"/>
  <c r="AE80" i="20"/>
  <c r="AD80" i="20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AM78" i="20"/>
  <c r="AL78" i="20"/>
  <c r="AK78" i="20"/>
  <c r="AJ78" i="20"/>
  <c r="AI78" i="20"/>
  <c r="AG78" i="20"/>
  <c r="AE78" i="20"/>
  <c r="AD78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AM74" i="20"/>
  <c r="AL74" i="20"/>
  <c r="AK74" i="20"/>
  <c r="AJ74" i="20"/>
  <c r="AI74" i="20"/>
  <c r="AG74" i="20"/>
  <c r="AE74" i="20"/>
  <c r="AD74" i="20"/>
  <c r="AC74" i="20"/>
  <c r="AB74" i="20"/>
  <c r="AA74" i="20"/>
  <c r="Z74" i="20"/>
  <c r="Y74" i="20"/>
  <c r="X74" i="20"/>
  <c r="W74" i="20"/>
  <c r="V74" i="20"/>
  <c r="U74" i="20"/>
  <c r="T74" i="20"/>
  <c r="S74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AM68" i="20"/>
  <c r="AL68" i="20"/>
  <c r="AK68" i="20"/>
  <c r="AJ68" i="20"/>
  <c r="AD68" i="20"/>
  <c r="AC68" i="20"/>
  <c r="AB68" i="20"/>
  <c r="AA68" i="20"/>
  <c r="Z68" i="20"/>
  <c r="Y68" i="20"/>
  <c r="X68" i="20"/>
  <c r="W68" i="20"/>
  <c r="S68" i="20"/>
  <c r="R68" i="20"/>
  <c r="M68" i="20"/>
  <c r="L68" i="20"/>
  <c r="K68" i="20"/>
  <c r="AP42" i="20"/>
  <c r="J68" i="20"/>
  <c r="I68" i="20"/>
  <c r="AP35" i="20"/>
  <c r="C68" i="20"/>
  <c r="AM19" i="20"/>
  <c r="AM69" i="20" s="1"/>
  <c r="AL19" i="20"/>
  <c r="AL69" i="20" s="1"/>
  <c r="AK19" i="20"/>
  <c r="AK69" i="20" s="1"/>
  <c r="AJ19" i="20"/>
  <c r="AJ69" i="20" s="1"/>
  <c r="AI19" i="20"/>
  <c r="AE19" i="20"/>
  <c r="AE65" i="20" s="1"/>
  <c r="AD19" i="20"/>
  <c r="AD69" i="20" s="1"/>
  <c r="AC19" i="20"/>
  <c r="AC69" i="20" s="1"/>
  <c r="AB19" i="20"/>
  <c r="AB69" i="20" s="1"/>
  <c r="AA19" i="20"/>
  <c r="AA69" i="20" s="1"/>
  <c r="Z19" i="20"/>
  <c r="Z69" i="20" s="1"/>
  <c r="Y19" i="20"/>
  <c r="Y69" i="20" s="1"/>
  <c r="X19" i="20"/>
  <c r="W19" i="20"/>
  <c r="V19" i="20"/>
  <c r="U19" i="20"/>
  <c r="T19" i="20"/>
  <c r="S19" i="20"/>
  <c r="S69" i="20" s="1"/>
  <c r="R19" i="20"/>
  <c r="R69" i="20" s="1"/>
  <c r="Q19" i="20"/>
  <c r="P19" i="20"/>
  <c r="O19" i="20"/>
  <c r="N19" i="20"/>
  <c r="M19" i="20"/>
  <c r="M69" i="20" s="1"/>
  <c r="L19" i="20"/>
  <c r="L69" i="20" s="1"/>
  <c r="L118" i="20" s="1"/>
  <c r="K19" i="20"/>
  <c r="K69" i="20" s="1"/>
  <c r="K118" i="20" s="1"/>
  <c r="J19" i="20"/>
  <c r="I19" i="20"/>
  <c r="H19" i="20"/>
  <c r="G19" i="20"/>
  <c r="F19" i="20"/>
  <c r="E19" i="20"/>
  <c r="D19" i="20"/>
  <c r="C19" i="20"/>
  <c r="AP16" i="20"/>
  <c r="AO19" i="20"/>
  <c r="AO69" i="20" s="1"/>
  <c r="AP15" i="20"/>
  <c r="AL11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AM80" i="19"/>
  <c r="AL80" i="19"/>
  <c r="AK80" i="19"/>
  <c r="AJ80" i="19"/>
  <c r="AI80" i="19"/>
  <c r="AG80" i="19"/>
  <c r="AE80" i="19"/>
  <c r="AD80" i="19"/>
  <c r="AC80" i="19"/>
  <c r="AB80" i="19"/>
  <c r="AA80" i="19"/>
  <c r="Z80" i="19"/>
  <c r="Y80" i="19"/>
  <c r="X80" i="19"/>
  <c r="W80" i="19"/>
  <c r="V80" i="19"/>
  <c r="O80" i="19"/>
  <c r="N80" i="19"/>
  <c r="M80" i="19"/>
  <c r="L80" i="19"/>
  <c r="K80" i="19"/>
  <c r="J80" i="19"/>
  <c r="I80" i="19"/>
  <c r="H80" i="19"/>
  <c r="G80" i="19"/>
  <c r="F80" i="19"/>
  <c r="E80" i="19"/>
  <c r="D80" i="19"/>
  <c r="C80" i="19"/>
  <c r="AM78" i="19"/>
  <c r="AL78" i="19"/>
  <c r="AK78" i="19"/>
  <c r="AJ78" i="19"/>
  <c r="AI78" i="19"/>
  <c r="AG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AM74" i="19"/>
  <c r="AL74" i="19"/>
  <c r="AK74" i="19"/>
  <c r="AJ74" i="19"/>
  <c r="AI74" i="19"/>
  <c r="AG74" i="19"/>
  <c r="AE74" i="19"/>
  <c r="AD74" i="19"/>
  <c r="AC74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AM68" i="19"/>
  <c r="AL68" i="19"/>
  <c r="AK68" i="19"/>
  <c r="AJ68" i="19"/>
  <c r="AI68" i="19"/>
  <c r="AD68" i="19"/>
  <c r="AC68" i="19"/>
  <c r="AB68" i="19"/>
  <c r="AA68" i="19"/>
  <c r="Z68" i="19"/>
  <c r="Y68" i="19"/>
  <c r="X68" i="19"/>
  <c r="AP54" i="19"/>
  <c r="T68" i="19"/>
  <c r="AP51" i="19"/>
  <c r="S68" i="19"/>
  <c r="AP50" i="19"/>
  <c r="R68" i="19"/>
  <c r="Q68" i="19"/>
  <c r="L68" i="19"/>
  <c r="AP43" i="19"/>
  <c r="AP42" i="19"/>
  <c r="J68" i="19"/>
  <c r="I68" i="19"/>
  <c r="AP38" i="19"/>
  <c r="AP34" i="19"/>
  <c r="AM19" i="19"/>
  <c r="AM88" i="19" s="1"/>
  <c r="AL19" i="19"/>
  <c r="AK19" i="19"/>
  <c r="AK69" i="19" s="1"/>
  <c r="AJ19" i="19"/>
  <c r="AJ69" i="19" s="1"/>
  <c r="AI19" i="19"/>
  <c r="AI69" i="19" s="1"/>
  <c r="AG19" i="19"/>
  <c r="AG67" i="19" s="1"/>
  <c r="AE19" i="19"/>
  <c r="AD19" i="19"/>
  <c r="AD69" i="19" s="1"/>
  <c r="AC19" i="19"/>
  <c r="AB19" i="19"/>
  <c r="AB69" i="19" s="1"/>
  <c r="AA19" i="19"/>
  <c r="AA69" i="19" s="1"/>
  <c r="Z19" i="19"/>
  <c r="Z69" i="19" s="1"/>
  <c r="Y19" i="19"/>
  <c r="Y69" i="19" s="1"/>
  <c r="X19" i="19"/>
  <c r="X69" i="19" s="1"/>
  <c r="W19" i="19"/>
  <c r="V19" i="19"/>
  <c r="U19" i="19"/>
  <c r="T19" i="19"/>
  <c r="S19" i="19"/>
  <c r="R19" i="19"/>
  <c r="R69" i="19" s="1"/>
  <c r="Q19" i="19"/>
  <c r="Q69" i="19" s="1"/>
  <c r="P19" i="19"/>
  <c r="O19" i="19"/>
  <c r="N19" i="19"/>
  <c r="M19" i="19"/>
  <c r="L19" i="19"/>
  <c r="L69" i="19" s="1"/>
  <c r="L105" i="19" s="1"/>
  <c r="K19" i="19"/>
  <c r="J19" i="19"/>
  <c r="I19" i="19"/>
  <c r="I69" i="19" s="1"/>
  <c r="I105" i="19" s="1"/>
  <c r="H19" i="19"/>
  <c r="G19" i="19"/>
  <c r="F19" i="19"/>
  <c r="E19" i="19"/>
  <c r="D19" i="19"/>
  <c r="C19" i="19"/>
  <c r="AP16" i="19"/>
  <c r="AO85" i="19"/>
  <c r="AN19" i="19"/>
  <c r="AP13" i="17"/>
  <c r="AF17" i="17"/>
  <c r="AF53" i="17" s="1"/>
  <c r="AG17" i="17"/>
  <c r="AG55" i="17" s="1"/>
  <c r="AH17" i="17"/>
  <c r="AH54" i="17" s="1"/>
  <c r="C81" i="18"/>
  <c r="N53" i="18"/>
  <c r="L53" i="18"/>
  <c r="J53" i="18"/>
  <c r="H53" i="18"/>
  <c r="F53" i="18"/>
  <c r="E53" i="18"/>
  <c r="D53" i="18"/>
  <c r="C53" i="18"/>
  <c r="N49" i="18"/>
  <c r="H55" i="18"/>
  <c r="F49" i="18"/>
  <c r="F55" i="18" s="1"/>
  <c r="E49" i="18"/>
  <c r="E55" i="18" s="1"/>
  <c r="D49" i="18"/>
  <c r="D55" i="18" s="1"/>
  <c r="C49" i="18"/>
  <c r="C55" i="18" s="1"/>
  <c r="R43" i="18"/>
  <c r="P43" i="18"/>
  <c r="J44" i="18"/>
  <c r="H43" i="18"/>
  <c r="H44" i="18" s="1"/>
  <c r="F43" i="18"/>
  <c r="E43" i="18"/>
  <c r="D43" i="18"/>
  <c r="C43" i="18"/>
  <c r="S42" i="18"/>
  <c r="S37" i="18"/>
  <c r="S36" i="18"/>
  <c r="S35" i="18"/>
  <c r="S34" i="18"/>
  <c r="S33" i="18"/>
  <c r="S32" i="18"/>
  <c r="S31" i="18"/>
  <c r="S30" i="18"/>
  <c r="S29" i="18"/>
  <c r="F23" i="18"/>
  <c r="E23" i="18"/>
  <c r="E44" i="18" s="1"/>
  <c r="D23" i="18"/>
  <c r="C23" i="18"/>
  <c r="S21" i="18"/>
  <c r="R68" i="18"/>
  <c r="P75" i="18"/>
  <c r="S19" i="18"/>
  <c r="S18" i="18"/>
  <c r="S16" i="18"/>
  <c r="S15" i="18"/>
  <c r="S14" i="18"/>
  <c r="S13" i="18"/>
  <c r="L137" i="17"/>
  <c r="K137" i="17"/>
  <c r="J137" i="17"/>
  <c r="I137" i="17"/>
  <c r="H137" i="17"/>
  <c r="G137" i="17"/>
  <c r="F137" i="17"/>
  <c r="E137" i="17"/>
  <c r="D137" i="17"/>
  <c r="C137" i="17"/>
  <c r="AM71" i="17"/>
  <c r="AL71" i="17"/>
  <c r="AK71" i="17"/>
  <c r="AJ71" i="17"/>
  <c r="AI71" i="17"/>
  <c r="AG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AM69" i="17"/>
  <c r="AL69" i="17"/>
  <c r="AK69" i="17"/>
  <c r="AJ69" i="17"/>
  <c r="AI69" i="17"/>
  <c r="AG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M65" i="17"/>
  <c r="AL65" i="17"/>
  <c r="AK65" i="17"/>
  <c r="AJ65" i="17"/>
  <c r="AI65" i="17"/>
  <c r="AG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C65" i="17"/>
  <c r="AM59" i="17"/>
  <c r="AL59" i="17"/>
  <c r="AK59" i="17"/>
  <c r="AJ59" i="17"/>
  <c r="AC59" i="17"/>
  <c r="AB59" i="17"/>
  <c r="Y59" i="17"/>
  <c r="T59" i="17"/>
  <c r="AP26" i="17"/>
  <c r="AP25" i="17"/>
  <c r="AM17" i="17"/>
  <c r="AM75" i="17" s="1"/>
  <c r="AP15" i="17"/>
  <c r="AL17" i="17"/>
  <c r="AL60" i="17" s="1"/>
  <c r="AK17" i="17"/>
  <c r="AK60" i="17" s="1"/>
  <c r="AJ17" i="17"/>
  <c r="AJ60" i="17" s="1"/>
  <c r="AB17" i="17"/>
  <c r="AB60" i="17" s="1"/>
  <c r="AA17" i="17"/>
  <c r="Z17" i="17"/>
  <c r="T17" i="17"/>
  <c r="T60" i="17" s="1"/>
  <c r="S17" i="17"/>
  <c r="R17" i="17"/>
  <c r="L17" i="17"/>
  <c r="K17" i="17"/>
  <c r="J17" i="17"/>
  <c r="D17" i="17"/>
  <c r="AN17" i="17"/>
  <c r="AH58" i="17" l="1"/>
  <c r="AH57" i="17"/>
  <c r="AH56" i="17"/>
  <c r="AH55" i="17"/>
  <c r="AH59" i="17" s="1"/>
  <c r="AH60" i="17" s="1"/>
  <c r="AF58" i="17"/>
  <c r="AF57" i="17"/>
  <c r="AF56" i="17"/>
  <c r="AF55" i="17"/>
  <c r="AF54" i="17"/>
  <c r="C20" i="11"/>
  <c r="AL136" i="21"/>
  <c r="J80" i="30"/>
  <c r="J82" i="30" s="1"/>
  <c r="M66" i="30"/>
  <c r="M69" i="30"/>
  <c r="K80" i="30"/>
  <c r="K82" i="30" s="1"/>
  <c r="M57" i="30"/>
  <c r="M67" i="30"/>
  <c r="M70" i="30"/>
  <c r="I80" i="30"/>
  <c r="I82" i="30" s="1"/>
  <c r="M60" i="30"/>
  <c r="M75" i="30"/>
  <c r="F80" i="30"/>
  <c r="F82" i="30" s="1"/>
  <c r="M63" i="30"/>
  <c r="G80" i="30"/>
  <c r="G82" i="30" s="1"/>
  <c r="M76" i="30"/>
  <c r="M68" i="30"/>
  <c r="M71" i="30"/>
  <c r="M74" i="30"/>
  <c r="M64" i="30"/>
  <c r="M58" i="30"/>
  <c r="E80" i="30"/>
  <c r="E82" i="30" s="1"/>
  <c r="M61" i="30"/>
  <c r="L80" i="30"/>
  <c r="L82" i="30" s="1"/>
  <c r="M72" i="30"/>
  <c r="M59" i="30"/>
  <c r="M65" i="30"/>
  <c r="M56" i="30"/>
  <c r="D80" i="30"/>
  <c r="D82" i="30" s="1"/>
  <c r="M62" i="30"/>
  <c r="S52" i="27"/>
  <c r="S57" i="27"/>
  <c r="S61" i="27"/>
  <c r="R67" i="27"/>
  <c r="R69" i="27" s="1"/>
  <c r="J69" i="27"/>
  <c r="K67" i="27"/>
  <c r="K69" i="27" s="1"/>
  <c r="P67" i="27"/>
  <c r="P69" i="27" s="1"/>
  <c r="S33" i="27"/>
  <c r="T27" i="27"/>
  <c r="T28" i="27" s="1"/>
  <c r="T29" i="27" s="1"/>
  <c r="T30" i="27" s="1"/>
  <c r="T31" i="27" s="1"/>
  <c r="T32" i="27" s="1"/>
  <c r="T33" i="27" s="1"/>
  <c r="T34" i="27" s="1"/>
  <c r="T35" i="27" s="1"/>
  <c r="S60" i="27"/>
  <c r="S21" i="27"/>
  <c r="U21" i="27" s="1"/>
  <c r="Q67" i="27"/>
  <c r="Q69" i="27" s="1"/>
  <c r="N67" i="27"/>
  <c r="N69" i="27" s="1"/>
  <c r="M39" i="27"/>
  <c r="S39" i="27" s="1"/>
  <c r="M55" i="27"/>
  <c r="S55" i="27" s="1"/>
  <c r="M53" i="27"/>
  <c r="S53" i="27" s="1"/>
  <c r="M51" i="27"/>
  <c r="S51" i="27" s="1"/>
  <c r="M49" i="27"/>
  <c r="S49" i="27" s="1"/>
  <c r="M47" i="27"/>
  <c r="S47" i="27" s="1"/>
  <c r="M45" i="27"/>
  <c r="S45" i="27" s="1"/>
  <c r="M43" i="27"/>
  <c r="S43" i="27" s="1"/>
  <c r="M41" i="27"/>
  <c r="S41" i="27" s="1"/>
  <c r="M38" i="27"/>
  <c r="S38" i="27" s="1"/>
  <c r="M36" i="27"/>
  <c r="S36" i="27" s="1"/>
  <c r="M59" i="27"/>
  <c r="S59" i="27" s="1"/>
  <c r="M58" i="27"/>
  <c r="S58" i="27" s="1"/>
  <c r="M37" i="27"/>
  <c r="S37" i="27" s="1"/>
  <c r="M57" i="27"/>
  <c r="M54" i="27"/>
  <c r="S54" i="27" s="1"/>
  <c r="M52" i="27"/>
  <c r="M50" i="27"/>
  <c r="S50" i="27" s="1"/>
  <c r="M48" i="27"/>
  <c r="S48" i="27" s="1"/>
  <c r="M46" i="27"/>
  <c r="S46" i="27" s="1"/>
  <c r="M44" i="27"/>
  <c r="S44" i="27" s="1"/>
  <c r="M42" i="27"/>
  <c r="S42" i="27" s="1"/>
  <c r="M40" i="27"/>
  <c r="S40" i="27" s="1"/>
  <c r="M56" i="27"/>
  <c r="S56" i="27" s="1"/>
  <c r="J67" i="27"/>
  <c r="S64" i="27"/>
  <c r="T115" i="26"/>
  <c r="T117" i="26" s="1"/>
  <c r="AA115" i="26"/>
  <c r="AA117" i="26" s="1"/>
  <c r="AJ115" i="26"/>
  <c r="AJ117" i="26" s="1"/>
  <c r="AF100" i="26"/>
  <c r="AF97" i="26"/>
  <c r="AF82" i="26"/>
  <c r="AF103" i="26"/>
  <c r="AF94" i="26"/>
  <c r="AF87" i="26"/>
  <c r="AF101" i="26"/>
  <c r="AF96" i="26"/>
  <c r="AF85" i="26"/>
  <c r="AF91" i="26"/>
  <c r="AF90" i="26"/>
  <c r="AF81" i="26"/>
  <c r="AF105" i="26"/>
  <c r="AF92" i="26"/>
  <c r="AF89" i="26"/>
  <c r="AF83" i="26"/>
  <c r="AF102" i="26"/>
  <c r="AF95" i="26"/>
  <c r="AF86" i="26"/>
  <c r="AF104" i="26"/>
  <c r="AF93" i="26"/>
  <c r="AF88" i="26"/>
  <c r="AF99" i="26"/>
  <c r="AF98" i="26"/>
  <c r="AF84" i="26"/>
  <c r="V115" i="26"/>
  <c r="V117" i="26" s="1"/>
  <c r="AG115" i="26"/>
  <c r="AG117" i="26" s="1"/>
  <c r="X97" i="26"/>
  <c r="X82" i="26"/>
  <c r="X94" i="26"/>
  <c r="X87" i="26"/>
  <c r="X96" i="26"/>
  <c r="X85" i="26"/>
  <c r="X91" i="26"/>
  <c r="X90" i="26"/>
  <c r="X81" i="26"/>
  <c r="X92" i="26"/>
  <c r="X89" i="26"/>
  <c r="X83" i="26"/>
  <c r="X95" i="26"/>
  <c r="X86" i="26"/>
  <c r="X93" i="26"/>
  <c r="X88" i="26"/>
  <c r="X84" i="26"/>
  <c r="AD115" i="26"/>
  <c r="AD117" i="26" s="1"/>
  <c r="AB115" i="26"/>
  <c r="AB117" i="26" s="1"/>
  <c r="R115" i="26"/>
  <c r="R117" i="26" s="1"/>
  <c r="M115" i="26"/>
  <c r="M117" i="26" s="1"/>
  <c r="AE115" i="26"/>
  <c r="AE117" i="26" s="1"/>
  <c r="Q115" i="26"/>
  <c r="Q117" i="26" s="1"/>
  <c r="P115" i="26"/>
  <c r="P117" i="26" s="1"/>
  <c r="W84" i="26"/>
  <c r="W82" i="26"/>
  <c r="W94" i="26"/>
  <c r="W87" i="26"/>
  <c r="W96" i="26"/>
  <c r="W85" i="26"/>
  <c r="W91" i="26"/>
  <c r="W90" i="26"/>
  <c r="W81" i="26"/>
  <c r="W92" i="26"/>
  <c r="W89" i="26"/>
  <c r="W83" i="26"/>
  <c r="W95" i="26"/>
  <c r="W86" i="26"/>
  <c r="W93" i="26"/>
  <c r="W88" i="26"/>
  <c r="AL109" i="26"/>
  <c r="AN109" i="26" s="1"/>
  <c r="AL104" i="26"/>
  <c r="AN104" i="26" s="1"/>
  <c r="AL93" i="26"/>
  <c r="AL88" i="26"/>
  <c r="AL99" i="26"/>
  <c r="AN99" i="26" s="1"/>
  <c r="AL98" i="26"/>
  <c r="AL84" i="26"/>
  <c r="AL100" i="26"/>
  <c r="AL97" i="26"/>
  <c r="AL82" i="26"/>
  <c r="AL112" i="26"/>
  <c r="AN112" i="26" s="1"/>
  <c r="AL110" i="26"/>
  <c r="AL103" i="26"/>
  <c r="AN103" i="26" s="1"/>
  <c r="AL94" i="26"/>
  <c r="AL87" i="26"/>
  <c r="AL101" i="26"/>
  <c r="AL96" i="26"/>
  <c r="AL85" i="26"/>
  <c r="AL107" i="26"/>
  <c r="AN107" i="26" s="1"/>
  <c r="AL106" i="26"/>
  <c r="AN106" i="26" s="1"/>
  <c r="AL91" i="26"/>
  <c r="AN91" i="26" s="1"/>
  <c r="AL90" i="26"/>
  <c r="AL108" i="26"/>
  <c r="AL105" i="26"/>
  <c r="AL92" i="26"/>
  <c r="AL89" i="26"/>
  <c r="AL83" i="26"/>
  <c r="AL111" i="26"/>
  <c r="AN111" i="26" s="1"/>
  <c r="AL102" i="26"/>
  <c r="AN102" i="26" s="1"/>
  <c r="AL95" i="26"/>
  <c r="AL86" i="26"/>
  <c r="AL68" i="26"/>
  <c r="AN67" i="26"/>
  <c r="AO33" i="26"/>
  <c r="AO34" i="26" s="1"/>
  <c r="AO35" i="26" s="1"/>
  <c r="AO36" i="26" s="1"/>
  <c r="AO37" i="26" s="1"/>
  <c r="AO38" i="26" s="1"/>
  <c r="AO39" i="26" s="1"/>
  <c r="AO40" i="26" s="1"/>
  <c r="AO41" i="26" s="1"/>
  <c r="AO42" i="26" s="1"/>
  <c r="AO43" i="26" s="1"/>
  <c r="AO44" i="26" s="1"/>
  <c r="AO45" i="26" s="1"/>
  <c r="AO46" i="26" s="1"/>
  <c r="AO47" i="26" s="1"/>
  <c r="AO48" i="26" s="1"/>
  <c r="AO49" i="26" s="1"/>
  <c r="AO50" i="26" s="1"/>
  <c r="AO51" i="26" s="1"/>
  <c r="AO52" i="26" s="1"/>
  <c r="AO53" i="26" s="1"/>
  <c r="AO54" i="26" s="1"/>
  <c r="AO55" i="26" s="1"/>
  <c r="AO56" i="26" s="1"/>
  <c r="AO57" i="26" s="1"/>
  <c r="AO58" i="26" s="1"/>
  <c r="AO59" i="26" s="1"/>
  <c r="AO60" i="26" s="1"/>
  <c r="AO61" i="26" s="1"/>
  <c r="AO62" i="26" s="1"/>
  <c r="AO63" i="26" s="1"/>
  <c r="AO64" i="26" s="1"/>
  <c r="AO65" i="26" s="1"/>
  <c r="AO66" i="26" s="1"/>
  <c r="AN95" i="26"/>
  <c r="AN100" i="26"/>
  <c r="S115" i="26"/>
  <c r="S117" i="26" s="1"/>
  <c r="Z115" i="26"/>
  <c r="Z117" i="26" s="1"/>
  <c r="AN108" i="26"/>
  <c r="AN90" i="26"/>
  <c r="O84" i="26"/>
  <c r="O82" i="26"/>
  <c r="AN82" i="26" s="1"/>
  <c r="D29" i="11" s="1"/>
  <c r="O87" i="26"/>
  <c r="AN87" i="26" s="1"/>
  <c r="O85" i="26"/>
  <c r="AN85" i="26" s="1"/>
  <c r="O81" i="26"/>
  <c r="AN81" i="26" s="1"/>
  <c r="O83" i="26"/>
  <c r="O86" i="26"/>
  <c r="AN86" i="26" s="1"/>
  <c r="O88" i="26"/>
  <c r="AN88" i="26" s="1"/>
  <c r="AN110" i="26"/>
  <c r="N115" i="26"/>
  <c r="N117" i="26" s="1"/>
  <c r="U115" i="26"/>
  <c r="U117" i="26" s="1"/>
  <c r="AI115" i="26"/>
  <c r="AI117" i="26" s="1"/>
  <c r="AN98" i="26"/>
  <c r="Y115" i="26"/>
  <c r="Y117" i="26" s="1"/>
  <c r="AM115" i="26"/>
  <c r="AM117" i="26" s="1"/>
  <c r="AC115" i="26"/>
  <c r="AC117" i="26" s="1"/>
  <c r="AN84" i="26"/>
  <c r="AN101" i="26"/>
  <c r="AH115" i="26"/>
  <c r="AH117" i="26" s="1"/>
  <c r="AN68" i="26"/>
  <c r="AN21" i="26"/>
  <c r="G69" i="25"/>
  <c r="G71" i="25" s="1"/>
  <c r="J64" i="25"/>
  <c r="H69" i="25"/>
  <c r="H71" i="25" s="1"/>
  <c r="J46" i="25"/>
  <c r="J59" i="25"/>
  <c r="J50" i="25"/>
  <c r="J44" i="25"/>
  <c r="J63" i="25"/>
  <c r="C69" i="25"/>
  <c r="C71" i="25" s="1"/>
  <c r="J54" i="25"/>
  <c r="J48" i="25"/>
  <c r="J58" i="25"/>
  <c r="J52" i="25"/>
  <c r="F69" i="25"/>
  <c r="F71" i="25" s="1"/>
  <c r="I69" i="25"/>
  <c r="I71" i="25" s="1"/>
  <c r="J62" i="25"/>
  <c r="J45" i="25"/>
  <c r="J43" i="25"/>
  <c r="J56" i="25"/>
  <c r="J65" i="25"/>
  <c r="J49" i="25"/>
  <c r="J47" i="25"/>
  <c r="J60" i="25"/>
  <c r="J29" i="25"/>
  <c r="J30" i="25" s="1"/>
  <c r="K17" i="25"/>
  <c r="K18" i="25" s="1"/>
  <c r="K19" i="25" s="1"/>
  <c r="K20" i="25" s="1"/>
  <c r="K21" i="25" s="1"/>
  <c r="K22" i="25" s="1"/>
  <c r="K23" i="25" s="1"/>
  <c r="K24" i="25" s="1"/>
  <c r="K25" i="25" s="1"/>
  <c r="K26" i="25" s="1"/>
  <c r="K27" i="25" s="1"/>
  <c r="K28" i="25" s="1"/>
  <c r="D69" i="25"/>
  <c r="D71" i="25" s="1"/>
  <c r="J53" i="25"/>
  <c r="J51" i="25"/>
  <c r="E69" i="25"/>
  <c r="E71" i="25" s="1"/>
  <c r="J57" i="25"/>
  <c r="J55" i="25"/>
  <c r="K18" i="24"/>
  <c r="K19" i="24" s="1"/>
  <c r="K20" i="24" s="1"/>
  <c r="K21" i="24" s="1"/>
  <c r="K22" i="24" s="1"/>
  <c r="K23" i="24" s="1"/>
  <c r="K24" i="24" s="1"/>
  <c r="K25" i="24" s="1"/>
  <c r="K26" i="24" s="1"/>
  <c r="K27" i="24" s="1"/>
  <c r="K28" i="24" s="1"/>
  <c r="K29" i="24" s="1"/>
  <c r="B45" i="24"/>
  <c r="J45" i="24" s="1"/>
  <c r="B44" i="24"/>
  <c r="B46" i="24"/>
  <c r="J46" i="24" s="1"/>
  <c r="J51" i="24"/>
  <c r="F55" i="24"/>
  <c r="F57" i="24" s="1"/>
  <c r="J48" i="24"/>
  <c r="J47" i="24"/>
  <c r="J49" i="24"/>
  <c r="D55" i="24"/>
  <c r="D57" i="24" s="1"/>
  <c r="I55" i="24"/>
  <c r="I57" i="24" s="1"/>
  <c r="J50" i="24"/>
  <c r="AF86" i="23"/>
  <c r="AF89" i="23"/>
  <c r="AF87" i="23"/>
  <c r="AF91" i="23"/>
  <c r="AF88" i="23"/>
  <c r="AF90" i="23"/>
  <c r="AF85" i="23"/>
  <c r="AF84" i="23"/>
  <c r="AF83" i="23"/>
  <c r="AF82" i="23"/>
  <c r="AF103" i="23" s="1"/>
  <c r="AF105" i="23" s="1"/>
  <c r="AJ103" i="23"/>
  <c r="AJ105" i="23" s="1"/>
  <c r="AO35" i="23"/>
  <c r="AO36" i="23" s="1"/>
  <c r="AO37" i="23" s="1"/>
  <c r="AO38" i="23" s="1"/>
  <c r="AO39" i="23" s="1"/>
  <c r="AO40" i="23" s="1"/>
  <c r="AO41" i="23" s="1"/>
  <c r="AO42" i="23" s="1"/>
  <c r="AO43" i="23" s="1"/>
  <c r="AO44" i="23" s="1"/>
  <c r="AO45" i="23" s="1"/>
  <c r="AO46" i="23" s="1"/>
  <c r="AO47" i="23" s="1"/>
  <c r="AO48" i="23" s="1"/>
  <c r="AO49" i="23" s="1"/>
  <c r="AO50" i="23" s="1"/>
  <c r="AO51" i="23" s="1"/>
  <c r="AO52" i="23" s="1"/>
  <c r="AO53" i="23" s="1"/>
  <c r="AO54" i="23" s="1"/>
  <c r="AO55" i="23" s="1"/>
  <c r="AO56" i="23" s="1"/>
  <c r="AO57" i="23" s="1"/>
  <c r="AO58" i="23" s="1"/>
  <c r="AO59" i="23" s="1"/>
  <c r="AO60" i="23" s="1"/>
  <c r="AO61" i="23" s="1"/>
  <c r="AO62" i="23" s="1"/>
  <c r="AO63" i="23" s="1"/>
  <c r="AO64" i="23" s="1"/>
  <c r="AO65" i="23" s="1"/>
  <c r="AO66" i="23" s="1"/>
  <c r="AO67" i="23" s="1"/>
  <c r="AO82" i="23" s="1"/>
  <c r="AC103" i="23"/>
  <c r="AC105" i="23" s="1"/>
  <c r="AK103" i="23"/>
  <c r="AK105" i="23" s="1"/>
  <c r="AH103" i="23"/>
  <c r="AH105" i="23" s="1"/>
  <c r="AG103" i="23"/>
  <c r="AG105" i="23" s="1"/>
  <c r="AL95" i="23"/>
  <c r="AN95" i="23" s="1"/>
  <c r="AL90" i="23"/>
  <c r="AN90" i="23" s="1"/>
  <c r="AL85" i="23"/>
  <c r="AN85" i="23" s="1"/>
  <c r="AL84" i="23"/>
  <c r="AL83" i="23"/>
  <c r="AN83" i="23" s="1"/>
  <c r="D28" i="11" s="1"/>
  <c r="AL86" i="23"/>
  <c r="AN86" i="23" s="1"/>
  <c r="AL98" i="23"/>
  <c r="AN98" i="23" s="1"/>
  <c r="AL96" i="23"/>
  <c r="AL89" i="23"/>
  <c r="AL87" i="23"/>
  <c r="AN87" i="23" s="1"/>
  <c r="AL93" i="23"/>
  <c r="AN93" i="23" s="1"/>
  <c r="AL92" i="23"/>
  <c r="AN92" i="23" s="1"/>
  <c r="AL69" i="23"/>
  <c r="AL94" i="23"/>
  <c r="AN94" i="23" s="1"/>
  <c r="AL91" i="23"/>
  <c r="AL97" i="23"/>
  <c r="AN97" i="23" s="1"/>
  <c r="AL88" i="23"/>
  <c r="AN88" i="23" s="1"/>
  <c r="Z103" i="23"/>
  <c r="Z105" i="23" s="1"/>
  <c r="AE103" i="23"/>
  <c r="AE105" i="23" s="1"/>
  <c r="AB103" i="23"/>
  <c r="AB105" i="23" s="1"/>
  <c r="AA103" i="23"/>
  <c r="AA105" i="23" s="1"/>
  <c r="X103" i="23"/>
  <c r="X105" i="23" s="1"/>
  <c r="AN89" i="23"/>
  <c r="AM103" i="23"/>
  <c r="AN96" i="23"/>
  <c r="AM105" i="23"/>
  <c r="AN82" i="23"/>
  <c r="P103" i="23"/>
  <c r="P105" i="23" s="1"/>
  <c r="AD103" i="23"/>
  <c r="AD105" i="23" s="1"/>
  <c r="E105" i="22"/>
  <c r="E107" i="22" s="1"/>
  <c r="J100" i="22"/>
  <c r="J98" i="22"/>
  <c r="G105" i="22"/>
  <c r="G107" i="22" s="1"/>
  <c r="J102" i="22"/>
  <c r="D105" i="22"/>
  <c r="D107" i="22" s="1"/>
  <c r="C96" i="22"/>
  <c r="J96" i="22" s="1"/>
  <c r="C92" i="22"/>
  <c r="J92" i="22" s="1"/>
  <c r="C88" i="22"/>
  <c r="J88" i="22" s="1"/>
  <c r="C84" i="22"/>
  <c r="C80" i="22"/>
  <c r="C76" i="22"/>
  <c r="C72" i="22"/>
  <c r="J72" i="22" s="1"/>
  <c r="C68" i="22"/>
  <c r="J68" i="22" s="1"/>
  <c r="C64" i="22"/>
  <c r="J64" i="22" s="1"/>
  <c r="C60" i="22"/>
  <c r="J60" i="22" s="1"/>
  <c r="C56" i="22"/>
  <c r="J56" i="22" s="1"/>
  <c r="C52" i="22"/>
  <c r="J52" i="22" s="1"/>
  <c r="C95" i="22"/>
  <c r="C91" i="22"/>
  <c r="J91" i="22" s="1"/>
  <c r="C87" i="22"/>
  <c r="J87" i="22" s="1"/>
  <c r="C83" i="22"/>
  <c r="J83" i="22" s="1"/>
  <c r="C79" i="22"/>
  <c r="J79" i="22" s="1"/>
  <c r="C75" i="22"/>
  <c r="J75" i="22" s="1"/>
  <c r="C71" i="22"/>
  <c r="C67" i="22"/>
  <c r="C63" i="22"/>
  <c r="C59" i="22"/>
  <c r="J59" i="22" s="1"/>
  <c r="C55" i="22"/>
  <c r="J55" i="22" s="1"/>
  <c r="C51" i="22"/>
  <c r="J51" i="22" s="1"/>
  <c r="C94" i="22"/>
  <c r="J94" i="22" s="1"/>
  <c r="C90" i="22"/>
  <c r="J90" i="22" s="1"/>
  <c r="C86" i="22"/>
  <c r="C82" i="22"/>
  <c r="J82" i="22" s="1"/>
  <c r="C78" i="22"/>
  <c r="C74" i="22"/>
  <c r="J74" i="22" s="1"/>
  <c r="C70" i="22"/>
  <c r="J70" i="22" s="1"/>
  <c r="C66" i="22"/>
  <c r="J66" i="22" s="1"/>
  <c r="C62" i="22"/>
  <c r="J62" i="22" s="1"/>
  <c r="C58" i="22"/>
  <c r="J58" i="22" s="1"/>
  <c r="C54" i="22"/>
  <c r="C50" i="22"/>
  <c r="C97" i="22"/>
  <c r="C93" i="22"/>
  <c r="J93" i="22" s="1"/>
  <c r="C89" i="22"/>
  <c r="J89" i="22" s="1"/>
  <c r="C85" i="22"/>
  <c r="J85" i="22" s="1"/>
  <c r="C81" i="22"/>
  <c r="J81" i="22" s="1"/>
  <c r="C77" i="22"/>
  <c r="J77" i="22" s="1"/>
  <c r="C73" i="22"/>
  <c r="C69" i="22"/>
  <c r="J69" i="22" s="1"/>
  <c r="C65" i="22"/>
  <c r="C61" i="22"/>
  <c r="J61" i="22" s="1"/>
  <c r="C57" i="22"/>
  <c r="J57" i="22" s="1"/>
  <c r="C53" i="22"/>
  <c r="J53" i="22" s="1"/>
  <c r="H105" i="22"/>
  <c r="H107" i="22" s="1"/>
  <c r="J65" i="22"/>
  <c r="J97" i="22"/>
  <c r="J78" i="22"/>
  <c r="J63" i="22"/>
  <c r="J95" i="22"/>
  <c r="J76" i="22"/>
  <c r="F105" i="22"/>
  <c r="F107" i="22" s="1"/>
  <c r="B105" i="22"/>
  <c r="B107" i="22" s="1"/>
  <c r="J50" i="22"/>
  <c r="J67" i="22"/>
  <c r="J80" i="22"/>
  <c r="I105" i="22"/>
  <c r="I107" i="22" s="1"/>
  <c r="J73" i="22"/>
  <c r="J54" i="22"/>
  <c r="J86" i="22"/>
  <c r="J71" i="22"/>
  <c r="J84" i="22"/>
  <c r="J101" i="22"/>
  <c r="AF123" i="21"/>
  <c r="AF116" i="21"/>
  <c r="AF107" i="21"/>
  <c r="AF125" i="21"/>
  <c r="AF114" i="21"/>
  <c r="AF109" i="21"/>
  <c r="AF120" i="21"/>
  <c r="AF119" i="21"/>
  <c r="AF105" i="21"/>
  <c r="AF121" i="21"/>
  <c r="AF118" i="21"/>
  <c r="AF124" i="21"/>
  <c r="AF115" i="21"/>
  <c r="AF108" i="21"/>
  <c r="AF122" i="21"/>
  <c r="AF117" i="21"/>
  <c r="AF106" i="21"/>
  <c r="AF112" i="21"/>
  <c r="AF111" i="21"/>
  <c r="AF101" i="21"/>
  <c r="AF126" i="21"/>
  <c r="AF113" i="21"/>
  <c r="AF110" i="21"/>
  <c r="AF104" i="21"/>
  <c r="AF100" i="21"/>
  <c r="AF92" i="21"/>
  <c r="AF84" i="21"/>
  <c r="AF95" i="21"/>
  <c r="AF87" i="21"/>
  <c r="AF98" i="21"/>
  <c r="AF90" i="21"/>
  <c r="AF82" i="21"/>
  <c r="AF93" i="21"/>
  <c r="AF85" i="21"/>
  <c r="AF96" i="21"/>
  <c r="AF88" i="21"/>
  <c r="AF99" i="21"/>
  <c r="AF91" i="21"/>
  <c r="AF83" i="21"/>
  <c r="AF102" i="21"/>
  <c r="AF94" i="21"/>
  <c r="AF86" i="21"/>
  <c r="AF103" i="21"/>
  <c r="AF97" i="21"/>
  <c r="AF89" i="21"/>
  <c r="AF81" i="21"/>
  <c r="AF75" i="21"/>
  <c r="AF73" i="21"/>
  <c r="AF79" i="21"/>
  <c r="AF78" i="21"/>
  <c r="AF76" i="21"/>
  <c r="AF72" i="21"/>
  <c r="AF74" i="21"/>
  <c r="AF80" i="21"/>
  <c r="AF77" i="21"/>
  <c r="Q109" i="21"/>
  <c r="Q102" i="21"/>
  <c r="Q105" i="21"/>
  <c r="Q108" i="21"/>
  <c r="Q103" i="21"/>
  <c r="Q106" i="21"/>
  <c r="Q111" i="21"/>
  <c r="Q110" i="21"/>
  <c r="Q104" i="21"/>
  <c r="Q107" i="21"/>
  <c r="Q95" i="21"/>
  <c r="Q87" i="21"/>
  <c r="Q79" i="21"/>
  <c r="Q98" i="21"/>
  <c r="Q90" i="21"/>
  <c r="Q82" i="21"/>
  <c r="Q93" i="21"/>
  <c r="Q85" i="21"/>
  <c r="Q96" i="21"/>
  <c r="Q88" i="21"/>
  <c r="Q80" i="21"/>
  <c r="Q101" i="21"/>
  <c r="Q99" i="21"/>
  <c r="Q91" i="21"/>
  <c r="Q83" i="21"/>
  <c r="Q94" i="21"/>
  <c r="Q86" i="21"/>
  <c r="Q97" i="21"/>
  <c r="Q89" i="21"/>
  <c r="Q81" i="21"/>
  <c r="Q100" i="21"/>
  <c r="Q92" i="21"/>
  <c r="Q84" i="21"/>
  <c r="Q78" i="21"/>
  <c r="Q73" i="21"/>
  <c r="Q76" i="21"/>
  <c r="Q72" i="21"/>
  <c r="Q74" i="21"/>
  <c r="Q77" i="21"/>
  <c r="Q75" i="21"/>
  <c r="AN130" i="21"/>
  <c r="AA136" i="21"/>
  <c r="AA138" i="21" s="1"/>
  <c r="M106" i="21"/>
  <c r="M104" i="21"/>
  <c r="M107" i="21"/>
  <c r="M105" i="21"/>
  <c r="M103" i="21"/>
  <c r="M99" i="21"/>
  <c r="M91" i="21"/>
  <c r="M83" i="21"/>
  <c r="M94" i="21"/>
  <c r="M86" i="21"/>
  <c r="M97" i="21"/>
  <c r="M89" i="21"/>
  <c r="M81" i="21"/>
  <c r="M102" i="21"/>
  <c r="M100" i="21"/>
  <c r="M92" i="21"/>
  <c r="M84" i="21"/>
  <c r="M95" i="21"/>
  <c r="M87" i="21"/>
  <c r="M98" i="21"/>
  <c r="M90" i="21"/>
  <c r="M82" i="21"/>
  <c r="M101" i="21"/>
  <c r="M93" i="21"/>
  <c r="M85" i="21"/>
  <c r="M96" i="21"/>
  <c r="AN96" i="21" s="1"/>
  <c r="M88" i="21"/>
  <c r="M80" i="21"/>
  <c r="M79" i="21"/>
  <c r="M74" i="21"/>
  <c r="M77" i="21"/>
  <c r="M75" i="21"/>
  <c r="M78" i="21"/>
  <c r="M73" i="21"/>
  <c r="AN73" i="21" s="1"/>
  <c r="D27" i="11" s="1"/>
  <c r="M76" i="21"/>
  <c r="M72" i="21"/>
  <c r="AL138" i="21"/>
  <c r="W136" i="21"/>
  <c r="W138" i="21" s="1"/>
  <c r="O136" i="21"/>
  <c r="O138" i="21" s="1"/>
  <c r="P136" i="21"/>
  <c r="P138" i="21" s="1"/>
  <c r="AM138" i="21"/>
  <c r="R105" i="21"/>
  <c r="R108" i="21"/>
  <c r="R103" i="21"/>
  <c r="R106" i="21"/>
  <c r="R112" i="21"/>
  <c r="R111" i="21"/>
  <c r="R110" i="21"/>
  <c r="R104" i="21"/>
  <c r="R107" i="21"/>
  <c r="R109" i="21"/>
  <c r="R102" i="21"/>
  <c r="R98" i="21"/>
  <c r="R90" i="21"/>
  <c r="R82" i="21"/>
  <c r="R93" i="21"/>
  <c r="R85" i="21"/>
  <c r="R96" i="21"/>
  <c r="R88" i="21"/>
  <c r="R80" i="21"/>
  <c r="R101" i="21"/>
  <c r="R99" i="21"/>
  <c r="R91" i="21"/>
  <c r="R83" i="21"/>
  <c r="R94" i="21"/>
  <c r="R86" i="21"/>
  <c r="R97" i="21"/>
  <c r="R89" i="21"/>
  <c r="R81" i="21"/>
  <c r="R100" i="21"/>
  <c r="R92" i="21"/>
  <c r="R84" i="21"/>
  <c r="R95" i="21"/>
  <c r="R87" i="21"/>
  <c r="R79" i="21"/>
  <c r="R76" i="21"/>
  <c r="R72" i="21"/>
  <c r="R74" i="21"/>
  <c r="R77" i="21"/>
  <c r="R75" i="21"/>
  <c r="R78" i="21"/>
  <c r="R73" i="21"/>
  <c r="U136" i="21"/>
  <c r="U138" i="21" s="1"/>
  <c r="AG136" i="21"/>
  <c r="AG138" i="21" s="1"/>
  <c r="AD136" i="21"/>
  <c r="AD138" i="21" s="1"/>
  <c r="X136" i="21"/>
  <c r="X138" i="21" s="1"/>
  <c r="N136" i="21"/>
  <c r="N138" i="21" s="1"/>
  <c r="AN129" i="21"/>
  <c r="S136" i="21"/>
  <c r="S138" i="21" s="1"/>
  <c r="AK138" i="21"/>
  <c r="AM136" i="21"/>
  <c r="AC136" i="21"/>
  <c r="AC138" i="21" s="1"/>
  <c r="AN133" i="21"/>
  <c r="AB136" i="21"/>
  <c r="AB138" i="21" s="1"/>
  <c r="V136" i="21"/>
  <c r="V138" i="21" s="1"/>
  <c r="AI136" i="21"/>
  <c r="AI138" i="21" s="1"/>
  <c r="AN132" i="21"/>
  <c r="Z136" i="21"/>
  <c r="Z138" i="21" s="1"/>
  <c r="AE136" i="21"/>
  <c r="AE138" i="21" s="1"/>
  <c r="AK136" i="21"/>
  <c r="Y136" i="21"/>
  <c r="Y138" i="21" s="1"/>
  <c r="AN19" i="21"/>
  <c r="AN22" i="21" s="1"/>
  <c r="AN59" i="21"/>
  <c r="AN110" i="21"/>
  <c r="AJ136" i="21"/>
  <c r="AJ138" i="21" s="1"/>
  <c r="AH120" i="21"/>
  <c r="AN120" i="21" s="1"/>
  <c r="AH119" i="21"/>
  <c r="AN119" i="21" s="1"/>
  <c r="AH105" i="21"/>
  <c r="AH121" i="21"/>
  <c r="AN121" i="21" s="1"/>
  <c r="AH118" i="21"/>
  <c r="AH124" i="21"/>
  <c r="AN124" i="21" s="1"/>
  <c r="AH115" i="21"/>
  <c r="AN115" i="21" s="1"/>
  <c r="AH108" i="21"/>
  <c r="AN108" i="21" s="1"/>
  <c r="AH103" i="21"/>
  <c r="AH122" i="21"/>
  <c r="AN122" i="21" s="1"/>
  <c r="AH117" i="21"/>
  <c r="AN117" i="21" s="1"/>
  <c r="AH106" i="21"/>
  <c r="AH128" i="21"/>
  <c r="AN128" i="21" s="1"/>
  <c r="AH127" i="21"/>
  <c r="AN127" i="21" s="1"/>
  <c r="AH112" i="21"/>
  <c r="AH111" i="21"/>
  <c r="AH126" i="21"/>
  <c r="AH113" i="21"/>
  <c r="AN113" i="21" s="1"/>
  <c r="AH110" i="21"/>
  <c r="AH104" i="21"/>
  <c r="AH123" i="21"/>
  <c r="AN123" i="21" s="1"/>
  <c r="AH116" i="21"/>
  <c r="AN116" i="21" s="1"/>
  <c r="AH107" i="21"/>
  <c r="AH125" i="21"/>
  <c r="AN125" i="21" s="1"/>
  <c r="AH114" i="21"/>
  <c r="AN114" i="21" s="1"/>
  <c r="AH109" i="21"/>
  <c r="AN109" i="21" s="1"/>
  <c r="AH102" i="21"/>
  <c r="AH98" i="21"/>
  <c r="AH90" i="21"/>
  <c r="AH82" i="21"/>
  <c r="AH93" i="21"/>
  <c r="AH85" i="21"/>
  <c r="AH96" i="21"/>
  <c r="AH88" i="21"/>
  <c r="AH80" i="21"/>
  <c r="AH99" i="21"/>
  <c r="AH91" i="21"/>
  <c r="AH83" i="21"/>
  <c r="AH94" i="21"/>
  <c r="AH86" i="21"/>
  <c r="AH101" i="21"/>
  <c r="AH97" i="21"/>
  <c r="AH89" i="21"/>
  <c r="AH81" i="21"/>
  <c r="AH100" i="21"/>
  <c r="AH92" i="21"/>
  <c r="AH84" i="21"/>
  <c r="AH95" i="21"/>
  <c r="AH87" i="21"/>
  <c r="AH79" i="21"/>
  <c r="AH76" i="21"/>
  <c r="AH78" i="21"/>
  <c r="AH72" i="21"/>
  <c r="AH74" i="21"/>
  <c r="AH77" i="21"/>
  <c r="AH75" i="21"/>
  <c r="AH73" i="21"/>
  <c r="AN118" i="21"/>
  <c r="O64" i="18"/>
  <c r="O72" i="18"/>
  <c r="O66" i="18"/>
  <c r="O74" i="18"/>
  <c r="O61" i="18"/>
  <c r="O69" i="18"/>
  <c r="O58" i="18"/>
  <c r="O62" i="18"/>
  <c r="O70" i="18"/>
  <c r="O57" i="18"/>
  <c r="O63" i="18"/>
  <c r="O71" i="18"/>
  <c r="O65" i="18"/>
  <c r="O73" i="18"/>
  <c r="O59" i="18"/>
  <c r="O67" i="18"/>
  <c r="O75" i="18"/>
  <c r="O60" i="18"/>
  <c r="O68" i="18"/>
  <c r="O76" i="18"/>
  <c r="L44" i="18"/>
  <c r="Q77" i="18"/>
  <c r="Q69" i="18"/>
  <c r="C44" i="18"/>
  <c r="C83" i="18" s="1"/>
  <c r="G38" i="18"/>
  <c r="G41" i="18"/>
  <c r="S41" i="18" s="1"/>
  <c r="Q75" i="18"/>
  <c r="Q67" i="18"/>
  <c r="G40" i="18"/>
  <c r="S40" i="18" s="1"/>
  <c r="Q74" i="18"/>
  <c r="Q66" i="18"/>
  <c r="Q73" i="18"/>
  <c r="Q65" i="18"/>
  <c r="Q58" i="18"/>
  <c r="Q59" i="18"/>
  <c r="Q70" i="18"/>
  <c r="Q62" i="18"/>
  <c r="Q61" i="18"/>
  <c r="Q76" i="18"/>
  <c r="Q68" i="18"/>
  <c r="I72" i="18"/>
  <c r="I64" i="18"/>
  <c r="K67" i="18"/>
  <c r="K59" i="18"/>
  <c r="M71" i="18"/>
  <c r="M63" i="18"/>
  <c r="I71" i="18"/>
  <c r="I63" i="18"/>
  <c r="K74" i="18"/>
  <c r="K66" i="18"/>
  <c r="K58" i="18"/>
  <c r="M70" i="18"/>
  <c r="M62" i="18"/>
  <c r="I70" i="18"/>
  <c r="I62" i="18"/>
  <c r="K73" i="18"/>
  <c r="K65" i="18"/>
  <c r="M57" i="18"/>
  <c r="M69" i="18"/>
  <c r="M61" i="18"/>
  <c r="I69" i="18"/>
  <c r="I61" i="18"/>
  <c r="K72" i="18"/>
  <c r="K64" i="18"/>
  <c r="M68" i="18"/>
  <c r="M60" i="18"/>
  <c r="I68" i="18"/>
  <c r="I60" i="18"/>
  <c r="K71" i="18"/>
  <c r="K63" i="18"/>
  <c r="M75" i="18"/>
  <c r="M67" i="18"/>
  <c r="M59" i="18"/>
  <c r="I67" i="18"/>
  <c r="I59" i="18"/>
  <c r="K70" i="18"/>
  <c r="K62" i="18"/>
  <c r="M74" i="18"/>
  <c r="M66" i="18"/>
  <c r="M58" i="18"/>
  <c r="I66" i="18"/>
  <c r="I58" i="18"/>
  <c r="K69" i="18"/>
  <c r="K61" i="18"/>
  <c r="M73" i="18"/>
  <c r="M65" i="18"/>
  <c r="I57" i="18"/>
  <c r="I73" i="18"/>
  <c r="I65" i="18"/>
  <c r="K57" i="18"/>
  <c r="K68" i="18"/>
  <c r="M72" i="18"/>
  <c r="F44" i="18"/>
  <c r="N44" i="18"/>
  <c r="D44" i="18"/>
  <c r="R23" i="18"/>
  <c r="R44" i="18" s="1"/>
  <c r="AE64" i="20"/>
  <c r="AF66" i="20"/>
  <c r="AE63" i="20"/>
  <c r="AF65" i="20"/>
  <c r="AF64" i="20"/>
  <c r="N69" i="20"/>
  <c r="H68" i="20"/>
  <c r="AF63" i="20"/>
  <c r="AP63" i="20" s="1"/>
  <c r="AE62" i="20"/>
  <c r="AF62" i="20"/>
  <c r="AH67" i="20"/>
  <c r="AP67" i="20" s="1"/>
  <c r="H69" i="20"/>
  <c r="H118" i="20" s="1"/>
  <c r="AE67" i="20"/>
  <c r="AH66" i="20"/>
  <c r="N68" i="20"/>
  <c r="AE66" i="20"/>
  <c r="AH63" i="20"/>
  <c r="AH65" i="20"/>
  <c r="AP65" i="20" s="1"/>
  <c r="AF67" i="19"/>
  <c r="AF66" i="19"/>
  <c r="AH63" i="19"/>
  <c r="AH67" i="19"/>
  <c r="AH64" i="19"/>
  <c r="AH66" i="19"/>
  <c r="AF62" i="19"/>
  <c r="AF68" i="19" s="1"/>
  <c r="AF69" i="19" s="1"/>
  <c r="AF64" i="19"/>
  <c r="AF63" i="19"/>
  <c r="AP19" i="20"/>
  <c r="I69" i="20"/>
  <c r="I118" i="20" s="1"/>
  <c r="Q68" i="20"/>
  <c r="Q69" i="20" s="1"/>
  <c r="AP49" i="20"/>
  <c r="AP54" i="20"/>
  <c r="AP39" i="20"/>
  <c r="P68" i="20"/>
  <c r="P69" i="20" s="1"/>
  <c r="AI68" i="20"/>
  <c r="AI69" i="20" s="1"/>
  <c r="AP58" i="20"/>
  <c r="F68" i="20"/>
  <c r="AP47" i="20"/>
  <c r="AP61" i="20"/>
  <c r="G68" i="20"/>
  <c r="G69" i="20" s="1"/>
  <c r="G118" i="20" s="1"/>
  <c r="AP55" i="20"/>
  <c r="AP56" i="20"/>
  <c r="AP62" i="20"/>
  <c r="E68" i="20"/>
  <c r="E69" i="20" s="1"/>
  <c r="E118" i="20" s="1"/>
  <c r="AP50" i="20"/>
  <c r="AP51" i="20"/>
  <c r="T68" i="20"/>
  <c r="T69" i="20" s="1"/>
  <c r="AP37" i="20"/>
  <c r="AP45" i="20"/>
  <c r="AP46" i="20"/>
  <c r="AP52" i="20"/>
  <c r="U68" i="20"/>
  <c r="U69" i="20" s="1"/>
  <c r="AP64" i="20"/>
  <c r="AP48" i="20"/>
  <c r="AP53" i="20"/>
  <c r="AP34" i="20"/>
  <c r="AQ34" i="20" s="1"/>
  <c r="AQ35" i="20" s="1"/>
  <c r="AP40" i="20"/>
  <c r="AP43" i="20"/>
  <c r="AP59" i="20"/>
  <c r="J69" i="20"/>
  <c r="J118" i="20" s="1"/>
  <c r="AP44" i="20"/>
  <c r="O68" i="20"/>
  <c r="V68" i="20"/>
  <c r="V69" i="20" s="1"/>
  <c r="AP57" i="20"/>
  <c r="AP60" i="20"/>
  <c r="AG63" i="19"/>
  <c r="AG66" i="19"/>
  <c r="AG65" i="19"/>
  <c r="AG64" i="19"/>
  <c r="AE62" i="19"/>
  <c r="AE68" i="19" s="1"/>
  <c r="AE69" i="19" s="1"/>
  <c r="AP63" i="19"/>
  <c r="AE67" i="19"/>
  <c r="AP67" i="19"/>
  <c r="AE66" i="19"/>
  <c r="AE65" i="19"/>
  <c r="AE64" i="19"/>
  <c r="AP64" i="19" s="1"/>
  <c r="AE63" i="19"/>
  <c r="AG58" i="17"/>
  <c r="AG54" i="17"/>
  <c r="AG57" i="17"/>
  <c r="AG56" i="17"/>
  <c r="J69" i="19"/>
  <c r="J105" i="19" s="1"/>
  <c r="AP58" i="19"/>
  <c r="AP59" i="19"/>
  <c r="AP41" i="19"/>
  <c r="O68" i="19"/>
  <c r="O69" i="19" s="1"/>
  <c r="O105" i="19" s="1"/>
  <c r="V68" i="19"/>
  <c r="V69" i="19" s="1"/>
  <c r="V82" i="19" s="1"/>
  <c r="V103" i="19" s="1"/>
  <c r="V105" i="19" s="1"/>
  <c r="AP60" i="19"/>
  <c r="H68" i="19"/>
  <c r="M68" i="19"/>
  <c r="AP61" i="19"/>
  <c r="H69" i="19"/>
  <c r="H105" i="19" s="1"/>
  <c r="G68" i="19"/>
  <c r="N68" i="19"/>
  <c r="AP49" i="19"/>
  <c r="AP52" i="19"/>
  <c r="W68" i="19"/>
  <c r="E68" i="19"/>
  <c r="AP39" i="19"/>
  <c r="AP45" i="19"/>
  <c r="AP46" i="19"/>
  <c r="P68" i="19"/>
  <c r="U68" i="19"/>
  <c r="AP55" i="19"/>
  <c r="AP37" i="19"/>
  <c r="K68" i="19"/>
  <c r="K69" i="19" s="1"/>
  <c r="K105" i="19" s="1"/>
  <c r="AP48" i="19"/>
  <c r="AP53" i="19"/>
  <c r="AP65" i="19"/>
  <c r="F68" i="19"/>
  <c r="F69" i="19" s="1"/>
  <c r="F105" i="19" s="1"/>
  <c r="AP44" i="19"/>
  <c r="AP57" i="19"/>
  <c r="G69" i="19"/>
  <c r="G105" i="19" s="1"/>
  <c r="W69" i="19"/>
  <c r="AP47" i="19"/>
  <c r="P69" i="19"/>
  <c r="AP40" i="19"/>
  <c r="AP56" i="19"/>
  <c r="AP62" i="19"/>
  <c r="D68" i="19"/>
  <c r="AP66" i="19"/>
  <c r="C69" i="20"/>
  <c r="C118" i="20" s="1"/>
  <c r="S92" i="20"/>
  <c r="S91" i="20"/>
  <c r="S82" i="20"/>
  <c r="S93" i="20"/>
  <c r="S90" i="20"/>
  <c r="S84" i="20"/>
  <c r="S87" i="20"/>
  <c r="S89" i="20"/>
  <c r="S85" i="20"/>
  <c r="S83" i="20"/>
  <c r="S88" i="20"/>
  <c r="S86" i="20"/>
  <c r="AA92" i="20"/>
  <c r="AA91" i="20"/>
  <c r="AA82" i="20"/>
  <c r="AA93" i="20"/>
  <c r="AA90" i="20"/>
  <c r="AA84" i="20"/>
  <c r="AA96" i="20"/>
  <c r="AA87" i="20"/>
  <c r="AA94" i="20"/>
  <c r="AA89" i="20"/>
  <c r="AA100" i="20"/>
  <c r="AA99" i="20"/>
  <c r="AA85" i="20"/>
  <c r="AA101" i="20"/>
  <c r="AA98" i="20"/>
  <c r="AA83" i="20"/>
  <c r="AA95" i="20"/>
  <c r="AA88" i="20"/>
  <c r="AA97" i="20"/>
  <c r="AA86" i="20"/>
  <c r="AK108" i="20"/>
  <c r="AK107" i="20"/>
  <c r="AK92" i="20"/>
  <c r="AK91" i="20"/>
  <c r="AK82" i="20"/>
  <c r="AK109" i="20"/>
  <c r="AK106" i="20"/>
  <c r="AK93" i="20"/>
  <c r="AK90" i="20"/>
  <c r="AK84" i="20"/>
  <c r="AK103" i="20"/>
  <c r="AK96" i="20"/>
  <c r="AK87" i="20"/>
  <c r="AK105" i="20"/>
  <c r="AK94" i="20"/>
  <c r="AK89" i="20"/>
  <c r="AK100" i="20"/>
  <c r="AK99" i="20"/>
  <c r="AK85" i="20"/>
  <c r="AK101" i="20"/>
  <c r="AK98" i="20"/>
  <c r="AK83" i="20"/>
  <c r="AK104" i="20"/>
  <c r="AK95" i="20"/>
  <c r="AK88" i="20"/>
  <c r="AK102" i="20"/>
  <c r="AK97" i="20"/>
  <c r="AK86" i="20"/>
  <c r="AB93" i="20"/>
  <c r="AB90" i="20"/>
  <c r="AB84" i="20"/>
  <c r="AB96" i="20"/>
  <c r="AB87" i="20"/>
  <c r="AB94" i="20"/>
  <c r="AB89" i="20"/>
  <c r="AB100" i="20"/>
  <c r="AB99" i="20"/>
  <c r="AB85" i="20"/>
  <c r="AB101" i="20"/>
  <c r="AB98" i="20"/>
  <c r="AB83" i="20"/>
  <c r="AB95" i="20"/>
  <c r="AB88" i="20"/>
  <c r="AB102" i="20"/>
  <c r="AB97" i="20"/>
  <c r="AB86" i="20"/>
  <c r="AB92" i="20"/>
  <c r="AB91" i="20"/>
  <c r="AB82" i="20"/>
  <c r="AL109" i="20"/>
  <c r="AL106" i="20"/>
  <c r="AL93" i="20"/>
  <c r="AL90" i="20"/>
  <c r="AL84" i="20"/>
  <c r="AL103" i="20"/>
  <c r="AL96" i="20"/>
  <c r="AL87" i="20"/>
  <c r="AL110" i="20"/>
  <c r="AL105" i="20"/>
  <c r="AL94" i="20"/>
  <c r="AL89" i="20"/>
  <c r="AL100" i="20"/>
  <c r="AL99" i="20"/>
  <c r="AL85" i="20"/>
  <c r="AL101" i="20"/>
  <c r="AL98" i="20"/>
  <c r="AL83" i="20"/>
  <c r="AL104" i="20"/>
  <c r="AL95" i="20"/>
  <c r="AL88" i="20"/>
  <c r="AL102" i="20"/>
  <c r="AL97" i="20"/>
  <c r="AL86" i="20"/>
  <c r="AL108" i="20"/>
  <c r="AL107" i="20"/>
  <c r="AL92" i="20"/>
  <c r="AL91" i="20"/>
  <c r="AL82" i="20"/>
  <c r="M87" i="20"/>
  <c r="M85" i="20"/>
  <c r="M83" i="20"/>
  <c r="M86" i="20"/>
  <c r="M82" i="20"/>
  <c r="M84" i="20"/>
  <c r="AC103" i="20"/>
  <c r="AC96" i="20"/>
  <c r="AC87" i="20"/>
  <c r="AC94" i="20"/>
  <c r="AC89" i="20"/>
  <c r="AC100" i="20"/>
  <c r="AC99" i="20"/>
  <c r="AC85" i="20"/>
  <c r="AC101" i="20"/>
  <c r="AC98" i="20"/>
  <c r="AC83" i="20"/>
  <c r="AC95" i="20"/>
  <c r="AC88" i="20"/>
  <c r="AC102" i="20"/>
  <c r="AC97" i="20"/>
  <c r="AC86" i="20"/>
  <c r="AC92" i="20"/>
  <c r="AC91" i="20"/>
  <c r="AC82" i="20"/>
  <c r="AC93" i="20"/>
  <c r="AC90" i="20"/>
  <c r="AC84" i="20"/>
  <c r="F69" i="20"/>
  <c r="F118" i="20" s="1"/>
  <c r="N85" i="20"/>
  <c r="N83" i="20"/>
  <c r="N88" i="20"/>
  <c r="N86" i="20"/>
  <c r="N82" i="20"/>
  <c r="N84" i="20"/>
  <c r="N87" i="20"/>
  <c r="AD94" i="20"/>
  <c r="AD89" i="20"/>
  <c r="AD100" i="20"/>
  <c r="AD99" i="20"/>
  <c r="AD85" i="20"/>
  <c r="AD101" i="20"/>
  <c r="AD98" i="20"/>
  <c r="AD83" i="20"/>
  <c r="AD104" i="20"/>
  <c r="AD95" i="20"/>
  <c r="AD88" i="20"/>
  <c r="AD102" i="20"/>
  <c r="AD97" i="20"/>
  <c r="AD86" i="20"/>
  <c r="AD92" i="20"/>
  <c r="AD91" i="20"/>
  <c r="AD82" i="20"/>
  <c r="AD93" i="20"/>
  <c r="AD90" i="20"/>
  <c r="AD84" i="20"/>
  <c r="AD103" i="20"/>
  <c r="AD96" i="20"/>
  <c r="AD87" i="20"/>
  <c r="AP22" i="20"/>
  <c r="Y95" i="20"/>
  <c r="Y88" i="20"/>
  <c r="Y97" i="20"/>
  <c r="Y86" i="20"/>
  <c r="Y92" i="20"/>
  <c r="Y91" i="20"/>
  <c r="Y82" i="20"/>
  <c r="Y93" i="20"/>
  <c r="Y90" i="20"/>
  <c r="Y84" i="20"/>
  <c r="Y96" i="20"/>
  <c r="Y87" i="20"/>
  <c r="Y94" i="20"/>
  <c r="Y89" i="20"/>
  <c r="Y99" i="20"/>
  <c r="Y85" i="20"/>
  <c r="Y98" i="20"/>
  <c r="Y83" i="20"/>
  <c r="R86" i="20"/>
  <c r="R92" i="20"/>
  <c r="R91" i="20"/>
  <c r="R82" i="20"/>
  <c r="R90" i="20"/>
  <c r="R84" i="20"/>
  <c r="R87" i="20"/>
  <c r="R89" i="20"/>
  <c r="R85" i="20"/>
  <c r="R83" i="20"/>
  <c r="R88" i="20"/>
  <c r="Z97" i="20"/>
  <c r="Z86" i="20"/>
  <c r="Z92" i="20"/>
  <c r="Z91" i="20"/>
  <c r="Z82" i="20"/>
  <c r="Z93" i="20"/>
  <c r="Z90" i="20"/>
  <c r="Z84" i="20"/>
  <c r="Z96" i="20"/>
  <c r="Z87" i="20"/>
  <c r="Z94" i="20"/>
  <c r="Z89" i="20"/>
  <c r="Z100" i="20"/>
  <c r="Z99" i="20"/>
  <c r="Z85" i="20"/>
  <c r="Z98" i="20"/>
  <c r="Z83" i="20"/>
  <c r="Z95" i="20"/>
  <c r="Z88" i="20"/>
  <c r="AJ102" i="20"/>
  <c r="AJ97" i="20"/>
  <c r="AJ86" i="20"/>
  <c r="AJ108" i="20"/>
  <c r="AJ107" i="20"/>
  <c r="AJ92" i="20"/>
  <c r="AJ91" i="20"/>
  <c r="AJ82" i="20"/>
  <c r="AJ106" i="20"/>
  <c r="AJ93" i="20"/>
  <c r="AJ90" i="20"/>
  <c r="AJ84" i="20"/>
  <c r="AJ103" i="20"/>
  <c r="AJ96" i="20"/>
  <c r="AJ87" i="20"/>
  <c r="AJ105" i="20"/>
  <c r="AJ94" i="20"/>
  <c r="AJ89" i="20"/>
  <c r="AJ100" i="20"/>
  <c r="AJ99" i="20"/>
  <c r="AJ85" i="20"/>
  <c r="AJ101" i="20"/>
  <c r="AJ98" i="20"/>
  <c r="AJ83" i="20"/>
  <c r="AJ104" i="20"/>
  <c r="AJ95" i="20"/>
  <c r="AJ88" i="20"/>
  <c r="AP36" i="20"/>
  <c r="AQ36" i="20" s="1"/>
  <c r="AQ37" i="20" s="1"/>
  <c r="D68" i="20"/>
  <c r="D69" i="20" s="1"/>
  <c r="D118" i="20" s="1"/>
  <c r="AM103" i="20"/>
  <c r="AM96" i="20"/>
  <c r="AM87" i="20"/>
  <c r="AM110" i="20"/>
  <c r="AM105" i="20"/>
  <c r="AM94" i="20"/>
  <c r="AM89" i="20"/>
  <c r="AM100" i="20"/>
  <c r="AM99" i="20"/>
  <c r="AM85" i="20"/>
  <c r="AM101" i="20"/>
  <c r="AM98" i="20"/>
  <c r="AM83" i="20"/>
  <c r="AM111" i="20"/>
  <c r="AM104" i="20"/>
  <c r="AM95" i="20"/>
  <c r="AM88" i="20"/>
  <c r="AM102" i="20"/>
  <c r="AM97" i="20"/>
  <c r="AM86" i="20"/>
  <c r="AM108" i="20"/>
  <c r="AM107" i="20"/>
  <c r="AM92" i="20"/>
  <c r="AM91" i="20"/>
  <c r="AM82" i="20"/>
  <c r="AM109" i="20"/>
  <c r="AM106" i="20"/>
  <c r="AM93" i="20"/>
  <c r="AM90" i="20"/>
  <c r="AM84" i="20"/>
  <c r="AN19" i="20"/>
  <c r="O69" i="20"/>
  <c r="W69" i="20"/>
  <c r="AP38" i="20"/>
  <c r="AP41" i="20"/>
  <c r="AO100" i="20"/>
  <c r="AO99" i="20"/>
  <c r="AO85" i="20"/>
  <c r="AO101" i="20"/>
  <c r="AO98" i="20"/>
  <c r="AO113" i="20"/>
  <c r="AO111" i="20"/>
  <c r="AO104" i="20"/>
  <c r="AO95" i="20"/>
  <c r="AO88" i="20"/>
  <c r="AO102" i="20"/>
  <c r="AO97" i="20"/>
  <c r="AO86" i="20"/>
  <c r="AO108" i="20"/>
  <c r="AO107" i="20"/>
  <c r="AO92" i="20"/>
  <c r="AO91" i="20"/>
  <c r="AO109" i="20"/>
  <c r="AO106" i="20"/>
  <c r="AO93" i="20"/>
  <c r="AO90" i="20"/>
  <c r="AO84" i="20"/>
  <c r="AO112" i="20"/>
  <c r="AO103" i="20"/>
  <c r="AO96" i="20"/>
  <c r="AO87" i="20"/>
  <c r="AO114" i="20"/>
  <c r="AP114" i="20" s="1"/>
  <c r="AO110" i="20"/>
  <c r="AO105" i="20"/>
  <c r="AO94" i="20"/>
  <c r="AO89" i="20"/>
  <c r="X69" i="20"/>
  <c r="N69" i="19"/>
  <c r="N105" i="19" s="1"/>
  <c r="AD85" i="19"/>
  <c r="AD84" i="19"/>
  <c r="AD83" i="19"/>
  <c r="AD82" i="19"/>
  <c r="AD86" i="19"/>
  <c r="AD89" i="19"/>
  <c r="AD87" i="19"/>
  <c r="AD88" i="19"/>
  <c r="W82" i="19"/>
  <c r="W103" i="19" s="1"/>
  <c r="W105" i="19" s="1"/>
  <c r="AN95" i="19"/>
  <c r="AN90" i="19"/>
  <c r="AN85" i="19"/>
  <c r="AN84" i="19"/>
  <c r="AN83" i="19"/>
  <c r="AN86" i="19"/>
  <c r="AN98" i="19"/>
  <c r="AN96" i="19"/>
  <c r="AN89" i="19"/>
  <c r="AN87" i="19"/>
  <c r="AN93" i="19"/>
  <c r="AN92" i="19"/>
  <c r="AN69" i="19"/>
  <c r="AN94" i="19"/>
  <c r="AN91" i="19"/>
  <c r="AN97" i="19"/>
  <c r="AN88" i="19"/>
  <c r="P82" i="19"/>
  <c r="X83" i="19"/>
  <c r="X82" i="19"/>
  <c r="AQ34" i="19"/>
  <c r="Q82" i="19"/>
  <c r="Q103" i="19" s="1"/>
  <c r="Q105" i="19" s="1"/>
  <c r="Y84" i="19"/>
  <c r="Y83" i="19"/>
  <c r="Y82" i="19"/>
  <c r="AI89" i="19"/>
  <c r="AI87" i="19"/>
  <c r="AI92" i="19"/>
  <c r="AI91" i="19"/>
  <c r="AI88" i="19"/>
  <c r="AI90" i="19"/>
  <c r="AI85" i="19"/>
  <c r="AI84" i="19"/>
  <c r="AI83" i="19"/>
  <c r="AI82" i="19"/>
  <c r="AI86" i="19"/>
  <c r="R82" i="19"/>
  <c r="R103" i="19" s="1"/>
  <c r="R105" i="19" s="1"/>
  <c r="Z85" i="19"/>
  <c r="Z84" i="19"/>
  <c r="Z83" i="19"/>
  <c r="Z82" i="19"/>
  <c r="AJ87" i="19"/>
  <c r="AJ93" i="19"/>
  <c r="AJ92" i="19"/>
  <c r="AJ91" i="19"/>
  <c r="AJ88" i="19"/>
  <c r="AJ90" i="19"/>
  <c r="AJ85" i="19"/>
  <c r="AJ84" i="19"/>
  <c r="AJ83" i="19"/>
  <c r="AJ82" i="19"/>
  <c r="AJ86" i="19"/>
  <c r="AJ89" i="19"/>
  <c r="AK93" i="19"/>
  <c r="AK92" i="19"/>
  <c r="AK94" i="19"/>
  <c r="AK91" i="19"/>
  <c r="AK88" i="19"/>
  <c r="AK90" i="19"/>
  <c r="AK85" i="19"/>
  <c r="AK84" i="19"/>
  <c r="AK83" i="19"/>
  <c r="AK82" i="19"/>
  <c r="AK86" i="19"/>
  <c r="AK89" i="19"/>
  <c r="AK87" i="19"/>
  <c r="S69" i="19"/>
  <c r="AA85" i="19"/>
  <c r="AA84" i="19"/>
  <c r="AA83" i="19"/>
  <c r="AA82" i="19"/>
  <c r="AA86" i="19"/>
  <c r="D69" i="19"/>
  <c r="D105" i="19" s="1"/>
  <c r="T69" i="19"/>
  <c r="AB85" i="19"/>
  <c r="AB84" i="19"/>
  <c r="AB83" i="19"/>
  <c r="AB82" i="19"/>
  <c r="AB86" i="19"/>
  <c r="AB87" i="19"/>
  <c r="AL69" i="19"/>
  <c r="E69" i="19"/>
  <c r="E105" i="19" s="1"/>
  <c r="M69" i="19"/>
  <c r="M105" i="19" s="1"/>
  <c r="U69" i="19"/>
  <c r="AC69" i="19"/>
  <c r="AP35" i="19"/>
  <c r="AO90" i="19"/>
  <c r="AM91" i="19"/>
  <c r="AM94" i="19"/>
  <c r="AO95" i="19"/>
  <c r="AO99" i="19"/>
  <c r="AP99" i="19" s="1"/>
  <c r="AP15" i="19"/>
  <c r="AP19" i="19" s="1"/>
  <c r="AM69" i="19"/>
  <c r="AO88" i="19"/>
  <c r="AM92" i="19"/>
  <c r="AM93" i="19"/>
  <c r="AO97" i="19"/>
  <c r="AM87" i="19"/>
  <c r="AO91" i="19"/>
  <c r="AO94" i="19"/>
  <c r="C68" i="19"/>
  <c r="C69" i="19" s="1"/>
  <c r="C105" i="19" s="1"/>
  <c r="AM89" i="19"/>
  <c r="AO92" i="19"/>
  <c r="AO93" i="19"/>
  <c r="AM96" i="19"/>
  <c r="AP36" i="19"/>
  <c r="AM86" i="19"/>
  <c r="AO87" i="19"/>
  <c r="AM82" i="19"/>
  <c r="AM83" i="19"/>
  <c r="AM84" i="19"/>
  <c r="AM85" i="19"/>
  <c r="AO89" i="19"/>
  <c r="AO96" i="19"/>
  <c r="AO98" i="19"/>
  <c r="AO86" i="19"/>
  <c r="AM90" i="19"/>
  <c r="AM95" i="19"/>
  <c r="AO19" i="19"/>
  <c r="AO69" i="19" s="1"/>
  <c r="AO84" i="19"/>
  <c r="S59" i="17"/>
  <c r="S60" i="17" s="1"/>
  <c r="J59" i="17"/>
  <c r="Z59" i="17"/>
  <c r="Z60" i="17" s="1"/>
  <c r="AA59" i="17"/>
  <c r="AA60" i="17" s="1"/>
  <c r="H17" i="17"/>
  <c r="P17" i="17"/>
  <c r="X17" i="17"/>
  <c r="I59" i="17"/>
  <c r="I17" i="17"/>
  <c r="I60" i="17" s="1"/>
  <c r="I139" i="17" s="1"/>
  <c r="Q17" i="17"/>
  <c r="Y17" i="17"/>
  <c r="Y60" i="17" s="1"/>
  <c r="AI17" i="17"/>
  <c r="V59" i="17"/>
  <c r="J60" i="17"/>
  <c r="J139" i="17" s="1"/>
  <c r="AP29" i="17"/>
  <c r="M59" i="17"/>
  <c r="AP38" i="17"/>
  <c r="AP45" i="17"/>
  <c r="X59" i="17"/>
  <c r="AD59" i="17"/>
  <c r="O59" i="17"/>
  <c r="Q59" i="17"/>
  <c r="Q60" i="17" s="1"/>
  <c r="M17" i="17"/>
  <c r="M60" i="17" s="1"/>
  <c r="E17" i="17"/>
  <c r="U17" i="17"/>
  <c r="G17" i="17"/>
  <c r="O17" i="17"/>
  <c r="W17" i="17"/>
  <c r="AE17" i="17"/>
  <c r="AP28" i="17"/>
  <c r="AP30" i="17"/>
  <c r="K59" i="17"/>
  <c r="K60" i="17" s="1"/>
  <c r="K139" i="17" s="1"/>
  <c r="AP52" i="17"/>
  <c r="AP14" i="17"/>
  <c r="R59" i="17"/>
  <c r="R60" i="17" s="1"/>
  <c r="AC17" i="17"/>
  <c r="AC60" i="17" s="1"/>
  <c r="G59" i="17"/>
  <c r="N59" i="17"/>
  <c r="W59" i="17"/>
  <c r="F17" i="17"/>
  <c r="N17" i="17"/>
  <c r="V17" i="17"/>
  <c r="V60" i="17" s="1"/>
  <c r="AD17" i="17"/>
  <c r="AD60" i="17" s="1"/>
  <c r="AP16" i="17"/>
  <c r="E59" i="17"/>
  <c r="E60" i="17" s="1"/>
  <c r="E139" i="17" s="1"/>
  <c r="P59" i="17"/>
  <c r="P60" i="17" s="1"/>
  <c r="U59" i="17"/>
  <c r="U60" i="17" s="1"/>
  <c r="AP39" i="17"/>
  <c r="AP44" i="17"/>
  <c r="AP46" i="17"/>
  <c r="AP33" i="17"/>
  <c r="AP34" i="17"/>
  <c r="L59" i="17"/>
  <c r="AP49" i="17"/>
  <c r="AP50" i="17"/>
  <c r="F59" i="17"/>
  <c r="AP35" i="17"/>
  <c r="AP48" i="17"/>
  <c r="AP51" i="17"/>
  <c r="H59" i="17"/>
  <c r="H60" i="17" s="1"/>
  <c r="H139" i="17" s="1"/>
  <c r="L60" i="17"/>
  <c r="L139" i="17" s="1"/>
  <c r="AP31" i="17"/>
  <c r="AP36" i="17"/>
  <c r="AP47" i="17"/>
  <c r="AP41" i="17"/>
  <c r="AP42" i="17"/>
  <c r="AP32" i="17"/>
  <c r="AP40" i="17"/>
  <c r="AP43" i="17"/>
  <c r="AP27" i="17"/>
  <c r="AP37" i="17"/>
  <c r="AI59" i="17"/>
  <c r="AI60" i="17" s="1"/>
  <c r="F66" i="18"/>
  <c r="F65" i="18"/>
  <c r="F62" i="18"/>
  <c r="F72" i="18"/>
  <c r="F59" i="18"/>
  <c r="F71" i="18"/>
  <c r="F64" i="18"/>
  <c r="F70" i="18"/>
  <c r="F61" i="18"/>
  <c r="F58" i="18"/>
  <c r="F69" i="18"/>
  <c r="F57" i="18"/>
  <c r="F68" i="18"/>
  <c r="F63" i="18"/>
  <c r="F67" i="18"/>
  <c r="F60" i="18"/>
  <c r="H65" i="18"/>
  <c r="H62" i="18"/>
  <c r="H73" i="18"/>
  <c r="H72" i="18"/>
  <c r="H59" i="18"/>
  <c r="H71" i="18"/>
  <c r="H64" i="18"/>
  <c r="H70" i="18"/>
  <c r="H61" i="18"/>
  <c r="H58" i="18"/>
  <c r="H69" i="18"/>
  <c r="H57" i="18"/>
  <c r="H68" i="18"/>
  <c r="H63" i="18"/>
  <c r="H67" i="18"/>
  <c r="H60" i="18"/>
  <c r="H66" i="18"/>
  <c r="J73" i="18"/>
  <c r="J72" i="18"/>
  <c r="J59" i="18"/>
  <c r="J74" i="18"/>
  <c r="J71" i="18"/>
  <c r="J64" i="18"/>
  <c r="J70" i="18"/>
  <c r="J61" i="18"/>
  <c r="J58" i="18"/>
  <c r="J69" i="18"/>
  <c r="J57" i="18"/>
  <c r="J68" i="18"/>
  <c r="J63" i="18"/>
  <c r="J67" i="18"/>
  <c r="J60" i="18"/>
  <c r="J66" i="18"/>
  <c r="J65" i="18"/>
  <c r="J62" i="18"/>
  <c r="L74" i="18"/>
  <c r="L71" i="18"/>
  <c r="L64" i="18"/>
  <c r="L70" i="18"/>
  <c r="L61" i="18"/>
  <c r="L58" i="18"/>
  <c r="L75" i="18"/>
  <c r="L69" i="18"/>
  <c r="L57" i="18"/>
  <c r="L68" i="18"/>
  <c r="L63" i="18"/>
  <c r="L67" i="18"/>
  <c r="L60" i="18"/>
  <c r="L66" i="18"/>
  <c r="L65" i="18"/>
  <c r="L62" i="18"/>
  <c r="L73" i="18"/>
  <c r="L72" i="18"/>
  <c r="L59" i="18"/>
  <c r="N70" i="18"/>
  <c r="N61" i="18"/>
  <c r="N58" i="18"/>
  <c r="N75" i="18"/>
  <c r="N69" i="18"/>
  <c r="N57" i="18"/>
  <c r="N68" i="18"/>
  <c r="N63" i="18"/>
  <c r="N67" i="18"/>
  <c r="N60" i="18"/>
  <c r="N76" i="18"/>
  <c r="N66" i="18"/>
  <c r="N65" i="18"/>
  <c r="N62" i="18"/>
  <c r="N73" i="18"/>
  <c r="N72" i="18"/>
  <c r="N59" i="18"/>
  <c r="N77" i="18"/>
  <c r="N74" i="18"/>
  <c r="N71" i="18"/>
  <c r="N64" i="18"/>
  <c r="D63" i="18"/>
  <c r="D60" i="18"/>
  <c r="D62" i="18"/>
  <c r="D59" i="18"/>
  <c r="D64" i="18"/>
  <c r="D61" i="18"/>
  <c r="D58" i="18"/>
  <c r="D57" i="18"/>
  <c r="E60" i="18"/>
  <c r="E65" i="18"/>
  <c r="E62" i="18"/>
  <c r="E59" i="18"/>
  <c r="E64" i="18"/>
  <c r="E61" i="18"/>
  <c r="E58" i="18"/>
  <c r="E57" i="18"/>
  <c r="E63" i="18"/>
  <c r="P58" i="18"/>
  <c r="P61" i="18"/>
  <c r="R69" i="18"/>
  <c r="P70" i="18"/>
  <c r="R75" i="18"/>
  <c r="R61" i="18"/>
  <c r="P64" i="18"/>
  <c r="R70" i="18"/>
  <c r="P71" i="18"/>
  <c r="P74" i="18"/>
  <c r="P77" i="18"/>
  <c r="R79" i="18"/>
  <c r="S79" i="18" s="1"/>
  <c r="P59" i="18"/>
  <c r="R64" i="18"/>
  <c r="R71" i="18"/>
  <c r="P72" i="18"/>
  <c r="P73" i="18"/>
  <c r="R74" i="18"/>
  <c r="R77" i="18"/>
  <c r="R59" i="18"/>
  <c r="P62" i="18"/>
  <c r="P65" i="18"/>
  <c r="R72" i="18"/>
  <c r="R73" i="18"/>
  <c r="R62" i="18"/>
  <c r="R65" i="18"/>
  <c r="P66" i="18"/>
  <c r="P76" i="18"/>
  <c r="S20" i="18"/>
  <c r="S23" i="18" s="1"/>
  <c r="P60" i="18"/>
  <c r="R66" i="18"/>
  <c r="P67" i="18"/>
  <c r="R76" i="18"/>
  <c r="P78" i="18"/>
  <c r="R60" i="18"/>
  <c r="P63" i="18"/>
  <c r="R67" i="18"/>
  <c r="P68" i="18"/>
  <c r="R78" i="18"/>
  <c r="R63" i="18"/>
  <c r="P69" i="18"/>
  <c r="AN129" i="17"/>
  <c r="AN128" i="17"/>
  <c r="AN113" i="17"/>
  <c r="AN112" i="17"/>
  <c r="AN102" i="17"/>
  <c r="AN133" i="17"/>
  <c r="AN130" i="17"/>
  <c r="AN127" i="17"/>
  <c r="AN114" i="17"/>
  <c r="AN111" i="17"/>
  <c r="AN105" i="17"/>
  <c r="AN124" i="17"/>
  <c r="AN117" i="17"/>
  <c r="AN108" i="17"/>
  <c r="AN131" i="17"/>
  <c r="AN126" i="17"/>
  <c r="AN115" i="17"/>
  <c r="AN110" i="17"/>
  <c r="AN103" i="17"/>
  <c r="AN121" i="17"/>
  <c r="AN120" i="17"/>
  <c r="AN106" i="17"/>
  <c r="AN134" i="17"/>
  <c r="AN122" i="17"/>
  <c r="AN119" i="17"/>
  <c r="AN132" i="17"/>
  <c r="AN125" i="17"/>
  <c r="AN116" i="17"/>
  <c r="AN109" i="17"/>
  <c r="AN104" i="17"/>
  <c r="AN123" i="17"/>
  <c r="AN118" i="17"/>
  <c r="AN107" i="17"/>
  <c r="AN99" i="17"/>
  <c r="AN91" i="17"/>
  <c r="AN83" i="17"/>
  <c r="AN94" i="17"/>
  <c r="AN86" i="17"/>
  <c r="AN97" i="17"/>
  <c r="AN89" i="17"/>
  <c r="AN81" i="17"/>
  <c r="AN100" i="17"/>
  <c r="AN92" i="17"/>
  <c r="AN84" i="17"/>
  <c r="AN95" i="17"/>
  <c r="AN87" i="17"/>
  <c r="AN98" i="17"/>
  <c r="AN90" i="17"/>
  <c r="AN82" i="17"/>
  <c r="AN101" i="17"/>
  <c r="AN93" i="17"/>
  <c r="AN85" i="17"/>
  <c r="AN96" i="17"/>
  <c r="AN88" i="17"/>
  <c r="AN80" i="17"/>
  <c r="AN74" i="17"/>
  <c r="AN77" i="17"/>
  <c r="AN75" i="17"/>
  <c r="AN78" i="17"/>
  <c r="AN60" i="17"/>
  <c r="AN79" i="17"/>
  <c r="AN76" i="17"/>
  <c r="Y115" i="17"/>
  <c r="Y110" i="17"/>
  <c r="Y103" i="17"/>
  <c r="Y120" i="17"/>
  <c r="Y106" i="17"/>
  <c r="Y119" i="17"/>
  <c r="Y116" i="17"/>
  <c r="Y109" i="17"/>
  <c r="Y104" i="17"/>
  <c r="Y118" i="17"/>
  <c r="Y107" i="17"/>
  <c r="Y113" i="17"/>
  <c r="Y112" i="17"/>
  <c r="Y114" i="17"/>
  <c r="Y111" i="17"/>
  <c r="Y105" i="17"/>
  <c r="Y117" i="17"/>
  <c r="Y108" i="17"/>
  <c r="Y102" i="17"/>
  <c r="Y100" i="17"/>
  <c r="Y92" i="17"/>
  <c r="Y84" i="17"/>
  <c r="Y95" i="17"/>
  <c r="Y87" i="17"/>
  <c r="Y98" i="17"/>
  <c r="Y90" i="17"/>
  <c r="Y82" i="17"/>
  <c r="Y101" i="17"/>
  <c r="Y93" i="17"/>
  <c r="Y85" i="17"/>
  <c r="Y96" i="17"/>
  <c r="Y88" i="17"/>
  <c r="Y99" i="17"/>
  <c r="Y91" i="17"/>
  <c r="Y83" i="17"/>
  <c r="Y94" i="17"/>
  <c r="Y86" i="17"/>
  <c r="Y97" i="17"/>
  <c r="Y89" i="17"/>
  <c r="Y81" i="17"/>
  <c r="Y80" i="17"/>
  <c r="Y79" i="17"/>
  <c r="Y73" i="17"/>
  <c r="Y75" i="17"/>
  <c r="Y78" i="17"/>
  <c r="Y76" i="17"/>
  <c r="Y74" i="17"/>
  <c r="Y77" i="17"/>
  <c r="AJ121" i="17"/>
  <c r="AJ120" i="17"/>
  <c r="AJ106" i="17"/>
  <c r="AJ122" i="17"/>
  <c r="AJ119" i="17"/>
  <c r="AJ125" i="17"/>
  <c r="AJ116" i="17"/>
  <c r="AJ109" i="17"/>
  <c r="AJ104" i="17"/>
  <c r="AJ123" i="17"/>
  <c r="AJ118" i="17"/>
  <c r="AJ107" i="17"/>
  <c r="AJ129" i="17"/>
  <c r="AJ128" i="17"/>
  <c r="AJ113" i="17"/>
  <c r="AJ112" i="17"/>
  <c r="AJ127" i="17"/>
  <c r="AJ114" i="17"/>
  <c r="AJ111" i="17"/>
  <c r="AJ105" i="17"/>
  <c r="AJ124" i="17"/>
  <c r="AJ117" i="17"/>
  <c r="AJ108" i="17"/>
  <c r="AJ126" i="17"/>
  <c r="AJ115" i="17"/>
  <c r="AJ110" i="17"/>
  <c r="AJ103" i="17"/>
  <c r="AJ95" i="17"/>
  <c r="AJ87" i="17"/>
  <c r="AJ79" i="17"/>
  <c r="AJ102" i="17"/>
  <c r="AJ98" i="17"/>
  <c r="AJ90" i="17"/>
  <c r="AJ82" i="17"/>
  <c r="AJ101" i="17"/>
  <c r="AJ93" i="17"/>
  <c r="AJ85" i="17"/>
  <c r="AJ96" i="17"/>
  <c r="AJ88" i="17"/>
  <c r="AJ80" i="17"/>
  <c r="AJ99" i="17"/>
  <c r="AJ91" i="17"/>
  <c r="AJ94" i="17"/>
  <c r="AJ86" i="17"/>
  <c r="AJ97" i="17"/>
  <c r="AJ89" i="17"/>
  <c r="AJ81" i="17"/>
  <c r="AJ100" i="17"/>
  <c r="AJ92" i="17"/>
  <c r="AJ84" i="17"/>
  <c r="AJ75" i="17"/>
  <c r="AJ83" i="17"/>
  <c r="AJ78" i="17"/>
  <c r="AJ76" i="17"/>
  <c r="AJ74" i="17"/>
  <c r="AJ77" i="17"/>
  <c r="AJ73" i="17"/>
  <c r="AK122" i="17"/>
  <c r="AK119" i="17"/>
  <c r="AK125" i="17"/>
  <c r="AK116" i="17"/>
  <c r="AK109" i="17"/>
  <c r="AK104" i="17"/>
  <c r="AK123" i="17"/>
  <c r="AK118" i="17"/>
  <c r="AK107" i="17"/>
  <c r="AK129" i="17"/>
  <c r="AK128" i="17"/>
  <c r="AK113" i="17"/>
  <c r="AK112" i="17"/>
  <c r="AK102" i="17"/>
  <c r="AK130" i="17"/>
  <c r="AK127" i="17"/>
  <c r="AK114" i="17"/>
  <c r="AK111" i="17"/>
  <c r="AK105" i="17"/>
  <c r="AK124" i="17"/>
  <c r="AK117" i="17"/>
  <c r="AK108" i="17"/>
  <c r="AK126" i="17"/>
  <c r="AK115" i="17"/>
  <c r="AK110" i="17"/>
  <c r="AK103" i="17"/>
  <c r="AK121" i="17"/>
  <c r="AK120" i="17"/>
  <c r="AK106" i="17"/>
  <c r="AK98" i="17"/>
  <c r="AK90" i="17"/>
  <c r="AK82" i="17"/>
  <c r="AK101" i="17"/>
  <c r="AK93" i="17"/>
  <c r="AK85" i="17"/>
  <c r="AK96" i="17"/>
  <c r="AK88" i="17"/>
  <c r="AK80" i="17"/>
  <c r="AK99" i="17"/>
  <c r="AK91" i="17"/>
  <c r="AK83" i="17"/>
  <c r="AK94" i="17"/>
  <c r="AK86" i="17"/>
  <c r="AK97" i="17"/>
  <c r="AK89" i="17"/>
  <c r="AK81" i="17"/>
  <c r="AK100" i="17"/>
  <c r="AK92" i="17"/>
  <c r="AK84" i="17"/>
  <c r="AK95" i="17"/>
  <c r="AK87" i="17"/>
  <c r="AK79" i="17"/>
  <c r="AK78" i="17"/>
  <c r="AK76" i="17"/>
  <c r="AK74" i="17"/>
  <c r="AK77" i="17"/>
  <c r="AK73" i="17"/>
  <c r="AK75" i="17"/>
  <c r="AQ25" i="17"/>
  <c r="AQ26" i="17" s="1"/>
  <c r="AQ27" i="17" s="1"/>
  <c r="AQ28" i="17" s="1"/>
  <c r="AQ29" i="17" s="1"/>
  <c r="AQ30" i="17" s="1"/>
  <c r="AQ31" i="17" s="1"/>
  <c r="AQ32" i="17" s="1"/>
  <c r="AQ33" i="17" s="1"/>
  <c r="AQ34" i="17" s="1"/>
  <c r="AQ35" i="17" s="1"/>
  <c r="AQ36" i="17" s="1"/>
  <c r="AQ37" i="17" s="1"/>
  <c r="AQ38" i="17" s="1"/>
  <c r="AQ39" i="17" s="1"/>
  <c r="AQ40" i="17" s="1"/>
  <c r="AQ41" i="17" s="1"/>
  <c r="AQ42" i="17" s="1"/>
  <c r="AQ43" i="17" s="1"/>
  <c r="AQ44" i="17" s="1"/>
  <c r="AQ45" i="17" s="1"/>
  <c r="AQ46" i="17" s="1"/>
  <c r="AQ47" i="17" s="1"/>
  <c r="AQ48" i="17" s="1"/>
  <c r="AQ49" i="17" s="1"/>
  <c r="AQ50" i="17" s="1"/>
  <c r="AQ51" i="17" s="1"/>
  <c r="AQ52" i="17" s="1"/>
  <c r="T109" i="17"/>
  <c r="T104" i="17"/>
  <c r="T107" i="17"/>
  <c r="T113" i="17"/>
  <c r="T112" i="17"/>
  <c r="T114" i="17"/>
  <c r="T111" i="17"/>
  <c r="T105" i="17"/>
  <c r="T108" i="17"/>
  <c r="T115" i="17"/>
  <c r="T110" i="17"/>
  <c r="T103" i="17"/>
  <c r="T106" i="17"/>
  <c r="T101" i="17"/>
  <c r="T93" i="17"/>
  <c r="T85" i="17"/>
  <c r="T96" i="17"/>
  <c r="T88" i="17"/>
  <c r="T99" i="17"/>
  <c r="T91" i="17"/>
  <c r="T83" i="17"/>
  <c r="T102" i="17"/>
  <c r="T94" i="17"/>
  <c r="T86" i="17"/>
  <c r="T97" i="17"/>
  <c r="T89" i="17"/>
  <c r="T100" i="17"/>
  <c r="T92" i="17"/>
  <c r="T84" i="17"/>
  <c r="T95" i="17"/>
  <c r="T87" i="17"/>
  <c r="T98" i="17"/>
  <c r="T90" i="17"/>
  <c r="T82" i="17"/>
  <c r="T76" i="17"/>
  <c r="T80" i="17"/>
  <c r="T74" i="17"/>
  <c r="T81" i="17"/>
  <c r="T77" i="17"/>
  <c r="T79" i="17"/>
  <c r="T73" i="17"/>
  <c r="T75" i="17"/>
  <c r="T78" i="17"/>
  <c r="AB116" i="17"/>
  <c r="AB109" i="17"/>
  <c r="AB104" i="17"/>
  <c r="AB123" i="17"/>
  <c r="AB118" i="17"/>
  <c r="AB107" i="17"/>
  <c r="AB113" i="17"/>
  <c r="AB112" i="17"/>
  <c r="AB114" i="17"/>
  <c r="AB111" i="17"/>
  <c r="AB105" i="17"/>
  <c r="AB117" i="17"/>
  <c r="AB108" i="17"/>
  <c r="AB115" i="17"/>
  <c r="AB110" i="17"/>
  <c r="AB103" i="17"/>
  <c r="AB121" i="17"/>
  <c r="AB120" i="17"/>
  <c r="AB106" i="17"/>
  <c r="AB122" i="17"/>
  <c r="AB119" i="17"/>
  <c r="AB101" i="17"/>
  <c r="AB93" i="17"/>
  <c r="AB85" i="17"/>
  <c r="AB96" i="17"/>
  <c r="AB88" i="17"/>
  <c r="AB99" i="17"/>
  <c r="AB91" i="17"/>
  <c r="AB83" i="17"/>
  <c r="AB94" i="17"/>
  <c r="AB86" i="17"/>
  <c r="AB97" i="17"/>
  <c r="AB89" i="17"/>
  <c r="AB102" i="17"/>
  <c r="AB100" i="17"/>
  <c r="AB92" i="17"/>
  <c r="AB84" i="17"/>
  <c r="AB95" i="17"/>
  <c r="AB87" i="17"/>
  <c r="AB98" i="17"/>
  <c r="AB90" i="17"/>
  <c r="AB82" i="17"/>
  <c r="AB76" i="17"/>
  <c r="AB81" i="17"/>
  <c r="AB74" i="17"/>
  <c r="AB77" i="17"/>
  <c r="AB73" i="17"/>
  <c r="AB79" i="17"/>
  <c r="AB75" i="17"/>
  <c r="AB80" i="17"/>
  <c r="AB78" i="17"/>
  <c r="AL125" i="17"/>
  <c r="AL116" i="17"/>
  <c r="AL109" i="17"/>
  <c r="AL104" i="17"/>
  <c r="AL123" i="17"/>
  <c r="AL118" i="17"/>
  <c r="AL107" i="17"/>
  <c r="AL129" i="17"/>
  <c r="AL128" i="17"/>
  <c r="AL113" i="17"/>
  <c r="AL112" i="17"/>
  <c r="AL130" i="17"/>
  <c r="AL127" i="17"/>
  <c r="AL114" i="17"/>
  <c r="AL111" i="17"/>
  <c r="AL105" i="17"/>
  <c r="AL124" i="17"/>
  <c r="AL117" i="17"/>
  <c r="AL108" i="17"/>
  <c r="AL131" i="17"/>
  <c r="AL126" i="17"/>
  <c r="AL115" i="17"/>
  <c r="AL110" i="17"/>
  <c r="AL103" i="17"/>
  <c r="AL121" i="17"/>
  <c r="AL120" i="17"/>
  <c r="AL106" i="17"/>
  <c r="AL122" i="17"/>
  <c r="AL119" i="17"/>
  <c r="AL102" i="17"/>
  <c r="AL101" i="17"/>
  <c r="AL93" i="17"/>
  <c r="AL85" i="17"/>
  <c r="AL96" i="17"/>
  <c r="AL88" i="17"/>
  <c r="AL80" i="17"/>
  <c r="AL99" i="17"/>
  <c r="AL91" i="17"/>
  <c r="AL83" i="17"/>
  <c r="AL94" i="17"/>
  <c r="AL86" i="17"/>
  <c r="AL97" i="17"/>
  <c r="AL89" i="17"/>
  <c r="AL100" i="17"/>
  <c r="AL92" i="17"/>
  <c r="AL84" i="17"/>
  <c r="AL95" i="17"/>
  <c r="AL87" i="17"/>
  <c r="AL79" i="17"/>
  <c r="AL98" i="17"/>
  <c r="AL90" i="17"/>
  <c r="AL82" i="17"/>
  <c r="AL78" i="17"/>
  <c r="AL81" i="17"/>
  <c r="AL76" i="17"/>
  <c r="AL74" i="17"/>
  <c r="AL77" i="17"/>
  <c r="AL73" i="17"/>
  <c r="AL75" i="17"/>
  <c r="M107" i="17"/>
  <c r="M105" i="17"/>
  <c r="M108" i="17"/>
  <c r="M106" i="17"/>
  <c r="M104" i="17"/>
  <c r="M96" i="17"/>
  <c r="M88" i="17"/>
  <c r="M80" i="17"/>
  <c r="M99" i="17"/>
  <c r="M91" i="17"/>
  <c r="M83" i="17"/>
  <c r="M102" i="17"/>
  <c r="M94" i="17"/>
  <c r="M86" i="17"/>
  <c r="M97" i="17"/>
  <c r="M89" i="17"/>
  <c r="M81" i="17"/>
  <c r="M100" i="17"/>
  <c r="M92" i="17"/>
  <c r="M84" i="17"/>
  <c r="M103" i="17"/>
  <c r="M95" i="17"/>
  <c r="M87" i="17"/>
  <c r="M98" i="17"/>
  <c r="M90" i="17"/>
  <c r="M82" i="17"/>
  <c r="M101" i="17"/>
  <c r="M93" i="17"/>
  <c r="M85" i="17"/>
  <c r="M76" i="17"/>
  <c r="M74" i="17"/>
  <c r="M79" i="17"/>
  <c r="M77" i="17"/>
  <c r="M73" i="17"/>
  <c r="M75" i="17"/>
  <c r="M78" i="17"/>
  <c r="AC123" i="17"/>
  <c r="AC118" i="17"/>
  <c r="AC107" i="17"/>
  <c r="AC113" i="17"/>
  <c r="AC112" i="17"/>
  <c r="AC114" i="17"/>
  <c r="AC111" i="17"/>
  <c r="AC105" i="17"/>
  <c r="AC124" i="17"/>
  <c r="AC117" i="17"/>
  <c r="AC108" i="17"/>
  <c r="AC115" i="17"/>
  <c r="AC110" i="17"/>
  <c r="AC121" i="17"/>
  <c r="AC120" i="17"/>
  <c r="AC106" i="17"/>
  <c r="AC122" i="17"/>
  <c r="AC119" i="17"/>
  <c r="AC116" i="17"/>
  <c r="AC109" i="17"/>
  <c r="AC104" i="17"/>
  <c r="AC103" i="17"/>
  <c r="AC96" i="17"/>
  <c r="AC88" i="17"/>
  <c r="AC80" i="17"/>
  <c r="AC99" i="17"/>
  <c r="AC91" i="17"/>
  <c r="AC83" i="17"/>
  <c r="AC94" i="17"/>
  <c r="AC86" i="17"/>
  <c r="AC97" i="17"/>
  <c r="AC89" i="17"/>
  <c r="AC81" i="17"/>
  <c r="AC102" i="17"/>
  <c r="AC100" i="17"/>
  <c r="AC92" i="17"/>
  <c r="AC84" i="17"/>
  <c r="AC95" i="17"/>
  <c r="AC87" i="17"/>
  <c r="AC98" i="17"/>
  <c r="AC90" i="17"/>
  <c r="AC82" i="17"/>
  <c r="AC101" i="17"/>
  <c r="AC93" i="17"/>
  <c r="AC85" i="17"/>
  <c r="AC76" i="17"/>
  <c r="AC74" i="17"/>
  <c r="AC77" i="17"/>
  <c r="AC73" i="17"/>
  <c r="AC79" i="17"/>
  <c r="AC75" i="17"/>
  <c r="AC78" i="17"/>
  <c r="V113" i="17"/>
  <c r="V112" i="17"/>
  <c r="V102" i="17"/>
  <c r="V114" i="17"/>
  <c r="V111" i="17"/>
  <c r="V105" i="17"/>
  <c r="V117" i="17"/>
  <c r="V108" i="17"/>
  <c r="V115" i="17"/>
  <c r="V110" i="17"/>
  <c r="V103" i="17"/>
  <c r="V106" i="17"/>
  <c r="V116" i="17"/>
  <c r="V109" i="17"/>
  <c r="V104" i="17"/>
  <c r="V107" i="17"/>
  <c r="V99" i="17"/>
  <c r="V91" i="17"/>
  <c r="V83" i="17"/>
  <c r="V94" i="17"/>
  <c r="V86" i="17"/>
  <c r="V97" i="17"/>
  <c r="V89" i="17"/>
  <c r="V81" i="17"/>
  <c r="V100" i="17"/>
  <c r="V92" i="17"/>
  <c r="V84" i="17"/>
  <c r="V95" i="17"/>
  <c r="V87" i="17"/>
  <c r="V98" i="17"/>
  <c r="V90" i="17"/>
  <c r="V82" i="17"/>
  <c r="V101" i="17"/>
  <c r="V93" i="17"/>
  <c r="V85" i="17"/>
  <c r="V96" i="17"/>
  <c r="V88" i="17"/>
  <c r="V80" i="17"/>
  <c r="V74" i="17"/>
  <c r="V77" i="17"/>
  <c r="V79" i="17"/>
  <c r="V73" i="17"/>
  <c r="V75" i="17"/>
  <c r="V78" i="17"/>
  <c r="V76" i="17"/>
  <c r="AD113" i="17"/>
  <c r="AD112" i="17"/>
  <c r="AD102" i="17"/>
  <c r="AD114" i="17"/>
  <c r="AD111" i="17"/>
  <c r="AD105" i="17"/>
  <c r="AD124" i="17"/>
  <c r="AD117" i="17"/>
  <c r="AD108" i="17"/>
  <c r="AD115" i="17"/>
  <c r="AD110" i="17"/>
  <c r="AD103" i="17"/>
  <c r="AD121" i="17"/>
  <c r="AD120" i="17"/>
  <c r="AD106" i="17"/>
  <c r="AD122" i="17"/>
  <c r="AD119" i="17"/>
  <c r="AD125" i="17"/>
  <c r="AD116" i="17"/>
  <c r="AD109" i="17"/>
  <c r="AD104" i="17"/>
  <c r="AD123" i="17"/>
  <c r="AD118" i="17"/>
  <c r="AD107" i="17"/>
  <c r="AD99" i="17"/>
  <c r="AD91" i="17"/>
  <c r="AD83" i="17"/>
  <c r="AD94" i="17"/>
  <c r="AD86" i="17"/>
  <c r="AD97" i="17"/>
  <c r="AD89" i="17"/>
  <c r="AD81" i="17"/>
  <c r="AD100" i="17"/>
  <c r="AD92" i="17"/>
  <c r="AD84" i="17"/>
  <c r="AD95" i="17"/>
  <c r="AD87" i="17"/>
  <c r="AD98" i="17"/>
  <c r="AD90" i="17"/>
  <c r="AD82" i="17"/>
  <c r="AD101" i="17"/>
  <c r="AD93" i="17"/>
  <c r="AD85" i="17"/>
  <c r="AD96" i="17"/>
  <c r="AD88" i="17"/>
  <c r="AD80" i="17"/>
  <c r="AD74" i="17"/>
  <c r="AD77" i="17"/>
  <c r="AD73" i="17"/>
  <c r="AD79" i="17"/>
  <c r="AD75" i="17"/>
  <c r="AD78" i="17"/>
  <c r="AD76" i="17"/>
  <c r="AO133" i="17"/>
  <c r="AO130" i="17"/>
  <c r="AO127" i="17"/>
  <c r="AO114" i="17"/>
  <c r="AO111" i="17"/>
  <c r="AO105" i="17"/>
  <c r="AO135" i="17"/>
  <c r="AP135" i="17" s="1"/>
  <c r="AO124" i="17"/>
  <c r="AO117" i="17"/>
  <c r="AO108" i="17"/>
  <c r="AO131" i="17"/>
  <c r="AO126" i="17"/>
  <c r="AO115" i="17"/>
  <c r="AO110" i="17"/>
  <c r="AO103" i="17"/>
  <c r="AO121" i="17"/>
  <c r="AO120" i="17"/>
  <c r="AO106" i="17"/>
  <c r="AO134" i="17"/>
  <c r="AO122" i="17"/>
  <c r="AO119" i="17"/>
  <c r="AO132" i="17"/>
  <c r="AO125" i="17"/>
  <c r="AO116" i="17"/>
  <c r="AO109" i="17"/>
  <c r="AO104" i="17"/>
  <c r="AO123" i="17"/>
  <c r="AO118" i="17"/>
  <c r="AO107" i="17"/>
  <c r="AO129" i="17"/>
  <c r="AO128" i="17"/>
  <c r="AO113" i="17"/>
  <c r="AO112" i="17"/>
  <c r="AO94" i="17"/>
  <c r="AO86" i="17"/>
  <c r="AO78" i="17"/>
  <c r="AO97" i="17"/>
  <c r="AO89" i="17"/>
  <c r="AO81" i="17"/>
  <c r="AO100" i="17"/>
  <c r="AO92" i="17"/>
  <c r="AO84" i="17"/>
  <c r="AO95" i="17"/>
  <c r="AO87" i="17"/>
  <c r="AO98" i="17"/>
  <c r="AO90" i="17"/>
  <c r="AO101" i="17"/>
  <c r="AO93" i="17"/>
  <c r="AO85" i="17"/>
  <c r="AO102" i="17"/>
  <c r="AO96" i="17"/>
  <c r="AO88" i="17"/>
  <c r="AO80" i="17"/>
  <c r="AO99" i="17"/>
  <c r="AO91" i="17"/>
  <c r="AO83" i="17"/>
  <c r="AM60" i="17"/>
  <c r="AM78" i="17"/>
  <c r="AP12" i="17"/>
  <c r="AP17" i="17" s="1"/>
  <c r="C17" i="17"/>
  <c r="AO76" i="17"/>
  <c r="AO79" i="17"/>
  <c r="C59" i="17"/>
  <c r="AO82" i="17"/>
  <c r="AM123" i="17"/>
  <c r="AM118" i="17"/>
  <c r="AM107" i="17"/>
  <c r="AM129" i="17"/>
  <c r="AM128" i="17"/>
  <c r="AM113" i="17"/>
  <c r="AM112" i="17"/>
  <c r="AM133" i="17"/>
  <c r="AM130" i="17"/>
  <c r="AM127" i="17"/>
  <c r="AM114" i="17"/>
  <c r="AM111" i="17"/>
  <c r="AM105" i="17"/>
  <c r="AM124" i="17"/>
  <c r="AM117" i="17"/>
  <c r="AM108" i="17"/>
  <c r="AM131" i="17"/>
  <c r="AM126" i="17"/>
  <c r="AM115" i="17"/>
  <c r="AM110" i="17"/>
  <c r="AM121" i="17"/>
  <c r="AM120" i="17"/>
  <c r="AM106" i="17"/>
  <c r="AM122" i="17"/>
  <c r="AM119" i="17"/>
  <c r="AM132" i="17"/>
  <c r="AM125" i="17"/>
  <c r="AM116" i="17"/>
  <c r="AM109" i="17"/>
  <c r="AM104" i="17"/>
  <c r="AM96" i="17"/>
  <c r="AM88" i="17"/>
  <c r="AM80" i="17"/>
  <c r="AM99" i="17"/>
  <c r="AM91" i="17"/>
  <c r="AM83" i="17"/>
  <c r="AM94" i="17"/>
  <c r="AM86" i="17"/>
  <c r="AM97" i="17"/>
  <c r="AM89" i="17"/>
  <c r="AM81" i="17"/>
  <c r="AM100" i="17"/>
  <c r="AM92" i="17"/>
  <c r="AM84" i="17"/>
  <c r="AM95" i="17"/>
  <c r="AM87" i="17"/>
  <c r="AM103" i="17"/>
  <c r="AM98" i="17"/>
  <c r="AM90" i="17"/>
  <c r="AM82" i="17"/>
  <c r="AM102" i="17"/>
  <c r="AM101" i="17"/>
  <c r="AM93" i="17"/>
  <c r="AM85" i="17"/>
  <c r="D59" i="17"/>
  <c r="D60" i="17" s="1"/>
  <c r="D139" i="17" s="1"/>
  <c r="AM73" i="17"/>
  <c r="AO75" i="17"/>
  <c r="AM77" i="17"/>
  <c r="AO17" i="17"/>
  <c r="AO60" i="17" s="1"/>
  <c r="AM74" i="17"/>
  <c r="AO77" i="17"/>
  <c r="AM76" i="17"/>
  <c r="AM79" i="17"/>
  <c r="AF59" i="17" l="1"/>
  <c r="AF60" i="17" s="1"/>
  <c r="AF94" i="17" s="1"/>
  <c r="AH82" i="17"/>
  <c r="AH91" i="17"/>
  <c r="AH100" i="17"/>
  <c r="AH109" i="17"/>
  <c r="AH118" i="17"/>
  <c r="AH127" i="17"/>
  <c r="AH81" i="17"/>
  <c r="AH90" i="17"/>
  <c r="AH99" i="17"/>
  <c r="AH108" i="17"/>
  <c r="AH117" i="17"/>
  <c r="AH126" i="17"/>
  <c r="AH80" i="17"/>
  <c r="AH89" i="17"/>
  <c r="AH98" i="17"/>
  <c r="AH107" i="17"/>
  <c r="AH116" i="17"/>
  <c r="AH125" i="17"/>
  <c r="AH79" i="17"/>
  <c r="AH88" i="17"/>
  <c r="AH97" i="17"/>
  <c r="AH106" i="17"/>
  <c r="AH115" i="17"/>
  <c r="AH124" i="17"/>
  <c r="AH78" i="17"/>
  <c r="AH87" i="17"/>
  <c r="AH96" i="17"/>
  <c r="AH105" i="17"/>
  <c r="AH114" i="17"/>
  <c r="AH123" i="17"/>
  <c r="AH77" i="17"/>
  <c r="AH86" i="17"/>
  <c r="AH95" i="17"/>
  <c r="AH104" i="17"/>
  <c r="AH113" i="17"/>
  <c r="AH122" i="17"/>
  <c r="AH76" i="17"/>
  <c r="AH85" i="17"/>
  <c r="AH94" i="17"/>
  <c r="AH103" i="17"/>
  <c r="AH112" i="17"/>
  <c r="AH121" i="17"/>
  <c r="AH75" i="17"/>
  <c r="AH84" i="17"/>
  <c r="AH93" i="17"/>
  <c r="AH102" i="17"/>
  <c r="AH111" i="17"/>
  <c r="AH120" i="17"/>
  <c r="AH74" i="17"/>
  <c r="AH83" i="17"/>
  <c r="AH92" i="17"/>
  <c r="AH101" i="17"/>
  <c r="AH110" i="17"/>
  <c r="AH119" i="17"/>
  <c r="AH73" i="17"/>
  <c r="AF122" i="17"/>
  <c r="AF120" i="17"/>
  <c r="AF119" i="17"/>
  <c r="AF81" i="17"/>
  <c r="AF82" i="17"/>
  <c r="AF89" i="17"/>
  <c r="AF90" i="17"/>
  <c r="AF99" i="17"/>
  <c r="AF98" i="17"/>
  <c r="AF107" i="17"/>
  <c r="AF116" i="17"/>
  <c r="AF115" i="17"/>
  <c r="AF124" i="17"/>
  <c r="AF78" i="17"/>
  <c r="AF77" i="17"/>
  <c r="AF86" i="17"/>
  <c r="AF95" i="17"/>
  <c r="AN89" i="26"/>
  <c r="AN94" i="26"/>
  <c r="AN84" i="23"/>
  <c r="D40" i="11" s="1"/>
  <c r="AN92" i="26"/>
  <c r="D32" i="11"/>
  <c r="AN83" i="26"/>
  <c r="AN93" i="26"/>
  <c r="M80" i="30"/>
  <c r="M82" i="30" s="1"/>
  <c r="N56" i="30"/>
  <c r="N58" i="30"/>
  <c r="N59" i="30" s="1"/>
  <c r="N60" i="30" s="1"/>
  <c r="N61" i="30" s="1"/>
  <c r="N62" i="30" s="1"/>
  <c r="N63" i="30" s="1"/>
  <c r="N64" i="30" s="1"/>
  <c r="N65" i="30" s="1"/>
  <c r="N66" i="30" s="1"/>
  <c r="N67" i="30" s="1"/>
  <c r="N68" i="30" s="1"/>
  <c r="N69" i="30" s="1"/>
  <c r="N70" i="30" s="1"/>
  <c r="N71" i="30" s="1"/>
  <c r="N72" i="30" s="1"/>
  <c r="N73" i="30" s="1"/>
  <c r="N74" i="30" s="1"/>
  <c r="N75" i="30" s="1"/>
  <c r="N76" i="30" s="1"/>
  <c r="N77" i="30" s="1"/>
  <c r="N78" i="30" s="1"/>
  <c r="N57" i="30"/>
  <c r="M85" i="30" s="1"/>
  <c r="S67" i="27"/>
  <c r="S69" i="27" s="1"/>
  <c r="T36" i="27"/>
  <c r="T37" i="27" s="1"/>
  <c r="T38" i="27" s="1"/>
  <c r="T39" i="27" s="1"/>
  <c r="M67" i="27"/>
  <c r="M69" i="27" s="1"/>
  <c r="AO81" i="26"/>
  <c r="AO82" i="26" s="1"/>
  <c r="AN96" i="26"/>
  <c r="X115" i="26"/>
  <c r="X117" i="26" s="1"/>
  <c r="AL115" i="26"/>
  <c r="AL117" i="26" s="1"/>
  <c r="AN97" i="26"/>
  <c r="AN105" i="26"/>
  <c r="W115" i="26"/>
  <c r="W117" i="26" s="1"/>
  <c r="AF115" i="26"/>
  <c r="AF117" i="26" s="1"/>
  <c r="O115" i="26"/>
  <c r="O117" i="26" s="1"/>
  <c r="K43" i="25"/>
  <c r="K44" i="25" s="1"/>
  <c r="J69" i="25"/>
  <c r="J71" i="25" s="1"/>
  <c r="J44" i="24"/>
  <c r="J55" i="24" s="1"/>
  <c r="J57" i="24" s="1"/>
  <c r="B55" i="24"/>
  <c r="B57" i="24" s="1"/>
  <c r="AK112" i="23"/>
  <c r="AN91" i="23"/>
  <c r="AN103" i="23" s="1"/>
  <c r="AN105" i="23" s="1"/>
  <c r="AL103" i="23"/>
  <c r="AL105" i="23" s="1"/>
  <c r="AO83" i="23"/>
  <c r="AI111" i="23" s="1"/>
  <c r="J105" i="22"/>
  <c r="J107" i="22" s="1"/>
  <c r="C105" i="22"/>
  <c r="C107" i="22" s="1"/>
  <c r="K50" i="22"/>
  <c r="K51" i="22" s="1"/>
  <c r="R136" i="21"/>
  <c r="R138" i="21" s="1"/>
  <c r="AN77" i="21"/>
  <c r="AN101" i="21"/>
  <c r="AN100" i="21"/>
  <c r="AN91" i="21"/>
  <c r="Q136" i="21"/>
  <c r="Q138" i="21" s="1"/>
  <c r="AN74" i="21"/>
  <c r="AN82" i="21"/>
  <c r="AN102" i="21"/>
  <c r="AN99" i="21"/>
  <c r="AN79" i="21"/>
  <c r="AN90" i="21"/>
  <c r="AN81" i="21"/>
  <c r="AN103" i="21"/>
  <c r="AN126" i="21"/>
  <c r="M136" i="21"/>
  <c r="M138" i="21" s="1"/>
  <c r="AN72" i="21"/>
  <c r="AN80" i="21"/>
  <c r="AN98" i="21"/>
  <c r="AN89" i="21"/>
  <c r="AF136" i="21"/>
  <c r="AF138" i="21" s="1"/>
  <c r="AH136" i="21"/>
  <c r="AH138" i="21" s="1"/>
  <c r="AN76" i="21"/>
  <c r="AN88" i="21"/>
  <c r="AN87" i="21"/>
  <c r="AN97" i="21"/>
  <c r="AN105" i="21"/>
  <c r="AN95" i="21"/>
  <c r="AN86" i="21"/>
  <c r="AN107" i="21"/>
  <c r="AN78" i="21"/>
  <c r="AN85" i="21"/>
  <c r="AN84" i="21"/>
  <c r="AN94" i="21"/>
  <c r="AN104" i="21"/>
  <c r="AN111" i="21"/>
  <c r="AN112" i="21"/>
  <c r="AN75" i="21"/>
  <c r="AN93" i="21"/>
  <c r="AN92" i="21"/>
  <c r="AN83" i="21"/>
  <c r="AN106" i="21"/>
  <c r="AH68" i="19"/>
  <c r="AH69" i="19" s="1"/>
  <c r="AH137" i="17"/>
  <c r="AH139" i="17" s="1"/>
  <c r="R81" i="18"/>
  <c r="I81" i="18"/>
  <c r="I83" i="18" s="1"/>
  <c r="P81" i="18"/>
  <c r="P83" i="18" s="1"/>
  <c r="H81" i="18"/>
  <c r="H83" i="18" s="1"/>
  <c r="Q81" i="18"/>
  <c r="Q83" i="18" s="1"/>
  <c r="R83" i="18"/>
  <c r="S38" i="18"/>
  <c r="S43" i="18" s="1"/>
  <c r="G43" i="18"/>
  <c r="G44" i="18" s="1"/>
  <c r="O81" i="18"/>
  <c r="O83" i="18" s="1"/>
  <c r="J81" i="18"/>
  <c r="J83" i="18" s="1"/>
  <c r="M81" i="18"/>
  <c r="M83" i="18" s="1"/>
  <c r="N81" i="18"/>
  <c r="N83" i="18" s="1"/>
  <c r="L81" i="18"/>
  <c r="L83" i="18" s="1"/>
  <c r="K81" i="18"/>
  <c r="K83" i="18" s="1"/>
  <c r="S77" i="18"/>
  <c r="S78" i="18"/>
  <c r="AP66" i="20"/>
  <c r="AP68" i="20" s="1"/>
  <c r="AP69" i="20" s="1"/>
  <c r="AB116" i="20"/>
  <c r="AB118" i="20" s="1"/>
  <c r="AF68" i="20"/>
  <c r="AF69" i="20" s="1"/>
  <c r="AH68" i="20"/>
  <c r="AH69" i="20" s="1"/>
  <c r="AE68" i="20"/>
  <c r="AE69" i="20" s="1"/>
  <c r="AH88" i="19"/>
  <c r="AH89" i="19"/>
  <c r="AH90" i="19"/>
  <c r="AH83" i="19"/>
  <c r="AH91" i="19"/>
  <c r="AH84" i="19"/>
  <c r="AH82" i="19"/>
  <c r="AH85" i="19"/>
  <c r="AH86" i="19"/>
  <c r="AH87" i="19"/>
  <c r="AF84" i="19"/>
  <c r="AF85" i="19"/>
  <c r="AF86" i="19"/>
  <c r="AF87" i="19"/>
  <c r="AF88" i="19"/>
  <c r="AF89" i="19"/>
  <c r="AF90" i="19"/>
  <c r="AF83" i="19"/>
  <c r="AF82" i="19"/>
  <c r="AI97" i="20"/>
  <c r="AI90" i="20"/>
  <c r="AI100" i="20"/>
  <c r="AI86" i="20"/>
  <c r="AI84" i="20"/>
  <c r="AI99" i="20"/>
  <c r="AI107" i="20"/>
  <c r="AI103" i="20"/>
  <c r="AI85" i="20"/>
  <c r="AI92" i="20"/>
  <c r="AI96" i="20"/>
  <c r="AI101" i="20"/>
  <c r="AI104" i="20"/>
  <c r="AI91" i="20"/>
  <c r="AI87" i="20"/>
  <c r="AI98" i="20"/>
  <c r="AI95" i="20"/>
  <c r="AI82" i="20"/>
  <c r="AI105" i="20"/>
  <c r="AI83" i="20"/>
  <c r="AI88" i="20"/>
  <c r="AI106" i="20"/>
  <c r="AI94" i="20"/>
  <c r="AI102" i="20"/>
  <c r="AI93" i="20"/>
  <c r="AI89" i="20"/>
  <c r="P88" i="20"/>
  <c r="P86" i="20"/>
  <c r="P82" i="20"/>
  <c r="P90" i="20"/>
  <c r="P84" i="20"/>
  <c r="P87" i="20"/>
  <c r="P89" i="20"/>
  <c r="P83" i="20"/>
  <c r="P85" i="20"/>
  <c r="Q88" i="20"/>
  <c r="Q85" i="20"/>
  <c r="Q86" i="20"/>
  <c r="Q83" i="20"/>
  <c r="Q91" i="20"/>
  <c r="Q82" i="20"/>
  <c r="Q90" i="20"/>
  <c r="Q84" i="20"/>
  <c r="Q87" i="20"/>
  <c r="Q89" i="20"/>
  <c r="V86" i="20"/>
  <c r="V87" i="20"/>
  <c r="V92" i="20"/>
  <c r="V94" i="20"/>
  <c r="V91" i="20"/>
  <c r="V89" i="20"/>
  <c r="V82" i="20"/>
  <c r="V85" i="20"/>
  <c r="V93" i="20"/>
  <c r="V83" i="20"/>
  <c r="V90" i="20"/>
  <c r="V95" i="20"/>
  <c r="V84" i="20"/>
  <c r="V88" i="20"/>
  <c r="V96" i="20"/>
  <c r="T83" i="20"/>
  <c r="T93" i="20"/>
  <c r="T88" i="20"/>
  <c r="T90" i="20"/>
  <c r="T86" i="20"/>
  <c r="T84" i="20"/>
  <c r="T92" i="20"/>
  <c r="T87" i="20"/>
  <c r="T91" i="20"/>
  <c r="T94" i="20"/>
  <c r="T82" i="20"/>
  <c r="T89" i="20"/>
  <c r="T85" i="20"/>
  <c r="U89" i="20"/>
  <c r="U82" i="20"/>
  <c r="U85" i="20"/>
  <c r="U93" i="20"/>
  <c r="U83" i="20"/>
  <c r="U90" i="20"/>
  <c r="U95" i="20"/>
  <c r="U84" i="20"/>
  <c r="U88" i="20"/>
  <c r="U86" i="20"/>
  <c r="U87" i="20"/>
  <c r="U92" i="20"/>
  <c r="U94" i="20"/>
  <c r="U91" i="20"/>
  <c r="AC116" i="20"/>
  <c r="AC118" i="20" s="1"/>
  <c r="AG68" i="19"/>
  <c r="AG69" i="19" s="1"/>
  <c r="AE82" i="19"/>
  <c r="AE86" i="19"/>
  <c r="AE89" i="19"/>
  <c r="AE87" i="19"/>
  <c r="AE88" i="19"/>
  <c r="AE85" i="19"/>
  <c r="AE90" i="19"/>
  <c r="AE103" i="19" s="1"/>
  <c r="AE105" i="19" s="1"/>
  <c r="AE84" i="19"/>
  <c r="AE83" i="19"/>
  <c r="AG59" i="17"/>
  <c r="AG60" i="17" s="1"/>
  <c r="AA103" i="19"/>
  <c r="AA105" i="19" s="1"/>
  <c r="AP68" i="19"/>
  <c r="AP69" i="19" s="1"/>
  <c r="AB103" i="19"/>
  <c r="AB105" i="19" s="1"/>
  <c r="O85" i="20"/>
  <c r="O83" i="20"/>
  <c r="O88" i="20"/>
  <c r="O86" i="20"/>
  <c r="O84" i="20"/>
  <c r="O87" i="20"/>
  <c r="O89" i="20"/>
  <c r="O82" i="20"/>
  <c r="AI116" i="20"/>
  <c r="AI118" i="20" s="1"/>
  <c r="N116" i="20"/>
  <c r="N118" i="20" s="1"/>
  <c r="AK116" i="20"/>
  <c r="AK118" i="20" s="1"/>
  <c r="AN110" i="20"/>
  <c r="AN105" i="20"/>
  <c r="AN94" i="20"/>
  <c r="AN89" i="20"/>
  <c r="AN100" i="20"/>
  <c r="AN99" i="20"/>
  <c r="AN85" i="20"/>
  <c r="AN101" i="20"/>
  <c r="AN98" i="20"/>
  <c r="AN83" i="20"/>
  <c r="AN113" i="20"/>
  <c r="AP113" i="20" s="1"/>
  <c r="AN111" i="20"/>
  <c r="AN104" i="20"/>
  <c r="AN95" i="20"/>
  <c r="AN88" i="20"/>
  <c r="AN102" i="20"/>
  <c r="AN97" i="20"/>
  <c r="AN86" i="20"/>
  <c r="AN108" i="20"/>
  <c r="AN107" i="20"/>
  <c r="AN92" i="20"/>
  <c r="AN91" i="20"/>
  <c r="AN109" i="20"/>
  <c r="AN106" i="20"/>
  <c r="AN93" i="20"/>
  <c r="AN90" i="20"/>
  <c r="AN84" i="20"/>
  <c r="AN112" i="20"/>
  <c r="AP112" i="20" s="1"/>
  <c r="AN103" i="20"/>
  <c r="AN96" i="20"/>
  <c r="AN87" i="20"/>
  <c r="AN69" i="20"/>
  <c r="T116" i="20"/>
  <c r="T118" i="20" s="1"/>
  <c r="AP111" i="20"/>
  <c r="AQ38" i="20"/>
  <c r="AQ39" i="20" s="1"/>
  <c r="AQ40" i="20" s="1"/>
  <c r="AQ41" i="20" s="1"/>
  <c r="AQ42" i="20" s="1"/>
  <c r="AQ43" i="20" s="1"/>
  <c r="AQ44" i="20" s="1"/>
  <c r="AQ45" i="20" s="1"/>
  <c r="AQ46" i="20" s="1"/>
  <c r="AQ47" i="20" s="1"/>
  <c r="AQ48" i="20" s="1"/>
  <c r="AQ49" i="20" s="1"/>
  <c r="AQ50" i="20" s="1"/>
  <c r="AQ51" i="20" s="1"/>
  <c r="AQ52" i="20" s="1"/>
  <c r="AQ53" i="20" s="1"/>
  <c r="AQ54" i="20" s="1"/>
  <c r="AQ55" i="20" s="1"/>
  <c r="AQ56" i="20" s="1"/>
  <c r="AQ57" i="20" s="1"/>
  <c r="AQ58" i="20" s="1"/>
  <c r="AQ59" i="20" s="1"/>
  <c r="AQ60" i="20" s="1"/>
  <c r="AQ61" i="20" s="1"/>
  <c r="AQ62" i="20" s="1"/>
  <c r="AQ63" i="20" s="1"/>
  <c r="AQ64" i="20" s="1"/>
  <c r="AQ65" i="20" s="1"/>
  <c r="AQ66" i="20" s="1"/>
  <c r="AQ67" i="20" s="1"/>
  <c r="U116" i="20"/>
  <c r="U118" i="20" s="1"/>
  <c r="AP110" i="20"/>
  <c r="AG101" i="20"/>
  <c r="AG98" i="20"/>
  <c r="AG83" i="20"/>
  <c r="AG104" i="20"/>
  <c r="AG95" i="20"/>
  <c r="AG88" i="20"/>
  <c r="AG102" i="20"/>
  <c r="AG97" i="20"/>
  <c r="AG86" i="20"/>
  <c r="AG92" i="20"/>
  <c r="AG91" i="20"/>
  <c r="AG82" i="20"/>
  <c r="AG106" i="20"/>
  <c r="AG93" i="20"/>
  <c r="AG90" i="20"/>
  <c r="AG84" i="20"/>
  <c r="AG103" i="20"/>
  <c r="AG96" i="20"/>
  <c r="AG87" i="20"/>
  <c r="AG105" i="20"/>
  <c r="AG94" i="20"/>
  <c r="AG89" i="20"/>
  <c r="AG100" i="20"/>
  <c r="AG99" i="20"/>
  <c r="AG85" i="20"/>
  <c r="AP108" i="20"/>
  <c r="R116" i="20"/>
  <c r="R118" i="20" s="1"/>
  <c r="AP107" i="20"/>
  <c r="X98" i="20"/>
  <c r="X83" i="20"/>
  <c r="X95" i="20"/>
  <c r="X88" i="20"/>
  <c r="X97" i="20"/>
  <c r="X86" i="20"/>
  <c r="X92" i="20"/>
  <c r="X91" i="20"/>
  <c r="X82" i="20"/>
  <c r="X93" i="20"/>
  <c r="X90" i="20"/>
  <c r="X84" i="20"/>
  <c r="X96" i="20"/>
  <c r="X87" i="20"/>
  <c r="X94" i="20"/>
  <c r="X89" i="20"/>
  <c r="X85" i="20"/>
  <c r="Q116" i="20"/>
  <c r="Q118" i="20" s="1"/>
  <c r="AD116" i="20"/>
  <c r="AD118" i="20" s="1"/>
  <c r="S116" i="20"/>
  <c r="S118" i="20" s="1"/>
  <c r="AL116" i="20"/>
  <c r="AL118" i="20" s="1"/>
  <c r="AO116" i="20"/>
  <c r="AO118" i="20" s="1"/>
  <c r="AE100" i="20"/>
  <c r="AE99" i="20"/>
  <c r="AE85" i="20"/>
  <c r="AE101" i="20"/>
  <c r="AE98" i="20"/>
  <c r="AE83" i="20"/>
  <c r="AE104" i="20"/>
  <c r="AE95" i="20"/>
  <c r="AE88" i="20"/>
  <c r="AE102" i="20"/>
  <c r="AE97" i="20"/>
  <c r="AE86" i="20"/>
  <c r="AE92" i="20"/>
  <c r="AE91" i="20"/>
  <c r="AE82" i="20"/>
  <c r="AE93" i="20"/>
  <c r="AE90" i="20"/>
  <c r="AE84" i="20"/>
  <c r="AE103" i="20"/>
  <c r="AE96" i="20"/>
  <c r="AE87" i="20"/>
  <c r="AE105" i="20"/>
  <c r="AE94" i="20"/>
  <c r="AE89" i="20"/>
  <c r="Z116" i="20"/>
  <c r="Z118" i="20" s="1"/>
  <c r="Y116" i="20"/>
  <c r="Y118" i="20" s="1"/>
  <c r="W85" i="20"/>
  <c r="W83" i="20"/>
  <c r="W95" i="20"/>
  <c r="W88" i="20"/>
  <c r="W97" i="20"/>
  <c r="W86" i="20"/>
  <c r="W92" i="20"/>
  <c r="W91" i="20"/>
  <c r="W93" i="20"/>
  <c r="W90" i="20"/>
  <c r="W84" i="20"/>
  <c r="W96" i="20"/>
  <c r="W87" i="20"/>
  <c r="W94" i="20"/>
  <c r="W89" i="20"/>
  <c r="W82" i="20"/>
  <c r="AM116" i="20"/>
  <c r="AM118" i="20" s="1"/>
  <c r="AJ116" i="20"/>
  <c r="AJ118" i="20" s="1"/>
  <c r="P116" i="20"/>
  <c r="P118" i="20" s="1"/>
  <c r="M116" i="20"/>
  <c r="M118" i="20" s="1"/>
  <c r="AP109" i="20"/>
  <c r="AA116" i="20"/>
  <c r="AA118" i="20" s="1"/>
  <c r="AO103" i="19"/>
  <c r="AO105" i="19" s="1"/>
  <c r="AP97" i="19"/>
  <c r="AP98" i="19"/>
  <c r="AD103" i="19"/>
  <c r="AD105" i="19" s="1"/>
  <c r="AJ103" i="19"/>
  <c r="AJ105" i="19" s="1"/>
  <c r="X103" i="19"/>
  <c r="X105" i="19" s="1"/>
  <c r="AM103" i="19"/>
  <c r="AM105" i="19" s="1"/>
  <c r="AC88" i="19"/>
  <c r="AC85" i="19"/>
  <c r="AC84" i="19"/>
  <c r="AC83" i="19"/>
  <c r="AC82" i="19"/>
  <c r="AC86" i="19"/>
  <c r="AC87" i="19"/>
  <c r="AN103" i="19"/>
  <c r="AN105" i="19" s="1"/>
  <c r="AP22" i="19"/>
  <c r="AP26" i="19" s="1"/>
  <c r="U82" i="19"/>
  <c r="U103" i="19" s="1"/>
  <c r="U105" i="19" s="1"/>
  <c r="AK103" i="19"/>
  <c r="AK105" i="19" s="1"/>
  <c r="AI103" i="19"/>
  <c r="AI105" i="19" s="1"/>
  <c r="Z103" i="19"/>
  <c r="Z105" i="19" s="1"/>
  <c r="AQ35" i="19"/>
  <c r="AQ36" i="19" s="1"/>
  <c r="AQ37" i="19" s="1"/>
  <c r="AQ38" i="19" s="1"/>
  <c r="AQ39" i="19" s="1"/>
  <c r="AQ40" i="19" s="1"/>
  <c r="AQ41" i="19" s="1"/>
  <c r="AQ42" i="19" s="1"/>
  <c r="AQ43" i="19" s="1"/>
  <c r="AQ44" i="19" s="1"/>
  <c r="AQ45" i="19" s="1"/>
  <c r="AQ46" i="19" s="1"/>
  <c r="AQ47" i="19" s="1"/>
  <c r="AQ48" i="19" s="1"/>
  <c r="AQ49" i="19" s="1"/>
  <c r="AQ50" i="19" s="1"/>
  <c r="AQ51" i="19" s="1"/>
  <c r="AQ52" i="19" s="1"/>
  <c r="AQ53" i="19" s="1"/>
  <c r="AQ54" i="19" s="1"/>
  <c r="AQ55" i="19" s="1"/>
  <c r="AQ56" i="19" s="1"/>
  <c r="AQ57" i="19" s="1"/>
  <c r="AQ58" i="19" s="1"/>
  <c r="AQ59" i="19" s="1"/>
  <c r="AQ60" i="19" s="1"/>
  <c r="AQ61" i="19" s="1"/>
  <c r="AQ62" i="19" s="1"/>
  <c r="AQ63" i="19" s="1"/>
  <c r="AQ64" i="19" s="1"/>
  <c r="AQ65" i="19" s="1"/>
  <c r="AQ66" i="19" s="1"/>
  <c r="AQ67" i="19" s="1"/>
  <c r="P103" i="19"/>
  <c r="P105" i="19" s="1"/>
  <c r="AP96" i="19"/>
  <c r="AL94" i="19"/>
  <c r="AP94" i="19" s="1"/>
  <c r="AL91" i="19"/>
  <c r="AL88" i="19"/>
  <c r="AL95" i="19"/>
  <c r="AP95" i="19" s="1"/>
  <c r="AL90" i="19"/>
  <c r="AL85" i="19"/>
  <c r="AL84" i="19"/>
  <c r="AL83" i="19"/>
  <c r="AL82" i="19"/>
  <c r="AL86" i="19"/>
  <c r="AL89" i="19"/>
  <c r="AL87" i="19"/>
  <c r="AL93" i="19"/>
  <c r="AP93" i="19" s="1"/>
  <c r="AL92" i="19"/>
  <c r="AP92" i="19" s="1"/>
  <c r="T82" i="19"/>
  <c r="T103" i="19" s="1"/>
  <c r="T105" i="19" s="1"/>
  <c r="S82" i="19"/>
  <c r="S103" i="19" s="1"/>
  <c r="S105" i="19" s="1"/>
  <c r="Y103" i="19"/>
  <c r="Y105" i="19" s="1"/>
  <c r="AE56" i="17"/>
  <c r="AP56" i="17" s="1"/>
  <c r="AE57" i="17"/>
  <c r="AP57" i="17" s="1"/>
  <c r="AE58" i="17"/>
  <c r="AP58" i="17" s="1"/>
  <c r="AE53" i="17"/>
  <c r="AE54" i="17"/>
  <c r="AP54" i="17" s="1"/>
  <c r="AE55" i="17"/>
  <c r="AP55" i="17" s="1"/>
  <c r="Z116" i="17"/>
  <c r="Z111" i="17"/>
  <c r="Z87" i="17"/>
  <c r="Z96" i="17"/>
  <c r="Z89" i="17"/>
  <c r="Z83" i="17"/>
  <c r="Z109" i="17"/>
  <c r="Z105" i="17"/>
  <c r="Z79" i="17"/>
  <c r="Z88" i="17"/>
  <c r="Z81" i="17"/>
  <c r="Z76" i="17"/>
  <c r="Z104" i="17"/>
  <c r="Z117" i="17"/>
  <c r="Z98" i="17"/>
  <c r="Z80" i="17"/>
  <c r="Z102" i="17"/>
  <c r="Z74" i="17"/>
  <c r="Z118" i="17"/>
  <c r="Z108" i="17"/>
  <c r="Z90" i="17"/>
  <c r="Z99" i="17"/>
  <c r="Z100" i="17"/>
  <c r="Z77" i="17"/>
  <c r="Z121" i="17"/>
  <c r="Z107" i="17"/>
  <c r="Z115" i="17"/>
  <c r="Z82" i="17"/>
  <c r="Z91" i="17"/>
  <c r="Z92" i="17"/>
  <c r="Z73" i="17"/>
  <c r="Z120" i="17"/>
  <c r="Z113" i="17"/>
  <c r="Z110" i="17"/>
  <c r="Z101" i="17"/>
  <c r="Z94" i="17"/>
  <c r="Z84" i="17"/>
  <c r="Z106" i="17"/>
  <c r="Z112" i="17"/>
  <c r="Z103" i="17"/>
  <c r="Z93" i="17"/>
  <c r="Z86" i="17"/>
  <c r="Z75" i="17"/>
  <c r="Z119" i="17"/>
  <c r="Z114" i="17"/>
  <c r="Z95" i="17"/>
  <c r="Z85" i="17"/>
  <c r="Z97" i="17"/>
  <c r="Z78" i="17"/>
  <c r="S113" i="17"/>
  <c r="S106" i="17"/>
  <c r="S88" i="17"/>
  <c r="S86" i="17"/>
  <c r="S87" i="17"/>
  <c r="S112" i="17"/>
  <c r="S98" i="17"/>
  <c r="S80" i="17"/>
  <c r="S97" i="17"/>
  <c r="S78" i="17"/>
  <c r="S114" i="17"/>
  <c r="S90" i="17"/>
  <c r="S104" i="17"/>
  <c r="S89" i="17"/>
  <c r="S76" i="17"/>
  <c r="S111" i="17"/>
  <c r="S82" i="17"/>
  <c r="S99" i="17"/>
  <c r="S81" i="17"/>
  <c r="S74" i="17"/>
  <c r="S105" i="17"/>
  <c r="S101" i="17"/>
  <c r="S91" i="17"/>
  <c r="S100" i="17"/>
  <c r="S77" i="17"/>
  <c r="S108" i="17"/>
  <c r="S93" i="17"/>
  <c r="S83" i="17"/>
  <c r="S92" i="17"/>
  <c r="S79" i="17"/>
  <c r="S109" i="17"/>
  <c r="S110" i="17"/>
  <c r="S85" i="17"/>
  <c r="S102" i="17"/>
  <c r="S84" i="17"/>
  <c r="S73" i="17"/>
  <c r="S107" i="17"/>
  <c r="S103" i="17"/>
  <c r="S96" i="17"/>
  <c r="S94" i="17"/>
  <c r="S95" i="17"/>
  <c r="S75" i="17"/>
  <c r="X60" i="17"/>
  <c r="AA119" i="17"/>
  <c r="AA114" i="17"/>
  <c r="AA121" i="17"/>
  <c r="AA85" i="17"/>
  <c r="AA86" i="17"/>
  <c r="AA95" i="17"/>
  <c r="AA75" i="17"/>
  <c r="AA116" i="17"/>
  <c r="AA111" i="17"/>
  <c r="AA120" i="17"/>
  <c r="AA96" i="17"/>
  <c r="AA97" i="17"/>
  <c r="AA87" i="17"/>
  <c r="AA109" i="17"/>
  <c r="AA105" i="17"/>
  <c r="AA106" i="17"/>
  <c r="AA88" i="17"/>
  <c r="AA89" i="17"/>
  <c r="AA78" i="17"/>
  <c r="AA104" i="17"/>
  <c r="AA117" i="17"/>
  <c r="AA98" i="17"/>
  <c r="AA80" i="17"/>
  <c r="AA81" i="17"/>
  <c r="AA76" i="17"/>
  <c r="AA118" i="17"/>
  <c r="AA108" i="17"/>
  <c r="AA90" i="17"/>
  <c r="AA99" i="17"/>
  <c r="AA102" i="17"/>
  <c r="AA74" i="17"/>
  <c r="AA107" i="17"/>
  <c r="AA115" i="17"/>
  <c r="AA82" i="17"/>
  <c r="AA91" i="17"/>
  <c r="AA100" i="17"/>
  <c r="AA77" i="17"/>
  <c r="AA113" i="17"/>
  <c r="AA110" i="17"/>
  <c r="AA101" i="17"/>
  <c r="AA83" i="17"/>
  <c r="AA92" i="17"/>
  <c r="AA73" i="17"/>
  <c r="AA122" i="17"/>
  <c r="AA112" i="17"/>
  <c r="AA103" i="17"/>
  <c r="AA93" i="17"/>
  <c r="AA94" i="17"/>
  <c r="AA84" i="17"/>
  <c r="AA79" i="17"/>
  <c r="Q103" i="17"/>
  <c r="Q108" i="17"/>
  <c r="Q82" i="17"/>
  <c r="Q83" i="17"/>
  <c r="Q75" i="17"/>
  <c r="Q106" i="17"/>
  <c r="Q100" i="17"/>
  <c r="Q101" i="17"/>
  <c r="Q102" i="17"/>
  <c r="Q78" i="17"/>
  <c r="Q109" i="17"/>
  <c r="Q92" i="17"/>
  <c r="Q93" i="17"/>
  <c r="Q94" i="17"/>
  <c r="Q80" i="17"/>
  <c r="Q104" i="17"/>
  <c r="Q84" i="17"/>
  <c r="Q85" i="17"/>
  <c r="Q86" i="17"/>
  <c r="Q76" i="17"/>
  <c r="Q107" i="17"/>
  <c r="Q95" i="17"/>
  <c r="Q96" i="17"/>
  <c r="Q97" i="17"/>
  <c r="Q74" i="17"/>
  <c r="Q112" i="17"/>
  <c r="Q87" i="17"/>
  <c r="Q88" i="17"/>
  <c r="Q89" i="17"/>
  <c r="Q79" i="17"/>
  <c r="Q111" i="17"/>
  <c r="Q98" i="17"/>
  <c r="Q99" i="17"/>
  <c r="Q81" i="17"/>
  <c r="Q77" i="17"/>
  <c r="Q110" i="17"/>
  <c r="Q105" i="17"/>
  <c r="Q90" i="17"/>
  <c r="Q91" i="17"/>
  <c r="Q73" i="17"/>
  <c r="F60" i="17"/>
  <c r="F139" i="17" s="1"/>
  <c r="O60" i="17"/>
  <c r="U114" i="17"/>
  <c r="U109" i="17"/>
  <c r="U103" i="17"/>
  <c r="U92" i="17"/>
  <c r="U93" i="17"/>
  <c r="U78" i="17"/>
  <c r="U111" i="17"/>
  <c r="U104" i="17"/>
  <c r="U102" i="17"/>
  <c r="U84" i="17"/>
  <c r="U85" i="17"/>
  <c r="U105" i="17"/>
  <c r="U96" i="17"/>
  <c r="U94" i="17"/>
  <c r="U95" i="17"/>
  <c r="U76" i="17"/>
  <c r="U108" i="17"/>
  <c r="U88" i="17"/>
  <c r="U86" i="17"/>
  <c r="U87" i="17"/>
  <c r="U74" i="17"/>
  <c r="U115" i="17"/>
  <c r="U80" i="17"/>
  <c r="U97" i="17"/>
  <c r="U98" i="17"/>
  <c r="U77" i="17"/>
  <c r="U107" i="17"/>
  <c r="U110" i="17"/>
  <c r="U99" i="17"/>
  <c r="U89" i="17"/>
  <c r="U90" i="17"/>
  <c r="U79" i="17"/>
  <c r="U113" i="17"/>
  <c r="U106" i="17"/>
  <c r="U91" i="17"/>
  <c r="U81" i="17"/>
  <c r="U82" i="17"/>
  <c r="U73" i="17"/>
  <c r="U112" i="17"/>
  <c r="U116" i="17"/>
  <c r="U83" i="17"/>
  <c r="U100" i="17"/>
  <c r="U101" i="17"/>
  <c r="U75" i="17"/>
  <c r="P106" i="17"/>
  <c r="P100" i="17"/>
  <c r="P104" i="17"/>
  <c r="P91" i="17"/>
  <c r="P75" i="17"/>
  <c r="P109" i="17"/>
  <c r="P92" i="17"/>
  <c r="P103" i="17"/>
  <c r="P83" i="17"/>
  <c r="P78" i="17"/>
  <c r="P107" i="17"/>
  <c r="P84" i="17"/>
  <c r="P101" i="17"/>
  <c r="P102" i="17"/>
  <c r="P80" i="17"/>
  <c r="P111" i="17"/>
  <c r="P95" i="17"/>
  <c r="P93" i="17"/>
  <c r="P94" i="17"/>
  <c r="P76" i="17"/>
  <c r="P105" i="17"/>
  <c r="P87" i="17"/>
  <c r="P85" i="17"/>
  <c r="P86" i="17"/>
  <c r="P74" i="17"/>
  <c r="P97" i="17"/>
  <c r="P98" i="17"/>
  <c r="P96" i="17"/>
  <c r="P79" i="17"/>
  <c r="P108" i="17"/>
  <c r="P89" i="17"/>
  <c r="P90" i="17"/>
  <c r="P88" i="17"/>
  <c r="P77" i="17"/>
  <c r="P110" i="17"/>
  <c r="P81" i="17"/>
  <c r="P82" i="17"/>
  <c r="P99" i="17"/>
  <c r="P73" i="17"/>
  <c r="R107" i="17"/>
  <c r="R87" i="17"/>
  <c r="R103" i="17"/>
  <c r="R86" i="17"/>
  <c r="R78" i="17"/>
  <c r="R113" i="17"/>
  <c r="R79" i="17"/>
  <c r="R96" i="17"/>
  <c r="R97" i="17"/>
  <c r="R76" i="17"/>
  <c r="R112" i="17"/>
  <c r="R98" i="17"/>
  <c r="R88" i="17"/>
  <c r="R89" i="17"/>
  <c r="R83" i="17"/>
  <c r="R111" i="17"/>
  <c r="R90" i="17"/>
  <c r="R80" i="17"/>
  <c r="R81" i="17"/>
  <c r="R74" i="17"/>
  <c r="R105" i="17"/>
  <c r="R82" i="17"/>
  <c r="R99" i="17"/>
  <c r="R100" i="17"/>
  <c r="R77" i="17"/>
  <c r="R106" i="17"/>
  <c r="R108" i="17"/>
  <c r="R101" i="17"/>
  <c r="R91" i="17"/>
  <c r="R92" i="17"/>
  <c r="R73" i="17"/>
  <c r="R109" i="17"/>
  <c r="R110" i="17"/>
  <c r="R93" i="17"/>
  <c r="R102" i="17"/>
  <c r="R84" i="17"/>
  <c r="R104" i="17"/>
  <c r="R95" i="17"/>
  <c r="R85" i="17"/>
  <c r="R94" i="17"/>
  <c r="R75" i="17"/>
  <c r="Y137" i="17"/>
  <c r="Y139" i="17" s="1"/>
  <c r="N60" i="17"/>
  <c r="W60" i="17"/>
  <c r="G60" i="17"/>
  <c r="G139" i="17" s="1"/>
  <c r="AI121" i="17"/>
  <c r="AI104" i="17"/>
  <c r="AI114" i="17"/>
  <c r="AI84" i="17"/>
  <c r="AI93" i="17"/>
  <c r="AI86" i="17"/>
  <c r="AI76" i="17"/>
  <c r="AI120" i="17"/>
  <c r="AI123" i="17"/>
  <c r="AI111" i="17"/>
  <c r="AI95" i="17"/>
  <c r="AI85" i="17"/>
  <c r="AI97" i="17"/>
  <c r="AI80" i="17"/>
  <c r="AI106" i="17"/>
  <c r="AI118" i="17"/>
  <c r="AI105" i="17"/>
  <c r="AI87" i="17"/>
  <c r="AI96" i="17"/>
  <c r="AI89" i="17"/>
  <c r="AI74" i="17"/>
  <c r="AI122" i="17"/>
  <c r="AI107" i="17"/>
  <c r="AI124" i="17"/>
  <c r="AI102" i="17"/>
  <c r="AI88" i="17"/>
  <c r="AI81" i="17"/>
  <c r="AI77" i="17"/>
  <c r="AI126" i="17"/>
  <c r="AI119" i="17"/>
  <c r="AI128" i="17"/>
  <c r="AI117" i="17"/>
  <c r="AI98" i="17"/>
  <c r="AI99" i="17"/>
  <c r="AI73" i="17"/>
  <c r="AI115" i="17"/>
  <c r="AI125" i="17"/>
  <c r="AI113" i="17"/>
  <c r="AI108" i="17"/>
  <c r="AI90" i="17"/>
  <c r="AI91" i="17"/>
  <c r="AI79" i="17"/>
  <c r="AI110" i="17"/>
  <c r="AI116" i="17"/>
  <c r="AI112" i="17"/>
  <c r="AI100" i="17"/>
  <c r="AI82" i="17"/>
  <c r="AI83" i="17"/>
  <c r="AI75" i="17"/>
  <c r="AI103" i="17"/>
  <c r="AI109" i="17"/>
  <c r="AI127" i="17"/>
  <c r="AI92" i="17"/>
  <c r="AI101" i="17"/>
  <c r="AI94" i="17"/>
  <c r="AI78" i="17"/>
  <c r="R137" i="17"/>
  <c r="R139" i="17" s="1"/>
  <c r="S44" i="18"/>
  <c r="S26" i="18"/>
  <c r="S74" i="18"/>
  <c r="S76" i="18"/>
  <c r="S75" i="18"/>
  <c r="E81" i="18"/>
  <c r="E83" i="18" s="1"/>
  <c r="F81" i="18"/>
  <c r="F83" i="18" s="1"/>
  <c r="S73" i="18"/>
  <c r="D81" i="18"/>
  <c r="D83" i="18" s="1"/>
  <c r="AP132" i="17"/>
  <c r="V137" i="17"/>
  <c r="V139" i="17" s="1"/>
  <c r="U137" i="17"/>
  <c r="U139" i="17" s="1"/>
  <c r="AP131" i="17"/>
  <c r="AB137" i="17"/>
  <c r="AB139" i="17" s="1"/>
  <c r="AK137" i="17"/>
  <c r="AK139" i="17" s="1"/>
  <c r="Q137" i="17"/>
  <c r="Q139" i="17" s="1"/>
  <c r="AN137" i="17"/>
  <c r="AN139" i="17" s="1"/>
  <c r="AO137" i="17"/>
  <c r="AO139" i="17" s="1"/>
  <c r="AL137" i="17"/>
  <c r="AL139" i="17" s="1"/>
  <c r="AJ137" i="17"/>
  <c r="AJ139" i="17" s="1"/>
  <c r="AP134" i="17"/>
  <c r="AM137" i="17"/>
  <c r="AM139" i="17" s="1"/>
  <c r="AP133" i="17"/>
  <c r="T137" i="17"/>
  <c r="T139" i="17" s="1"/>
  <c r="AP130" i="17"/>
  <c r="AD137" i="17"/>
  <c r="AD139" i="17" s="1"/>
  <c r="Z137" i="17"/>
  <c r="Z139" i="17" s="1"/>
  <c r="AC137" i="17"/>
  <c r="AC139" i="17" s="1"/>
  <c r="AA137" i="17"/>
  <c r="AA139" i="17" s="1"/>
  <c r="M137" i="17"/>
  <c r="M139" i="17" s="1"/>
  <c r="AP129" i="17"/>
  <c r="C60" i="17"/>
  <c r="C139" i="17" s="1"/>
  <c r="S137" i="17"/>
  <c r="S139" i="17" s="1"/>
  <c r="AI137" i="17"/>
  <c r="AI139" i="17" s="1"/>
  <c r="AP128" i="17"/>
  <c r="AP20" i="17"/>
  <c r="AP23" i="17" s="1"/>
  <c r="P137" i="17"/>
  <c r="P139" i="17" s="1"/>
  <c r="AF111" i="17" l="1"/>
  <c r="AF102" i="17"/>
  <c r="AF123" i="17"/>
  <c r="AF106" i="17"/>
  <c r="AF97" i="17"/>
  <c r="AF73" i="17"/>
  <c r="AF110" i="17"/>
  <c r="AF93" i="17"/>
  <c r="AF114" i="17"/>
  <c r="AF105" i="17"/>
  <c r="AF80" i="17"/>
  <c r="AF118" i="17"/>
  <c r="AF101" i="17"/>
  <c r="AF75" i="17"/>
  <c r="AF113" i="17"/>
  <c r="AF88" i="17"/>
  <c r="AF126" i="17"/>
  <c r="AF109" i="17"/>
  <c r="AF92" i="17"/>
  <c r="AF112" i="17"/>
  <c r="AF121" i="17"/>
  <c r="AF96" i="17"/>
  <c r="AF79" i="17"/>
  <c r="AF117" i="17"/>
  <c r="AF100" i="17"/>
  <c r="AF83" i="17"/>
  <c r="AF85" i="17"/>
  <c r="AF104" i="17"/>
  <c r="AF87" i="17"/>
  <c r="AF125" i="17"/>
  <c r="AF108" i="17"/>
  <c r="AF91" i="17"/>
  <c r="AF74" i="17"/>
  <c r="AF76" i="17"/>
  <c r="AF84" i="17"/>
  <c r="AF137" i="17" s="1"/>
  <c r="AF139" i="17" s="1"/>
  <c r="AF103" i="17"/>
  <c r="D18" i="11"/>
  <c r="AN115" i="26"/>
  <c r="AN117" i="26" s="1"/>
  <c r="D39" i="11"/>
  <c r="AK122" i="26"/>
  <c r="D41" i="11"/>
  <c r="M91" i="30"/>
  <c r="M93" i="30" s="1"/>
  <c r="M87" i="30"/>
  <c r="S71" i="27"/>
  <c r="S73" i="27" s="1"/>
  <c r="T40" i="27"/>
  <c r="T41" i="27" s="1"/>
  <c r="T42" i="27" s="1"/>
  <c r="T43" i="27" s="1"/>
  <c r="T44" i="27" s="1"/>
  <c r="T45" i="27" s="1"/>
  <c r="T46" i="27" s="1"/>
  <c r="T47" i="27" s="1"/>
  <c r="T48" i="27" s="1"/>
  <c r="T49" i="27" s="1"/>
  <c r="T50" i="27" s="1"/>
  <c r="T51" i="27" s="1"/>
  <c r="T52" i="27" s="1"/>
  <c r="T53" i="27" s="1"/>
  <c r="T54" i="27" s="1"/>
  <c r="T55" i="27" s="1"/>
  <c r="T56" i="27" s="1"/>
  <c r="T57" i="27" s="1"/>
  <c r="T58" i="27" s="1"/>
  <c r="T59" i="27" s="1"/>
  <c r="T60" i="27" s="1"/>
  <c r="T61" i="27" s="1"/>
  <c r="T62" i="27" s="1"/>
  <c r="T63" i="27" s="1"/>
  <c r="T64" i="27" s="1"/>
  <c r="T65" i="27" s="1"/>
  <c r="AI121" i="26"/>
  <c r="AO83" i="26"/>
  <c r="AO84" i="26" s="1"/>
  <c r="AO85" i="26" s="1"/>
  <c r="AO86" i="26" s="1"/>
  <c r="AO87" i="26" s="1"/>
  <c r="AO88" i="26" s="1"/>
  <c r="AO89" i="26" s="1"/>
  <c r="AO90" i="26" s="1"/>
  <c r="AO91" i="26" s="1"/>
  <c r="AO92" i="26" s="1"/>
  <c r="AO93" i="26" s="1"/>
  <c r="AO94" i="26" s="1"/>
  <c r="AO95" i="26" s="1"/>
  <c r="AO96" i="26" s="1"/>
  <c r="AO97" i="26" s="1"/>
  <c r="AO98" i="26" s="1"/>
  <c r="AO99" i="26" s="1"/>
  <c r="AO100" i="26" s="1"/>
  <c r="AO101" i="26" s="1"/>
  <c r="AO102" i="26" s="1"/>
  <c r="AO103" i="26" s="1"/>
  <c r="AO104" i="26" s="1"/>
  <c r="AO105" i="26" s="1"/>
  <c r="AO106" i="26" s="1"/>
  <c r="AO107" i="26" s="1"/>
  <c r="AO108" i="26" s="1"/>
  <c r="AO109" i="26" s="1"/>
  <c r="AO110" i="26" s="1"/>
  <c r="AO111" i="26" s="1"/>
  <c r="AO112" i="26" s="1"/>
  <c r="AO113" i="26" s="1"/>
  <c r="I74" i="25"/>
  <c r="I76" i="25" s="1"/>
  <c r="K45" i="25"/>
  <c r="K46" i="25" s="1"/>
  <c r="K47" i="25" s="1"/>
  <c r="K48" i="25" s="1"/>
  <c r="K49" i="25" s="1"/>
  <c r="K50" i="25" s="1"/>
  <c r="K51" i="25" s="1"/>
  <c r="K52" i="25" s="1"/>
  <c r="K53" i="25" s="1"/>
  <c r="K54" i="25" s="1"/>
  <c r="K55" i="25" s="1"/>
  <c r="K56" i="25" s="1"/>
  <c r="K57" i="25" s="1"/>
  <c r="K58" i="25" s="1"/>
  <c r="K59" i="25" s="1"/>
  <c r="K60" i="25" s="1"/>
  <c r="K61" i="25" s="1"/>
  <c r="K62" i="25" s="1"/>
  <c r="K63" i="25" s="1"/>
  <c r="K64" i="25" s="1"/>
  <c r="K65" i="25" s="1"/>
  <c r="K66" i="25" s="1"/>
  <c r="K67" i="25" s="1"/>
  <c r="K44" i="24"/>
  <c r="K45" i="24" s="1"/>
  <c r="AI113" i="23"/>
  <c r="AK111" i="23"/>
  <c r="AK113" i="23" s="1"/>
  <c r="AO84" i="23"/>
  <c r="AO85" i="23" s="1"/>
  <c r="AO86" i="23" s="1"/>
  <c r="AO87" i="23" s="1"/>
  <c r="AO88" i="23" s="1"/>
  <c r="AO89" i="23" s="1"/>
  <c r="AO90" i="23" s="1"/>
  <c r="AO91" i="23" s="1"/>
  <c r="AO92" i="23" s="1"/>
  <c r="AO93" i="23" s="1"/>
  <c r="AO94" i="23" s="1"/>
  <c r="AO95" i="23" s="1"/>
  <c r="AO96" i="23" s="1"/>
  <c r="AO97" i="23" s="1"/>
  <c r="AO98" i="23" s="1"/>
  <c r="AO99" i="23" s="1"/>
  <c r="I113" i="22"/>
  <c r="I115" i="22" s="1"/>
  <c r="K52" i="22"/>
  <c r="K53" i="22" s="1"/>
  <c r="K54" i="22" s="1"/>
  <c r="K55" i="22" s="1"/>
  <c r="K56" i="22" s="1"/>
  <c r="K57" i="22" s="1"/>
  <c r="K58" i="22" s="1"/>
  <c r="K59" i="22" s="1"/>
  <c r="K60" i="22" s="1"/>
  <c r="K61" i="22" s="1"/>
  <c r="K62" i="22" s="1"/>
  <c r="K63" i="22" s="1"/>
  <c r="K64" i="22" s="1"/>
  <c r="K65" i="22" s="1"/>
  <c r="K66" i="22" s="1"/>
  <c r="K67" i="22" s="1"/>
  <c r="K68" i="22" s="1"/>
  <c r="K69" i="22" s="1"/>
  <c r="K70" i="22" s="1"/>
  <c r="K71" i="22" s="1"/>
  <c r="K72" i="22" s="1"/>
  <c r="K73" i="22" s="1"/>
  <c r="K74" i="22" s="1"/>
  <c r="K75" i="22" s="1"/>
  <c r="K76" i="22" s="1"/>
  <c r="K77" i="22" s="1"/>
  <c r="K78" i="22" s="1"/>
  <c r="K79" i="22" s="1"/>
  <c r="K80" i="22" s="1"/>
  <c r="K81" i="22" s="1"/>
  <c r="K82" i="22" s="1"/>
  <c r="K83" i="22" s="1"/>
  <c r="K84" i="22" s="1"/>
  <c r="K85" i="22" s="1"/>
  <c r="K86" i="22" s="1"/>
  <c r="K87" i="22" s="1"/>
  <c r="K88" i="22" s="1"/>
  <c r="K89" i="22" s="1"/>
  <c r="K90" i="22" s="1"/>
  <c r="K91" i="22" s="1"/>
  <c r="K92" i="22" s="1"/>
  <c r="K93" i="22" s="1"/>
  <c r="K94" i="22" s="1"/>
  <c r="K95" i="22" s="1"/>
  <c r="K96" i="22" s="1"/>
  <c r="K97" i="22" s="1"/>
  <c r="K98" i="22" s="1"/>
  <c r="K99" i="22" s="1"/>
  <c r="K100" i="22" s="1"/>
  <c r="K101" i="22" s="1"/>
  <c r="K102" i="22" s="1"/>
  <c r="K103" i="22" s="1"/>
  <c r="AN136" i="21"/>
  <c r="AN138" i="21" s="1"/>
  <c r="AO72" i="21"/>
  <c r="AO73" i="21" s="1"/>
  <c r="AH103" i="19"/>
  <c r="AH105" i="19" s="1"/>
  <c r="G62" i="18"/>
  <c r="S62" i="18" s="1"/>
  <c r="G70" i="18"/>
  <c r="S70" i="18" s="1"/>
  <c r="G63" i="18"/>
  <c r="S63" i="18" s="1"/>
  <c r="G71" i="18"/>
  <c r="S71" i="18" s="1"/>
  <c r="G64" i="18"/>
  <c r="S64" i="18" s="1"/>
  <c r="G72" i="18"/>
  <c r="S72" i="18" s="1"/>
  <c r="G65" i="18"/>
  <c r="S65" i="18" s="1"/>
  <c r="G57" i="18"/>
  <c r="G58" i="18"/>
  <c r="S58" i="18" s="1"/>
  <c r="G66" i="18"/>
  <c r="S66" i="18" s="1"/>
  <c r="G59" i="18"/>
  <c r="S59" i="18" s="1"/>
  <c r="G67" i="18"/>
  <c r="S67" i="18" s="1"/>
  <c r="G60" i="18"/>
  <c r="S60" i="18" s="1"/>
  <c r="G68" i="18"/>
  <c r="S68" i="18" s="1"/>
  <c r="G61" i="18"/>
  <c r="S61" i="18" s="1"/>
  <c r="G69" i="18"/>
  <c r="S69" i="18" s="1"/>
  <c r="AH84" i="20"/>
  <c r="AH92" i="20"/>
  <c r="AH100" i="20"/>
  <c r="AH85" i="20"/>
  <c r="AH93" i="20"/>
  <c r="AH101" i="20"/>
  <c r="AH86" i="20"/>
  <c r="AH94" i="20"/>
  <c r="AH102" i="20"/>
  <c r="AH87" i="20"/>
  <c r="AH95" i="20"/>
  <c r="AH103" i="20"/>
  <c r="AH88" i="20"/>
  <c r="AH96" i="20"/>
  <c r="AH104" i="20"/>
  <c r="AH89" i="20"/>
  <c r="AH97" i="20"/>
  <c r="AH105" i="20"/>
  <c r="AH90" i="20"/>
  <c r="AH98" i="20"/>
  <c r="AH106" i="20"/>
  <c r="AH82" i="20"/>
  <c r="AH83" i="20"/>
  <c r="AH91" i="20"/>
  <c r="AH99" i="20"/>
  <c r="AG116" i="20"/>
  <c r="AG118" i="20" s="1"/>
  <c r="AF84" i="20"/>
  <c r="AP84" i="20" s="1"/>
  <c r="AM123" i="20" s="1"/>
  <c r="AF92" i="20"/>
  <c r="AF100" i="20"/>
  <c r="AP100" i="20" s="1"/>
  <c r="AF85" i="20"/>
  <c r="AF93" i="20"/>
  <c r="AF101" i="20"/>
  <c r="AF86" i="20"/>
  <c r="AF94" i="20"/>
  <c r="AF102" i="20"/>
  <c r="AP102" i="20" s="1"/>
  <c r="AF87" i="20"/>
  <c r="AF95" i="20"/>
  <c r="AP95" i="20" s="1"/>
  <c r="AF103" i="20"/>
  <c r="AP103" i="20" s="1"/>
  <c r="AF88" i="20"/>
  <c r="AP88" i="20" s="1"/>
  <c r="AF96" i="20"/>
  <c r="AF104" i="20"/>
  <c r="AF89" i="20"/>
  <c r="AF97" i="20"/>
  <c r="AF105" i="20"/>
  <c r="AP105" i="20" s="1"/>
  <c r="AF90" i="20"/>
  <c r="AP90" i="20" s="1"/>
  <c r="AF98" i="20"/>
  <c r="AF83" i="20"/>
  <c r="AP83" i="20" s="1"/>
  <c r="AF91" i="20"/>
  <c r="AP91" i="20" s="1"/>
  <c r="AF99" i="20"/>
  <c r="AP99" i="20" s="1"/>
  <c r="AF82" i="20"/>
  <c r="AF103" i="19"/>
  <c r="AF105" i="19" s="1"/>
  <c r="AP85" i="20"/>
  <c r="AP92" i="20"/>
  <c r="AP93" i="20"/>
  <c r="AP94" i="20"/>
  <c r="AP106" i="20"/>
  <c r="V116" i="20"/>
  <c r="V118" i="20" s="1"/>
  <c r="AP86" i="20"/>
  <c r="AG88" i="19"/>
  <c r="AG90" i="19"/>
  <c r="AP90" i="19" s="1"/>
  <c r="AG85" i="19"/>
  <c r="AG84" i="19"/>
  <c r="AG86" i="19"/>
  <c r="AG83" i="19"/>
  <c r="AG89" i="19"/>
  <c r="AP89" i="19" s="1"/>
  <c r="AG82" i="19"/>
  <c r="AG87" i="19"/>
  <c r="AG91" i="19"/>
  <c r="AP91" i="19" s="1"/>
  <c r="AG121" i="17"/>
  <c r="AG104" i="17"/>
  <c r="AG114" i="17"/>
  <c r="AG84" i="17"/>
  <c r="AG85" i="17"/>
  <c r="AG86" i="17"/>
  <c r="AG74" i="17"/>
  <c r="AG120" i="17"/>
  <c r="AG123" i="17"/>
  <c r="AG111" i="17"/>
  <c r="AG95" i="17"/>
  <c r="AG96" i="17"/>
  <c r="AG77" i="17"/>
  <c r="AG124" i="17"/>
  <c r="AG106" i="17"/>
  <c r="AG118" i="17"/>
  <c r="AG105" i="17"/>
  <c r="AG87" i="17"/>
  <c r="AG88" i="17"/>
  <c r="AG73" i="17"/>
  <c r="AG117" i="17"/>
  <c r="AG122" i="17"/>
  <c r="AG107" i="17"/>
  <c r="AG97" i="17"/>
  <c r="AG98" i="17"/>
  <c r="AG99" i="17"/>
  <c r="AG79" i="17"/>
  <c r="AG108" i="17"/>
  <c r="AG119" i="17"/>
  <c r="AG113" i="17"/>
  <c r="AG89" i="17"/>
  <c r="AG90" i="17"/>
  <c r="AG91" i="17"/>
  <c r="AG75" i="17"/>
  <c r="AG126" i="17"/>
  <c r="AG125" i="17"/>
  <c r="AG112" i="17"/>
  <c r="AG81" i="17"/>
  <c r="AG82" i="17"/>
  <c r="AG83" i="17"/>
  <c r="AG78" i="17"/>
  <c r="AG115" i="17"/>
  <c r="AG116" i="17"/>
  <c r="AG102" i="17"/>
  <c r="AG100" i="17"/>
  <c r="AG101" i="17"/>
  <c r="AG103" i="17"/>
  <c r="AG76" i="17"/>
  <c r="AG110" i="17"/>
  <c r="AG109" i="17"/>
  <c r="AG127" i="17"/>
  <c r="AP127" i="17" s="1"/>
  <c r="AG92" i="17"/>
  <c r="AG93" i="17"/>
  <c r="AG94" i="17"/>
  <c r="AG80" i="17"/>
  <c r="AP86" i="19"/>
  <c r="AP83" i="19"/>
  <c r="AP84" i="19"/>
  <c r="AM112" i="19" s="1"/>
  <c r="AP85" i="19"/>
  <c r="AP87" i="19"/>
  <c r="AP97" i="20"/>
  <c r="X116" i="20"/>
  <c r="X118" i="20" s="1"/>
  <c r="AP98" i="20"/>
  <c r="W116" i="20"/>
  <c r="W118" i="20" s="1"/>
  <c r="AE116" i="20"/>
  <c r="AE118" i="20" s="1"/>
  <c r="O116" i="20"/>
  <c r="O118" i="20" s="1"/>
  <c r="AN116" i="20"/>
  <c r="AN118" i="20" s="1"/>
  <c r="AP89" i="20"/>
  <c r="AP88" i="19"/>
  <c r="AP82" i="19"/>
  <c r="AQ82" i="19" s="1"/>
  <c r="AC103" i="19"/>
  <c r="AC105" i="19" s="1"/>
  <c r="AL103" i="19"/>
  <c r="AL105" i="19" s="1"/>
  <c r="AE59" i="17"/>
  <c r="AE60" i="17" s="1"/>
  <c r="AP53" i="17"/>
  <c r="X110" i="17"/>
  <c r="X112" i="17"/>
  <c r="X103" i="17"/>
  <c r="X90" i="17"/>
  <c r="X91" i="17"/>
  <c r="X75" i="17"/>
  <c r="X106" i="17"/>
  <c r="X102" i="17"/>
  <c r="X100" i="17"/>
  <c r="X82" i="17"/>
  <c r="X83" i="17"/>
  <c r="X78" i="17"/>
  <c r="X119" i="17"/>
  <c r="X114" i="17"/>
  <c r="X92" i="17"/>
  <c r="X101" i="17"/>
  <c r="X94" i="17"/>
  <c r="X76" i="17"/>
  <c r="X116" i="17"/>
  <c r="X111" i="17"/>
  <c r="X84" i="17"/>
  <c r="X93" i="17"/>
  <c r="X86" i="17"/>
  <c r="X74" i="17"/>
  <c r="X109" i="17"/>
  <c r="X105" i="17"/>
  <c r="X104" i="17"/>
  <c r="X85" i="17"/>
  <c r="X77" i="17"/>
  <c r="X117" i="17"/>
  <c r="X118" i="17"/>
  <c r="X97" i="17"/>
  <c r="X95" i="17"/>
  <c r="X96" i="17"/>
  <c r="X80" i="17"/>
  <c r="X108" i="17"/>
  <c r="X107" i="17"/>
  <c r="X89" i="17"/>
  <c r="X87" i="17"/>
  <c r="X88" i="17"/>
  <c r="X79" i="17"/>
  <c r="X115" i="17"/>
  <c r="X113" i="17"/>
  <c r="X81" i="17"/>
  <c r="X98" i="17"/>
  <c r="X99" i="17"/>
  <c r="X73" i="17"/>
  <c r="X137" i="17" s="1"/>
  <c r="X139" i="17" s="1"/>
  <c r="O106" i="17"/>
  <c r="O89" i="17"/>
  <c r="O90" i="17"/>
  <c r="O91" i="17"/>
  <c r="O76" i="17"/>
  <c r="O109" i="17"/>
  <c r="O81" i="17"/>
  <c r="O101" i="17"/>
  <c r="O83" i="17"/>
  <c r="O74" i="17"/>
  <c r="O104" i="17"/>
  <c r="O100" i="17"/>
  <c r="O93" i="17"/>
  <c r="O82" i="17"/>
  <c r="O107" i="17"/>
  <c r="O92" i="17"/>
  <c r="O85" i="17"/>
  <c r="O79" i="17"/>
  <c r="O105" i="17"/>
  <c r="O102" i="17"/>
  <c r="O84" i="17"/>
  <c r="O96" i="17"/>
  <c r="O77" i="17"/>
  <c r="O108" i="17"/>
  <c r="O94" i="17"/>
  <c r="O95" i="17"/>
  <c r="O88" i="17"/>
  <c r="O73" i="17"/>
  <c r="O110" i="17"/>
  <c r="O86" i="17"/>
  <c r="O87" i="17"/>
  <c r="O80" i="17"/>
  <c r="O75" i="17"/>
  <c r="O103" i="17"/>
  <c r="O97" i="17"/>
  <c r="O98" i="17"/>
  <c r="O99" i="17"/>
  <c r="O78" i="17"/>
  <c r="W110" i="17"/>
  <c r="W113" i="17"/>
  <c r="W100" i="17"/>
  <c r="W93" i="17"/>
  <c r="W77" i="17"/>
  <c r="W85" i="17"/>
  <c r="W103" i="17"/>
  <c r="W112" i="17"/>
  <c r="W92" i="17"/>
  <c r="W79" i="17"/>
  <c r="W114" i="17"/>
  <c r="W106" i="17"/>
  <c r="W94" i="17"/>
  <c r="W84" i="17"/>
  <c r="W96" i="17"/>
  <c r="W73" i="17"/>
  <c r="W111" i="17"/>
  <c r="W116" i="17"/>
  <c r="W86" i="17"/>
  <c r="W95" i="17"/>
  <c r="W88" i="17"/>
  <c r="W75" i="17"/>
  <c r="W105" i="17"/>
  <c r="W109" i="17"/>
  <c r="W102" i="17"/>
  <c r="W87" i="17"/>
  <c r="W80" i="17"/>
  <c r="W78" i="17"/>
  <c r="W117" i="17"/>
  <c r="W104" i="17"/>
  <c r="W97" i="17"/>
  <c r="W98" i="17"/>
  <c r="W99" i="17"/>
  <c r="W76" i="17"/>
  <c r="W108" i="17"/>
  <c r="W118" i="17"/>
  <c r="W89" i="17"/>
  <c r="W90" i="17"/>
  <c r="W91" i="17"/>
  <c r="W82" i="17"/>
  <c r="W115" i="17"/>
  <c r="W107" i="17"/>
  <c r="W81" i="17"/>
  <c r="W101" i="17"/>
  <c r="W83" i="17"/>
  <c r="W74" i="17"/>
  <c r="N106" i="17"/>
  <c r="N94" i="17"/>
  <c r="N95" i="17"/>
  <c r="N96" i="17"/>
  <c r="N78" i="17"/>
  <c r="N109" i="17"/>
  <c r="N86" i="17"/>
  <c r="N87" i="17"/>
  <c r="N88" i="17"/>
  <c r="N76" i="17"/>
  <c r="N104" i="17"/>
  <c r="N97" i="17"/>
  <c r="N98" i="17"/>
  <c r="N80" i="17"/>
  <c r="N107" i="17"/>
  <c r="N89" i="17"/>
  <c r="N90" i="17"/>
  <c r="N74" i="17"/>
  <c r="N99" i="17"/>
  <c r="N81" i="17"/>
  <c r="N82" i="17"/>
  <c r="N79" i="17"/>
  <c r="N105" i="17"/>
  <c r="N91" i="17"/>
  <c r="N100" i="17"/>
  <c r="N101" i="17"/>
  <c r="N77" i="17"/>
  <c r="N108" i="17"/>
  <c r="N83" i="17"/>
  <c r="N92" i="17"/>
  <c r="N93" i="17"/>
  <c r="N73" i="17"/>
  <c r="N103" i="17"/>
  <c r="N102" i="17"/>
  <c r="N84" i="17"/>
  <c r="N85" i="17"/>
  <c r="N75" i="17"/>
  <c r="D44" i="11" l="1"/>
  <c r="AI123" i="26"/>
  <c r="AK123" i="26" s="1"/>
  <c r="AK121" i="26"/>
  <c r="J61" i="24"/>
  <c r="J63" i="24" s="1"/>
  <c r="K46" i="24"/>
  <c r="K47" i="24" s="1"/>
  <c r="K48" i="24" s="1"/>
  <c r="K49" i="24" s="1"/>
  <c r="K50" i="24" s="1"/>
  <c r="K51" i="24" s="1"/>
  <c r="K52" i="24" s="1"/>
  <c r="AO143" i="21"/>
  <c r="AO145" i="21" s="1"/>
  <c r="AO74" i="21"/>
  <c r="AO75" i="21" s="1"/>
  <c r="AO76" i="21" s="1"/>
  <c r="AO77" i="21" s="1"/>
  <c r="AO78" i="21" s="1"/>
  <c r="AO79" i="21" s="1"/>
  <c r="AO80" i="21" s="1"/>
  <c r="AO81" i="21" s="1"/>
  <c r="AO82" i="21" s="1"/>
  <c r="AO83" i="21" s="1"/>
  <c r="AO84" i="21" s="1"/>
  <c r="AO85" i="21" s="1"/>
  <c r="AO86" i="21" s="1"/>
  <c r="AO87" i="21" s="1"/>
  <c r="AO88" i="21" s="1"/>
  <c r="AO89" i="21" s="1"/>
  <c r="AO90" i="21" s="1"/>
  <c r="AO91" i="21" s="1"/>
  <c r="AO92" i="21" s="1"/>
  <c r="AO93" i="21" s="1"/>
  <c r="AO94" i="21" s="1"/>
  <c r="AO95" i="21" s="1"/>
  <c r="AO96" i="21" s="1"/>
  <c r="AO97" i="21" s="1"/>
  <c r="AO98" i="21" s="1"/>
  <c r="AO99" i="21" s="1"/>
  <c r="AO100" i="21" s="1"/>
  <c r="AO101" i="21" s="1"/>
  <c r="AO102" i="21" s="1"/>
  <c r="AO103" i="21" s="1"/>
  <c r="AO104" i="21" s="1"/>
  <c r="AO105" i="21" s="1"/>
  <c r="AO106" i="21" s="1"/>
  <c r="AO107" i="21" s="1"/>
  <c r="AO108" i="21" s="1"/>
  <c r="AO109" i="21" s="1"/>
  <c r="AO110" i="21" s="1"/>
  <c r="AO111" i="21" s="1"/>
  <c r="AO112" i="21" s="1"/>
  <c r="AO113" i="21" s="1"/>
  <c r="AO114" i="21" s="1"/>
  <c r="AO115" i="21" s="1"/>
  <c r="AO116" i="21" s="1"/>
  <c r="AO117" i="21" s="1"/>
  <c r="AO118" i="21" s="1"/>
  <c r="AO119" i="21" s="1"/>
  <c r="AO120" i="21" s="1"/>
  <c r="AO121" i="21" s="1"/>
  <c r="AO122" i="21" s="1"/>
  <c r="AO123" i="21" s="1"/>
  <c r="AO124" i="21" s="1"/>
  <c r="AO125" i="21" s="1"/>
  <c r="AO126" i="21" s="1"/>
  <c r="AO127" i="21" s="1"/>
  <c r="AO128" i="21" s="1"/>
  <c r="AO129" i="21" s="1"/>
  <c r="AO130" i="21" s="1"/>
  <c r="AO131" i="21" s="1"/>
  <c r="AO132" i="21" s="1"/>
  <c r="AO133" i="21" s="1"/>
  <c r="AO134" i="21" s="1"/>
  <c r="AP96" i="20"/>
  <c r="AP101" i="20"/>
  <c r="G81" i="18"/>
  <c r="G83" i="18" s="1"/>
  <c r="S57" i="18"/>
  <c r="AP104" i="20"/>
  <c r="AF116" i="20"/>
  <c r="AF118" i="20" s="1"/>
  <c r="AP87" i="20"/>
  <c r="AH116" i="20"/>
  <c r="AH118" i="20" s="1"/>
  <c r="AP82" i="20"/>
  <c r="AQ82" i="20" s="1"/>
  <c r="AQ83" i="20" s="1"/>
  <c r="AQ83" i="19"/>
  <c r="AK111" i="19" s="1"/>
  <c r="AG103" i="19"/>
  <c r="AG105" i="19" s="1"/>
  <c r="AG137" i="17"/>
  <c r="AG139" i="17" s="1"/>
  <c r="AP103" i="19"/>
  <c r="AP105" i="19" s="1"/>
  <c r="AP59" i="17"/>
  <c r="AP60" i="17" s="1"/>
  <c r="AQ53" i="17"/>
  <c r="AQ54" i="17" s="1"/>
  <c r="AQ55" i="17" s="1"/>
  <c r="AQ56" i="17" s="1"/>
  <c r="AQ57" i="17" s="1"/>
  <c r="AQ58" i="17" s="1"/>
  <c r="AE108" i="17"/>
  <c r="AP108" i="17" s="1"/>
  <c r="AE122" i="17"/>
  <c r="AP122" i="17" s="1"/>
  <c r="AE107" i="17"/>
  <c r="AE81" i="17"/>
  <c r="AP81" i="17" s="1"/>
  <c r="AE90" i="17"/>
  <c r="AP90" i="17" s="1"/>
  <c r="AE91" i="17"/>
  <c r="AP91" i="17" s="1"/>
  <c r="AE74" i="17"/>
  <c r="AP74" i="17" s="1"/>
  <c r="C27" i="11" s="1"/>
  <c r="C32" i="11" s="1"/>
  <c r="D33" i="11" s="1"/>
  <c r="AE126" i="17"/>
  <c r="AP126" i="17" s="1"/>
  <c r="AE119" i="17"/>
  <c r="AP119" i="17" s="1"/>
  <c r="AE113" i="17"/>
  <c r="AP113" i="17" s="1"/>
  <c r="AE100" i="17"/>
  <c r="AP100" i="17" s="1"/>
  <c r="AE101" i="17"/>
  <c r="AP101" i="17" s="1"/>
  <c r="AE83" i="17"/>
  <c r="AP83" i="17" s="1"/>
  <c r="AE115" i="17"/>
  <c r="AP115" i="17" s="1"/>
  <c r="AE125" i="17"/>
  <c r="AP125" i="17" s="1"/>
  <c r="AE112" i="17"/>
  <c r="AP112" i="17" s="1"/>
  <c r="AE92" i="17"/>
  <c r="AP92" i="17" s="1"/>
  <c r="AE93" i="17"/>
  <c r="AP93" i="17" s="1"/>
  <c r="AE77" i="17"/>
  <c r="AP77" i="17" s="1"/>
  <c r="AE114" i="17"/>
  <c r="AP114" i="17" s="1"/>
  <c r="AE110" i="17"/>
  <c r="AP110" i="17" s="1"/>
  <c r="AE116" i="17"/>
  <c r="AP116" i="17" s="1"/>
  <c r="AE94" i="17"/>
  <c r="AP94" i="17" s="1"/>
  <c r="AE84" i="17"/>
  <c r="AP84" i="17" s="1"/>
  <c r="AE85" i="17"/>
  <c r="AP85" i="17" s="1"/>
  <c r="AE73" i="17"/>
  <c r="AP73" i="17" s="1"/>
  <c r="AE111" i="17"/>
  <c r="AP111" i="17" s="1"/>
  <c r="AE103" i="17"/>
  <c r="AP103" i="17" s="1"/>
  <c r="AE109" i="17"/>
  <c r="AP109" i="17" s="1"/>
  <c r="AE86" i="17"/>
  <c r="AP86" i="17" s="1"/>
  <c r="AE102" i="17"/>
  <c r="AP102" i="17" s="1"/>
  <c r="AE96" i="17"/>
  <c r="AP96" i="17" s="1"/>
  <c r="AE79" i="17"/>
  <c r="AP79" i="17" s="1"/>
  <c r="AE105" i="17"/>
  <c r="AP105" i="17" s="1"/>
  <c r="AE121" i="17"/>
  <c r="AP121" i="17" s="1"/>
  <c r="AE104" i="17"/>
  <c r="AP104" i="17" s="1"/>
  <c r="AE78" i="17"/>
  <c r="AE95" i="17"/>
  <c r="AP95" i="17" s="1"/>
  <c r="AE88" i="17"/>
  <c r="AP88" i="17" s="1"/>
  <c r="AE75" i="17"/>
  <c r="AP75" i="17" s="1"/>
  <c r="C39" i="11" s="1"/>
  <c r="C44" i="11" s="1"/>
  <c r="AE124" i="17"/>
  <c r="AP124" i="17" s="1"/>
  <c r="AE120" i="17"/>
  <c r="AP120" i="17" s="1"/>
  <c r="AE123" i="17"/>
  <c r="AP123" i="17" s="1"/>
  <c r="AE97" i="17"/>
  <c r="AP97" i="17" s="1"/>
  <c r="AE87" i="17"/>
  <c r="AP87" i="17" s="1"/>
  <c r="AE80" i="17"/>
  <c r="AP80" i="17" s="1"/>
  <c r="AE82" i="17"/>
  <c r="AP82" i="17" s="1"/>
  <c r="AE117" i="17"/>
  <c r="AP117" i="17" s="1"/>
  <c r="AE106" i="17"/>
  <c r="AP106" i="17" s="1"/>
  <c r="AE118" i="17"/>
  <c r="AP118" i="17" s="1"/>
  <c r="AE89" i="17"/>
  <c r="AP89" i="17" s="1"/>
  <c r="AE98" i="17"/>
  <c r="AE99" i="17"/>
  <c r="AP99" i="17" s="1"/>
  <c r="AE76" i="17"/>
  <c r="AP76" i="17" s="1"/>
  <c r="AP98" i="17"/>
  <c r="AP78" i="17"/>
  <c r="AP107" i="17"/>
  <c r="O137" i="17"/>
  <c r="O139" i="17" s="1"/>
  <c r="N137" i="17"/>
  <c r="N139" i="17" s="1"/>
  <c r="W137" i="17"/>
  <c r="W139" i="17" s="1"/>
  <c r="D45" i="11" l="1"/>
  <c r="S81" i="18"/>
  <c r="S83" i="18" s="1"/>
  <c r="T57" i="18"/>
  <c r="T58" i="18" s="1"/>
  <c r="AQ84" i="19"/>
  <c r="AQ85" i="19" s="1"/>
  <c r="AQ86" i="19" s="1"/>
  <c r="AQ87" i="19" s="1"/>
  <c r="AQ88" i="19" s="1"/>
  <c r="AQ89" i="19" s="1"/>
  <c r="AQ90" i="19" s="1"/>
  <c r="AQ91" i="19" s="1"/>
  <c r="AQ92" i="19" s="1"/>
  <c r="AQ93" i="19" s="1"/>
  <c r="AQ94" i="19" s="1"/>
  <c r="AQ95" i="19" s="1"/>
  <c r="AQ96" i="19" s="1"/>
  <c r="AQ97" i="19" s="1"/>
  <c r="AQ98" i="19" s="1"/>
  <c r="AQ99" i="19" s="1"/>
  <c r="AQ84" i="20"/>
  <c r="AQ85" i="20" s="1"/>
  <c r="AQ86" i="20" s="1"/>
  <c r="AQ87" i="20" s="1"/>
  <c r="AQ88" i="20" s="1"/>
  <c r="AQ89" i="20" s="1"/>
  <c r="AQ90" i="20" s="1"/>
  <c r="AQ91" i="20" s="1"/>
  <c r="AQ92" i="20" s="1"/>
  <c r="AQ93" i="20" s="1"/>
  <c r="AQ94" i="20" s="1"/>
  <c r="AQ95" i="20" s="1"/>
  <c r="AQ96" i="20" s="1"/>
  <c r="AQ97" i="20" s="1"/>
  <c r="AQ98" i="20" s="1"/>
  <c r="AQ99" i="20" s="1"/>
  <c r="AQ100" i="20" s="1"/>
  <c r="AQ101" i="20" s="1"/>
  <c r="AQ102" i="20" s="1"/>
  <c r="AQ103" i="20" s="1"/>
  <c r="AQ104" i="20" s="1"/>
  <c r="AQ105" i="20" s="1"/>
  <c r="AQ106" i="20" s="1"/>
  <c r="AQ107" i="20" s="1"/>
  <c r="AQ108" i="20" s="1"/>
  <c r="AQ109" i="20" s="1"/>
  <c r="AQ110" i="20" s="1"/>
  <c r="AQ111" i="20" s="1"/>
  <c r="AQ112" i="20" s="1"/>
  <c r="AQ113" i="20" s="1"/>
  <c r="AQ114" i="20" s="1"/>
  <c r="AK122" i="20"/>
  <c r="AK124" i="20" s="1"/>
  <c r="AM124" i="20" s="1"/>
  <c r="AP116" i="20"/>
  <c r="AP118" i="20" s="1"/>
  <c r="AK113" i="19"/>
  <c r="AM111" i="19"/>
  <c r="AM113" i="19" s="1"/>
  <c r="AE137" i="17"/>
  <c r="AE139" i="17" s="1"/>
  <c r="AP137" i="17"/>
  <c r="AP139" i="17" s="1"/>
  <c r="AQ73" i="17"/>
  <c r="AQ74" i="17" s="1"/>
  <c r="AM122" i="20" l="1"/>
  <c r="S86" i="18"/>
  <c r="T59" i="18"/>
  <c r="T60" i="18" s="1"/>
  <c r="T61" i="18" s="1"/>
  <c r="T62" i="18" s="1"/>
  <c r="T63" i="18" s="1"/>
  <c r="T64" i="18" s="1"/>
  <c r="T65" i="18" s="1"/>
  <c r="T66" i="18" s="1"/>
  <c r="T67" i="18" s="1"/>
  <c r="T68" i="18" s="1"/>
  <c r="T69" i="18" s="1"/>
  <c r="T70" i="18" s="1"/>
  <c r="T71" i="18" s="1"/>
  <c r="T72" i="18" s="1"/>
  <c r="T73" i="18" s="1"/>
  <c r="T74" i="18" s="1"/>
  <c r="T75" i="18" s="1"/>
  <c r="T76" i="18" s="1"/>
  <c r="T77" i="18" s="1"/>
  <c r="T78" i="18" s="1"/>
  <c r="T79" i="18" s="1"/>
  <c r="AQ144" i="17"/>
  <c r="AQ146" i="17" s="1"/>
  <c r="AQ75" i="17"/>
  <c r="AQ76" i="17" s="1"/>
  <c r="AQ77" i="17" s="1"/>
  <c r="AQ78" i="17" s="1"/>
  <c r="AQ79" i="17" s="1"/>
  <c r="AQ80" i="17" s="1"/>
  <c r="AQ81" i="17" s="1"/>
  <c r="AQ82" i="17" s="1"/>
  <c r="AQ83" i="17" s="1"/>
  <c r="AQ84" i="17" s="1"/>
  <c r="AQ85" i="17" s="1"/>
  <c r="AQ86" i="17" s="1"/>
  <c r="AQ87" i="17" s="1"/>
  <c r="AQ88" i="17" s="1"/>
  <c r="AQ89" i="17" s="1"/>
  <c r="AQ90" i="17" s="1"/>
  <c r="AQ91" i="17" s="1"/>
  <c r="AQ92" i="17" s="1"/>
  <c r="AQ93" i="17" s="1"/>
  <c r="AQ94" i="17" s="1"/>
  <c r="AQ95" i="17" s="1"/>
  <c r="AQ96" i="17" s="1"/>
  <c r="AQ97" i="17" s="1"/>
  <c r="AQ98" i="17" s="1"/>
  <c r="AQ99" i="17" s="1"/>
  <c r="AQ100" i="17" s="1"/>
  <c r="AQ101" i="17" s="1"/>
  <c r="AQ102" i="17" s="1"/>
  <c r="AQ103" i="17" s="1"/>
  <c r="AQ104" i="17" s="1"/>
  <c r="AQ105" i="17" s="1"/>
  <c r="AQ106" i="17" s="1"/>
  <c r="AQ107" i="17" s="1"/>
  <c r="AQ108" i="17" s="1"/>
  <c r="AQ109" i="17" s="1"/>
  <c r="AQ110" i="17" s="1"/>
  <c r="AQ111" i="17" s="1"/>
  <c r="AQ112" i="17" s="1"/>
  <c r="AQ113" i="17" s="1"/>
  <c r="AQ114" i="17" s="1"/>
  <c r="AQ115" i="17" s="1"/>
  <c r="AQ116" i="17" s="1"/>
  <c r="AQ117" i="17" s="1"/>
  <c r="AQ118" i="17" s="1"/>
  <c r="AQ119" i="17" s="1"/>
  <c r="AQ120" i="17" s="1"/>
  <c r="AQ121" i="17" s="1"/>
  <c r="AQ122" i="17" s="1"/>
  <c r="AQ123" i="17" s="1"/>
  <c r="AQ124" i="17" s="1"/>
  <c r="AQ125" i="17" s="1"/>
  <c r="AQ126" i="17" s="1"/>
  <c r="AQ127" i="17" s="1"/>
  <c r="AQ128" i="17" s="1"/>
  <c r="AQ129" i="17" s="1"/>
  <c r="AQ130" i="17" s="1"/>
  <c r="AQ131" i="17" s="1"/>
  <c r="AQ132" i="17" s="1"/>
  <c r="AQ133" i="17" s="1"/>
  <c r="AQ134" i="17" s="1"/>
  <c r="AQ135" i="17" s="1"/>
  <c r="S92" i="18" l="1"/>
  <c r="S94" i="18" s="1"/>
  <c r="S88" i="18"/>
  <c r="D12" i="11" l="1"/>
  <c r="D20" i="11" s="1"/>
  <c r="G43" i="15"/>
  <c r="D41" i="15"/>
  <c r="F40" i="15"/>
  <c r="D40" i="15"/>
  <c r="C40" i="15"/>
  <c r="F39" i="15"/>
  <c r="D39" i="15"/>
  <c r="C39" i="15"/>
  <c r="B39" i="15"/>
  <c r="F38" i="15"/>
  <c r="D38" i="15"/>
  <c r="C38" i="15"/>
  <c r="B38" i="15"/>
  <c r="F37" i="15"/>
  <c r="D37" i="15"/>
  <c r="C37" i="15"/>
  <c r="B37" i="15"/>
  <c r="F36" i="15"/>
  <c r="D36" i="15"/>
  <c r="C36" i="15"/>
  <c r="B36" i="15"/>
  <c r="F35" i="15"/>
  <c r="D35" i="15"/>
  <c r="C35" i="15"/>
  <c r="B35" i="15"/>
  <c r="F34" i="15"/>
  <c r="D34" i="15"/>
  <c r="C34" i="15"/>
  <c r="B34" i="15"/>
  <c r="F33" i="15"/>
  <c r="D33" i="15"/>
  <c r="C33" i="15"/>
  <c r="B33" i="15"/>
  <c r="F32" i="15"/>
  <c r="D32" i="15"/>
  <c r="C32" i="15"/>
  <c r="B32" i="15"/>
  <c r="F31" i="15"/>
  <c r="D31" i="15"/>
  <c r="C31" i="15"/>
  <c r="B31" i="15"/>
  <c r="F30" i="15"/>
  <c r="D30" i="15"/>
  <c r="C30" i="15"/>
  <c r="B30" i="15"/>
  <c r="F29" i="15"/>
  <c r="D29" i="15"/>
  <c r="C29" i="15"/>
  <c r="B29" i="15"/>
  <c r="F28" i="15"/>
  <c r="D28" i="15"/>
  <c r="C28" i="15"/>
  <c r="B28" i="15"/>
  <c r="F27" i="15"/>
  <c r="D27" i="15"/>
  <c r="C27" i="15"/>
  <c r="B27" i="15"/>
  <c r="F26" i="15"/>
  <c r="D26" i="15"/>
  <c r="C26" i="15"/>
  <c r="B26" i="15"/>
  <c r="F25" i="15"/>
  <c r="D25" i="15"/>
  <c r="C25" i="15"/>
  <c r="B25" i="15"/>
  <c r="F24" i="15"/>
  <c r="D24" i="15"/>
  <c r="C24" i="15"/>
  <c r="B24" i="15"/>
  <c r="F23" i="15"/>
  <c r="D23" i="15"/>
  <c r="C23" i="15"/>
  <c r="B23" i="15"/>
  <c r="F22" i="15"/>
  <c r="D22" i="15"/>
  <c r="C22" i="15"/>
  <c r="B22" i="15"/>
  <c r="F21" i="15"/>
  <c r="D21" i="15"/>
  <c r="C21" i="15"/>
  <c r="B21" i="15"/>
  <c r="F20" i="15"/>
  <c r="D20" i="15"/>
  <c r="C20" i="15"/>
  <c r="B20" i="15"/>
  <c r="F19" i="15"/>
  <c r="F45" i="15" s="1"/>
  <c r="F48" i="15" s="1"/>
  <c r="D19" i="15"/>
  <c r="C19" i="15"/>
  <c r="B19" i="15"/>
  <c r="D18" i="15"/>
  <c r="C18" i="15"/>
  <c r="B18" i="15"/>
  <c r="D17" i="15"/>
  <c r="D45" i="15" s="1"/>
  <c r="D48" i="15" s="1"/>
  <c r="C17" i="15"/>
  <c r="B17" i="15"/>
  <c r="G17" i="15" s="1"/>
  <c r="G16" i="15"/>
  <c r="C16" i="15"/>
  <c r="C45" i="15" s="1"/>
  <c r="C48" i="15" s="1"/>
  <c r="B16" i="15"/>
  <c r="B15" i="15"/>
  <c r="G15" i="15" s="1"/>
  <c r="E11" i="15"/>
  <c r="E39" i="15" s="1"/>
  <c r="G39" i="15" s="1"/>
  <c r="L57" i="14"/>
  <c r="K50" i="14"/>
  <c r="K52" i="14" s="1"/>
  <c r="I50" i="14"/>
  <c r="I52" i="14" s="1"/>
  <c r="C50" i="14"/>
  <c r="C52" i="14" s="1"/>
  <c r="J44" i="14"/>
  <c r="H44" i="14"/>
  <c r="J43" i="14"/>
  <c r="H43" i="14"/>
  <c r="G43" i="14"/>
  <c r="J42" i="14"/>
  <c r="H42" i="14"/>
  <c r="G42" i="14"/>
  <c r="F42" i="14"/>
  <c r="E42" i="14"/>
  <c r="J41" i="14"/>
  <c r="H41" i="14"/>
  <c r="G41" i="14"/>
  <c r="F41" i="14"/>
  <c r="E41" i="14"/>
  <c r="J40" i="14"/>
  <c r="H40" i="14"/>
  <c r="G40" i="14"/>
  <c r="F40" i="14"/>
  <c r="E40" i="14"/>
  <c r="J39" i="14"/>
  <c r="H39" i="14"/>
  <c r="G39" i="14"/>
  <c r="F39" i="14"/>
  <c r="E39" i="14"/>
  <c r="J38" i="14"/>
  <c r="H38" i="14"/>
  <c r="G38" i="14"/>
  <c r="F38" i="14"/>
  <c r="E38" i="14"/>
  <c r="J37" i="14"/>
  <c r="H37" i="14"/>
  <c r="G37" i="14"/>
  <c r="F37" i="14"/>
  <c r="E37" i="14"/>
  <c r="J36" i="14"/>
  <c r="H36" i="14"/>
  <c r="G36" i="14"/>
  <c r="F36" i="14"/>
  <c r="E36" i="14"/>
  <c r="J35" i="14"/>
  <c r="H35" i="14"/>
  <c r="G35" i="14"/>
  <c r="F35" i="14"/>
  <c r="E35" i="14"/>
  <c r="J34" i="14"/>
  <c r="H34" i="14"/>
  <c r="G34" i="14"/>
  <c r="F34" i="14"/>
  <c r="E34" i="14"/>
  <c r="J33" i="14"/>
  <c r="H33" i="14"/>
  <c r="G33" i="14"/>
  <c r="F33" i="14"/>
  <c r="E33" i="14"/>
  <c r="J32" i="14"/>
  <c r="H32" i="14"/>
  <c r="G32" i="14"/>
  <c r="F32" i="14"/>
  <c r="E32" i="14"/>
  <c r="J31" i="14"/>
  <c r="H31" i="14"/>
  <c r="G31" i="14"/>
  <c r="F31" i="14"/>
  <c r="E31" i="14"/>
  <c r="J30" i="14"/>
  <c r="H30" i="14"/>
  <c r="G30" i="14"/>
  <c r="F30" i="14"/>
  <c r="E30" i="14"/>
  <c r="J29" i="14"/>
  <c r="H29" i="14"/>
  <c r="G29" i="14"/>
  <c r="F29" i="14"/>
  <c r="E29" i="14"/>
  <c r="J28" i="14"/>
  <c r="H28" i="14"/>
  <c r="G28" i="14"/>
  <c r="F28" i="14"/>
  <c r="E28" i="14"/>
  <c r="J27" i="14"/>
  <c r="H27" i="14"/>
  <c r="G27" i="14"/>
  <c r="F27" i="14"/>
  <c r="E27" i="14"/>
  <c r="J26" i="14"/>
  <c r="H26" i="14"/>
  <c r="G26" i="14"/>
  <c r="F26" i="14"/>
  <c r="E26" i="14"/>
  <c r="J25" i="14"/>
  <c r="H25" i="14"/>
  <c r="G25" i="14"/>
  <c r="F25" i="14"/>
  <c r="E25" i="14"/>
  <c r="J24" i="14"/>
  <c r="H24" i="14"/>
  <c r="G24" i="14"/>
  <c r="F24" i="14"/>
  <c r="E24" i="14"/>
  <c r="J23" i="14"/>
  <c r="H23" i="14"/>
  <c r="G23" i="14"/>
  <c r="F23" i="14"/>
  <c r="E23" i="14"/>
  <c r="N22" i="14"/>
  <c r="J22" i="14"/>
  <c r="H22" i="14"/>
  <c r="G22" i="14"/>
  <c r="F22" i="14"/>
  <c r="E22" i="14"/>
  <c r="J21" i="14"/>
  <c r="J50" i="14" s="1"/>
  <c r="J52" i="14" s="1"/>
  <c r="H21" i="14"/>
  <c r="G21" i="14"/>
  <c r="F21" i="14"/>
  <c r="N21" i="14" s="1"/>
  <c r="E21" i="14"/>
  <c r="H20" i="14"/>
  <c r="H50" i="14" s="1"/>
  <c r="H52" i="14" s="1"/>
  <c r="G20" i="14"/>
  <c r="F20" i="14"/>
  <c r="E20" i="14"/>
  <c r="N20" i="14" s="1"/>
  <c r="G19" i="14"/>
  <c r="G50" i="14" s="1"/>
  <c r="G52" i="14" s="1"/>
  <c r="F19" i="14"/>
  <c r="F50" i="14" s="1"/>
  <c r="F52" i="14" s="1"/>
  <c r="E19" i="14"/>
  <c r="E50" i="14" s="1"/>
  <c r="E52" i="14" s="1"/>
  <c r="D19" i="14"/>
  <c r="D50" i="14" s="1"/>
  <c r="D52" i="14" s="1"/>
  <c r="B19" i="14"/>
  <c r="N19" i="14" s="1"/>
  <c r="N18" i="14"/>
  <c r="N17" i="14"/>
  <c r="N16" i="14"/>
  <c r="O15" i="14"/>
  <c r="O16" i="14" s="1"/>
  <c r="O17" i="14" s="1"/>
  <c r="O18" i="14" s="1"/>
  <c r="O19" i="14" s="1"/>
  <c r="O20" i="14" s="1"/>
  <c r="O21" i="14" s="1"/>
  <c r="O22" i="14" s="1"/>
  <c r="N15" i="14"/>
  <c r="M11" i="14"/>
  <c r="M36" i="14" s="1"/>
  <c r="L11" i="14"/>
  <c r="L37" i="14" s="1"/>
  <c r="N67" i="13"/>
  <c r="D67" i="13"/>
  <c r="C67" i="13"/>
  <c r="P63" i="13"/>
  <c r="P62" i="13"/>
  <c r="O62" i="13"/>
  <c r="P61" i="13"/>
  <c r="O61" i="13"/>
  <c r="P60" i="13"/>
  <c r="O60" i="13"/>
  <c r="P59" i="13"/>
  <c r="O59" i="13"/>
  <c r="P58" i="13"/>
  <c r="O58" i="13"/>
  <c r="P57" i="13"/>
  <c r="O57" i="13"/>
  <c r="P56" i="13"/>
  <c r="O56" i="13"/>
  <c r="P55" i="13"/>
  <c r="O55" i="13"/>
  <c r="P54" i="13"/>
  <c r="O54" i="13"/>
  <c r="P53" i="13"/>
  <c r="O53" i="13"/>
  <c r="P52" i="13"/>
  <c r="O52" i="13"/>
  <c r="P51" i="13"/>
  <c r="O51" i="13"/>
  <c r="P50" i="13"/>
  <c r="O50" i="13"/>
  <c r="P49" i="13"/>
  <c r="O49" i="13"/>
  <c r="P48" i="13"/>
  <c r="O48" i="13"/>
  <c r="P47" i="13"/>
  <c r="O47" i="13"/>
  <c r="P46" i="13"/>
  <c r="O46" i="13"/>
  <c r="P45" i="13"/>
  <c r="O45" i="13"/>
  <c r="P44" i="13"/>
  <c r="O44" i="13"/>
  <c r="P43" i="13"/>
  <c r="O43" i="13"/>
  <c r="P42" i="13"/>
  <c r="O42" i="13"/>
  <c r="P41" i="13"/>
  <c r="O41" i="13"/>
  <c r="P40" i="13"/>
  <c r="O40" i="13"/>
  <c r="P39" i="13"/>
  <c r="O39" i="13"/>
  <c r="P38" i="13"/>
  <c r="S38" i="13" s="1"/>
  <c r="O38" i="13"/>
  <c r="O37" i="13"/>
  <c r="O67" i="13" s="1"/>
  <c r="S36" i="13"/>
  <c r="S35" i="13"/>
  <c r="M35" i="13"/>
  <c r="M67" i="13" s="1"/>
  <c r="L34" i="13"/>
  <c r="L67" i="13" s="1"/>
  <c r="S33" i="13"/>
  <c r="K33" i="13"/>
  <c r="K67" i="13" s="1"/>
  <c r="J32" i="13"/>
  <c r="S32" i="13" s="1"/>
  <c r="S31" i="13"/>
  <c r="I31" i="13"/>
  <c r="I67" i="13" s="1"/>
  <c r="F28" i="13"/>
  <c r="F67" i="13" s="1"/>
  <c r="S27" i="13"/>
  <c r="E27" i="13"/>
  <c r="E67" i="13" s="1"/>
  <c r="T26" i="13"/>
  <c r="T27" i="13" s="1"/>
  <c r="S26" i="13"/>
  <c r="T25" i="13"/>
  <c r="S25" i="13"/>
  <c r="Q18" i="13"/>
  <c r="Q60" i="13" s="1"/>
  <c r="P18" i="13"/>
  <c r="O18" i="13"/>
  <c r="N18" i="13"/>
  <c r="N69" i="13" s="1"/>
  <c r="M18" i="13"/>
  <c r="M69" i="13" s="1"/>
  <c r="L18" i="13"/>
  <c r="L69" i="13" s="1"/>
  <c r="K18" i="13"/>
  <c r="K69" i="13" s="1"/>
  <c r="J18" i="13"/>
  <c r="I18" i="13"/>
  <c r="H18" i="13"/>
  <c r="H30" i="13" s="1"/>
  <c r="G18" i="13"/>
  <c r="G29" i="13" s="1"/>
  <c r="F18" i="13"/>
  <c r="F69" i="13" s="1"/>
  <c r="E18" i="13"/>
  <c r="E69" i="13" s="1"/>
  <c r="D18" i="13"/>
  <c r="D69" i="13" s="1"/>
  <c r="C18" i="13"/>
  <c r="C69" i="13" s="1"/>
  <c r="S16" i="13"/>
  <c r="H15" i="15" l="1"/>
  <c r="H16" i="15" s="1"/>
  <c r="H17" i="15" s="1"/>
  <c r="G25" i="15"/>
  <c r="G37" i="15"/>
  <c r="E22" i="15"/>
  <c r="G22" i="15" s="1"/>
  <c r="E30" i="15"/>
  <c r="G30" i="15" s="1"/>
  <c r="E38" i="15"/>
  <c r="G38" i="15" s="1"/>
  <c r="E21" i="15"/>
  <c r="G21" i="15" s="1"/>
  <c r="E29" i="15"/>
  <c r="G29" i="15" s="1"/>
  <c r="E37" i="15"/>
  <c r="B45" i="15"/>
  <c r="B48" i="15" s="1"/>
  <c r="E20" i="15"/>
  <c r="G20" i="15" s="1"/>
  <c r="E28" i="15"/>
  <c r="G28" i="15" s="1"/>
  <c r="E36" i="15"/>
  <c r="G36" i="15" s="1"/>
  <c r="E41" i="15"/>
  <c r="G41" i="15" s="1"/>
  <c r="E19" i="15"/>
  <c r="G19" i="15" s="1"/>
  <c r="E27" i="15"/>
  <c r="G27" i="15" s="1"/>
  <c r="E35" i="15"/>
  <c r="G35" i="15" s="1"/>
  <c r="G11" i="15"/>
  <c r="E26" i="15"/>
  <c r="G26" i="15" s="1"/>
  <c r="E34" i="15"/>
  <c r="G34" i="15" s="1"/>
  <c r="E18" i="15"/>
  <c r="G18" i="15" s="1"/>
  <c r="E25" i="15"/>
  <c r="E33" i="15"/>
  <c r="G33" i="15" s="1"/>
  <c r="E40" i="15"/>
  <c r="G40" i="15" s="1"/>
  <c r="E42" i="15"/>
  <c r="G42" i="15" s="1"/>
  <c r="E24" i="15"/>
  <c r="G24" i="15" s="1"/>
  <c r="E32" i="15"/>
  <c r="G32" i="15" s="1"/>
  <c r="E23" i="15"/>
  <c r="G23" i="15" s="1"/>
  <c r="E31" i="15"/>
  <c r="G31" i="15" s="1"/>
  <c r="N38" i="14"/>
  <c r="M29" i="14"/>
  <c r="L30" i="14"/>
  <c r="N30" i="14" s="1"/>
  <c r="M37" i="14"/>
  <c r="N37" i="14" s="1"/>
  <c r="L38" i="14"/>
  <c r="M30" i="14"/>
  <c r="L31" i="14"/>
  <c r="N31" i="14" s="1"/>
  <c r="M38" i="14"/>
  <c r="L39" i="14"/>
  <c r="L44" i="14"/>
  <c r="L46" i="14"/>
  <c r="M48" i="14"/>
  <c r="N48" i="14" s="1"/>
  <c r="L23" i="14"/>
  <c r="L24" i="14"/>
  <c r="N24" i="14" s="1"/>
  <c r="M31" i="14"/>
  <c r="L32" i="14"/>
  <c r="N32" i="14" s="1"/>
  <c r="M56" i="14" s="1"/>
  <c r="M39" i="14"/>
  <c r="N39" i="14" s="1"/>
  <c r="L40" i="14"/>
  <c r="N40" i="14" s="1"/>
  <c r="M44" i="14"/>
  <c r="M46" i="14"/>
  <c r="M24" i="14"/>
  <c r="L25" i="14"/>
  <c r="M32" i="14"/>
  <c r="L33" i="14"/>
  <c r="M40" i="14"/>
  <c r="L41" i="14"/>
  <c r="N41" i="14" s="1"/>
  <c r="L43" i="14"/>
  <c r="N43" i="14" s="1"/>
  <c r="M25" i="14"/>
  <c r="L26" i="14"/>
  <c r="N26" i="14" s="1"/>
  <c r="M33" i="14"/>
  <c r="L34" i="14"/>
  <c r="N34" i="14" s="1"/>
  <c r="M41" i="14"/>
  <c r="L42" i="14"/>
  <c r="N42" i="14" s="1"/>
  <c r="M43" i="14"/>
  <c r="B50" i="14"/>
  <c r="B52" i="14" s="1"/>
  <c r="M26" i="14"/>
  <c r="L27" i="14"/>
  <c r="N27" i="14" s="1"/>
  <c r="M34" i="14"/>
  <c r="L35" i="14"/>
  <c r="N35" i="14" s="1"/>
  <c r="M42" i="14"/>
  <c r="L45" i="14"/>
  <c r="N45" i="14" s="1"/>
  <c r="L47" i="14"/>
  <c r="N47" i="14" s="1"/>
  <c r="N11" i="14"/>
  <c r="M27" i="14"/>
  <c r="L28" i="14"/>
  <c r="N28" i="14" s="1"/>
  <c r="M35" i="14"/>
  <c r="L36" i="14"/>
  <c r="N36" i="14" s="1"/>
  <c r="M45" i="14"/>
  <c r="M47" i="14"/>
  <c r="M28" i="14"/>
  <c r="L29" i="14"/>
  <c r="N29" i="14" s="1"/>
  <c r="G67" i="13"/>
  <c r="S29" i="13"/>
  <c r="O69" i="13"/>
  <c r="S30" i="13"/>
  <c r="H67" i="13"/>
  <c r="I69" i="13"/>
  <c r="S28" i="13"/>
  <c r="T28" i="13" s="1"/>
  <c r="T29" i="13" s="1"/>
  <c r="T30" i="13" s="1"/>
  <c r="T31" i="13" s="1"/>
  <c r="T32" i="13" s="1"/>
  <c r="T33" i="13" s="1"/>
  <c r="T34" i="13" s="1"/>
  <c r="T35" i="13" s="1"/>
  <c r="T36" i="13" s="1"/>
  <c r="T37" i="13" s="1"/>
  <c r="T38" i="13" s="1"/>
  <c r="Q63" i="13"/>
  <c r="P67" i="13"/>
  <c r="P69" i="13" s="1"/>
  <c r="G69" i="13"/>
  <c r="Q43" i="13"/>
  <c r="Q47" i="13"/>
  <c r="Q51" i="13"/>
  <c r="Q55" i="13"/>
  <c r="Q59" i="13"/>
  <c r="H69" i="13"/>
  <c r="S34" i="13"/>
  <c r="S37" i="13"/>
  <c r="Q39" i="13"/>
  <c r="J67" i="13"/>
  <c r="J69" i="13" s="1"/>
  <c r="Q42" i="13"/>
  <c r="Q46" i="13"/>
  <c r="Q50" i="13"/>
  <c r="Q54" i="13"/>
  <c r="Q58" i="13"/>
  <c r="Q62" i="13"/>
  <c r="Q64" i="13"/>
  <c r="Q41" i="13"/>
  <c r="Q45" i="13"/>
  <c r="Q49" i="13"/>
  <c r="Q53" i="13"/>
  <c r="Q57" i="13"/>
  <c r="Q61" i="13"/>
  <c r="Q40" i="13"/>
  <c r="Q44" i="13"/>
  <c r="Q48" i="13"/>
  <c r="Q52" i="13"/>
  <c r="Q56" i="13"/>
  <c r="G45" i="15" l="1"/>
  <c r="G48" i="15" s="1"/>
  <c r="E45" i="15"/>
  <c r="E48" i="15" s="1"/>
  <c r="H18" i="15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M50" i="14"/>
  <c r="M52" i="14" s="1"/>
  <c r="L50" i="14"/>
  <c r="L52" i="14" s="1"/>
  <c r="N46" i="14"/>
  <c r="N44" i="14"/>
  <c r="N23" i="14"/>
  <c r="N33" i="14"/>
  <c r="N25" i="14"/>
  <c r="S39" i="13"/>
  <c r="T39" i="13" s="1"/>
  <c r="Q67" i="13"/>
  <c r="Q69" i="13" s="1"/>
  <c r="G51" i="15" l="1"/>
  <c r="G53" i="15" s="1"/>
  <c r="H29" i="15"/>
  <c r="H30" i="15" s="1"/>
  <c r="H31" i="15" s="1"/>
  <c r="H32" i="15" s="1"/>
  <c r="H33" i="15" s="1"/>
  <c r="H34" i="15" s="1"/>
  <c r="H35" i="15" s="1"/>
  <c r="H36" i="15" s="1"/>
  <c r="H37" i="15" s="1"/>
  <c r="H38" i="15" s="1"/>
  <c r="H39" i="15" s="1"/>
  <c r="H40" i="15" s="1"/>
  <c r="H41" i="15" s="1"/>
  <c r="H42" i="15" s="1"/>
  <c r="N50" i="14"/>
  <c r="N52" i="14" s="1"/>
  <c r="O23" i="14"/>
  <c r="O24" i="14" s="1"/>
  <c r="O25" i="14" s="1"/>
  <c r="O26" i="14" s="1"/>
  <c r="O27" i="14" s="1"/>
  <c r="S71" i="13"/>
  <c r="O28" i="14" l="1"/>
  <c r="O29" i="14" s="1"/>
  <c r="O30" i="14" s="1"/>
  <c r="O31" i="14" s="1"/>
  <c r="K55" i="14" l="1"/>
  <c r="O32" i="14"/>
  <c r="O33" i="14" s="1"/>
  <c r="O34" i="14" s="1"/>
  <c r="O35" i="14" s="1"/>
  <c r="O36" i="14" s="1"/>
  <c r="O37" i="14" s="1"/>
  <c r="O38" i="14" s="1"/>
  <c r="O39" i="14" s="1"/>
  <c r="O40" i="14" s="1"/>
  <c r="O41" i="14" s="1"/>
  <c r="O42" i="14" s="1"/>
  <c r="O43" i="14" s="1"/>
  <c r="O44" i="14" s="1"/>
  <c r="O45" i="14" s="1"/>
  <c r="O46" i="14" s="1"/>
  <c r="O47" i="14" s="1"/>
  <c r="O48" i="14" s="1"/>
  <c r="K57" i="14" l="1"/>
  <c r="M55" i="14"/>
  <c r="M57" i="14" s="1"/>
  <c r="Q11" i="14" l="1"/>
  <c r="R61" i="13" l="1"/>
  <c r="S61" i="13" s="1"/>
  <c r="R44" i="13"/>
  <c r="S44" i="13" s="1"/>
  <c r="S15" i="13"/>
  <c r="S18" i="13" s="1"/>
  <c r="S21" i="13" s="1"/>
  <c r="U21" i="13" s="1"/>
  <c r="R55" i="13"/>
  <c r="S55" i="13" s="1"/>
  <c r="R45" i="13"/>
  <c r="S45" i="13" s="1"/>
  <c r="R48" i="13"/>
  <c r="S48" i="13" s="1"/>
  <c r="R18" i="13"/>
  <c r="R59" i="13"/>
  <c r="S59" i="13" s="1"/>
  <c r="R42" i="13"/>
  <c r="S42" i="13" s="1"/>
  <c r="R49" i="13"/>
  <c r="S49" i="13" s="1"/>
  <c r="R52" i="13"/>
  <c r="S52" i="13" s="1"/>
  <c r="R46" i="13"/>
  <c r="S46" i="13" s="1"/>
  <c r="R53" i="13"/>
  <c r="S53" i="13" s="1"/>
  <c r="R56" i="13"/>
  <c r="S56" i="13" s="1"/>
  <c r="R50" i="13"/>
  <c r="S50" i="13" s="1"/>
  <c r="R57" i="13"/>
  <c r="S57" i="13" s="1"/>
  <c r="R58" i="13"/>
  <c r="S58" i="13" s="1"/>
  <c r="R60" i="13"/>
  <c r="S60" i="13" s="1"/>
  <c r="R54" i="13"/>
  <c r="S54" i="13" s="1"/>
  <c r="R43" i="13"/>
  <c r="S43" i="13" s="1"/>
  <c r="R65" i="13"/>
  <c r="S65" i="13" s="1"/>
  <c r="R63" i="13"/>
  <c r="S63" i="13" s="1"/>
  <c r="R47" i="13"/>
  <c r="S47" i="13" s="1"/>
  <c r="R62" i="13"/>
  <c r="S62" i="13" s="1"/>
  <c r="R64" i="13"/>
  <c r="S64" i="13" s="1"/>
  <c r="R40" i="13"/>
  <c r="R51" i="13"/>
  <c r="S51" i="13" s="1"/>
  <c r="R41" i="13"/>
  <c r="S41" i="13" s="1"/>
  <c r="S40" i="13" l="1"/>
  <c r="R67" i="13"/>
  <c r="R69" i="13" s="1"/>
  <c r="S73" i="13" l="1"/>
  <c r="E12" i="11"/>
  <c r="E20" i="11" s="1"/>
  <c r="S67" i="13"/>
  <c r="S69" i="13" s="1"/>
  <c r="T40" i="13"/>
  <c r="T41" i="13" s="1"/>
  <c r="T42" i="13" s="1"/>
  <c r="T43" i="13" s="1"/>
  <c r="T44" i="13" s="1"/>
  <c r="T45" i="13" s="1"/>
  <c r="T46" i="13" s="1"/>
  <c r="T47" i="13" s="1"/>
  <c r="T48" i="13" s="1"/>
  <c r="T49" i="13" s="1"/>
  <c r="T50" i="13" s="1"/>
  <c r="T51" i="13" s="1"/>
  <c r="T52" i="13" s="1"/>
  <c r="T53" i="13" s="1"/>
  <c r="T54" i="13" s="1"/>
  <c r="T55" i="13" s="1"/>
  <c r="T56" i="13" s="1"/>
  <c r="T57" i="13" s="1"/>
  <c r="T58" i="13" s="1"/>
  <c r="T59" i="13" s="1"/>
  <c r="T60" i="13" s="1"/>
  <c r="T61" i="13" s="1"/>
  <c r="T62" i="13" s="1"/>
  <c r="T63" i="13" s="1"/>
  <c r="T64" i="13" s="1"/>
  <c r="T65" i="13" s="1"/>
</calcChain>
</file>

<file path=xl/sharedStrings.xml><?xml version="1.0" encoding="utf-8"?>
<sst xmlns="http://schemas.openxmlformats.org/spreadsheetml/2006/main" count="754" uniqueCount="116">
  <si>
    <t>Total</t>
  </si>
  <si>
    <t>Difference</t>
  </si>
  <si>
    <t>Additions</t>
  </si>
  <si>
    <t>Meters</t>
  </si>
  <si>
    <t>Contributions &amp; Grants</t>
  </si>
  <si>
    <t xml:space="preserve"> </t>
  </si>
  <si>
    <t>NIAGARA PENINSULA ENERGY INC.</t>
  </si>
  <si>
    <t>G/L 1995</t>
  </si>
  <si>
    <t>Capital Contribution</t>
  </si>
  <si>
    <t>Final Year</t>
  </si>
  <si>
    <t>Total Cost</t>
  </si>
  <si>
    <t>Total Additions</t>
  </si>
  <si>
    <t>PW 1995</t>
  </si>
  <si>
    <t>Depreciation</t>
  </si>
  <si>
    <t>NBV</t>
  </si>
  <si>
    <t>Prior year accumulated depreciation</t>
  </si>
  <si>
    <t>Depreciation to date</t>
  </si>
  <si>
    <t>Total accumulated depreciation to date</t>
  </si>
  <si>
    <t>PenWest Capital Contribution</t>
  </si>
  <si>
    <t>DEPRECIATION RATE:  25 YRS</t>
  </si>
  <si>
    <t>ADJUSTING TO GL</t>
  </si>
  <si>
    <t>LHEC</t>
  </si>
  <si>
    <t>WEST LINC.</t>
  </si>
  <si>
    <t>PWU</t>
  </si>
  <si>
    <t>PER AUDITORS</t>
  </si>
  <si>
    <t>TOTAL</t>
  </si>
  <si>
    <t>ACCUM DEPN</t>
  </si>
  <si>
    <t>Cost</t>
  </si>
  <si>
    <t>DEPRECIATION PROVISION    01-800-5705-05-00</t>
  </si>
  <si>
    <t>01-100-2100-17-00</t>
  </si>
  <si>
    <t>Accumulated Depreciation</t>
  </si>
  <si>
    <t>Net Book Value</t>
  </si>
  <si>
    <t>1995 PW</t>
  </si>
  <si>
    <t>1995-99</t>
  </si>
  <si>
    <t xml:space="preserve">G/L 1995-99 </t>
  </si>
  <si>
    <t xml:space="preserve">PenWest Capital Contribution </t>
  </si>
  <si>
    <t>G/L Balance</t>
  </si>
  <si>
    <t>adjustment</t>
  </si>
  <si>
    <t xml:space="preserve">Capital Contributions </t>
  </si>
  <si>
    <t xml:space="preserve">Accum Depreciation </t>
  </si>
  <si>
    <t>Accum Depreciation PW</t>
  </si>
  <si>
    <t>Accum Deprec PW #2</t>
  </si>
  <si>
    <t>GL</t>
  </si>
  <si>
    <t>G/L 1835</t>
  </si>
  <si>
    <t>Distribution Lines Overhead</t>
  </si>
  <si>
    <t>60 Years</t>
  </si>
  <si>
    <t>Accumulated</t>
  </si>
  <si>
    <t>Total 1835 $'s</t>
  </si>
  <si>
    <t>To 1830 NF</t>
  </si>
  <si>
    <t>To 1836</t>
  </si>
  <si>
    <t>To 1837</t>
  </si>
  <si>
    <t>PW 1835 as of 2007</t>
  </si>
  <si>
    <t>Per GL</t>
  </si>
  <si>
    <t>Total Accum Deprec at Dec 2012</t>
  </si>
  <si>
    <t>NBV December 2012</t>
  </si>
  <si>
    <t>Original # Years Depreciation</t>
  </si>
  <si>
    <t># Years Depreciated at Dec 2012</t>
  </si>
  <si>
    <t># of years Remaining</t>
  </si>
  <si>
    <t>New life</t>
  </si>
  <si>
    <t>Difference between new life &amp; old</t>
  </si>
  <si>
    <t>New # years remaining</t>
  </si>
  <si>
    <t>Total New Accum</t>
  </si>
  <si>
    <t>Total New NBV</t>
  </si>
  <si>
    <t>Full Year</t>
  </si>
  <si>
    <t>G/L 1860 and 1331</t>
  </si>
  <si>
    <t>Meters - Non Smart Meters</t>
  </si>
  <si>
    <t>Useful Life is 20 years</t>
  </si>
  <si>
    <t xml:space="preserve">Meters </t>
  </si>
  <si>
    <t>Meters to be stranded in 2011</t>
  </si>
  <si>
    <t>Smart Meters Installed at June 30</t>
  </si>
  <si>
    <t>Nonsmart meter additions 2010</t>
  </si>
  <si>
    <t xml:space="preserve">Nonsmart meter additions </t>
  </si>
  <si>
    <t>Stranded</t>
  </si>
  <si>
    <t>9 months</t>
  </si>
  <si>
    <t>Capital Contribution CDM project</t>
  </si>
  <si>
    <t>G/L 1836</t>
  </si>
  <si>
    <t>15 Years</t>
  </si>
  <si>
    <t>From 1835 NF</t>
  </si>
  <si>
    <t>PW assets</t>
  </si>
  <si>
    <t>NF</t>
  </si>
  <si>
    <t>PW</t>
  </si>
  <si>
    <t>G/L 1837</t>
  </si>
  <si>
    <t>30 Years</t>
  </si>
  <si>
    <t>PW Assets</t>
  </si>
  <si>
    <t>Included in Accum Depreciation in 1835</t>
  </si>
  <si>
    <t>Included in Accum Depreciation in 1836</t>
  </si>
  <si>
    <t>Included in Accum Depreciation in 1837</t>
  </si>
  <si>
    <t>Included in Accum Depreciation in 1860</t>
  </si>
  <si>
    <t>Included in Accum Depreciation in 1995</t>
  </si>
  <si>
    <t xml:space="preserve">Budget 2015 NEW life based on 2014 </t>
  </si>
  <si>
    <t>Depreciation on Continuity Schedules</t>
  </si>
  <si>
    <t>2014 Original</t>
  </si>
  <si>
    <t>2014 if change made</t>
  </si>
  <si>
    <t xml:space="preserve">2015 Original </t>
  </si>
  <si>
    <t>2015 if change made</t>
  </si>
  <si>
    <t>PenWest Distribution Lines Overhead</t>
  </si>
  <si>
    <t>2000</t>
  </si>
  <si>
    <t>2001</t>
  </si>
  <si>
    <t>2002</t>
  </si>
  <si>
    <t>2003</t>
  </si>
  <si>
    <t>Total Accumulated Depreciation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</si>
  <si>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</si>
  <si>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</si>
  <si>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</si>
  <si>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</si>
  <si>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</si>
  <si>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</si>
  <si>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</si>
  <si>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</si>
  <si>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</si>
  <si>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Net impact on depreciation expense for these 5 accounts</t>
  </si>
  <si>
    <t xml:space="preserve">Difference </t>
  </si>
  <si>
    <t>2-BA Continuity</t>
  </si>
  <si>
    <t>Depreciation Expense</t>
  </si>
  <si>
    <t>Summary</t>
  </si>
  <si>
    <t>per 2-BA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</si>
</sst>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mm\ d\,\ yyyy"/>
    <numFmt numFmtId="166" formatCode="_-* #,##0.00_-;\-* #,##0.00_-;_-* &quot;-&quot;??_-;_-@_-"/>
    <numFmt numFmtId="167" formatCode="0_);\(0\)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0"/>
      <name val="Courier"/>
      <family val="3"/>
    </font>
    <font>
      <b/>
      <sz val="7"/>
      <name val="Courier"/>
      <family val="3"/>
    </font>
    <font>
      <b/>
      <u/>
      <sz val="7"/>
      <name val="Arial"/>
      <family val="2"/>
    </font>
    <font>
      <b/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8">
    <xf numFmtId="0" fontId="0" fillId="0" borderId="0"/>
    <xf numFmtId="43" fontId="7" fillId="0" borderId="0" applyFont="0" applyFill="0" applyBorder="0" applyAlignment="0" applyProtection="0"/>
    <xf numFmtId="0" fontId="2" fillId="0" borderId="0"/>
    <xf numFmtId="0" fontId="1" fillId="0" borderId="0"/>
    <xf numFmtId="166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</cellStyleXfs>
  <cellXfs count="296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left"/>
    </xf>
    <xf numFmtId="0" fontId="0" fillId="0" borderId="0" xfId="0" applyAlignment="1">
      <alignment horizontal="center"/>
    </xf>
    <xf numFmtId="164" fontId="0" fillId="0" borderId="0" xfId="1" applyNumberFormat="1" applyFont="1"/>
    <xf numFmtId="0" fontId="0" fillId="0" borderId="0" xfId="0" applyBorder="1"/>
    <xf numFmtId="0" fontId="2" fillId="0" borderId="0" xfId="0" applyFont="1" applyAlignment="1">
      <alignment horizontal="center"/>
    </xf>
    <xf numFmtId="43" fontId="0" fillId="0" borderId="0" xfId="0" applyNumberFormat="1" applyBorder="1"/>
    <xf numFmtId="43" fontId="0" fillId="0" borderId="0" xfId="0" applyNumberFormat="1"/>
    <xf numFmtId="0" fontId="5" fillId="0" borderId="0" xfId="0" applyFont="1" applyAlignment="1">
      <alignment horizontal="center"/>
    </xf>
    <xf numFmtId="0" fontId="0" fillId="0" borderId="0" xfId="0" applyFill="1"/>
    <xf numFmtId="0" fontId="5" fillId="0" borderId="0" xfId="0" applyFont="1" applyFill="1" applyAlignment="1">
      <alignment horizontal="center"/>
    </xf>
    <xf numFmtId="43" fontId="0" fillId="0" borderId="0" xfId="1" applyFont="1"/>
    <xf numFmtId="0" fontId="4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0" xfId="0" applyFont="1" applyAlignment="1"/>
    <xf numFmtId="0" fontId="8" fillId="0" borderId="0" xfId="0" applyFont="1" applyAlignment="1">
      <alignment horizontal="center"/>
    </xf>
    <xf numFmtId="165" fontId="4" fillId="0" borderId="0" xfId="0" applyNumberFormat="1" applyFont="1" applyFill="1" applyBorder="1" applyAlignment="1">
      <alignment vertical="center"/>
    </xf>
    <xf numFmtId="165" fontId="8" fillId="0" borderId="0" xfId="0" applyNumberFormat="1" applyFont="1" applyFill="1" applyBorder="1" applyAlignment="1">
      <alignment horizontal="center" vertical="center"/>
    </xf>
    <xf numFmtId="39" fontId="0" fillId="0" borderId="0" xfId="0" applyNumberFormat="1"/>
    <xf numFmtId="39" fontId="0" fillId="0" borderId="3" xfId="0" applyNumberFormat="1" applyBorder="1"/>
    <xf numFmtId="40" fontId="0" fillId="0" borderId="0" xfId="0" applyNumberFormat="1"/>
    <xf numFmtId="40" fontId="0" fillId="0" borderId="0" xfId="4" applyNumberFormat="1" applyFont="1"/>
    <xf numFmtId="39" fontId="0" fillId="0" borderId="0" xfId="4" applyNumberFormat="1" applyFont="1"/>
    <xf numFmtId="39" fontId="0" fillId="0" borderId="1" xfId="0" applyNumberFormat="1" applyBorder="1"/>
    <xf numFmtId="40" fontId="0" fillId="0" borderId="1" xfId="4" applyNumberFormat="1" applyFont="1" applyBorder="1"/>
    <xf numFmtId="39" fontId="0" fillId="0" borderId="1" xfId="4" applyNumberFormat="1" applyFont="1" applyBorder="1"/>
    <xf numFmtId="166" fontId="0" fillId="0" borderId="0" xfId="4" applyFont="1"/>
    <xf numFmtId="166" fontId="0" fillId="0" borderId="0" xfId="0" applyNumberFormat="1"/>
    <xf numFmtId="0" fontId="0" fillId="0" borderId="0" xfId="0" applyFill="1" applyAlignment="1">
      <alignment horizontal="center"/>
    </xf>
    <xf numFmtId="39" fontId="0" fillId="0" borderId="0" xfId="0" applyNumberFormat="1" applyFill="1"/>
    <xf numFmtId="43" fontId="0" fillId="0" borderId="0" xfId="0" applyNumberForma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39" fontId="2" fillId="0" borderId="0" xfId="0" applyNumberFormat="1" applyFont="1" applyFill="1"/>
    <xf numFmtId="0" fontId="0" fillId="3" borderId="0" xfId="0" applyFill="1"/>
    <xf numFmtId="0" fontId="0" fillId="3" borderId="0" xfId="0" applyFill="1" applyAlignment="1">
      <alignment horizontal="center"/>
    </xf>
    <xf numFmtId="39" fontId="0" fillId="3" borderId="0" xfId="0" applyNumberFormat="1" applyFill="1"/>
    <xf numFmtId="0" fontId="0" fillId="4" borderId="0" xfId="0" applyFill="1"/>
    <xf numFmtId="0" fontId="0" fillId="4" borderId="0" xfId="0" applyFill="1" applyAlignment="1">
      <alignment horizontal="center"/>
    </xf>
    <xf numFmtId="39" fontId="0" fillId="4" borderId="0" xfId="0" applyNumberFormat="1" applyFill="1"/>
    <xf numFmtId="39" fontId="0" fillId="0" borderId="0" xfId="0" applyNumberFormat="1" applyBorder="1"/>
    <xf numFmtId="43" fontId="2" fillId="0" borderId="0" xfId="5" applyFont="1"/>
    <xf numFmtId="166" fontId="0" fillId="0" borderId="0" xfId="4" applyFont="1" applyBorder="1"/>
    <xf numFmtId="0" fontId="0" fillId="0" borderId="0" xfId="0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10" fillId="0" borderId="0" xfId="6" applyFont="1"/>
    <xf numFmtId="166" fontId="10" fillId="0" borderId="0" xfId="4" applyFont="1"/>
    <xf numFmtId="0" fontId="5" fillId="0" borderId="0" xfId="0" applyFont="1" applyAlignment="1"/>
    <xf numFmtId="0" fontId="11" fillId="0" borderId="0" xfId="6" applyFont="1" applyAlignment="1">
      <alignment horizontal="left"/>
    </xf>
    <xf numFmtId="165" fontId="5" fillId="0" borderId="0" xfId="0" applyNumberFormat="1" applyFont="1" applyFill="1" applyBorder="1" applyAlignment="1">
      <alignment vertical="center"/>
    </xf>
    <xf numFmtId="0" fontId="2" fillId="0" borderId="0" xfId="6" applyFont="1"/>
    <xf numFmtId="0" fontId="5" fillId="0" borderId="0" xfId="6" applyFont="1" applyAlignment="1">
      <alignment horizontal="left"/>
    </xf>
    <xf numFmtId="166" fontId="2" fillId="0" borderId="0" xfId="4" applyFont="1"/>
    <xf numFmtId="0" fontId="12" fillId="0" borderId="0" xfId="6" applyFont="1" applyAlignment="1">
      <alignment horizontal="left"/>
    </xf>
    <xf numFmtId="0" fontId="2" fillId="0" borderId="0" xfId="6" applyFont="1" applyAlignment="1">
      <alignment horizontal="left"/>
    </xf>
    <xf numFmtId="0" fontId="2" fillId="0" borderId="0" xfId="6" applyFont="1" applyAlignment="1">
      <alignment horizontal="center"/>
    </xf>
    <xf numFmtId="0" fontId="2" fillId="0" borderId="4" xfId="6" applyFont="1" applyBorder="1" applyAlignment="1">
      <alignment horizontal="center"/>
    </xf>
    <xf numFmtId="40" fontId="2" fillId="0" borderId="0" xfId="5" applyNumberFormat="1" applyFont="1"/>
    <xf numFmtId="40" fontId="2" fillId="0" borderId="0" xfId="6" applyNumberFormat="1" applyFont="1" applyProtection="1"/>
    <xf numFmtId="40" fontId="2" fillId="0" borderId="0" xfId="6" applyNumberFormat="1" applyFont="1"/>
    <xf numFmtId="40" fontId="2" fillId="0" borderId="0" xfId="4" applyNumberFormat="1" applyFont="1"/>
    <xf numFmtId="43" fontId="2" fillId="0" borderId="1" xfId="6" applyNumberFormat="1" applyFont="1" applyBorder="1"/>
    <xf numFmtId="39" fontId="2" fillId="0" borderId="0" xfId="6" applyNumberFormat="1" applyFont="1" applyProtection="1"/>
    <xf numFmtId="43" fontId="2" fillId="0" borderId="0" xfId="6" applyNumberFormat="1" applyFont="1"/>
    <xf numFmtId="0" fontId="3" fillId="0" borderId="0" xfId="6" applyFont="1" applyAlignment="1">
      <alignment horizontal="center"/>
    </xf>
    <xf numFmtId="0" fontId="2" fillId="0" borderId="0" xfId="6" applyFont="1" applyFill="1" applyAlignment="1">
      <alignment horizontal="left"/>
    </xf>
    <xf numFmtId="43" fontId="2" fillId="0" borderId="0" xfId="5" applyFont="1" applyFill="1"/>
    <xf numFmtId="39" fontId="2" fillId="0" borderId="0" xfId="6" applyNumberFormat="1" applyFont="1" applyFill="1" applyProtection="1"/>
    <xf numFmtId="43" fontId="2" fillId="0" borderId="0" xfId="6" applyNumberFormat="1" applyFont="1" applyFill="1"/>
    <xf numFmtId="166" fontId="2" fillId="0" borderId="0" xfId="4" applyFont="1" applyFill="1"/>
    <xf numFmtId="0" fontId="2" fillId="0" borderId="0" xfId="6" applyFont="1" applyFill="1"/>
    <xf numFmtId="0" fontId="2" fillId="3" borderId="0" xfId="6" applyFont="1" applyFill="1" applyAlignment="1">
      <alignment horizontal="left"/>
    </xf>
    <xf numFmtId="43" fontId="2" fillId="3" borderId="0" xfId="5" applyFont="1" applyFill="1"/>
    <xf numFmtId="39" fontId="2" fillId="3" borderId="0" xfId="6" applyNumberFormat="1" applyFont="1" applyFill="1" applyProtection="1"/>
    <xf numFmtId="43" fontId="2" fillId="3" borderId="0" xfId="6" applyNumberFormat="1" applyFont="1" applyFill="1"/>
    <xf numFmtId="0" fontId="2" fillId="4" borderId="0" xfId="6" applyFont="1" applyFill="1" applyAlignment="1">
      <alignment horizontal="left"/>
    </xf>
    <xf numFmtId="43" fontId="2" fillId="4" borderId="0" xfId="5" applyFont="1" applyFill="1"/>
    <xf numFmtId="39" fontId="2" fillId="4" borderId="0" xfId="6" applyNumberFormat="1" applyFont="1" applyFill="1" applyProtection="1"/>
    <xf numFmtId="43" fontId="2" fillId="4" borderId="0" xfId="6" applyNumberFormat="1" applyFont="1" applyFill="1"/>
    <xf numFmtId="0" fontId="2" fillId="0" borderId="1" xfId="6" applyFont="1" applyBorder="1"/>
    <xf numFmtId="43" fontId="2" fillId="0" borderId="1" xfId="5" applyFont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/>
    </xf>
    <xf numFmtId="165" fontId="5" fillId="0" borderId="0" xfId="0" applyNumberFormat="1" applyFont="1" applyFill="1" applyBorder="1" applyAlignment="1">
      <alignment horizontal="left" vertical="center"/>
    </xf>
    <xf numFmtId="0" fontId="13" fillId="0" borderId="0" xfId="6" applyFont="1" applyAlignment="1">
      <alignment horizontal="left"/>
    </xf>
    <xf numFmtId="0" fontId="10" fillId="0" borderId="0" xfId="6" applyFont="1" applyAlignment="1">
      <alignment horizontal="left"/>
    </xf>
    <xf numFmtId="0" fontId="10" fillId="0" borderId="4" xfId="6" applyFont="1" applyBorder="1" applyAlignment="1">
      <alignment horizontal="center"/>
    </xf>
    <xf numFmtId="40" fontId="10" fillId="0" borderId="0" xfId="6" applyNumberFormat="1" applyFont="1" applyProtection="1"/>
    <xf numFmtId="40" fontId="10" fillId="0" borderId="0" xfId="6" applyNumberFormat="1" applyFont="1"/>
    <xf numFmtId="39" fontId="10" fillId="0" borderId="0" xfId="6" applyNumberFormat="1" applyFont="1" applyProtection="1"/>
    <xf numFmtId="0" fontId="14" fillId="0" borderId="0" xfId="6" applyFont="1" applyAlignment="1">
      <alignment horizontal="center"/>
    </xf>
    <xf numFmtId="0" fontId="10" fillId="0" borderId="0" xfId="6" applyFont="1" applyAlignment="1">
      <alignment horizontal="center"/>
    </xf>
    <xf numFmtId="43" fontId="10" fillId="0" borderId="0" xfId="6" applyNumberFormat="1" applyFont="1"/>
    <xf numFmtId="0" fontId="10" fillId="0" borderId="0" xfId="6" applyFont="1" applyFill="1" applyAlignment="1">
      <alignment horizontal="left"/>
    </xf>
    <xf numFmtId="39" fontId="10" fillId="0" borderId="0" xfId="6" applyNumberFormat="1" applyFont="1" applyFill="1" applyProtection="1"/>
    <xf numFmtId="43" fontId="10" fillId="0" borderId="0" xfId="6" applyNumberFormat="1" applyFont="1" applyFill="1"/>
    <xf numFmtId="0" fontId="10" fillId="0" borderId="0" xfId="6" applyFont="1" applyFill="1"/>
    <xf numFmtId="0" fontId="10" fillId="3" borderId="0" xfId="6" applyFont="1" applyFill="1" applyAlignment="1">
      <alignment horizontal="left"/>
    </xf>
    <xf numFmtId="39" fontId="10" fillId="3" borderId="0" xfId="6" applyNumberFormat="1" applyFont="1" applyFill="1" applyProtection="1"/>
    <xf numFmtId="43" fontId="10" fillId="3" borderId="0" xfId="6" applyNumberFormat="1" applyFont="1" applyFill="1"/>
    <xf numFmtId="0" fontId="10" fillId="4" borderId="0" xfId="6" applyFont="1" applyFill="1" applyAlignment="1">
      <alignment horizontal="left"/>
    </xf>
    <xf numFmtId="39" fontId="10" fillId="4" borderId="0" xfId="6" applyNumberFormat="1" applyFont="1" applyFill="1" applyProtection="1"/>
    <xf numFmtId="43" fontId="10" fillId="4" borderId="0" xfId="6" applyNumberFormat="1" applyFont="1" applyFill="1"/>
    <xf numFmtId="43" fontId="10" fillId="0" borderId="0" xfId="5" applyFont="1"/>
    <xf numFmtId="0" fontId="10" fillId="0" borderId="1" xfId="6" applyFont="1" applyBorder="1"/>
    <xf numFmtId="43" fontId="10" fillId="0" borderId="1" xfId="5" applyFont="1" applyBorder="1"/>
    <xf numFmtId="43" fontId="10" fillId="0" borderId="1" xfId="6" applyNumberFormat="1" applyFont="1" applyBorder="1"/>
    <xf numFmtId="164" fontId="0" fillId="0" borderId="1" xfId="1" applyNumberFormat="1" applyFont="1" applyBorder="1"/>
    <xf numFmtId="40" fontId="0" fillId="0" borderId="0" xfId="4" applyNumberFormat="1" applyFont="1" applyAlignment="1">
      <alignment horizontal="center"/>
    </xf>
    <xf numFmtId="164" fontId="0" fillId="0" borderId="3" xfId="1" applyNumberFormat="1" applyFont="1" applyBorder="1"/>
    <xf numFmtId="0" fontId="4" fillId="0" borderId="0" xfId="2" applyFont="1" applyFill="1" applyBorder="1" applyAlignment="1">
      <alignment vertical="center"/>
    </xf>
    <xf numFmtId="0" fontId="8" fillId="0" borderId="0" xfId="2" applyFont="1" applyFill="1" applyBorder="1" applyAlignment="1">
      <alignment horizontal="left" vertical="center"/>
    </xf>
    <xf numFmtId="0" fontId="2" fillId="0" borderId="0" xfId="2" applyFill="1"/>
    <xf numFmtId="166" fontId="2" fillId="0" borderId="0" xfId="4" applyFill="1"/>
    <xf numFmtId="0" fontId="4" fillId="0" borderId="0" xfId="2" applyFont="1" applyFill="1" applyAlignment="1"/>
    <xf numFmtId="0" fontId="8" fillId="0" borderId="0" xfId="2" applyFont="1" applyFill="1" applyAlignment="1">
      <alignment horizontal="center"/>
    </xf>
    <xf numFmtId="165" fontId="4" fillId="0" borderId="0" xfId="2" applyNumberFormat="1" applyFont="1" applyFill="1" applyBorder="1" applyAlignment="1">
      <alignment vertical="center"/>
    </xf>
    <xf numFmtId="165" fontId="8" fillId="0" borderId="0" xfId="2" applyNumberFormat="1" applyFont="1" applyFill="1" applyBorder="1" applyAlignment="1">
      <alignment horizontal="center" vertical="center"/>
    </xf>
    <xf numFmtId="0" fontId="8" fillId="3" borderId="0" xfId="2" applyFont="1" applyFill="1"/>
    <xf numFmtId="0" fontId="2" fillId="0" borderId="0" xfId="2" applyFill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2" applyFont="1" applyFill="1" applyAlignment="1">
      <alignment horizontal="center"/>
    </xf>
    <xf numFmtId="0" fontId="5" fillId="0" borderId="2" xfId="2" applyFont="1" applyBorder="1" applyAlignment="1">
      <alignment horizontal="center"/>
    </xf>
    <xf numFmtId="166" fontId="2" fillId="0" borderId="0" xfId="4" applyFill="1" applyAlignment="1">
      <alignment horizontal="center"/>
    </xf>
    <xf numFmtId="166" fontId="0" fillId="0" borderId="0" xfId="4" applyFont="1" applyFill="1" applyAlignment="1">
      <alignment horizontal="center"/>
    </xf>
    <xf numFmtId="166" fontId="0" fillId="0" borderId="0" xfId="4" applyFont="1" applyFill="1"/>
    <xf numFmtId="39" fontId="2" fillId="0" borderId="0" xfId="2" applyNumberFormat="1" applyFill="1"/>
    <xf numFmtId="43" fontId="2" fillId="0" borderId="0" xfId="2" applyNumberFormat="1" applyFill="1"/>
    <xf numFmtId="39" fontId="2" fillId="0" borderId="0" xfId="2" applyNumberFormat="1" applyFill="1" applyBorder="1" applyAlignment="1">
      <alignment horizontal="right"/>
    </xf>
    <xf numFmtId="0" fontId="5" fillId="0" borderId="0" xfId="2" applyFont="1" applyFill="1" applyBorder="1" applyAlignment="1">
      <alignment horizontal="center"/>
    </xf>
    <xf numFmtId="0" fontId="2" fillId="0" borderId="0" xfId="2" applyFill="1" applyBorder="1" applyAlignment="1">
      <alignment horizontal="center"/>
    </xf>
    <xf numFmtId="39" fontId="2" fillId="0" borderId="1" xfId="2" applyNumberFormat="1" applyFill="1" applyBorder="1"/>
    <xf numFmtId="166" fontId="2" fillId="0" borderId="0" xfId="4" applyFill="1" applyBorder="1"/>
    <xf numFmtId="0" fontId="2" fillId="0" borderId="0" xfId="2" applyFill="1" applyBorder="1"/>
    <xf numFmtId="0" fontId="2" fillId="0" borderId="0" xfId="2" applyFont="1" applyFill="1" applyBorder="1" applyAlignment="1">
      <alignment horizontal="left"/>
    </xf>
    <xf numFmtId="39" fontId="2" fillId="0" borderId="0" xfId="2" applyNumberFormat="1" applyFill="1" applyBorder="1" applyAlignment="1">
      <alignment horizontal="center"/>
    </xf>
    <xf numFmtId="39" fontId="2" fillId="0" borderId="0" xfId="2" applyNumberFormat="1" applyFill="1" applyBorder="1"/>
    <xf numFmtId="39" fontId="2" fillId="0" borderId="3" xfId="2" applyNumberFormat="1" applyFill="1" applyBorder="1"/>
    <xf numFmtId="44" fontId="2" fillId="0" borderId="0" xfId="2" applyNumberFormat="1" applyFill="1"/>
    <xf numFmtId="0" fontId="2" fillId="0" borderId="0" xfId="2" applyFont="1" applyFill="1" applyAlignment="1">
      <alignment horizontal="left"/>
    </xf>
    <xf numFmtId="39" fontId="2" fillId="0" borderId="0" xfId="2" applyNumberFormat="1" applyFill="1" applyAlignment="1">
      <alignment horizontal="center"/>
    </xf>
    <xf numFmtId="0" fontId="2" fillId="0" borderId="0" xfId="2" applyFill="1" applyAlignment="1">
      <alignment horizontal="left"/>
    </xf>
    <xf numFmtId="0" fontId="2" fillId="5" borderId="0" xfId="2" applyFill="1" applyAlignment="1">
      <alignment horizontal="left"/>
    </xf>
    <xf numFmtId="0" fontId="2" fillId="5" borderId="0" xfId="2" applyFill="1" applyAlignment="1">
      <alignment horizontal="center"/>
    </xf>
    <xf numFmtId="39" fontId="2" fillId="5" borderId="0" xfId="2" applyNumberFormat="1" applyFill="1" applyAlignment="1">
      <alignment horizontal="center"/>
    </xf>
    <xf numFmtId="39" fontId="2" fillId="5" borderId="0" xfId="2" applyNumberFormat="1" applyFill="1"/>
    <xf numFmtId="39" fontId="2" fillId="2" borderId="0" xfId="2" applyNumberFormat="1" applyFill="1"/>
    <xf numFmtId="0" fontId="6" fillId="0" borderId="0" xfId="2" applyFont="1" applyAlignment="1">
      <alignment horizontal="center"/>
    </xf>
    <xf numFmtId="39" fontId="2" fillId="0" borderId="3" xfId="2" applyNumberFormat="1" applyFill="1" applyBorder="1" applyAlignment="1">
      <alignment horizontal="center"/>
    </xf>
    <xf numFmtId="0" fontId="2" fillId="0" borderId="3" xfId="2" applyFill="1" applyBorder="1" applyAlignment="1">
      <alignment horizontal="center"/>
    </xf>
    <xf numFmtId="0" fontId="2" fillId="0" borderId="2" xfId="2" applyFill="1" applyBorder="1" applyAlignment="1">
      <alignment horizontal="center"/>
    </xf>
    <xf numFmtId="0" fontId="6" fillId="0" borderId="0" xfId="2" applyFont="1" applyFill="1" applyAlignment="1">
      <alignment horizontal="center"/>
    </xf>
    <xf numFmtId="39" fontId="2" fillId="0" borderId="0" xfId="4" applyNumberFormat="1" applyFont="1" applyFill="1" applyAlignment="1">
      <alignment horizontal="center"/>
    </xf>
    <xf numFmtId="0" fontId="6" fillId="3" borderId="0" xfId="2" applyFont="1" applyFill="1" applyAlignment="1">
      <alignment horizontal="center"/>
    </xf>
    <xf numFmtId="0" fontId="2" fillId="3" borderId="0" xfId="2" applyFill="1" applyAlignment="1">
      <alignment horizontal="center"/>
    </xf>
    <xf numFmtId="39" fontId="2" fillId="3" borderId="0" xfId="4" applyNumberFormat="1" applyFont="1" applyFill="1" applyAlignment="1">
      <alignment horizontal="center"/>
    </xf>
    <xf numFmtId="0" fontId="6" fillId="4" borderId="0" xfId="2" applyFont="1" applyFill="1" applyAlignment="1">
      <alignment horizontal="center"/>
    </xf>
    <xf numFmtId="0" fontId="2" fillId="4" borderId="0" xfId="2" applyFill="1" applyAlignment="1">
      <alignment horizontal="center"/>
    </xf>
    <xf numFmtId="39" fontId="2" fillId="4" borderId="0" xfId="4" applyNumberFormat="1" applyFont="1" applyFill="1" applyAlignment="1">
      <alignment horizontal="center"/>
    </xf>
    <xf numFmtId="39" fontId="0" fillId="0" borderId="0" xfId="4" applyNumberFormat="1" applyFont="1" applyFill="1" applyAlignment="1">
      <alignment horizontal="center"/>
    </xf>
    <xf numFmtId="0" fontId="2" fillId="0" borderId="0" xfId="2" applyFont="1" applyFill="1"/>
    <xf numFmtId="39" fontId="0" fillId="0" borderId="3" xfId="4" applyNumberFormat="1" applyFont="1" applyFill="1" applyBorder="1" applyAlignment="1">
      <alignment horizontal="center"/>
    </xf>
    <xf numFmtId="7" fontId="2" fillId="0" borderId="0" xfId="5" applyNumberFormat="1" applyFont="1"/>
    <xf numFmtId="0" fontId="8" fillId="0" borderId="0" xfId="2" applyFont="1" applyFill="1" applyBorder="1" applyAlignment="1">
      <alignment horizontal="center" vertical="center"/>
    </xf>
    <xf numFmtId="39" fontId="0" fillId="0" borderId="0" xfId="4" applyNumberFormat="1" applyFont="1" applyFill="1"/>
    <xf numFmtId="39" fontId="2" fillId="0" borderId="0" xfId="2" applyNumberFormat="1" applyFont="1" applyFill="1"/>
    <xf numFmtId="166" fontId="0" fillId="0" borderId="3" xfId="4" applyFont="1" applyFill="1" applyBorder="1" applyAlignment="1">
      <alignment horizontal="center"/>
    </xf>
    <xf numFmtId="39" fontId="0" fillId="0" borderId="0" xfId="4" applyNumberFormat="1" applyFont="1" applyFill="1" applyBorder="1"/>
    <xf numFmtId="166" fontId="0" fillId="0" borderId="0" xfId="4" applyFont="1" applyFill="1" applyBorder="1"/>
    <xf numFmtId="0" fontId="2" fillId="0" borderId="0" xfId="2" applyBorder="1" applyAlignment="1">
      <alignment horizontal="right"/>
    </xf>
    <xf numFmtId="0" fontId="2" fillId="3" borderId="0" xfId="2" applyFill="1"/>
    <xf numFmtId="39" fontId="2" fillId="3" borderId="0" xfId="2" applyNumberFormat="1" applyFill="1" applyBorder="1"/>
    <xf numFmtId="0" fontId="2" fillId="4" borderId="0" xfId="2" applyFill="1"/>
    <xf numFmtId="39" fontId="2" fillId="4" borderId="0" xfId="2" applyNumberFormat="1" applyFill="1" applyBorder="1"/>
    <xf numFmtId="166" fontId="0" fillId="0" borderId="0" xfId="4" applyFont="1" applyFill="1" applyBorder="1" applyAlignment="1">
      <alignment horizontal="center"/>
    </xf>
    <xf numFmtId="43" fontId="0" fillId="0" borderId="3" xfId="4" applyNumberFormat="1" applyFont="1" applyFill="1" applyBorder="1" applyAlignment="1">
      <alignment horizontal="center"/>
    </xf>
    <xf numFmtId="43" fontId="2" fillId="0" borderId="0" xfId="2" applyNumberFormat="1" applyFill="1" applyAlignment="1">
      <alignment horizontal="center"/>
    </xf>
    <xf numFmtId="39" fontId="2" fillId="0" borderId="0" xfId="2" applyNumberFormat="1"/>
    <xf numFmtId="166" fontId="2" fillId="0" borderId="0" xfId="4" applyFont="1" applyFill="1" applyBorder="1"/>
    <xf numFmtId="39" fontId="2" fillId="0" borderId="0" xfId="2" applyNumberFormat="1" applyFill="1" applyAlignment="1">
      <alignment horizontal="right"/>
    </xf>
    <xf numFmtId="39" fontId="2" fillId="2" borderId="0" xfId="2" applyNumberFormat="1" applyFill="1" applyAlignment="1">
      <alignment horizontal="center"/>
    </xf>
    <xf numFmtId="39" fontId="2" fillId="3" borderId="0" xfId="2" applyNumberFormat="1" applyFill="1" applyAlignment="1">
      <alignment horizontal="center"/>
    </xf>
    <xf numFmtId="39" fontId="2" fillId="3" borderId="0" xfId="2" applyNumberFormat="1" applyFill="1"/>
    <xf numFmtId="39" fontId="2" fillId="4" borderId="0" xfId="2" applyNumberFormat="1" applyFill="1" applyAlignment="1">
      <alignment horizontal="center"/>
    </xf>
    <xf numFmtId="39" fontId="2" fillId="4" borderId="0" xfId="2" applyNumberFormat="1" applyFill="1"/>
    <xf numFmtId="39" fontId="2" fillId="0" borderId="0" xfId="2" quotePrefix="1" applyNumberFormat="1" applyFill="1" applyBorder="1"/>
    <xf numFmtId="39" fontId="5" fillId="0" borderId="0" xfId="2" applyNumberFormat="1" applyFont="1" applyFill="1" applyBorder="1"/>
    <xf numFmtId="39" fontId="2" fillId="0" borderId="0" xfId="2" applyNumberFormat="1" applyFont="1" applyFill="1" applyBorder="1" applyAlignment="1">
      <alignment horizontal="center"/>
    </xf>
    <xf numFmtId="43" fontId="2" fillId="0" borderId="1" xfId="2" applyNumberFormat="1" applyFill="1" applyBorder="1"/>
    <xf numFmtId="164" fontId="0" fillId="0" borderId="3" xfId="0" applyNumberFormat="1" applyBorder="1"/>
    <xf numFmtId="164" fontId="0" fillId="0" borderId="2" xfId="1" applyNumberFormat="1" applyFont="1" applyBorder="1"/>
    <xf numFmtId="43" fontId="0" fillId="4" borderId="0" xfId="1" applyFont="1" applyFill="1"/>
    <xf numFmtId="166" fontId="0" fillId="4" borderId="0" xfId="4" applyFont="1" applyFill="1"/>
    <xf numFmtId="43" fontId="2" fillId="4" borderId="0" xfId="1" applyFont="1" applyFill="1"/>
    <xf numFmtId="0" fontId="8" fillId="0" borderId="0" xfId="0" applyFont="1" applyFill="1" applyBorder="1" applyAlignment="1">
      <alignment horizontal="left" vertical="center"/>
    </xf>
    <xf numFmtId="0" fontId="4" fillId="0" borderId="0" xfId="0" applyFont="1" applyFill="1" applyAlignment="1"/>
    <xf numFmtId="0" fontId="8" fillId="0" borderId="0" xfId="0" applyFont="1" applyFill="1" applyAlignment="1">
      <alignment horizontal="center"/>
    </xf>
    <xf numFmtId="0" fontId="8" fillId="3" borderId="0" xfId="0" applyFont="1" applyFill="1"/>
    <xf numFmtId="0" fontId="5" fillId="0" borderId="2" xfId="0" applyFont="1" applyBorder="1" applyAlignment="1">
      <alignment horizontal="center"/>
    </xf>
    <xf numFmtId="39" fontId="0" fillId="0" borderId="0" xfId="0" applyNumberForma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9" fontId="0" fillId="0" borderId="1" xfId="0" applyNumberFormat="1" applyFill="1" applyBorder="1"/>
    <xf numFmtId="0" fontId="0" fillId="0" borderId="0" xfId="0" applyFill="1" applyBorder="1"/>
    <xf numFmtId="0" fontId="2" fillId="0" borderId="0" xfId="0" applyFont="1" applyFill="1" applyBorder="1" applyAlignment="1">
      <alignment horizontal="left"/>
    </xf>
    <xf numFmtId="39" fontId="0" fillId="0" borderId="0" xfId="0" applyNumberFormat="1" applyFill="1" applyBorder="1" applyAlignment="1">
      <alignment horizontal="center"/>
    </xf>
    <xf numFmtId="39" fontId="0" fillId="0" borderId="0" xfId="0" applyNumberFormat="1" applyFill="1" applyBorder="1"/>
    <xf numFmtId="39" fontId="0" fillId="0" borderId="3" xfId="0" applyNumberFormat="1" applyFill="1" applyBorder="1"/>
    <xf numFmtId="44" fontId="0" fillId="0" borderId="0" xfId="0" applyNumberFormat="1" applyFill="1"/>
    <xf numFmtId="39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  <xf numFmtId="39" fontId="0" fillId="5" borderId="0" xfId="0" applyNumberFormat="1" applyFill="1" applyAlignment="1">
      <alignment horizontal="center"/>
    </xf>
    <xf numFmtId="39" fontId="0" fillId="5" borderId="0" xfId="0" applyNumberFormat="1" applyFill="1"/>
    <xf numFmtId="39" fontId="0" fillId="2" borderId="0" xfId="0" applyNumberFormat="1" applyFill="1"/>
    <xf numFmtId="0" fontId="6" fillId="0" borderId="0" xfId="0" applyFont="1" applyAlignment="1">
      <alignment horizontal="center"/>
    </xf>
    <xf numFmtId="39" fontId="0" fillId="0" borderId="3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15" fillId="0" borderId="0" xfId="0" applyFont="1" applyFill="1" applyBorder="1" applyAlignment="1">
      <alignment vertical="center"/>
    </xf>
    <xf numFmtId="0" fontId="6" fillId="0" borderId="0" xfId="6" applyFont="1"/>
    <xf numFmtId="0" fontId="15" fillId="0" borderId="0" xfId="0" applyFont="1" applyFill="1" applyAlignment="1"/>
    <xf numFmtId="165" fontId="15" fillId="0" borderId="0" xfId="0" applyNumberFormat="1" applyFont="1" applyFill="1" applyBorder="1" applyAlignment="1">
      <alignment vertical="center"/>
    </xf>
    <xf numFmtId="0" fontId="6" fillId="0" borderId="0" xfId="6" applyFont="1" applyAlignment="1">
      <alignment horizontal="left"/>
    </xf>
    <xf numFmtId="49" fontId="6" fillId="0" borderId="0" xfId="6" applyNumberFormat="1" applyFont="1" applyBorder="1" applyAlignment="1">
      <alignment horizontal="center"/>
    </xf>
    <xf numFmtId="49" fontId="15" fillId="0" borderId="4" xfId="6" applyNumberFormat="1" applyFont="1" applyBorder="1" applyAlignment="1">
      <alignment horizontal="center"/>
    </xf>
    <xf numFmtId="0" fontId="15" fillId="0" borderId="4" xfId="6" applyFont="1" applyBorder="1" applyAlignment="1">
      <alignment horizontal="center"/>
    </xf>
    <xf numFmtId="0" fontId="15" fillId="0" borderId="4" xfId="6" applyFont="1" applyBorder="1" applyAlignment="1">
      <alignment horizontal="center" wrapText="1"/>
    </xf>
    <xf numFmtId="0" fontId="15" fillId="0" borderId="0" xfId="6" applyFont="1" applyAlignment="1">
      <alignment horizontal="left"/>
    </xf>
    <xf numFmtId="39" fontId="6" fillId="0" borderId="0" xfId="6" applyNumberFormat="1" applyFont="1"/>
    <xf numFmtId="43" fontId="6" fillId="0" borderId="0" xfId="5" applyFont="1"/>
    <xf numFmtId="166" fontId="6" fillId="0" borderId="0" xfId="4" applyFont="1"/>
    <xf numFmtId="43" fontId="6" fillId="0" borderId="0" xfId="6" applyNumberFormat="1" applyFont="1"/>
    <xf numFmtId="39" fontId="6" fillId="0" borderId="3" xfId="6" applyNumberFormat="1" applyFont="1" applyBorder="1"/>
    <xf numFmtId="43" fontId="6" fillId="0" borderId="3" xfId="5" applyFont="1" applyBorder="1"/>
    <xf numFmtId="37" fontId="6" fillId="0" borderId="0" xfId="6" applyNumberFormat="1" applyFont="1"/>
    <xf numFmtId="167" fontId="6" fillId="0" borderId="0" xfId="5" quotePrefix="1" applyNumberFormat="1" applyFont="1" applyAlignment="1">
      <alignment horizontal="left"/>
    </xf>
    <xf numFmtId="43" fontId="6" fillId="0" borderId="0" xfId="7" applyNumberFormat="1" applyFont="1" applyAlignment="1">
      <alignment horizontal="center"/>
    </xf>
    <xf numFmtId="39" fontId="6" fillId="0" borderId="0" xfId="5" applyNumberFormat="1" applyFont="1"/>
    <xf numFmtId="43" fontId="6" fillId="0" borderId="0" xfId="5" applyFont="1" applyFill="1"/>
    <xf numFmtId="0" fontId="6" fillId="0" borderId="0" xfId="6" applyFont="1" applyFill="1"/>
    <xf numFmtId="167" fontId="6" fillId="0" borderId="0" xfId="5" quotePrefix="1" applyNumberFormat="1" applyFont="1" applyFill="1" applyAlignment="1">
      <alignment horizontal="left"/>
    </xf>
    <xf numFmtId="39" fontId="6" fillId="0" borderId="0" xfId="6" applyNumberFormat="1" applyFont="1" applyFill="1"/>
    <xf numFmtId="39" fontId="6" fillId="0" borderId="0" xfId="5" applyNumberFormat="1" applyFont="1" applyFill="1"/>
    <xf numFmtId="167" fontId="6" fillId="5" borderId="0" xfId="5" quotePrefix="1" applyNumberFormat="1" applyFont="1" applyFill="1" applyAlignment="1">
      <alignment horizontal="left"/>
    </xf>
    <xf numFmtId="39" fontId="6" fillId="5" borderId="0" xfId="6" applyNumberFormat="1" applyFont="1" applyFill="1"/>
    <xf numFmtId="39" fontId="6" fillId="5" borderId="0" xfId="5" applyNumberFormat="1" applyFont="1" applyFill="1"/>
    <xf numFmtId="43" fontId="6" fillId="5" borderId="0" xfId="5" applyFont="1" applyFill="1"/>
    <xf numFmtId="43" fontId="6" fillId="2" borderId="0" xfId="7" applyNumberFormat="1" applyFont="1" applyFill="1" applyAlignment="1">
      <alignment horizontal="center"/>
    </xf>
    <xf numFmtId="0" fontId="6" fillId="0" borderId="3" xfId="6" applyFont="1" applyBorder="1"/>
    <xf numFmtId="43" fontId="6" fillId="0" borderId="0" xfId="6" applyNumberFormat="1" applyFont="1" applyFill="1"/>
    <xf numFmtId="39" fontId="6" fillId="3" borderId="0" xfId="6" applyNumberFormat="1" applyFont="1" applyFill="1"/>
    <xf numFmtId="43" fontId="6" fillId="3" borderId="0" xfId="6" applyNumberFormat="1" applyFont="1" applyFill="1"/>
    <xf numFmtId="39" fontId="6" fillId="4" borderId="0" xfId="6" applyNumberFormat="1" applyFont="1" applyFill="1"/>
    <xf numFmtId="43" fontId="6" fillId="4" borderId="0" xfId="6" applyNumberFormat="1" applyFont="1" applyFill="1"/>
    <xf numFmtId="43" fontId="2" fillId="0" borderId="0" xfId="5" applyNumberFormat="1" applyFont="1"/>
    <xf numFmtId="39" fontId="0" fillId="0" borderId="0" xfId="0" applyNumberFormat="1" applyFill="1" applyAlignment="1">
      <alignment horizontal="right"/>
    </xf>
    <xf numFmtId="39" fontId="0" fillId="2" borderId="0" xfId="0" applyNumberFormat="1" applyFill="1" applyAlignment="1">
      <alignment horizontal="center"/>
    </xf>
    <xf numFmtId="39" fontId="0" fillId="3" borderId="0" xfId="0" applyNumberFormat="1" applyFill="1" applyAlignment="1">
      <alignment horizontal="center"/>
    </xf>
    <xf numFmtId="39" fontId="0" fillId="3" borderId="0" xfId="0" applyNumberFormat="1" applyFill="1" applyBorder="1"/>
    <xf numFmtId="39" fontId="0" fillId="4" borderId="0" xfId="0" applyNumberFormat="1" applyFill="1" applyAlignment="1">
      <alignment horizontal="center"/>
    </xf>
    <xf numFmtId="39" fontId="0" fillId="4" borderId="0" xfId="0" applyNumberFormat="1" applyFill="1" applyBorder="1"/>
    <xf numFmtId="39" fontId="0" fillId="0" borderId="0" xfId="0" quotePrefix="1" applyNumberFormat="1" applyFill="1" applyBorder="1"/>
    <xf numFmtId="0" fontId="8" fillId="3" borderId="0" xfId="6" applyFont="1" applyFill="1"/>
    <xf numFmtId="43" fontId="6" fillId="0" borderId="0" xfId="7" applyNumberFormat="1" applyFont="1" applyFill="1" applyAlignment="1">
      <alignment horizontal="center"/>
    </xf>
    <xf numFmtId="39" fontId="6" fillId="0" borderId="0" xfId="4" applyNumberFormat="1" applyFont="1" applyFill="1"/>
    <xf numFmtId="39" fontId="6" fillId="3" borderId="0" xfId="4" applyNumberFormat="1" applyFont="1" applyFill="1"/>
    <xf numFmtId="39" fontId="6" fillId="4" borderId="0" xfId="4" applyNumberFormat="1" applyFont="1" applyFill="1"/>
    <xf numFmtId="39" fontId="6" fillId="0" borderId="0" xfId="4" applyNumberFormat="1" applyFont="1"/>
    <xf numFmtId="39" fontId="6" fillId="0" borderId="1" xfId="6" applyNumberFormat="1" applyFont="1" applyBorder="1"/>
    <xf numFmtId="166" fontId="6" fillId="0" borderId="0" xfId="6" applyNumberFormat="1" applyFont="1"/>
    <xf numFmtId="43" fontId="6" fillId="0" borderId="3" xfId="6" applyNumberFormat="1" applyFont="1" applyBorder="1"/>
    <xf numFmtId="39" fontId="5" fillId="0" borderId="0" xfId="0" applyNumberFormat="1" applyFont="1" applyFill="1" applyBorder="1"/>
    <xf numFmtId="39" fontId="2" fillId="0" borderId="0" xfId="0" applyNumberFormat="1" applyFont="1" applyFill="1" applyBorder="1" applyAlignment="1">
      <alignment horizontal="center"/>
    </xf>
    <xf numFmtId="43" fontId="0" fillId="0" borderId="1" xfId="0" applyNumberFormat="1" applyFill="1" applyBorder="1"/>
    <xf numFmtId="39" fontId="0" fillId="4" borderId="0" xfId="0" applyNumberFormat="1" applyFill="1" applyBorder="1" applyAlignment="1">
      <alignment horizontal="right"/>
    </xf>
    <xf numFmtId="39" fontId="2" fillId="4" borderId="0" xfId="0" applyNumberFormat="1" applyFont="1" applyFill="1"/>
    <xf numFmtId="0" fontId="0" fillId="0" borderId="0" xfId="0" applyBorder="1" applyAlignment="1">
      <alignment horizontal="right"/>
    </xf>
    <xf numFmtId="43" fontId="0" fillId="0" borderId="0" xfId="0" applyNumberFormat="1" applyFill="1" applyAlignment="1">
      <alignment horizontal="center"/>
    </xf>
    <xf numFmtId="0" fontId="0" fillId="0" borderId="0" xfId="0" applyAlignment="1">
      <alignment wrapText="1"/>
    </xf>
    <xf numFmtId="164" fontId="0" fillId="4" borderId="1" xfId="0" applyNumberFormat="1" applyFill="1" applyBorder="1"/>
    <xf numFmtId="164" fontId="0" fillId="2" borderId="3" xfId="1" applyNumberFormat="1" applyFont="1" applyFill="1" applyBorder="1"/>
    <xf numFmtId="164" fontId="0" fillId="2" borderId="1" xfId="1" applyNumberFormat="1" applyFont="1" applyFill="1" applyBorder="1"/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 wrapText="1"/>
    </xf>
    <xf numFmtId="164" fontId="0" fillId="2" borderId="2" xfId="1" applyNumberFormat="1" applyFont="1" applyFill="1" applyBorder="1"/>
    <xf numFmtId="164" fontId="0" fillId="0" borderId="0" xfId="0" applyNumberFormat="1"/>
    <xf numFmtId="39" fontId="2" fillId="2" borderId="0" xfId="4" applyNumberFormat="1" applyFont="1" applyFill="1" applyAlignment="1">
      <alignment horizontal="center"/>
    </xf>
    <xf numFmtId="39" fontId="2" fillId="2" borderId="0" xfId="2" applyNumberFormat="1" applyFill="1" applyBorder="1"/>
    <xf numFmtId="0" fontId="3" fillId="0" borderId="0" xfId="6" applyFont="1" applyAlignment="1">
      <alignment horizontal="center"/>
    </xf>
    <xf numFmtId="0" fontId="14" fillId="0" borderId="0" xfId="6" applyFont="1" applyAlignment="1">
      <alignment horizontal="center"/>
    </xf>
  </cellXfs>
  <cellStyles count="8">
    <cellStyle name="Comma" xfId="1" builtinId="3"/>
    <cellStyle name="Comma 2" xfId="4"/>
    <cellStyle name="Comma_Penwest 2007 FIXED ASSETS" xfId="5"/>
    <cellStyle name="Currency_Penwest 2007 FIXED ASSETS" xfId="7"/>
    <cellStyle name="Normal" xfId="0" builtinId="0"/>
    <cellStyle name="Normal 2" xfId="2"/>
    <cellStyle name="Normal 3" xfId="3"/>
    <cellStyle name="Normal_Penwest 2007 FIXED ASSETS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bramoMa\Rate%20Applications%20or%20Projects\Electricity\IRM%20model%20for%202013%20filers\oakville\Final%202013%20IRM%20RG%20oakvil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ket%20Operations\Department%20Applications\Reports\Rates\Electricity%20Rates%20-%20Billing%20Determinants%20Database\2012%20IRM%20DEVELOPMENT\2012%20IRM%20MODEL%20(2ND%20AND%203RD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rmation Sheet"/>
      <sheetName val="2. Table of Contents"/>
      <sheetName val="3. Rate Class Selection"/>
      <sheetName val="4. Current Tariff Schedule"/>
      <sheetName val="4. Hidden"/>
      <sheetName val="5. 2013 Continuity Schedule"/>
      <sheetName val="6. Billing Det. for Def-Var"/>
      <sheetName val="6. hidden"/>
      <sheetName val="7. Cost Allocation for Def-Var"/>
      <sheetName val="8. Calculation of Def-Var RR"/>
      <sheetName val="9. Rev2Cost_GDPIPI"/>
      <sheetName val="9. hidden"/>
      <sheetName val="10. Other Charges &amp; LF"/>
      <sheetName val="11. Proposed Rates"/>
      <sheetName val="12. Summary Sheet"/>
      <sheetName val="13. Final Tariff Schedule"/>
      <sheetName val="14. Bill Impact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M1" t="str">
            <v>Algoma Power Inc.</v>
          </cell>
        </row>
        <row r="2">
          <cell r="AM2" t="str">
            <v>Atikokan Hydro Inc.</v>
          </cell>
        </row>
        <row r="3">
          <cell r="AM3" t="str">
            <v>Attawapiskat Power Corporation</v>
          </cell>
        </row>
        <row r="4">
          <cell r="AM4" t="str">
            <v>Bluewater Power Distribution Corp.</v>
          </cell>
        </row>
        <row r="5">
          <cell r="AM5" t="str">
            <v>Brant County Power</v>
          </cell>
        </row>
        <row r="6">
          <cell r="AM6" t="str">
            <v>Brantford Power Inc.</v>
          </cell>
        </row>
        <row r="7">
          <cell r="AM7" t="str">
            <v>Burlington Hydro Inc.</v>
          </cell>
        </row>
        <row r="8">
          <cell r="AM8" t="str">
            <v>Cambridge and North Dumfries Hydro</v>
          </cell>
        </row>
        <row r="9">
          <cell r="AM9" t="str">
            <v>Canadian Niagara Power Inc. – Eastern Ontario Power/Fort Erie/Port Colborne</v>
          </cell>
        </row>
        <row r="10">
          <cell r="AM10" t="str">
            <v>Centre Wellington Hydro Ltd.</v>
          </cell>
        </row>
        <row r="11">
          <cell r="AM11" t="str">
            <v>Chapleau Public Utilities Corporation</v>
          </cell>
        </row>
        <row r="12">
          <cell r="AM12" t="str">
            <v>COLLUS Power Corp.</v>
          </cell>
        </row>
        <row r="13">
          <cell r="AM13" t="str">
            <v>Cooperative Hydro Embrun Inc.</v>
          </cell>
        </row>
        <row r="14">
          <cell r="AM14" t="str">
            <v>E.L.K. Energy Inc.</v>
          </cell>
        </row>
        <row r="15">
          <cell r="AM15" t="str">
            <v>Enersource Hydro Mississauga Inc.</v>
          </cell>
        </row>
        <row r="16">
          <cell r="AM16" t="str">
            <v>Entegrus Powerlines Inc.</v>
          </cell>
        </row>
        <row r="17">
          <cell r="AM17" t="str">
            <v>ENWIN Utilities Ltd.</v>
          </cell>
        </row>
        <row r="18">
          <cell r="AM18" t="str">
            <v>Erie Thames Powerlines Corp.</v>
          </cell>
        </row>
        <row r="19">
          <cell r="AM19" t="str">
            <v>Espanola Regional Hydro Distribution Corporation</v>
          </cell>
        </row>
        <row r="20">
          <cell r="AM20" t="str">
            <v>Essex Powerlines Corporation</v>
          </cell>
        </row>
        <row r="21">
          <cell r="AM21" t="str">
            <v>Festival Hydro Inc.</v>
          </cell>
        </row>
        <row r="22">
          <cell r="AM22" t="str">
            <v>Fort Albany Power Corporation</v>
          </cell>
        </row>
        <row r="23">
          <cell r="AM23" t="str">
            <v>Fort Frances Power Corporation</v>
          </cell>
        </row>
        <row r="24">
          <cell r="AM24" t="str">
            <v>Greater Sudbury Hydro Inc.</v>
          </cell>
        </row>
        <row r="25">
          <cell r="AM25" t="str">
            <v>Grimsby Power Inc.</v>
          </cell>
        </row>
        <row r="26">
          <cell r="AM26" t="str">
            <v>Guelph Hydro Electric Systems Inc.</v>
          </cell>
        </row>
        <row r="27">
          <cell r="AM27" t="str">
            <v>Haldimand County Hydro Inc.</v>
          </cell>
        </row>
        <row r="28">
          <cell r="AM28" t="str">
            <v>Halton Hills Hydro Inc.</v>
          </cell>
        </row>
        <row r="29">
          <cell r="AM29" t="str">
            <v>Hearst Power Distribution Co. Ltd.</v>
          </cell>
        </row>
        <row r="30">
          <cell r="AM30" t="str">
            <v>Horizon Utilities Corporation</v>
          </cell>
        </row>
        <row r="31">
          <cell r="AM31" t="str">
            <v>Hydro 2000 Inc.</v>
          </cell>
        </row>
        <row r="32">
          <cell r="AM32" t="str">
            <v>Hydro Hawkesbury Inc.</v>
          </cell>
        </row>
        <row r="33">
          <cell r="AM33" t="str">
            <v>Hydro One Brampton Networks Inc.</v>
          </cell>
        </row>
        <row r="34">
          <cell r="AM34" t="str">
            <v>Hydro One Networks Inc.</v>
          </cell>
        </row>
        <row r="35">
          <cell r="AM35" t="str">
            <v>Hydro One Remote Communities Inc.</v>
          </cell>
        </row>
        <row r="36">
          <cell r="AM36" t="str">
            <v>Hydro Ottawa Limited</v>
          </cell>
        </row>
        <row r="37">
          <cell r="AM37" t="str">
            <v>Innisfil Hydro Dist. Systems Limited</v>
          </cell>
        </row>
        <row r="38">
          <cell r="AM38" t="str">
            <v>Kashechewan Power Corporation</v>
          </cell>
        </row>
        <row r="39">
          <cell r="AM39" t="str">
            <v>Kenora Hydro Electric Corporation Ltd.</v>
          </cell>
        </row>
        <row r="40">
          <cell r="AM40" t="str">
            <v>Kingston Hydro Corporation</v>
          </cell>
        </row>
        <row r="41">
          <cell r="AM41" t="str">
            <v>Kitchener-Wilmot Hydro Inc.</v>
          </cell>
        </row>
        <row r="42">
          <cell r="AM42" t="str">
            <v>Lakefront Utilities Inc.</v>
          </cell>
        </row>
        <row r="43">
          <cell r="AM43" t="str">
            <v>Lakeland Power Distribution Ltd.</v>
          </cell>
        </row>
        <row r="44">
          <cell r="AM44" t="str">
            <v>London Hydro Inc.</v>
          </cell>
        </row>
        <row r="45">
          <cell r="AM45" t="str">
            <v>Midland Power Utility Corporation</v>
          </cell>
        </row>
        <row r="46">
          <cell r="AM46" t="str">
            <v>Milton Hydro Distribution Inc.</v>
          </cell>
        </row>
        <row r="47">
          <cell r="AM47" t="str">
            <v>Newmarket – Tay Power Distribution Ltd.</v>
          </cell>
        </row>
        <row r="48">
          <cell r="AM48" t="str">
            <v>Niagara Peninsula Energy Inc.</v>
          </cell>
        </row>
        <row r="49">
          <cell r="AM49" t="str">
            <v>Niagara-on-the-Lake Hydro Inc.</v>
          </cell>
        </row>
        <row r="50">
          <cell r="AM50" t="str">
            <v>Norfolk Power Distribution Ltd.</v>
          </cell>
        </row>
        <row r="51">
          <cell r="AM51" t="str">
            <v>North Bay Hydro Distribution Limited</v>
          </cell>
        </row>
        <row r="52">
          <cell r="AM52" t="str">
            <v>Northern Ontario Wires Inc.</v>
          </cell>
        </row>
        <row r="53">
          <cell r="AM53" t="str">
            <v>Oakville Hydro Distribution Inc.</v>
          </cell>
        </row>
        <row r="54">
          <cell r="AM54" t="str">
            <v>Orangeville Hydro Limited</v>
          </cell>
        </row>
        <row r="55">
          <cell r="AM55" t="str">
            <v>Orillia Power Distribution Corp.</v>
          </cell>
        </row>
        <row r="56">
          <cell r="AM56" t="str">
            <v>Oshawa PUC Networks Inc.</v>
          </cell>
        </row>
        <row r="57">
          <cell r="AM57" t="str">
            <v>Ottawa River Power Corporation</v>
          </cell>
        </row>
        <row r="58">
          <cell r="AM58" t="str">
            <v>Parry Sound Power Corporation</v>
          </cell>
        </row>
        <row r="59">
          <cell r="AM59" t="str">
            <v>Peterborough Distribution Inc.</v>
          </cell>
        </row>
        <row r="60">
          <cell r="AM60" t="str">
            <v>PowerStream Inc.</v>
          </cell>
        </row>
        <row r="61">
          <cell r="AM61" t="str">
            <v>PUC Distribution Inc.</v>
          </cell>
        </row>
        <row r="62">
          <cell r="AM62" t="str">
            <v>Renfrew Hydro Inc.</v>
          </cell>
        </row>
        <row r="63">
          <cell r="AM63" t="str">
            <v>Rideau St. Lawrence Distribution Inc.</v>
          </cell>
        </row>
        <row r="64">
          <cell r="AM64" t="str">
            <v>St. Thomas Energy Inc.</v>
          </cell>
        </row>
        <row r="65">
          <cell r="AM65" t="str">
            <v>Sioux Lookout Hydro Inc.</v>
          </cell>
        </row>
        <row r="66">
          <cell r="AM66" t="str">
            <v>Thunder Bay Hydro Electricity Distribution</v>
          </cell>
        </row>
        <row r="67">
          <cell r="AM67" t="str">
            <v>Tillsonburg Hydro Inc.</v>
          </cell>
        </row>
        <row r="68">
          <cell r="AM68" t="str">
            <v>Toronto Hydro-Electric System Limited</v>
          </cell>
        </row>
        <row r="69">
          <cell r="AM69" t="str">
            <v>Veridian Connections Inc.</v>
          </cell>
        </row>
        <row r="70">
          <cell r="AM70" t="str">
            <v>Wasaga Distribution Inc.</v>
          </cell>
        </row>
        <row r="71">
          <cell r="AM71" t="str">
            <v>Waterloo North Hydro Inc.</v>
          </cell>
        </row>
        <row r="72">
          <cell r="AM72" t="str">
            <v>Welland Hydro Electric System Corp.</v>
          </cell>
        </row>
        <row r="73">
          <cell r="AM73" t="str">
            <v>Wellington North Power Inc.</v>
          </cell>
        </row>
        <row r="74">
          <cell r="AM74" t="str">
            <v>West Coast Huron Energy Inc.</v>
          </cell>
        </row>
        <row r="75">
          <cell r="AM75" t="str">
            <v>Westario Power Inc.</v>
          </cell>
        </row>
        <row r="76">
          <cell r="AM76" t="str">
            <v>Whitby Hydro Electric Corporation</v>
          </cell>
        </row>
        <row r="77">
          <cell r="AM77" t="str">
            <v>Woodstock Hydro Services Inc.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"/>
      <sheetName val="2. Applicable Worksheets"/>
      <sheetName val="3. Rate Classes"/>
      <sheetName val="hidden1"/>
      <sheetName val="4. Most Recent Tariff"/>
    </sheetNames>
    <sheetDataSet>
      <sheetData sheetId="0"/>
      <sheetData sheetId="1" refreshError="1"/>
      <sheetData sheetId="2"/>
      <sheetData sheetId="3">
        <row r="1">
          <cell r="D1" t="str">
            <v>Applicable only for Non-RPP Customers</v>
          </cell>
        </row>
        <row r="3">
          <cell r="J3" t="str">
            <v>$</v>
          </cell>
        </row>
        <row r="4">
          <cell r="J4" t="str">
            <v>$/kWh</v>
          </cell>
        </row>
        <row r="5">
          <cell r="J5" t="str">
            <v>$/kW</v>
          </cell>
        </row>
        <row r="6">
          <cell r="J6" t="str">
            <v>$/kVA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4:E46"/>
  <sheetViews>
    <sheetView tabSelected="1" workbookViewId="0">
      <selection activeCell="C14" sqref="C14:C16"/>
    </sheetView>
  </sheetViews>
  <sheetFormatPr defaultRowHeight="12.75" x14ac:dyDescent="0.2"/>
  <cols>
    <col min="1" max="1" width="37" customWidth="1"/>
    <col min="3" max="3" width="14.5703125" customWidth="1"/>
    <col min="4" max="4" width="16.85546875" customWidth="1"/>
    <col min="5" max="5" width="14.5703125" customWidth="1"/>
    <col min="6" max="6" width="20.7109375" customWidth="1"/>
  </cols>
  <sheetData>
    <row r="4" spans="1:5" x14ac:dyDescent="0.2">
      <c r="A4" s="9" t="s">
        <v>114</v>
      </c>
    </row>
    <row r="5" spans="1:5" x14ac:dyDescent="0.2">
      <c r="C5" s="3">
        <v>2015</v>
      </c>
      <c r="D5" s="3" t="s">
        <v>112</v>
      </c>
      <c r="E5" s="3" t="s">
        <v>112</v>
      </c>
    </row>
    <row r="6" spans="1:5" x14ac:dyDescent="0.2">
      <c r="A6" t="s">
        <v>38</v>
      </c>
      <c r="B6" s="3" t="s">
        <v>42</v>
      </c>
      <c r="C6" s="6" t="s">
        <v>27</v>
      </c>
      <c r="D6" s="3">
        <v>2014</v>
      </c>
      <c r="E6" s="3">
        <v>2015</v>
      </c>
    </row>
    <row r="7" spans="1:5" ht="25.5" x14ac:dyDescent="0.2">
      <c r="C7" s="6" t="s">
        <v>115</v>
      </c>
      <c r="D7" s="288" t="s">
        <v>113</v>
      </c>
      <c r="E7" s="288" t="s">
        <v>113</v>
      </c>
    </row>
    <row r="9" spans="1:5" x14ac:dyDescent="0.2">
      <c r="A9" t="s">
        <v>39</v>
      </c>
      <c r="C9" s="4">
        <f>-'Accum Deprec 1995Original'!S20</f>
        <v>16289906.939999999</v>
      </c>
      <c r="D9" s="4">
        <f>'Accum Deprec 1995Original'!S39</f>
        <v>577699.69999999995</v>
      </c>
      <c r="E9" s="4">
        <f>'Accum Deprec 1995Original'!S40</f>
        <v>611755.70079999988</v>
      </c>
    </row>
    <row r="10" spans="1:5" x14ac:dyDescent="0.2">
      <c r="A10" t="s">
        <v>40</v>
      </c>
      <c r="C10" s="4">
        <f>-'Accum Deprec 1995 PWOriginal'!P11</f>
        <v>4916054.7700000005</v>
      </c>
      <c r="D10" s="4">
        <f>'Accum Deprec 1995 PWOriginal'!N31</f>
        <v>219560.16159999999</v>
      </c>
      <c r="E10" s="4">
        <f>'Accum Deprec 1995 PWOriginal'!N32</f>
        <v>219560.16159999999</v>
      </c>
    </row>
    <row r="11" spans="1:5" x14ac:dyDescent="0.2">
      <c r="A11" t="s">
        <v>41</v>
      </c>
      <c r="C11" s="4">
        <f>-'Accum Deprec 1999 PWOriginal'!G11</f>
        <v>1205566</v>
      </c>
      <c r="D11" s="4">
        <f>'Accum Deprec 1999 PWOriginal'!G28-0.4</f>
        <v>48222.239999999998</v>
      </c>
      <c r="E11" s="4">
        <f>'Accum Deprec 1999 PWOriginal'!G29</f>
        <v>48222.64</v>
      </c>
    </row>
    <row r="12" spans="1:5" x14ac:dyDescent="0.2">
      <c r="A12" s="1" t="s">
        <v>88</v>
      </c>
      <c r="B12">
        <v>1995</v>
      </c>
      <c r="C12" s="190">
        <f>SUM(C9:C11)</f>
        <v>22411527.710000001</v>
      </c>
      <c r="D12" s="286">
        <f>SUM(D9:D11)</f>
        <v>845482.10159999994</v>
      </c>
      <c r="E12" s="286">
        <f>SUM(E9:E11)</f>
        <v>879538.50239999988</v>
      </c>
    </row>
    <row r="14" spans="1:5" x14ac:dyDescent="0.2">
      <c r="A14" s="1" t="s">
        <v>84</v>
      </c>
      <c r="B14">
        <v>1835</v>
      </c>
      <c r="C14" s="4">
        <f>-'Accum Deprec 1835Original'!AP13</f>
        <v>398088.79</v>
      </c>
      <c r="D14" s="4">
        <f>'Accum Deprec 1835Original'!AF74+'Accum Deprec 1835Original'!AH74</f>
        <v>5704.7783063973056</v>
      </c>
      <c r="E14" s="4">
        <f>'Accum Deprec 1835Original'!AF75+'Accum Deprec 1835Original'!AH75</f>
        <v>5704.7783063973056</v>
      </c>
    </row>
    <row r="15" spans="1:5" x14ac:dyDescent="0.2">
      <c r="A15" s="1" t="s">
        <v>85</v>
      </c>
      <c r="B15">
        <v>1836</v>
      </c>
      <c r="C15" s="4">
        <f>-'Accum Deprec 1836Original'!AP17</f>
        <v>34064.93</v>
      </c>
      <c r="D15" s="4">
        <f>'Accum Deprec 1836Original'!AF83+'Accum Deprec 1836Original'!AH83</f>
        <v>2796.5498666666667</v>
      </c>
      <c r="E15" s="4">
        <f>'Accum Deprec 1836Original'!AF84+'Accum Deprec 1836Original'!AH84</f>
        <v>2796.5498666666667</v>
      </c>
    </row>
    <row r="16" spans="1:5" x14ac:dyDescent="0.2">
      <c r="A16" s="1" t="s">
        <v>86</v>
      </c>
      <c r="B16">
        <v>1837</v>
      </c>
      <c r="C16" s="4">
        <f>-'Accum Deprec 1837Original'!AP17</f>
        <v>82055.459999999992</v>
      </c>
      <c r="D16" s="4">
        <f>'Accum Deprec 1837Original'!AF83+'Accum Deprec 1837Original'!AH83</f>
        <v>2607.5151299999998</v>
      </c>
      <c r="E16" s="4">
        <f>'Accum Deprec 1837Original'!AF84+'Accum Deprec 1837Original'!AH84</f>
        <v>2607.5151299999998</v>
      </c>
    </row>
    <row r="17" spans="1:5" x14ac:dyDescent="0.2">
      <c r="A17" s="1" t="s">
        <v>87</v>
      </c>
      <c r="B17">
        <v>1860</v>
      </c>
      <c r="C17" s="4">
        <f>-'Accum Deprec 1860 nonSMOriginal'!S17</f>
        <v>318927.25</v>
      </c>
      <c r="D17" s="4">
        <f>'Accum Deprec 1860 nonSMOriginal'!G58+'Accum Deprec 1860 nonSMOriginal'!I58+'Accum Deprec 1860 nonSMOriginal'!K58+'Accum Deprec 1860 nonSMOriginal'!M58+'Accum Deprec 1860 nonSMOriginal'!O58+'Accum Deprec 1860 nonSMOriginal'!Q58</f>
        <v>14725.554602355378</v>
      </c>
      <c r="E17" s="4">
        <f>'Accum Deprec 1860 nonSMOriginal'!G59+'Accum Deprec 1860 nonSMOriginal'!I59+'Accum Deprec 1860 nonSMOriginal'!K59+'Accum Deprec 1860 nonSMOriginal'!M59+'Accum Deprec 1860 nonSMOriginal'!O59+'Accum Deprec 1860 nonSMOriginal'!Q59</f>
        <v>15350.554602355378</v>
      </c>
    </row>
    <row r="18" spans="1:5" x14ac:dyDescent="0.2">
      <c r="C18" s="110">
        <f>SUM(C14:C17)</f>
        <v>833136.42999999993</v>
      </c>
      <c r="D18" s="110">
        <f>SUM(D14:D17)</f>
        <v>25834.397905419348</v>
      </c>
      <c r="E18" s="110">
        <f>SUM(E14:E17)</f>
        <v>26459.397905419348</v>
      </c>
    </row>
    <row r="19" spans="1:5" x14ac:dyDescent="0.2">
      <c r="D19" s="12"/>
      <c r="E19" s="12"/>
    </row>
    <row r="20" spans="1:5" ht="13.5" thickBot="1" x14ac:dyDescent="0.25">
      <c r="A20" s="1"/>
      <c r="C20" s="287">
        <f>C12+C18</f>
        <v>23244664.140000001</v>
      </c>
      <c r="D20" s="108">
        <f>D12+D18</f>
        <v>871316.49950541928</v>
      </c>
      <c r="E20" s="108">
        <f>E12+E18</f>
        <v>905997.90030541923</v>
      </c>
    </row>
    <row r="21" spans="1:5" ht="13.5" thickTop="1" x14ac:dyDescent="0.2"/>
    <row r="25" spans="1:5" ht="25.5" x14ac:dyDescent="0.2">
      <c r="A25" s="1" t="s">
        <v>90</v>
      </c>
      <c r="C25" s="6" t="s">
        <v>91</v>
      </c>
      <c r="D25" s="289" t="s">
        <v>92</v>
      </c>
    </row>
    <row r="27" spans="1:5" x14ac:dyDescent="0.2">
      <c r="A27">
        <v>1835</v>
      </c>
      <c r="C27" s="4">
        <f>'Accum Deprec 1835Original'!AP74+'PW Accum Deprec 1835Original'!J51</f>
        <v>-278963.00309953</v>
      </c>
      <c r="D27" s="4">
        <f>'Accum Deprec 1835withreallocate'!AN73+'PW Accum Deprec 1835Original'!J51</f>
        <v>-280557.34746525186</v>
      </c>
      <c r="E27" s="291"/>
    </row>
    <row r="28" spans="1:5" x14ac:dyDescent="0.2">
      <c r="A28">
        <v>1836</v>
      </c>
      <c r="C28" s="4">
        <f>'Accum Deprec 1836Original'!AP83+'PW Accum Deprec 1836Original'!J45</f>
        <v>-214387.3296946949</v>
      </c>
      <c r="D28" s="4">
        <f>'Accum Deprec 1836withreallocate'!AN83+'PW Accum Deprec 1836Original'!J45</f>
        <v>-217972.21137098561</v>
      </c>
      <c r="E28" s="291"/>
    </row>
    <row r="29" spans="1:5" x14ac:dyDescent="0.2">
      <c r="A29">
        <v>1837</v>
      </c>
      <c r="C29" s="4">
        <f>'Accum Deprec 1837Original'!AP83+'PW Accum Deprec 1837Original'!J44</f>
        <v>-70430.894571719313</v>
      </c>
      <c r="D29" s="4">
        <f>'Accum Deprec 1837withreallocate'!AN82+'PW Accum Deprec 1837Original'!J44</f>
        <v>-73629.840165821573</v>
      </c>
      <c r="E29" s="291"/>
    </row>
    <row r="30" spans="1:5" x14ac:dyDescent="0.2">
      <c r="A30">
        <v>1860</v>
      </c>
      <c r="C30" s="4">
        <f>'Accum Deprec 1860 nonSMOriginal'!S58</f>
        <v>-164940.39056993782</v>
      </c>
      <c r="D30" s="4">
        <f>'Accum Deprec 1860 1331 nonSMNew'!M57</f>
        <v>-181334.23088504444</v>
      </c>
      <c r="E30" s="291"/>
    </row>
    <row r="31" spans="1:5" x14ac:dyDescent="0.2">
      <c r="A31">
        <v>1995</v>
      </c>
      <c r="C31" s="290">
        <f>'Accum Deprec 1995Original'!S39+'Accum Deprec 1995 PWOriginal'!N31+'Accum Deprec 1999 PWOriginal'!G28</f>
        <v>845482.50159999996</v>
      </c>
      <c r="D31" s="191">
        <f>'Accum Deprec 1995 1996'!S39+'Accum Deprec 1995 PWOriginal'!N31+'Accum Deprec 1999 PWOriginal'!G28</f>
        <v>878307.94520000007</v>
      </c>
      <c r="E31" s="291"/>
    </row>
    <row r="32" spans="1:5" ht="25.5" x14ac:dyDescent="0.2">
      <c r="A32" s="284" t="s">
        <v>110</v>
      </c>
      <c r="C32" s="110">
        <f>SUM(C27:C31)</f>
        <v>116760.88366411801</v>
      </c>
      <c r="D32" s="110">
        <f t="shared" ref="D32" si="0">SUM(D27:D31)</f>
        <v>124814.31531289662</v>
      </c>
      <c r="E32" s="291"/>
    </row>
    <row r="33" spans="1:4" ht="13.5" thickBot="1" x14ac:dyDescent="0.25">
      <c r="A33" t="s">
        <v>111</v>
      </c>
      <c r="D33" s="285">
        <f>D32-C32</f>
        <v>8053.4316487786127</v>
      </c>
    </row>
    <row r="34" spans="1:4" ht="12.75" customHeight="1" thickTop="1" x14ac:dyDescent="0.2"/>
    <row r="37" spans="1:4" ht="25.5" x14ac:dyDescent="0.2">
      <c r="C37" s="6" t="s">
        <v>93</v>
      </c>
      <c r="D37" s="289" t="s">
        <v>94</v>
      </c>
    </row>
    <row r="39" spans="1:4" x14ac:dyDescent="0.2">
      <c r="A39">
        <v>1835</v>
      </c>
      <c r="C39" s="4">
        <f>'Accum Deprec 1835Original'!AP75+'PW Accum Deprec 1835Original'!J52</f>
        <v>-294278.83702286333</v>
      </c>
      <c r="D39" s="4">
        <f>'Accum Deprec 1835withreallocate'!AN74+'PW Accum Deprec 1835Original'!J52</f>
        <v>-295873.18138858519</v>
      </c>
    </row>
    <row r="40" spans="1:4" x14ac:dyDescent="0.2">
      <c r="A40">
        <v>1836</v>
      </c>
      <c r="C40" s="4">
        <f>'Accum Deprec 1836Original'!AP84+'PW Accum Deprec 1836Original'!J46</f>
        <v>-210712.60000445711</v>
      </c>
      <c r="D40" s="4">
        <f>'Accum Deprec 1836withreallocate'!AN84+'PW Accum Deprec 1836Original'!J46</f>
        <v>-214297.48168074782</v>
      </c>
    </row>
    <row r="41" spans="1:4" x14ac:dyDescent="0.2">
      <c r="A41">
        <v>1837</v>
      </c>
      <c r="C41" s="4">
        <f>'Accum Deprec 1837Original'!AP84+'PW Accum Deprec 1837Original'!J45</f>
        <v>-71440.249238385979</v>
      </c>
      <c r="D41" s="4">
        <f>'Accum Deprec 1837withreallocate'!AN83+'PW Accum Deprec 1837Original'!J45</f>
        <v>-74639.194832488225</v>
      </c>
    </row>
    <row r="42" spans="1:4" x14ac:dyDescent="0.2">
      <c r="A42">
        <v>1860</v>
      </c>
      <c r="C42" s="4">
        <f>'Accum Deprec 1860 nonSMOriginal'!S59</f>
        <v>-186489.24456993781</v>
      </c>
      <c r="D42" s="4">
        <f>'Accum Deprec 1860 1331 nonSMNew'!M58</f>
        <v>-203508.08488504443</v>
      </c>
    </row>
    <row r="43" spans="1:4" x14ac:dyDescent="0.2">
      <c r="A43">
        <v>1995</v>
      </c>
      <c r="C43" s="290">
        <f>'Accum Deprec 1995Original'!S40+'Accum Deprec 1995 PWOriginal'!N32+'Accum Deprec 1999 PWOriginal'!G29</f>
        <v>879538.50239999988</v>
      </c>
      <c r="D43" s="191">
        <f>'Accum Deprec 1995 1996'!S40+'Accum Deprec 1995 PWOriginal'!N32+'Accum Deprec 1999 PWOriginal'!G29</f>
        <v>912863.946</v>
      </c>
    </row>
    <row r="44" spans="1:4" ht="25.5" x14ac:dyDescent="0.2">
      <c r="A44" s="284" t="s">
        <v>110</v>
      </c>
      <c r="C44" s="110">
        <f>SUM(C39:C43)</f>
        <v>116617.57156435563</v>
      </c>
      <c r="D44" s="110">
        <f>SUM(D39:D43)</f>
        <v>124546.00321313436</v>
      </c>
    </row>
    <row r="45" spans="1:4" ht="13.5" thickBot="1" x14ac:dyDescent="0.25">
      <c r="A45" t="s">
        <v>111</v>
      </c>
      <c r="D45" s="285">
        <f>D44-C44</f>
        <v>7928.4316487787291</v>
      </c>
    </row>
    <row r="46" spans="1:4" ht="13.5" thickTop="1" x14ac:dyDescent="0.2"/>
  </sheetData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7"/>
  <sheetViews>
    <sheetView zoomScale="75" zoomScaleNormal="75" workbookViewId="0">
      <pane xSplit="1" ySplit="11" topLeftCell="C12" activePane="bottomRight" state="frozen"/>
      <selection activeCell="C124" sqref="C124"/>
      <selection pane="topRight" activeCell="C124" sqref="C124"/>
      <selection pane="bottomLeft" activeCell="C124" sqref="C124"/>
      <selection pane="bottomRight" activeCell="G14" sqref="G14"/>
    </sheetView>
  </sheetViews>
  <sheetFormatPr defaultColWidth="14.42578125" defaultRowHeight="14.25" x14ac:dyDescent="0.2"/>
  <cols>
    <col min="1" max="1" width="31.85546875" style="225" customWidth="1"/>
    <col min="2" max="2" width="14.85546875" style="225" bestFit="1" customWidth="1"/>
    <col min="3" max="3" width="12.85546875" style="225" bestFit="1" customWidth="1"/>
    <col min="4" max="4" width="14.42578125" style="225" customWidth="1"/>
    <col min="5" max="5" width="14.42578125" style="225" bestFit="1" customWidth="1"/>
    <col min="6" max="7" width="13.85546875" style="225" customWidth="1"/>
    <col min="8" max="8" width="17" style="225" customWidth="1"/>
    <col min="9" max="9" width="16.140625" style="225" bestFit="1" customWidth="1"/>
    <col min="10" max="10" width="17.140625" style="225" customWidth="1"/>
    <col min="11" max="11" width="25.140625" style="225" bestFit="1" customWidth="1"/>
    <col min="12" max="256" width="14.42578125" style="225"/>
    <col min="257" max="257" width="31.85546875" style="225" customWidth="1"/>
    <col min="258" max="258" width="14.85546875" style="225" bestFit="1" customWidth="1"/>
    <col min="259" max="259" width="12.85546875" style="225" bestFit="1" customWidth="1"/>
    <col min="260" max="260" width="14.42578125" style="225" customWidth="1"/>
    <col min="261" max="261" width="14.42578125" style="225" bestFit="1" customWidth="1"/>
    <col min="262" max="263" width="13.85546875" style="225" customWidth="1"/>
    <col min="264" max="264" width="17" style="225" customWidth="1"/>
    <col min="265" max="265" width="16.140625" style="225" bestFit="1" customWidth="1"/>
    <col min="266" max="266" width="17.140625" style="225" customWidth="1"/>
    <col min="267" max="267" width="25.140625" style="225" bestFit="1" customWidth="1"/>
    <col min="268" max="512" width="14.42578125" style="225"/>
    <col min="513" max="513" width="31.85546875" style="225" customWidth="1"/>
    <col min="514" max="514" width="14.85546875" style="225" bestFit="1" customWidth="1"/>
    <col min="515" max="515" width="12.85546875" style="225" bestFit="1" customWidth="1"/>
    <col min="516" max="516" width="14.42578125" style="225" customWidth="1"/>
    <col min="517" max="517" width="14.42578125" style="225" bestFit="1" customWidth="1"/>
    <col min="518" max="519" width="13.85546875" style="225" customWidth="1"/>
    <col min="520" max="520" width="17" style="225" customWidth="1"/>
    <col min="521" max="521" width="16.140625" style="225" bestFit="1" customWidth="1"/>
    <col min="522" max="522" width="17.140625" style="225" customWidth="1"/>
    <col min="523" max="523" width="25.140625" style="225" bestFit="1" customWidth="1"/>
    <col min="524" max="768" width="14.42578125" style="225"/>
    <col min="769" max="769" width="31.85546875" style="225" customWidth="1"/>
    <col min="770" max="770" width="14.85546875" style="225" bestFit="1" customWidth="1"/>
    <col min="771" max="771" width="12.85546875" style="225" bestFit="1" customWidth="1"/>
    <col min="772" max="772" width="14.42578125" style="225" customWidth="1"/>
    <col min="773" max="773" width="14.42578125" style="225" bestFit="1" customWidth="1"/>
    <col min="774" max="775" width="13.85546875" style="225" customWidth="1"/>
    <col min="776" max="776" width="17" style="225" customWidth="1"/>
    <col min="777" max="777" width="16.140625" style="225" bestFit="1" customWidth="1"/>
    <col min="778" max="778" width="17.140625" style="225" customWidth="1"/>
    <col min="779" max="779" width="25.140625" style="225" bestFit="1" customWidth="1"/>
    <col min="780" max="1024" width="14.42578125" style="225"/>
    <col min="1025" max="1025" width="31.85546875" style="225" customWidth="1"/>
    <col min="1026" max="1026" width="14.85546875" style="225" bestFit="1" customWidth="1"/>
    <col min="1027" max="1027" width="12.85546875" style="225" bestFit="1" customWidth="1"/>
    <col min="1028" max="1028" width="14.42578125" style="225" customWidth="1"/>
    <col min="1029" max="1029" width="14.42578125" style="225" bestFit="1" customWidth="1"/>
    <col min="1030" max="1031" width="13.85546875" style="225" customWidth="1"/>
    <col min="1032" max="1032" width="17" style="225" customWidth="1"/>
    <col min="1033" max="1033" width="16.140625" style="225" bestFit="1" customWidth="1"/>
    <col min="1034" max="1034" width="17.140625" style="225" customWidth="1"/>
    <col min="1035" max="1035" width="25.140625" style="225" bestFit="1" customWidth="1"/>
    <col min="1036" max="1280" width="14.42578125" style="225"/>
    <col min="1281" max="1281" width="31.85546875" style="225" customWidth="1"/>
    <col min="1282" max="1282" width="14.85546875" style="225" bestFit="1" customWidth="1"/>
    <col min="1283" max="1283" width="12.85546875" style="225" bestFit="1" customWidth="1"/>
    <col min="1284" max="1284" width="14.42578125" style="225" customWidth="1"/>
    <col min="1285" max="1285" width="14.42578125" style="225" bestFit="1" customWidth="1"/>
    <col min="1286" max="1287" width="13.85546875" style="225" customWidth="1"/>
    <col min="1288" max="1288" width="17" style="225" customWidth="1"/>
    <col min="1289" max="1289" width="16.140625" style="225" bestFit="1" customWidth="1"/>
    <col min="1290" max="1290" width="17.140625" style="225" customWidth="1"/>
    <col min="1291" max="1291" width="25.140625" style="225" bestFit="1" customWidth="1"/>
    <col min="1292" max="1536" width="14.42578125" style="225"/>
    <col min="1537" max="1537" width="31.85546875" style="225" customWidth="1"/>
    <col min="1538" max="1538" width="14.85546875" style="225" bestFit="1" customWidth="1"/>
    <col min="1539" max="1539" width="12.85546875" style="225" bestFit="1" customWidth="1"/>
    <col min="1540" max="1540" width="14.42578125" style="225" customWidth="1"/>
    <col min="1541" max="1541" width="14.42578125" style="225" bestFit="1" customWidth="1"/>
    <col min="1542" max="1543" width="13.85546875" style="225" customWidth="1"/>
    <col min="1544" max="1544" width="17" style="225" customWidth="1"/>
    <col min="1545" max="1545" width="16.140625" style="225" bestFit="1" customWidth="1"/>
    <col min="1546" max="1546" width="17.140625" style="225" customWidth="1"/>
    <col min="1547" max="1547" width="25.140625" style="225" bestFit="1" customWidth="1"/>
    <col min="1548" max="1792" width="14.42578125" style="225"/>
    <col min="1793" max="1793" width="31.85546875" style="225" customWidth="1"/>
    <col min="1794" max="1794" width="14.85546875" style="225" bestFit="1" customWidth="1"/>
    <col min="1795" max="1795" width="12.85546875" style="225" bestFit="1" customWidth="1"/>
    <col min="1796" max="1796" width="14.42578125" style="225" customWidth="1"/>
    <col min="1797" max="1797" width="14.42578125" style="225" bestFit="1" customWidth="1"/>
    <col min="1798" max="1799" width="13.85546875" style="225" customWidth="1"/>
    <col min="1800" max="1800" width="17" style="225" customWidth="1"/>
    <col min="1801" max="1801" width="16.140625" style="225" bestFit="1" customWidth="1"/>
    <col min="1802" max="1802" width="17.140625" style="225" customWidth="1"/>
    <col min="1803" max="1803" width="25.140625" style="225" bestFit="1" customWidth="1"/>
    <col min="1804" max="2048" width="14.42578125" style="225"/>
    <col min="2049" max="2049" width="31.85546875" style="225" customWidth="1"/>
    <col min="2050" max="2050" width="14.85546875" style="225" bestFit="1" customWidth="1"/>
    <col min="2051" max="2051" width="12.85546875" style="225" bestFit="1" customWidth="1"/>
    <col min="2052" max="2052" width="14.42578125" style="225" customWidth="1"/>
    <col min="2053" max="2053" width="14.42578125" style="225" bestFit="1" customWidth="1"/>
    <col min="2054" max="2055" width="13.85546875" style="225" customWidth="1"/>
    <col min="2056" max="2056" width="17" style="225" customWidth="1"/>
    <col min="2057" max="2057" width="16.140625" style="225" bestFit="1" customWidth="1"/>
    <col min="2058" max="2058" width="17.140625" style="225" customWidth="1"/>
    <col min="2059" max="2059" width="25.140625" style="225" bestFit="1" customWidth="1"/>
    <col min="2060" max="2304" width="14.42578125" style="225"/>
    <col min="2305" max="2305" width="31.85546875" style="225" customWidth="1"/>
    <col min="2306" max="2306" width="14.85546875" style="225" bestFit="1" customWidth="1"/>
    <col min="2307" max="2307" width="12.85546875" style="225" bestFit="1" customWidth="1"/>
    <col min="2308" max="2308" width="14.42578125" style="225" customWidth="1"/>
    <col min="2309" max="2309" width="14.42578125" style="225" bestFit="1" customWidth="1"/>
    <col min="2310" max="2311" width="13.85546875" style="225" customWidth="1"/>
    <col min="2312" max="2312" width="17" style="225" customWidth="1"/>
    <col min="2313" max="2313" width="16.140625" style="225" bestFit="1" customWidth="1"/>
    <col min="2314" max="2314" width="17.140625" style="225" customWidth="1"/>
    <col min="2315" max="2315" width="25.140625" style="225" bestFit="1" customWidth="1"/>
    <col min="2316" max="2560" width="14.42578125" style="225"/>
    <col min="2561" max="2561" width="31.85546875" style="225" customWidth="1"/>
    <col min="2562" max="2562" width="14.85546875" style="225" bestFit="1" customWidth="1"/>
    <col min="2563" max="2563" width="12.85546875" style="225" bestFit="1" customWidth="1"/>
    <col min="2564" max="2564" width="14.42578125" style="225" customWidth="1"/>
    <col min="2565" max="2565" width="14.42578125" style="225" bestFit="1" customWidth="1"/>
    <col min="2566" max="2567" width="13.85546875" style="225" customWidth="1"/>
    <col min="2568" max="2568" width="17" style="225" customWidth="1"/>
    <col min="2569" max="2569" width="16.140625" style="225" bestFit="1" customWidth="1"/>
    <col min="2570" max="2570" width="17.140625" style="225" customWidth="1"/>
    <col min="2571" max="2571" width="25.140625" style="225" bestFit="1" customWidth="1"/>
    <col min="2572" max="2816" width="14.42578125" style="225"/>
    <col min="2817" max="2817" width="31.85546875" style="225" customWidth="1"/>
    <col min="2818" max="2818" width="14.85546875" style="225" bestFit="1" customWidth="1"/>
    <col min="2819" max="2819" width="12.85546875" style="225" bestFit="1" customWidth="1"/>
    <col min="2820" max="2820" width="14.42578125" style="225" customWidth="1"/>
    <col min="2821" max="2821" width="14.42578125" style="225" bestFit="1" customWidth="1"/>
    <col min="2822" max="2823" width="13.85546875" style="225" customWidth="1"/>
    <col min="2824" max="2824" width="17" style="225" customWidth="1"/>
    <col min="2825" max="2825" width="16.140625" style="225" bestFit="1" customWidth="1"/>
    <col min="2826" max="2826" width="17.140625" style="225" customWidth="1"/>
    <col min="2827" max="2827" width="25.140625" style="225" bestFit="1" customWidth="1"/>
    <col min="2828" max="3072" width="14.42578125" style="225"/>
    <col min="3073" max="3073" width="31.85546875" style="225" customWidth="1"/>
    <col min="3074" max="3074" width="14.85546875" style="225" bestFit="1" customWidth="1"/>
    <col min="3075" max="3075" width="12.85546875" style="225" bestFit="1" customWidth="1"/>
    <col min="3076" max="3076" width="14.42578125" style="225" customWidth="1"/>
    <col min="3077" max="3077" width="14.42578125" style="225" bestFit="1" customWidth="1"/>
    <col min="3078" max="3079" width="13.85546875" style="225" customWidth="1"/>
    <col min="3080" max="3080" width="17" style="225" customWidth="1"/>
    <col min="3081" max="3081" width="16.140625" style="225" bestFit="1" customWidth="1"/>
    <col min="3082" max="3082" width="17.140625" style="225" customWidth="1"/>
    <col min="3083" max="3083" width="25.140625" style="225" bestFit="1" customWidth="1"/>
    <col min="3084" max="3328" width="14.42578125" style="225"/>
    <col min="3329" max="3329" width="31.85546875" style="225" customWidth="1"/>
    <col min="3330" max="3330" width="14.85546875" style="225" bestFit="1" customWidth="1"/>
    <col min="3331" max="3331" width="12.85546875" style="225" bestFit="1" customWidth="1"/>
    <col min="3332" max="3332" width="14.42578125" style="225" customWidth="1"/>
    <col min="3333" max="3333" width="14.42578125" style="225" bestFit="1" customWidth="1"/>
    <col min="3334" max="3335" width="13.85546875" style="225" customWidth="1"/>
    <col min="3336" max="3336" width="17" style="225" customWidth="1"/>
    <col min="3337" max="3337" width="16.140625" style="225" bestFit="1" customWidth="1"/>
    <col min="3338" max="3338" width="17.140625" style="225" customWidth="1"/>
    <col min="3339" max="3339" width="25.140625" style="225" bestFit="1" customWidth="1"/>
    <col min="3340" max="3584" width="14.42578125" style="225"/>
    <col min="3585" max="3585" width="31.85546875" style="225" customWidth="1"/>
    <col min="3586" max="3586" width="14.85546875" style="225" bestFit="1" customWidth="1"/>
    <col min="3587" max="3587" width="12.85546875" style="225" bestFit="1" customWidth="1"/>
    <col min="3588" max="3588" width="14.42578125" style="225" customWidth="1"/>
    <col min="3589" max="3589" width="14.42578125" style="225" bestFit="1" customWidth="1"/>
    <col min="3590" max="3591" width="13.85546875" style="225" customWidth="1"/>
    <col min="3592" max="3592" width="17" style="225" customWidth="1"/>
    <col min="3593" max="3593" width="16.140625" style="225" bestFit="1" customWidth="1"/>
    <col min="3594" max="3594" width="17.140625" style="225" customWidth="1"/>
    <col min="3595" max="3595" width="25.140625" style="225" bestFit="1" customWidth="1"/>
    <col min="3596" max="3840" width="14.42578125" style="225"/>
    <col min="3841" max="3841" width="31.85546875" style="225" customWidth="1"/>
    <col min="3842" max="3842" width="14.85546875" style="225" bestFit="1" customWidth="1"/>
    <col min="3843" max="3843" width="12.85546875" style="225" bestFit="1" customWidth="1"/>
    <col min="3844" max="3844" width="14.42578125" style="225" customWidth="1"/>
    <col min="3845" max="3845" width="14.42578125" style="225" bestFit="1" customWidth="1"/>
    <col min="3846" max="3847" width="13.85546875" style="225" customWidth="1"/>
    <col min="3848" max="3848" width="17" style="225" customWidth="1"/>
    <col min="3849" max="3849" width="16.140625" style="225" bestFit="1" customWidth="1"/>
    <col min="3850" max="3850" width="17.140625" style="225" customWidth="1"/>
    <col min="3851" max="3851" width="25.140625" style="225" bestFit="1" customWidth="1"/>
    <col min="3852" max="4096" width="14.42578125" style="225"/>
    <col min="4097" max="4097" width="31.85546875" style="225" customWidth="1"/>
    <col min="4098" max="4098" width="14.85546875" style="225" bestFit="1" customWidth="1"/>
    <col min="4099" max="4099" width="12.85546875" style="225" bestFit="1" customWidth="1"/>
    <col min="4100" max="4100" width="14.42578125" style="225" customWidth="1"/>
    <col min="4101" max="4101" width="14.42578125" style="225" bestFit="1" customWidth="1"/>
    <col min="4102" max="4103" width="13.85546875" style="225" customWidth="1"/>
    <col min="4104" max="4104" width="17" style="225" customWidth="1"/>
    <col min="4105" max="4105" width="16.140625" style="225" bestFit="1" customWidth="1"/>
    <col min="4106" max="4106" width="17.140625" style="225" customWidth="1"/>
    <col min="4107" max="4107" width="25.140625" style="225" bestFit="1" customWidth="1"/>
    <col min="4108" max="4352" width="14.42578125" style="225"/>
    <col min="4353" max="4353" width="31.85546875" style="225" customWidth="1"/>
    <col min="4354" max="4354" width="14.85546875" style="225" bestFit="1" customWidth="1"/>
    <col min="4355" max="4355" width="12.85546875" style="225" bestFit="1" customWidth="1"/>
    <col min="4356" max="4356" width="14.42578125" style="225" customWidth="1"/>
    <col min="4357" max="4357" width="14.42578125" style="225" bestFit="1" customWidth="1"/>
    <col min="4358" max="4359" width="13.85546875" style="225" customWidth="1"/>
    <col min="4360" max="4360" width="17" style="225" customWidth="1"/>
    <col min="4361" max="4361" width="16.140625" style="225" bestFit="1" customWidth="1"/>
    <col min="4362" max="4362" width="17.140625" style="225" customWidth="1"/>
    <col min="4363" max="4363" width="25.140625" style="225" bestFit="1" customWidth="1"/>
    <col min="4364" max="4608" width="14.42578125" style="225"/>
    <col min="4609" max="4609" width="31.85546875" style="225" customWidth="1"/>
    <col min="4610" max="4610" width="14.85546875" style="225" bestFit="1" customWidth="1"/>
    <col min="4611" max="4611" width="12.85546875" style="225" bestFit="1" customWidth="1"/>
    <col min="4612" max="4612" width="14.42578125" style="225" customWidth="1"/>
    <col min="4613" max="4613" width="14.42578125" style="225" bestFit="1" customWidth="1"/>
    <col min="4614" max="4615" width="13.85546875" style="225" customWidth="1"/>
    <col min="4616" max="4616" width="17" style="225" customWidth="1"/>
    <col min="4617" max="4617" width="16.140625" style="225" bestFit="1" customWidth="1"/>
    <col min="4618" max="4618" width="17.140625" style="225" customWidth="1"/>
    <col min="4619" max="4619" width="25.140625" style="225" bestFit="1" customWidth="1"/>
    <col min="4620" max="4864" width="14.42578125" style="225"/>
    <col min="4865" max="4865" width="31.85546875" style="225" customWidth="1"/>
    <col min="4866" max="4866" width="14.85546875" style="225" bestFit="1" customWidth="1"/>
    <col min="4867" max="4867" width="12.85546875" style="225" bestFit="1" customWidth="1"/>
    <col min="4868" max="4868" width="14.42578125" style="225" customWidth="1"/>
    <col min="4869" max="4869" width="14.42578125" style="225" bestFit="1" customWidth="1"/>
    <col min="4870" max="4871" width="13.85546875" style="225" customWidth="1"/>
    <col min="4872" max="4872" width="17" style="225" customWidth="1"/>
    <col min="4873" max="4873" width="16.140625" style="225" bestFit="1" customWidth="1"/>
    <col min="4874" max="4874" width="17.140625" style="225" customWidth="1"/>
    <col min="4875" max="4875" width="25.140625" style="225" bestFit="1" customWidth="1"/>
    <col min="4876" max="5120" width="14.42578125" style="225"/>
    <col min="5121" max="5121" width="31.85546875" style="225" customWidth="1"/>
    <col min="5122" max="5122" width="14.85546875" style="225" bestFit="1" customWidth="1"/>
    <col min="5123" max="5123" width="12.85546875" style="225" bestFit="1" customWidth="1"/>
    <col min="5124" max="5124" width="14.42578125" style="225" customWidth="1"/>
    <col min="5125" max="5125" width="14.42578125" style="225" bestFit="1" customWidth="1"/>
    <col min="5126" max="5127" width="13.85546875" style="225" customWidth="1"/>
    <col min="5128" max="5128" width="17" style="225" customWidth="1"/>
    <col min="5129" max="5129" width="16.140625" style="225" bestFit="1" customWidth="1"/>
    <col min="5130" max="5130" width="17.140625" style="225" customWidth="1"/>
    <col min="5131" max="5131" width="25.140625" style="225" bestFit="1" customWidth="1"/>
    <col min="5132" max="5376" width="14.42578125" style="225"/>
    <col min="5377" max="5377" width="31.85546875" style="225" customWidth="1"/>
    <col min="5378" max="5378" width="14.85546875" style="225" bestFit="1" customWidth="1"/>
    <col min="5379" max="5379" width="12.85546875" style="225" bestFit="1" customWidth="1"/>
    <col min="5380" max="5380" width="14.42578125" style="225" customWidth="1"/>
    <col min="5381" max="5381" width="14.42578125" style="225" bestFit="1" customWidth="1"/>
    <col min="5382" max="5383" width="13.85546875" style="225" customWidth="1"/>
    <col min="5384" max="5384" width="17" style="225" customWidth="1"/>
    <col min="5385" max="5385" width="16.140625" style="225" bestFit="1" customWidth="1"/>
    <col min="5386" max="5386" width="17.140625" style="225" customWidth="1"/>
    <col min="5387" max="5387" width="25.140625" style="225" bestFit="1" customWidth="1"/>
    <col min="5388" max="5632" width="14.42578125" style="225"/>
    <col min="5633" max="5633" width="31.85546875" style="225" customWidth="1"/>
    <col min="5634" max="5634" width="14.85546875" style="225" bestFit="1" customWidth="1"/>
    <col min="5635" max="5635" width="12.85546875" style="225" bestFit="1" customWidth="1"/>
    <col min="5636" max="5636" width="14.42578125" style="225" customWidth="1"/>
    <col min="5637" max="5637" width="14.42578125" style="225" bestFit="1" customWidth="1"/>
    <col min="5638" max="5639" width="13.85546875" style="225" customWidth="1"/>
    <col min="5640" max="5640" width="17" style="225" customWidth="1"/>
    <col min="5641" max="5641" width="16.140625" style="225" bestFit="1" customWidth="1"/>
    <col min="5642" max="5642" width="17.140625" style="225" customWidth="1"/>
    <col min="5643" max="5643" width="25.140625" style="225" bestFit="1" customWidth="1"/>
    <col min="5644" max="5888" width="14.42578125" style="225"/>
    <col min="5889" max="5889" width="31.85546875" style="225" customWidth="1"/>
    <col min="5890" max="5890" width="14.85546875" style="225" bestFit="1" customWidth="1"/>
    <col min="5891" max="5891" width="12.85546875" style="225" bestFit="1" customWidth="1"/>
    <col min="5892" max="5892" width="14.42578125" style="225" customWidth="1"/>
    <col min="5893" max="5893" width="14.42578125" style="225" bestFit="1" customWidth="1"/>
    <col min="5894" max="5895" width="13.85546875" style="225" customWidth="1"/>
    <col min="5896" max="5896" width="17" style="225" customWidth="1"/>
    <col min="5897" max="5897" width="16.140625" style="225" bestFit="1" customWidth="1"/>
    <col min="5898" max="5898" width="17.140625" style="225" customWidth="1"/>
    <col min="5899" max="5899" width="25.140625" style="225" bestFit="1" customWidth="1"/>
    <col min="5900" max="6144" width="14.42578125" style="225"/>
    <col min="6145" max="6145" width="31.85546875" style="225" customWidth="1"/>
    <col min="6146" max="6146" width="14.85546875" style="225" bestFit="1" customWidth="1"/>
    <col min="6147" max="6147" width="12.85546875" style="225" bestFit="1" customWidth="1"/>
    <col min="6148" max="6148" width="14.42578125" style="225" customWidth="1"/>
    <col min="6149" max="6149" width="14.42578125" style="225" bestFit="1" customWidth="1"/>
    <col min="6150" max="6151" width="13.85546875" style="225" customWidth="1"/>
    <col min="6152" max="6152" width="17" style="225" customWidth="1"/>
    <col min="6153" max="6153" width="16.140625" style="225" bestFit="1" customWidth="1"/>
    <col min="6154" max="6154" width="17.140625" style="225" customWidth="1"/>
    <col min="6155" max="6155" width="25.140625" style="225" bestFit="1" customWidth="1"/>
    <col min="6156" max="6400" width="14.42578125" style="225"/>
    <col min="6401" max="6401" width="31.85546875" style="225" customWidth="1"/>
    <col min="6402" max="6402" width="14.85546875" style="225" bestFit="1" customWidth="1"/>
    <col min="6403" max="6403" width="12.85546875" style="225" bestFit="1" customWidth="1"/>
    <col min="6404" max="6404" width="14.42578125" style="225" customWidth="1"/>
    <col min="6405" max="6405" width="14.42578125" style="225" bestFit="1" customWidth="1"/>
    <col min="6406" max="6407" width="13.85546875" style="225" customWidth="1"/>
    <col min="6408" max="6408" width="17" style="225" customWidth="1"/>
    <col min="6409" max="6409" width="16.140625" style="225" bestFit="1" customWidth="1"/>
    <col min="6410" max="6410" width="17.140625" style="225" customWidth="1"/>
    <col min="6411" max="6411" width="25.140625" style="225" bestFit="1" customWidth="1"/>
    <col min="6412" max="6656" width="14.42578125" style="225"/>
    <col min="6657" max="6657" width="31.85546875" style="225" customWidth="1"/>
    <col min="6658" max="6658" width="14.85546875" style="225" bestFit="1" customWidth="1"/>
    <col min="6659" max="6659" width="12.85546875" style="225" bestFit="1" customWidth="1"/>
    <col min="6660" max="6660" width="14.42578125" style="225" customWidth="1"/>
    <col min="6661" max="6661" width="14.42578125" style="225" bestFit="1" customWidth="1"/>
    <col min="6662" max="6663" width="13.85546875" style="225" customWidth="1"/>
    <col min="6664" max="6664" width="17" style="225" customWidth="1"/>
    <col min="6665" max="6665" width="16.140625" style="225" bestFit="1" customWidth="1"/>
    <col min="6666" max="6666" width="17.140625" style="225" customWidth="1"/>
    <col min="6667" max="6667" width="25.140625" style="225" bestFit="1" customWidth="1"/>
    <col min="6668" max="6912" width="14.42578125" style="225"/>
    <col min="6913" max="6913" width="31.85546875" style="225" customWidth="1"/>
    <col min="6914" max="6914" width="14.85546875" style="225" bestFit="1" customWidth="1"/>
    <col min="6915" max="6915" width="12.85546875" style="225" bestFit="1" customWidth="1"/>
    <col min="6916" max="6916" width="14.42578125" style="225" customWidth="1"/>
    <col min="6917" max="6917" width="14.42578125" style="225" bestFit="1" customWidth="1"/>
    <col min="6918" max="6919" width="13.85546875" style="225" customWidth="1"/>
    <col min="6920" max="6920" width="17" style="225" customWidth="1"/>
    <col min="6921" max="6921" width="16.140625" style="225" bestFit="1" customWidth="1"/>
    <col min="6922" max="6922" width="17.140625" style="225" customWidth="1"/>
    <col min="6923" max="6923" width="25.140625" style="225" bestFit="1" customWidth="1"/>
    <col min="6924" max="7168" width="14.42578125" style="225"/>
    <col min="7169" max="7169" width="31.85546875" style="225" customWidth="1"/>
    <col min="7170" max="7170" width="14.85546875" style="225" bestFit="1" customWidth="1"/>
    <col min="7171" max="7171" width="12.85546875" style="225" bestFit="1" customWidth="1"/>
    <col min="7172" max="7172" width="14.42578125" style="225" customWidth="1"/>
    <col min="7173" max="7173" width="14.42578125" style="225" bestFit="1" customWidth="1"/>
    <col min="7174" max="7175" width="13.85546875" style="225" customWidth="1"/>
    <col min="7176" max="7176" width="17" style="225" customWidth="1"/>
    <col min="7177" max="7177" width="16.140625" style="225" bestFit="1" customWidth="1"/>
    <col min="7178" max="7178" width="17.140625" style="225" customWidth="1"/>
    <col min="7179" max="7179" width="25.140625" style="225" bestFit="1" customWidth="1"/>
    <col min="7180" max="7424" width="14.42578125" style="225"/>
    <col min="7425" max="7425" width="31.85546875" style="225" customWidth="1"/>
    <col min="7426" max="7426" width="14.85546875" style="225" bestFit="1" customWidth="1"/>
    <col min="7427" max="7427" width="12.85546875" style="225" bestFit="1" customWidth="1"/>
    <col min="7428" max="7428" width="14.42578125" style="225" customWidth="1"/>
    <col min="7429" max="7429" width="14.42578125" style="225" bestFit="1" customWidth="1"/>
    <col min="7430" max="7431" width="13.85546875" style="225" customWidth="1"/>
    <col min="7432" max="7432" width="17" style="225" customWidth="1"/>
    <col min="7433" max="7433" width="16.140625" style="225" bestFit="1" customWidth="1"/>
    <col min="7434" max="7434" width="17.140625" style="225" customWidth="1"/>
    <col min="7435" max="7435" width="25.140625" style="225" bestFit="1" customWidth="1"/>
    <col min="7436" max="7680" width="14.42578125" style="225"/>
    <col min="7681" max="7681" width="31.85546875" style="225" customWidth="1"/>
    <col min="7682" max="7682" width="14.85546875" style="225" bestFit="1" customWidth="1"/>
    <col min="7683" max="7683" width="12.85546875" style="225" bestFit="1" customWidth="1"/>
    <col min="7684" max="7684" width="14.42578125" style="225" customWidth="1"/>
    <col min="7685" max="7685" width="14.42578125" style="225" bestFit="1" customWidth="1"/>
    <col min="7686" max="7687" width="13.85546875" style="225" customWidth="1"/>
    <col min="7688" max="7688" width="17" style="225" customWidth="1"/>
    <col min="7689" max="7689" width="16.140625" style="225" bestFit="1" customWidth="1"/>
    <col min="7690" max="7690" width="17.140625" style="225" customWidth="1"/>
    <col min="7691" max="7691" width="25.140625" style="225" bestFit="1" customWidth="1"/>
    <col min="7692" max="7936" width="14.42578125" style="225"/>
    <col min="7937" max="7937" width="31.85546875" style="225" customWidth="1"/>
    <col min="7938" max="7938" width="14.85546875" style="225" bestFit="1" customWidth="1"/>
    <col min="7939" max="7939" width="12.85546875" style="225" bestFit="1" customWidth="1"/>
    <col min="7940" max="7940" width="14.42578125" style="225" customWidth="1"/>
    <col min="7941" max="7941" width="14.42578125" style="225" bestFit="1" customWidth="1"/>
    <col min="7942" max="7943" width="13.85546875" style="225" customWidth="1"/>
    <col min="7944" max="7944" width="17" style="225" customWidth="1"/>
    <col min="7945" max="7945" width="16.140625" style="225" bestFit="1" customWidth="1"/>
    <col min="7946" max="7946" width="17.140625" style="225" customWidth="1"/>
    <col min="7947" max="7947" width="25.140625" style="225" bestFit="1" customWidth="1"/>
    <col min="7948" max="8192" width="14.42578125" style="225"/>
    <col min="8193" max="8193" width="31.85546875" style="225" customWidth="1"/>
    <col min="8194" max="8194" width="14.85546875" style="225" bestFit="1" customWidth="1"/>
    <col min="8195" max="8195" width="12.85546875" style="225" bestFit="1" customWidth="1"/>
    <col min="8196" max="8196" width="14.42578125" style="225" customWidth="1"/>
    <col min="8197" max="8197" width="14.42578125" style="225" bestFit="1" customWidth="1"/>
    <col min="8198" max="8199" width="13.85546875" style="225" customWidth="1"/>
    <col min="8200" max="8200" width="17" style="225" customWidth="1"/>
    <col min="8201" max="8201" width="16.140625" style="225" bestFit="1" customWidth="1"/>
    <col min="8202" max="8202" width="17.140625" style="225" customWidth="1"/>
    <col min="8203" max="8203" width="25.140625" style="225" bestFit="1" customWidth="1"/>
    <col min="8204" max="8448" width="14.42578125" style="225"/>
    <col min="8449" max="8449" width="31.85546875" style="225" customWidth="1"/>
    <col min="8450" max="8450" width="14.85546875" style="225" bestFit="1" customWidth="1"/>
    <col min="8451" max="8451" width="12.85546875" style="225" bestFit="1" customWidth="1"/>
    <col min="8452" max="8452" width="14.42578125" style="225" customWidth="1"/>
    <col min="8453" max="8453" width="14.42578125" style="225" bestFit="1" customWidth="1"/>
    <col min="8454" max="8455" width="13.85546875" style="225" customWidth="1"/>
    <col min="8456" max="8456" width="17" style="225" customWidth="1"/>
    <col min="8457" max="8457" width="16.140625" style="225" bestFit="1" customWidth="1"/>
    <col min="8458" max="8458" width="17.140625" style="225" customWidth="1"/>
    <col min="8459" max="8459" width="25.140625" style="225" bestFit="1" customWidth="1"/>
    <col min="8460" max="8704" width="14.42578125" style="225"/>
    <col min="8705" max="8705" width="31.85546875" style="225" customWidth="1"/>
    <col min="8706" max="8706" width="14.85546875" style="225" bestFit="1" customWidth="1"/>
    <col min="8707" max="8707" width="12.85546875" style="225" bestFit="1" customWidth="1"/>
    <col min="8708" max="8708" width="14.42578125" style="225" customWidth="1"/>
    <col min="8709" max="8709" width="14.42578125" style="225" bestFit="1" customWidth="1"/>
    <col min="8710" max="8711" width="13.85546875" style="225" customWidth="1"/>
    <col min="8712" max="8712" width="17" style="225" customWidth="1"/>
    <col min="8713" max="8713" width="16.140625" style="225" bestFit="1" customWidth="1"/>
    <col min="8714" max="8714" width="17.140625" style="225" customWidth="1"/>
    <col min="8715" max="8715" width="25.140625" style="225" bestFit="1" customWidth="1"/>
    <col min="8716" max="8960" width="14.42578125" style="225"/>
    <col min="8961" max="8961" width="31.85546875" style="225" customWidth="1"/>
    <col min="8962" max="8962" width="14.85546875" style="225" bestFit="1" customWidth="1"/>
    <col min="8963" max="8963" width="12.85546875" style="225" bestFit="1" customWidth="1"/>
    <col min="8964" max="8964" width="14.42578125" style="225" customWidth="1"/>
    <col min="8965" max="8965" width="14.42578125" style="225" bestFit="1" customWidth="1"/>
    <col min="8966" max="8967" width="13.85546875" style="225" customWidth="1"/>
    <col min="8968" max="8968" width="17" style="225" customWidth="1"/>
    <col min="8969" max="8969" width="16.140625" style="225" bestFit="1" customWidth="1"/>
    <col min="8970" max="8970" width="17.140625" style="225" customWidth="1"/>
    <col min="8971" max="8971" width="25.140625" style="225" bestFit="1" customWidth="1"/>
    <col min="8972" max="9216" width="14.42578125" style="225"/>
    <col min="9217" max="9217" width="31.85546875" style="225" customWidth="1"/>
    <col min="9218" max="9218" width="14.85546875" style="225" bestFit="1" customWidth="1"/>
    <col min="9219" max="9219" width="12.85546875" style="225" bestFit="1" customWidth="1"/>
    <col min="9220" max="9220" width="14.42578125" style="225" customWidth="1"/>
    <col min="9221" max="9221" width="14.42578125" style="225" bestFit="1" customWidth="1"/>
    <col min="9222" max="9223" width="13.85546875" style="225" customWidth="1"/>
    <col min="9224" max="9224" width="17" style="225" customWidth="1"/>
    <col min="9225" max="9225" width="16.140625" style="225" bestFit="1" customWidth="1"/>
    <col min="9226" max="9226" width="17.140625" style="225" customWidth="1"/>
    <col min="9227" max="9227" width="25.140625" style="225" bestFit="1" customWidth="1"/>
    <col min="9228" max="9472" width="14.42578125" style="225"/>
    <col min="9473" max="9473" width="31.85546875" style="225" customWidth="1"/>
    <col min="9474" max="9474" width="14.85546875" style="225" bestFit="1" customWidth="1"/>
    <col min="9475" max="9475" width="12.85546875" style="225" bestFit="1" customWidth="1"/>
    <col min="9476" max="9476" width="14.42578125" style="225" customWidth="1"/>
    <col min="9477" max="9477" width="14.42578125" style="225" bestFit="1" customWidth="1"/>
    <col min="9478" max="9479" width="13.85546875" style="225" customWidth="1"/>
    <col min="9480" max="9480" width="17" style="225" customWidth="1"/>
    <col min="9481" max="9481" width="16.140625" style="225" bestFit="1" customWidth="1"/>
    <col min="9482" max="9482" width="17.140625" style="225" customWidth="1"/>
    <col min="9483" max="9483" width="25.140625" style="225" bestFit="1" customWidth="1"/>
    <col min="9484" max="9728" width="14.42578125" style="225"/>
    <col min="9729" max="9729" width="31.85546875" style="225" customWidth="1"/>
    <col min="9730" max="9730" width="14.85546875" style="225" bestFit="1" customWidth="1"/>
    <col min="9731" max="9731" width="12.85546875" style="225" bestFit="1" customWidth="1"/>
    <col min="9732" max="9732" width="14.42578125" style="225" customWidth="1"/>
    <col min="9733" max="9733" width="14.42578125" style="225" bestFit="1" customWidth="1"/>
    <col min="9734" max="9735" width="13.85546875" style="225" customWidth="1"/>
    <col min="9736" max="9736" width="17" style="225" customWidth="1"/>
    <col min="9737" max="9737" width="16.140625" style="225" bestFit="1" customWidth="1"/>
    <col min="9738" max="9738" width="17.140625" style="225" customWidth="1"/>
    <col min="9739" max="9739" width="25.140625" style="225" bestFit="1" customWidth="1"/>
    <col min="9740" max="9984" width="14.42578125" style="225"/>
    <col min="9985" max="9985" width="31.85546875" style="225" customWidth="1"/>
    <col min="9986" max="9986" width="14.85546875" style="225" bestFit="1" customWidth="1"/>
    <col min="9987" max="9987" width="12.85546875" style="225" bestFit="1" customWidth="1"/>
    <col min="9988" max="9988" width="14.42578125" style="225" customWidth="1"/>
    <col min="9989" max="9989" width="14.42578125" style="225" bestFit="1" customWidth="1"/>
    <col min="9990" max="9991" width="13.85546875" style="225" customWidth="1"/>
    <col min="9992" max="9992" width="17" style="225" customWidth="1"/>
    <col min="9993" max="9993" width="16.140625" style="225" bestFit="1" customWidth="1"/>
    <col min="9994" max="9994" width="17.140625" style="225" customWidth="1"/>
    <col min="9995" max="9995" width="25.140625" style="225" bestFit="1" customWidth="1"/>
    <col min="9996" max="10240" width="14.42578125" style="225"/>
    <col min="10241" max="10241" width="31.85546875" style="225" customWidth="1"/>
    <col min="10242" max="10242" width="14.85546875" style="225" bestFit="1" customWidth="1"/>
    <col min="10243" max="10243" width="12.85546875" style="225" bestFit="1" customWidth="1"/>
    <col min="10244" max="10244" width="14.42578125" style="225" customWidth="1"/>
    <col min="10245" max="10245" width="14.42578125" style="225" bestFit="1" customWidth="1"/>
    <col min="10246" max="10247" width="13.85546875" style="225" customWidth="1"/>
    <col min="10248" max="10248" width="17" style="225" customWidth="1"/>
    <col min="10249" max="10249" width="16.140625" style="225" bestFit="1" customWidth="1"/>
    <col min="10250" max="10250" width="17.140625" style="225" customWidth="1"/>
    <col min="10251" max="10251" width="25.140625" style="225" bestFit="1" customWidth="1"/>
    <col min="10252" max="10496" width="14.42578125" style="225"/>
    <col min="10497" max="10497" width="31.85546875" style="225" customWidth="1"/>
    <col min="10498" max="10498" width="14.85546875" style="225" bestFit="1" customWidth="1"/>
    <col min="10499" max="10499" width="12.85546875" style="225" bestFit="1" customWidth="1"/>
    <col min="10500" max="10500" width="14.42578125" style="225" customWidth="1"/>
    <col min="10501" max="10501" width="14.42578125" style="225" bestFit="1" customWidth="1"/>
    <col min="10502" max="10503" width="13.85546875" style="225" customWidth="1"/>
    <col min="10504" max="10504" width="17" style="225" customWidth="1"/>
    <col min="10505" max="10505" width="16.140625" style="225" bestFit="1" customWidth="1"/>
    <col min="10506" max="10506" width="17.140625" style="225" customWidth="1"/>
    <col min="10507" max="10507" width="25.140625" style="225" bestFit="1" customWidth="1"/>
    <col min="10508" max="10752" width="14.42578125" style="225"/>
    <col min="10753" max="10753" width="31.85546875" style="225" customWidth="1"/>
    <col min="10754" max="10754" width="14.85546875" style="225" bestFit="1" customWidth="1"/>
    <col min="10755" max="10755" width="12.85546875" style="225" bestFit="1" customWidth="1"/>
    <col min="10756" max="10756" width="14.42578125" style="225" customWidth="1"/>
    <col min="10757" max="10757" width="14.42578125" style="225" bestFit="1" customWidth="1"/>
    <col min="10758" max="10759" width="13.85546875" style="225" customWidth="1"/>
    <col min="10760" max="10760" width="17" style="225" customWidth="1"/>
    <col min="10761" max="10761" width="16.140625" style="225" bestFit="1" customWidth="1"/>
    <col min="10762" max="10762" width="17.140625" style="225" customWidth="1"/>
    <col min="10763" max="10763" width="25.140625" style="225" bestFit="1" customWidth="1"/>
    <col min="10764" max="11008" width="14.42578125" style="225"/>
    <col min="11009" max="11009" width="31.85546875" style="225" customWidth="1"/>
    <col min="11010" max="11010" width="14.85546875" style="225" bestFit="1" customWidth="1"/>
    <col min="11011" max="11011" width="12.85546875" style="225" bestFit="1" customWidth="1"/>
    <col min="11012" max="11012" width="14.42578125" style="225" customWidth="1"/>
    <col min="11013" max="11013" width="14.42578125" style="225" bestFit="1" customWidth="1"/>
    <col min="11014" max="11015" width="13.85546875" style="225" customWidth="1"/>
    <col min="11016" max="11016" width="17" style="225" customWidth="1"/>
    <col min="11017" max="11017" width="16.140625" style="225" bestFit="1" customWidth="1"/>
    <col min="11018" max="11018" width="17.140625" style="225" customWidth="1"/>
    <col min="11019" max="11019" width="25.140625" style="225" bestFit="1" customWidth="1"/>
    <col min="11020" max="11264" width="14.42578125" style="225"/>
    <col min="11265" max="11265" width="31.85546875" style="225" customWidth="1"/>
    <col min="11266" max="11266" width="14.85546875" style="225" bestFit="1" customWidth="1"/>
    <col min="11267" max="11267" width="12.85546875" style="225" bestFit="1" customWidth="1"/>
    <col min="11268" max="11268" width="14.42578125" style="225" customWidth="1"/>
    <col min="11269" max="11269" width="14.42578125" style="225" bestFit="1" customWidth="1"/>
    <col min="11270" max="11271" width="13.85546875" style="225" customWidth="1"/>
    <col min="11272" max="11272" width="17" style="225" customWidth="1"/>
    <col min="11273" max="11273" width="16.140625" style="225" bestFit="1" customWidth="1"/>
    <col min="11274" max="11274" width="17.140625" style="225" customWidth="1"/>
    <col min="11275" max="11275" width="25.140625" style="225" bestFit="1" customWidth="1"/>
    <col min="11276" max="11520" width="14.42578125" style="225"/>
    <col min="11521" max="11521" width="31.85546875" style="225" customWidth="1"/>
    <col min="11522" max="11522" width="14.85546875" style="225" bestFit="1" customWidth="1"/>
    <col min="11523" max="11523" width="12.85546875" style="225" bestFit="1" customWidth="1"/>
    <col min="11524" max="11524" width="14.42578125" style="225" customWidth="1"/>
    <col min="11525" max="11525" width="14.42578125" style="225" bestFit="1" customWidth="1"/>
    <col min="11526" max="11527" width="13.85546875" style="225" customWidth="1"/>
    <col min="11528" max="11528" width="17" style="225" customWidth="1"/>
    <col min="11529" max="11529" width="16.140625" style="225" bestFit="1" customWidth="1"/>
    <col min="11530" max="11530" width="17.140625" style="225" customWidth="1"/>
    <col min="11531" max="11531" width="25.140625" style="225" bestFit="1" customWidth="1"/>
    <col min="11532" max="11776" width="14.42578125" style="225"/>
    <col min="11777" max="11777" width="31.85546875" style="225" customWidth="1"/>
    <col min="11778" max="11778" width="14.85546875" style="225" bestFit="1" customWidth="1"/>
    <col min="11779" max="11779" width="12.85546875" style="225" bestFit="1" customWidth="1"/>
    <col min="11780" max="11780" width="14.42578125" style="225" customWidth="1"/>
    <col min="11781" max="11781" width="14.42578125" style="225" bestFit="1" customWidth="1"/>
    <col min="11782" max="11783" width="13.85546875" style="225" customWidth="1"/>
    <col min="11784" max="11784" width="17" style="225" customWidth="1"/>
    <col min="11785" max="11785" width="16.140625" style="225" bestFit="1" customWidth="1"/>
    <col min="11786" max="11786" width="17.140625" style="225" customWidth="1"/>
    <col min="11787" max="11787" width="25.140625" style="225" bestFit="1" customWidth="1"/>
    <col min="11788" max="12032" width="14.42578125" style="225"/>
    <col min="12033" max="12033" width="31.85546875" style="225" customWidth="1"/>
    <col min="12034" max="12034" width="14.85546875" style="225" bestFit="1" customWidth="1"/>
    <col min="12035" max="12035" width="12.85546875" style="225" bestFit="1" customWidth="1"/>
    <col min="12036" max="12036" width="14.42578125" style="225" customWidth="1"/>
    <col min="12037" max="12037" width="14.42578125" style="225" bestFit="1" customWidth="1"/>
    <col min="12038" max="12039" width="13.85546875" style="225" customWidth="1"/>
    <col min="12040" max="12040" width="17" style="225" customWidth="1"/>
    <col min="12041" max="12041" width="16.140625" style="225" bestFit="1" customWidth="1"/>
    <col min="12042" max="12042" width="17.140625" style="225" customWidth="1"/>
    <col min="12043" max="12043" width="25.140625" style="225" bestFit="1" customWidth="1"/>
    <col min="12044" max="12288" width="14.42578125" style="225"/>
    <col min="12289" max="12289" width="31.85546875" style="225" customWidth="1"/>
    <col min="12290" max="12290" width="14.85546875" style="225" bestFit="1" customWidth="1"/>
    <col min="12291" max="12291" width="12.85546875" style="225" bestFit="1" customWidth="1"/>
    <col min="12292" max="12292" width="14.42578125" style="225" customWidth="1"/>
    <col min="12293" max="12293" width="14.42578125" style="225" bestFit="1" customWidth="1"/>
    <col min="12294" max="12295" width="13.85546875" style="225" customWidth="1"/>
    <col min="12296" max="12296" width="17" style="225" customWidth="1"/>
    <col min="12297" max="12297" width="16.140625" style="225" bestFit="1" customWidth="1"/>
    <col min="12298" max="12298" width="17.140625" style="225" customWidth="1"/>
    <col min="12299" max="12299" width="25.140625" style="225" bestFit="1" customWidth="1"/>
    <col min="12300" max="12544" width="14.42578125" style="225"/>
    <col min="12545" max="12545" width="31.85546875" style="225" customWidth="1"/>
    <col min="12546" max="12546" width="14.85546875" style="225" bestFit="1" customWidth="1"/>
    <col min="12547" max="12547" width="12.85546875" style="225" bestFit="1" customWidth="1"/>
    <col min="12548" max="12548" width="14.42578125" style="225" customWidth="1"/>
    <col min="12549" max="12549" width="14.42578125" style="225" bestFit="1" customWidth="1"/>
    <col min="12550" max="12551" width="13.85546875" style="225" customWidth="1"/>
    <col min="12552" max="12552" width="17" style="225" customWidth="1"/>
    <col min="12553" max="12553" width="16.140625" style="225" bestFit="1" customWidth="1"/>
    <col min="12554" max="12554" width="17.140625" style="225" customWidth="1"/>
    <col min="12555" max="12555" width="25.140625" style="225" bestFit="1" customWidth="1"/>
    <col min="12556" max="12800" width="14.42578125" style="225"/>
    <col min="12801" max="12801" width="31.85546875" style="225" customWidth="1"/>
    <col min="12802" max="12802" width="14.85546875" style="225" bestFit="1" customWidth="1"/>
    <col min="12803" max="12803" width="12.85546875" style="225" bestFit="1" customWidth="1"/>
    <col min="12804" max="12804" width="14.42578125" style="225" customWidth="1"/>
    <col min="12805" max="12805" width="14.42578125" style="225" bestFit="1" customWidth="1"/>
    <col min="12806" max="12807" width="13.85546875" style="225" customWidth="1"/>
    <col min="12808" max="12808" width="17" style="225" customWidth="1"/>
    <col min="12809" max="12809" width="16.140625" style="225" bestFit="1" customWidth="1"/>
    <col min="12810" max="12810" width="17.140625" style="225" customWidth="1"/>
    <col min="12811" max="12811" width="25.140625" style="225" bestFit="1" customWidth="1"/>
    <col min="12812" max="13056" width="14.42578125" style="225"/>
    <col min="13057" max="13057" width="31.85546875" style="225" customWidth="1"/>
    <col min="13058" max="13058" width="14.85546875" style="225" bestFit="1" customWidth="1"/>
    <col min="13059" max="13059" width="12.85546875" style="225" bestFit="1" customWidth="1"/>
    <col min="13060" max="13060" width="14.42578125" style="225" customWidth="1"/>
    <col min="13061" max="13061" width="14.42578125" style="225" bestFit="1" customWidth="1"/>
    <col min="13062" max="13063" width="13.85546875" style="225" customWidth="1"/>
    <col min="13064" max="13064" width="17" style="225" customWidth="1"/>
    <col min="13065" max="13065" width="16.140625" style="225" bestFit="1" customWidth="1"/>
    <col min="13066" max="13066" width="17.140625" style="225" customWidth="1"/>
    <col min="13067" max="13067" width="25.140625" style="225" bestFit="1" customWidth="1"/>
    <col min="13068" max="13312" width="14.42578125" style="225"/>
    <col min="13313" max="13313" width="31.85546875" style="225" customWidth="1"/>
    <col min="13314" max="13314" width="14.85546875" style="225" bestFit="1" customWidth="1"/>
    <col min="13315" max="13315" width="12.85546875" style="225" bestFit="1" customWidth="1"/>
    <col min="13316" max="13316" width="14.42578125" style="225" customWidth="1"/>
    <col min="13317" max="13317" width="14.42578125" style="225" bestFit="1" customWidth="1"/>
    <col min="13318" max="13319" width="13.85546875" style="225" customWidth="1"/>
    <col min="13320" max="13320" width="17" style="225" customWidth="1"/>
    <col min="13321" max="13321" width="16.140625" style="225" bestFit="1" customWidth="1"/>
    <col min="13322" max="13322" width="17.140625" style="225" customWidth="1"/>
    <col min="13323" max="13323" width="25.140625" style="225" bestFit="1" customWidth="1"/>
    <col min="13324" max="13568" width="14.42578125" style="225"/>
    <col min="13569" max="13569" width="31.85546875" style="225" customWidth="1"/>
    <col min="13570" max="13570" width="14.85546875" style="225" bestFit="1" customWidth="1"/>
    <col min="13571" max="13571" width="12.85546875" style="225" bestFit="1" customWidth="1"/>
    <col min="13572" max="13572" width="14.42578125" style="225" customWidth="1"/>
    <col min="13573" max="13573" width="14.42578125" style="225" bestFit="1" customWidth="1"/>
    <col min="13574" max="13575" width="13.85546875" style="225" customWidth="1"/>
    <col min="13576" max="13576" width="17" style="225" customWidth="1"/>
    <col min="13577" max="13577" width="16.140625" style="225" bestFit="1" customWidth="1"/>
    <col min="13578" max="13578" width="17.140625" style="225" customWidth="1"/>
    <col min="13579" max="13579" width="25.140625" style="225" bestFit="1" customWidth="1"/>
    <col min="13580" max="13824" width="14.42578125" style="225"/>
    <col min="13825" max="13825" width="31.85546875" style="225" customWidth="1"/>
    <col min="13826" max="13826" width="14.85546875" style="225" bestFit="1" customWidth="1"/>
    <col min="13827" max="13827" width="12.85546875" style="225" bestFit="1" customWidth="1"/>
    <col min="13828" max="13828" width="14.42578125" style="225" customWidth="1"/>
    <col min="13829" max="13829" width="14.42578125" style="225" bestFit="1" customWidth="1"/>
    <col min="13830" max="13831" width="13.85546875" style="225" customWidth="1"/>
    <col min="13832" max="13832" width="17" style="225" customWidth="1"/>
    <col min="13833" max="13833" width="16.140625" style="225" bestFit="1" customWidth="1"/>
    <col min="13834" max="13834" width="17.140625" style="225" customWidth="1"/>
    <col min="13835" max="13835" width="25.140625" style="225" bestFit="1" customWidth="1"/>
    <col min="13836" max="14080" width="14.42578125" style="225"/>
    <col min="14081" max="14081" width="31.85546875" style="225" customWidth="1"/>
    <col min="14082" max="14082" width="14.85546875" style="225" bestFit="1" customWidth="1"/>
    <col min="14083" max="14083" width="12.85546875" style="225" bestFit="1" customWidth="1"/>
    <col min="14084" max="14084" width="14.42578125" style="225" customWidth="1"/>
    <col min="14085" max="14085" width="14.42578125" style="225" bestFit="1" customWidth="1"/>
    <col min="14086" max="14087" width="13.85546875" style="225" customWidth="1"/>
    <col min="14088" max="14088" width="17" style="225" customWidth="1"/>
    <col min="14089" max="14089" width="16.140625" style="225" bestFit="1" customWidth="1"/>
    <col min="14090" max="14090" width="17.140625" style="225" customWidth="1"/>
    <col min="14091" max="14091" width="25.140625" style="225" bestFit="1" customWidth="1"/>
    <col min="14092" max="14336" width="14.42578125" style="225"/>
    <col min="14337" max="14337" width="31.85546875" style="225" customWidth="1"/>
    <col min="14338" max="14338" width="14.85546875" style="225" bestFit="1" customWidth="1"/>
    <col min="14339" max="14339" width="12.85546875" style="225" bestFit="1" customWidth="1"/>
    <col min="14340" max="14340" width="14.42578125" style="225" customWidth="1"/>
    <col min="14341" max="14341" width="14.42578125" style="225" bestFit="1" customWidth="1"/>
    <col min="14342" max="14343" width="13.85546875" style="225" customWidth="1"/>
    <col min="14344" max="14344" width="17" style="225" customWidth="1"/>
    <col min="14345" max="14345" width="16.140625" style="225" bestFit="1" customWidth="1"/>
    <col min="14346" max="14346" width="17.140625" style="225" customWidth="1"/>
    <col min="14347" max="14347" width="25.140625" style="225" bestFit="1" customWidth="1"/>
    <col min="14348" max="14592" width="14.42578125" style="225"/>
    <col min="14593" max="14593" width="31.85546875" style="225" customWidth="1"/>
    <col min="14594" max="14594" width="14.85546875" style="225" bestFit="1" customWidth="1"/>
    <col min="14595" max="14595" width="12.85546875" style="225" bestFit="1" customWidth="1"/>
    <col min="14596" max="14596" width="14.42578125" style="225" customWidth="1"/>
    <col min="14597" max="14597" width="14.42578125" style="225" bestFit="1" customWidth="1"/>
    <col min="14598" max="14599" width="13.85546875" style="225" customWidth="1"/>
    <col min="14600" max="14600" width="17" style="225" customWidth="1"/>
    <col min="14601" max="14601" width="16.140625" style="225" bestFit="1" customWidth="1"/>
    <col min="14602" max="14602" width="17.140625" style="225" customWidth="1"/>
    <col min="14603" max="14603" width="25.140625" style="225" bestFit="1" customWidth="1"/>
    <col min="14604" max="14848" width="14.42578125" style="225"/>
    <col min="14849" max="14849" width="31.85546875" style="225" customWidth="1"/>
    <col min="14850" max="14850" width="14.85546875" style="225" bestFit="1" customWidth="1"/>
    <col min="14851" max="14851" width="12.85546875" style="225" bestFit="1" customWidth="1"/>
    <col min="14852" max="14852" width="14.42578125" style="225" customWidth="1"/>
    <col min="14853" max="14853" width="14.42578125" style="225" bestFit="1" customWidth="1"/>
    <col min="14854" max="14855" width="13.85546875" style="225" customWidth="1"/>
    <col min="14856" max="14856" width="17" style="225" customWidth="1"/>
    <col min="14857" max="14857" width="16.140625" style="225" bestFit="1" customWidth="1"/>
    <col min="14858" max="14858" width="17.140625" style="225" customWidth="1"/>
    <col min="14859" max="14859" width="25.140625" style="225" bestFit="1" customWidth="1"/>
    <col min="14860" max="15104" width="14.42578125" style="225"/>
    <col min="15105" max="15105" width="31.85546875" style="225" customWidth="1"/>
    <col min="15106" max="15106" width="14.85546875" style="225" bestFit="1" customWidth="1"/>
    <col min="15107" max="15107" width="12.85546875" style="225" bestFit="1" customWidth="1"/>
    <col min="15108" max="15108" width="14.42578125" style="225" customWidth="1"/>
    <col min="15109" max="15109" width="14.42578125" style="225" bestFit="1" customWidth="1"/>
    <col min="15110" max="15111" width="13.85546875" style="225" customWidth="1"/>
    <col min="15112" max="15112" width="17" style="225" customWidth="1"/>
    <col min="15113" max="15113" width="16.140625" style="225" bestFit="1" customWidth="1"/>
    <col min="15114" max="15114" width="17.140625" style="225" customWidth="1"/>
    <col min="15115" max="15115" width="25.140625" style="225" bestFit="1" customWidth="1"/>
    <col min="15116" max="15360" width="14.42578125" style="225"/>
    <col min="15361" max="15361" width="31.85546875" style="225" customWidth="1"/>
    <col min="15362" max="15362" width="14.85546875" style="225" bestFit="1" customWidth="1"/>
    <col min="15363" max="15363" width="12.85546875" style="225" bestFit="1" customWidth="1"/>
    <col min="15364" max="15364" width="14.42578125" style="225" customWidth="1"/>
    <col min="15365" max="15365" width="14.42578125" style="225" bestFit="1" customWidth="1"/>
    <col min="15366" max="15367" width="13.85546875" style="225" customWidth="1"/>
    <col min="15368" max="15368" width="17" style="225" customWidth="1"/>
    <col min="15369" max="15369" width="16.140625" style="225" bestFit="1" customWidth="1"/>
    <col min="15370" max="15370" width="17.140625" style="225" customWidth="1"/>
    <col min="15371" max="15371" width="25.140625" style="225" bestFit="1" customWidth="1"/>
    <col min="15372" max="15616" width="14.42578125" style="225"/>
    <col min="15617" max="15617" width="31.85546875" style="225" customWidth="1"/>
    <col min="15618" max="15618" width="14.85546875" style="225" bestFit="1" customWidth="1"/>
    <col min="15619" max="15619" width="12.85546875" style="225" bestFit="1" customWidth="1"/>
    <col min="15620" max="15620" width="14.42578125" style="225" customWidth="1"/>
    <col min="15621" max="15621" width="14.42578125" style="225" bestFit="1" customWidth="1"/>
    <col min="15622" max="15623" width="13.85546875" style="225" customWidth="1"/>
    <col min="15624" max="15624" width="17" style="225" customWidth="1"/>
    <col min="15625" max="15625" width="16.140625" style="225" bestFit="1" customWidth="1"/>
    <col min="15626" max="15626" width="17.140625" style="225" customWidth="1"/>
    <col min="15627" max="15627" width="25.140625" style="225" bestFit="1" customWidth="1"/>
    <col min="15628" max="15872" width="14.42578125" style="225"/>
    <col min="15873" max="15873" width="31.85546875" style="225" customWidth="1"/>
    <col min="15874" max="15874" width="14.85546875" style="225" bestFit="1" customWidth="1"/>
    <col min="15875" max="15875" width="12.85546875" style="225" bestFit="1" customWidth="1"/>
    <col min="15876" max="15876" width="14.42578125" style="225" customWidth="1"/>
    <col min="15877" max="15877" width="14.42578125" style="225" bestFit="1" customWidth="1"/>
    <col min="15878" max="15879" width="13.85546875" style="225" customWidth="1"/>
    <col min="15880" max="15880" width="17" style="225" customWidth="1"/>
    <col min="15881" max="15881" width="16.140625" style="225" bestFit="1" customWidth="1"/>
    <col min="15882" max="15882" width="17.140625" style="225" customWidth="1"/>
    <col min="15883" max="15883" width="25.140625" style="225" bestFit="1" customWidth="1"/>
    <col min="15884" max="16128" width="14.42578125" style="225"/>
    <col min="16129" max="16129" width="31.85546875" style="225" customWidth="1"/>
    <col min="16130" max="16130" width="14.85546875" style="225" bestFit="1" customWidth="1"/>
    <col min="16131" max="16131" width="12.85546875" style="225" bestFit="1" customWidth="1"/>
    <col min="16132" max="16132" width="14.42578125" style="225" customWidth="1"/>
    <col min="16133" max="16133" width="14.42578125" style="225" bestFit="1" customWidth="1"/>
    <col min="16134" max="16135" width="13.85546875" style="225" customWidth="1"/>
    <col min="16136" max="16136" width="17" style="225" customWidth="1"/>
    <col min="16137" max="16137" width="16.140625" style="225" bestFit="1" customWidth="1"/>
    <col min="16138" max="16138" width="17.140625" style="225" customWidth="1"/>
    <col min="16139" max="16139" width="25.140625" style="225" bestFit="1" customWidth="1"/>
    <col min="16140" max="16384" width="14.42578125" style="225"/>
  </cols>
  <sheetData>
    <row r="1" spans="1:13" ht="13.5" customHeight="1" x14ac:dyDescent="0.2">
      <c r="A1" s="224" t="s">
        <v>6</v>
      </c>
    </row>
    <row r="2" spans="1:13" ht="15" x14ac:dyDescent="0.25">
      <c r="A2" s="226" t="s">
        <v>43</v>
      </c>
    </row>
    <row r="3" spans="1:13" ht="15" x14ac:dyDescent="0.25">
      <c r="A3" s="226" t="s">
        <v>95</v>
      </c>
    </row>
    <row r="4" spans="1:13" ht="13.5" customHeight="1" x14ac:dyDescent="0.2">
      <c r="A4" s="227" t="s">
        <v>89</v>
      </c>
    </row>
    <row r="5" spans="1:13" ht="15" x14ac:dyDescent="0.2">
      <c r="A5" s="198" t="s">
        <v>45</v>
      </c>
    </row>
    <row r="8" spans="1:13" x14ac:dyDescent="0.2">
      <c r="A8" s="228"/>
      <c r="F8" s="229"/>
      <c r="G8" s="229"/>
      <c r="H8" s="229"/>
      <c r="I8" s="229"/>
    </row>
    <row r="9" spans="1:13" ht="30.75" thickBot="1" x14ac:dyDescent="0.3">
      <c r="B9" s="230" t="s">
        <v>96</v>
      </c>
      <c r="C9" s="230" t="s">
        <v>97</v>
      </c>
      <c r="D9" s="230" t="s">
        <v>98</v>
      </c>
      <c r="E9" s="230" t="s">
        <v>99</v>
      </c>
      <c r="F9" s="231">
        <v>2004</v>
      </c>
      <c r="G9" s="231">
        <v>2005</v>
      </c>
      <c r="H9" s="231">
        <v>2006</v>
      </c>
      <c r="I9" s="231">
        <v>2007</v>
      </c>
      <c r="J9" s="231" t="s">
        <v>0</v>
      </c>
      <c r="K9" s="232" t="s">
        <v>100</v>
      </c>
    </row>
    <row r="10" spans="1:13" ht="15" thickTop="1" x14ac:dyDescent="0.2"/>
    <row r="11" spans="1:13" ht="15" x14ac:dyDescent="0.25">
      <c r="A11" s="233" t="s">
        <v>27</v>
      </c>
      <c r="B11" s="234"/>
      <c r="C11" s="234"/>
      <c r="D11" s="234"/>
      <c r="E11" s="235"/>
      <c r="F11" s="235"/>
      <c r="G11" s="235"/>
      <c r="H11" s="235"/>
      <c r="I11" s="235"/>
      <c r="J11" s="235"/>
      <c r="K11" s="236"/>
      <c r="M11" s="237"/>
    </row>
    <row r="12" spans="1:13" x14ac:dyDescent="0.2">
      <c r="A12" s="228"/>
      <c r="B12" s="234"/>
      <c r="C12" s="234"/>
      <c r="D12" s="234"/>
      <c r="E12" s="235"/>
      <c r="F12" s="235"/>
      <c r="G12" s="235"/>
      <c r="H12" s="235"/>
      <c r="I12" s="235"/>
      <c r="J12" s="235"/>
    </row>
    <row r="13" spans="1:13" x14ac:dyDescent="0.2">
      <c r="B13" s="238">
        <v>907802.56075225736</v>
      </c>
      <c r="C13" s="238">
        <v>25920.474315945445</v>
      </c>
      <c r="D13" s="238">
        <v>487496.03276633716</v>
      </c>
      <c r="E13" s="239">
        <v>141951.02754685294</v>
      </c>
      <c r="F13" s="239">
        <v>397179.13396783272</v>
      </c>
      <c r="G13" s="239">
        <v>30782.803268034833</v>
      </c>
      <c r="H13" s="239">
        <v>696942.96203378704</v>
      </c>
      <c r="I13" s="239">
        <v>966563.63236186421</v>
      </c>
      <c r="J13" s="238">
        <f>SUM(B13:I13)</f>
        <v>3654638.6270129117</v>
      </c>
    </row>
    <row r="14" spans="1:13" x14ac:dyDescent="0.2">
      <c r="B14" s="240"/>
      <c r="C14" s="240"/>
      <c r="D14" s="240"/>
      <c r="E14" s="240"/>
      <c r="F14" s="240"/>
      <c r="G14" s="240"/>
      <c r="H14" s="240"/>
      <c r="I14" s="240"/>
    </row>
    <row r="15" spans="1:13" x14ac:dyDescent="0.2">
      <c r="B15" s="240"/>
      <c r="C15" s="240"/>
      <c r="D15" s="240"/>
      <c r="E15" s="240"/>
      <c r="F15" s="240"/>
      <c r="G15" s="240"/>
      <c r="H15" s="240"/>
      <c r="I15" s="240"/>
    </row>
    <row r="16" spans="1:13" x14ac:dyDescent="0.2">
      <c r="B16" s="240"/>
      <c r="C16" s="240"/>
      <c r="D16" s="240"/>
      <c r="E16" s="240"/>
      <c r="F16" s="240"/>
      <c r="G16" s="240"/>
      <c r="H16" s="240"/>
      <c r="I16" s="240"/>
    </row>
    <row r="17" spans="1:11" x14ac:dyDescent="0.2">
      <c r="B17" s="240"/>
      <c r="C17" s="240"/>
      <c r="D17" s="240"/>
      <c r="E17" s="240"/>
      <c r="F17" s="240"/>
      <c r="G17" s="240"/>
      <c r="H17" s="240"/>
      <c r="I17" s="240"/>
    </row>
    <row r="18" spans="1:11" x14ac:dyDescent="0.2">
      <c r="B18" s="240"/>
      <c r="C18" s="240"/>
      <c r="D18" s="240"/>
      <c r="E18" s="240"/>
      <c r="F18" s="240"/>
      <c r="G18" s="240"/>
      <c r="H18" s="240"/>
      <c r="I18" s="240"/>
    </row>
    <row r="19" spans="1:11" x14ac:dyDescent="0.2">
      <c r="B19" s="240"/>
      <c r="C19" s="240"/>
      <c r="D19" s="240"/>
      <c r="E19" s="240"/>
      <c r="F19" s="240"/>
      <c r="G19" s="240"/>
      <c r="H19" s="240"/>
      <c r="I19" s="240"/>
    </row>
    <row r="20" spans="1:11" x14ac:dyDescent="0.2">
      <c r="B20" s="240"/>
      <c r="C20" s="240"/>
      <c r="D20" s="240"/>
      <c r="E20" s="240"/>
      <c r="F20" s="240"/>
      <c r="G20" s="240"/>
      <c r="H20" s="240"/>
      <c r="I20" s="240"/>
    </row>
    <row r="21" spans="1:11" x14ac:dyDescent="0.2">
      <c r="B21" s="240"/>
      <c r="C21" s="240"/>
      <c r="D21" s="240"/>
      <c r="E21" s="240"/>
      <c r="F21" s="240"/>
      <c r="G21" s="240"/>
      <c r="H21" s="240"/>
      <c r="I21" s="240"/>
    </row>
    <row r="22" spans="1:11" x14ac:dyDescent="0.2">
      <c r="B22" s="240"/>
      <c r="C22" s="240"/>
      <c r="D22" s="240"/>
      <c r="E22" s="240"/>
      <c r="F22" s="240"/>
      <c r="G22" s="240"/>
      <c r="H22" s="240"/>
      <c r="I22" s="240"/>
    </row>
    <row r="23" spans="1:11" ht="11.25" customHeight="1" x14ac:dyDescent="0.2">
      <c r="A23" s="241" t="s">
        <v>96</v>
      </c>
      <c r="B23" s="234"/>
      <c r="J23" s="235">
        <f t="shared" ref="J23:J35" si="0">SUM(B23:I23)</f>
        <v>0</v>
      </c>
      <c r="K23" s="242">
        <f>J23</f>
        <v>0</v>
      </c>
    </row>
    <row r="24" spans="1:11" ht="11.25" customHeight="1" x14ac:dyDescent="0.2">
      <c r="A24" s="241" t="s">
        <v>97</v>
      </c>
      <c r="B24" s="234">
        <v>-60520.171286229888</v>
      </c>
      <c r="C24" s="234">
        <v>-1036.81910282074</v>
      </c>
      <c r="J24" s="235">
        <f t="shared" si="0"/>
        <v>-61556.990389050625</v>
      </c>
      <c r="K24" s="242">
        <f>J24+K23</f>
        <v>-61556.990389050625</v>
      </c>
    </row>
    <row r="25" spans="1:11" ht="11.25" customHeight="1" x14ac:dyDescent="0.2">
      <c r="A25" s="241" t="s">
        <v>98</v>
      </c>
      <c r="B25" s="234">
        <v>-60520.170716817156</v>
      </c>
      <c r="C25" s="234">
        <v>-1036.8189726378178</v>
      </c>
      <c r="D25" s="234">
        <v>-19499.841634729117</v>
      </c>
      <c r="J25" s="235">
        <f t="shared" si="0"/>
        <v>-81056.831324184095</v>
      </c>
      <c r="K25" s="242">
        <f t="shared" ref="K25:K35" si="1">J25+K24</f>
        <v>-142613.82171323471</v>
      </c>
    </row>
    <row r="26" spans="1:11" ht="11.25" customHeight="1" x14ac:dyDescent="0.2">
      <c r="A26" s="241" t="s">
        <v>99</v>
      </c>
      <c r="B26" s="234">
        <v>-60520.170716817156</v>
      </c>
      <c r="C26" s="234">
        <v>-1036.8189726378178</v>
      </c>
      <c r="D26" s="234">
        <v>-19499.841310653483</v>
      </c>
      <c r="E26" s="234">
        <v>-5678.0411018741179</v>
      </c>
      <c r="J26" s="235">
        <f t="shared" si="0"/>
        <v>-86734.872101982575</v>
      </c>
      <c r="K26" s="242">
        <f t="shared" si="1"/>
        <v>-229348.6938152173</v>
      </c>
    </row>
    <row r="27" spans="1:11" ht="11.25" customHeight="1" x14ac:dyDescent="0.2">
      <c r="A27" s="241" t="s">
        <v>101</v>
      </c>
      <c r="B27" s="234">
        <v>-60520.170716817156</v>
      </c>
      <c r="C27" s="234">
        <v>-1036.8189726378178</v>
      </c>
      <c r="D27" s="234">
        <v>-19499.841310653483</v>
      </c>
      <c r="E27" s="234">
        <v>-5678.0411018741179</v>
      </c>
      <c r="F27" s="234">
        <v>-15887.165358713306</v>
      </c>
      <c r="G27" s="235"/>
      <c r="H27" s="235"/>
      <c r="I27" s="235"/>
      <c r="J27" s="235">
        <f t="shared" si="0"/>
        <v>-102622.03746069588</v>
      </c>
      <c r="K27" s="242">
        <f t="shared" si="1"/>
        <v>-331970.73127591319</v>
      </c>
    </row>
    <row r="28" spans="1:11" ht="11.25" customHeight="1" x14ac:dyDescent="0.2">
      <c r="A28" s="241" t="s">
        <v>102</v>
      </c>
      <c r="B28" s="234">
        <v>-60520.170716817156</v>
      </c>
      <c r="C28" s="234">
        <v>-1036.8189726378178</v>
      </c>
      <c r="D28" s="234">
        <v>-19499.841310653483</v>
      </c>
      <c r="E28" s="234">
        <v>-5678.0411018741179</v>
      </c>
      <c r="F28" s="234">
        <v>-15887.165358713306</v>
      </c>
      <c r="G28" s="243">
        <v>-1231.3121307213933</v>
      </c>
      <c r="H28" s="235"/>
      <c r="I28" s="235"/>
      <c r="J28" s="235">
        <f t="shared" si="0"/>
        <v>-103853.34959141727</v>
      </c>
      <c r="K28" s="242">
        <f t="shared" si="1"/>
        <v>-435824.08086733043</v>
      </c>
    </row>
    <row r="29" spans="1:11" ht="11.25" customHeight="1" x14ac:dyDescent="0.2">
      <c r="A29" s="241" t="s">
        <v>103</v>
      </c>
      <c r="B29" s="234">
        <v>-60520.170716817156</v>
      </c>
      <c r="C29" s="234">
        <v>-1036.8189726378178</v>
      </c>
      <c r="D29" s="234">
        <v>-19499.841310653483</v>
      </c>
      <c r="E29" s="234">
        <v>-5678.0411018741179</v>
      </c>
      <c r="F29" s="234">
        <v>-15887.165358713306</v>
      </c>
      <c r="G29" s="243">
        <v>-1231.3121307213933</v>
      </c>
      <c r="H29" s="234">
        <v>-27877.718481351487</v>
      </c>
      <c r="I29" s="235"/>
      <c r="J29" s="235">
        <f t="shared" si="0"/>
        <v>-131731.06807276874</v>
      </c>
      <c r="K29" s="242">
        <f t="shared" si="1"/>
        <v>-567555.14894009917</v>
      </c>
    </row>
    <row r="30" spans="1:11" ht="11.25" customHeight="1" x14ac:dyDescent="0.2">
      <c r="A30" s="241" t="s">
        <v>104</v>
      </c>
      <c r="B30" s="234">
        <v>-60520.170716817156</v>
      </c>
      <c r="C30" s="234">
        <v>-1036.8189726378178</v>
      </c>
      <c r="D30" s="234">
        <v>-19499.841310653483</v>
      </c>
      <c r="E30" s="234">
        <v>-5678.0411018741179</v>
      </c>
      <c r="F30" s="234">
        <v>-15887.165358713306</v>
      </c>
      <c r="G30" s="243">
        <v>-1231.3121307213933</v>
      </c>
      <c r="H30" s="234">
        <v>-27877.718481351487</v>
      </c>
      <c r="I30" s="234">
        <v>-38662.545294474578</v>
      </c>
      <c r="J30" s="235">
        <f t="shared" si="0"/>
        <v>-170393.61336724332</v>
      </c>
      <c r="K30" s="242">
        <f t="shared" si="1"/>
        <v>-737948.76230734249</v>
      </c>
    </row>
    <row r="31" spans="1:11" ht="11.25" customHeight="1" x14ac:dyDescent="0.2">
      <c r="A31" s="241" t="s">
        <v>105</v>
      </c>
      <c r="B31" s="234">
        <v>-60520.170716817156</v>
      </c>
      <c r="C31" s="234">
        <v>-1036.8189726378178</v>
      </c>
      <c r="D31" s="234">
        <v>-19499.841310653483</v>
      </c>
      <c r="E31" s="234">
        <v>-5678.0411018741179</v>
      </c>
      <c r="F31" s="234">
        <v>-15887.165358713306</v>
      </c>
      <c r="G31" s="243">
        <v>-1231.3121307213933</v>
      </c>
      <c r="H31" s="234">
        <v>-27877.718481351487</v>
      </c>
      <c r="I31" s="234">
        <v>-38662.545294474578</v>
      </c>
      <c r="J31" s="235">
        <f t="shared" si="0"/>
        <v>-170393.61336724332</v>
      </c>
      <c r="K31" s="242">
        <f t="shared" si="1"/>
        <v>-908342.37567458581</v>
      </c>
    </row>
    <row r="32" spans="1:11" s="245" customFormat="1" ht="11.25" customHeight="1" x14ac:dyDescent="0.2">
      <c r="A32" s="241" t="s">
        <v>106</v>
      </c>
      <c r="B32" s="234">
        <v>-60520.170716817156</v>
      </c>
      <c r="C32" s="234">
        <v>-1036.8189726378178</v>
      </c>
      <c r="D32" s="234">
        <v>-19499.841310653483</v>
      </c>
      <c r="E32" s="234">
        <v>-5678.0411018741179</v>
      </c>
      <c r="F32" s="234">
        <v>-15887.165358713306</v>
      </c>
      <c r="G32" s="243">
        <v>-1231.3121307213933</v>
      </c>
      <c r="H32" s="234">
        <v>-27877.718481351487</v>
      </c>
      <c r="I32" s="234">
        <v>-38662.545294474578</v>
      </c>
      <c r="J32" s="244">
        <f t="shared" si="0"/>
        <v>-170393.61336724332</v>
      </c>
      <c r="K32" s="242">
        <f t="shared" si="1"/>
        <v>-1078735.989041829</v>
      </c>
    </row>
    <row r="33" spans="1:12" s="245" customFormat="1" ht="11.25" customHeight="1" x14ac:dyDescent="0.2">
      <c r="A33" s="246" t="s">
        <v>107</v>
      </c>
      <c r="B33" s="247">
        <v>-60520.170716817156</v>
      </c>
      <c r="C33" s="247">
        <v>-1036.8189726378178</v>
      </c>
      <c r="D33" s="247">
        <v>-19499.841310653483</v>
      </c>
      <c r="E33" s="247">
        <v>-5678.0411018741179</v>
      </c>
      <c r="F33" s="247">
        <v>-15887.165358713306</v>
      </c>
      <c r="G33" s="248">
        <v>-1231.3121307213933</v>
      </c>
      <c r="H33" s="247">
        <v>-27877.718481351487</v>
      </c>
      <c r="I33" s="247">
        <v>-38662.545294474578</v>
      </c>
      <c r="J33" s="244">
        <f t="shared" si="0"/>
        <v>-170393.61336724332</v>
      </c>
      <c r="K33" s="242">
        <f t="shared" si="1"/>
        <v>-1249129.6024090722</v>
      </c>
    </row>
    <row r="34" spans="1:12" s="245" customFormat="1" ht="11.25" customHeight="1" x14ac:dyDescent="0.2">
      <c r="A34" s="246" t="s">
        <v>108</v>
      </c>
      <c r="B34" s="247">
        <v>-60520.171286229888</v>
      </c>
      <c r="C34" s="247">
        <v>-1036.8189726378178</v>
      </c>
      <c r="D34" s="247">
        <v>-19499.841310653483</v>
      </c>
      <c r="E34" s="247">
        <v>-5678.0411018741179</v>
      </c>
      <c r="F34" s="247">
        <v>-15887.165358713306</v>
      </c>
      <c r="G34" s="248">
        <v>-1231.3121307213933</v>
      </c>
      <c r="H34" s="247">
        <v>-27877.718481351487</v>
      </c>
      <c r="I34" s="247">
        <v>-38662.545294474578</v>
      </c>
      <c r="J34" s="244">
        <f t="shared" si="0"/>
        <v>-170393.61393665607</v>
      </c>
      <c r="K34" s="242">
        <f t="shared" si="1"/>
        <v>-1419523.2163457284</v>
      </c>
    </row>
    <row r="35" spans="1:12" x14ac:dyDescent="0.2">
      <c r="A35" s="249" t="s">
        <v>109</v>
      </c>
      <c r="B35" s="250">
        <v>-60520.171286229888</v>
      </c>
      <c r="C35" s="250">
        <v>-1036.8189726378178</v>
      </c>
      <c r="D35" s="250">
        <v>-19499.841310653483</v>
      </c>
      <c r="E35" s="250">
        <v>-5678.0411018741179</v>
      </c>
      <c r="F35" s="250">
        <v>-15887.165358713306</v>
      </c>
      <c r="G35" s="251">
        <v>-1231.3121307213933</v>
      </c>
      <c r="H35" s="250">
        <v>-27877.718481351487</v>
      </c>
      <c r="I35" s="250">
        <v>-38662.545294474578</v>
      </c>
      <c r="J35" s="252">
        <f t="shared" si="0"/>
        <v>-170393.61393665607</v>
      </c>
      <c r="K35" s="253">
        <f t="shared" si="1"/>
        <v>-1589916.8302823845</v>
      </c>
    </row>
    <row r="36" spans="1:12" x14ac:dyDescent="0.2">
      <c r="A36" s="217" t="s">
        <v>53</v>
      </c>
      <c r="B36" s="238">
        <f>SUM(B24:B35)</f>
        <v>-726242.05031004397</v>
      </c>
      <c r="C36" s="238">
        <f t="shared" ref="C36:J36" si="2">SUM(C24:C35)</f>
        <v>-12441.827801836738</v>
      </c>
      <c r="D36" s="238">
        <f t="shared" si="2"/>
        <v>-214498.25474126395</v>
      </c>
      <c r="E36" s="238">
        <f t="shared" si="2"/>
        <v>-56780.411018741172</v>
      </c>
      <c r="F36" s="238">
        <f t="shared" si="2"/>
        <v>-142984.48822841977</v>
      </c>
      <c r="G36" s="238">
        <f t="shared" si="2"/>
        <v>-9850.4970457711461</v>
      </c>
      <c r="H36" s="238">
        <f t="shared" si="2"/>
        <v>-195144.02936946039</v>
      </c>
      <c r="I36" s="238">
        <f t="shared" si="2"/>
        <v>-231975.27176684747</v>
      </c>
      <c r="J36" s="238">
        <f t="shared" si="2"/>
        <v>-1589916.8302823845</v>
      </c>
      <c r="K36" s="236"/>
      <c r="L36" s="237"/>
    </row>
    <row r="37" spans="1:12" x14ac:dyDescent="0.2">
      <c r="A37" s="217" t="s">
        <v>54</v>
      </c>
      <c r="B37" s="234">
        <f>B13+B36</f>
        <v>181560.51044221339</v>
      </c>
      <c r="C37" s="234">
        <f t="shared" ref="C37:J37" si="3">C13+C36</f>
        <v>13478.646514108706</v>
      </c>
      <c r="D37" s="234">
        <f t="shared" si="3"/>
        <v>272997.77802507323</v>
      </c>
      <c r="E37" s="234">
        <f t="shared" si="3"/>
        <v>85170.616528111772</v>
      </c>
      <c r="F37" s="234">
        <f t="shared" si="3"/>
        <v>254194.64573941295</v>
      </c>
      <c r="G37" s="234">
        <f t="shared" si="3"/>
        <v>20932.306222263687</v>
      </c>
      <c r="H37" s="234">
        <f t="shared" si="3"/>
        <v>501798.93266432662</v>
      </c>
      <c r="I37" s="234">
        <f t="shared" si="3"/>
        <v>734588.36059501674</v>
      </c>
      <c r="J37" s="234">
        <f t="shared" si="3"/>
        <v>2064721.7967305272</v>
      </c>
    </row>
    <row r="38" spans="1:12" x14ac:dyDescent="0.2">
      <c r="A38" s="217"/>
    </row>
    <row r="39" spans="1:12" x14ac:dyDescent="0.2">
      <c r="A39" s="217" t="s">
        <v>55</v>
      </c>
      <c r="B39" s="225">
        <v>15</v>
      </c>
      <c r="C39" s="225">
        <v>25</v>
      </c>
      <c r="D39" s="225">
        <v>25</v>
      </c>
      <c r="E39" s="225">
        <v>25</v>
      </c>
      <c r="F39" s="225">
        <v>25</v>
      </c>
      <c r="G39" s="225">
        <v>25</v>
      </c>
      <c r="H39" s="225">
        <v>25</v>
      </c>
      <c r="I39" s="225">
        <v>25</v>
      </c>
    </row>
    <row r="40" spans="1:12" x14ac:dyDescent="0.2">
      <c r="A40" s="217"/>
    </row>
    <row r="41" spans="1:12" x14ac:dyDescent="0.2">
      <c r="A41" s="217" t="s">
        <v>56</v>
      </c>
      <c r="B41" s="225">
        <v>12</v>
      </c>
      <c r="C41" s="225">
        <v>12</v>
      </c>
      <c r="D41" s="225">
        <v>11</v>
      </c>
      <c r="E41" s="225">
        <v>10</v>
      </c>
      <c r="F41" s="225">
        <v>9</v>
      </c>
      <c r="G41" s="225">
        <v>8</v>
      </c>
      <c r="H41" s="225">
        <v>7</v>
      </c>
      <c r="I41" s="225">
        <v>6</v>
      </c>
    </row>
    <row r="42" spans="1:12" x14ac:dyDescent="0.2">
      <c r="A42" s="217" t="s">
        <v>57</v>
      </c>
      <c r="B42" s="254">
        <f>B39-B41</f>
        <v>3</v>
      </c>
      <c r="C42" s="254">
        <f t="shared" ref="C42:I42" si="4">C39-C41</f>
        <v>13</v>
      </c>
      <c r="D42" s="254">
        <f t="shared" si="4"/>
        <v>14</v>
      </c>
      <c r="E42" s="254">
        <f t="shared" si="4"/>
        <v>15</v>
      </c>
      <c r="F42" s="254">
        <f t="shared" si="4"/>
        <v>16</v>
      </c>
      <c r="G42" s="254">
        <f t="shared" si="4"/>
        <v>17</v>
      </c>
      <c r="H42" s="254">
        <f t="shared" si="4"/>
        <v>18</v>
      </c>
      <c r="I42" s="254">
        <f t="shared" si="4"/>
        <v>19</v>
      </c>
    </row>
    <row r="43" spans="1:12" x14ac:dyDescent="0.2">
      <c r="A43" s="217"/>
    </row>
    <row r="44" spans="1:12" x14ac:dyDescent="0.2">
      <c r="A44" s="217" t="s">
        <v>58</v>
      </c>
      <c r="B44" s="225">
        <v>60</v>
      </c>
      <c r="C44" s="225">
        <v>60</v>
      </c>
      <c r="D44" s="225">
        <v>60</v>
      </c>
      <c r="E44" s="225">
        <v>60</v>
      </c>
      <c r="F44" s="225">
        <v>60</v>
      </c>
      <c r="G44" s="225">
        <v>60</v>
      </c>
      <c r="H44" s="225">
        <v>60</v>
      </c>
      <c r="I44" s="225">
        <v>60</v>
      </c>
    </row>
    <row r="45" spans="1:12" x14ac:dyDescent="0.2">
      <c r="A45" s="217"/>
    </row>
    <row r="46" spans="1:12" x14ac:dyDescent="0.2">
      <c r="A46" s="217" t="s">
        <v>59</v>
      </c>
      <c r="B46" s="225">
        <f>B44-B39</f>
        <v>45</v>
      </c>
      <c r="C46" s="225">
        <f t="shared" ref="C46:I46" si="5">C44-C39</f>
        <v>35</v>
      </c>
      <c r="D46" s="225">
        <f t="shared" si="5"/>
        <v>35</v>
      </c>
      <c r="E46" s="225">
        <f t="shared" si="5"/>
        <v>35</v>
      </c>
      <c r="F46" s="225">
        <f t="shared" si="5"/>
        <v>35</v>
      </c>
      <c r="G46" s="225">
        <f t="shared" si="5"/>
        <v>35</v>
      </c>
      <c r="H46" s="225">
        <f t="shared" si="5"/>
        <v>35</v>
      </c>
      <c r="I46" s="225">
        <f t="shared" si="5"/>
        <v>35</v>
      </c>
    </row>
    <row r="47" spans="1:12" x14ac:dyDescent="0.2">
      <c r="A47" s="217"/>
    </row>
    <row r="48" spans="1:12" x14ac:dyDescent="0.2">
      <c r="A48" s="217" t="s">
        <v>60</v>
      </c>
      <c r="B48" s="225">
        <f>B44-B41</f>
        <v>48</v>
      </c>
      <c r="C48" s="225">
        <f t="shared" ref="C48:I48" si="6">C44-C41</f>
        <v>48</v>
      </c>
      <c r="D48" s="225">
        <f t="shared" si="6"/>
        <v>49</v>
      </c>
      <c r="E48" s="225">
        <f t="shared" si="6"/>
        <v>50</v>
      </c>
      <c r="F48" s="225">
        <f t="shared" si="6"/>
        <v>51</v>
      </c>
      <c r="G48" s="225">
        <f t="shared" si="6"/>
        <v>52</v>
      </c>
      <c r="H48" s="225">
        <f t="shared" si="6"/>
        <v>53</v>
      </c>
      <c r="I48" s="225">
        <f t="shared" si="6"/>
        <v>54</v>
      </c>
    </row>
    <row r="49" spans="1:11" x14ac:dyDescent="0.2">
      <c r="A49" s="217"/>
    </row>
    <row r="50" spans="1:11" x14ac:dyDescent="0.2">
      <c r="A50" s="221">
        <v>2013</v>
      </c>
      <c r="B50" s="247">
        <f>-$B$37/$B$48</f>
        <v>-3782.5106342127788</v>
      </c>
      <c r="C50" s="247">
        <f>-$C$37/$C$48</f>
        <v>-280.80513571059805</v>
      </c>
      <c r="D50" s="247">
        <f>-$D$37/$D$48</f>
        <v>-5571.3832250014948</v>
      </c>
      <c r="E50" s="247">
        <f>-$E$37/$E$48</f>
        <v>-1703.4123305622354</v>
      </c>
      <c r="F50" s="247">
        <f>-$F$37/$F$48</f>
        <v>-4984.2087399884895</v>
      </c>
      <c r="G50" s="247">
        <f>-$G$37/$G$48</f>
        <v>-402.54435042814782</v>
      </c>
      <c r="H50" s="247">
        <f>-$H$37/$H$48</f>
        <v>-9467.9043898929558</v>
      </c>
      <c r="I50" s="247">
        <f>-$I$37/$I$48</f>
        <v>-13603.488159166976</v>
      </c>
      <c r="J50" s="247">
        <f>SUM(B50:I50)</f>
        <v>-39796.256964963672</v>
      </c>
      <c r="K50" s="255">
        <f>K35+J50</f>
        <v>-1629713.0872473482</v>
      </c>
    </row>
    <row r="51" spans="1:11" x14ac:dyDescent="0.2">
      <c r="A51" s="222">
        <v>2014</v>
      </c>
      <c r="B51" s="256">
        <f t="shared" ref="B51:B97" si="7">-$B$37/$B$48</f>
        <v>-3782.5106342127788</v>
      </c>
      <c r="C51" s="256">
        <f t="shared" ref="C51:C97" si="8">-$C$37/$C$48</f>
        <v>-280.80513571059805</v>
      </c>
      <c r="D51" s="256">
        <f t="shared" ref="D51:D98" si="9">-$D$37/$D$48</f>
        <v>-5571.3832250014948</v>
      </c>
      <c r="E51" s="256">
        <f t="shared" ref="E51:E99" si="10">-$E$37/$E$48</f>
        <v>-1703.4123305622354</v>
      </c>
      <c r="F51" s="256">
        <f t="shared" ref="F51:F100" si="11">-$F$37/$F$48</f>
        <v>-4984.2087399884895</v>
      </c>
      <c r="G51" s="256">
        <f t="shared" ref="G51:G101" si="12">-$G$37/$G$48</f>
        <v>-402.54435042814782</v>
      </c>
      <c r="H51" s="256">
        <f t="shared" ref="H51:H102" si="13">-$H$37/$H$48</f>
        <v>-9467.9043898929558</v>
      </c>
      <c r="I51" s="256">
        <f t="shared" ref="I51:I103" si="14">-$I$37/$I$48</f>
        <v>-13603.488159166976</v>
      </c>
      <c r="J51" s="256">
        <f t="shared" ref="J51:J103" si="15">SUM(B51:I51)</f>
        <v>-39796.256964963672</v>
      </c>
      <c r="K51" s="257">
        <f>J51+K50</f>
        <v>-1669509.3442123118</v>
      </c>
    </row>
    <row r="52" spans="1:11" x14ac:dyDescent="0.2">
      <c r="A52" s="223">
        <v>2015</v>
      </c>
      <c r="B52" s="258">
        <f t="shared" si="7"/>
        <v>-3782.5106342127788</v>
      </c>
      <c r="C52" s="258">
        <f t="shared" si="8"/>
        <v>-280.80513571059805</v>
      </c>
      <c r="D52" s="258">
        <f t="shared" si="9"/>
        <v>-5571.3832250014948</v>
      </c>
      <c r="E52" s="258">
        <f t="shared" si="10"/>
        <v>-1703.4123305622354</v>
      </c>
      <c r="F52" s="258">
        <f t="shared" si="11"/>
        <v>-4984.2087399884895</v>
      </c>
      <c r="G52" s="258">
        <f t="shared" si="12"/>
        <v>-402.54435042814782</v>
      </c>
      <c r="H52" s="258">
        <f t="shared" si="13"/>
        <v>-9467.9043898929558</v>
      </c>
      <c r="I52" s="258">
        <f t="shared" si="14"/>
        <v>-13603.488159166976</v>
      </c>
      <c r="J52" s="258">
        <f t="shared" si="15"/>
        <v>-39796.256964963672</v>
      </c>
      <c r="K52" s="259">
        <f t="shared" ref="K52:K103" si="16">J52+K51</f>
        <v>-1709305.6011772754</v>
      </c>
    </row>
    <row r="53" spans="1:11" x14ac:dyDescent="0.2">
      <c r="A53" s="217">
        <v>2016</v>
      </c>
      <c r="B53" s="234">
        <f t="shared" si="7"/>
        <v>-3782.5106342127788</v>
      </c>
      <c r="C53" s="234">
        <f t="shared" si="8"/>
        <v>-280.80513571059805</v>
      </c>
      <c r="D53" s="234">
        <f t="shared" si="9"/>
        <v>-5571.3832250014948</v>
      </c>
      <c r="E53" s="234">
        <f t="shared" si="10"/>
        <v>-1703.4123305622354</v>
      </c>
      <c r="F53" s="234">
        <f t="shared" si="11"/>
        <v>-4984.2087399884895</v>
      </c>
      <c r="G53" s="234">
        <f t="shared" si="12"/>
        <v>-402.54435042814782</v>
      </c>
      <c r="H53" s="234">
        <f t="shared" si="13"/>
        <v>-9467.9043898929558</v>
      </c>
      <c r="I53" s="234">
        <f t="shared" si="14"/>
        <v>-13603.488159166976</v>
      </c>
      <c r="J53" s="234">
        <f t="shared" si="15"/>
        <v>-39796.256964963672</v>
      </c>
      <c r="K53" s="237">
        <f t="shared" si="16"/>
        <v>-1749101.858142239</v>
      </c>
    </row>
    <row r="54" spans="1:11" x14ac:dyDescent="0.2">
      <c r="A54" s="217">
        <v>2017</v>
      </c>
      <c r="B54" s="234">
        <f t="shared" si="7"/>
        <v>-3782.5106342127788</v>
      </c>
      <c r="C54" s="234">
        <f t="shared" si="8"/>
        <v>-280.80513571059805</v>
      </c>
      <c r="D54" s="234">
        <f t="shared" si="9"/>
        <v>-5571.3832250014948</v>
      </c>
      <c r="E54" s="234">
        <f t="shared" si="10"/>
        <v>-1703.4123305622354</v>
      </c>
      <c r="F54" s="234">
        <f t="shared" si="11"/>
        <v>-4984.2087399884895</v>
      </c>
      <c r="G54" s="234">
        <f t="shared" si="12"/>
        <v>-402.54435042814782</v>
      </c>
      <c r="H54" s="234">
        <f t="shared" si="13"/>
        <v>-9467.9043898929558</v>
      </c>
      <c r="I54" s="234">
        <f t="shared" si="14"/>
        <v>-13603.488159166976</v>
      </c>
      <c r="J54" s="234">
        <f t="shared" si="15"/>
        <v>-39796.256964963672</v>
      </c>
      <c r="K54" s="237">
        <f t="shared" si="16"/>
        <v>-1788898.1151072027</v>
      </c>
    </row>
    <row r="55" spans="1:11" x14ac:dyDescent="0.2">
      <c r="A55" s="217">
        <v>2018</v>
      </c>
      <c r="B55" s="234">
        <f t="shared" si="7"/>
        <v>-3782.5106342127788</v>
      </c>
      <c r="C55" s="234">
        <f t="shared" si="8"/>
        <v>-280.80513571059805</v>
      </c>
      <c r="D55" s="234">
        <f t="shared" si="9"/>
        <v>-5571.3832250014948</v>
      </c>
      <c r="E55" s="234">
        <f t="shared" si="10"/>
        <v>-1703.4123305622354</v>
      </c>
      <c r="F55" s="234">
        <f t="shared" si="11"/>
        <v>-4984.2087399884895</v>
      </c>
      <c r="G55" s="234">
        <f t="shared" si="12"/>
        <v>-402.54435042814782</v>
      </c>
      <c r="H55" s="234">
        <f t="shared" si="13"/>
        <v>-9467.9043898929558</v>
      </c>
      <c r="I55" s="234">
        <f t="shared" si="14"/>
        <v>-13603.488159166976</v>
      </c>
      <c r="J55" s="234">
        <f t="shared" si="15"/>
        <v>-39796.256964963672</v>
      </c>
      <c r="K55" s="237">
        <f t="shared" si="16"/>
        <v>-1828694.3720721663</v>
      </c>
    </row>
    <row r="56" spans="1:11" x14ac:dyDescent="0.2">
      <c r="A56" s="217">
        <v>2019</v>
      </c>
      <c r="B56" s="234">
        <f t="shared" si="7"/>
        <v>-3782.5106342127788</v>
      </c>
      <c r="C56" s="234">
        <f t="shared" si="8"/>
        <v>-280.80513571059805</v>
      </c>
      <c r="D56" s="234">
        <f t="shared" si="9"/>
        <v>-5571.3832250014948</v>
      </c>
      <c r="E56" s="234">
        <f t="shared" si="10"/>
        <v>-1703.4123305622354</v>
      </c>
      <c r="F56" s="234">
        <f t="shared" si="11"/>
        <v>-4984.2087399884895</v>
      </c>
      <c r="G56" s="234">
        <f t="shared" si="12"/>
        <v>-402.54435042814782</v>
      </c>
      <c r="H56" s="234">
        <f t="shared" si="13"/>
        <v>-9467.9043898929558</v>
      </c>
      <c r="I56" s="234">
        <f t="shared" si="14"/>
        <v>-13603.488159166976</v>
      </c>
      <c r="J56" s="234">
        <f t="shared" si="15"/>
        <v>-39796.256964963672</v>
      </c>
      <c r="K56" s="237">
        <f t="shared" si="16"/>
        <v>-1868490.6290371299</v>
      </c>
    </row>
    <row r="57" spans="1:11" x14ac:dyDescent="0.2">
      <c r="A57" s="217">
        <v>2020</v>
      </c>
      <c r="B57" s="234">
        <f t="shared" si="7"/>
        <v>-3782.5106342127788</v>
      </c>
      <c r="C57" s="234">
        <f t="shared" si="8"/>
        <v>-280.80513571059805</v>
      </c>
      <c r="D57" s="234">
        <f t="shared" si="9"/>
        <v>-5571.3832250014948</v>
      </c>
      <c r="E57" s="234">
        <f t="shared" si="10"/>
        <v>-1703.4123305622354</v>
      </c>
      <c r="F57" s="234">
        <f t="shared" si="11"/>
        <v>-4984.2087399884895</v>
      </c>
      <c r="G57" s="234">
        <f t="shared" si="12"/>
        <v>-402.54435042814782</v>
      </c>
      <c r="H57" s="234">
        <f t="shared" si="13"/>
        <v>-9467.9043898929558</v>
      </c>
      <c r="I57" s="234">
        <f t="shared" si="14"/>
        <v>-13603.488159166976</v>
      </c>
      <c r="J57" s="234">
        <f t="shared" si="15"/>
        <v>-39796.256964963672</v>
      </c>
      <c r="K57" s="237">
        <f t="shared" si="16"/>
        <v>-1908286.8860020936</v>
      </c>
    </row>
    <row r="58" spans="1:11" x14ac:dyDescent="0.2">
      <c r="A58" s="217">
        <v>2021</v>
      </c>
      <c r="B58" s="234">
        <f t="shared" si="7"/>
        <v>-3782.5106342127788</v>
      </c>
      <c r="C58" s="234">
        <f t="shared" si="8"/>
        <v>-280.80513571059805</v>
      </c>
      <c r="D58" s="234">
        <f t="shared" si="9"/>
        <v>-5571.3832250014948</v>
      </c>
      <c r="E58" s="234">
        <f t="shared" si="10"/>
        <v>-1703.4123305622354</v>
      </c>
      <c r="F58" s="234">
        <f t="shared" si="11"/>
        <v>-4984.2087399884895</v>
      </c>
      <c r="G58" s="234">
        <f t="shared" si="12"/>
        <v>-402.54435042814782</v>
      </c>
      <c r="H58" s="234">
        <f t="shared" si="13"/>
        <v>-9467.9043898929558</v>
      </c>
      <c r="I58" s="234">
        <f t="shared" si="14"/>
        <v>-13603.488159166976</v>
      </c>
      <c r="J58" s="234">
        <f t="shared" si="15"/>
        <v>-39796.256964963672</v>
      </c>
      <c r="K58" s="237">
        <f t="shared" si="16"/>
        <v>-1948083.1429670572</v>
      </c>
    </row>
    <row r="59" spans="1:11" x14ac:dyDescent="0.2">
      <c r="A59" s="217">
        <v>2022</v>
      </c>
      <c r="B59" s="234">
        <f t="shared" si="7"/>
        <v>-3782.5106342127788</v>
      </c>
      <c r="C59" s="234">
        <f t="shared" si="8"/>
        <v>-280.80513571059805</v>
      </c>
      <c r="D59" s="234">
        <f t="shared" si="9"/>
        <v>-5571.3832250014948</v>
      </c>
      <c r="E59" s="234">
        <f t="shared" si="10"/>
        <v>-1703.4123305622354</v>
      </c>
      <c r="F59" s="234">
        <f t="shared" si="11"/>
        <v>-4984.2087399884895</v>
      </c>
      <c r="G59" s="234">
        <f t="shared" si="12"/>
        <v>-402.54435042814782</v>
      </c>
      <c r="H59" s="234">
        <f t="shared" si="13"/>
        <v>-9467.9043898929558</v>
      </c>
      <c r="I59" s="234">
        <f t="shared" si="14"/>
        <v>-13603.488159166976</v>
      </c>
      <c r="J59" s="234">
        <f t="shared" si="15"/>
        <v>-39796.256964963672</v>
      </c>
      <c r="K59" s="237">
        <f t="shared" si="16"/>
        <v>-1987879.3999320208</v>
      </c>
    </row>
    <row r="60" spans="1:11" x14ac:dyDescent="0.2">
      <c r="A60" s="217">
        <v>2023</v>
      </c>
      <c r="B60" s="234">
        <f t="shared" si="7"/>
        <v>-3782.5106342127788</v>
      </c>
      <c r="C60" s="234">
        <f t="shared" si="8"/>
        <v>-280.80513571059805</v>
      </c>
      <c r="D60" s="234">
        <f t="shared" si="9"/>
        <v>-5571.3832250014948</v>
      </c>
      <c r="E60" s="234">
        <f t="shared" si="10"/>
        <v>-1703.4123305622354</v>
      </c>
      <c r="F60" s="234">
        <f t="shared" si="11"/>
        <v>-4984.2087399884895</v>
      </c>
      <c r="G60" s="234">
        <f t="shared" si="12"/>
        <v>-402.54435042814782</v>
      </c>
      <c r="H60" s="234">
        <f t="shared" si="13"/>
        <v>-9467.9043898929558</v>
      </c>
      <c r="I60" s="234">
        <f t="shared" si="14"/>
        <v>-13603.488159166976</v>
      </c>
      <c r="J60" s="234">
        <f t="shared" si="15"/>
        <v>-39796.256964963672</v>
      </c>
      <c r="K60" s="237">
        <f t="shared" si="16"/>
        <v>-2027675.6568969844</v>
      </c>
    </row>
    <row r="61" spans="1:11" x14ac:dyDescent="0.2">
      <c r="A61" s="217">
        <v>2024</v>
      </c>
      <c r="B61" s="234">
        <f t="shared" si="7"/>
        <v>-3782.5106342127788</v>
      </c>
      <c r="C61" s="234">
        <f t="shared" si="8"/>
        <v>-280.80513571059805</v>
      </c>
      <c r="D61" s="234">
        <f t="shared" si="9"/>
        <v>-5571.3832250014948</v>
      </c>
      <c r="E61" s="234">
        <f t="shared" si="10"/>
        <v>-1703.4123305622354</v>
      </c>
      <c r="F61" s="234">
        <f t="shared" si="11"/>
        <v>-4984.2087399884895</v>
      </c>
      <c r="G61" s="234">
        <f t="shared" si="12"/>
        <v>-402.54435042814782</v>
      </c>
      <c r="H61" s="234">
        <f t="shared" si="13"/>
        <v>-9467.9043898929558</v>
      </c>
      <c r="I61" s="234">
        <f t="shared" si="14"/>
        <v>-13603.488159166976</v>
      </c>
      <c r="J61" s="234">
        <f t="shared" si="15"/>
        <v>-39796.256964963672</v>
      </c>
      <c r="K61" s="237">
        <f t="shared" si="16"/>
        <v>-2067471.9138619481</v>
      </c>
    </row>
    <row r="62" spans="1:11" x14ac:dyDescent="0.2">
      <c r="A62" s="217">
        <v>2025</v>
      </c>
      <c r="B62" s="234">
        <f t="shared" si="7"/>
        <v>-3782.5106342127788</v>
      </c>
      <c r="C62" s="234">
        <f t="shared" si="8"/>
        <v>-280.80513571059805</v>
      </c>
      <c r="D62" s="234">
        <f t="shared" si="9"/>
        <v>-5571.3832250014948</v>
      </c>
      <c r="E62" s="234">
        <f t="shared" si="10"/>
        <v>-1703.4123305622354</v>
      </c>
      <c r="F62" s="234">
        <f t="shared" si="11"/>
        <v>-4984.2087399884895</v>
      </c>
      <c r="G62" s="234">
        <f t="shared" si="12"/>
        <v>-402.54435042814782</v>
      </c>
      <c r="H62" s="234">
        <f t="shared" si="13"/>
        <v>-9467.9043898929558</v>
      </c>
      <c r="I62" s="234">
        <f t="shared" si="14"/>
        <v>-13603.488159166976</v>
      </c>
      <c r="J62" s="234">
        <f t="shared" si="15"/>
        <v>-39796.256964963672</v>
      </c>
      <c r="K62" s="237">
        <f t="shared" si="16"/>
        <v>-2107268.1708269119</v>
      </c>
    </row>
    <row r="63" spans="1:11" x14ac:dyDescent="0.2">
      <c r="A63" s="217">
        <v>2026</v>
      </c>
      <c r="B63" s="234">
        <f t="shared" si="7"/>
        <v>-3782.5106342127788</v>
      </c>
      <c r="C63" s="234">
        <f t="shared" si="8"/>
        <v>-280.80513571059805</v>
      </c>
      <c r="D63" s="234">
        <f t="shared" si="9"/>
        <v>-5571.3832250014948</v>
      </c>
      <c r="E63" s="234">
        <f t="shared" si="10"/>
        <v>-1703.4123305622354</v>
      </c>
      <c r="F63" s="234">
        <f t="shared" si="11"/>
        <v>-4984.2087399884895</v>
      </c>
      <c r="G63" s="234">
        <f t="shared" si="12"/>
        <v>-402.54435042814782</v>
      </c>
      <c r="H63" s="234">
        <f t="shared" si="13"/>
        <v>-9467.9043898929558</v>
      </c>
      <c r="I63" s="234">
        <f t="shared" si="14"/>
        <v>-13603.488159166976</v>
      </c>
      <c r="J63" s="234">
        <f t="shared" si="15"/>
        <v>-39796.256964963672</v>
      </c>
      <c r="K63" s="237">
        <f t="shared" si="16"/>
        <v>-2147064.4277918758</v>
      </c>
    </row>
    <row r="64" spans="1:11" x14ac:dyDescent="0.2">
      <c r="A64" s="217">
        <v>2027</v>
      </c>
      <c r="B64" s="234">
        <f t="shared" si="7"/>
        <v>-3782.5106342127788</v>
      </c>
      <c r="C64" s="234">
        <f t="shared" si="8"/>
        <v>-280.80513571059805</v>
      </c>
      <c r="D64" s="234">
        <f t="shared" si="9"/>
        <v>-5571.3832250014948</v>
      </c>
      <c r="E64" s="234">
        <f t="shared" si="10"/>
        <v>-1703.4123305622354</v>
      </c>
      <c r="F64" s="234">
        <f t="shared" si="11"/>
        <v>-4984.2087399884895</v>
      </c>
      <c r="G64" s="234">
        <f t="shared" si="12"/>
        <v>-402.54435042814782</v>
      </c>
      <c r="H64" s="234">
        <f t="shared" si="13"/>
        <v>-9467.9043898929558</v>
      </c>
      <c r="I64" s="234">
        <f t="shared" si="14"/>
        <v>-13603.488159166976</v>
      </c>
      <c r="J64" s="234">
        <f t="shared" si="15"/>
        <v>-39796.256964963672</v>
      </c>
      <c r="K64" s="237">
        <f t="shared" si="16"/>
        <v>-2186860.6847568396</v>
      </c>
    </row>
    <row r="65" spans="1:11" x14ac:dyDescent="0.2">
      <c r="A65" s="217">
        <v>2028</v>
      </c>
      <c r="B65" s="234">
        <f t="shared" si="7"/>
        <v>-3782.5106342127788</v>
      </c>
      <c r="C65" s="234">
        <f t="shared" si="8"/>
        <v>-280.80513571059805</v>
      </c>
      <c r="D65" s="234">
        <f t="shared" si="9"/>
        <v>-5571.3832250014948</v>
      </c>
      <c r="E65" s="234">
        <f t="shared" si="10"/>
        <v>-1703.4123305622354</v>
      </c>
      <c r="F65" s="234">
        <f t="shared" si="11"/>
        <v>-4984.2087399884895</v>
      </c>
      <c r="G65" s="234">
        <f t="shared" si="12"/>
        <v>-402.54435042814782</v>
      </c>
      <c r="H65" s="234">
        <f t="shared" si="13"/>
        <v>-9467.9043898929558</v>
      </c>
      <c r="I65" s="234">
        <f t="shared" si="14"/>
        <v>-13603.488159166976</v>
      </c>
      <c r="J65" s="234">
        <f t="shared" si="15"/>
        <v>-39796.256964963672</v>
      </c>
      <c r="K65" s="237">
        <f t="shared" si="16"/>
        <v>-2226656.9417218035</v>
      </c>
    </row>
    <row r="66" spans="1:11" x14ac:dyDescent="0.2">
      <c r="A66" s="217">
        <v>2029</v>
      </c>
      <c r="B66" s="234">
        <f t="shared" si="7"/>
        <v>-3782.5106342127788</v>
      </c>
      <c r="C66" s="234">
        <f t="shared" si="8"/>
        <v>-280.80513571059805</v>
      </c>
      <c r="D66" s="234">
        <f t="shared" si="9"/>
        <v>-5571.3832250014948</v>
      </c>
      <c r="E66" s="234">
        <f t="shared" si="10"/>
        <v>-1703.4123305622354</v>
      </c>
      <c r="F66" s="234">
        <f t="shared" si="11"/>
        <v>-4984.2087399884895</v>
      </c>
      <c r="G66" s="234">
        <f t="shared" si="12"/>
        <v>-402.54435042814782</v>
      </c>
      <c r="H66" s="234">
        <f t="shared" si="13"/>
        <v>-9467.9043898929558</v>
      </c>
      <c r="I66" s="234">
        <f t="shared" si="14"/>
        <v>-13603.488159166976</v>
      </c>
      <c r="J66" s="234">
        <f t="shared" si="15"/>
        <v>-39796.256964963672</v>
      </c>
      <c r="K66" s="237">
        <f t="shared" si="16"/>
        <v>-2266453.1986867674</v>
      </c>
    </row>
    <row r="67" spans="1:11" x14ac:dyDescent="0.2">
      <c r="A67" s="217">
        <v>2030</v>
      </c>
      <c r="B67" s="234">
        <f t="shared" si="7"/>
        <v>-3782.5106342127788</v>
      </c>
      <c r="C67" s="234">
        <f t="shared" si="8"/>
        <v>-280.80513571059805</v>
      </c>
      <c r="D67" s="234">
        <f t="shared" si="9"/>
        <v>-5571.3832250014948</v>
      </c>
      <c r="E67" s="234">
        <f t="shared" si="10"/>
        <v>-1703.4123305622354</v>
      </c>
      <c r="F67" s="234">
        <f t="shared" si="11"/>
        <v>-4984.2087399884895</v>
      </c>
      <c r="G67" s="234">
        <f t="shared" si="12"/>
        <v>-402.54435042814782</v>
      </c>
      <c r="H67" s="234">
        <f t="shared" si="13"/>
        <v>-9467.9043898929558</v>
      </c>
      <c r="I67" s="234">
        <f t="shared" si="14"/>
        <v>-13603.488159166976</v>
      </c>
      <c r="J67" s="234">
        <f t="shared" si="15"/>
        <v>-39796.256964963672</v>
      </c>
      <c r="K67" s="237">
        <f t="shared" si="16"/>
        <v>-2306249.4556517312</v>
      </c>
    </row>
    <row r="68" spans="1:11" x14ac:dyDescent="0.2">
      <c r="A68" s="217">
        <v>2031</v>
      </c>
      <c r="B68" s="234">
        <f t="shared" si="7"/>
        <v>-3782.5106342127788</v>
      </c>
      <c r="C68" s="234">
        <f t="shared" si="8"/>
        <v>-280.80513571059805</v>
      </c>
      <c r="D68" s="234">
        <f t="shared" si="9"/>
        <v>-5571.3832250014948</v>
      </c>
      <c r="E68" s="234">
        <f t="shared" si="10"/>
        <v>-1703.4123305622354</v>
      </c>
      <c r="F68" s="234">
        <f t="shared" si="11"/>
        <v>-4984.2087399884895</v>
      </c>
      <c r="G68" s="234">
        <f t="shared" si="12"/>
        <v>-402.54435042814782</v>
      </c>
      <c r="H68" s="234">
        <f t="shared" si="13"/>
        <v>-9467.9043898929558</v>
      </c>
      <c r="I68" s="234">
        <f t="shared" si="14"/>
        <v>-13603.488159166976</v>
      </c>
      <c r="J68" s="234">
        <f t="shared" si="15"/>
        <v>-39796.256964963672</v>
      </c>
      <c r="K68" s="237">
        <f t="shared" si="16"/>
        <v>-2346045.7126166951</v>
      </c>
    </row>
    <row r="69" spans="1:11" x14ac:dyDescent="0.2">
      <c r="A69" s="217">
        <v>2032</v>
      </c>
      <c r="B69" s="234">
        <f t="shared" si="7"/>
        <v>-3782.5106342127788</v>
      </c>
      <c r="C69" s="234">
        <f t="shared" si="8"/>
        <v>-280.80513571059805</v>
      </c>
      <c r="D69" s="234">
        <f t="shared" si="9"/>
        <v>-5571.3832250014948</v>
      </c>
      <c r="E69" s="234">
        <f t="shared" si="10"/>
        <v>-1703.4123305622354</v>
      </c>
      <c r="F69" s="234">
        <f t="shared" si="11"/>
        <v>-4984.2087399884895</v>
      </c>
      <c r="G69" s="234">
        <f t="shared" si="12"/>
        <v>-402.54435042814782</v>
      </c>
      <c r="H69" s="234">
        <f t="shared" si="13"/>
        <v>-9467.9043898929558</v>
      </c>
      <c r="I69" s="234">
        <f t="shared" si="14"/>
        <v>-13603.488159166976</v>
      </c>
      <c r="J69" s="234">
        <f t="shared" si="15"/>
        <v>-39796.256964963672</v>
      </c>
      <c r="K69" s="237">
        <f t="shared" si="16"/>
        <v>-2385841.969581659</v>
      </c>
    </row>
    <row r="70" spans="1:11" x14ac:dyDescent="0.2">
      <c r="A70" s="217">
        <v>2033</v>
      </c>
      <c r="B70" s="234">
        <f t="shared" si="7"/>
        <v>-3782.5106342127788</v>
      </c>
      <c r="C70" s="234">
        <f t="shared" si="8"/>
        <v>-280.80513571059805</v>
      </c>
      <c r="D70" s="234">
        <f t="shared" si="9"/>
        <v>-5571.3832250014948</v>
      </c>
      <c r="E70" s="234">
        <f t="shared" si="10"/>
        <v>-1703.4123305622354</v>
      </c>
      <c r="F70" s="234">
        <f t="shared" si="11"/>
        <v>-4984.2087399884895</v>
      </c>
      <c r="G70" s="234">
        <f t="shared" si="12"/>
        <v>-402.54435042814782</v>
      </c>
      <c r="H70" s="234">
        <f t="shared" si="13"/>
        <v>-9467.9043898929558</v>
      </c>
      <c r="I70" s="234">
        <f t="shared" si="14"/>
        <v>-13603.488159166976</v>
      </c>
      <c r="J70" s="234">
        <f t="shared" si="15"/>
        <v>-39796.256964963672</v>
      </c>
      <c r="K70" s="237">
        <f t="shared" si="16"/>
        <v>-2425638.2265466228</v>
      </c>
    </row>
    <row r="71" spans="1:11" x14ac:dyDescent="0.2">
      <c r="A71" s="217">
        <v>2034</v>
      </c>
      <c r="B71" s="234">
        <f t="shared" si="7"/>
        <v>-3782.5106342127788</v>
      </c>
      <c r="C71" s="234">
        <f t="shared" si="8"/>
        <v>-280.80513571059805</v>
      </c>
      <c r="D71" s="234">
        <f t="shared" si="9"/>
        <v>-5571.3832250014948</v>
      </c>
      <c r="E71" s="234">
        <f t="shared" si="10"/>
        <v>-1703.4123305622354</v>
      </c>
      <c r="F71" s="234">
        <f t="shared" si="11"/>
        <v>-4984.2087399884895</v>
      </c>
      <c r="G71" s="234">
        <f t="shared" si="12"/>
        <v>-402.54435042814782</v>
      </c>
      <c r="H71" s="234">
        <f t="shared" si="13"/>
        <v>-9467.9043898929558</v>
      </c>
      <c r="I71" s="234">
        <f t="shared" si="14"/>
        <v>-13603.488159166976</v>
      </c>
      <c r="J71" s="234">
        <f t="shared" si="15"/>
        <v>-39796.256964963672</v>
      </c>
      <c r="K71" s="237">
        <f t="shared" si="16"/>
        <v>-2465434.4835115867</v>
      </c>
    </row>
    <row r="72" spans="1:11" x14ac:dyDescent="0.2">
      <c r="A72" s="217">
        <v>2035</v>
      </c>
      <c r="B72" s="234">
        <f t="shared" si="7"/>
        <v>-3782.5106342127788</v>
      </c>
      <c r="C72" s="234">
        <f t="shared" si="8"/>
        <v>-280.80513571059805</v>
      </c>
      <c r="D72" s="234">
        <f t="shared" si="9"/>
        <v>-5571.3832250014948</v>
      </c>
      <c r="E72" s="234">
        <f t="shared" si="10"/>
        <v>-1703.4123305622354</v>
      </c>
      <c r="F72" s="234">
        <f t="shared" si="11"/>
        <v>-4984.2087399884895</v>
      </c>
      <c r="G72" s="234">
        <f t="shared" si="12"/>
        <v>-402.54435042814782</v>
      </c>
      <c r="H72" s="234">
        <f t="shared" si="13"/>
        <v>-9467.9043898929558</v>
      </c>
      <c r="I72" s="234">
        <f t="shared" si="14"/>
        <v>-13603.488159166976</v>
      </c>
      <c r="J72" s="234">
        <f t="shared" si="15"/>
        <v>-39796.256964963672</v>
      </c>
      <c r="K72" s="237">
        <f t="shared" si="16"/>
        <v>-2505230.7404765505</v>
      </c>
    </row>
    <row r="73" spans="1:11" x14ac:dyDescent="0.2">
      <c r="A73" s="217">
        <v>2036</v>
      </c>
      <c r="B73" s="234">
        <f t="shared" si="7"/>
        <v>-3782.5106342127788</v>
      </c>
      <c r="C73" s="234">
        <f t="shared" si="8"/>
        <v>-280.80513571059805</v>
      </c>
      <c r="D73" s="234">
        <f t="shared" si="9"/>
        <v>-5571.3832250014948</v>
      </c>
      <c r="E73" s="234">
        <f t="shared" si="10"/>
        <v>-1703.4123305622354</v>
      </c>
      <c r="F73" s="234">
        <f t="shared" si="11"/>
        <v>-4984.2087399884895</v>
      </c>
      <c r="G73" s="234">
        <f t="shared" si="12"/>
        <v>-402.54435042814782</v>
      </c>
      <c r="H73" s="234">
        <f t="shared" si="13"/>
        <v>-9467.9043898929558</v>
      </c>
      <c r="I73" s="234">
        <f t="shared" si="14"/>
        <v>-13603.488159166976</v>
      </c>
      <c r="J73" s="234">
        <f t="shared" si="15"/>
        <v>-39796.256964963672</v>
      </c>
      <c r="K73" s="237">
        <f t="shared" si="16"/>
        <v>-2545026.9974415144</v>
      </c>
    </row>
    <row r="74" spans="1:11" x14ac:dyDescent="0.2">
      <c r="A74" s="217">
        <v>2037</v>
      </c>
      <c r="B74" s="234">
        <f t="shared" si="7"/>
        <v>-3782.5106342127788</v>
      </c>
      <c r="C74" s="234">
        <f t="shared" si="8"/>
        <v>-280.80513571059805</v>
      </c>
      <c r="D74" s="234">
        <f t="shared" si="9"/>
        <v>-5571.3832250014948</v>
      </c>
      <c r="E74" s="234">
        <f t="shared" si="10"/>
        <v>-1703.4123305622354</v>
      </c>
      <c r="F74" s="234">
        <f t="shared" si="11"/>
        <v>-4984.2087399884895</v>
      </c>
      <c r="G74" s="234">
        <f t="shared" si="12"/>
        <v>-402.54435042814782</v>
      </c>
      <c r="H74" s="234">
        <f t="shared" si="13"/>
        <v>-9467.9043898929558</v>
      </c>
      <c r="I74" s="234">
        <f t="shared" si="14"/>
        <v>-13603.488159166976</v>
      </c>
      <c r="J74" s="234">
        <f t="shared" si="15"/>
        <v>-39796.256964963672</v>
      </c>
      <c r="K74" s="237">
        <f t="shared" si="16"/>
        <v>-2584823.2544064783</v>
      </c>
    </row>
    <row r="75" spans="1:11" x14ac:dyDescent="0.2">
      <c r="A75" s="217">
        <v>2038</v>
      </c>
      <c r="B75" s="234">
        <f t="shared" si="7"/>
        <v>-3782.5106342127788</v>
      </c>
      <c r="C75" s="234">
        <f t="shared" si="8"/>
        <v>-280.80513571059805</v>
      </c>
      <c r="D75" s="234">
        <f t="shared" si="9"/>
        <v>-5571.3832250014948</v>
      </c>
      <c r="E75" s="234">
        <f t="shared" si="10"/>
        <v>-1703.4123305622354</v>
      </c>
      <c r="F75" s="234">
        <f t="shared" si="11"/>
        <v>-4984.2087399884895</v>
      </c>
      <c r="G75" s="234">
        <f t="shared" si="12"/>
        <v>-402.54435042814782</v>
      </c>
      <c r="H75" s="234">
        <f t="shared" si="13"/>
        <v>-9467.9043898929558</v>
      </c>
      <c r="I75" s="234">
        <f t="shared" si="14"/>
        <v>-13603.488159166976</v>
      </c>
      <c r="J75" s="234">
        <f t="shared" si="15"/>
        <v>-39796.256964963672</v>
      </c>
      <c r="K75" s="237">
        <f t="shared" si="16"/>
        <v>-2624619.5113714421</v>
      </c>
    </row>
    <row r="76" spans="1:11" x14ac:dyDescent="0.2">
      <c r="A76" s="217">
        <v>2039</v>
      </c>
      <c r="B76" s="234">
        <f t="shared" si="7"/>
        <v>-3782.5106342127788</v>
      </c>
      <c r="C76" s="234">
        <f t="shared" si="8"/>
        <v>-280.80513571059805</v>
      </c>
      <c r="D76" s="234">
        <f t="shared" si="9"/>
        <v>-5571.3832250014948</v>
      </c>
      <c r="E76" s="234">
        <f t="shared" si="10"/>
        <v>-1703.4123305622354</v>
      </c>
      <c r="F76" s="234">
        <f t="shared" si="11"/>
        <v>-4984.2087399884895</v>
      </c>
      <c r="G76" s="234">
        <f t="shared" si="12"/>
        <v>-402.54435042814782</v>
      </c>
      <c r="H76" s="234">
        <f t="shared" si="13"/>
        <v>-9467.9043898929558</v>
      </c>
      <c r="I76" s="234">
        <f t="shared" si="14"/>
        <v>-13603.488159166976</v>
      </c>
      <c r="J76" s="234">
        <f t="shared" si="15"/>
        <v>-39796.256964963672</v>
      </c>
      <c r="K76" s="237">
        <f t="shared" si="16"/>
        <v>-2664415.768336406</v>
      </c>
    </row>
    <row r="77" spans="1:11" x14ac:dyDescent="0.2">
      <c r="A77" s="217">
        <v>2040</v>
      </c>
      <c r="B77" s="234">
        <f t="shared" si="7"/>
        <v>-3782.5106342127788</v>
      </c>
      <c r="C77" s="234">
        <f t="shared" si="8"/>
        <v>-280.80513571059805</v>
      </c>
      <c r="D77" s="234">
        <f t="shared" si="9"/>
        <v>-5571.3832250014948</v>
      </c>
      <c r="E77" s="234">
        <f t="shared" si="10"/>
        <v>-1703.4123305622354</v>
      </c>
      <c r="F77" s="234">
        <f t="shared" si="11"/>
        <v>-4984.2087399884895</v>
      </c>
      <c r="G77" s="234">
        <f t="shared" si="12"/>
        <v>-402.54435042814782</v>
      </c>
      <c r="H77" s="234">
        <f t="shared" si="13"/>
        <v>-9467.9043898929558</v>
      </c>
      <c r="I77" s="234">
        <f t="shared" si="14"/>
        <v>-13603.488159166976</v>
      </c>
      <c r="J77" s="234">
        <f t="shared" si="15"/>
        <v>-39796.256964963672</v>
      </c>
      <c r="K77" s="237">
        <f t="shared" si="16"/>
        <v>-2704212.0253013698</v>
      </c>
    </row>
    <row r="78" spans="1:11" x14ac:dyDescent="0.2">
      <c r="A78" s="217">
        <v>2041</v>
      </c>
      <c r="B78" s="234">
        <f t="shared" si="7"/>
        <v>-3782.5106342127788</v>
      </c>
      <c r="C78" s="234">
        <f t="shared" si="8"/>
        <v>-280.80513571059805</v>
      </c>
      <c r="D78" s="234">
        <f t="shared" si="9"/>
        <v>-5571.3832250014948</v>
      </c>
      <c r="E78" s="234">
        <f t="shared" si="10"/>
        <v>-1703.4123305622354</v>
      </c>
      <c r="F78" s="234">
        <f t="shared" si="11"/>
        <v>-4984.2087399884895</v>
      </c>
      <c r="G78" s="234">
        <f t="shared" si="12"/>
        <v>-402.54435042814782</v>
      </c>
      <c r="H78" s="234">
        <f t="shared" si="13"/>
        <v>-9467.9043898929558</v>
      </c>
      <c r="I78" s="234">
        <f t="shared" si="14"/>
        <v>-13603.488159166976</v>
      </c>
      <c r="J78" s="234">
        <f t="shared" si="15"/>
        <v>-39796.256964963672</v>
      </c>
      <c r="K78" s="237">
        <f t="shared" si="16"/>
        <v>-2744008.2822663337</v>
      </c>
    </row>
    <row r="79" spans="1:11" x14ac:dyDescent="0.2">
      <c r="A79" s="217">
        <v>2042</v>
      </c>
      <c r="B79" s="234">
        <f t="shared" si="7"/>
        <v>-3782.5106342127788</v>
      </c>
      <c r="C79" s="234">
        <f t="shared" si="8"/>
        <v>-280.80513571059805</v>
      </c>
      <c r="D79" s="234">
        <f t="shared" si="9"/>
        <v>-5571.3832250014948</v>
      </c>
      <c r="E79" s="234">
        <f t="shared" si="10"/>
        <v>-1703.4123305622354</v>
      </c>
      <c r="F79" s="234">
        <f t="shared" si="11"/>
        <v>-4984.2087399884895</v>
      </c>
      <c r="G79" s="234">
        <f t="shared" si="12"/>
        <v>-402.54435042814782</v>
      </c>
      <c r="H79" s="234">
        <f t="shared" si="13"/>
        <v>-9467.9043898929558</v>
      </c>
      <c r="I79" s="234">
        <f t="shared" si="14"/>
        <v>-13603.488159166976</v>
      </c>
      <c r="J79" s="234">
        <f t="shared" si="15"/>
        <v>-39796.256964963672</v>
      </c>
      <c r="K79" s="237">
        <f t="shared" si="16"/>
        <v>-2783804.5392312976</v>
      </c>
    </row>
    <row r="80" spans="1:11" x14ac:dyDescent="0.2">
      <c r="A80" s="217">
        <v>2043</v>
      </c>
      <c r="B80" s="234">
        <f t="shared" si="7"/>
        <v>-3782.5106342127788</v>
      </c>
      <c r="C80" s="234">
        <f t="shared" si="8"/>
        <v>-280.80513571059805</v>
      </c>
      <c r="D80" s="234">
        <f t="shared" si="9"/>
        <v>-5571.3832250014948</v>
      </c>
      <c r="E80" s="234">
        <f t="shared" si="10"/>
        <v>-1703.4123305622354</v>
      </c>
      <c r="F80" s="234">
        <f t="shared" si="11"/>
        <v>-4984.2087399884895</v>
      </c>
      <c r="G80" s="234">
        <f t="shared" si="12"/>
        <v>-402.54435042814782</v>
      </c>
      <c r="H80" s="234">
        <f t="shared" si="13"/>
        <v>-9467.9043898929558</v>
      </c>
      <c r="I80" s="234">
        <f t="shared" si="14"/>
        <v>-13603.488159166976</v>
      </c>
      <c r="J80" s="234">
        <f t="shared" si="15"/>
        <v>-39796.256964963672</v>
      </c>
      <c r="K80" s="237">
        <f t="shared" si="16"/>
        <v>-2823600.7961962614</v>
      </c>
    </row>
    <row r="81" spans="1:11" x14ac:dyDescent="0.2">
      <c r="A81" s="217">
        <v>2044</v>
      </c>
      <c r="B81" s="234">
        <f t="shared" si="7"/>
        <v>-3782.5106342127788</v>
      </c>
      <c r="C81" s="234">
        <f t="shared" si="8"/>
        <v>-280.80513571059805</v>
      </c>
      <c r="D81" s="234">
        <f t="shared" si="9"/>
        <v>-5571.3832250014948</v>
      </c>
      <c r="E81" s="234">
        <f t="shared" si="10"/>
        <v>-1703.4123305622354</v>
      </c>
      <c r="F81" s="234">
        <f t="shared" si="11"/>
        <v>-4984.2087399884895</v>
      </c>
      <c r="G81" s="234">
        <f t="shared" si="12"/>
        <v>-402.54435042814782</v>
      </c>
      <c r="H81" s="234">
        <f t="shared" si="13"/>
        <v>-9467.9043898929558</v>
      </c>
      <c r="I81" s="234">
        <f t="shared" si="14"/>
        <v>-13603.488159166976</v>
      </c>
      <c r="J81" s="234">
        <f t="shared" si="15"/>
        <v>-39796.256964963672</v>
      </c>
      <c r="K81" s="237">
        <f t="shared" si="16"/>
        <v>-2863397.0531612253</v>
      </c>
    </row>
    <row r="82" spans="1:11" x14ac:dyDescent="0.2">
      <c r="A82" s="217">
        <v>2045</v>
      </c>
      <c r="B82" s="234">
        <f t="shared" si="7"/>
        <v>-3782.5106342127788</v>
      </c>
      <c r="C82" s="234">
        <f t="shared" si="8"/>
        <v>-280.80513571059805</v>
      </c>
      <c r="D82" s="234">
        <f t="shared" si="9"/>
        <v>-5571.3832250014948</v>
      </c>
      <c r="E82" s="234">
        <f t="shared" si="10"/>
        <v>-1703.4123305622354</v>
      </c>
      <c r="F82" s="234">
        <f t="shared" si="11"/>
        <v>-4984.2087399884895</v>
      </c>
      <c r="G82" s="234">
        <f t="shared" si="12"/>
        <v>-402.54435042814782</v>
      </c>
      <c r="H82" s="234">
        <f t="shared" si="13"/>
        <v>-9467.9043898929558</v>
      </c>
      <c r="I82" s="234">
        <f t="shared" si="14"/>
        <v>-13603.488159166976</v>
      </c>
      <c r="J82" s="234">
        <f t="shared" si="15"/>
        <v>-39796.256964963672</v>
      </c>
      <c r="K82" s="237">
        <f t="shared" si="16"/>
        <v>-2903193.3101261891</v>
      </c>
    </row>
    <row r="83" spans="1:11" x14ac:dyDescent="0.2">
      <c r="A83" s="217">
        <v>2046</v>
      </c>
      <c r="B83" s="234">
        <f t="shared" si="7"/>
        <v>-3782.5106342127788</v>
      </c>
      <c r="C83" s="234">
        <f t="shared" si="8"/>
        <v>-280.80513571059805</v>
      </c>
      <c r="D83" s="234">
        <f t="shared" si="9"/>
        <v>-5571.3832250014948</v>
      </c>
      <c r="E83" s="234">
        <f t="shared" si="10"/>
        <v>-1703.4123305622354</v>
      </c>
      <c r="F83" s="234">
        <f t="shared" si="11"/>
        <v>-4984.2087399884895</v>
      </c>
      <c r="G83" s="234">
        <f t="shared" si="12"/>
        <v>-402.54435042814782</v>
      </c>
      <c r="H83" s="234">
        <f t="shared" si="13"/>
        <v>-9467.9043898929558</v>
      </c>
      <c r="I83" s="234">
        <f t="shared" si="14"/>
        <v>-13603.488159166976</v>
      </c>
      <c r="J83" s="234">
        <f t="shared" si="15"/>
        <v>-39796.256964963672</v>
      </c>
      <c r="K83" s="237">
        <f t="shared" si="16"/>
        <v>-2942989.567091153</v>
      </c>
    </row>
    <row r="84" spans="1:11" x14ac:dyDescent="0.2">
      <c r="A84" s="217">
        <v>2047</v>
      </c>
      <c r="B84" s="234">
        <f t="shared" si="7"/>
        <v>-3782.5106342127788</v>
      </c>
      <c r="C84" s="234">
        <f t="shared" si="8"/>
        <v>-280.80513571059805</v>
      </c>
      <c r="D84" s="234">
        <f t="shared" si="9"/>
        <v>-5571.3832250014948</v>
      </c>
      <c r="E84" s="234">
        <f t="shared" si="10"/>
        <v>-1703.4123305622354</v>
      </c>
      <c r="F84" s="234">
        <f t="shared" si="11"/>
        <v>-4984.2087399884895</v>
      </c>
      <c r="G84" s="234">
        <f t="shared" si="12"/>
        <v>-402.54435042814782</v>
      </c>
      <c r="H84" s="234">
        <f t="shared" si="13"/>
        <v>-9467.9043898929558</v>
      </c>
      <c r="I84" s="234">
        <f t="shared" si="14"/>
        <v>-13603.488159166976</v>
      </c>
      <c r="J84" s="234">
        <f t="shared" si="15"/>
        <v>-39796.256964963672</v>
      </c>
      <c r="K84" s="237">
        <f t="shared" si="16"/>
        <v>-2982785.8240561169</v>
      </c>
    </row>
    <row r="85" spans="1:11" x14ac:dyDescent="0.2">
      <c r="A85" s="217">
        <v>2048</v>
      </c>
      <c r="B85" s="234">
        <f t="shared" si="7"/>
        <v>-3782.5106342127788</v>
      </c>
      <c r="C85" s="234">
        <f t="shared" si="8"/>
        <v>-280.80513571059805</v>
      </c>
      <c r="D85" s="234">
        <f t="shared" si="9"/>
        <v>-5571.3832250014948</v>
      </c>
      <c r="E85" s="234">
        <f t="shared" si="10"/>
        <v>-1703.4123305622354</v>
      </c>
      <c r="F85" s="234">
        <f t="shared" si="11"/>
        <v>-4984.2087399884895</v>
      </c>
      <c r="G85" s="234">
        <f t="shared" si="12"/>
        <v>-402.54435042814782</v>
      </c>
      <c r="H85" s="234">
        <f t="shared" si="13"/>
        <v>-9467.9043898929558</v>
      </c>
      <c r="I85" s="234">
        <f t="shared" si="14"/>
        <v>-13603.488159166976</v>
      </c>
      <c r="J85" s="234">
        <f t="shared" si="15"/>
        <v>-39796.256964963672</v>
      </c>
      <c r="K85" s="237">
        <f t="shared" si="16"/>
        <v>-3022582.0810210807</v>
      </c>
    </row>
    <row r="86" spans="1:11" x14ac:dyDescent="0.2">
      <c r="A86" s="217">
        <v>2049</v>
      </c>
      <c r="B86" s="234">
        <f t="shared" si="7"/>
        <v>-3782.5106342127788</v>
      </c>
      <c r="C86" s="234">
        <f t="shared" si="8"/>
        <v>-280.80513571059805</v>
      </c>
      <c r="D86" s="234">
        <f t="shared" si="9"/>
        <v>-5571.3832250014948</v>
      </c>
      <c r="E86" s="234">
        <f t="shared" si="10"/>
        <v>-1703.4123305622354</v>
      </c>
      <c r="F86" s="234">
        <f t="shared" si="11"/>
        <v>-4984.2087399884895</v>
      </c>
      <c r="G86" s="234">
        <f t="shared" si="12"/>
        <v>-402.54435042814782</v>
      </c>
      <c r="H86" s="234">
        <f t="shared" si="13"/>
        <v>-9467.9043898929558</v>
      </c>
      <c r="I86" s="234">
        <f t="shared" si="14"/>
        <v>-13603.488159166976</v>
      </c>
      <c r="J86" s="234">
        <f t="shared" si="15"/>
        <v>-39796.256964963672</v>
      </c>
      <c r="K86" s="237">
        <f t="shared" si="16"/>
        <v>-3062378.3379860446</v>
      </c>
    </row>
    <row r="87" spans="1:11" x14ac:dyDescent="0.2">
      <c r="A87" s="217">
        <v>2050</v>
      </c>
      <c r="B87" s="234">
        <f t="shared" si="7"/>
        <v>-3782.5106342127788</v>
      </c>
      <c r="C87" s="234">
        <f t="shared" si="8"/>
        <v>-280.80513571059805</v>
      </c>
      <c r="D87" s="234">
        <f t="shared" si="9"/>
        <v>-5571.3832250014948</v>
      </c>
      <c r="E87" s="234">
        <f t="shared" si="10"/>
        <v>-1703.4123305622354</v>
      </c>
      <c r="F87" s="234">
        <f t="shared" si="11"/>
        <v>-4984.2087399884895</v>
      </c>
      <c r="G87" s="234">
        <f t="shared" si="12"/>
        <v>-402.54435042814782</v>
      </c>
      <c r="H87" s="234">
        <f t="shared" si="13"/>
        <v>-9467.9043898929558</v>
      </c>
      <c r="I87" s="234">
        <f t="shared" si="14"/>
        <v>-13603.488159166976</v>
      </c>
      <c r="J87" s="234">
        <f t="shared" si="15"/>
        <v>-39796.256964963672</v>
      </c>
      <c r="K87" s="237">
        <f t="shared" si="16"/>
        <v>-3102174.5949510084</v>
      </c>
    </row>
    <row r="88" spans="1:11" x14ac:dyDescent="0.2">
      <c r="A88" s="217">
        <v>2051</v>
      </c>
      <c r="B88" s="234">
        <f t="shared" si="7"/>
        <v>-3782.5106342127788</v>
      </c>
      <c r="C88" s="234">
        <f t="shared" si="8"/>
        <v>-280.80513571059805</v>
      </c>
      <c r="D88" s="234">
        <f t="shared" si="9"/>
        <v>-5571.3832250014948</v>
      </c>
      <c r="E88" s="234">
        <f t="shared" si="10"/>
        <v>-1703.4123305622354</v>
      </c>
      <c r="F88" s="234">
        <f t="shared" si="11"/>
        <v>-4984.2087399884895</v>
      </c>
      <c r="G88" s="234">
        <f t="shared" si="12"/>
        <v>-402.54435042814782</v>
      </c>
      <c r="H88" s="234">
        <f t="shared" si="13"/>
        <v>-9467.9043898929558</v>
      </c>
      <c r="I88" s="234">
        <f t="shared" si="14"/>
        <v>-13603.488159166976</v>
      </c>
      <c r="J88" s="234">
        <f t="shared" si="15"/>
        <v>-39796.256964963672</v>
      </c>
      <c r="K88" s="237">
        <f t="shared" si="16"/>
        <v>-3141970.8519159723</v>
      </c>
    </row>
    <row r="89" spans="1:11" x14ac:dyDescent="0.2">
      <c r="A89" s="217">
        <v>2052</v>
      </c>
      <c r="B89" s="234">
        <f t="shared" si="7"/>
        <v>-3782.5106342127788</v>
      </c>
      <c r="C89" s="234">
        <f t="shared" si="8"/>
        <v>-280.80513571059805</v>
      </c>
      <c r="D89" s="234">
        <f t="shared" si="9"/>
        <v>-5571.3832250014948</v>
      </c>
      <c r="E89" s="234">
        <f t="shared" si="10"/>
        <v>-1703.4123305622354</v>
      </c>
      <c r="F89" s="234">
        <f t="shared" si="11"/>
        <v>-4984.2087399884895</v>
      </c>
      <c r="G89" s="234">
        <f t="shared" si="12"/>
        <v>-402.54435042814782</v>
      </c>
      <c r="H89" s="234">
        <f t="shared" si="13"/>
        <v>-9467.9043898929558</v>
      </c>
      <c r="I89" s="234">
        <f t="shared" si="14"/>
        <v>-13603.488159166976</v>
      </c>
      <c r="J89" s="234">
        <f t="shared" si="15"/>
        <v>-39796.256964963672</v>
      </c>
      <c r="K89" s="237">
        <f t="shared" si="16"/>
        <v>-3181767.1088809362</v>
      </c>
    </row>
    <row r="90" spans="1:11" x14ac:dyDescent="0.2">
      <c r="A90" s="217">
        <v>2053</v>
      </c>
      <c r="B90" s="234">
        <f t="shared" si="7"/>
        <v>-3782.5106342127788</v>
      </c>
      <c r="C90" s="234">
        <f t="shared" si="8"/>
        <v>-280.80513571059805</v>
      </c>
      <c r="D90" s="234">
        <f t="shared" si="9"/>
        <v>-5571.3832250014948</v>
      </c>
      <c r="E90" s="234">
        <f t="shared" si="10"/>
        <v>-1703.4123305622354</v>
      </c>
      <c r="F90" s="234">
        <f t="shared" si="11"/>
        <v>-4984.2087399884895</v>
      </c>
      <c r="G90" s="234">
        <f t="shared" si="12"/>
        <v>-402.54435042814782</v>
      </c>
      <c r="H90" s="234">
        <f t="shared" si="13"/>
        <v>-9467.9043898929558</v>
      </c>
      <c r="I90" s="234">
        <f t="shared" si="14"/>
        <v>-13603.488159166976</v>
      </c>
      <c r="J90" s="234">
        <f t="shared" si="15"/>
        <v>-39796.256964963672</v>
      </c>
      <c r="K90" s="237">
        <f t="shared" si="16"/>
        <v>-3221563.3658459</v>
      </c>
    </row>
    <row r="91" spans="1:11" x14ac:dyDescent="0.2">
      <c r="A91" s="217">
        <v>2054</v>
      </c>
      <c r="B91" s="234">
        <f t="shared" si="7"/>
        <v>-3782.5106342127788</v>
      </c>
      <c r="C91" s="234">
        <f t="shared" si="8"/>
        <v>-280.80513571059805</v>
      </c>
      <c r="D91" s="234">
        <f t="shared" si="9"/>
        <v>-5571.3832250014948</v>
      </c>
      <c r="E91" s="234">
        <f t="shared" si="10"/>
        <v>-1703.4123305622354</v>
      </c>
      <c r="F91" s="234">
        <f t="shared" si="11"/>
        <v>-4984.2087399884895</v>
      </c>
      <c r="G91" s="234">
        <f t="shared" si="12"/>
        <v>-402.54435042814782</v>
      </c>
      <c r="H91" s="234">
        <f t="shared" si="13"/>
        <v>-9467.9043898929558</v>
      </c>
      <c r="I91" s="234">
        <f t="shared" si="14"/>
        <v>-13603.488159166976</v>
      </c>
      <c r="J91" s="234">
        <f t="shared" si="15"/>
        <v>-39796.256964963672</v>
      </c>
      <c r="K91" s="237">
        <f t="shared" si="16"/>
        <v>-3261359.6228108639</v>
      </c>
    </row>
    <row r="92" spans="1:11" x14ac:dyDescent="0.2">
      <c r="A92" s="217">
        <v>2055</v>
      </c>
      <c r="B92" s="234">
        <f t="shared" si="7"/>
        <v>-3782.5106342127788</v>
      </c>
      <c r="C92" s="234">
        <f t="shared" si="8"/>
        <v>-280.80513571059805</v>
      </c>
      <c r="D92" s="234">
        <f t="shared" si="9"/>
        <v>-5571.3832250014948</v>
      </c>
      <c r="E92" s="234">
        <f t="shared" si="10"/>
        <v>-1703.4123305622354</v>
      </c>
      <c r="F92" s="234">
        <f t="shared" si="11"/>
        <v>-4984.2087399884895</v>
      </c>
      <c r="G92" s="234">
        <f t="shared" si="12"/>
        <v>-402.54435042814782</v>
      </c>
      <c r="H92" s="234">
        <f t="shared" si="13"/>
        <v>-9467.9043898929558</v>
      </c>
      <c r="I92" s="234">
        <f t="shared" si="14"/>
        <v>-13603.488159166976</v>
      </c>
      <c r="J92" s="234">
        <f t="shared" si="15"/>
        <v>-39796.256964963672</v>
      </c>
      <c r="K92" s="237">
        <f t="shared" si="16"/>
        <v>-3301155.8797758278</v>
      </c>
    </row>
    <row r="93" spans="1:11" x14ac:dyDescent="0.2">
      <c r="A93" s="217">
        <v>2056</v>
      </c>
      <c r="B93" s="234">
        <f t="shared" si="7"/>
        <v>-3782.5106342127788</v>
      </c>
      <c r="C93" s="234">
        <f t="shared" si="8"/>
        <v>-280.80513571059805</v>
      </c>
      <c r="D93" s="234">
        <f t="shared" si="9"/>
        <v>-5571.3832250014948</v>
      </c>
      <c r="E93" s="234">
        <f t="shared" si="10"/>
        <v>-1703.4123305622354</v>
      </c>
      <c r="F93" s="234">
        <f t="shared" si="11"/>
        <v>-4984.2087399884895</v>
      </c>
      <c r="G93" s="234">
        <f t="shared" si="12"/>
        <v>-402.54435042814782</v>
      </c>
      <c r="H93" s="234">
        <f t="shared" si="13"/>
        <v>-9467.9043898929558</v>
      </c>
      <c r="I93" s="234">
        <f t="shared" si="14"/>
        <v>-13603.488159166976</v>
      </c>
      <c r="J93" s="234">
        <f t="shared" si="15"/>
        <v>-39796.256964963672</v>
      </c>
      <c r="K93" s="237">
        <f t="shared" si="16"/>
        <v>-3340952.1367407916</v>
      </c>
    </row>
    <row r="94" spans="1:11" x14ac:dyDescent="0.2">
      <c r="A94" s="217">
        <v>2057</v>
      </c>
      <c r="B94" s="234">
        <f t="shared" si="7"/>
        <v>-3782.5106342127788</v>
      </c>
      <c r="C94" s="234">
        <f t="shared" si="8"/>
        <v>-280.80513571059805</v>
      </c>
      <c r="D94" s="234">
        <f t="shared" si="9"/>
        <v>-5571.3832250014948</v>
      </c>
      <c r="E94" s="234">
        <f t="shared" si="10"/>
        <v>-1703.4123305622354</v>
      </c>
      <c r="F94" s="234">
        <f t="shared" si="11"/>
        <v>-4984.2087399884895</v>
      </c>
      <c r="G94" s="234">
        <f t="shared" si="12"/>
        <v>-402.54435042814782</v>
      </c>
      <c r="H94" s="234">
        <f t="shared" si="13"/>
        <v>-9467.9043898929558</v>
      </c>
      <c r="I94" s="234">
        <f t="shared" si="14"/>
        <v>-13603.488159166976</v>
      </c>
      <c r="J94" s="234">
        <f t="shared" si="15"/>
        <v>-39796.256964963672</v>
      </c>
      <c r="K94" s="237">
        <f t="shared" si="16"/>
        <v>-3380748.3937057555</v>
      </c>
    </row>
    <row r="95" spans="1:11" x14ac:dyDescent="0.2">
      <c r="A95" s="217">
        <v>2058</v>
      </c>
      <c r="B95" s="234">
        <f t="shared" si="7"/>
        <v>-3782.5106342127788</v>
      </c>
      <c r="C95" s="234">
        <f t="shared" si="8"/>
        <v>-280.80513571059805</v>
      </c>
      <c r="D95" s="234">
        <f t="shared" si="9"/>
        <v>-5571.3832250014948</v>
      </c>
      <c r="E95" s="234">
        <f t="shared" si="10"/>
        <v>-1703.4123305622354</v>
      </c>
      <c r="F95" s="234">
        <f t="shared" si="11"/>
        <v>-4984.2087399884895</v>
      </c>
      <c r="G95" s="234">
        <f t="shared" si="12"/>
        <v>-402.54435042814782</v>
      </c>
      <c r="H95" s="234">
        <f t="shared" si="13"/>
        <v>-9467.9043898929558</v>
      </c>
      <c r="I95" s="234">
        <f t="shared" si="14"/>
        <v>-13603.488159166976</v>
      </c>
      <c r="J95" s="234">
        <f t="shared" si="15"/>
        <v>-39796.256964963672</v>
      </c>
      <c r="K95" s="237">
        <f t="shared" si="16"/>
        <v>-3420544.6506707193</v>
      </c>
    </row>
    <row r="96" spans="1:11" x14ac:dyDescent="0.2">
      <c r="A96" s="217">
        <v>2059</v>
      </c>
      <c r="B96" s="234">
        <f t="shared" si="7"/>
        <v>-3782.5106342127788</v>
      </c>
      <c r="C96" s="234">
        <f t="shared" si="8"/>
        <v>-280.80513571059805</v>
      </c>
      <c r="D96" s="234">
        <f t="shared" si="9"/>
        <v>-5571.3832250014948</v>
      </c>
      <c r="E96" s="234">
        <f t="shared" si="10"/>
        <v>-1703.4123305622354</v>
      </c>
      <c r="F96" s="234">
        <f t="shared" si="11"/>
        <v>-4984.2087399884895</v>
      </c>
      <c r="G96" s="234">
        <f t="shared" si="12"/>
        <v>-402.54435042814782</v>
      </c>
      <c r="H96" s="234">
        <f t="shared" si="13"/>
        <v>-9467.9043898929558</v>
      </c>
      <c r="I96" s="234">
        <f t="shared" si="14"/>
        <v>-13603.488159166976</v>
      </c>
      <c r="J96" s="234">
        <f t="shared" si="15"/>
        <v>-39796.256964963672</v>
      </c>
      <c r="K96" s="237">
        <f t="shared" si="16"/>
        <v>-3460340.9076356832</v>
      </c>
    </row>
    <row r="97" spans="1:11" x14ac:dyDescent="0.2">
      <c r="A97" s="217">
        <v>2060</v>
      </c>
      <c r="B97" s="234">
        <f t="shared" si="7"/>
        <v>-3782.5106342127788</v>
      </c>
      <c r="C97" s="234">
        <f t="shared" si="8"/>
        <v>-280.80513571059805</v>
      </c>
      <c r="D97" s="234">
        <f t="shared" si="9"/>
        <v>-5571.3832250014948</v>
      </c>
      <c r="E97" s="234">
        <f t="shared" si="10"/>
        <v>-1703.4123305622354</v>
      </c>
      <c r="F97" s="234">
        <f t="shared" si="11"/>
        <v>-4984.2087399884895</v>
      </c>
      <c r="G97" s="234">
        <f t="shared" si="12"/>
        <v>-402.54435042814782</v>
      </c>
      <c r="H97" s="234">
        <f t="shared" si="13"/>
        <v>-9467.9043898929558</v>
      </c>
      <c r="I97" s="234">
        <f t="shared" si="14"/>
        <v>-13603.488159166976</v>
      </c>
      <c r="J97" s="234">
        <f t="shared" si="15"/>
        <v>-39796.256964963672</v>
      </c>
      <c r="K97" s="237">
        <f t="shared" si="16"/>
        <v>-3500137.1646006471</v>
      </c>
    </row>
    <row r="98" spans="1:11" x14ac:dyDescent="0.2">
      <c r="A98" s="217">
        <v>2061</v>
      </c>
      <c r="B98" s="234">
        <v>0</v>
      </c>
      <c r="D98" s="234">
        <f t="shared" si="9"/>
        <v>-5571.3832250014948</v>
      </c>
      <c r="E98" s="234">
        <f t="shared" si="10"/>
        <v>-1703.4123305622354</v>
      </c>
      <c r="F98" s="234">
        <f t="shared" si="11"/>
        <v>-4984.2087399884895</v>
      </c>
      <c r="G98" s="234">
        <f t="shared" si="12"/>
        <v>-402.54435042814782</v>
      </c>
      <c r="H98" s="234">
        <f t="shared" si="13"/>
        <v>-9467.9043898929558</v>
      </c>
      <c r="I98" s="234">
        <f t="shared" si="14"/>
        <v>-13603.488159166976</v>
      </c>
      <c r="J98" s="234">
        <f t="shared" si="15"/>
        <v>-35732.941195040301</v>
      </c>
      <c r="K98" s="237">
        <f t="shared" si="16"/>
        <v>-3535870.1057956875</v>
      </c>
    </row>
    <row r="99" spans="1:11" x14ac:dyDescent="0.2">
      <c r="A99" s="217">
        <v>2062</v>
      </c>
      <c r="B99" s="234">
        <v>0</v>
      </c>
      <c r="E99" s="234">
        <f t="shared" si="10"/>
        <v>-1703.4123305622354</v>
      </c>
      <c r="F99" s="234">
        <f t="shared" si="11"/>
        <v>-4984.2087399884895</v>
      </c>
      <c r="G99" s="234">
        <f t="shared" si="12"/>
        <v>-402.54435042814782</v>
      </c>
      <c r="H99" s="234">
        <f t="shared" si="13"/>
        <v>-9467.9043898929558</v>
      </c>
      <c r="I99" s="234">
        <f t="shared" si="14"/>
        <v>-13603.488159166976</v>
      </c>
      <c r="J99" s="234">
        <f t="shared" si="15"/>
        <v>-30161.557970038804</v>
      </c>
      <c r="K99" s="237">
        <f t="shared" si="16"/>
        <v>-3566031.6637657261</v>
      </c>
    </row>
    <row r="100" spans="1:11" x14ac:dyDescent="0.2">
      <c r="A100" s="217">
        <v>2063</v>
      </c>
      <c r="B100" s="234"/>
      <c r="F100" s="234">
        <f t="shared" si="11"/>
        <v>-4984.2087399884895</v>
      </c>
      <c r="G100" s="234">
        <f t="shared" si="12"/>
        <v>-402.54435042814782</v>
      </c>
      <c r="H100" s="234">
        <f t="shared" si="13"/>
        <v>-9467.9043898929558</v>
      </c>
      <c r="I100" s="234">
        <f t="shared" si="14"/>
        <v>-13603.488159166976</v>
      </c>
      <c r="J100" s="234">
        <f t="shared" si="15"/>
        <v>-28458.14563947657</v>
      </c>
      <c r="K100" s="237">
        <f t="shared" si="16"/>
        <v>-3594489.8094052025</v>
      </c>
    </row>
    <row r="101" spans="1:11" x14ac:dyDescent="0.2">
      <c r="A101" s="217">
        <v>2064</v>
      </c>
      <c r="B101" s="234"/>
      <c r="G101" s="234">
        <f t="shared" si="12"/>
        <v>-402.54435042814782</v>
      </c>
      <c r="H101" s="234">
        <f t="shared" si="13"/>
        <v>-9467.9043898929558</v>
      </c>
      <c r="I101" s="234">
        <f t="shared" si="14"/>
        <v>-13603.488159166976</v>
      </c>
      <c r="J101" s="234">
        <f t="shared" si="15"/>
        <v>-23473.936899488079</v>
      </c>
      <c r="K101" s="237">
        <f t="shared" si="16"/>
        <v>-3617963.7463046904</v>
      </c>
    </row>
    <row r="102" spans="1:11" x14ac:dyDescent="0.2">
      <c r="A102" s="217">
        <v>2065</v>
      </c>
      <c r="B102" s="234"/>
      <c r="H102" s="234">
        <f t="shared" si="13"/>
        <v>-9467.9043898929558</v>
      </c>
      <c r="I102" s="234">
        <f t="shared" si="14"/>
        <v>-13603.488159166976</v>
      </c>
      <c r="J102" s="234">
        <f t="shared" si="15"/>
        <v>-23071.392549059932</v>
      </c>
      <c r="K102" s="237">
        <f t="shared" si="16"/>
        <v>-3641035.1388537502</v>
      </c>
    </row>
    <row r="103" spans="1:11" x14ac:dyDescent="0.2">
      <c r="A103" s="217">
        <v>2066</v>
      </c>
      <c r="I103" s="234">
        <f t="shared" si="14"/>
        <v>-13603.488159166976</v>
      </c>
      <c r="J103" s="234">
        <f t="shared" si="15"/>
        <v>-13603.488159166976</v>
      </c>
      <c r="K103" s="237">
        <f t="shared" si="16"/>
        <v>-3654638.6270129173</v>
      </c>
    </row>
    <row r="105" spans="1:11" x14ac:dyDescent="0.2">
      <c r="A105" s="225" t="s">
        <v>61</v>
      </c>
      <c r="B105" s="238">
        <f>SUM(B50:B104)</f>
        <v>-181560.5104422135</v>
      </c>
      <c r="C105" s="238">
        <f t="shared" ref="C105:J105" si="17">SUM(C50:C104)</f>
        <v>-13478.646514108697</v>
      </c>
      <c r="D105" s="238">
        <f t="shared" si="17"/>
        <v>-272997.778025073</v>
      </c>
      <c r="E105" s="238">
        <f t="shared" si="17"/>
        <v>-85170.616528111728</v>
      </c>
      <c r="F105" s="238">
        <f t="shared" si="17"/>
        <v>-254194.64573941269</v>
      </c>
      <c r="G105" s="238">
        <f t="shared" si="17"/>
        <v>-20932.30622226368</v>
      </c>
      <c r="H105" s="238">
        <f t="shared" si="17"/>
        <v>-501798.93266432633</v>
      </c>
      <c r="I105" s="238">
        <f t="shared" si="17"/>
        <v>-734588.36059501732</v>
      </c>
      <c r="J105" s="238">
        <f t="shared" si="17"/>
        <v>-2064721.7967305253</v>
      </c>
    </row>
    <row r="107" spans="1:11" x14ac:dyDescent="0.2">
      <c r="A107" s="225" t="s">
        <v>62</v>
      </c>
      <c r="B107" s="238">
        <f>B37+B105</f>
        <v>0</v>
      </c>
      <c r="C107" s="238">
        <f t="shared" ref="C107:J107" si="18">C37+C105</f>
        <v>0</v>
      </c>
      <c r="D107" s="238">
        <f t="shared" si="18"/>
        <v>0</v>
      </c>
      <c r="E107" s="238">
        <f t="shared" si="18"/>
        <v>0</v>
      </c>
      <c r="F107" s="238">
        <f t="shared" si="18"/>
        <v>2.6193447411060333E-10</v>
      </c>
      <c r="G107" s="238">
        <f t="shared" si="18"/>
        <v>0</v>
      </c>
      <c r="H107" s="238">
        <f t="shared" si="18"/>
        <v>0</v>
      </c>
      <c r="I107" s="238">
        <f t="shared" si="18"/>
        <v>0</v>
      </c>
      <c r="J107" s="238">
        <f t="shared" si="18"/>
        <v>1.862645149230957E-9</v>
      </c>
    </row>
    <row r="112" spans="1:11" x14ac:dyDescent="0.2">
      <c r="G112" s="51" t="s">
        <v>63</v>
      </c>
      <c r="H112" s="64"/>
      <c r="I112" s="64"/>
    </row>
    <row r="113" spans="7:11" x14ac:dyDescent="0.2">
      <c r="G113" s="42" t="s">
        <v>15</v>
      </c>
      <c r="H113" s="51"/>
      <c r="I113" s="260">
        <f>K51</f>
        <v>-1669509.3442123118</v>
      </c>
    </row>
    <row r="114" spans="7:11" x14ac:dyDescent="0.2">
      <c r="G114" s="42" t="s">
        <v>16</v>
      </c>
      <c r="H114" s="51"/>
      <c r="I114" s="42">
        <v>-39796.256964963672</v>
      </c>
    </row>
    <row r="115" spans="7:11" ht="15" thickBot="1" x14ac:dyDescent="0.25">
      <c r="G115" s="42" t="s">
        <v>17</v>
      </c>
      <c r="H115" s="51"/>
      <c r="I115" s="81">
        <f>+I113+I114</f>
        <v>-1709305.6011772754</v>
      </c>
    </row>
    <row r="116" spans="7:11" ht="15" thickTop="1" x14ac:dyDescent="0.2">
      <c r="I116" s="46"/>
      <c r="J116" s="46"/>
      <c r="K116" s="46"/>
    </row>
    <row r="117" spans="7:11" x14ac:dyDescent="0.2">
      <c r="I117" s="46"/>
      <c r="J117" s="46"/>
      <c r="K117" s="46"/>
    </row>
  </sheetData>
  <pageMargins left="0" right="0" top="0.15" bottom="0.38" header="0.33" footer="0.24"/>
  <pageSetup scale="70" orientation="landscape" horizontalDpi="4294967295" verticalDpi="4294967295" r:id="rId1"/>
  <headerFooter alignWithMargins="0">
    <oddFooter>&amp;F&amp;RPage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R2483"/>
  <sheetViews>
    <sheetView zoomScale="70" zoomScaleNormal="70" workbookViewId="0">
      <pane xSplit="2" ySplit="10" topLeftCell="AD11" activePane="bottomRight" state="frozen"/>
      <selection activeCell="M65" sqref="M65"/>
      <selection pane="topRight" activeCell="M65" sqref="M65"/>
      <selection pane="bottomLeft" activeCell="M65" sqref="M65"/>
      <selection pane="bottomRight" activeCell="AG27" sqref="AG27"/>
    </sheetView>
  </sheetViews>
  <sheetFormatPr defaultRowHeight="12.75" x14ac:dyDescent="0.2"/>
  <cols>
    <col min="1" max="1" width="32.5703125" style="10" bestFit="1" customWidth="1"/>
    <col min="2" max="2" width="9.42578125" style="29" bestFit="1" customWidth="1"/>
    <col min="3" max="3" width="13" style="29" bestFit="1" customWidth="1"/>
    <col min="4" max="4" width="12.85546875" style="29" bestFit="1" customWidth="1"/>
    <col min="5" max="8" width="11.28515625" style="29" bestFit="1" customWidth="1"/>
    <col min="9" max="16" width="11.42578125" style="29" bestFit="1" customWidth="1"/>
    <col min="17" max="19" width="12.5703125" style="29" bestFit="1" customWidth="1"/>
    <col min="20" max="21" width="11.28515625" style="29" bestFit="1" customWidth="1"/>
    <col min="22" max="23" width="12.5703125" style="29" bestFit="1" customWidth="1"/>
    <col min="24" max="24" width="11.28515625" style="29" bestFit="1" customWidth="1"/>
    <col min="25" max="25" width="13.5703125" style="10" bestFit="1" customWidth="1"/>
    <col min="26" max="39" width="14.7109375" style="10" customWidth="1"/>
    <col min="40" max="40" width="14.140625" style="10" bestFit="1" customWidth="1"/>
    <col min="41" max="41" width="14.85546875" style="114" customWidth="1"/>
    <col min="42" max="42" width="15" style="10" bestFit="1" customWidth="1"/>
    <col min="43" max="43" width="14" style="10" bestFit="1" customWidth="1"/>
    <col min="44" max="44" width="12.7109375" style="10" customWidth="1"/>
    <col min="45" max="256" width="9.140625" style="10"/>
    <col min="257" max="257" width="32.5703125" style="10" bestFit="1" customWidth="1"/>
    <col min="258" max="258" width="9.42578125" style="10" bestFit="1" customWidth="1"/>
    <col min="259" max="259" width="13" style="10" bestFit="1" customWidth="1"/>
    <col min="260" max="260" width="12.85546875" style="10" bestFit="1" customWidth="1"/>
    <col min="261" max="264" width="11.28515625" style="10" bestFit="1" customWidth="1"/>
    <col min="265" max="272" width="11.42578125" style="10" bestFit="1" customWidth="1"/>
    <col min="273" max="275" width="12.5703125" style="10" bestFit="1" customWidth="1"/>
    <col min="276" max="277" width="11.28515625" style="10" bestFit="1" customWidth="1"/>
    <col min="278" max="279" width="12.5703125" style="10" bestFit="1" customWidth="1"/>
    <col min="280" max="280" width="11.28515625" style="10" bestFit="1" customWidth="1"/>
    <col min="281" max="281" width="13.5703125" style="10" bestFit="1" customWidth="1"/>
    <col min="282" max="295" width="14.7109375" style="10" customWidth="1"/>
    <col min="296" max="296" width="14.140625" style="10" bestFit="1" customWidth="1"/>
    <col min="297" max="297" width="14.85546875" style="10" customWidth="1"/>
    <col min="298" max="298" width="15" style="10" bestFit="1" customWidth="1"/>
    <col min="299" max="299" width="14" style="10" bestFit="1" customWidth="1"/>
    <col min="300" max="300" width="12.7109375" style="10" customWidth="1"/>
    <col min="301" max="512" width="9.140625" style="10"/>
    <col min="513" max="513" width="32.5703125" style="10" bestFit="1" customWidth="1"/>
    <col min="514" max="514" width="9.42578125" style="10" bestFit="1" customWidth="1"/>
    <col min="515" max="515" width="13" style="10" bestFit="1" customWidth="1"/>
    <col min="516" max="516" width="12.85546875" style="10" bestFit="1" customWidth="1"/>
    <col min="517" max="520" width="11.28515625" style="10" bestFit="1" customWidth="1"/>
    <col min="521" max="528" width="11.42578125" style="10" bestFit="1" customWidth="1"/>
    <col min="529" max="531" width="12.5703125" style="10" bestFit="1" customWidth="1"/>
    <col min="532" max="533" width="11.28515625" style="10" bestFit="1" customWidth="1"/>
    <col min="534" max="535" width="12.5703125" style="10" bestFit="1" customWidth="1"/>
    <col min="536" max="536" width="11.28515625" style="10" bestFit="1" customWidth="1"/>
    <col min="537" max="537" width="13.5703125" style="10" bestFit="1" customWidth="1"/>
    <col min="538" max="551" width="14.7109375" style="10" customWidth="1"/>
    <col min="552" max="552" width="14.140625" style="10" bestFit="1" customWidth="1"/>
    <col min="553" max="553" width="14.85546875" style="10" customWidth="1"/>
    <col min="554" max="554" width="15" style="10" bestFit="1" customWidth="1"/>
    <col min="555" max="555" width="14" style="10" bestFit="1" customWidth="1"/>
    <col min="556" max="556" width="12.7109375" style="10" customWidth="1"/>
    <col min="557" max="768" width="9.140625" style="10"/>
    <col min="769" max="769" width="32.5703125" style="10" bestFit="1" customWidth="1"/>
    <col min="770" max="770" width="9.42578125" style="10" bestFit="1" customWidth="1"/>
    <col min="771" max="771" width="13" style="10" bestFit="1" customWidth="1"/>
    <col min="772" max="772" width="12.85546875" style="10" bestFit="1" customWidth="1"/>
    <col min="773" max="776" width="11.28515625" style="10" bestFit="1" customWidth="1"/>
    <col min="777" max="784" width="11.42578125" style="10" bestFit="1" customWidth="1"/>
    <col min="785" max="787" width="12.5703125" style="10" bestFit="1" customWidth="1"/>
    <col min="788" max="789" width="11.28515625" style="10" bestFit="1" customWidth="1"/>
    <col min="790" max="791" width="12.5703125" style="10" bestFit="1" customWidth="1"/>
    <col min="792" max="792" width="11.28515625" style="10" bestFit="1" customWidth="1"/>
    <col min="793" max="793" width="13.5703125" style="10" bestFit="1" customWidth="1"/>
    <col min="794" max="807" width="14.7109375" style="10" customWidth="1"/>
    <col min="808" max="808" width="14.140625" style="10" bestFit="1" customWidth="1"/>
    <col min="809" max="809" width="14.85546875" style="10" customWidth="1"/>
    <col min="810" max="810" width="15" style="10" bestFit="1" customWidth="1"/>
    <col min="811" max="811" width="14" style="10" bestFit="1" customWidth="1"/>
    <col min="812" max="812" width="12.7109375" style="10" customWidth="1"/>
    <col min="813" max="1024" width="9.140625" style="10"/>
    <col min="1025" max="1025" width="32.5703125" style="10" bestFit="1" customWidth="1"/>
    <col min="1026" max="1026" width="9.42578125" style="10" bestFit="1" customWidth="1"/>
    <col min="1027" max="1027" width="13" style="10" bestFit="1" customWidth="1"/>
    <col min="1028" max="1028" width="12.85546875" style="10" bestFit="1" customWidth="1"/>
    <col min="1029" max="1032" width="11.28515625" style="10" bestFit="1" customWidth="1"/>
    <col min="1033" max="1040" width="11.42578125" style="10" bestFit="1" customWidth="1"/>
    <col min="1041" max="1043" width="12.5703125" style="10" bestFit="1" customWidth="1"/>
    <col min="1044" max="1045" width="11.28515625" style="10" bestFit="1" customWidth="1"/>
    <col min="1046" max="1047" width="12.5703125" style="10" bestFit="1" customWidth="1"/>
    <col min="1048" max="1048" width="11.28515625" style="10" bestFit="1" customWidth="1"/>
    <col min="1049" max="1049" width="13.5703125" style="10" bestFit="1" customWidth="1"/>
    <col min="1050" max="1063" width="14.7109375" style="10" customWidth="1"/>
    <col min="1064" max="1064" width="14.140625" style="10" bestFit="1" customWidth="1"/>
    <col min="1065" max="1065" width="14.85546875" style="10" customWidth="1"/>
    <col min="1066" max="1066" width="15" style="10" bestFit="1" customWidth="1"/>
    <col min="1067" max="1067" width="14" style="10" bestFit="1" customWidth="1"/>
    <col min="1068" max="1068" width="12.7109375" style="10" customWidth="1"/>
    <col min="1069" max="1280" width="9.140625" style="10"/>
    <col min="1281" max="1281" width="32.5703125" style="10" bestFit="1" customWidth="1"/>
    <col min="1282" max="1282" width="9.42578125" style="10" bestFit="1" customWidth="1"/>
    <col min="1283" max="1283" width="13" style="10" bestFit="1" customWidth="1"/>
    <col min="1284" max="1284" width="12.85546875" style="10" bestFit="1" customWidth="1"/>
    <col min="1285" max="1288" width="11.28515625" style="10" bestFit="1" customWidth="1"/>
    <col min="1289" max="1296" width="11.42578125" style="10" bestFit="1" customWidth="1"/>
    <col min="1297" max="1299" width="12.5703125" style="10" bestFit="1" customWidth="1"/>
    <col min="1300" max="1301" width="11.28515625" style="10" bestFit="1" customWidth="1"/>
    <col min="1302" max="1303" width="12.5703125" style="10" bestFit="1" customWidth="1"/>
    <col min="1304" max="1304" width="11.28515625" style="10" bestFit="1" customWidth="1"/>
    <col min="1305" max="1305" width="13.5703125" style="10" bestFit="1" customWidth="1"/>
    <col min="1306" max="1319" width="14.7109375" style="10" customWidth="1"/>
    <col min="1320" max="1320" width="14.140625" style="10" bestFit="1" customWidth="1"/>
    <col min="1321" max="1321" width="14.85546875" style="10" customWidth="1"/>
    <col min="1322" max="1322" width="15" style="10" bestFit="1" customWidth="1"/>
    <col min="1323" max="1323" width="14" style="10" bestFit="1" customWidth="1"/>
    <col min="1324" max="1324" width="12.7109375" style="10" customWidth="1"/>
    <col min="1325" max="1536" width="9.140625" style="10"/>
    <col min="1537" max="1537" width="32.5703125" style="10" bestFit="1" customWidth="1"/>
    <col min="1538" max="1538" width="9.42578125" style="10" bestFit="1" customWidth="1"/>
    <col min="1539" max="1539" width="13" style="10" bestFit="1" customWidth="1"/>
    <col min="1540" max="1540" width="12.85546875" style="10" bestFit="1" customWidth="1"/>
    <col min="1541" max="1544" width="11.28515625" style="10" bestFit="1" customWidth="1"/>
    <col min="1545" max="1552" width="11.42578125" style="10" bestFit="1" customWidth="1"/>
    <col min="1553" max="1555" width="12.5703125" style="10" bestFit="1" customWidth="1"/>
    <col min="1556" max="1557" width="11.28515625" style="10" bestFit="1" customWidth="1"/>
    <col min="1558" max="1559" width="12.5703125" style="10" bestFit="1" customWidth="1"/>
    <col min="1560" max="1560" width="11.28515625" style="10" bestFit="1" customWidth="1"/>
    <col min="1561" max="1561" width="13.5703125" style="10" bestFit="1" customWidth="1"/>
    <col min="1562" max="1575" width="14.7109375" style="10" customWidth="1"/>
    <col min="1576" max="1576" width="14.140625" style="10" bestFit="1" customWidth="1"/>
    <col min="1577" max="1577" width="14.85546875" style="10" customWidth="1"/>
    <col min="1578" max="1578" width="15" style="10" bestFit="1" customWidth="1"/>
    <col min="1579" max="1579" width="14" style="10" bestFit="1" customWidth="1"/>
    <col min="1580" max="1580" width="12.7109375" style="10" customWidth="1"/>
    <col min="1581" max="1792" width="9.140625" style="10"/>
    <col min="1793" max="1793" width="32.5703125" style="10" bestFit="1" customWidth="1"/>
    <col min="1794" max="1794" width="9.42578125" style="10" bestFit="1" customWidth="1"/>
    <col min="1795" max="1795" width="13" style="10" bestFit="1" customWidth="1"/>
    <col min="1796" max="1796" width="12.85546875" style="10" bestFit="1" customWidth="1"/>
    <col min="1797" max="1800" width="11.28515625" style="10" bestFit="1" customWidth="1"/>
    <col min="1801" max="1808" width="11.42578125" style="10" bestFit="1" customWidth="1"/>
    <col min="1809" max="1811" width="12.5703125" style="10" bestFit="1" customWidth="1"/>
    <col min="1812" max="1813" width="11.28515625" style="10" bestFit="1" customWidth="1"/>
    <col min="1814" max="1815" width="12.5703125" style="10" bestFit="1" customWidth="1"/>
    <col min="1816" max="1816" width="11.28515625" style="10" bestFit="1" customWidth="1"/>
    <col min="1817" max="1817" width="13.5703125" style="10" bestFit="1" customWidth="1"/>
    <col min="1818" max="1831" width="14.7109375" style="10" customWidth="1"/>
    <col min="1832" max="1832" width="14.140625" style="10" bestFit="1" customWidth="1"/>
    <col min="1833" max="1833" width="14.85546875" style="10" customWidth="1"/>
    <col min="1834" max="1834" width="15" style="10" bestFit="1" customWidth="1"/>
    <col min="1835" max="1835" width="14" style="10" bestFit="1" customWidth="1"/>
    <col min="1836" max="1836" width="12.7109375" style="10" customWidth="1"/>
    <col min="1837" max="2048" width="9.140625" style="10"/>
    <col min="2049" max="2049" width="32.5703125" style="10" bestFit="1" customWidth="1"/>
    <col min="2050" max="2050" width="9.42578125" style="10" bestFit="1" customWidth="1"/>
    <col min="2051" max="2051" width="13" style="10" bestFit="1" customWidth="1"/>
    <col min="2052" max="2052" width="12.85546875" style="10" bestFit="1" customWidth="1"/>
    <col min="2053" max="2056" width="11.28515625" style="10" bestFit="1" customWidth="1"/>
    <col min="2057" max="2064" width="11.42578125" style="10" bestFit="1" customWidth="1"/>
    <col min="2065" max="2067" width="12.5703125" style="10" bestFit="1" customWidth="1"/>
    <col min="2068" max="2069" width="11.28515625" style="10" bestFit="1" customWidth="1"/>
    <col min="2070" max="2071" width="12.5703125" style="10" bestFit="1" customWidth="1"/>
    <col min="2072" max="2072" width="11.28515625" style="10" bestFit="1" customWidth="1"/>
    <col min="2073" max="2073" width="13.5703125" style="10" bestFit="1" customWidth="1"/>
    <col min="2074" max="2087" width="14.7109375" style="10" customWidth="1"/>
    <col min="2088" max="2088" width="14.140625" style="10" bestFit="1" customWidth="1"/>
    <col min="2089" max="2089" width="14.85546875" style="10" customWidth="1"/>
    <col min="2090" max="2090" width="15" style="10" bestFit="1" customWidth="1"/>
    <col min="2091" max="2091" width="14" style="10" bestFit="1" customWidth="1"/>
    <col min="2092" max="2092" width="12.7109375" style="10" customWidth="1"/>
    <col min="2093" max="2304" width="9.140625" style="10"/>
    <col min="2305" max="2305" width="32.5703125" style="10" bestFit="1" customWidth="1"/>
    <col min="2306" max="2306" width="9.42578125" style="10" bestFit="1" customWidth="1"/>
    <col min="2307" max="2307" width="13" style="10" bestFit="1" customWidth="1"/>
    <col min="2308" max="2308" width="12.85546875" style="10" bestFit="1" customWidth="1"/>
    <col min="2309" max="2312" width="11.28515625" style="10" bestFit="1" customWidth="1"/>
    <col min="2313" max="2320" width="11.42578125" style="10" bestFit="1" customWidth="1"/>
    <col min="2321" max="2323" width="12.5703125" style="10" bestFit="1" customWidth="1"/>
    <col min="2324" max="2325" width="11.28515625" style="10" bestFit="1" customWidth="1"/>
    <col min="2326" max="2327" width="12.5703125" style="10" bestFit="1" customWidth="1"/>
    <col min="2328" max="2328" width="11.28515625" style="10" bestFit="1" customWidth="1"/>
    <col min="2329" max="2329" width="13.5703125" style="10" bestFit="1" customWidth="1"/>
    <col min="2330" max="2343" width="14.7109375" style="10" customWidth="1"/>
    <col min="2344" max="2344" width="14.140625" style="10" bestFit="1" customWidth="1"/>
    <col min="2345" max="2345" width="14.85546875" style="10" customWidth="1"/>
    <col min="2346" max="2346" width="15" style="10" bestFit="1" customWidth="1"/>
    <col min="2347" max="2347" width="14" style="10" bestFit="1" customWidth="1"/>
    <col min="2348" max="2348" width="12.7109375" style="10" customWidth="1"/>
    <col min="2349" max="2560" width="9.140625" style="10"/>
    <col min="2561" max="2561" width="32.5703125" style="10" bestFit="1" customWidth="1"/>
    <col min="2562" max="2562" width="9.42578125" style="10" bestFit="1" customWidth="1"/>
    <col min="2563" max="2563" width="13" style="10" bestFit="1" customWidth="1"/>
    <col min="2564" max="2564" width="12.85546875" style="10" bestFit="1" customWidth="1"/>
    <col min="2565" max="2568" width="11.28515625" style="10" bestFit="1" customWidth="1"/>
    <col min="2569" max="2576" width="11.42578125" style="10" bestFit="1" customWidth="1"/>
    <col min="2577" max="2579" width="12.5703125" style="10" bestFit="1" customWidth="1"/>
    <col min="2580" max="2581" width="11.28515625" style="10" bestFit="1" customWidth="1"/>
    <col min="2582" max="2583" width="12.5703125" style="10" bestFit="1" customWidth="1"/>
    <col min="2584" max="2584" width="11.28515625" style="10" bestFit="1" customWidth="1"/>
    <col min="2585" max="2585" width="13.5703125" style="10" bestFit="1" customWidth="1"/>
    <col min="2586" max="2599" width="14.7109375" style="10" customWidth="1"/>
    <col min="2600" max="2600" width="14.140625" style="10" bestFit="1" customWidth="1"/>
    <col min="2601" max="2601" width="14.85546875" style="10" customWidth="1"/>
    <col min="2602" max="2602" width="15" style="10" bestFit="1" customWidth="1"/>
    <col min="2603" max="2603" width="14" style="10" bestFit="1" customWidth="1"/>
    <col min="2604" max="2604" width="12.7109375" style="10" customWidth="1"/>
    <col min="2605" max="2816" width="9.140625" style="10"/>
    <col min="2817" max="2817" width="32.5703125" style="10" bestFit="1" customWidth="1"/>
    <col min="2818" max="2818" width="9.42578125" style="10" bestFit="1" customWidth="1"/>
    <col min="2819" max="2819" width="13" style="10" bestFit="1" customWidth="1"/>
    <col min="2820" max="2820" width="12.85546875" style="10" bestFit="1" customWidth="1"/>
    <col min="2821" max="2824" width="11.28515625" style="10" bestFit="1" customWidth="1"/>
    <col min="2825" max="2832" width="11.42578125" style="10" bestFit="1" customWidth="1"/>
    <col min="2833" max="2835" width="12.5703125" style="10" bestFit="1" customWidth="1"/>
    <col min="2836" max="2837" width="11.28515625" style="10" bestFit="1" customWidth="1"/>
    <col min="2838" max="2839" width="12.5703125" style="10" bestFit="1" customWidth="1"/>
    <col min="2840" max="2840" width="11.28515625" style="10" bestFit="1" customWidth="1"/>
    <col min="2841" max="2841" width="13.5703125" style="10" bestFit="1" customWidth="1"/>
    <col min="2842" max="2855" width="14.7109375" style="10" customWidth="1"/>
    <col min="2856" max="2856" width="14.140625" style="10" bestFit="1" customWidth="1"/>
    <col min="2857" max="2857" width="14.85546875" style="10" customWidth="1"/>
    <col min="2858" max="2858" width="15" style="10" bestFit="1" customWidth="1"/>
    <col min="2859" max="2859" width="14" style="10" bestFit="1" customWidth="1"/>
    <col min="2860" max="2860" width="12.7109375" style="10" customWidth="1"/>
    <col min="2861" max="3072" width="9.140625" style="10"/>
    <col min="3073" max="3073" width="32.5703125" style="10" bestFit="1" customWidth="1"/>
    <col min="3074" max="3074" width="9.42578125" style="10" bestFit="1" customWidth="1"/>
    <col min="3075" max="3075" width="13" style="10" bestFit="1" customWidth="1"/>
    <col min="3076" max="3076" width="12.85546875" style="10" bestFit="1" customWidth="1"/>
    <col min="3077" max="3080" width="11.28515625" style="10" bestFit="1" customWidth="1"/>
    <col min="3081" max="3088" width="11.42578125" style="10" bestFit="1" customWidth="1"/>
    <col min="3089" max="3091" width="12.5703125" style="10" bestFit="1" customWidth="1"/>
    <col min="3092" max="3093" width="11.28515625" style="10" bestFit="1" customWidth="1"/>
    <col min="3094" max="3095" width="12.5703125" style="10" bestFit="1" customWidth="1"/>
    <col min="3096" max="3096" width="11.28515625" style="10" bestFit="1" customWidth="1"/>
    <col min="3097" max="3097" width="13.5703125" style="10" bestFit="1" customWidth="1"/>
    <col min="3098" max="3111" width="14.7109375" style="10" customWidth="1"/>
    <col min="3112" max="3112" width="14.140625" style="10" bestFit="1" customWidth="1"/>
    <col min="3113" max="3113" width="14.85546875" style="10" customWidth="1"/>
    <col min="3114" max="3114" width="15" style="10" bestFit="1" customWidth="1"/>
    <col min="3115" max="3115" width="14" style="10" bestFit="1" customWidth="1"/>
    <col min="3116" max="3116" width="12.7109375" style="10" customWidth="1"/>
    <col min="3117" max="3328" width="9.140625" style="10"/>
    <col min="3329" max="3329" width="32.5703125" style="10" bestFit="1" customWidth="1"/>
    <col min="3330" max="3330" width="9.42578125" style="10" bestFit="1" customWidth="1"/>
    <col min="3331" max="3331" width="13" style="10" bestFit="1" customWidth="1"/>
    <col min="3332" max="3332" width="12.85546875" style="10" bestFit="1" customWidth="1"/>
    <col min="3333" max="3336" width="11.28515625" style="10" bestFit="1" customWidth="1"/>
    <col min="3337" max="3344" width="11.42578125" style="10" bestFit="1" customWidth="1"/>
    <col min="3345" max="3347" width="12.5703125" style="10" bestFit="1" customWidth="1"/>
    <col min="3348" max="3349" width="11.28515625" style="10" bestFit="1" customWidth="1"/>
    <col min="3350" max="3351" width="12.5703125" style="10" bestFit="1" customWidth="1"/>
    <col min="3352" max="3352" width="11.28515625" style="10" bestFit="1" customWidth="1"/>
    <col min="3353" max="3353" width="13.5703125" style="10" bestFit="1" customWidth="1"/>
    <col min="3354" max="3367" width="14.7109375" style="10" customWidth="1"/>
    <col min="3368" max="3368" width="14.140625" style="10" bestFit="1" customWidth="1"/>
    <col min="3369" max="3369" width="14.85546875" style="10" customWidth="1"/>
    <col min="3370" max="3370" width="15" style="10" bestFit="1" customWidth="1"/>
    <col min="3371" max="3371" width="14" style="10" bestFit="1" customWidth="1"/>
    <col min="3372" max="3372" width="12.7109375" style="10" customWidth="1"/>
    <col min="3373" max="3584" width="9.140625" style="10"/>
    <col min="3585" max="3585" width="32.5703125" style="10" bestFit="1" customWidth="1"/>
    <col min="3586" max="3586" width="9.42578125" style="10" bestFit="1" customWidth="1"/>
    <col min="3587" max="3587" width="13" style="10" bestFit="1" customWidth="1"/>
    <col min="3588" max="3588" width="12.85546875" style="10" bestFit="1" customWidth="1"/>
    <col min="3589" max="3592" width="11.28515625" style="10" bestFit="1" customWidth="1"/>
    <col min="3593" max="3600" width="11.42578125" style="10" bestFit="1" customWidth="1"/>
    <col min="3601" max="3603" width="12.5703125" style="10" bestFit="1" customWidth="1"/>
    <col min="3604" max="3605" width="11.28515625" style="10" bestFit="1" customWidth="1"/>
    <col min="3606" max="3607" width="12.5703125" style="10" bestFit="1" customWidth="1"/>
    <col min="3608" max="3608" width="11.28515625" style="10" bestFit="1" customWidth="1"/>
    <col min="3609" max="3609" width="13.5703125" style="10" bestFit="1" customWidth="1"/>
    <col min="3610" max="3623" width="14.7109375" style="10" customWidth="1"/>
    <col min="3624" max="3624" width="14.140625" style="10" bestFit="1" customWidth="1"/>
    <col min="3625" max="3625" width="14.85546875" style="10" customWidth="1"/>
    <col min="3626" max="3626" width="15" style="10" bestFit="1" customWidth="1"/>
    <col min="3627" max="3627" width="14" style="10" bestFit="1" customWidth="1"/>
    <col min="3628" max="3628" width="12.7109375" style="10" customWidth="1"/>
    <col min="3629" max="3840" width="9.140625" style="10"/>
    <col min="3841" max="3841" width="32.5703125" style="10" bestFit="1" customWidth="1"/>
    <col min="3842" max="3842" width="9.42578125" style="10" bestFit="1" customWidth="1"/>
    <col min="3843" max="3843" width="13" style="10" bestFit="1" customWidth="1"/>
    <col min="3844" max="3844" width="12.85546875" style="10" bestFit="1" customWidth="1"/>
    <col min="3845" max="3848" width="11.28515625" style="10" bestFit="1" customWidth="1"/>
    <col min="3849" max="3856" width="11.42578125" style="10" bestFit="1" customWidth="1"/>
    <col min="3857" max="3859" width="12.5703125" style="10" bestFit="1" customWidth="1"/>
    <col min="3860" max="3861" width="11.28515625" style="10" bestFit="1" customWidth="1"/>
    <col min="3862" max="3863" width="12.5703125" style="10" bestFit="1" customWidth="1"/>
    <col min="3864" max="3864" width="11.28515625" style="10" bestFit="1" customWidth="1"/>
    <col min="3865" max="3865" width="13.5703125" style="10" bestFit="1" customWidth="1"/>
    <col min="3866" max="3879" width="14.7109375" style="10" customWidth="1"/>
    <col min="3880" max="3880" width="14.140625" style="10" bestFit="1" customWidth="1"/>
    <col min="3881" max="3881" width="14.85546875" style="10" customWidth="1"/>
    <col min="3882" max="3882" width="15" style="10" bestFit="1" customWidth="1"/>
    <col min="3883" max="3883" width="14" style="10" bestFit="1" customWidth="1"/>
    <col min="3884" max="3884" width="12.7109375" style="10" customWidth="1"/>
    <col min="3885" max="4096" width="9.140625" style="10"/>
    <col min="4097" max="4097" width="32.5703125" style="10" bestFit="1" customWidth="1"/>
    <col min="4098" max="4098" width="9.42578125" style="10" bestFit="1" customWidth="1"/>
    <col min="4099" max="4099" width="13" style="10" bestFit="1" customWidth="1"/>
    <col min="4100" max="4100" width="12.85546875" style="10" bestFit="1" customWidth="1"/>
    <col min="4101" max="4104" width="11.28515625" style="10" bestFit="1" customWidth="1"/>
    <col min="4105" max="4112" width="11.42578125" style="10" bestFit="1" customWidth="1"/>
    <col min="4113" max="4115" width="12.5703125" style="10" bestFit="1" customWidth="1"/>
    <col min="4116" max="4117" width="11.28515625" style="10" bestFit="1" customWidth="1"/>
    <col min="4118" max="4119" width="12.5703125" style="10" bestFit="1" customWidth="1"/>
    <col min="4120" max="4120" width="11.28515625" style="10" bestFit="1" customWidth="1"/>
    <col min="4121" max="4121" width="13.5703125" style="10" bestFit="1" customWidth="1"/>
    <col min="4122" max="4135" width="14.7109375" style="10" customWidth="1"/>
    <col min="4136" max="4136" width="14.140625" style="10" bestFit="1" customWidth="1"/>
    <col min="4137" max="4137" width="14.85546875" style="10" customWidth="1"/>
    <col min="4138" max="4138" width="15" style="10" bestFit="1" customWidth="1"/>
    <col min="4139" max="4139" width="14" style="10" bestFit="1" customWidth="1"/>
    <col min="4140" max="4140" width="12.7109375" style="10" customWidth="1"/>
    <col min="4141" max="4352" width="9.140625" style="10"/>
    <col min="4353" max="4353" width="32.5703125" style="10" bestFit="1" customWidth="1"/>
    <col min="4354" max="4354" width="9.42578125" style="10" bestFit="1" customWidth="1"/>
    <col min="4355" max="4355" width="13" style="10" bestFit="1" customWidth="1"/>
    <col min="4356" max="4356" width="12.85546875" style="10" bestFit="1" customWidth="1"/>
    <col min="4357" max="4360" width="11.28515625" style="10" bestFit="1" customWidth="1"/>
    <col min="4361" max="4368" width="11.42578125" style="10" bestFit="1" customWidth="1"/>
    <col min="4369" max="4371" width="12.5703125" style="10" bestFit="1" customWidth="1"/>
    <col min="4372" max="4373" width="11.28515625" style="10" bestFit="1" customWidth="1"/>
    <col min="4374" max="4375" width="12.5703125" style="10" bestFit="1" customWidth="1"/>
    <col min="4376" max="4376" width="11.28515625" style="10" bestFit="1" customWidth="1"/>
    <col min="4377" max="4377" width="13.5703125" style="10" bestFit="1" customWidth="1"/>
    <col min="4378" max="4391" width="14.7109375" style="10" customWidth="1"/>
    <col min="4392" max="4392" width="14.140625" style="10" bestFit="1" customWidth="1"/>
    <col min="4393" max="4393" width="14.85546875" style="10" customWidth="1"/>
    <col min="4394" max="4394" width="15" style="10" bestFit="1" customWidth="1"/>
    <col min="4395" max="4395" width="14" style="10" bestFit="1" customWidth="1"/>
    <col min="4396" max="4396" width="12.7109375" style="10" customWidth="1"/>
    <col min="4397" max="4608" width="9.140625" style="10"/>
    <col min="4609" max="4609" width="32.5703125" style="10" bestFit="1" customWidth="1"/>
    <col min="4610" max="4610" width="9.42578125" style="10" bestFit="1" customWidth="1"/>
    <col min="4611" max="4611" width="13" style="10" bestFit="1" customWidth="1"/>
    <col min="4612" max="4612" width="12.85546875" style="10" bestFit="1" customWidth="1"/>
    <col min="4613" max="4616" width="11.28515625" style="10" bestFit="1" customWidth="1"/>
    <col min="4617" max="4624" width="11.42578125" style="10" bestFit="1" customWidth="1"/>
    <col min="4625" max="4627" width="12.5703125" style="10" bestFit="1" customWidth="1"/>
    <col min="4628" max="4629" width="11.28515625" style="10" bestFit="1" customWidth="1"/>
    <col min="4630" max="4631" width="12.5703125" style="10" bestFit="1" customWidth="1"/>
    <col min="4632" max="4632" width="11.28515625" style="10" bestFit="1" customWidth="1"/>
    <col min="4633" max="4633" width="13.5703125" style="10" bestFit="1" customWidth="1"/>
    <col min="4634" max="4647" width="14.7109375" style="10" customWidth="1"/>
    <col min="4648" max="4648" width="14.140625" style="10" bestFit="1" customWidth="1"/>
    <col min="4649" max="4649" width="14.85546875" style="10" customWidth="1"/>
    <col min="4650" max="4650" width="15" style="10" bestFit="1" customWidth="1"/>
    <col min="4651" max="4651" width="14" style="10" bestFit="1" customWidth="1"/>
    <col min="4652" max="4652" width="12.7109375" style="10" customWidth="1"/>
    <col min="4653" max="4864" width="9.140625" style="10"/>
    <col min="4865" max="4865" width="32.5703125" style="10" bestFit="1" customWidth="1"/>
    <col min="4866" max="4866" width="9.42578125" style="10" bestFit="1" customWidth="1"/>
    <col min="4867" max="4867" width="13" style="10" bestFit="1" customWidth="1"/>
    <col min="4868" max="4868" width="12.85546875" style="10" bestFit="1" customWidth="1"/>
    <col min="4869" max="4872" width="11.28515625" style="10" bestFit="1" customWidth="1"/>
    <col min="4873" max="4880" width="11.42578125" style="10" bestFit="1" customWidth="1"/>
    <col min="4881" max="4883" width="12.5703125" style="10" bestFit="1" customWidth="1"/>
    <col min="4884" max="4885" width="11.28515625" style="10" bestFit="1" customWidth="1"/>
    <col min="4886" max="4887" width="12.5703125" style="10" bestFit="1" customWidth="1"/>
    <col min="4888" max="4888" width="11.28515625" style="10" bestFit="1" customWidth="1"/>
    <col min="4889" max="4889" width="13.5703125" style="10" bestFit="1" customWidth="1"/>
    <col min="4890" max="4903" width="14.7109375" style="10" customWidth="1"/>
    <col min="4904" max="4904" width="14.140625" style="10" bestFit="1" customWidth="1"/>
    <col min="4905" max="4905" width="14.85546875" style="10" customWidth="1"/>
    <col min="4906" max="4906" width="15" style="10" bestFit="1" customWidth="1"/>
    <col min="4907" max="4907" width="14" style="10" bestFit="1" customWidth="1"/>
    <col min="4908" max="4908" width="12.7109375" style="10" customWidth="1"/>
    <col min="4909" max="5120" width="9.140625" style="10"/>
    <col min="5121" max="5121" width="32.5703125" style="10" bestFit="1" customWidth="1"/>
    <col min="5122" max="5122" width="9.42578125" style="10" bestFit="1" customWidth="1"/>
    <col min="5123" max="5123" width="13" style="10" bestFit="1" customWidth="1"/>
    <col min="5124" max="5124" width="12.85546875" style="10" bestFit="1" customWidth="1"/>
    <col min="5125" max="5128" width="11.28515625" style="10" bestFit="1" customWidth="1"/>
    <col min="5129" max="5136" width="11.42578125" style="10" bestFit="1" customWidth="1"/>
    <col min="5137" max="5139" width="12.5703125" style="10" bestFit="1" customWidth="1"/>
    <col min="5140" max="5141" width="11.28515625" style="10" bestFit="1" customWidth="1"/>
    <col min="5142" max="5143" width="12.5703125" style="10" bestFit="1" customWidth="1"/>
    <col min="5144" max="5144" width="11.28515625" style="10" bestFit="1" customWidth="1"/>
    <col min="5145" max="5145" width="13.5703125" style="10" bestFit="1" customWidth="1"/>
    <col min="5146" max="5159" width="14.7109375" style="10" customWidth="1"/>
    <col min="5160" max="5160" width="14.140625" style="10" bestFit="1" customWidth="1"/>
    <col min="5161" max="5161" width="14.85546875" style="10" customWidth="1"/>
    <col min="5162" max="5162" width="15" style="10" bestFit="1" customWidth="1"/>
    <col min="5163" max="5163" width="14" style="10" bestFit="1" customWidth="1"/>
    <col min="5164" max="5164" width="12.7109375" style="10" customWidth="1"/>
    <col min="5165" max="5376" width="9.140625" style="10"/>
    <col min="5377" max="5377" width="32.5703125" style="10" bestFit="1" customWidth="1"/>
    <col min="5378" max="5378" width="9.42578125" style="10" bestFit="1" customWidth="1"/>
    <col min="5379" max="5379" width="13" style="10" bestFit="1" customWidth="1"/>
    <col min="5380" max="5380" width="12.85546875" style="10" bestFit="1" customWidth="1"/>
    <col min="5381" max="5384" width="11.28515625" style="10" bestFit="1" customWidth="1"/>
    <col min="5385" max="5392" width="11.42578125" style="10" bestFit="1" customWidth="1"/>
    <col min="5393" max="5395" width="12.5703125" style="10" bestFit="1" customWidth="1"/>
    <col min="5396" max="5397" width="11.28515625" style="10" bestFit="1" customWidth="1"/>
    <col min="5398" max="5399" width="12.5703125" style="10" bestFit="1" customWidth="1"/>
    <col min="5400" max="5400" width="11.28515625" style="10" bestFit="1" customWidth="1"/>
    <col min="5401" max="5401" width="13.5703125" style="10" bestFit="1" customWidth="1"/>
    <col min="5402" max="5415" width="14.7109375" style="10" customWidth="1"/>
    <col min="5416" max="5416" width="14.140625" style="10" bestFit="1" customWidth="1"/>
    <col min="5417" max="5417" width="14.85546875" style="10" customWidth="1"/>
    <col min="5418" max="5418" width="15" style="10" bestFit="1" customWidth="1"/>
    <col min="5419" max="5419" width="14" style="10" bestFit="1" customWidth="1"/>
    <col min="5420" max="5420" width="12.7109375" style="10" customWidth="1"/>
    <col min="5421" max="5632" width="9.140625" style="10"/>
    <col min="5633" max="5633" width="32.5703125" style="10" bestFit="1" customWidth="1"/>
    <col min="5634" max="5634" width="9.42578125" style="10" bestFit="1" customWidth="1"/>
    <col min="5635" max="5635" width="13" style="10" bestFit="1" customWidth="1"/>
    <col min="5636" max="5636" width="12.85546875" style="10" bestFit="1" customWidth="1"/>
    <col min="5637" max="5640" width="11.28515625" style="10" bestFit="1" customWidth="1"/>
    <col min="5641" max="5648" width="11.42578125" style="10" bestFit="1" customWidth="1"/>
    <col min="5649" max="5651" width="12.5703125" style="10" bestFit="1" customWidth="1"/>
    <col min="5652" max="5653" width="11.28515625" style="10" bestFit="1" customWidth="1"/>
    <col min="5654" max="5655" width="12.5703125" style="10" bestFit="1" customWidth="1"/>
    <col min="5656" max="5656" width="11.28515625" style="10" bestFit="1" customWidth="1"/>
    <col min="5657" max="5657" width="13.5703125" style="10" bestFit="1" customWidth="1"/>
    <col min="5658" max="5671" width="14.7109375" style="10" customWidth="1"/>
    <col min="5672" max="5672" width="14.140625" style="10" bestFit="1" customWidth="1"/>
    <col min="5673" max="5673" width="14.85546875" style="10" customWidth="1"/>
    <col min="5674" max="5674" width="15" style="10" bestFit="1" customWidth="1"/>
    <col min="5675" max="5675" width="14" style="10" bestFit="1" customWidth="1"/>
    <col min="5676" max="5676" width="12.7109375" style="10" customWidth="1"/>
    <col min="5677" max="5888" width="9.140625" style="10"/>
    <col min="5889" max="5889" width="32.5703125" style="10" bestFit="1" customWidth="1"/>
    <col min="5890" max="5890" width="9.42578125" style="10" bestFit="1" customWidth="1"/>
    <col min="5891" max="5891" width="13" style="10" bestFit="1" customWidth="1"/>
    <col min="5892" max="5892" width="12.85546875" style="10" bestFit="1" customWidth="1"/>
    <col min="5893" max="5896" width="11.28515625" style="10" bestFit="1" customWidth="1"/>
    <col min="5897" max="5904" width="11.42578125" style="10" bestFit="1" customWidth="1"/>
    <col min="5905" max="5907" width="12.5703125" style="10" bestFit="1" customWidth="1"/>
    <col min="5908" max="5909" width="11.28515625" style="10" bestFit="1" customWidth="1"/>
    <col min="5910" max="5911" width="12.5703125" style="10" bestFit="1" customWidth="1"/>
    <col min="5912" max="5912" width="11.28515625" style="10" bestFit="1" customWidth="1"/>
    <col min="5913" max="5913" width="13.5703125" style="10" bestFit="1" customWidth="1"/>
    <col min="5914" max="5927" width="14.7109375" style="10" customWidth="1"/>
    <col min="5928" max="5928" width="14.140625" style="10" bestFit="1" customWidth="1"/>
    <col min="5929" max="5929" width="14.85546875" style="10" customWidth="1"/>
    <col min="5930" max="5930" width="15" style="10" bestFit="1" customWidth="1"/>
    <col min="5931" max="5931" width="14" style="10" bestFit="1" customWidth="1"/>
    <col min="5932" max="5932" width="12.7109375" style="10" customWidth="1"/>
    <col min="5933" max="6144" width="9.140625" style="10"/>
    <col min="6145" max="6145" width="32.5703125" style="10" bestFit="1" customWidth="1"/>
    <col min="6146" max="6146" width="9.42578125" style="10" bestFit="1" customWidth="1"/>
    <col min="6147" max="6147" width="13" style="10" bestFit="1" customWidth="1"/>
    <col min="6148" max="6148" width="12.85546875" style="10" bestFit="1" customWidth="1"/>
    <col min="6149" max="6152" width="11.28515625" style="10" bestFit="1" customWidth="1"/>
    <col min="6153" max="6160" width="11.42578125" style="10" bestFit="1" customWidth="1"/>
    <col min="6161" max="6163" width="12.5703125" style="10" bestFit="1" customWidth="1"/>
    <col min="6164" max="6165" width="11.28515625" style="10" bestFit="1" customWidth="1"/>
    <col min="6166" max="6167" width="12.5703125" style="10" bestFit="1" customWidth="1"/>
    <col min="6168" max="6168" width="11.28515625" style="10" bestFit="1" customWidth="1"/>
    <col min="6169" max="6169" width="13.5703125" style="10" bestFit="1" customWidth="1"/>
    <col min="6170" max="6183" width="14.7109375" style="10" customWidth="1"/>
    <col min="6184" max="6184" width="14.140625" style="10" bestFit="1" customWidth="1"/>
    <col min="6185" max="6185" width="14.85546875" style="10" customWidth="1"/>
    <col min="6186" max="6186" width="15" style="10" bestFit="1" customWidth="1"/>
    <col min="6187" max="6187" width="14" style="10" bestFit="1" customWidth="1"/>
    <col min="6188" max="6188" width="12.7109375" style="10" customWidth="1"/>
    <col min="6189" max="6400" width="9.140625" style="10"/>
    <col min="6401" max="6401" width="32.5703125" style="10" bestFit="1" customWidth="1"/>
    <col min="6402" max="6402" width="9.42578125" style="10" bestFit="1" customWidth="1"/>
    <col min="6403" max="6403" width="13" style="10" bestFit="1" customWidth="1"/>
    <col min="6404" max="6404" width="12.85546875" style="10" bestFit="1" customWidth="1"/>
    <col min="6405" max="6408" width="11.28515625" style="10" bestFit="1" customWidth="1"/>
    <col min="6409" max="6416" width="11.42578125" style="10" bestFit="1" customWidth="1"/>
    <col min="6417" max="6419" width="12.5703125" style="10" bestFit="1" customWidth="1"/>
    <col min="6420" max="6421" width="11.28515625" style="10" bestFit="1" customWidth="1"/>
    <col min="6422" max="6423" width="12.5703125" style="10" bestFit="1" customWidth="1"/>
    <col min="6424" max="6424" width="11.28515625" style="10" bestFit="1" customWidth="1"/>
    <col min="6425" max="6425" width="13.5703125" style="10" bestFit="1" customWidth="1"/>
    <col min="6426" max="6439" width="14.7109375" style="10" customWidth="1"/>
    <col min="6440" max="6440" width="14.140625" style="10" bestFit="1" customWidth="1"/>
    <col min="6441" max="6441" width="14.85546875" style="10" customWidth="1"/>
    <col min="6442" max="6442" width="15" style="10" bestFit="1" customWidth="1"/>
    <col min="6443" max="6443" width="14" style="10" bestFit="1" customWidth="1"/>
    <col min="6444" max="6444" width="12.7109375" style="10" customWidth="1"/>
    <col min="6445" max="6656" width="9.140625" style="10"/>
    <col min="6657" max="6657" width="32.5703125" style="10" bestFit="1" customWidth="1"/>
    <col min="6658" max="6658" width="9.42578125" style="10" bestFit="1" customWidth="1"/>
    <col min="6659" max="6659" width="13" style="10" bestFit="1" customWidth="1"/>
    <col min="6660" max="6660" width="12.85546875" style="10" bestFit="1" customWidth="1"/>
    <col min="6661" max="6664" width="11.28515625" style="10" bestFit="1" customWidth="1"/>
    <col min="6665" max="6672" width="11.42578125" style="10" bestFit="1" customWidth="1"/>
    <col min="6673" max="6675" width="12.5703125" style="10" bestFit="1" customWidth="1"/>
    <col min="6676" max="6677" width="11.28515625" style="10" bestFit="1" customWidth="1"/>
    <col min="6678" max="6679" width="12.5703125" style="10" bestFit="1" customWidth="1"/>
    <col min="6680" max="6680" width="11.28515625" style="10" bestFit="1" customWidth="1"/>
    <col min="6681" max="6681" width="13.5703125" style="10" bestFit="1" customWidth="1"/>
    <col min="6682" max="6695" width="14.7109375" style="10" customWidth="1"/>
    <col min="6696" max="6696" width="14.140625" style="10" bestFit="1" customWidth="1"/>
    <col min="6697" max="6697" width="14.85546875" style="10" customWidth="1"/>
    <col min="6698" max="6698" width="15" style="10" bestFit="1" customWidth="1"/>
    <col min="6699" max="6699" width="14" style="10" bestFit="1" customWidth="1"/>
    <col min="6700" max="6700" width="12.7109375" style="10" customWidth="1"/>
    <col min="6701" max="6912" width="9.140625" style="10"/>
    <col min="6913" max="6913" width="32.5703125" style="10" bestFit="1" customWidth="1"/>
    <col min="6914" max="6914" width="9.42578125" style="10" bestFit="1" customWidth="1"/>
    <col min="6915" max="6915" width="13" style="10" bestFit="1" customWidth="1"/>
    <col min="6916" max="6916" width="12.85546875" style="10" bestFit="1" customWidth="1"/>
    <col min="6917" max="6920" width="11.28515625" style="10" bestFit="1" customWidth="1"/>
    <col min="6921" max="6928" width="11.42578125" style="10" bestFit="1" customWidth="1"/>
    <col min="6929" max="6931" width="12.5703125" style="10" bestFit="1" customWidth="1"/>
    <col min="6932" max="6933" width="11.28515625" style="10" bestFit="1" customWidth="1"/>
    <col min="6934" max="6935" width="12.5703125" style="10" bestFit="1" customWidth="1"/>
    <col min="6936" max="6936" width="11.28515625" style="10" bestFit="1" customWidth="1"/>
    <col min="6937" max="6937" width="13.5703125" style="10" bestFit="1" customWidth="1"/>
    <col min="6938" max="6951" width="14.7109375" style="10" customWidth="1"/>
    <col min="6952" max="6952" width="14.140625" style="10" bestFit="1" customWidth="1"/>
    <col min="6953" max="6953" width="14.85546875" style="10" customWidth="1"/>
    <col min="6954" max="6954" width="15" style="10" bestFit="1" customWidth="1"/>
    <col min="6955" max="6955" width="14" style="10" bestFit="1" customWidth="1"/>
    <col min="6956" max="6956" width="12.7109375" style="10" customWidth="1"/>
    <col min="6957" max="7168" width="9.140625" style="10"/>
    <col min="7169" max="7169" width="32.5703125" style="10" bestFit="1" customWidth="1"/>
    <col min="7170" max="7170" width="9.42578125" style="10" bestFit="1" customWidth="1"/>
    <col min="7171" max="7171" width="13" style="10" bestFit="1" customWidth="1"/>
    <col min="7172" max="7172" width="12.85546875" style="10" bestFit="1" customWidth="1"/>
    <col min="7173" max="7176" width="11.28515625" style="10" bestFit="1" customWidth="1"/>
    <col min="7177" max="7184" width="11.42578125" style="10" bestFit="1" customWidth="1"/>
    <col min="7185" max="7187" width="12.5703125" style="10" bestFit="1" customWidth="1"/>
    <col min="7188" max="7189" width="11.28515625" style="10" bestFit="1" customWidth="1"/>
    <col min="7190" max="7191" width="12.5703125" style="10" bestFit="1" customWidth="1"/>
    <col min="7192" max="7192" width="11.28515625" style="10" bestFit="1" customWidth="1"/>
    <col min="7193" max="7193" width="13.5703125" style="10" bestFit="1" customWidth="1"/>
    <col min="7194" max="7207" width="14.7109375" style="10" customWidth="1"/>
    <col min="7208" max="7208" width="14.140625" style="10" bestFit="1" customWidth="1"/>
    <col min="7209" max="7209" width="14.85546875" style="10" customWidth="1"/>
    <col min="7210" max="7210" width="15" style="10" bestFit="1" customWidth="1"/>
    <col min="7211" max="7211" width="14" style="10" bestFit="1" customWidth="1"/>
    <col min="7212" max="7212" width="12.7109375" style="10" customWidth="1"/>
    <col min="7213" max="7424" width="9.140625" style="10"/>
    <col min="7425" max="7425" width="32.5703125" style="10" bestFit="1" customWidth="1"/>
    <col min="7426" max="7426" width="9.42578125" style="10" bestFit="1" customWidth="1"/>
    <col min="7427" max="7427" width="13" style="10" bestFit="1" customWidth="1"/>
    <col min="7428" max="7428" width="12.85546875" style="10" bestFit="1" customWidth="1"/>
    <col min="7429" max="7432" width="11.28515625" style="10" bestFit="1" customWidth="1"/>
    <col min="7433" max="7440" width="11.42578125" style="10" bestFit="1" customWidth="1"/>
    <col min="7441" max="7443" width="12.5703125" style="10" bestFit="1" customWidth="1"/>
    <col min="7444" max="7445" width="11.28515625" style="10" bestFit="1" customWidth="1"/>
    <col min="7446" max="7447" width="12.5703125" style="10" bestFit="1" customWidth="1"/>
    <col min="7448" max="7448" width="11.28515625" style="10" bestFit="1" customWidth="1"/>
    <col min="7449" max="7449" width="13.5703125" style="10" bestFit="1" customWidth="1"/>
    <col min="7450" max="7463" width="14.7109375" style="10" customWidth="1"/>
    <col min="7464" max="7464" width="14.140625" style="10" bestFit="1" customWidth="1"/>
    <col min="7465" max="7465" width="14.85546875" style="10" customWidth="1"/>
    <col min="7466" max="7466" width="15" style="10" bestFit="1" customWidth="1"/>
    <col min="7467" max="7467" width="14" style="10" bestFit="1" customWidth="1"/>
    <col min="7468" max="7468" width="12.7109375" style="10" customWidth="1"/>
    <col min="7469" max="7680" width="9.140625" style="10"/>
    <col min="7681" max="7681" width="32.5703125" style="10" bestFit="1" customWidth="1"/>
    <col min="7682" max="7682" width="9.42578125" style="10" bestFit="1" customWidth="1"/>
    <col min="7683" max="7683" width="13" style="10" bestFit="1" customWidth="1"/>
    <col min="7684" max="7684" width="12.85546875" style="10" bestFit="1" customWidth="1"/>
    <col min="7685" max="7688" width="11.28515625" style="10" bestFit="1" customWidth="1"/>
    <col min="7689" max="7696" width="11.42578125" style="10" bestFit="1" customWidth="1"/>
    <col min="7697" max="7699" width="12.5703125" style="10" bestFit="1" customWidth="1"/>
    <col min="7700" max="7701" width="11.28515625" style="10" bestFit="1" customWidth="1"/>
    <col min="7702" max="7703" width="12.5703125" style="10" bestFit="1" customWidth="1"/>
    <col min="7704" max="7704" width="11.28515625" style="10" bestFit="1" customWidth="1"/>
    <col min="7705" max="7705" width="13.5703125" style="10" bestFit="1" customWidth="1"/>
    <col min="7706" max="7719" width="14.7109375" style="10" customWidth="1"/>
    <col min="7720" max="7720" width="14.140625" style="10" bestFit="1" customWidth="1"/>
    <col min="7721" max="7721" width="14.85546875" style="10" customWidth="1"/>
    <col min="7722" max="7722" width="15" style="10" bestFit="1" customWidth="1"/>
    <col min="7723" max="7723" width="14" style="10" bestFit="1" customWidth="1"/>
    <col min="7724" max="7724" width="12.7109375" style="10" customWidth="1"/>
    <col min="7725" max="7936" width="9.140625" style="10"/>
    <col min="7937" max="7937" width="32.5703125" style="10" bestFit="1" customWidth="1"/>
    <col min="7938" max="7938" width="9.42578125" style="10" bestFit="1" customWidth="1"/>
    <col min="7939" max="7939" width="13" style="10" bestFit="1" customWidth="1"/>
    <col min="7940" max="7940" width="12.85546875" style="10" bestFit="1" customWidth="1"/>
    <col min="7941" max="7944" width="11.28515625" style="10" bestFit="1" customWidth="1"/>
    <col min="7945" max="7952" width="11.42578125" style="10" bestFit="1" customWidth="1"/>
    <col min="7953" max="7955" width="12.5703125" style="10" bestFit="1" customWidth="1"/>
    <col min="7956" max="7957" width="11.28515625" style="10" bestFit="1" customWidth="1"/>
    <col min="7958" max="7959" width="12.5703125" style="10" bestFit="1" customWidth="1"/>
    <col min="7960" max="7960" width="11.28515625" style="10" bestFit="1" customWidth="1"/>
    <col min="7961" max="7961" width="13.5703125" style="10" bestFit="1" customWidth="1"/>
    <col min="7962" max="7975" width="14.7109375" style="10" customWidth="1"/>
    <col min="7976" max="7976" width="14.140625" style="10" bestFit="1" customWidth="1"/>
    <col min="7977" max="7977" width="14.85546875" style="10" customWidth="1"/>
    <col min="7978" max="7978" width="15" style="10" bestFit="1" customWidth="1"/>
    <col min="7979" max="7979" width="14" style="10" bestFit="1" customWidth="1"/>
    <col min="7980" max="7980" width="12.7109375" style="10" customWidth="1"/>
    <col min="7981" max="8192" width="9.140625" style="10"/>
    <col min="8193" max="8193" width="32.5703125" style="10" bestFit="1" customWidth="1"/>
    <col min="8194" max="8194" width="9.42578125" style="10" bestFit="1" customWidth="1"/>
    <col min="8195" max="8195" width="13" style="10" bestFit="1" customWidth="1"/>
    <col min="8196" max="8196" width="12.85546875" style="10" bestFit="1" customWidth="1"/>
    <col min="8197" max="8200" width="11.28515625" style="10" bestFit="1" customWidth="1"/>
    <col min="8201" max="8208" width="11.42578125" style="10" bestFit="1" customWidth="1"/>
    <col min="8209" max="8211" width="12.5703125" style="10" bestFit="1" customWidth="1"/>
    <col min="8212" max="8213" width="11.28515625" style="10" bestFit="1" customWidth="1"/>
    <col min="8214" max="8215" width="12.5703125" style="10" bestFit="1" customWidth="1"/>
    <col min="8216" max="8216" width="11.28515625" style="10" bestFit="1" customWidth="1"/>
    <col min="8217" max="8217" width="13.5703125" style="10" bestFit="1" customWidth="1"/>
    <col min="8218" max="8231" width="14.7109375" style="10" customWidth="1"/>
    <col min="8232" max="8232" width="14.140625" style="10" bestFit="1" customWidth="1"/>
    <col min="8233" max="8233" width="14.85546875" style="10" customWidth="1"/>
    <col min="8234" max="8234" width="15" style="10" bestFit="1" customWidth="1"/>
    <col min="8235" max="8235" width="14" style="10" bestFit="1" customWidth="1"/>
    <col min="8236" max="8236" width="12.7109375" style="10" customWidth="1"/>
    <col min="8237" max="8448" width="9.140625" style="10"/>
    <col min="8449" max="8449" width="32.5703125" style="10" bestFit="1" customWidth="1"/>
    <col min="8450" max="8450" width="9.42578125" style="10" bestFit="1" customWidth="1"/>
    <col min="8451" max="8451" width="13" style="10" bestFit="1" customWidth="1"/>
    <col min="8452" max="8452" width="12.85546875" style="10" bestFit="1" customWidth="1"/>
    <col min="8453" max="8456" width="11.28515625" style="10" bestFit="1" customWidth="1"/>
    <col min="8457" max="8464" width="11.42578125" style="10" bestFit="1" customWidth="1"/>
    <col min="8465" max="8467" width="12.5703125" style="10" bestFit="1" customWidth="1"/>
    <col min="8468" max="8469" width="11.28515625" style="10" bestFit="1" customWidth="1"/>
    <col min="8470" max="8471" width="12.5703125" style="10" bestFit="1" customWidth="1"/>
    <col min="8472" max="8472" width="11.28515625" style="10" bestFit="1" customWidth="1"/>
    <col min="8473" max="8473" width="13.5703125" style="10" bestFit="1" customWidth="1"/>
    <col min="8474" max="8487" width="14.7109375" style="10" customWidth="1"/>
    <col min="8488" max="8488" width="14.140625" style="10" bestFit="1" customWidth="1"/>
    <col min="8489" max="8489" width="14.85546875" style="10" customWidth="1"/>
    <col min="8490" max="8490" width="15" style="10" bestFit="1" customWidth="1"/>
    <col min="8491" max="8491" width="14" style="10" bestFit="1" customWidth="1"/>
    <col min="8492" max="8492" width="12.7109375" style="10" customWidth="1"/>
    <col min="8493" max="8704" width="9.140625" style="10"/>
    <col min="8705" max="8705" width="32.5703125" style="10" bestFit="1" customWidth="1"/>
    <col min="8706" max="8706" width="9.42578125" style="10" bestFit="1" customWidth="1"/>
    <col min="8707" max="8707" width="13" style="10" bestFit="1" customWidth="1"/>
    <col min="8708" max="8708" width="12.85546875" style="10" bestFit="1" customWidth="1"/>
    <col min="8709" max="8712" width="11.28515625" style="10" bestFit="1" customWidth="1"/>
    <col min="8713" max="8720" width="11.42578125" style="10" bestFit="1" customWidth="1"/>
    <col min="8721" max="8723" width="12.5703125" style="10" bestFit="1" customWidth="1"/>
    <col min="8724" max="8725" width="11.28515625" style="10" bestFit="1" customWidth="1"/>
    <col min="8726" max="8727" width="12.5703125" style="10" bestFit="1" customWidth="1"/>
    <col min="8728" max="8728" width="11.28515625" style="10" bestFit="1" customWidth="1"/>
    <col min="8729" max="8729" width="13.5703125" style="10" bestFit="1" customWidth="1"/>
    <col min="8730" max="8743" width="14.7109375" style="10" customWidth="1"/>
    <col min="8744" max="8744" width="14.140625" style="10" bestFit="1" customWidth="1"/>
    <col min="8745" max="8745" width="14.85546875" style="10" customWidth="1"/>
    <col min="8746" max="8746" width="15" style="10" bestFit="1" customWidth="1"/>
    <col min="8747" max="8747" width="14" style="10" bestFit="1" customWidth="1"/>
    <col min="8748" max="8748" width="12.7109375" style="10" customWidth="1"/>
    <col min="8749" max="8960" width="9.140625" style="10"/>
    <col min="8961" max="8961" width="32.5703125" style="10" bestFit="1" customWidth="1"/>
    <col min="8962" max="8962" width="9.42578125" style="10" bestFit="1" customWidth="1"/>
    <col min="8963" max="8963" width="13" style="10" bestFit="1" customWidth="1"/>
    <col min="8964" max="8964" width="12.85546875" style="10" bestFit="1" customWidth="1"/>
    <col min="8965" max="8968" width="11.28515625" style="10" bestFit="1" customWidth="1"/>
    <col min="8969" max="8976" width="11.42578125" style="10" bestFit="1" customWidth="1"/>
    <col min="8977" max="8979" width="12.5703125" style="10" bestFit="1" customWidth="1"/>
    <col min="8980" max="8981" width="11.28515625" style="10" bestFit="1" customWidth="1"/>
    <col min="8982" max="8983" width="12.5703125" style="10" bestFit="1" customWidth="1"/>
    <col min="8984" max="8984" width="11.28515625" style="10" bestFit="1" customWidth="1"/>
    <col min="8985" max="8985" width="13.5703125" style="10" bestFit="1" customWidth="1"/>
    <col min="8986" max="8999" width="14.7109375" style="10" customWidth="1"/>
    <col min="9000" max="9000" width="14.140625" style="10" bestFit="1" customWidth="1"/>
    <col min="9001" max="9001" width="14.85546875" style="10" customWidth="1"/>
    <col min="9002" max="9002" width="15" style="10" bestFit="1" customWidth="1"/>
    <col min="9003" max="9003" width="14" style="10" bestFit="1" customWidth="1"/>
    <col min="9004" max="9004" width="12.7109375" style="10" customWidth="1"/>
    <col min="9005" max="9216" width="9.140625" style="10"/>
    <col min="9217" max="9217" width="32.5703125" style="10" bestFit="1" customWidth="1"/>
    <col min="9218" max="9218" width="9.42578125" style="10" bestFit="1" customWidth="1"/>
    <col min="9219" max="9219" width="13" style="10" bestFit="1" customWidth="1"/>
    <col min="9220" max="9220" width="12.85546875" style="10" bestFit="1" customWidth="1"/>
    <col min="9221" max="9224" width="11.28515625" style="10" bestFit="1" customWidth="1"/>
    <col min="9225" max="9232" width="11.42578125" style="10" bestFit="1" customWidth="1"/>
    <col min="9233" max="9235" width="12.5703125" style="10" bestFit="1" customWidth="1"/>
    <col min="9236" max="9237" width="11.28515625" style="10" bestFit="1" customWidth="1"/>
    <col min="9238" max="9239" width="12.5703125" style="10" bestFit="1" customWidth="1"/>
    <col min="9240" max="9240" width="11.28515625" style="10" bestFit="1" customWidth="1"/>
    <col min="9241" max="9241" width="13.5703125" style="10" bestFit="1" customWidth="1"/>
    <col min="9242" max="9255" width="14.7109375" style="10" customWidth="1"/>
    <col min="9256" max="9256" width="14.140625" style="10" bestFit="1" customWidth="1"/>
    <col min="9257" max="9257" width="14.85546875" style="10" customWidth="1"/>
    <col min="9258" max="9258" width="15" style="10" bestFit="1" customWidth="1"/>
    <col min="9259" max="9259" width="14" style="10" bestFit="1" customWidth="1"/>
    <col min="9260" max="9260" width="12.7109375" style="10" customWidth="1"/>
    <col min="9261" max="9472" width="9.140625" style="10"/>
    <col min="9473" max="9473" width="32.5703125" style="10" bestFit="1" customWidth="1"/>
    <col min="9474" max="9474" width="9.42578125" style="10" bestFit="1" customWidth="1"/>
    <col min="9475" max="9475" width="13" style="10" bestFit="1" customWidth="1"/>
    <col min="9476" max="9476" width="12.85546875" style="10" bestFit="1" customWidth="1"/>
    <col min="9477" max="9480" width="11.28515625" style="10" bestFit="1" customWidth="1"/>
    <col min="9481" max="9488" width="11.42578125" style="10" bestFit="1" customWidth="1"/>
    <col min="9489" max="9491" width="12.5703125" style="10" bestFit="1" customWidth="1"/>
    <col min="9492" max="9493" width="11.28515625" style="10" bestFit="1" customWidth="1"/>
    <col min="9494" max="9495" width="12.5703125" style="10" bestFit="1" customWidth="1"/>
    <col min="9496" max="9496" width="11.28515625" style="10" bestFit="1" customWidth="1"/>
    <col min="9497" max="9497" width="13.5703125" style="10" bestFit="1" customWidth="1"/>
    <col min="9498" max="9511" width="14.7109375" style="10" customWidth="1"/>
    <col min="9512" max="9512" width="14.140625" style="10" bestFit="1" customWidth="1"/>
    <col min="9513" max="9513" width="14.85546875" style="10" customWidth="1"/>
    <col min="9514" max="9514" width="15" style="10" bestFit="1" customWidth="1"/>
    <col min="9515" max="9515" width="14" style="10" bestFit="1" customWidth="1"/>
    <col min="9516" max="9516" width="12.7109375" style="10" customWidth="1"/>
    <col min="9517" max="9728" width="9.140625" style="10"/>
    <col min="9729" max="9729" width="32.5703125" style="10" bestFit="1" customWidth="1"/>
    <col min="9730" max="9730" width="9.42578125" style="10" bestFit="1" customWidth="1"/>
    <col min="9731" max="9731" width="13" style="10" bestFit="1" customWidth="1"/>
    <col min="9732" max="9732" width="12.85546875" style="10" bestFit="1" customWidth="1"/>
    <col min="9733" max="9736" width="11.28515625" style="10" bestFit="1" customWidth="1"/>
    <col min="9737" max="9744" width="11.42578125" style="10" bestFit="1" customWidth="1"/>
    <col min="9745" max="9747" width="12.5703125" style="10" bestFit="1" customWidth="1"/>
    <col min="9748" max="9749" width="11.28515625" style="10" bestFit="1" customWidth="1"/>
    <col min="9750" max="9751" width="12.5703125" style="10" bestFit="1" customWidth="1"/>
    <col min="9752" max="9752" width="11.28515625" style="10" bestFit="1" customWidth="1"/>
    <col min="9753" max="9753" width="13.5703125" style="10" bestFit="1" customWidth="1"/>
    <col min="9754" max="9767" width="14.7109375" style="10" customWidth="1"/>
    <col min="9768" max="9768" width="14.140625" style="10" bestFit="1" customWidth="1"/>
    <col min="9769" max="9769" width="14.85546875" style="10" customWidth="1"/>
    <col min="9770" max="9770" width="15" style="10" bestFit="1" customWidth="1"/>
    <col min="9771" max="9771" width="14" style="10" bestFit="1" customWidth="1"/>
    <col min="9772" max="9772" width="12.7109375" style="10" customWidth="1"/>
    <col min="9773" max="9984" width="9.140625" style="10"/>
    <col min="9985" max="9985" width="32.5703125" style="10" bestFit="1" customWidth="1"/>
    <col min="9986" max="9986" width="9.42578125" style="10" bestFit="1" customWidth="1"/>
    <col min="9987" max="9987" width="13" style="10" bestFit="1" customWidth="1"/>
    <col min="9988" max="9988" width="12.85546875" style="10" bestFit="1" customWidth="1"/>
    <col min="9989" max="9992" width="11.28515625" style="10" bestFit="1" customWidth="1"/>
    <col min="9993" max="10000" width="11.42578125" style="10" bestFit="1" customWidth="1"/>
    <col min="10001" max="10003" width="12.5703125" style="10" bestFit="1" customWidth="1"/>
    <col min="10004" max="10005" width="11.28515625" style="10" bestFit="1" customWidth="1"/>
    <col min="10006" max="10007" width="12.5703125" style="10" bestFit="1" customWidth="1"/>
    <col min="10008" max="10008" width="11.28515625" style="10" bestFit="1" customWidth="1"/>
    <col min="10009" max="10009" width="13.5703125" style="10" bestFit="1" customWidth="1"/>
    <col min="10010" max="10023" width="14.7109375" style="10" customWidth="1"/>
    <col min="10024" max="10024" width="14.140625" style="10" bestFit="1" customWidth="1"/>
    <col min="10025" max="10025" width="14.85546875" style="10" customWidth="1"/>
    <col min="10026" max="10026" width="15" style="10" bestFit="1" customWidth="1"/>
    <col min="10027" max="10027" width="14" style="10" bestFit="1" customWidth="1"/>
    <col min="10028" max="10028" width="12.7109375" style="10" customWidth="1"/>
    <col min="10029" max="10240" width="9.140625" style="10"/>
    <col min="10241" max="10241" width="32.5703125" style="10" bestFit="1" customWidth="1"/>
    <col min="10242" max="10242" width="9.42578125" style="10" bestFit="1" customWidth="1"/>
    <col min="10243" max="10243" width="13" style="10" bestFit="1" customWidth="1"/>
    <col min="10244" max="10244" width="12.85546875" style="10" bestFit="1" customWidth="1"/>
    <col min="10245" max="10248" width="11.28515625" style="10" bestFit="1" customWidth="1"/>
    <col min="10249" max="10256" width="11.42578125" style="10" bestFit="1" customWidth="1"/>
    <col min="10257" max="10259" width="12.5703125" style="10" bestFit="1" customWidth="1"/>
    <col min="10260" max="10261" width="11.28515625" style="10" bestFit="1" customWidth="1"/>
    <col min="10262" max="10263" width="12.5703125" style="10" bestFit="1" customWidth="1"/>
    <col min="10264" max="10264" width="11.28515625" style="10" bestFit="1" customWidth="1"/>
    <col min="10265" max="10265" width="13.5703125" style="10" bestFit="1" customWidth="1"/>
    <col min="10266" max="10279" width="14.7109375" style="10" customWidth="1"/>
    <col min="10280" max="10280" width="14.140625" style="10" bestFit="1" customWidth="1"/>
    <col min="10281" max="10281" width="14.85546875" style="10" customWidth="1"/>
    <col min="10282" max="10282" width="15" style="10" bestFit="1" customWidth="1"/>
    <col min="10283" max="10283" width="14" style="10" bestFit="1" customWidth="1"/>
    <col min="10284" max="10284" width="12.7109375" style="10" customWidth="1"/>
    <col min="10285" max="10496" width="9.140625" style="10"/>
    <col min="10497" max="10497" width="32.5703125" style="10" bestFit="1" customWidth="1"/>
    <col min="10498" max="10498" width="9.42578125" style="10" bestFit="1" customWidth="1"/>
    <col min="10499" max="10499" width="13" style="10" bestFit="1" customWidth="1"/>
    <col min="10500" max="10500" width="12.85546875" style="10" bestFit="1" customWidth="1"/>
    <col min="10501" max="10504" width="11.28515625" style="10" bestFit="1" customWidth="1"/>
    <col min="10505" max="10512" width="11.42578125" style="10" bestFit="1" customWidth="1"/>
    <col min="10513" max="10515" width="12.5703125" style="10" bestFit="1" customWidth="1"/>
    <col min="10516" max="10517" width="11.28515625" style="10" bestFit="1" customWidth="1"/>
    <col min="10518" max="10519" width="12.5703125" style="10" bestFit="1" customWidth="1"/>
    <col min="10520" max="10520" width="11.28515625" style="10" bestFit="1" customWidth="1"/>
    <col min="10521" max="10521" width="13.5703125" style="10" bestFit="1" customWidth="1"/>
    <col min="10522" max="10535" width="14.7109375" style="10" customWidth="1"/>
    <col min="10536" max="10536" width="14.140625" style="10" bestFit="1" customWidth="1"/>
    <col min="10537" max="10537" width="14.85546875" style="10" customWidth="1"/>
    <col min="10538" max="10538" width="15" style="10" bestFit="1" customWidth="1"/>
    <col min="10539" max="10539" width="14" style="10" bestFit="1" customWidth="1"/>
    <col min="10540" max="10540" width="12.7109375" style="10" customWidth="1"/>
    <col min="10541" max="10752" width="9.140625" style="10"/>
    <col min="10753" max="10753" width="32.5703125" style="10" bestFit="1" customWidth="1"/>
    <col min="10754" max="10754" width="9.42578125" style="10" bestFit="1" customWidth="1"/>
    <col min="10755" max="10755" width="13" style="10" bestFit="1" customWidth="1"/>
    <col min="10756" max="10756" width="12.85546875" style="10" bestFit="1" customWidth="1"/>
    <col min="10757" max="10760" width="11.28515625" style="10" bestFit="1" customWidth="1"/>
    <col min="10761" max="10768" width="11.42578125" style="10" bestFit="1" customWidth="1"/>
    <col min="10769" max="10771" width="12.5703125" style="10" bestFit="1" customWidth="1"/>
    <col min="10772" max="10773" width="11.28515625" style="10" bestFit="1" customWidth="1"/>
    <col min="10774" max="10775" width="12.5703125" style="10" bestFit="1" customWidth="1"/>
    <col min="10776" max="10776" width="11.28515625" style="10" bestFit="1" customWidth="1"/>
    <col min="10777" max="10777" width="13.5703125" style="10" bestFit="1" customWidth="1"/>
    <col min="10778" max="10791" width="14.7109375" style="10" customWidth="1"/>
    <col min="10792" max="10792" width="14.140625" style="10" bestFit="1" customWidth="1"/>
    <col min="10793" max="10793" width="14.85546875" style="10" customWidth="1"/>
    <col min="10794" max="10794" width="15" style="10" bestFit="1" customWidth="1"/>
    <col min="10795" max="10795" width="14" style="10" bestFit="1" customWidth="1"/>
    <col min="10796" max="10796" width="12.7109375" style="10" customWidth="1"/>
    <col min="10797" max="11008" width="9.140625" style="10"/>
    <col min="11009" max="11009" width="32.5703125" style="10" bestFit="1" customWidth="1"/>
    <col min="11010" max="11010" width="9.42578125" style="10" bestFit="1" customWidth="1"/>
    <col min="11011" max="11011" width="13" style="10" bestFit="1" customWidth="1"/>
    <col min="11012" max="11012" width="12.85546875" style="10" bestFit="1" customWidth="1"/>
    <col min="11013" max="11016" width="11.28515625" style="10" bestFit="1" customWidth="1"/>
    <col min="11017" max="11024" width="11.42578125" style="10" bestFit="1" customWidth="1"/>
    <col min="11025" max="11027" width="12.5703125" style="10" bestFit="1" customWidth="1"/>
    <col min="11028" max="11029" width="11.28515625" style="10" bestFit="1" customWidth="1"/>
    <col min="11030" max="11031" width="12.5703125" style="10" bestFit="1" customWidth="1"/>
    <col min="11032" max="11032" width="11.28515625" style="10" bestFit="1" customWidth="1"/>
    <col min="11033" max="11033" width="13.5703125" style="10" bestFit="1" customWidth="1"/>
    <col min="11034" max="11047" width="14.7109375" style="10" customWidth="1"/>
    <col min="11048" max="11048" width="14.140625" style="10" bestFit="1" customWidth="1"/>
    <col min="11049" max="11049" width="14.85546875" style="10" customWidth="1"/>
    <col min="11050" max="11050" width="15" style="10" bestFit="1" customWidth="1"/>
    <col min="11051" max="11051" width="14" style="10" bestFit="1" customWidth="1"/>
    <col min="11052" max="11052" width="12.7109375" style="10" customWidth="1"/>
    <col min="11053" max="11264" width="9.140625" style="10"/>
    <col min="11265" max="11265" width="32.5703125" style="10" bestFit="1" customWidth="1"/>
    <col min="11266" max="11266" width="9.42578125" style="10" bestFit="1" customWidth="1"/>
    <col min="11267" max="11267" width="13" style="10" bestFit="1" customWidth="1"/>
    <col min="11268" max="11268" width="12.85546875" style="10" bestFit="1" customWidth="1"/>
    <col min="11269" max="11272" width="11.28515625" style="10" bestFit="1" customWidth="1"/>
    <col min="11273" max="11280" width="11.42578125" style="10" bestFit="1" customWidth="1"/>
    <col min="11281" max="11283" width="12.5703125" style="10" bestFit="1" customWidth="1"/>
    <col min="11284" max="11285" width="11.28515625" style="10" bestFit="1" customWidth="1"/>
    <col min="11286" max="11287" width="12.5703125" style="10" bestFit="1" customWidth="1"/>
    <col min="11288" max="11288" width="11.28515625" style="10" bestFit="1" customWidth="1"/>
    <col min="11289" max="11289" width="13.5703125" style="10" bestFit="1" customWidth="1"/>
    <col min="11290" max="11303" width="14.7109375" style="10" customWidth="1"/>
    <col min="11304" max="11304" width="14.140625" style="10" bestFit="1" customWidth="1"/>
    <col min="11305" max="11305" width="14.85546875" style="10" customWidth="1"/>
    <col min="11306" max="11306" width="15" style="10" bestFit="1" customWidth="1"/>
    <col min="11307" max="11307" width="14" style="10" bestFit="1" customWidth="1"/>
    <col min="11308" max="11308" width="12.7109375" style="10" customWidth="1"/>
    <col min="11309" max="11520" width="9.140625" style="10"/>
    <col min="11521" max="11521" width="32.5703125" style="10" bestFit="1" customWidth="1"/>
    <col min="11522" max="11522" width="9.42578125" style="10" bestFit="1" customWidth="1"/>
    <col min="11523" max="11523" width="13" style="10" bestFit="1" customWidth="1"/>
    <col min="11524" max="11524" width="12.85546875" style="10" bestFit="1" customWidth="1"/>
    <col min="11525" max="11528" width="11.28515625" style="10" bestFit="1" customWidth="1"/>
    <col min="11529" max="11536" width="11.42578125" style="10" bestFit="1" customWidth="1"/>
    <col min="11537" max="11539" width="12.5703125" style="10" bestFit="1" customWidth="1"/>
    <col min="11540" max="11541" width="11.28515625" style="10" bestFit="1" customWidth="1"/>
    <col min="11542" max="11543" width="12.5703125" style="10" bestFit="1" customWidth="1"/>
    <col min="11544" max="11544" width="11.28515625" style="10" bestFit="1" customWidth="1"/>
    <col min="11545" max="11545" width="13.5703125" style="10" bestFit="1" customWidth="1"/>
    <col min="11546" max="11559" width="14.7109375" style="10" customWidth="1"/>
    <col min="11560" max="11560" width="14.140625" style="10" bestFit="1" customWidth="1"/>
    <col min="11561" max="11561" width="14.85546875" style="10" customWidth="1"/>
    <col min="11562" max="11562" width="15" style="10" bestFit="1" customWidth="1"/>
    <col min="11563" max="11563" width="14" style="10" bestFit="1" customWidth="1"/>
    <col min="11564" max="11564" width="12.7109375" style="10" customWidth="1"/>
    <col min="11565" max="11776" width="9.140625" style="10"/>
    <col min="11777" max="11777" width="32.5703125" style="10" bestFit="1" customWidth="1"/>
    <col min="11778" max="11778" width="9.42578125" style="10" bestFit="1" customWidth="1"/>
    <col min="11779" max="11779" width="13" style="10" bestFit="1" customWidth="1"/>
    <col min="11780" max="11780" width="12.85546875" style="10" bestFit="1" customWidth="1"/>
    <col min="11781" max="11784" width="11.28515625" style="10" bestFit="1" customWidth="1"/>
    <col min="11785" max="11792" width="11.42578125" style="10" bestFit="1" customWidth="1"/>
    <col min="11793" max="11795" width="12.5703125" style="10" bestFit="1" customWidth="1"/>
    <col min="11796" max="11797" width="11.28515625" style="10" bestFit="1" customWidth="1"/>
    <col min="11798" max="11799" width="12.5703125" style="10" bestFit="1" customWidth="1"/>
    <col min="11800" max="11800" width="11.28515625" style="10" bestFit="1" customWidth="1"/>
    <col min="11801" max="11801" width="13.5703125" style="10" bestFit="1" customWidth="1"/>
    <col min="11802" max="11815" width="14.7109375" style="10" customWidth="1"/>
    <col min="11816" max="11816" width="14.140625" style="10" bestFit="1" customWidth="1"/>
    <col min="11817" max="11817" width="14.85546875" style="10" customWidth="1"/>
    <col min="11818" max="11818" width="15" style="10" bestFit="1" customWidth="1"/>
    <col min="11819" max="11819" width="14" style="10" bestFit="1" customWidth="1"/>
    <col min="11820" max="11820" width="12.7109375" style="10" customWidth="1"/>
    <col min="11821" max="12032" width="9.140625" style="10"/>
    <col min="12033" max="12033" width="32.5703125" style="10" bestFit="1" customWidth="1"/>
    <col min="12034" max="12034" width="9.42578125" style="10" bestFit="1" customWidth="1"/>
    <col min="12035" max="12035" width="13" style="10" bestFit="1" customWidth="1"/>
    <col min="12036" max="12036" width="12.85546875" style="10" bestFit="1" customWidth="1"/>
    <col min="12037" max="12040" width="11.28515625" style="10" bestFit="1" customWidth="1"/>
    <col min="12041" max="12048" width="11.42578125" style="10" bestFit="1" customWidth="1"/>
    <col min="12049" max="12051" width="12.5703125" style="10" bestFit="1" customWidth="1"/>
    <col min="12052" max="12053" width="11.28515625" style="10" bestFit="1" customWidth="1"/>
    <col min="12054" max="12055" width="12.5703125" style="10" bestFit="1" customWidth="1"/>
    <col min="12056" max="12056" width="11.28515625" style="10" bestFit="1" customWidth="1"/>
    <col min="12057" max="12057" width="13.5703125" style="10" bestFit="1" customWidth="1"/>
    <col min="12058" max="12071" width="14.7109375" style="10" customWidth="1"/>
    <col min="12072" max="12072" width="14.140625" style="10" bestFit="1" customWidth="1"/>
    <col min="12073" max="12073" width="14.85546875" style="10" customWidth="1"/>
    <col min="12074" max="12074" width="15" style="10" bestFit="1" customWidth="1"/>
    <col min="12075" max="12075" width="14" style="10" bestFit="1" customWidth="1"/>
    <col min="12076" max="12076" width="12.7109375" style="10" customWidth="1"/>
    <col min="12077" max="12288" width="9.140625" style="10"/>
    <col min="12289" max="12289" width="32.5703125" style="10" bestFit="1" customWidth="1"/>
    <col min="12290" max="12290" width="9.42578125" style="10" bestFit="1" customWidth="1"/>
    <col min="12291" max="12291" width="13" style="10" bestFit="1" customWidth="1"/>
    <col min="12292" max="12292" width="12.85546875" style="10" bestFit="1" customWidth="1"/>
    <col min="12293" max="12296" width="11.28515625" style="10" bestFit="1" customWidth="1"/>
    <col min="12297" max="12304" width="11.42578125" style="10" bestFit="1" customWidth="1"/>
    <col min="12305" max="12307" width="12.5703125" style="10" bestFit="1" customWidth="1"/>
    <col min="12308" max="12309" width="11.28515625" style="10" bestFit="1" customWidth="1"/>
    <col min="12310" max="12311" width="12.5703125" style="10" bestFit="1" customWidth="1"/>
    <col min="12312" max="12312" width="11.28515625" style="10" bestFit="1" customWidth="1"/>
    <col min="12313" max="12313" width="13.5703125" style="10" bestFit="1" customWidth="1"/>
    <col min="12314" max="12327" width="14.7109375" style="10" customWidth="1"/>
    <col min="12328" max="12328" width="14.140625" style="10" bestFit="1" customWidth="1"/>
    <col min="12329" max="12329" width="14.85546875" style="10" customWidth="1"/>
    <col min="12330" max="12330" width="15" style="10" bestFit="1" customWidth="1"/>
    <col min="12331" max="12331" width="14" style="10" bestFit="1" customWidth="1"/>
    <col min="12332" max="12332" width="12.7109375" style="10" customWidth="1"/>
    <col min="12333" max="12544" width="9.140625" style="10"/>
    <col min="12545" max="12545" width="32.5703125" style="10" bestFit="1" customWidth="1"/>
    <col min="12546" max="12546" width="9.42578125" style="10" bestFit="1" customWidth="1"/>
    <col min="12547" max="12547" width="13" style="10" bestFit="1" customWidth="1"/>
    <col min="12548" max="12548" width="12.85546875" style="10" bestFit="1" customWidth="1"/>
    <col min="12549" max="12552" width="11.28515625" style="10" bestFit="1" customWidth="1"/>
    <col min="12553" max="12560" width="11.42578125" style="10" bestFit="1" customWidth="1"/>
    <col min="12561" max="12563" width="12.5703125" style="10" bestFit="1" customWidth="1"/>
    <col min="12564" max="12565" width="11.28515625" style="10" bestFit="1" customWidth="1"/>
    <col min="12566" max="12567" width="12.5703125" style="10" bestFit="1" customWidth="1"/>
    <col min="12568" max="12568" width="11.28515625" style="10" bestFit="1" customWidth="1"/>
    <col min="12569" max="12569" width="13.5703125" style="10" bestFit="1" customWidth="1"/>
    <col min="12570" max="12583" width="14.7109375" style="10" customWidth="1"/>
    <col min="12584" max="12584" width="14.140625" style="10" bestFit="1" customWidth="1"/>
    <col min="12585" max="12585" width="14.85546875" style="10" customWidth="1"/>
    <col min="12586" max="12586" width="15" style="10" bestFit="1" customWidth="1"/>
    <col min="12587" max="12587" width="14" style="10" bestFit="1" customWidth="1"/>
    <col min="12588" max="12588" width="12.7109375" style="10" customWidth="1"/>
    <col min="12589" max="12800" width="9.140625" style="10"/>
    <col min="12801" max="12801" width="32.5703125" style="10" bestFit="1" customWidth="1"/>
    <col min="12802" max="12802" width="9.42578125" style="10" bestFit="1" customWidth="1"/>
    <col min="12803" max="12803" width="13" style="10" bestFit="1" customWidth="1"/>
    <col min="12804" max="12804" width="12.85546875" style="10" bestFit="1" customWidth="1"/>
    <col min="12805" max="12808" width="11.28515625" style="10" bestFit="1" customWidth="1"/>
    <col min="12809" max="12816" width="11.42578125" style="10" bestFit="1" customWidth="1"/>
    <col min="12817" max="12819" width="12.5703125" style="10" bestFit="1" customWidth="1"/>
    <col min="12820" max="12821" width="11.28515625" style="10" bestFit="1" customWidth="1"/>
    <col min="12822" max="12823" width="12.5703125" style="10" bestFit="1" customWidth="1"/>
    <col min="12824" max="12824" width="11.28515625" style="10" bestFit="1" customWidth="1"/>
    <col min="12825" max="12825" width="13.5703125" style="10" bestFit="1" customWidth="1"/>
    <col min="12826" max="12839" width="14.7109375" style="10" customWidth="1"/>
    <col min="12840" max="12840" width="14.140625" style="10" bestFit="1" customWidth="1"/>
    <col min="12841" max="12841" width="14.85546875" style="10" customWidth="1"/>
    <col min="12842" max="12842" width="15" style="10" bestFit="1" customWidth="1"/>
    <col min="12843" max="12843" width="14" style="10" bestFit="1" customWidth="1"/>
    <col min="12844" max="12844" width="12.7109375" style="10" customWidth="1"/>
    <col min="12845" max="13056" width="9.140625" style="10"/>
    <col min="13057" max="13057" width="32.5703125" style="10" bestFit="1" customWidth="1"/>
    <col min="13058" max="13058" width="9.42578125" style="10" bestFit="1" customWidth="1"/>
    <col min="13059" max="13059" width="13" style="10" bestFit="1" customWidth="1"/>
    <col min="13060" max="13060" width="12.85546875" style="10" bestFit="1" customWidth="1"/>
    <col min="13061" max="13064" width="11.28515625" style="10" bestFit="1" customWidth="1"/>
    <col min="13065" max="13072" width="11.42578125" style="10" bestFit="1" customWidth="1"/>
    <col min="13073" max="13075" width="12.5703125" style="10" bestFit="1" customWidth="1"/>
    <col min="13076" max="13077" width="11.28515625" style="10" bestFit="1" customWidth="1"/>
    <col min="13078" max="13079" width="12.5703125" style="10" bestFit="1" customWidth="1"/>
    <col min="13080" max="13080" width="11.28515625" style="10" bestFit="1" customWidth="1"/>
    <col min="13081" max="13081" width="13.5703125" style="10" bestFit="1" customWidth="1"/>
    <col min="13082" max="13095" width="14.7109375" style="10" customWidth="1"/>
    <col min="13096" max="13096" width="14.140625" style="10" bestFit="1" customWidth="1"/>
    <col min="13097" max="13097" width="14.85546875" style="10" customWidth="1"/>
    <col min="13098" max="13098" width="15" style="10" bestFit="1" customWidth="1"/>
    <col min="13099" max="13099" width="14" style="10" bestFit="1" customWidth="1"/>
    <col min="13100" max="13100" width="12.7109375" style="10" customWidth="1"/>
    <col min="13101" max="13312" width="9.140625" style="10"/>
    <col min="13313" max="13313" width="32.5703125" style="10" bestFit="1" customWidth="1"/>
    <col min="13314" max="13314" width="9.42578125" style="10" bestFit="1" customWidth="1"/>
    <col min="13315" max="13315" width="13" style="10" bestFit="1" customWidth="1"/>
    <col min="13316" max="13316" width="12.85546875" style="10" bestFit="1" customWidth="1"/>
    <col min="13317" max="13320" width="11.28515625" style="10" bestFit="1" customWidth="1"/>
    <col min="13321" max="13328" width="11.42578125" style="10" bestFit="1" customWidth="1"/>
    <col min="13329" max="13331" width="12.5703125" style="10" bestFit="1" customWidth="1"/>
    <col min="13332" max="13333" width="11.28515625" style="10" bestFit="1" customWidth="1"/>
    <col min="13334" max="13335" width="12.5703125" style="10" bestFit="1" customWidth="1"/>
    <col min="13336" max="13336" width="11.28515625" style="10" bestFit="1" customWidth="1"/>
    <col min="13337" max="13337" width="13.5703125" style="10" bestFit="1" customWidth="1"/>
    <col min="13338" max="13351" width="14.7109375" style="10" customWidth="1"/>
    <col min="13352" max="13352" width="14.140625" style="10" bestFit="1" customWidth="1"/>
    <col min="13353" max="13353" width="14.85546875" style="10" customWidth="1"/>
    <col min="13354" max="13354" width="15" style="10" bestFit="1" customWidth="1"/>
    <col min="13355" max="13355" width="14" style="10" bestFit="1" customWidth="1"/>
    <col min="13356" max="13356" width="12.7109375" style="10" customWidth="1"/>
    <col min="13357" max="13568" width="9.140625" style="10"/>
    <col min="13569" max="13569" width="32.5703125" style="10" bestFit="1" customWidth="1"/>
    <col min="13570" max="13570" width="9.42578125" style="10" bestFit="1" customWidth="1"/>
    <col min="13571" max="13571" width="13" style="10" bestFit="1" customWidth="1"/>
    <col min="13572" max="13572" width="12.85546875" style="10" bestFit="1" customWidth="1"/>
    <col min="13573" max="13576" width="11.28515625" style="10" bestFit="1" customWidth="1"/>
    <col min="13577" max="13584" width="11.42578125" style="10" bestFit="1" customWidth="1"/>
    <col min="13585" max="13587" width="12.5703125" style="10" bestFit="1" customWidth="1"/>
    <col min="13588" max="13589" width="11.28515625" style="10" bestFit="1" customWidth="1"/>
    <col min="13590" max="13591" width="12.5703125" style="10" bestFit="1" customWidth="1"/>
    <col min="13592" max="13592" width="11.28515625" style="10" bestFit="1" customWidth="1"/>
    <col min="13593" max="13593" width="13.5703125" style="10" bestFit="1" customWidth="1"/>
    <col min="13594" max="13607" width="14.7109375" style="10" customWidth="1"/>
    <col min="13608" max="13608" width="14.140625" style="10" bestFit="1" customWidth="1"/>
    <col min="13609" max="13609" width="14.85546875" style="10" customWidth="1"/>
    <col min="13610" max="13610" width="15" style="10" bestFit="1" customWidth="1"/>
    <col min="13611" max="13611" width="14" style="10" bestFit="1" customWidth="1"/>
    <col min="13612" max="13612" width="12.7109375" style="10" customWidth="1"/>
    <col min="13613" max="13824" width="9.140625" style="10"/>
    <col min="13825" max="13825" width="32.5703125" style="10" bestFit="1" customWidth="1"/>
    <col min="13826" max="13826" width="9.42578125" style="10" bestFit="1" customWidth="1"/>
    <col min="13827" max="13827" width="13" style="10" bestFit="1" customWidth="1"/>
    <col min="13828" max="13828" width="12.85546875" style="10" bestFit="1" customWidth="1"/>
    <col min="13829" max="13832" width="11.28515625" style="10" bestFit="1" customWidth="1"/>
    <col min="13833" max="13840" width="11.42578125" style="10" bestFit="1" customWidth="1"/>
    <col min="13841" max="13843" width="12.5703125" style="10" bestFit="1" customWidth="1"/>
    <col min="13844" max="13845" width="11.28515625" style="10" bestFit="1" customWidth="1"/>
    <col min="13846" max="13847" width="12.5703125" style="10" bestFit="1" customWidth="1"/>
    <col min="13848" max="13848" width="11.28515625" style="10" bestFit="1" customWidth="1"/>
    <col min="13849" max="13849" width="13.5703125" style="10" bestFit="1" customWidth="1"/>
    <col min="13850" max="13863" width="14.7109375" style="10" customWidth="1"/>
    <col min="13864" max="13864" width="14.140625" style="10" bestFit="1" customWidth="1"/>
    <col min="13865" max="13865" width="14.85546875" style="10" customWidth="1"/>
    <col min="13866" max="13866" width="15" style="10" bestFit="1" customWidth="1"/>
    <col min="13867" max="13867" width="14" style="10" bestFit="1" customWidth="1"/>
    <col min="13868" max="13868" width="12.7109375" style="10" customWidth="1"/>
    <col min="13869" max="14080" width="9.140625" style="10"/>
    <col min="14081" max="14081" width="32.5703125" style="10" bestFit="1" customWidth="1"/>
    <col min="14082" max="14082" width="9.42578125" style="10" bestFit="1" customWidth="1"/>
    <col min="14083" max="14083" width="13" style="10" bestFit="1" customWidth="1"/>
    <col min="14084" max="14084" width="12.85546875" style="10" bestFit="1" customWidth="1"/>
    <col min="14085" max="14088" width="11.28515625" style="10" bestFit="1" customWidth="1"/>
    <col min="14089" max="14096" width="11.42578125" style="10" bestFit="1" customWidth="1"/>
    <col min="14097" max="14099" width="12.5703125" style="10" bestFit="1" customWidth="1"/>
    <col min="14100" max="14101" width="11.28515625" style="10" bestFit="1" customWidth="1"/>
    <col min="14102" max="14103" width="12.5703125" style="10" bestFit="1" customWidth="1"/>
    <col min="14104" max="14104" width="11.28515625" style="10" bestFit="1" customWidth="1"/>
    <col min="14105" max="14105" width="13.5703125" style="10" bestFit="1" customWidth="1"/>
    <col min="14106" max="14119" width="14.7109375" style="10" customWidth="1"/>
    <col min="14120" max="14120" width="14.140625" style="10" bestFit="1" customWidth="1"/>
    <col min="14121" max="14121" width="14.85546875" style="10" customWidth="1"/>
    <col min="14122" max="14122" width="15" style="10" bestFit="1" customWidth="1"/>
    <col min="14123" max="14123" width="14" style="10" bestFit="1" customWidth="1"/>
    <col min="14124" max="14124" width="12.7109375" style="10" customWidth="1"/>
    <col min="14125" max="14336" width="9.140625" style="10"/>
    <col min="14337" max="14337" width="32.5703125" style="10" bestFit="1" customWidth="1"/>
    <col min="14338" max="14338" width="9.42578125" style="10" bestFit="1" customWidth="1"/>
    <col min="14339" max="14339" width="13" style="10" bestFit="1" customWidth="1"/>
    <col min="14340" max="14340" width="12.85546875" style="10" bestFit="1" customWidth="1"/>
    <col min="14341" max="14344" width="11.28515625" style="10" bestFit="1" customWidth="1"/>
    <col min="14345" max="14352" width="11.42578125" style="10" bestFit="1" customWidth="1"/>
    <col min="14353" max="14355" width="12.5703125" style="10" bestFit="1" customWidth="1"/>
    <col min="14356" max="14357" width="11.28515625" style="10" bestFit="1" customWidth="1"/>
    <col min="14358" max="14359" width="12.5703125" style="10" bestFit="1" customWidth="1"/>
    <col min="14360" max="14360" width="11.28515625" style="10" bestFit="1" customWidth="1"/>
    <col min="14361" max="14361" width="13.5703125" style="10" bestFit="1" customWidth="1"/>
    <col min="14362" max="14375" width="14.7109375" style="10" customWidth="1"/>
    <col min="14376" max="14376" width="14.140625" style="10" bestFit="1" customWidth="1"/>
    <col min="14377" max="14377" width="14.85546875" style="10" customWidth="1"/>
    <col min="14378" max="14378" width="15" style="10" bestFit="1" customWidth="1"/>
    <col min="14379" max="14379" width="14" style="10" bestFit="1" customWidth="1"/>
    <col min="14380" max="14380" width="12.7109375" style="10" customWidth="1"/>
    <col min="14381" max="14592" width="9.140625" style="10"/>
    <col min="14593" max="14593" width="32.5703125" style="10" bestFit="1" customWidth="1"/>
    <col min="14594" max="14594" width="9.42578125" style="10" bestFit="1" customWidth="1"/>
    <col min="14595" max="14595" width="13" style="10" bestFit="1" customWidth="1"/>
    <col min="14596" max="14596" width="12.85546875" style="10" bestFit="1" customWidth="1"/>
    <col min="14597" max="14600" width="11.28515625" style="10" bestFit="1" customWidth="1"/>
    <col min="14601" max="14608" width="11.42578125" style="10" bestFit="1" customWidth="1"/>
    <col min="14609" max="14611" width="12.5703125" style="10" bestFit="1" customWidth="1"/>
    <col min="14612" max="14613" width="11.28515625" style="10" bestFit="1" customWidth="1"/>
    <col min="14614" max="14615" width="12.5703125" style="10" bestFit="1" customWidth="1"/>
    <col min="14616" max="14616" width="11.28515625" style="10" bestFit="1" customWidth="1"/>
    <col min="14617" max="14617" width="13.5703125" style="10" bestFit="1" customWidth="1"/>
    <col min="14618" max="14631" width="14.7109375" style="10" customWidth="1"/>
    <col min="14632" max="14632" width="14.140625" style="10" bestFit="1" customWidth="1"/>
    <col min="14633" max="14633" width="14.85546875" style="10" customWidth="1"/>
    <col min="14634" max="14634" width="15" style="10" bestFit="1" customWidth="1"/>
    <col min="14635" max="14635" width="14" style="10" bestFit="1" customWidth="1"/>
    <col min="14636" max="14636" width="12.7109375" style="10" customWidth="1"/>
    <col min="14637" max="14848" width="9.140625" style="10"/>
    <col min="14849" max="14849" width="32.5703125" style="10" bestFit="1" customWidth="1"/>
    <col min="14850" max="14850" width="9.42578125" style="10" bestFit="1" customWidth="1"/>
    <col min="14851" max="14851" width="13" style="10" bestFit="1" customWidth="1"/>
    <col min="14852" max="14852" width="12.85546875" style="10" bestFit="1" customWidth="1"/>
    <col min="14853" max="14856" width="11.28515625" style="10" bestFit="1" customWidth="1"/>
    <col min="14857" max="14864" width="11.42578125" style="10" bestFit="1" customWidth="1"/>
    <col min="14865" max="14867" width="12.5703125" style="10" bestFit="1" customWidth="1"/>
    <col min="14868" max="14869" width="11.28515625" style="10" bestFit="1" customWidth="1"/>
    <col min="14870" max="14871" width="12.5703125" style="10" bestFit="1" customWidth="1"/>
    <col min="14872" max="14872" width="11.28515625" style="10" bestFit="1" customWidth="1"/>
    <col min="14873" max="14873" width="13.5703125" style="10" bestFit="1" customWidth="1"/>
    <col min="14874" max="14887" width="14.7109375" style="10" customWidth="1"/>
    <col min="14888" max="14888" width="14.140625" style="10" bestFit="1" customWidth="1"/>
    <col min="14889" max="14889" width="14.85546875" style="10" customWidth="1"/>
    <col min="14890" max="14890" width="15" style="10" bestFit="1" customWidth="1"/>
    <col min="14891" max="14891" width="14" style="10" bestFit="1" customWidth="1"/>
    <col min="14892" max="14892" width="12.7109375" style="10" customWidth="1"/>
    <col min="14893" max="15104" width="9.140625" style="10"/>
    <col min="15105" max="15105" width="32.5703125" style="10" bestFit="1" customWidth="1"/>
    <col min="15106" max="15106" width="9.42578125" style="10" bestFit="1" customWidth="1"/>
    <col min="15107" max="15107" width="13" style="10" bestFit="1" customWidth="1"/>
    <col min="15108" max="15108" width="12.85546875" style="10" bestFit="1" customWidth="1"/>
    <col min="15109" max="15112" width="11.28515625" style="10" bestFit="1" customWidth="1"/>
    <col min="15113" max="15120" width="11.42578125" style="10" bestFit="1" customWidth="1"/>
    <col min="15121" max="15123" width="12.5703125" style="10" bestFit="1" customWidth="1"/>
    <col min="15124" max="15125" width="11.28515625" style="10" bestFit="1" customWidth="1"/>
    <col min="15126" max="15127" width="12.5703125" style="10" bestFit="1" customWidth="1"/>
    <col min="15128" max="15128" width="11.28515625" style="10" bestFit="1" customWidth="1"/>
    <col min="15129" max="15129" width="13.5703125" style="10" bestFit="1" customWidth="1"/>
    <col min="15130" max="15143" width="14.7109375" style="10" customWidth="1"/>
    <col min="15144" max="15144" width="14.140625" style="10" bestFit="1" customWidth="1"/>
    <col min="15145" max="15145" width="14.85546875" style="10" customWidth="1"/>
    <col min="15146" max="15146" width="15" style="10" bestFit="1" customWidth="1"/>
    <col min="15147" max="15147" width="14" style="10" bestFit="1" customWidth="1"/>
    <col min="15148" max="15148" width="12.7109375" style="10" customWidth="1"/>
    <col min="15149" max="15360" width="9.140625" style="10"/>
    <col min="15361" max="15361" width="32.5703125" style="10" bestFit="1" customWidth="1"/>
    <col min="15362" max="15362" width="9.42578125" style="10" bestFit="1" customWidth="1"/>
    <col min="15363" max="15363" width="13" style="10" bestFit="1" customWidth="1"/>
    <col min="15364" max="15364" width="12.85546875" style="10" bestFit="1" customWidth="1"/>
    <col min="15365" max="15368" width="11.28515625" style="10" bestFit="1" customWidth="1"/>
    <col min="15369" max="15376" width="11.42578125" style="10" bestFit="1" customWidth="1"/>
    <col min="15377" max="15379" width="12.5703125" style="10" bestFit="1" customWidth="1"/>
    <col min="15380" max="15381" width="11.28515625" style="10" bestFit="1" customWidth="1"/>
    <col min="15382" max="15383" width="12.5703125" style="10" bestFit="1" customWidth="1"/>
    <col min="15384" max="15384" width="11.28515625" style="10" bestFit="1" customWidth="1"/>
    <col min="15385" max="15385" width="13.5703125" style="10" bestFit="1" customWidth="1"/>
    <col min="15386" max="15399" width="14.7109375" style="10" customWidth="1"/>
    <col min="15400" max="15400" width="14.140625" style="10" bestFit="1" customWidth="1"/>
    <col min="15401" max="15401" width="14.85546875" style="10" customWidth="1"/>
    <col min="15402" max="15402" width="15" style="10" bestFit="1" customWidth="1"/>
    <col min="15403" max="15403" width="14" style="10" bestFit="1" customWidth="1"/>
    <col min="15404" max="15404" width="12.7109375" style="10" customWidth="1"/>
    <col min="15405" max="15616" width="9.140625" style="10"/>
    <col min="15617" max="15617" width="32.5703125" style="10" bestFit="1" customWidth="1"/>
    <col min="15618" max="15618" width="9.42578125" style="10" bestFit="1" customWidth="1"/>
    <col min="15619" max="15619" width="13" style="10" bestFit="1" customWidth="1"/>
    <col min="15620" max="15620" width="12.85546875" style="10" bestFit="1" customWidth="1"/>
    <col min="15621" max="15624" width="11.28515625" style="10" bestFit="1" customWidth="1"/>
    <col min="15625" max="15632" width="11.42578125" style="10" bestFit="1" customWidth="1"/>
    <col min="15633" max="15635" width="12.5703125" style="10" bestFit="1" customWidth="1"/>
    <col min="15636" max="15637" width="11.28515625" style="10" bestFit="1" customWidth="1"/>
    <col min="15638" max="15639" width="12.5703125" style="10" bestFit="1" customWidth="1"/>
    <col min="15640" max="15640" width="11.28515625" style="10" bestFit="1" customWidth="1"/>
    <col min="15641" max="15641" width="13.5703125" style="10" bestFit="1" customWidth="1"/>
    <col min="15642" max="15655" width="14.7109375" style="10" customWidth="1"/>
    <col min="15656" max="15656" width="14.140625" style="10" bestFit="1" customWidth="1"/>
    <col min="15657" max="15657" width="14.85546875" style="10" customWidth="1"/>
    <col min="15658" max="15658" width="15" style="10" bestFit="1" customWidth="1"/>
    <col min="15659" max="15659" width="14" style="10" bestFit="1" customWidth="1"/>
    <col min="15660" max="15660" width="12.7109375" style="10" customWidth="1"/>
    <col min="15661" max="15872" width="9.140625" style="10"/>
    <col min="15873" max="15873" width="32.5703125" style="10" bestFit="1" customWidth="1"/>
    <col min="15874" max="15874" width="9.42578125" style="10" bestFit="1" customWidth="1"/>
    <col min="15875" max="15875" width="13" style="10" bestFit="1" customWidth="1"/>
    <col min="15876" max="15876" width="12.85546875" style="10" bestFit="1" customWidth="1"/>
    <col min="15877" max="15880" width="11.28515625" style="10" bestFit="1" customWidth="1"/>
    <col min="15881" max="15888" width="11.42578125" style="10" bestFit="1" customWidth="1"/>
    <col min="15889" max="15891" width="12.5703125" style="10" bestFit="1" customWidth="1"/>
    <col min="15892" max="15893" width="11.28515625" style="10" bestFit="1" customWidth="1"/>
    <col min="15894" max="15895" width="12.5703125" style="10" bestFit="1" customWidth="1"/>
    <col min="15896" max="15896" width="11.28515625" style="10" bestFit="1" customWidth="1"/>
    <col min="15897" max="15897" width="13.5703125" style="10" bestFit="1" customWidth="1"/>
    <col min="15898" max="15911" width="14.7109375" style="10" customWidth="1"/>
    <col min="15912" max="15912" width="14.140625" style="10" bestFit="1" customWidth="1"/>
    <col min="15913" max="15913" width="14.85546875" style="10" customWidth="1"/>
    <col min="15914" max="15914" width="15" style="10" bestFit="1" customWidth="1"/>
    <col min="15915" max="15915" width="14" style="10" bestFit="1" customWidth="1"/>
    <col min="15916" max="15916" width="12.7109375" style="10" customWidth="1"/>
    <col min="15917" max="16128" width="9.140625" style="10"/>
    <col min="16129" max="16129" width="32.5703125" style="10" bestFit="1" customWidth="1"/>
    <col min="16130" max="16130" width="9.42578125" style="10" bestFit="1" customWidth="1"/>
    <col min="16131" max="16131" width="13" style="10" bestFit="1" customWidth="1"/>
    <col min="16132" max="16132" width="12.85546875" style="10" bestFit="1" customWidth="1"/>
    <col min="16133" max="16136" width="11.28515625" style="10" bestFit="1" customWidth="1"/>
    <col min="16137" max="16144" width="11.42578125" style="10" bestFit="1" customWidth="1"/>
    <col min="16145" max="16147" width="12.5703125" style="10" bestFit="1" customWidth="1"/>
    <col min="16148" max="16149" width="11.28515625" style="10" bestFit="1" customWidth="1"/>
    <col min="16150" max="16151" width="12.5703125" style="10" bestFit="1" customWidth="1"/>
    <col min="16152" max="16152" width="11.28515625" style="10" bestFit="1" customWidth="1"/>
    <col min="16153" max="16153" width="13.5703125" style="10" bestFit="1" customWidth="1"/>
    <col min="16154" max="16167" width="14.7109375" style="10" customWidth="1"/>
    <col min="16168" max="16168" width="14.140625" style="10" bestFit="1" customWidth="1"/>
    <col min="16169" max="16169" width="14.85546875" style="10" customWidth="1"/>
    <col min="16170" max="16170" width="15" style="10" bestFit="1" customWidth="1"/>
    <col min="16171" max="16171" width="14" style="10" bestFit="1" customWidth="1"/>
    <col min="16172" max="16172" width="12.7109375" style="10" customWidth="1"/>
    <col min="16173" max="16384" width="9.140625" style="10"/>
  </cols>
  <sheetData>
    <row r="1" spans="1:41" ht="15.75" x14ac:dyDescent="0.2">
      <c r="A1" s="13" t="s">
        <v>6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41" ht="15.75" x14ac:dyDescent="0.25">
      <c r="A2" s="196" t="s">
        <v>75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</row>
    <row r="3" spans="1:41" ht="15.75" x14ac:dyDescent="0.25">
      <c r="A3" s="196" t="s">
        <v>44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</row>
    <row r="4" spans="1:41" ht="15.75" x14ac:dyDescent="0.2">
      <c r="A4" s="17" t="s">
        <v>89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</row>
    <row r="5" spans="1:41" ht="15" x14ac:dyDescent="0.2">
      <c r="A5" s="198" t="s">
        <v>76</v>
      </c>
    </row>
    <row r="7" spans="1:41" x14ac:dyDescent="0.2">
      <c r="AO7" s="9" t="s">
        <v>0</v>
      </c>
    </row>
    <row r="8" spans="1:41" x14ac:dyDescent="0.2">
      <c r="AO8" s="9" t="s">
        <v>46</v>
      </c>
    </row>
    <row r="9" spans="1:41" s="29" customFormat="1" x14ac:dyDescent="0.2">
      <c r="B9" s="11" t="s">
        <v>9</v>
      </c>
      <c r="C9" s="11">
        <v>1979</v>
      </c>
      <c r="D9" s="11">
        <v>1980</v>
      </c>
      <c r="E9" s="11">
        <v>1981</v>
      </c>
      <c r="F9" s="11">
        <v>1982</v>
      </c>
      <c r="G9" s="11">
        <v>1983</v>
      </c>
      <c r="H9" s="11">
        <v>1984</v>
      </c>
      <c r="I9" s="11">
        <v>1985</v>
      </c>
      <c r="J9" s="11">
        <v>1986</v>
      </c>
      <c r="K9" s="11">
        <v>1987</v>
      </c>
      <c r="L9" s="11">
        <v>1988</v>
      </c>
      <c r="M9" s="11">
        <v>1989</v>
      </c>
      <c r="N9" s="11">
        <v>1990</v>
      </c>
      <c r="O9" s="11">
        <v>1991</v>
      </c>
      <c r="P9" s="11">
        <v>1992</v>
      </c>
      <c r="Q9" s="11">
        <v>1993</v>
      </c>
      <c r="R9" s="11">
        <v>1994</v>
      </c>
      <c r="S9" s="11">
        <v>1995</v>
      </c>
      <c r="T9" s="11">
        <v>1996</v>
      </c>
      <c r="U9" s="11">
        <v>1997</v>
      </c>
      <c r="V9" s="11">
        <v>1998</v>
      </c>
      <c r="W9" s="11">
        <v>1999</v>
      </c>
      <c r="X9" s="11">
        <v>2000</v>
      </c>
      <c r="Y9" s="11">
        <v>2001</v>
      </c>
      <c r="Z9" s="11">
        <v>2002</v>
      </c>
      <c r="AA9" s="11">
        <v>2003</v>
      </c>
      <c r="AB9" s="11">
        <v>2004</v>
      </c>
      <c r="AC9" s="11">
        <v>2005</v>
      </c>
      <c r="AD9" s="11">
        <v>2006</v>
      </c>
      <c r="AE9" s="11">
        <v>2007</v>
      </c>
      <c r="AF9" s="11">
        <v>2008</v>
      </c>
      <c r="AG9" s="11">
        <v>2009</v>
      </c>
      <c r="AH9" s="11">
        <v>2010</v>
      </c>
      <c r="AI9" s="11">
        <v>2011</v>
      </c>
      <c r="AJ9" s="11">
        <v>2012</v>
      </c>
      <c r="AK9" s="11">
        <v>2013</v>
      </c>
      <c r="AL9" s="11">
        <v>2014</v>
      </c>
      <c r="AM9" s="11">
        <v>2015</v>
      </c>
      <c r="AN9" s="11" t="s">
        <v>10</v>
      </c>
      <c r="AO9" s="199" t="s">
        <v>13</v>
      </c>
    </row>
    <row r="10" spans="1:41" s="29" customFormat="1" x14ac:dyDescent="0.2">
      <c r="AO10" s="124"/>
    </row>
    <row r="11" spans="1:41" s="29" customFormat="1" x14ac:dyDescent="0.2">
      <c r="AO11" s="124"/>
    </row>
    <row r="12" spans="1:41" s="29" customFormat="1" x14ac:dyDescent="0.2">
      <c r="AO12" s="124"/>
    </row>
    <row r="13" spans="1:41" s="29" customFormat="1" x14ac:dyDescent="0.2">
      <c r="AO13" s="124"/>
    </row>
    <row r="14" spans="1:41" x14ac:dyDescent="0.2">
      <c r="A14" s="11" t="s">
        <v>2</v>
      </c>
    </row>
    <row r="15" spans="1:41" x14ac:dyDescent="0.2">
      <c r="A15" s="2" t="s">
        <v>44</v>
      </c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19">
        <v>81908.95</v>
      </c>
      <c r="AK15" s="30">
        <v>105662</v>
      </c>
      <c r="AL15" s="30">
        <v>138345.59999999998</v>
      </c>
      <c r="AM15" s="30">
        <v>101000</v>
      </c>
      <c r="AN15" s="30">
        <f>SUM(C15:AM15)</f>
        <v>426916.55</v>
      </c>
    </row>
    <row r="16" spans="1:41" x14ac:dyDescent="0.2">
      <c r="A16" s="2" t="s">
        <v>77</v>
      </c>
      <c r="C16" s="125">
        <v>0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68426.517432036213</v>
      </c>
      <c r="Q16" s="125">
        <v>43697.368671988748</v>
      </c>
      <c r="R16" s="125">
        <v>35480.5543105006</v>
      </c>
      <c r="S16" s="125">
        <v>36013.579550706389</v>
      </c>
      <c r="T16" s="125">
        <v>45696.534947911714</v>
      </c>
      <c r="U16" s="125">
        <v>64025.11234120946</v>
      </c>
      <c r="V16" s="125">
        <v>37677.459570253224</v>
      </c>
      <c r="W16" s="125">
        <v>38254.594104462267</v>
      </c>
      <c r="X16" s="125">
        <v>48554.318630582864</v>
      </c>
      <c r="Y16" s="126">
        <v>39444.337316115583</v>
      </c>
      <c r="Z16" s="126">
        <v>68656.204263129388</v>
      </c>
      <c r="AA16" s="126">
        <v>41065.084656381514</v>
      </c>
      <c r="AB16" s="126">
        <v>52144.173675881997</v>
      </c>
      <c r="AC16" s="126">
        <v>42379.225113606197</v>
      </c>
      <c r="AD16" s="126">
        <v>43057.092780831998</v>
      </c>
      <c r="AE16" s="193">
        <f>74408.1113568+16054.98</f>
        <v>90463.091356799996</v>
      </c>
      <c r="AF16" s="193">
        <f>178989.8881248+18009.95</f>
        <v>196999.83812480001</v>
      </c>
      <c r="AG16" s="126">
        <v>170657.29938073599</v>
      </c>
      <c r="AH16" s="126">
        <v>185210.81547052032</v>
      </c>
      <c r="AI16" s="126">
        <v>209374.93437544903</v>
      </c>
      <c r="AJ16" s="126">
        <v>179731.38425863755</v>
      </c>
      <c r="AN16" s="30">
        <f>SUM(C16:AM16)</f>
        <v>1737009.5203325413</v>
      </c>
    </row>
    <row r="17" spans="1:44" x14ac:dyDescent="0.2">
      <c r="A17" s="2" t="s">
        <v>5</v>
      </c>
      <c r="C17" s="210"/>
      <c r="D17" s="210"/>
      <c r="E17" s="210"/>
      <c r="G17" s="210"/>
      <c r="H17" s="210"/>
      <c r="I17" s="210"/>
      <c r="J17" s="210"/>
      <c r="K17" s="210"/>
      <c r="L17" s="210"/>
      <c r="M17" s="210"/>
      <c r="O17" s="210"/>
      <c r="P17" s="210"/>
      <c r="Q17" s="210"/>
      <c r="R17" s="210"/>
      <c r="S17" s="210"/>
      <c r="T17" s="210"/>
      <c r="V17" s="210"/>
      <c r="W17" s="210"/>
      <c r="X17" s="210"/>
      <c r="Y17" s="30"/>
      <c r="Z17" s="30"/>
      <c r="AB17" s="30"/>
      <c r="AC17" s="30"/>
      <c r="AD17" s="30"/>
      <c r="AF17" s="30"/>
      <c r="AG17" s="30"/>
      <c r="AH17" s="30"/>
      <c r="AI17" s="30"/>
      <c r="AN17" s="30"/>
    </row>
    <row r="18" spans="1:44" x14ac:dyDescent="0.2"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P18" s="114"/>
    </row>
    <row r="19" spans="1:44" x14ac:dyDescent="0.2">
      <c r="C19" s="208">
        <f t="shared" ref="C19:AN19" si="0">SUM(C15:C18)</f>
        <v>0</v>
      </c>
      <c r="D19" s="208">
        <f t="shared" si="0"/>
        <v>0</v>
      </c>
      <c r="E19" s="208">
        <f t="shared" si="0"/>
        <v>0</v>
      </c>
      <c r="F19" s="208">
        <f t="shared" si="0"/>
        <v>0</v>
      </c>
      <c r="G19" s="208">
        <f t="shared" si="0"/>
        <v>0</v>
      </c>
      <c r="H19" s="208">
        <f t="shared" si="0"/>
        <v>0</v>
      </c>
      <c r="I19" s="208">
        <f t="shared" si="0"/>
        <v>0</v>
      </c>
      <c r="J19" s="208">
        <f t="shared" si="0"/>
        <v>0</v>
      </c>
      <c r="K19" s="208">
        <f t="shared" si="0"/>
        <v>0</v>
      </c>
      <c r="L19" s="208">
        <f t="shared" si="0"/>
        <v>0</v>
      </c>
      <c r="M19" s="208">
        <f t="shared" si="0"/>
        <v>0</v>
      </c>
      <c r="N19" s="208">
        <f t="shared" si="0"/>
        <v>0</v>
      </c>
      <c r="O19" s="208">
        <f t="shared" si="0"/>
        <v>0</v>
      </c>
      <c r="P19" s="208">
        <f t="shared" si="0"/>
        <v>68426.517432036213</v>
      </c>
      <c r="Q19" s="208">
        <f t="shared" si="0"/>
        <v>43697.368671988748</v>
      </c>
      <c r="R19" s="208">
        <f t="shared" si="0"/>
        <v>35480.5543105006</v>
      </c>
      <c r="S19" s="208">
        <f t="shared" si="0"/>
        <v>36013.579550706389</v>
      </c>
      <c r="T19" s="208">
        <f t="shared" si="0"/>
        <v>45696.534947911714</v>
      </c>
      <c r="U19" s="208">
        <f t="shared" si="0"/>
        <v>64025.11234120946</v>
      </c>
      <c r="V19" s="208">
        <f t="shared" si="0"/>
        <v>37677.459570253224</v>
      </c>
      <c r="W19" s="208">
        <f t="shared" si="0"/>
        <v>38254.594104462267</v>
      </c>
      <c r="X19" s="208">
        <f t="shared" si="0"/>
        <v>48554.318630582864</v>
      </c>
      <c r="Y19" s="208">
        <f t="shared" si="0"/>
        <v>39444.337316115583</v>
      </c>
      <c r="Z19" s="208">
        <f t="shared" si="0"/>
        <v>68656.204263129388</v>
      </c>
      <c r="AA19" s="208">
        <f t="shared" si="0"/>
        <v>41065.084656381514</v>
      </c>
      <c r="AB19" s="208">
        <f t="shared" si="0"/>
        <v>52144.173675881997</v>
      </c>
      <c r="AC19" s="208">
        <f t="shared" si="0"/>
        <v>42379.225113606197</v>
      </c>
      <c r="AD19" s="208">
        <f t="shared" si="0"/>
        <v>43057.092780831998</v>
      </c>
      <c r="AE19" s="208">
        <f t="shared" si="0"/>
        <v>90463.091356799996</v>
      </c>
      <c r="AF19" s="208">
        <f t="shared" si="0"/>
        <v>196999.83812480001</v>
      </c>
      <c r="AG19" s="208">
        <f t="shared" si="0"/>
        <v>170657.29938073599</v>
      </c>
      <c r="AH19" s="208">
        <f t="shared" si="0"/>
        <v>185210.81547052032</v>
      </c>
      <c r="AI19" s="208">
        <f t="shared" si="0"/>
        <v>209374.93437544903</v>
      </c>
      <c r="AJ19" s="208">
        <f t="shared" si="0"/>
        <v>261640.33425863757</v>
      </c>
      <c r="AK19" s="208">
        <f t="shared" si="0"/>
        <v>105662</v>
      </c>
      <c r="AL19" s="208">
        <f t="shared" si="0"/>
        <v>138345.59999999998</v>
      </c>
      <c r="AM19" s="208">
        <f t="shared" si="0"/>
        <v>101000</v>
      </c>
      <c r="AN19" s="208">
        <f t="shared" si="0"/>
        <v>2163926.0703325411</v>
      </c>
      <c r="AP19" s="133"/>
      <c r="AQ19" s="30"/>
      <c r="AR19" s="30"/>
    </row>
    <row r="20" spans="1:44" x14ac:dyDescent="0.2"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P20" s="114"/>
    </row>
    <row r="21" spans="1:44" x14ac:dyDescent="0.2"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266">
        <v>2880120.83</v>
      </c>
      <c r="AO21" s="179" t="s">
        <v>52</v>
      </c>
      <c r="AP21" s="114"/>
      <c r="AQ21" s="31"/>
      <c r="AR21" s="31"/>
    </row>
    <row r="22" spans="1:44" ht="13.5" thickBot="1" x14ac:dyDescent="0.25"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203">
        <f>AN19-AN21</f>
        <v>-716194.75966745894</v>
      </c>
      <c r="AO22" s="133" t="s">
        <v>1</v>
      </c>
      <c r="AP22" s="209"/>
    </row>
    <row r="23" spans="1:44" ht="13.5" thickTop="1" x14ac:dyDescent="0.2"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207"/>
      <c r="AO23" s="133"/>
      <c r="AP23" s="209"/>
    </row>
    <row r="24" spans="1:44" ht="13.5" thickBot="1" x14ac:dyDescent="0.25"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203">
        <v>716194.7627285847</v>
      </c>
      <c r="AO24" s="133" t="s">
        <v>78</v>
      </c>
      <c r="AP24" s="209"/>
    </row>
    <row r="25" spans="1:44" ht="13.5" thickTop="1" x14ac:dyDescent="0.2"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207"/>
      <c r="AO25" s="133"/>
      <c r="AP25" s="209"/>
    </row>
    <row r="26" spans="1:44" x14ac:dyDescent="0.2"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207"/>
      <c r="AO26" s="133"/>
      <c r="AP26" s="209"/>
    </row>
    <row r="27" spans="1:44" x14ac:dyDescent="0.2"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P27" s="209"/>
    </row>
    <row r="28" spans="1:44" x14ac:dyDescent="0.2"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P28" s="209"/>
    </row>
    <row r="29" spans="1:44" x14ac:dyDescent="0.2"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P29" s="209"/>
    </row>
    <row r="30" spans="1:44" x14ac:dyDescent="0.2"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P30" s="209"/>
    </row>
    <row r="31" spans="1:44" x14ac:dyDescent="0.2"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P31" s="209"/>
    </row>
    <row r="32" spans="1:44" x14ac:dyDescent="0.2"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P32" s="209"/>
    </row>
    <row r="33" spans="1:42" x14ac:dyDescent="0.2">
      <c r="A33" s="11" t="s">
        <v>13</v>
      </c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P33" s="209"/>
    </row>
    <row r="34" spans="1:42" x14ac:dyDescent="0.2">
      <c r="A34" s="2" t="s">
        <v>44</v>
      </c>
      <c r="B34" s="29">
        <v>1979</v>
      </c>
      <c r="C34" s="210">
        <v>0</v>
      </c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>
        <f>SUM(C34:AM34)</f>
        <v>0</v>
      </c>
      <c r="AO34" s="30">
        <f>AN34</f>
        <v>0</v>
      </c>
    </row>
    <row r="35" spans="1:42" x14ac:dyDescent="0.2">
      <c r="A35" s="2" t="s">
        <v>44</v>
      </c>
      <c r="B35" s="29">
        <v>1980</v>
      </c>
      <c r="C35" s="210"/>
      <c r="D35" s="210">
        <v>0</v>
      </c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 t="s">
        <v>5</v>
      </c>
      <c r="X35" s="21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>
        <f t="shared" ref="AN35:AN67" si="1">SUM(C35:AM35)</f>
        <v>0</v>
      </c>
      <c r="AO35" s="30">
        <f>AO34+AN35</f>
        <v>0</v>
      </c>
    </row>
    <row r="36" spans="1:42" x14ac:dyDescent="0.2">
      <c r="A36" s="2" t="s">
        <v>44</v>
      </c>
      <c r="B36" s="29">
        <v>1981</v>
      </c>
      <c r="C36" s="210"/>
      <c r="D36" s="210">
        <v>0</v>
      </c>
      <c r="E36" s="210">
        <v>0</v>
      </c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>
        <f t="shared" si="1"/>
        <v>0</v>
      </c>
      <c r="AO36" s="30">
        <f t="shared" ref="AO36:AO67" si="2">AO35+AN36</f>
        <v>0</v>
      </c>
    </row>
    <row r="37" spans="1:42" x14ac:dyDescent="0.2">
      <c r="A37" s="2" t="s">
        <v>5</v>
      </c>
      <c r="B37" s="29">
        <v>1982</v>
      </c>
      <c r="C37" s="210"/>
      <c r="D37" s="210">
        <v>0</v>
      </c>
      <c r="E37" s="210">
        <v>0</v>
      </c>
      <c r="F37" s="210">
        <v>0</v>
      </c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>
        <f t="shared" si="1"/>
        <v>0</v>
      </c>
      <c r="AO37" s="30">
        <f t="shared" si="2"/>
        <v>0</v>
      </c>
    </row>
    <row r="38" spans="1:42" x14ac:dyDescent="0.2">
      <c r="A38" s="2" t="s">
        <v>44</v>
      </c>
      <c r="B38" s="29">
        <v>1983</v>
      </c>
      <c r="C38" s="210"/>
      <c r="D38" s="210">
        <v>0</v>
      </c>
      <c r="E38" s="210">
        <v>0</v>
      </c>
      <c r="F38" s="210">
        <v>0</v>
      </c>
      <c r="G38" s="210">
        <v>0</v>
      </c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>
        <f t="shared" si="1"/>
        <v>0</v>
      </c>
      <c r="AO38" s="30">
        <f t="shared" si="2"/>
        <v>0</v>
      </c>
    </row>
    <row r="39" spans="1:42" x14ac:dyDescent="0.2">
      <c r="A39" s="2" t="s">
        <v>44</v>
      </c>
      <c r="B39" s="29">
        <v>1984</v>
      </c>
      <c r="C39" s="210"/>
      <c r="D39" s="210">
        <v>0</v>
      </c>
      <c r="E39" s="210">
        <v>0</v>
      </c>
      <c r="F39" s="210">
        <v>0</v>
      </c>
      <c r="G39" s="210">
        <v>0</v>
      </c>
      <c r="H39" s="210">
        <v>0</v>
      </c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>
        <f t="shared" si="1"/>
        <v>0</v>
      </c>
      <c r="AO39" s="30">
        <f t="shared" si="2"/>
        <v>0</v>
      </c>
    </row>
    <row r="40" spans="1:42" x14ac:dyDescent="0.2">
      <c r="A40" s="2" t="s">
        <v>44</v>
      </c>
      <c r="B40" s="29">
        <v>1985</v>
      </c>
      <c r="C40" s="210"/>
      <c r="D40" s="210">
        <v>0</v>
      </c>
      <c r="E40" s="210">
        <v>0</v>
      </c>
      <c r="F40" s="210">
        <v>0</v>
      </c>
      <c r="G40" s="210">
        <v>0</v>
      </c>
      <c r="H40" s="210">
        <v>0</v>
      </c>
      <c r="I40" s="210">
        <v>0</v>
      </c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>
        <f t="shared" si="1"/>
        <v>0</v>
      </c>
      <c r="AO40" s="30">
        <f t="shared" si="2"/>
        <v>0</v>
      </c>
    </row>
    <row r="41" spans="1:42" x14ac:dyDescent="0.2">
      <c r="A41" s="2" t="s">
        <v>44</v>
      </c>
      <c r="B41" s="29">
        <v>1986</v>
      </c>
      <c r="C41" s="210"/>
      <c r="D41" s="210">
        <v>0</v>
      </c>
      <c r="E41" s="210">
        <v>0</v>
      </c>
      <c r="F41" s="210">
        <v>0</v>
      </c>
      <c r="G41" s="210">
        <v>0</v>
      </c>
      <c r="H41" s="210">
        <v>0</v>
      </c>
      <c r="I41" s="210">
        <v>0</v>
      </c>
      <c r="J41" s="210">
        <v>0</v>
      </c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>
        <f t="shared" si="1"/>
        <v>0</v>
      </c>
      <c r="AO41" s="30">
        <f t="shared" si="2"/>
        <v>0</v>
      </c>
    </row>
    <row r="42" spans="1:42" x14ac:dyDescent="0.2">
      <c r="A42" s="2" t="s">
        <v>44</v>
      </c>
      <c r="B42" s="29">
        <v>1987</v>
      </c>
      <c r="C42" s="210"/>
      <c r="D42" s="210">
        <v>0</v>
      </c>
      <c r="E42" s="210">
        <v>0</v>
      </c>
      <c r="F42" s="210">
        <v>0</v>
      </c>
      <c r="G42" s="210">
        <v>0</v>
      </c>
      <c r="H42" s="210">
        <v>0</v>
      </c>
      <c r="I42" s="210">
        <v>0</v>
      </c>
      <c r="J42" s="210">
        <v>0</v>
      </c>
      <c r="K42" s="210">
        <v>0</v>
      </c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>
        <f t="shared" si="1"/>
        <v>0</v>
      </c>
      <c r="AO42" s="30">
        <f t="shared" si="2"/>
        <v>0</v>
      </c>
    </row>
    <row r="43" spans="1:42" x14ac:dyDescent="0.2">
      <c r="A43" s="2" t="s">
        <v>44</v>
      </c>
      <c r="B43" s="29">
        <v>1988</v>
      </c>
      <c r="C43" s="210"/>
      <c r="D43" s="210">
        <v>0</v>
      </c>
      <c r="E43" s="210">
        <v>0</v>
      </c>
      <c r="F43" s="210">
        <v>0</v>
      </c>
      <c r="G43" s="210">
        <v>0</v>
      </c>
      <c r="H43" s="210">
        <v>0</v>
      </c>
      <c r="I43" s="210">
        <v>0</v>
      </c>
      <c r="J43" s="210">
        <v>0</v>
      </c>
      <c r="K43" s="210">
        <v>0</v>
      </c>
      <c r="L43" s="210">
        <v>0</v>
      </c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>
        <f t="shared" si="1"/>
        <v>0</v>
      </c>
      <c r="AO43" s="30">
        <f t="shared" si="2"/>
        <v>0</v>
      </c>
    </row>
    <row r="44" spans="1:42" x14ac:dyDescent="0.2">
      <c r="A44" s="2" t="s">
        <v>44</v>
      </c>
      <c r="B44" s="29">
        <v>1989</v>
      </c>
      <c r="C44" s="210"/>
      <c r="D44" s="210">
        <v>0</v>
      </c>
      <c r="E44" s="210">
        <v>0</v>
      </c>
      <c r="F44" s="210">
        <v>0</v>
      </c>
      <c r="G44" s="210">
        <v>0</v>
      </c>
      <c r="H44" s="210">
        <v>0</v>
      </c>
      <c r="I44" s="210">
        <v>0</v>
      </c>
      <c r="J44" s="210">
        <v>0</v>
      </c>
      <c r="K44" s="210">
        <v>0</v>
      </c>
      <c r="L44" s="210">
        <v>0</v>
      </c>
      <c r="M44" s="210">
        <v>0</v>
      </c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>
        <f t="shared" si="1"/>
        <v>0</v>
      </c>
      <c r="AO44" s="30">
        <f t="shared" si="2"/>
        <v>0</v>
      </c>
    </row>
    <row r="45" spans="1:42" x14ac:dyDescent="0.2">
      <c r="A45" s="2" t="s">
        <v>44</v>
      </c>
      <c r="B45" s="29">
        <v>1990</v>
      </c>
      <c r="C45" s="210"/>
      <c r="D45" s="210">
        <v>0</v>
      </c>
      <c r="E45" s="210">
        <v>0</v>
      </c>
      <c r="F45" s="210">
        <v>0</v>
      </c>
      <c r="G45" s="210">
        <v>0</v>
      </c>
      <c r="H45" s="210">
        <v>0</v>
      </c>
      <c r="I45" s="210">
        <v>0</v>
      </c>
      <c r="J45" s="210">
        <v>0</v>
      </c>
      <c r="K45" s="210">
        <v>0</v>
      </c>
      <c r="L45" s="210">
        <v>0</v>
      </c>
      <c r="M45" s="210">
        <v>0</v>
      </c>
      <c r="N45" s="210">
        <v>0</v>
      </c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>
        <f t="shared" si="1"/>
        <v>0</v>
      </c>
      <c r="AO45" s="30">
        <f t="shared" si="2"/>
        <v>0</v>
      </c>
    </row>
    <row r="46" spans="1:42" x14ac:dyDescent="0.2">
      <c r="A46" s="2" t="s">
        <v>44</v>
      </c>
      <c r="B46" s="29">
        <v>1991</v>
      </c>
      <c r="C46" s="210"/>
      <c r="D46" s="210">
        <v>0</v>
      </c>
      <c r="E46" s="210">
        <v>0</v>
      </c>
      <c r="F46" s="210">
        <v>0</v>
      </c>
      <c r="G46" s="210">
        <v>0</v>
      </c>
      <c r="H46" s="210">
        <v>0</v>
      </c>
      <c r="I46" s="210">
        <v>0</v>
      </c>
      <c r="J46" s="210">
        <v>0</v>
      </c>
      <c r="K46" s="210">
        <v>0</v>
      </c>
      <c r="L46" s="210">
        <v>0</v>
      </c>
      <c r="M46" s="210">
        <v>0</v>
      </c>
      <c r="N46" s="210">
        <v>0</v>
      </c>
      <c r="O46" s="210">
        <v>0</v>
      </c>
      <c r="P46" s="210"/>
      <c r="Q46" s="210"/>
      <c r="R46" s="210"/>
      <c r="S46" s="210"/>
      <c r="T46" s="210"/>
      <c r="U46" s="210"/>
      <c r="V46" s="210"/>
      <c r="W46" s="210"/>
      <c r="X46" s="21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>
        <f t="shared" si="1"/>
        <v>0</v>
      </c>
      <c r="AO46" s="30">
        <f t="shared" si="2"/>
        <v>0</v>
      </c>
    </row>
    <row r="47" spans="1:42" x14ac:dyDescent="0.2">
      <c r="A47" s="2" t="s">
        <v>44</v>
      </c>
      <c r="B47" s="29">
        <v>1992</v>
      </c>
      <c r="C47" s="210"/>
      <c r="D47" s="210">
        <v>0</v>
      </c>
      <c r="E47" s="210">
        <v>0</v>
      </c>
      <c r="F47" s="210">
        <v>0</v>
      </c>
      <c r="G47" s="210">
        <v>0</v>
      </c>
      <c r="H47" s="210">
        <v>0</v>
      </c>
      <c r="I47" s="210">
        <v>0</v>
      </c>
      <c r="J47" s="210">
        <v>0</v>
      </c>
      <c r="K47" s="210">
        <v>0</v>
      </c>
      <c r="L47" s="210">
        <v>0</v>
      </c>
      <c r="M47" s="210">
        <v>0</v>
      </c>
      <c r="N47" s="210">
        <v>0</v>
      </c>
      <c r="O47" s="210">
        <v>0</v>
      </c>
      <c r="P47" s="210">
        <v>-2738.2712915358916</v>
      </c>
      <c r="Q47" s="210"/>
      <c r="R47" s="210"/>
      <c r="S47" s="210"/>
      <c r="T47" s="210"/>
      <c r="U47" s="210"/>
      <c r="V47" s="210"/>
      <c r="W47" s="210"/>
      <c r="X47" s="21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>
        <f t="shared" si="1"/>
        <v>-2738.2712915358916</v>
      </c>
      <c r="AO47" s="30">
        <f t="shared" si="2"/>
        <v>-2738.2712915358916</v>
      </c>
    </row>
    <row r="48" spans="1:42" x14ac:dyDescent="0.2">
      <c r="A48" s="2" t="s">
        <v>44</v>
      </c>
      <c r="B48" s="29">
        <v>1993</v>
      </c>
      <c r="C48" s="210"/>
      <c r="D48" s="210">
        <v>0</v>
      </c>
      <c r="E48" s="210">
        <v>0</v>
      </c>
      <c r="F48" s="210">
        <v>0</v>
      </c>
      <c r="G48" s="210">
        <v>0</v>
      </c>
      <c r="H48" s="210">
        <v>0</v>
      </c>
      <c r="I48" s="210">
        <v>0</v>
      </c>
      <c r="J48" s="210">
        <v>0</v>
      </c>
      <c r="K48" s="210">
        <v>0</v>
      </c>
      <c r="L48" s="210">
        <v>0</v>
      </c>
      <c r="M48" s="210">
        <v>0</v>
      </c>
      <c r="N48" s="210">
        <v>0</v>
      </c>
      <c r="O48" s="210">
        <v>0</v>
      </c>
      <c r="P48" s="210">
        <v>-2737.0102558541803</v>
      </c>
      <c r="Q48" s="210">
        <v>-1750.9891519261121</v>
      </c>
      <c r="R48" s="210"/>
      <c r="S48" s="210"/>
      <c r="T48" s="210"/>
      <c r="U48" s="210"/>
      <c r="V48" s="210"/>
      <c r="W48" s="210"/>
      <c r="X48" s="21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>
        <f t="shared" si="1"/>
        <v>-4487.9994077802921</v>
      </c>
      <c r="AO48" s="30">
        <f t="shared" si="2"/>
        <v>-7226.2706993161837</v>
      </c>
    </row>
    <row r="49" spans="1:41" x14ac:dyDescent="0.2">
      <c r="A49" s="2" t="s">
        <v>44</v>
      </c>
      <c r="B49" s="29">
        <v>1994</v>
      </c>
      <c r="C49" s="210"/>
      <c r="D49" s="210">
        <v>0</v>
      </c>
      <c r="E49" s="210">
        <v>0</v>
      </c>
      <c r="F49" s="210">
        <v>0</v>
      </c>
      <c r="G49" s="210">
        <v>0</v>
      </c>
      <c r="H49" s="210">
        <v>0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-2737.0102558541803</v>
      </c>
      <c r="Q49" s="210">
        <v>-1747.7658133359432</v>
      </c>
      <c r="R49" s="210">
        <v>-1422.1355772836362</v>
      </c>
      <c r="S49" s="210"/>
      <c r="T49" s="210"/>
      <c r="U49" s="210"/>
      <c r="V49" s="210"/>
      <c r="W49" s="210"/>
      <c r="X49" s="21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>
        <f t="shared" si="1"/>
        <v>-5906.9116464737599</v>
      </c>
      <c r="AO49" s="30">
        <f t="shared" si="2"/>
        <v>-13133.182345789945</v>
      </c>
    </row>
    <row r="50" spans="1:41" x14ac:dyDescent="0.2">
      <c r="A50" s="2" t="s">
        <v>44</v>
      </c>
      <c r="B50" s="29">
        <v>1995</v>
      </c>
      <c r="C50" s="210"/>
      <c r="D50" s="210">
        <v>0</v>
      </c>
      <c r="E50" s="210">
        <v>0</v>
      </c>
      <c r="F50" s="210">
        <v>0</v>
      </c>
      <c r="G50" s="210">
        <v>0</v>
      </c>
      <c r="H50" s="210">
        <v>0</v>
      </c>
      <c r="I50" s="210">
        <v>0</v>
      </c>
      <c r="J50" s="210">
        <v>0</v>
      </c>
      <c r="K50" s="210">
        <v>0</v>
      </c>
      <c r="L50" s="210">
        <v>0</v>
      </c>
      <c r="M50" s="210">
        <v>0</v>
      </c>
      <c r="N50" s="210">
        <v>0</v>
      </c>
      <c r="O50" s="210">
        <v>0</v>
      </c>
      <c r="P50" s="210">
        <v>-2737.0102558541803</v>
      </c>
      <c r="Q50" s="210">
        <v>-1747.7658133359432</v>
      </c>
      <c r="R50" s="210">
        <v>-1419.1007805507068</v>
      </c>
      <c r="S50" s="210">
        <v>-1446.3371239714745</v>
      </c>
      <c r="T50" s="210"/>
      <c r="U50" s="210"/>
      <c r="V50" s="210"/>
      <c r="W50" s="210"/>
      <c r="X50" s="21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>
        <f t="shared" si="1"/>
        <v>-7350.2139737123052</v>
      </c>
      <c r="AO50" s="30">
        <f t="shared" si="2"/>
        <v>-20483.396319502252</v>
      </c>
    </row>
    <row r="51" spans="1:41" x14ac:dyDescent="0.2">
      <c r="A51" s="2" t="s">
        <v>44</v>
      </c>
      <c r="B51" s="29">
        <v>1996</v>
      </c>
      <c r="C51" s="210"/>
      <c r="D51" s="210">
        <v>0</v>
      </c>
      <c r="E51" s="210">
        <v>0</v>
      </c>
      <c r="F51" s="210">
        <v>0</v>
      </c>
      <c r="G51" s="210">
        <v>0</v>
      </c>
      <c r="H51" s="210">
        <v>0</v>
      </c>
      <c r="I51" s="210">
        <v>0</v>
      </c>
      <c r="J51" s="210">
        <v>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-2737.0102558541803</v>
      </c>
      <c r="Q51" s="210">
        <v>-1747.7658133359432</v>
      </c>
      <c r="R51" s="210">
        <v>-1419.1007805507068</v>
      </c>
      <c r="S51" s="210">
        <v>-1440.3017677806217</v>
      </c>
      <c r="T51" s="210">
        <v>-1832.8361426305166</v>
      </c>
      <c r="U51" s="210"/>
      <c r="V51" s="210"/>
      <c r="W51" s="210"/>
      <c r="X51" s="21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>
        <f t="shared" si="1"/>
        <v>-9177.0147601519693</v>
      </c>
      <c r="AO51" s="30">
        <f t="shared" si="2"/>
        <v>-29660.411079654223</v>
      </c>
    </row>
    <row r="52" spans="1:41" x14ac:dyDescent="0.2">
      <c r="A52" s="2" t="s">
        <v>44</v>
      </c>
      <c r="B52" s="29">
        <v>1997</v>
      </c>
      <c r="C52" s="210"/>
      <c r="D52" s="210">
        <v>0</v>
      </c>
      <c r="E52" s="210">
        <v>0</v>
      </c>
      <c r="F52" s="210">
        <v>0</v>
      </c>
      <c r="G52" s="210">
        <v>0</v>
      </c>
      <c r="H52" s="210">
        <v>0</v>
      </c>
      <c r="I52" s="210">
        <v>0</v>
      </c>
      <c r="J52" s="210">
        <v>0</v>
      </c>
      <c r="K52" s="210">
        <v>0</v>
      </c>
      <c r="L52" s="210">
        <v>0</v>
      </c>
      <c r="M52" s="210">
        <v>0</v>
      </c>
      <c r="N52" s="210">
        <v>0</v>
      </c>
      <c r="O52" s="210">
        <v>0</v>
      </c>
      <c r="P52" s="210">
        <v>-2737.0102558541803</v>
      </c>
      <c r="Q52" s="210">
        <v>-1747.7658133359432</v>
      </c>
      <c r="R52" s="210">
        <v>-1419.1007805507068</v>
      </c>
      <c r="S52" s="210">
        <v>-1440.3017677806217</v>
      </c>
      <c r="T52" s="210">
        <v>-1827.6541168867163</v>
      </c>
      <c r="U52" s="210">
        <v>-2559.6055328463185</v>
      </c>
      <c r="V52" s="210"/>
      <c r="W52" s="210"/>
      <c r="X52" s="21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>
        <f t="shared" si="1"/>
        <v>-11731.438267254489</v>
      </c>
      <c r="AO52" s="30">
        <f t="shared" si="2"/>
        <v>-41391.849346908712</v>
      </c>
    </row>
    <row r="53" spans="1:41" x14ac:dyDescent="0.2">
      <c r="A53" s="2" t="s">
        <v>44</v>
      </c>
      <c r="B53" s="29">
        <v>1998</v>
      </c>
      <c r="C53" s="210"/>
      <c r="D53" s="210">
        <v>0</v>
      </c>
      <c r="E53" s="210">
        <v>0</v>
      </c>
      <c r="F53" s="210">
        <v>0</v>
      </c>
      <c r="G53" s="210">
        <v>0</v>
      </c>
      <c r="H53" s="210">
        <v>0</v>
      </c>
      <c r="I53" s="210">
        <v>0</v>
      </c>
      <c r="J53" s="210">
        <v>0</v>
      </c>
      <c r="K53" s="210">
        <v>0</v>
      </c>
      <c r="L53" s="210">
        <v>0</v>
      </c>
      <c r="M53" s="210">
        <v>0</v>
      </c>
      <c r="N53" s="210">
        <v>0</v>
      </c>
      <c r="O53" s="210">
        <v>0</v>
      </c>
      <c r="P53" s="210">
        <v>-2737.0102558541803</v>
      </c>
      <c r="Q53" s="210">
        <v>-1747.7658133359432</v>
      </c>
      <c r="R53" s="210">
        <v>-1419.1007805507068</v>
      </c>
      <c r="S53" s="210">
        <v>-1440.3017677806217</v>
      </c>
      <c r="T53" s="210">
        <v>-1827.6541168867163</v>
      </c>
      <c r="U53" s="210">
        <v>-2561.0627836817976</v>
      </c>
      <c r="V53" s="210">
        <v>-1507.2773983877787</v>
      </c>
      <c r="W53" s="210"/>
      <c r="X53" s="21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>
        <f t="shared" si="1"/>
        <v>-13240.172916477746</v>
      </c>
      <c r="AO53" s="30">
        <f t="shared" si="2"/>
        <v>-54632.022263386461</v>
      </c>
    </row>
    <row r="54" spans="1:41" x14ac:dyDescent="0.2">
      <c r="A54" s="2" t="s">
        <v>44</v>
      </c>
      <c r="B54" s="29">
        <v>1999</v>
      </c>
      <c r="C54" s="210"/>
      <c r="D54" s="210">
        <v>0</v>
      </c>
      <c r="E54" s="210">
        <v>0</v>
      </c>
      <c r="F54" s="210">
        <v>0</v>
      </c>
      <c r="G54" s="210">
        <v>0</v>
      </c>
      <c r="H54" s="210">
        <v>0</v>
      </c>
      <c r="I54" s="210">
        <v>0</v>
      </c>
      <c r="J54" s="210">
        <v>0</v>
      </c>
      <c r="K54" s="210">
        <v>0</v>
      </c>
      <c r="L54" s="210">
        <v>0</v>
      </c>
      <c r="M54" s="210">
        <v>0</v>
      </c>
      <c r="N54" s="210">
        <v>0</v>
      </c>
      <c r="O54" s="210">
        <v>0</v>
      </c>
      <c r="P54" s="210">
        <v>-2737.0102558541803</v>
      </c>
      <c r="Q54" s="210">
        <v>-1747.7658133359432</v>
      </c>
      <c r="R54" s="210">
        <v>-1419.1007805507068</v>
      </c>
      <c r="S54" s="210">
        <v>-1440.3017677806217</v>
      </c>
      <c r="T54" s="210">
        <v>-1827.6541168867163</v>
      </c>
      <c r="U54" s="210">
        <v>-2561.0627836817976</v>
      </c>
      <c r="V54" s="210">
        <v>-1507.0909238277268</v>
      </c>
      <c r="W54" s="210">
        <v>-1138.9868458804531</v>
      </c>
      <c r="X54" s="21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>
        <f t="shared" si="1"/>
        <v>-14378.973287798148</v>
      </c>
      <c r="AO54" s="30">
        <f t="shared" si="2"/>
        <v>-69010.995551184606</v>
      </c>
    </row>
    <row r="55" spans="1:41" x14ac:dyDescent="0.2">
      <c r="A55" s="2" t="s">
        <v>44</v>
      </c>
      <c r="B55" s="29">
        <v>2000</v>
      </c>
      <c r="C55" s="210"/>
      <c r="D55" s="210">
        <v>0</v>
      </c>
      <c r="E55" s="210">
        <v>0</v>
      </c>
      <c r="F55" s="210">
        <v>0</v>
      </c>
      <c r="G55" s="210">
        <v>0</v>
      </c>
      <c r="H55" s="210">
        <v>0</v>
      </c>
      <c r="I55" s="210">
        <v>0</v>
      </c>
      <c r="J55" s="210">
        <v>0</v>
      </c>
      <c r="K55" s="210">
        <v>0</v>
      </c>
      <c r="L55" s="210">
        <v>0</v>
      </c>
      <c r="M55" s="210">
        <v>0</v>
      </c>
      <c r="N55" s="210">
        <v>0</v>
      </c>
      <c r="O55" s="210">
        <v>0</v>
      </c>
      <c r="P55" s="210">
        <v>-2737.0102558541803</v>
      </c>
      <c r="Q55" s="210">
        <v>-1747.7658133359432</v>
      </c>
      <c r="R55" s="210">
        <v>-1419.1007805507068</v>
      </c>
      <c r="S55" s="210">
        <v>-1440.3017677806217</v>
      </c>
      <c r="T55" s="210">
        <v>-1827.6541168867163</v>
      </c>
      <c r="U55" s="210">
        <v>-2561.0627836817976</v>
      </c>
      <c r="V55" s="210">
        <v>-1507.0909238277268</v>
      </c>
      <c r="W55" s="210">
        <v>-1139.5596956628096</v>
      </c>
      <c r="X55" s="210">
        <v>-1942.6532029650325</v>
      </c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>
        <f t="shared" si="1"/>
        <v>-16322.19934054554</v>
      </c>
      <c r="AO55" s="30">
        <f t="shared" si="2"/>
        <v>-85333.194891730149</v>
      </c>
    </row>
    <row r="56" spans="1:41" x14ac:dyDescent="0.2">
      <c r="A56" s="2" t="s">
        <v>44</v>
      </c>
      <c r="B56" s="29">
        <v>2001</v>
      </c>
      <c r="C56" s="210"/>
      <c r="D56" s="210">
        <v>0</v>
      </c>
      <c r="E56" s="210">
        <v>0</v>
      </c>
      <c r="F56" s="210">
        <v>0</v>
      </c>
      <c r="G56" s="210">
        <v>0</v>
      </c>
      <c r="H56" s="210">
        <v>0</v>
      </c>
      <c r="I56" s="210">
        <v>0</v>
      </c>
      <c r="J56" s="210">
        <v>0</v>
      </c>
      <c r="K56" s="210">
        <v>0</v>
      </c>
      <c r="L56" s="210">
        <v>0</v>
      </c>
      <c r="M56" s="210">
        <v>0</v>
      </c>
      <c r="N56" s="210">
        <v>0</v>
      </c>
      <c r="O56" s="210">
        <v>0</v>
      </c>
      <c r="P56" s="210">
        <v>-2737.0102558541803</v>
      </c>
      <c r="Q56" s="210">
        <v>-1747.7658133359432</v>
      </c>
      <c r="R56" s="210">
        <v>-1419.1007805507068</v>
      </c>
      <c r="S56" s="210">
        <v>-1440.3017677806217</v>
      </c>
      <c r="T56" s="210">
        <v>-1827.6541168867163</v>
      </c>
      <c r="U56" s="210">
        <v>-2561.0627836817976</v>
      </c>
      <c r="V56" s="210">
        <v>-1507.0909238277268</v>
      </c>
      <c r="W56" s="210">
        <v>-1139.5596956628096</v>
      </c>
      <c r="X56" s="210">
        <v>-1942.1527261507431</v>
      </c>
      <c r="Y56" s="261">
        <v>-1573.9815396335191</v>
      </c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>
        <f t="shared" si="1"/>
        <v>-17895.680403364768</v>
      </c>
      <c r="AO56" s="30">
        <f t="shared" si="2"/>
        <v>-103228.87529509491</v>
      </c>
    </row>
    <row r="57" spans="1:41" x14ac:dyDescent="0.2">
      <c r="A57" s="2" t="s">
        <v>44</v>
      </c>
      <c r="B57" s="29">
        <v>2002</v>
      </c>
      <c r="C57" s="210"/>
      <c r="D57" s="210">
        <v>0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210">
        <v>0</v>
      </c>
      <c r="K57" s="210">
        <v>0</v>
      </c>
      <c r="L57" s="210">
        <v>0</v>
      </c>
      <c r="M57" s="210">
        <v>0</v>
      </c>
      <c r="N57" s="210">
        <v>0</v>
      </c>
      <c r="O57" s="210">
        <v>0</v>
      </c>
      <c r="P57" s="210">
        <v>-2737.0102558541803</v>
      </c>
      <c r="Q57" s="210">
        <v>-1747.7658133359432</v>
      </c>
      <c r="R57" s="210">
        <v>-1419.1007805507068</v>
      </c>
      <c r="S57" s="210">
        <v>-1440.3017677806217</v>
      </c>
      <c r="T57" s="210">
        <v>-1827.6541168867163</v>
      </c>
      <c r="U57" s="210">
        <v>-2561.0627836817976</v>
      </c>
      <c r="V57" s="210">
        <v>-1507.0909238277268</v>
      </c>
      <c r="W57" s="210">
        <v>-1139.5596956628096</v>
      </c>
      <c r="X57" s="210">
        <v>-1942.1527261507431</v>
      </c>
      <c r="Y57" s="30">
        <v>-1573.9815396335191</v>
      </c>
      <c r="Z57" s="261">
        <v>-2746.2481056518704</v>
      </c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>
        <f t="shared" si="1"/>
        <v>-20641.928509016638</v>
      </c>
      <c r="AO57" s="30">
        <f t="shared" si="2"/>
        <v>-123870.80380411155</v>
      </c>
    </row>
    <row r="58" spans="1:41" x14ac:dyDescent="0.2">
      <c r="A58" s="2" t="s">
        <v>44</v>
      </c>
      <c r="B58" s="29">
        <v>2003</v>
      </c>
      <c r="C58" s="210"/>
      <c r="D58" s="210">
        <v>0</v>
      </c>
      <c r="E58" s="210">
        <v>0</v>
      </c>
      <c r="F58" s="210">
        <v>0</v>
      </c>
      <c r="G58" s="210">
        <v>0</v>
      </c>
      <c r="H58" s="210">
        <v>0</v>
      </c>
      <c r="I58" s="210">
        <v>0</v>
      </c>
      <c r="J58" s="210">
        <v>0</v>
      </c>
      <c r="K58" s="210">
        <v>0</v>
      </c>
      <c r="L58" s="210">
        <v>0</v>
      </c>
      <c r="M58" s="210">
        <v>0</v>
      </c>
      <c r="N58" s="210">
        <v>0</v>
      </c>
      <c r="O58" s="210">
        <v>0</v>
      </c>
      <c r="P58" s="210">
        <v>-2737.0102558541803</v>
      </c>
      <c r="Q58" s="210">
        <v>-1747.7658133359432</v>
      </c>
      <c r="R58" s="210">
        <v>-1419.1007805507068</v>
      </c>
      <c r="S58" s="210">
        <v>-1440.3017677806217</v>
      </c>
      <c r="T58" s="210">
        <v>-1827.6541168867163</v>
      </c>
      <c r="U58" s="210">
        <v>-2561.0627836817976</v>
      </c>
      <c r="V58" s="210">
        <v>-1507.0909238277268</v>
      </c>
      <c r="W58" s="210">
        <v>-1139.5596956628096</v>
      </c>
      <c r="X58" s="210">
        <v>-1942.1527261507431</v>
      </c>
      <c r="Y58" s="30">
        <v>-1573.9815396335191</v>
      </c>
      <c r="Z58" s="30">
        <v>-2746.2481056518704</v>
      </c>
      <c r="AA58" s="261">
        <v>-1642.6033197356192</v>
      </c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>
        <f t="shared" si="1"/>
        <v>-22284.531828752257</v>
      </c>
      <c r="AO58" s="30">
        <f t="shared" si="2"/>
        <v>-146155.3356328638</v>
      </c>
    </row>
    <row r="59" spans="1:41" x14ac:dyDescent="0.2">
      <c r="A59" s="2" t="s">
        <v>44</v>
      </c>
      <c r="B59" s="29">
        <v>2004</v>
      </c>
      <c r="C59" s="210"/>
      <c r="D59" s="210">
        <v>0</v>
      </c>
      <c r="E59" s="210">
        <v>0</v>
      </c>
      <c r="F59" s="210">
        <v>0</v>
      </c>
      <c r="G59" s="210">
        <v>0</v>
      </c>
      <c r="H59" s="210">
        <v>0</v>
      </c>
      <c r="I59" s="210">
        <v>0</v>
      </c>
      <c r="J59" s="210">
        <v>0</v>
      </c>
      <c r="K59" s="210">
        <v>0</v>
      </c>
      <c r="L59" s="210">
        <v>0</v>
      </c>
      <c r="M59" s="210">
        <v>0</v>
      </c>
      <c r="N59" s="210">
        <v>0</v>
      </c>
      <c r="O59" s="210">
        <v>0</v>
      </c>
      <c r="P59" s="210">
        <v>-2737.0102558541803</v>
      </c>
      <c r="Q59" s="210">
        <v>-1747.7658133359432</v>
      </c>
      <c r="R59" s="210">
        <v>-1419.1007805507068</v>
      </c>
      <c r="S59" s="210">
        <v>-1440.3017677806217</v>
      </c>
      <c r="T59" s="210">
        <v>-1827.6541168867163</v>
      </c>
      <c r="U59" s="210">
        <v>-2561.0627836817976</v>
      </c>
      <c r="V59" s="210">
        <v>-1507.0909238277268</v>
      </c>
      <c r="W59" s="210">
        <v>-1139.5596956628096</v>
      </c>
      <c r="X59" s="210">
        <v>-1942.1527261507431</v>
      </c>
      <c r="Y59" s="30">
        <v>-1573.9815396335191</v>
      </c>
      <c r="Z59" s="30">
        <v>-2746.2481056518704</v>
      </c>
      <c r="AA59" s="30">
        <v>-1642.6033197356192</v>
      </c>
      <c r="AB59" s="30">
        <v>-2085.7668020188694</v>
      </c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>
        <f t="shared" si="1"/>
        <v>-24370.298630771125</v>
      </c>
      <c r="AO59" s="30">
        <f t="shared" si="2"/>
        <v>-170525.63426363491</v>
      </c>
    </row>
    <row r="60" spans="1:41" x14ac:dyDescent="0.2">
      <c r="A60" s="2" t="s">
        <v>44</v>
      </c>
      <c r="B60" s="29">
        <v>2005</v>
      </c>
      <c r="C60" s="210"/>
      <c r="D60" s="210"/>
      <c r="E60" s="210">
        <v>0</v>
      </c>
      <c r="F60" s="210">
        <v>0</v>
      </c>
      <c r="G60" s="210">
        <v>0</v>
      </c>
      <c r="H60" s="210">
        <v>0</v>
      </c>
      <c r="I60" s="210">
        <v>0</v>
      </c>
      <c r="J60" s="210">
        <v>0</v>
      </c>
      <c r="K60" s="210">
        <v>0</v>
      </c>
      <c r="L60" s="210">
        <v>0</v>
      </c>
      <c r="M60" s="210">
        <v>0</v>
      </c>
      <c r="N60" s="210">
        <v>0</v>
      </c>
      <c r="O60" s="210">
        <v>0</v>
      </c>
      <c r="P60" s="210">
        <v>-2737.0102558541803</v>
      </c>
      <c r="Q60" s="210">
        <v>-1747.7658133359432</v>
      </c>
      <c r="R60" s="210">
        <v>-1419.1007805507068</v>
      </c>
      <c r="S60" s="210">
        <v>-1440.3017677806217</v>
      </c>
      <c r="T60" s="210">
        <v>-1827.6541168867163</v>
      </c>
      <c r="U60" s="210">
        <v>-2561.0627836817976</v>
      </c>
      <c r="V60" s="210">
        <v>-1507.0909238277268</v>
      </c>
      <c r="W60" s="210">
        <v>-1139.5596956628096</v>
      </c>
      <c r="X60" s="210">
        <v>-1942.1527261507431</v>
      </c>
      <c r="Y60" s="30">
        <v>-1573.9815396335191</v>
      </c>
      <c r="Z60" s="30">
        <v>-2746.2481056518704</v>
      </c>
      <c r="AA60" s="30">
        <v>-1642.6033197356192</v>
      </c>
      <c r="AB60" s="30">
        <v>-2085.7668020188694</v>
      </c>
      <c r="AC60" s="30">
        <v>-1695.1687825426043</v>
      </c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>
        <f t="shared" si="1"/>
        <v>-26065.467413313731</v>
      </c>
      <c r="AO60" s="30">
        <f t="shared" si="2"/>
        <v>-196591.10167694866</v>
      </c>
    </row>
    <row r="61" spans="1:41" x14ac:dyDescent="0.2">
      <c r="A61" s="211" t="s">
        <v>44</v>
      </c>
      <c r="B61" s="29">
        <v>2006</v>
      </c>
      <c r="C61" s="210"/>
      <c r="D61" s="210"/>
      <c r="E61" s="210"/>
      <c r="F61" s="210">
        <v>0</v>
      </c>
      <c r="G61" s="210">
        <v>0</v>
      </c>
      <c r="H61" s="210">
        <v>0</v>
      </c>
      <c r="I61" s="210">
        <v>0</v>
      </c>
      <c r="J61" s="210">
        <v>0</v>
      </c>
      <c r="K61" s="210">
        <v>0</v>
      </c>
      <c r="L61" s="210">
        <v>0</v>
      </c>
      <c r="M61" s="210">
        <v>0</v>
      </c>
      <c r="N61" s="210">
        <v>0</v>
      </c>
      <c r="O61" s="210">
        <v>0</v>
      </c>
      <c r="P61" s="210">
        <v>-2737.0102558541803</v>
      </c>
      <c r="Q61" s="210">
        <v>-1747.7658133359432</v>
      </c>
      <c r="R61" s="210">
        <v>-1419.1007805507068</v>
      </c>
      <c r="S61" s="210">
        <v>-1440.3017677806217</v>
      </c>
      <c r="T61" s="210">
        <v>-1827.6541168867163</v>
      </c>
      <c r="U61" s="210">
        <v>-2561.0627836817976</v>
      </c>
      <c r="V61" s="210">
        <v>-1507.0909238277268</v>
      </c>
      <c r="W61" s="210">
        <v>-1139.5596956628096</v>
      </c>
      <c r="X61" s="210">
        <v>-1942.1527261507431</v>
      </c>
      <c r="Y61" s="30">
        <v>-1573.9815396335191</v>
      </c>
      <c r="Z61" s="30">
        <v>-2746.2481056518704</v>
      </c>
      <c r="AA61" s="30">
        <v>-1642.6033197356192</v>
      </c>
      <c r="AB61" s="30">
        <v>-2085.7668020188694</v>
      </c>
      <c r="AC61" s="30">
        <v>-1695.1687825426043</v>
      </c>
      <c r="AD61" s="30">
        <v>-1722.2838146500301</v>
      </c>
      <c r="AE61" s="30"/>
      <c r="AF61" s="30"/>
      <c r="AG61" s="30"/>
      <c r="AH61" s="30"/>
      <c r="AI61" s="30"/>
      <c r="AJ61" s="30"/>
      <c r="AK61" s="30"/>
      <c r="AL61" s="30"/>
      <c r="AM61" s="30"/>
      <c r="AN61" s="30">
        <f t="shared" si="1"/>
        <v>-27787.751227963759</v>
      </c>
      <c r="AO61" s="30">
        <f t="shared" si="2"/>
        <v>-224378.85290491243</v>
      </c>
    </row>
    <row r="62" spans="1:41" x14ac:dyDescent="0.2">
      <c r="A62" s="211" t="s">
        <v>44</v>
      </c>
      <c r="B62" s="29">
        <v>2007</v>
      </c>
      <c r="C62" s="210"/>
      <c r="D62" s="210"/>
      <c r="E62" s="210"/>
      <c r="F62" s="210"/>
      <c r="G62" s="210">
        <v>0</v>
      </c>
      <c r="H62" s="210">
        <v>0</v>
      </c>
      <c r="I62" s="210">
        <v>0</v>
      </c>
      <c r="J62" s="210">
        <v>0</v>
      </c>
      <c r="K62" s="210">
        <v>0</v>
      </c>
      <c r="L62" s="210">
        <v>0</v>
      </c>
      <c r="M62" s="210">
        <v>0</v>
      </c>
      <c r="N62" s="210">
        <v>0</v>
      </c>
      <c r="O62" s="210">
        <v>0</v>
      </c>
      <c r="P62" s="210">
        <v>-2737.0102558541803</v>
      </c>
      <c r="Q62" s="210">
        <v>-1747.7658133359432</v>
      </c>
      <c r="R62" s="210">
        <v>-1419.1007805507068</v>
      </c>
      <c r="S62" s="210">
        <v>-1440.3017677806217</v>
      </c>
      <c r="T62" s="210">
        <v>-1827.6541168867163</v>
      </c>
      <c r="U62" s="210">
        <v>-2561.0627836817976</v>
      </c>
      <c r="V62" s="210">
        <v>-1507.0909238277268</v>
      </c>
      <c r="W62" s="210">
        <v>-1139.5596956628096</v>
      </c>
      <c r="X62" s="210">
        <v>-1942.1527261507431</v>
      </c>
      <c r="Y62" s="30">
        <v>-1573.9815396335191</v>
      </c>
      <c r="Z62" s="30">
        <v>-2746.2481056518704</v>
      </c>
      <c r="AA62" s="30">
        <v>-1642.6033197356192</v>
      </c>
      <c r="AB62" s="30">
        <v>-2085.7668020188694</v>
      </c>
      <c r="AC62" s="30">
        <v>-1695.1687825426043</v>
      </c>
      <c r="AD62" s="30">
        <v>-1722.2838146500301</v>
      </c>
      <c r="AE62" s="30">
        <v>-2976.3243779453073</v>
      </c>
      <c r="AF62" s="30"/>
      <c r="AG62" s="30"/>
      <c r="AH62" s="30"/>
      <c r="AI62" s="30"/>
      <c r="AJ62" s="30"/>
      <c r="AK62" s="30"/>
      <c r="AL62" s="30"/>
      <c r="AM62" s="30"/>
      <c r="AN62" s="30">
        <f t="shared" si="1"/>
        <v>-30764.075605909067</v>
      </c>
      <c r="AO62" s="30">
        <f t="shared" si="2"/>
        <v>-255142.92851082151</v>
      </c>
    </row>
    <row r="63" spans="1:41" x14ac:dyDescent="0.2">
      <c r="A63" s="211" t="s">
        <v>44</v>
      </c>
      <c r="B63" s="29">
        <v>2008</v>
      </c>
      <c r="C63" s="210"/>
      <c r="D63" s="210"/>
      <c r="E63" s="210"/>
      <c r="F63" s="210"/>
      <c r="G63" s="210"/>
      <c r="H63" s="210">
        <v>0</v>
      </c>
      <c r="I63" s="210">
        <v>0</v>
      </c>
      <c r="J63" s="210">
        <v>0</v>
      </c>
      <c r="K63" s="210">
        <v>0</v>
      </c>
      <c r="L63" s="210">
        <v>0</v>
      </c>
      <c r="M63" s="210">
        <v>0</v>
      </c>
      <c r="N63" s="210">
        <v>0</v>
      </c>
      <c r="O63" s="210">
        <v>0</v>
      </c>
      <c r="P63" s="210">
        <v>-2737.0102558541803</v>
      </c>
      <c r="Q63" s="210">
        <v>-1747.7658133359432</v>
      </c>
      <c r="R63" s="210">
        <v>-1419.1007805507068</v>
      </c>
      <c r="S63" s="210">
        <v>-1440.3017677806217</v>
      </c>
      <c r="T63" s="210">
        <v>-1827.6541168867163</v>
      </c>
      <c r="U63" s="210">
        <v>-2561.0627836817976</v>
      </c>
      <c r="V63" s="210">
        <v>-1507.0909238277268</v>
      </c>
      <c r="W63" s="210">
        <v>-1139.5596956628096</v>
      </c>
      <c r="X63" s="210">
        <v>-1942.1527261507431</v>
      </c>
      <c r="Y63" s="30">
        <v>-1573.9815396335191</v>
      </c>
      <c r="Z63" s="30">
        <v>-2746.2481056518704</v>
      </c>
      <c r="AA63" s="30">
        <v>-1642.6033197356192</v>
      </c>
      <c r="AB63" s="30">
        <v>-2085.7668020188694</v>
      </c>
      <c r="AC63" s="30">
        <v>-1695.1687825426043</v>
      </c>
      <c r="AD63" s="30">
        <v>-1722.2838146500301</v>
      </c>
      <c r="AE63" s="30">
        <v>-2976.3243779453073</v>
      </c>
      <c r="AF63" s="30">
        <v>-7159.5956075127788</v>
      </c>
      <c r="AG63" s="30"/>
      <c r="AH63" s="30"/>
      <c r="AI63" s="30"/>
      <c r="AJ63" s="30"/>
      <c r="AK63" s="30"/>
      <c r="AL63" s="30"/>
      <c r="AM63" s="30"/>
      <c r="AN63" s="30">
        <f t="shared" si="1"/>
        <v>-37923.671213421847</v>
      </c>
      <c r="AO63" s="30">
        <f t="shared" si="2"/>
        <v>-293066.59972424334</v>
      </c>
    </row>
    <row r="64" spans="1:41" x14ac:dyDescent="0.2">
      <c r="A64" s="211" t="s">
        <v>44</v>
      </c>
      <c r="B64" s="29">
        <v>2009</v>
      </c>
      <c r="C64" s="210"/>
      <c r="D64" s="210"/>
      <c r="E64" s="210"/>
      <c r="F64" s="210"/>
      <c r="G64" s="210"/>
      <c r="H64" s="210">
        <v>0</v>
      </c>
      <c r="I64" s="210">
        <v>0</v>
      </c>
      <c r="J64" s="210">
        <v>0</v>
      </c>
      <c r="K64" s="210">
        <v>0</v>
      </c>
      <c r="L64" s="210">
        <v>0</v>
      </c>
      <c r="M64" s="210">
        <v>0</v>
      </c>
      <c r="N64" s="210">
        <v>0</v>
      </c>
      <c r="O64" s="210">
        <v>0</v>
      </c>
      <c r="P64" s="210">
        <v>-2737.0102558541803</v>
      </c>
      <c r="Q64" s="210">
        <v>-1747.7658133359432</v>
      </c>
      <c r="R64" s="210">
        <v>-1419.1007805507068</v>
      </c>
      <c r="S64" s="210">
        <v>-1440.3017677806217</v>
      </c>
      <c r="T64" s="210">
        <v>-1827.6541168867163</v>
      </c>
      <c r="U64" s="210">
        <v>-2561.0627836817976</v>
      </c>
      <c r="V64" s="210">
        <v>-1507.0909238277268</v>
      </c>
      <c r="W64" s="210">
        <v>-1139.5596956628096</v>
      </c>
      <c r="X64" s="210">
        <v>-1942.1527261507431</v>
      </c>
      <c r="Y64" s="30">
        <v>-1573.9815396335191</v>
      </c>
      <c r="Z64" s="30">
        <v>-2746.2481056518704</v>
      </c>
      <c r="AA64" s="30">
        <v>-1642.6033197356192</v>
      </c>
      <c r="AB64" s="30">
        <v>-2085.7668020188694</v>
      </c>
      <c r="AC64" s="30">
        <v>-1695.1687825426043</v>
      </c>
      <c r="AD64" s="30">
        <v>-1722.2838146500301</v>
      </c>
      <c r="AE64" s="30">
        <v>-2976.3243779453073</v>
      </c>
      <c r="AF64" s="30">
        <v>-7159.5956075127788</v>
      </c>
      <c r="AG64" s="30">
        <v>-6826.2820683851469</v>
      </c>
      <c r="AH64" s="30"/>
      <c r="AI64" s="30"/>
      <c r="AJ64" s="30"/>
      <c r="AK64" s="30"/>
      <c r="AL64" s="30"/>
      <c r="AM64" s="30"/>
      <c r="AN64" s="30">
        <f t="shared" si="1"/>
        <v>-44749.953281806993</v>
      </c>
      <c r="AO64" s="30">
        <f t="shared" si="2"/>
        <v>-337816.55300605035</v>
      </c>
    </row>
    <row r="65" spans="1:42" x14ac:dyDescent="0.2">
      <c r="A65" s="211" t="s">
        <v>44</v>
      </c>
      <c r="B65" s="29">
        <v>2010</v>
      </c>
      <c r="C65" s="210">
        <v>0</v>
      </c>
      <c r="D65" s="210">
        <v>0</v>
      </c>
      <c r="E65" s="210">
        <v>0</v>
      </c>
      <c r="F65" s="210"/>
      <c r="G65" s="210"/>
      <c r="H65" s="210">
        <v>0</v>
      </c>
      <c r="I65" s="210"/>
      <c r="J65" s="210">
        <v>0</v>
      </c>
      <c r="K65" s="210">
        <v>0</v>
      </c>
      <c r="L65" s="210">
        <v>0</v>
      </c>
      <c r="M65" s="210">
        <v>0</v>
      </c>
      <c r="N65" s="210">
        <v>0</v>
      </c>
      <c r="O65" s="210">
        <v>0</v>
      </c>
      <c r="P65" s="210">
        <v>-2737.0102558541803</v>
      </c>
      <c r="Q65" s="210">
        <v>-1747.7658133359432</v>
      </c>
      <c r="R65" s="210">
        <v>-1419.1007805507068</v>
      </c>
      <c r="S65" s="210">
        <v>-1440.3017677806217</v>
      </c>
      <c r="T65" s="210">
        <v>-1827.6541168867163</v>
      </c>
      <c r="U65" s="210">
        <v>-2561.0627836817976</v>
      </c>
      <c r="V65" s="210">
        <v>-1507.0909238277268</v>
      </c>
      <c r="W65" s="210">
        <v>-1139.5596956628096</v>
      </c>
      <c r="X65" s="210">
        <v>-1942.1527261507431</v>
      </c>
      <c r="Y65" s="30">
        <v>-1573.9815396335191</v>
      </c>
      <c r="Z65" s="30">
        <v>-2746.2481056518704</v>
      </c>
      <c r="AA65" s="30">
        <v>-1642.6033197356192</v>
      </c>
      <c r="AB65" s="30">
        <v>-2085.7668020188694</v>
      </c>
      <c r="AC65" s="30">
        <v>-1695.1687825426043</v>
      </c>
      <c r="AD65" s="30">
        <v>-1722.2838146500301</v>
      </c>
      <c r="AE65" s="30">
        <v>-2976.3243779453073</v>
      </c>
      <c r="AF65" s="30">
        <v>-7159.5956075127788</v>
      </c>
      <c r="AG65" s="30">
        <v>-6826.2191151939887</v>
      </c>
      <c r="AH65" s="30">
        <v>-3704.2162851835724</v>
      </c>
      <c r="AI65" s="30"/>
      <c r="AJ65" s="30"/>
      <c r="AK65" s="30"/>
      <c r="AL65" s="30"/>
      <c r="AM65" s="30"/>
      <c r="AN65" s="30">
        <f t="shared" si="1"/>
        <v>-48454.106613799413</v>
      </c>
      <c r="AO65" s="30">
        <f t="shared" si="2"/>
        <v>-386270.65961984976</v>
      </c>
    </row>
    <row r="66" spans="1:42" x14ac:dyDescent="0.2">
      <c r="A66" s="211" t="s">
        <v>44</v>
      </c>
      <c r="B66" s="29">
        <v>2011</v>
      </c>
      <c r="C66" s="210"/>
      <c r="D66" s="210"/>
      <c r="E66" s="210"/>
      <c r="F66" s="210"/>
      <c r="G66" s="210"/>
      <c r="H66" s="210"/>
      <c r="I66" s="210"/>
      <c r="J66" s="210"/>
      <c r="K66" s="210">
        <v>0</v>
      </c>
      <c r="L66" s="210">
        <v>0</v>
      </c>
      <c r="M66" s="210">
        <v>0</v>
      </c>
      <c r="N66" s="210">
        <v>0</v>
      </c>
      <c r="O66" s="210">
        <v>0</v>
      </c>
      <c r="P66" s="210">
        <v>-2737.0102558541803</v>
      </c>
      <c r="Q66" s="210">
        <v>-1747.7658133359432</v>
      </c>
      <c r="R66" s="210">
        <v>-1419.1007805507068</v>
      </c>
      <c r="S66" s="210">
        <v>-1440.3017677806217</v>
      </c>
      <c r="T66" s="210">
        <v>-1827.6541168867163</v>
      </c>
      <c r="U66" s="210">
        <v>-2561.0627836817976</v>
      </c>
      <c r="V66" s="210">
        <v>-1507.0909238277268</v>
      </c>
      <c r="W66" s="210">
        <v>-1139.5596956628096</v>
      </c>
      <c r="X66" s="210">
        <v>-1942.1527261507431</v>
      </c>
      <c r="Y66" s="30">
        <v>-1573.9815396335191</v>
      </c>
      <c r="Z66" s="30">
        <v>-2746.2481056518704</v>
      </c>
      <c r="AA66" s="30">
        <v>-1642.6033197356192</v>
      </c>
      <c r="AB66" s="30">
        <v>-2085.7668020188694</v>
      </c>
      <c r="AC66" s="30">
        <v>-1695.1687825426043</v>
      </c>
      <c r="AD66" s="30">
        <v>-1722.2838146500301</v>
      </c>
      <c r="AE66" s="30">
        <v>-2976.3243779453073</v>
      </c>
      <c r="AF66" s="30">
        <v>-7159.5956075127788</v>
      </c>
      <c r="AG66" s="30">
        <v>-6826.2191151939887</v>
      </c>
      <c r="AH66" s="30">
        <v>-7408.4325703671448</v>
      </c>
      <c r="AI66" s="30">
        <v>-4187.4988579710289</v>
      </c>
      <c r="AJ66" s="30"/>
      <c r="AK66" s="30"/>
      <c r="AL66" s="30"/>
      <c r="AM66" s="30"/>
      <c r="AN66" s="30">
        <f t="shared" si="1"/>
        <v>-56345.821756954007</v>
      </c>
      <c r="AO66" s="30">
        <f t="shared" si="2"/>
        <v>-442616.48137680377</v>
      </c>
    </row>
    <row r="67" spans="1:42" x14ac:dyDescent="0.2">
      <c r="A67" s="212" t="s">
        <v>44</v>
      </c>
      <c r="B67" s="213">
        <v>2012</v>
      </c>
      <c r="C67" s="214"/>
      <c r="D67" s="214"/>
      <c r="E67" s="214"/>
      <c r="F67" s="214"/>
      <c r="G67" s="214"/>
      <c r="H67" s="214"/>
      <c r="I67" s="214"/>
      <c r="J67" s="214"/>
      <c r="K67" s="214"/>
      <c r="L67" s="214">
        <v>0</v>
      </c>
      <c r="M67" s="214">
        <v>0</v>
      </c>
      <c r="N67" s="214">
        <v>0</v>
      </c>
      <c r="O67" s="214">
        <v>0</v>
      </c>
      <c r="P67" s="214">
        <v>-2737.0102558541803</v>
      </c>
      <c r="Q67" s="214">
        <v>-1747.7658133359432</v>
      </c>
      <c r="R67" s="214">
        <v>-1419.1007805507068</v>
      </c>
      <c r="S67" s="214">
        <v>-1440.3017677806217</v>
      </c>
      <c r="T67" s="214">
        <v>-1827.6541168867163</v>
      </c>
      <c r="U67" s="214">
        <v>-2561.0627836817976</v>
      </c>
      <c r="V67" s="262">
        <v>-1507.0909238277268</v>
      </c>
      <c r="W67" s="262">
        <v>-1953.4076270512501</v>
      </c>
      <c r="X67" s="262">
        <v>-1942.1527261507431</v>
      </c>
      <c r="Y67" s="215">
        <v>-1573.9815396335191</v>
      </c>
      <c r="Z67" s="215">
        <v>-2746.2481056518704</v>
      </c>
      <c r="AA67" s="215">
        <v>-1642.6033197356192</v>
      </c>
      <c r="AB67" s="215">
        <v>-2085.7668020188694</v>
      </c>
      <c r="AC67" s="215">
        <v>-1695.1687825426043</v>
      </c>
      <c r="AD67" s="215">
        <v>-1722.2838146500301</v>
      </c>
      <c r="AE67" s="215">
        <v>-2976.3243779453073</v>
      </c>
      <c r="AF67" s="215">
        <v>-7159.5956075127788</v>
      </c>
      <c r="AG67" s="215">
        <v>-6826.2953216885489</v>
      </c>
      <c r="AH67" s="215">
        <v>-7408.4325703671448</v>
      </c>
      <c r="AI67" s="215">
        <v>-8374.9977159420578</v>
      </c>
      <c r="AJ67" s="215">
        <v>-5232.8066851727499</v>
      </c>
      <c r="AK67" s="215"/>
      <c r="AL67" s="215"/>
      <c r="AM67" s="215"/>
      <c r="AN67" s="216">
        <f t="shared" si="1"/>
        <v>-66580.051437980786</v>
      </c>
      <c r="AO67" s="215">
        <f t="shared" si="2"/>
        <v>-509196.53281478456</v>
      </c>
      <c r="AP67" s="30"/>
    </row>
    <row r="68" spans="1:42" ht="14.25" x14ac:dyDescent="0.2">
      <c r="A68" s="217" t="s">
        <v>53</v>
      </c>
      <c r="C68" s="218">
        <f>SUM(C34:C67)</f>
        <v>0</v>
      </c>
      <c r="D68" s="218">
        <f t="shared" ref="D68:AN68" si="3">SUM(D34:D67)</f>
        <v>0</v>
      </c>
      <c r="E68" s="218">
        <f t="shared" si="3"/>
        <v>0</v>
      </c>
      <c r="F68" s="218">
        <f t="shared" si="3"/>
        <v>0</v>
      </c>
      <c r="G68" s="218">
        <f t="shared" si="3"/>
        <v>0</v>
      </c>
      <c r="H68" s="218">
        <f t="shared" si="3"/>
        <v>0</v>
      </c>
      <c r="I68" s="218">
        <f t="shared" si="3"/>
        <v>0</v>
      </c>
      <c r="J68" s="218">
        <f t="shared" si="3"/>
        <v>0</v>
      </c>
      <c r="K68" s="218">
        <f t="shared" si="3"/>
        <v>0</v>
      </c>
      <c r="L68" s="218">
        <f t="shared" si="3"/>
        <v>0</v>
      </c>
      <c r="M68" s="218">
        <f t="shared" si="3"/>
        <v>0</v>
      </c>
      <c r="N68" s="218">
        <f t="shared" si="3"/>
        <v>0</v>
      </c>
      <c r="O68" s="218">
        <f t="shared" si="3"/>
        <v>0</v>
      </c>
      <c r="P68" s="218">
        <f t="shared" si="3"/>
        <v>-57478.476408619521</v>
      </c>
      <c r="Q68" s="218">
        <f t="shared" si="3"/>
        <v>-34958.539605309037</v>
      </c>
      <c r="R68" s="218">
        <f t="shared" si="3"/>
        <v>-26965.949627196362</v>
      </c>
      <c r="S68" s="218">
        <f t="shared" si="3"/>
        <v>-25931.467176242037</v>
      </c>
      <c r="T68" s="218">
        <f t="shared" si="3"/>
        <v>-31075.302012817971</v>
      </c>
      <c r="U68" s="218">
        <f t="shared" si="3"/>
        <v>-40975.547288073278</v>
      </c>
      <c r="V68" s="218">
        <f t="shared" si="3"/>
        <v>-22606.550331975959</v>
      </c>
      <c r="W68" s="218">
        <f t="shared" si="3"/>
        <v>-16767.11082088542</v>
      </c>
      <c r="X68" s="218">
        <f t="shared" si="3"/>
        <v>-25248.485916773952</v>
      </c>
      <c r="Y68" s="218">
        <f t="shared" si="3"/>
        <v>-18887.77847560223</v>
      </c>
      <c r="Z68" s="218">
        <f t="shared" si="3"/>
        <v>-30208.729162170574</v>
      </c>
      <c r="AA68" s="218">
        <f t="shared" si="3"/>
        <v>-16426.033197356192</v>
      </c>
      <c r="AB68" s="218">
        <f t="shared" si="3"/>
        <v>-18771.90121816982</v>
      </c>
      <c r="AC68" s="218">
        <f t="shared" si="3"/>
        <v>-13561.350260340838</v>
      </c>
      <c r="AD68" s="218">
        <f t="shared" si="3"/>
        <v>-12055.986702550212</v>
      </c>
      <c r="AE68" s="218">
        <f t="shared" si="3"/>
        <v>-17857.946267671843</v>
      </c>
      <c r="AF68" s="218">
        <f t="shared" si="3"/>
        <v>-35797.978037563895</v>
      </c>
      <c r="AG68" s="218">
        <f t="shared" si="3"/>
        <v>-27305.015620461672</v>
      </c>
      <c r="AH68" s="218">
        <f t="shared" si="3"/>
        <v>-18521.081425917862</v>
      </c>
      <c r="AI68" s="218">
        <f t="shared" si="3"/>
        <v>-12562.496573913086</v>
      </c>
      <c r="AJ68" s="218">
        <f t="shared" si="3"/>
        <v>-5232.8066851727499</v>
      </c>
      <c r="AK68" s="218">
        <f t="shared" si="3"/>
        <v>0</v>
      </c>
      <c r="AL68" s="218"/>
      <c r="AM68" s="218"/>
      <c r="AN68" s="218">
        <f t="shared" si="3"/>
        <v>-509196.53281478456</v>
      </c>
      <c r="AO68" s="133"/>
      <c r="AP68" s="30"/>
    </row>
    <row r="69" spans="1:42" ht="14.25" x14ac:dyDescent="0.2">
      <c r="A69" s="217" t="s">
        <v>54</v>
      </c>
      <c r="C69" s="210">
        <f>C19+C68</f>
        <v>0</v>
      </c>
      <c r="D69" s="210">
        <f t="shared" ref="D69:AN69" si="4">D19+D68</f>
        <v>0</v>
      </c>
      <c r="E69" s="210">
        <f t="shared" si="4"/>
        <v>0</v>
      </c>
      <c r="F69" s="210">
        <f t="shared" si="4"/>
        <v>0</v>
      </c>
      <c r="G69" s="210">
        <f t="shared" si="4"/>
        <v>0</v>
      </c>
      <c r="H69" s="210">
        <f t="shared" si="4"/>
        <v>0</v>
      </c>
      <c r="I69" s="210">
        <f t="shared" si="4"/>
        <v>0</v>
      </c>
      <c r="J69" s="210">
        <f t="shared" si="4"/>
        <v>0</v>
      </c>
      <c r="K69" s="210">
        <f t="shared" si="4"/>
        <v>0</v>
      </c>
      <c r="L69" s="210">
        <f t="shared" si="4"/>
        <v>0</v>
      </c>
      <c r="M69" s="210">
        <f t="shared" si="4"/>
        <v>0</v>
      </c>
      <c r="N69" s="210">
        <f t="shared" si="4"/>
        <v>0</v>
      </c>
      <c r="O69" s="210">
        <f t="shared" si="4"/>
        <v>0</v>
      </c>
      <c r="P69" s="210">
        <f t="shared" si="4"/>
        <v>10948.041023416692</v>
      </c>
      <c r="Q69" s="210">
        <f t="shared" si="4"/>
        <v>8738.8290666797111</v>
      </c>
      <c r="R69" s="210">
        <f t="shared" si="4"/>
        <v>8514.6046833042383</v>
      </c>
      <c r="S69" s="210">
        <f t="shared" si="4"/>
        <v>10082.112374464352</v>
      </c>
      <c r="T69" s="210">
        <f t="shared" si="4"/>
        <v>14621.232935093743</v>
      </c>
      <c r="U69" s="210">
        <f t="shared" si="4"/>
        <v>23049.565053136183</v>
      </c>
      <c r="V69" s="210">
        <f t="shared" si="4"/>
        <v>15070.909238277265</v>
      </c>
      <c r="W69" s="210">
        <f t="shared" si="4"/>
        <v>21487.483283576847</v>
      </c>
      <c r="X69" s="210">
        <f t="shared" si="4"/>
        <v>23305.832713808912</v>
      </c>
      <c r="Y69" s="210">
        <f t="shared" si="4"/>
        <v>20556.558840513353</v>
      </c>
      <c r="Z69" s="210">
        <f t="shared" si="4"/>
        <v>38447.475100958814</v>
      </c>
      <c r="AA69" s="210">
        <f t="shared" si="4"/>
        <v>24639.051459025322</v>
      </c>
      <c r="AB69" s="210">
        <f t="shared" si="4"/>
        <v>33372.272457712177</v>
      </c>
      <c r="AC69" s="210">
        <f t="shared" si="4"/>
        <v>28817.874853265359</v>
      </c>
      <c r="AD69" s="210">
        <f t="shared" si="4"/>
        <v>31001.106078281788</v>
      </c>
      <c r="AE69" s="210">
        <f t="shared" si="4"/>
        <v>72605.145089128157</v>
      </c>
      <c r="AF69" s="210">
        <f t="shared" si="4"/>
        <v>161201.8600872361</v>
      </c>
      <c r="AG69" s="210">
        <f t="shared" si="4"/>
        <v>143352.28376027432</v>
      </c>
      <c r="AH69" s="210">
        <f t="shared" si="4"/>
        <v>166689.73404460246</v>
      </c>
      <c r="AI69" s="210">
        <f t="shared" si="4"/>
        <v>196812.43780153594</v>
      </c>
      <c r="AJ69" s="210">
        <f t="shared" si="4"/>
        <v>256407.52757346482</v>
      </c>
      <c r="AK69" s="210">
        <f t="shared" si="4"/>
        <v>105662</v>
      </c>
      <c r="AL69" s="210">
        <f t="shared" si="4"/>
        <v>138345.59999999998</v>
      </c>
      <c r="AM69" s="210">
        <f t="shared" si="4"/>
        <v>101000</v>
      </c>
      <c r="AN69" s="210">
        <f t="shared" si="4"/>
        <v>1654729.5375177567</v>
      </c>
      <c r="AO69" s="133"/>
      <c r="AP69" s="30"/>
    </row>
    <row r="70" spans="1:42" ht="14.25" x14ac:dyDescent="0.2">
      <c r="A70" s="217"/>
      <c r="C70" s="210"/>
      <c r="D70" s="210"/>
      <c r="E70" s="21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207"/>
      <c r="AO70" s="133"/>
      <c r="AP70" s="30"/>
    </row>
    <row r="71" spans="1:42" ht="14.25" x14ac:dyDescent="0.2">
      <c r="A71" s="217" t="s">
        <v>55</v>
      </c>
      <c r="C71" s="210">
        <v>0</v>
      </c>
      <c r="D71" s="210">
        <v>0</v>
      </c>
      <c r="E71" s="210">
        <v>0</v>
      </c>
      <c r="F71" s="210">
        <v>0</v>
      </c>
      <c r="G71" s="210">
        <v>0</v>
      </c>
      <c r="H71" s="210">
        <v>0</v>
      </c>
      <c r="I71" s="210">
        <v>0</v>
      </c>
      <c r="J71" s="210">
        <v>0</v>
      </c>
      <c r="K71" s="210">
        <v>0</v>
      </c>
      <c r="L71" s="210">
        <v>0</v>
      </c>
      <c r="M71" s="210">
        <v>0</v>
      </c>
      <c r="N71" s="210">
        <v>0</v>
      </c>
      <c r="O71" s="210">
        <v>0</v>
      </c>
      <c r="P71" s="210">
        <v>25</v>
      </c>
      <c r="Q71" s="210">
        <v>25</v>
      </c>
      <c r="R71" s="210">
        <v>25</v>
      </c>
      <c r="S71" s="210">
        <v>25</v>
      </c>
      <c r="T71" s="210">
        <v>25</v>
      </c>
      <c r="U71" s="210">
        <v>25</v>
      </c>
      <c r="V71" s="210">
        <v>25</v>
      </c>
      <c r="W71" s="210">
        <v>25</v>
      </c>
      <c r="X71" s="210">
        <v>25</v>
      </c>
      <c r="Y71" s="210">
        <v>25</v>
      </c>
      <c r="Z71" s="210">
        <v>25</v>
      </c>
      <c r="AA71" s="210">
        <v>25</v>
      </c>
      <c r="AB71" s="210">
        <v>25</v>
      </c>
      <c r="AC71" s="210">
        <v>25</v>
      </c>
      <c r="AD71" s="210">
        <v>25</v>
      </c>
      <c r="AE71" s="210">
        <v>25</v>
      </c>
      <c r="AF71" s="210">
        <v>25</v>
      </c>
      <c r="AG71" s="210">
        <v>25</v>
      </c>
      <c r="AH71" s="210">
        <v>25</v>
      </c>
      <c r="AI71" s="210">
        <v>25</v>
      </c>
      <c r="AJ71" s="210">
        <v>25</v>
      </c>
      <c r="AK71" s="210">
        <v>25</v>
      </c>
      <c r="AL71" s="210"/>
      <c r="AM71" s="210"/>
      <c r="AN71" s="207"/>
      <c r="AO71" s="133"/>
      <c r="AP71" s="30"/>
    </row>
    <row r="72" spans="1:42" ht="14.25" x14ac:dyDescent="0.2">
      <c r="A72" s="217"/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207"/>
      <c r="AO72" s="133"/>
      <c r="AP72" s="30"/>
    </row>
    <row r="73" spans="1:42" ht="14.25" x14ac:dyDescent="0.2">
      <c r="A73" s="217" t="s">
        <v>56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210">
        <v>0</v>
      </c>
      <c r="J73" s="210">
        <v>0</v>
      </c>
      <c r="K73" s="210">
        <v>0</v>
      </c>
      <c r="L73" s="210">
        <v>0</v>
      </c>
      <c r="M73" s="210">
        <v>0</v>
      </c>
      <c r="N73" s="210">
        <v>0</v>
      </c>
      <c r="O73" s="210">
        <v>0</v>
      </c>
      <c r="P73" s="210">
        <v>21</v>
      </c>
      <c r="Q73" s="210">
        <v>20</v>
      </c>
      <c r="R73" s="210">
        <v>19</v>
      </c>
      <c r="S73" s="210">
        <v>18</v>
      </c>
      <c r="T73" s="210">
        <v>17</v>
      </c>
      <c r="U73" s="210">
        <v>16</v>
      </c>
      <c r="V73" s="210">
        <v>15</v>
      </c>
      <c r="W73" s="210">
        <v>14</v>
      </c>
      <c r="X73" s="210">
        <v>13</v>
      </c>
      <c r="Y73" s="30">
        <v>12</v>
      </c>
      <c r="Z73" s="30">
        <v>11</v>
      </c>
      <c r="AA73" s="30">
        <v>10</v>
      </c>
      <c r="AB73" s="30">
        <v>9</v>
      </c>
      <c r="AC73" s="30">
        <v>8</v>
      </c>
      <c r="AD73" s="30">
        <v>7</v>
      </c>
      <c r="AE73" s="30">
        <v>6</v>
      </c>
      <c r="AF73" s="30">
        <v>5</v>
      </c>
      <c r="AG73" s="30">
        <v>4</v>
      </c>
      <c r="AH73" s="30">
        <v>2.5</v>
      </c>
      <c r="AI73" s="30">
        <v>1.5</v>
      </c>
      <c r="AJ73" s="30">
        <v>0.5</v>
      </c>
      <c r="AK73" s="30">
        <v>0</v>
      </c>
      <c r="AL73" s="30"/>
      <c r="AM73" s="30"/>
      <c r="AN73" s="207"/>
      <c r="AO73" s="133"/>
      <c r="AP73" s="30"/>
    </row>
    <row r="74" spans="1:42" ht="14.25" x14ac:dyDescent="0.2">
      <c r="A74" s="217" t="s">
        <v>57</v>
      </c>
      <c r="C74" s="218">
        <f>C71-C73</f>
        <v>0</v>
      </c>
      <c r="D74" s="218">
        <f t="shared" ref="D74:AK74" si="5">D71-D73</f>
        <v>0</v>
      </c>
      <c r="E74" s="218">
        <f t="shared" si="5"/>
        <v>0</v>
      </c>
      <c r="F74" s="218">
        <f t="shared" si="5"/>
        <v>0</v>
      </c>
      <c r="G74" s="218">
        <f t="shared" si="5"/>
        <v>0</v>
      </c>
      <c r="H74" s="218">
        <f t="shared" si="5"/>
        <v>0</v>
      </c>
      <c r="I74" s="218">
        <f t="shared" si="5"/>
        <v>0</v>
      </c>
      <c r="J74" s="218">
        <f t="shared" si="5"/>
        <v>0</v>
      </c>
      <c r="K74" s="218">
        <f t="shared" si="5"/>
        <v>0</v>
      </c>
      <c r="L74" s="218">
        <f t="shared" si="5"/>
        <v>0</v>
      </c>
      <c r="M74" s="218">
        <f t="shared" si="5"/>
        <v>0</v>
      </c>
      <c r="N74" s="218">
        <f t="shared" si="5"/>
        <v>0</v>
      </c>
      <c r="O74" s="218">
        <f t="shared" si="5"/>
        <v>0</v>
      </c>
      <c r="P74" s="218">
        <f t="shared" si="5"/>
        <v>4</v>
      </c>
      <c r="Q74" s="218">
        <f t="shared" si="5"/>
        <v>5</v>
      </c>
      <c r="R74" s="218">
        <f t="shared" si="5"/>
        <v>6</v>
      </c>
      <c r="S74" s="218">
        <f t="shared" si="5"/>
        <v>7</v>
      </c>
      <c r="T74" s="218">
        <f t="shared" si="5"/>
        <v>8</v>
      </c>
      <c r="U74" s="218">
        <f t="shared" si="5"/>
        <v>9</v>
      </c>
      <c r="V74" s="218">
        <f t="shared" si="5"/>
        <v>10</v>
      </c>
      <c r="W74" s="218">
        <f t="shared" si="5"/>
        <v>11</v>
      </c>
      <c r="X74" s="218">
        <f t="shared" si="5"/>
        <v>12</v>
      </c>
      <c r="Y74" s="218">
        <f t="shared" si="5"/>
        <v>13</v>
      </c>
      <c r="Z74" s="218">
        <f t="shared" si="5"/>
        <v>14</v>
      </c>
      <c r="AA74" s="218">
        <f t="shared" si="5"/>
        <v>15</v>
      </c>
      <c r="AB74" s="218">
        <f t="shared" si="5"/>
        <v>16</v>
      </c>
      <c r="AC74" s="218">
        <f t="shared" si="5"/>
        <v>17</v>
      </c>
      <c r="AD74" s="218">
        <f t="shared" si="5"/>
        <v>18</v>
      </c>
      <c r="AE74" s="218">
        <f t="shared" si="5"/>
        <v>19</v>
      </c>
      <c r="AF74" s="218">
        <f t="shared" si="5"/>
        <v>20</v>
      </c>
      <c r="AG74" s="218">
        <f t="shared" si="5"/>
        <v>21</v>
      </c>
      <c r="AH74" s="218">
        <f t="shared" si="5"/>
        <v>22.5</v>
      </c>
      <c r="AI74" s="218">
        <f t="shared" si="5"/>
        <v>23.5</v>
      </c>
      <c r="AJ74" s="218">
        <f t="shared" si="5"/>
        <v>24.5</v>
      </c>
      <c r="AK74" s="218">
        <f t="shared" si="5"/>
        <v>25</v>
      </c>
      <c r="AL74" s="206"/>
      <c r="AM74" s="206"/>
      <c r="AN74" s="207"/>
      <c r="AO74" s="133"/>
      <c r="AP74" s="30"/>
    </row>
    <row r="75" spans="1:42" ht="14.25" x14ac:dyDescent="0.2">
      <c r="A75" s="217"/>
      <c r="C75" s="210"/>
      <c r="D75" s="210"/>
      <c r="E75" s="210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207"/>
      <c r="AO75" s="133"/>
      <c r="AP75" s="30"/>
    </row>
    <row r="76" spans="1:42" ht="14.25" x14ac:dyDescent="0.2">
      <c r="A76" s="217" t="s">
        <v>58</v>
      </c>
      <c r="C76" s="210">
        <v>15</v>
      </c>
      <c r="D76" s="210">
        <v>15</v>
      </c>
      <c r="E76" s="210">
        <v>15</v>
      </c>
      <c r="F76" s="210">
        <v>15</v>
      </c>
      <c r="G76" s="210">
        <v>15</v>
      </c>
      <c r="H76" s="210">
        <v>15</v>
      </c>
      <c r="I76" s="210">
        <v>15</v>
      </c>
      <c r="J76" s="210">
        <v>15</v>
      </c>
      <c r="K76" s="210">
        <v>15</v>
      </c>
      <c r="L76" s="210">
        <v>15</v>
      </c>
      <c r="M76" s="210">
        <v>15</v>
      </c>
      <c r="N76" s="210">
        <v>15</v>
      </c>
      <c r="O76" s="210">
        <v>15</v>
      </c>
      <c r="P76" s="210">
        <v>15</v>
      </c>
      <c r="Q76" s="210">
        <v>15</v>
      </c>
      <c r="R76" s="210">
        <v>15</v>
      </c>
      <c r="S76" s="210">
        <v>15</v>
      </c>
      <c r="T76" s="210">
        <v>15</v>
      </c>
      <c r="U76" s="210">
        <v>15</v>
      </c>
      <c r="V76" s="210">
        <v>15</v>
      </c>
      <c r="W76" s="210">
        <v>15</v>
      </c>
      <c r="X76" s="210">
        <v>15</v>
      </c>
      <c r="Y76" s="210">
        <v>15</v>
      </c>
      <c r="Z76" s="210">
        <v>15</v>
      </c>
      <c r="AA76" s="210">
        <v>15</v>
      </c>
      <c r="AB76" s="210">
        <v>15</v>
      </c>
      <c r="AC76" s="210">
        <v>15</v>
      </c>
      <c r="AD76" s="210">
        <v>15</v>
      </c>
      <c r="AE76" s="210">
        <v>15</v>
      </c>
      <c r="AF76" s="210">
        <v>15</v>
      </c>
      <c r="AG76" s="210">
        <v>15</v>
      </c>
      <c r="AH76" s="210">
        <v>15</v>
      </c>
      <c r="AI76" s="210">
        <v>15</v>
      </c>
      <c r="AJ76" s="210">
        <v>15</v>
      </c>
      <c r="AK76" s="210">
        <v>15</v>
      </c>
      <c r="AL76" s="210"/>
      <c r="AM76" s="210"/>
      <c r="AN76" s="207"/>
      <c r="AO76" s="133"/>
      <c r="AP76" s="30"/>
    </row>
    <row r="77" spans="1:42" ht="14.25" x14ac:dyDescent="0.2">
      <c r="A77" s="217"/>
      <c r="C77" s="210"/>
      <c r="D77" s="210"/>
      <c r="E77" s="210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207"/>
      <c r="AO77" s="133"/>
      <c r="AP77" s="30"/>
    </row>
    <row r="78" spans="1:42" ht="14.25" x14ac:dyDescent="0.2">
      <c r="A78" s="217" t="s">
        <v>59</v>
      </c>
      <c r="C78" s="210">
        <f t="shared" ref="C78:O78" si="6">C76-C71</f>
        <v>15</v>
      </c>
      <c r="D78" s="210">
        <f t="shared" si="6"/>
        <v>15</v>
      </c>
      <c r="E78" s="210">
        <f t="shared" si="6"/>
        <v>15</v>
      </c>
      <c r="F78" s="210">
        <f t="shared" si="6"/>
        <v>15</v>
      </c>
      <c r="G78" s="210">
        <f t="shared" si="6"/>
        <v>15</v>
      </c>
      <c r="H78" s="210">
        <f t="shared" si="6"/>
        <v>15</v>
      </c>
      <c r="I78" s="210">
        <f t="shared" si="6"/>
        <v>15</v>
      </c>
      <c r="J78" s="210">
        <f t="shared" si="6"/>
        <v>15</v>
      </c>
      <c r="K78" s="210">
        <f t="shared" si="6"/>
        <v>15</v>
      </c>
      <c r="L78" s="210">
        <f t="shared" si="6"/>
        <v>15</v>
      </c>
      <c r="M78" s="210">
        <f t="shared" si="6"/>
        <v>15</v>
      </c>
      <c r="N78" s="210">
        <f t="shared" si="6"/>
        <v>15</v>
      </c>
      <c r="O78" s="210">
        <f t="shared" si="6"/>
        <v>15</v>
      </c>
      <c r="P78" s="210">
        <f>P76-P73</f>
        <v>-6</v>
      </c>
      <c r="Q78" s="210">
        <f t="shared" ref="Q78:AK78" si="7">Q76-Q73</f>
        <v>-5</v>
      </c>
      <c r="R78" s="210">
        <f t="shared" si="7"/>
        <v>-4</v>
      </c>
      <c r="S78" s="210">
        <f t="shared" si="7"/>
        <v>-3</v>
      </c>
      <c r="T78" s="210">
        <f t="shared" si="7"/>
        <v>-2</v>
      </c>
      <c r="U78" s="210">
        <f t="shared" si="7"/>
        <v>-1</v>
      </c>
      <c r="V78" s="210">
        <f t="shared" si="7"/>
        <v>0</v>
      </c>
      <c r="W78" s="210">
        <f t="shared" si="7"/>
        <v>1</v>
      </c>
      <c r="X78" s="210">
        <f t="shared" si="7"/>
        <v>2</v>
      </c>
      <c r="Y78" s="210">
        <f t="shared" si="7"/>
        <v>3</v>
      </c>
      <c r="Z78" s="210">
        <f t="shared" si="7"/>
        <v>4</v>
      </c>
      <c r="AA78" s="210">
        <f t="shared" si="7"/>
        <v>5</v>
      </c>
      <c r="AB78" s="210">
        <f t="shared" si="7"/>
        <v>6</v>
      </c>
      <c r="AC78" s="210">
        <f t="shared" si="7"/>
        <v>7</v>
      </c>
      <c r="AD78" s="210">
        <f t="shared" si="7"/>
        <v>8</v>
      </c>
      <c r="AE78" s="210">
        <f t="shared" si="7"/>
        <v>9</v>
      </c>
      <c r="AF78" s="210">
        <f t="shared" si="7"/>
        <v>10</v>
      </c>
      <c r="AG78" s="210">
        <f t="shared" si="7"/>
        <v>11</v>
      </c>
      <c r="AH78" s="210">
        <f t="shared" si="7"/>
        <v>12.5</v>
      </c>
      <c r="AI78" s="210">
        <f t="shared" si="7"/>
        <v>13.5</v>
      </c>
      <c r="AJ78" s="210">
        <f t="shared" si="7"/>
        <v>14.5</v>
      </c>
      <c r="AK78" s="210">
        <f t="shared" si="7"/>
        <v>15</v>
      </c>
      <c r="AL78" s="210"/>
      <c r="AM78" s="210"/>
      <c r="AN78" s="207"/>
      <c r="AO78" s="133"/>
      <c r="AP78" s="30"/>
    </row>
    <row r="79" spans="1:42" ht="14.25" x14ac:dyDescent="0.2">
      <c r="A79" s="217"/>
      <c r="C79" s="210"/>
      <c r="D79" s="210"/>
      <c r="E79" s="210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207"/>
      <c r="AO79" s="133"/>
      <c r="AP79" s="30"/>
    </row>
    <row r="80" spans="1:42" ht="14.25" x14ac:dyDescent="0.2">
      <c r="A80" s="217" t="s">
        <v>60</v>
      </c>
      <c r="C80" s="210">
        <f>0</f>
        <v>0</v>
      </c>
      <c r="D80" s="210">
        <f>0</f>
        <v>0</v>
      </c>
      <c r="E80" s="210">
        <f>0</f>
        <v>0</v>
      </c>
      <c r="F80" s="210">
        <f>0</f>
        <v>0</v>
      </c>
      <c r="G80" s="210">
        <f>0</f>
        <v>0</v>
      </c>
      <c r="H80" s="210">
        <f>0</f>
        <v>0</v>
      </c>
      <c r="I80" s="210">
        <f>0</f>
        <v>0</v>
      </c>
      <c r="J80" s="210">
        <f>0</f>
        <v>0</v>
      </c>
      <c r="K80" s="210">
        <f>0</f>
        <v>0</v>
      </c>
      <c r="L80" s="210">
        <f>0</f>
        <v>0</v>
      </c>
      <c r="M80" s="210">
        <f>0</f>
        <v>0</v>
      </c>
      <c r="N80" s="210">
        <f>0</f>
        <v>0</v>
      </c>
      <c r="O80" s="210">
        <f>0</f>
        <v>0</v>
      </c>
      <c r="P80" s="210">
        <v>0</v>
      </c>
      <c r="Q80" s="210">
        <v>0</v>
      </c>
      <c r="R80" s="210">
        <v>0</v>
      </c>
      <c r="S80" s="210">
        <v>0</v>
      </c>
      <c r="T80" s="210">
        <v>0</v>
      </c>
      <c r="U80" s="210">
        <v>0</v>
      </c>
      <c r="V80" s="210">
        <f>V76-V73</f>
        <v>0</v>
      </c>
      <c r="W80" s="210">
        <f t="shared" ref="W80:AK80" si="8">W76-W73</f>
        <v>1</v>
      </c>
      <c r="X80" s="210">
        <f t="shared" si="8"/>
        <v>2</v>
      </c>
      <c r="Y80" s="210">
        <f t="shared" si="8"/>
        <v>3</v>
      </c>
      <c r="Z80" s="210">
        <f t="shared" si="8"/>
        <v>4</v>
      </c>
      <c r="AA80" s="210">
        <f t="shared" si="8"/>
        <v>5</v>
      </c>
      <c r="AB80" s="210">
        <f t="shared" si="8"/>
        <v>6</v>
      </c>
      <c r="AC80" s="210">
        <f t="shared" si="8"/>
        <v>7</v>
      </c>
      <c r="AD80" s="210">
        <f t="shared" si="8"/>
        <v>8</v>
      </c>
      <c r="AE80" s="210">
        <f t="shared" si="8"/>
        <v>9</v>
      </c>
      <c r="AF80" s="210">
        <f t="shared" si="8"/>
        <v>10</v>
      </c>
      <c r="AG80" s="210">
        <f t="shared" si="8"/>
        <v>11</v>
      </c>
      <c r="AH80" s="210">
        <f t="shared" si="8"/>
        <v>12.5</v>
      </c>
      <c r="AI80" s="210">
        <f t="shared" si="8"/>
        <v>13.5</v>
      </c>
      <c r="AJ80" s="210">
        <f t="shared" si="8"/>
        <v>14.5</v>
      </c>
      <c r="AK80" s="210">
        <f t="shared" si="8"/>
        <v>15</v>
      </c>
      <c r="AL80" s="210"/>
      <c r="AM80" s="210"/>
      <c r="AN80" s="207"/>
      <c r="AO80" s="133"/>
      <c r="AP80" s="30"/>
    </row>
    <row r="81" spans="1:42" ht="14.25" x14ac:dyDescent="0.2">
      <c r="A81" s="217"/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207"/>
      <c r="AO81" s="133"/>
      <c r="AP81" s="30"/>
    </row>
    <row r="82" spans="1:42" ht="14.25" x14ac:dyDescent="0.2">
      <c r="A82" s="221">
        <v>2013</v>
      </c>
      <c r="C82" s="210">
        <v>0</v>
      </c>
      <c r="D82" s="210">
        <v>0</v>
      </c>
      <c r="E82" s="210">
        <v>0</v>
      </c>
      <c r="F82" s="210">
        <v>0</v>
      </c>
      <c r="G82" s="210">
        <v>0</v>
      </c>
      <c r="H82" s="210">
        <v>0</v>
      </c>
      <c r="I82" s="210">
        <v>0</v>
      </c>
      <c r="J82" s="210">
        <v>0</v>
      </c>
      <c r="K82" s="210">
        <v>0</v>
      </c>
      <c r="L82" s="210">
        <v>0</v>
      </c>
      <c r="M82" s="210">
        <v>0</v>
      </c>
      <c r="N82" s="210">
        <v>0</v>
      </c>
      <c r="O82" s="210">
        <v>0</v>
      </c>
      <c r="P82" s="210">
        <f t="shared" ref="P82:V82" si="9">-P69</f>
        <v>-10948.041023416692</v>
      </c>
      <c r="Q82" s="210">
        <f t="shared" si="9"/>
        <v>-8738.8290666797111</v>
      </c>
      <c r="R82" s="210">
        <f t="shared" si="9"/>
        <v>-8514.6046833042383</v>
      </c>
      <c r="S82" s="210">
        <f t="shared" si="9"/>
        <v>-10082.112374464352</v>
      </c>
      <c r="T82" s="210">
        <f t="shared" si="9"/>
        <v>-14621.232935093743</v>
      </c>
      <c r="U82" s="210">
        <f t="shared" si="9"/>
        <v>-23049.565053136183</v>
      </c>
      <c r="V82" s="210">
        <f t="shared" si="9"/>
        <v>-15070.909238277265</v>
      </c>
      <c r="W82" s="210">
        <f>-W69/W80</f>
        <v>-21487.483283576847</v>
      </c>
      <c r="X82" s="210">
        <f>-$X$69/$X$80</f>
        <v>-11652.916356904456</v>
      </c>
      <c r="Y82" s="210">
        <f>-$Y$69/$Y$80</f>
        <v>-6852.1862801711177</v>
      </c>
      <c r="Z82" s="210">
        <f>-$Z$69/$Z$80</f>
        <v>-9611.8687752397036</v>
      </c>
      <c r="AA82" s="210">
        <f>-$AA$69/$AA$80</f>
        <v>-4927.8102918050645</v>
      </c>
      <c r="AB82" s="210">
        <f t="shared" ref="AB82:AB87" si="10">-$AB$69/$AB$80</f>
        <v>-5562.0454096186959</v>
      </c>
      <c r="AC82" s="210">
        <f>-$AC$69/$AC$80</f>
        <v>-4116.8392647521941</v>
      </c>
      <c r="AD82" s="210">
        <f>-$AD$69/$AD$80</f>
        <v>-3875.1382597852235</v>
      </c>
      <c r="AE82" s="210">
        <f>-$AE$69/$AE$80</f>
        <v>-8067.2383432364622</v>
      </c>
      <c r="AF82" s="210">
        <f>-$AF$69/$AF$80</f>
        <v>-16120.186008723609</v>
      </c>
      <c r="AG82" s="210">
        <f>-$AG$69/$AG$80</f>
        <v>-13032.025796388574</v>
      </c>
      <c r="AH82" s="210">
        <f>-$AH$69/$AH$80</f>
        <v>-13335.178723568197</v>
      </c>
      <c r="AI82" s="210">
        <f>-$AI$69/$AI$80</f>
        <v>-14578.69909641007</v>
      </c>
      <c r="AJ82" s="210">
        <f>-$AJ$69/$AJ$80</f>
        <v>-17683.277763687227</v>
      </c>
      <c r="AK82" s="30">
        <f>-AK19/AK80*0.5</f>
        <v>-3522.0666666666666</v>
      </c>
      <c r="AL82" s="30"/>
      <c r="AM82" s="30"/>
      <c r="AN82" s="207">
        <f>SUM(C82:AM82)</f>
        <v>-245450.2546949063</v>
      </c>
      <c r="AO82" s="207">
        <f>AO67+AN82</f>
        <v>-754646.78750969085</v>
      </c>
      <c r="AP82" s="30"/>
    </row>
    <row r="83" spans="1:42" ht="14.25" x14ac:dyDescent="0.2">
      <c r="A83" s="222">
        <v>2014</v>
      </c>
      <c r="B83" s="36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63">
        <f>-$X$69/$X$80</f>
        <v>-11652.916356904456</v>
      </c>
      <c r="Y83" s="263">
        <f>-$Y$69/$Y$80</f>
        <v>-6852.1862801711177</v>
      </c>
      <c r="Z83" s="263">
        <f>-$Z$69/$Z$80</f>
        <v>-9611.8687752397036</v>
      </c>
      <c r="AA83" s="263">
        <f>-$AA$69/$AA$80</f>
        <v>-4927.8102918050645</v>
      </c>
      <c r="AB83" s="263">
        <f t="shared" si="10"/>
        <v>-5562.0454096186959</v>
      </c>
      <c r="AC83" s="263">
        <f t="shared" ref="AC83:AC88" si="11">-$AC$69/$AC$80</f>
        <v>-4116.8392647521941</v>
      </c>
      <c r="AD83" s="263">
        <f t="shared" ref="AD83:AD89" si="12">-$AD$69/$AD$80</f>
        <v>-3875.1382597852235</v>
      </c>
      <c r="AE83" s="263">
        <f t="shared" ref="AE83:AE90" si="13">-$AE$69/$AE$80</f>
        <v>-8067.2383432364622</v>
      </c>
      <c r="AF83" s="263">
        <f t="shared" ref="AF83:AF91" si="14">-$AF$69/$AF$80</f>
        <v>-16120.186008723609</v>
      </c>
      <c r="AG83" s="263">
        <f t="shared" ref="AG83:AG92" si="15">-$AG$69/$AG$80</f>
        <v>-13032.025796388574</v>
      </c>
      <c r="AH83" s="263">
        <f t="shared" ref="AH83:AH93" si="16">-$AH$69/$AH$80</f>
        <v>-13335.178723568197</v>
      </c>
      <c r="AI83" s="263">
        <f t="shared" ref="AI83:AI94" si="17">-$AI$69/$AI$80</f>
        <v>-14578.69909641007</v>
      </c>
      <c r="AJ83" s="263">
        <f t="shared" ref="AJ83:AJ95" si="18">-$AJ$69/$AJ$80</f>
        <v>-17683.277763687227</v>
      </c>
      <c r="AK83" s="37">
        <f>-$AK$19/$AK$80</f>
        <v>-7044.1333333333332</v>
      </c>
      <c r="AL83" s="37">
        <f>-AL19/15*0.5</f>
        <v>-4611.5199999999995</v>
      </c>
      <c r="AM83" s="37"/>
      <c r="AN83" s="264">
        <f t="shared" ref="AN83:AN99" si="19">SUM(C83:AM83)</f>
        <v>-141071.06370362392</v>
      </c>
      <c r="AO83" s="264">
        <f>AN83+AO82</f>
        <v>-895717.8512133148</v>
      </c>
      <c r="AP83" s="30"/>
    </row>
    <row r="84" spans="1:42" ht="14.25" x14ac:dyDescent="0.2">
      <c r="A84" s="223">
        <v>2015</v>
      </c>
      <c r="B84" s="39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>
        <f>-$Y$69/$Y$80</f>
        <v>-6852.1862801711177</v>
      </c>
      <c r="Z84" s="265">
        <f>-$Z$69/$Z$80</f>
        <v>-9611.8687752397036</v>
      </c>
      <c r="AA84" s="265">
        <f>-$AA$69/$AA$80</f>
        <v>-4927.8102918050645</v>
      </c>
      <c r="AB84" s="265">
        <f t="shared" si="10"/>
        <v>-5562.0454096186959</v>
      </c>
      <c r="AC84" s="265">
        <f t="shared" si="11"/>
        <v>-4116.8392647521941</v>
      </c>
      <c r="AD84" s="265">
        <f t="shared" si="12"/>
        <v>-3875.1382597852235</v>
      </c>
      <c r="AE84" s="265">
        <f t="shared" si="13"/>
        <v>-8067.2383432364622</v>
      </c>
      <c r="AF84" s="265">
        <f t="shared" si="14"/>
        <v>-16120.186008723609</v>
      </c>
      <c r="AG84" s="265">
        <f t="shared" si="15"/>
        <v>-13032.025796388574</v>
      </c>
      <c r="AH84" s="265">
        <f t="shared" si="16"/>
        <v>-13335.178723568197</v>
      </c>
      <c r="AI84" s="265">
        <f t="shared" si="17"/>
        <v>-14578.69909641007</v>
      </c>
      <c r="AJ84" s="265">
        <f t="shared" si="18"/>
        <v>-17683.277763687227</v>
      </c>
      <c r="AK84" s="40">
        <f t="shared" ref="AK84:AK96" si="20">-$AK$19/$AK$80</f>
        <v>-7044.1333333333332</v>
      </c>
      <c r="AL84" s="40">
        <f>-$AL$19/15</f>
        <v>-9223.0399999999991</v>
      </c>
      <c r="AM84" s="40">
        <f>-$AM$15/15*0.5</f>
        <v>-3366.6666666666665</v>
      </c>
      <c r="AN84" s="266">
        <f t="shared" si="19"/>
        <v>-137396.33401338613</v>
      </c>
      <c r="AO84" s="266">
        <f t="shared" ref="AO84:AO99" si="21">AN84+AO83</f>
        <v>-1033114.185226701</v>
      </c>
      <c r="AP84" s="30"/>
    </row>
    <row r="85" spans="1:42" ht="14.25" x14ac:dyDescent="0.2">
      <c r="A85" s="217">
        <v>2016</v>
      </c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30"/>
      <c r="Z85" s="210">
        <f>-$Z$69/$Z$80</f>
        <v>-9611.8687752397036</v>
      </c>
      <c r="AA85" s="210">
        <f>-$AA$69/$AA$80</f>
        <v>-4927.8102918050645</v>
      </c>
      <c r="AB85" s="210">
        <f t="shared" si="10"/>
        <v>-5562.0454096186959</v>
      </c>
      <c r="AC85" s="210">
        <f t="shared" si="11"/>
        <v>-4116.8392647521941</v>
      </c>
      <c r="AD85" s="210">
        <f t="shared" si="12"/>
        <v>-3875.1382597852235</v>
      </c>
      <c r="AE85" s="210">
        <f t="shared" si="13"/>
        <v>-8067.2383432364622</v>
      </c>
      <c r="AF85" s="210">
        <f t="shared" si="14"/>
        <v>-16120.186008723609</v>
      </c>
      <c r="AG85" s="210">
        <f t="shared" si="15"/>
        <v>-13032.025796388574</v>
      </c>
      <c r="AH85" s="210">
        <f t="shared" si="16"/>
        <v>-13335.178723568197</v>
      </c>
      <c r="AI85" s="210">
        <f t="shared" si="17"/>
        <v>-14578.69909641007</v>
      </c>
      <c r="AJ85" s="210">
        <f t="shared" si="18"/>
        <v>-17683.277763687227</v>
      </c>
      <c r="AK85" s="30">
        <f t="shared" si="20"/>
        <v>-7044.1333333333332</v>
      </c>
      <c r="AL85" s="30">
        <f t="shared" ref="AL85:AL97" si="22">-$AL$19/15</f>
        <v>-9223.0399999999991</v>
      </c>
      <c r="AM85" s="30">
        <f>-$AM$15/15</f>
        <v>-6733.333333333333</v>
      </c>
      <c r="AN85" s="207">
        <f t="shared" si="19"/>
        <v>-133910.81439988167</v>
      </c>
      <c r="AO85" s="207">
        <f t="shared" si="21"/>
        <v>-1167024.9996265827</v>
      </c>
      <c r="AP85" s="30"/>
    </row>
    <row r="86" spans="1:42" ht="14.25" x14ac:dyDescent="0.2">
      <c r="A86" s="217">
        <v>2017</v>
      </c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30"/>
      <c r="Z86" s="30"/>
      <c r="AA86" s="210">
        <f>-$AA$69/$AA$80</f>
        <v>-4927.8102918050645</v>
      </c>
      <c r="AB86" s="210">
        <f t="shared" si="10"/>
        <v>-5562.0454096186959</v>
      </c>
      <c r="AC86" s="210">
        <f t="shared" si="11"/>
        <v>-4116.8392647521941</v>
      </c>
      <c r="AD86" s="210">
        <f t="shared" si="12"/>
        <v>-3875.1382597852235</v>
      </c>
      <c r="AE86" s="210">
        <f t="shared" si="13"/>
        <v>-8067.2383432364622</v>
      </c>
      <c r="AF86" s="210">
        <f t="shared" si="14"/>
        <v>-16120.186008723609</v>
      </c>
      <c r="AG86" s="210">
        <f t="shared" si="15"/>
        <v>-13032.025796388574</v>
      </c>
      <c r="AH86" s="210">
        <f t="shared" si="16"/>
        <v>-13335.178723568197</v>
      </c>
      <c r="AI86" s="210">
        <f t="shared" si="17"/>
        <v>-14578.69909641007</v>
      </c>
      <c r="AJ86" s="210">
        <f t="shared" si="18"/>
        <v>-17683.277763687227</v>
      </c>
      <c r="AK86" s="30">
        <f t="shared" si="20"/>
        <v>-7044.1333333333332</v>
      </c>
      <c r="AL86" s="30">
        <f t="shared" si="22"/>
        <v>-9223.0399999999991</v>
      </c>
      <c r="AM86" s="30">
        <f t="shared" ref="AM86:AM98" si="23">-$AM$15/15</f>
        <v>-6733.333333333333</v>
      </c>
      <c r="AN86" s="207">
        <f t="shared" si="19"/>
        <v>-124298.94562464196</v>
      </c>
      <c r="AO86" s="207">
        <f t="shared" si="21"/>
        <v>-1291323.9452512246</v>
      </c>
      <c r="AP86" s="30"/>
    </row>
    <row r="87" spans="1:42" ht="14.25" x14ac:dyDescent="0.2">
      <c r="A87" s="217">
        <v>2018</v>
      </c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30"/>
      <c r="Z87" s="30"/>
      <c r="AA87" s="210">
        <v>0</v>
      </c>
      <c r="AB87" s="210">
        <f t="shared" si="10"/>
        <v>-5562.0454096186959</v>
      </c>
      <c r="AC87" s="210">
        <f t="shared" si="11"/>
        <v>-4116.8392647521941</v>
      </c>
      <c r="AD87" s="210">
        <f t="shared" si="12"/>
        <v>-3875.1382597852235</v>
      </c>
      <c r="AE87" s="210">
        <f t="shared" si="13"/>
        <v>-8067.2383432364622</v>
      </c>
      <c r="AF87" s="210">
        <f t="shared" si="14"/>
        <v>-16120.186008723609</v>
      </c>
      <c r="AG87" s="210">
        <f t="shared" si="15"/>
        <v>-13032.025796388574</v>
      </c>
      <c r="AH87" s="210">
        <f t="shared" si="16"/>
        <v>-13335.178723568197</v>
      </c>
      <c r="AI87" s="210">
        <f t="shared" si="17"/>
        <v>-14578.69909641007</v>
      </c>
      <c r="AJ87" s="210">
        <f t="shared" si="18"/>
        <v>-17683.277763687227</v>
      </c>
      <c r="AK87" s="30">
        <f t="shared" si="20"/>
        <v>-7044.1333333333332</v>
      </c>
      <c r="AL87" s="30">
        <f t="shared" si="22"/>
        <v>-9223.0399999999991</v>
      </c>
      <c r="AM87" s="30">
        <f t="shared" si="23"/>
        <v>-6733.333333333333</v>
      </c>
      <c r="AN87" s="207">
        <f t="shared" si="19"/>
        <v>-119371.13533283692</v>
      </c>
      <c r="AO87" s="207">
        <f t="shared" si="21"/>
        <v>-1410695.0805840616</v>
      </c>
      <c r="AP87" s="30"/>
    </row>
    <row r="88" spans="1:42" ht="14.25" x14ac:dyDescent="0.2">
      <c r="A88" s="217">
        <v>2019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30"/>
      <c r="Z88" s="30"/>
      <c r="AA88" s="30"/>
      <c r="AB88" s="30"/>
      <c r="AC88" s="210">
        <f t="shared" si="11"/>
        <v>-4116.8392647521941</v>
      </c>
      <c r="AD88" s="210">
        <f t="shared" si="12"/>
        <v>-3875.1382597852235</v>
      </c>
      <c r="AE88" s="210">
        <f t="shared" si="13"/>
        <v>-8067.2383432364622</v>
      </c>
      <c r="AF88" s="210">
        <f t="shared" si="14"/>
        <v>-16120.186008723609</v>
      </c>
      <c r="AG88" s="210">
        <f t="shared" si="15"/>
        <v>-13032.025796388574</v>
      </c>
      <c r="AH88" s="210">
        <f t="shared" si="16"/>
        <v>-13335.178723568197</v>
      </c>
      <c r="AI88" s="210">
        <f t="shared" si="17"/>
        <v>-14578.69909641007</v>
      </c>
      <c r="AJ88" s="210">
        <f t="shared" si="18"/>
        <v>-17683.277763687227</v>
      </c>
      <c r="AK88" s="30">
        <f t="shared" si="20"/>
        <v>-7044.1333333333332</v>
      </c>
      <c r="AL88" s="30">
        <f t="shared" si="22"/>
        <v>-9223.0399999999991</v>
      </c>
      <c r="AM88" s="30">
        <f t="shared" si="23"/>
        <v>-6733.333333333333</v>
      </c>
      <c r="AN88" s="207">
        <f t="shared" si="19"/>
        <v>-113809.08992321821</v>
      </c>
      <c r="AO88" s="207">
        <f t="shared" si="21"/>
        <v>-1524504.1705072797</v>
      </c>
      <c r="AP88" s="30"/>
    </row>
    <row r="89" spans="1:42" ht="14.25" x14ac:dyDescent="0.2">
      <c r="A89" s="217">
        <v>2020</v>
      </c>
      <c r="C89" s="210"/>
      <c r="D89" s="210"/>
      <c r="E89" s="21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30"/>
      <c r="Z89" s="30"/>
      <c r="AA89" s="30"/>
      <c r="AB89" s="30"/>
      <c r="AC89" s="30"/>
      <c r="AD89" s="210">
        <f t="shared" si="12"/>
        <v>-3875.1382597852235</v>
      </c>
      <c r="AE89" s="210">
        <f t="shared" si="13"/>
        <v>-8067.2383432364622</v>
      </c>
      <c r="AF89" s="210">
        <f t="shared" si="14"/>
        <v>-16120.186008723609</v>
      </c>
      <c r="AG89" s="210">
        <f t="shared" si="15"/>
        <v>-13032.025796388574</v>
      </c>
      <c r="AH89" s="210">
        <f t="shared" si="16"/>
        <v>-13335.178723568197</v>
      </c>
      <c r="AI89" s="210">
        <f t="shared" si="17"/>
        <v>-14578.69909641007</v>
      </c>
      <c r="AJ89" s="210">
        <f t="shared" si="18"/>
        <v>-17683.277763687227</v>
      </c>
      <c r="AK89" s="30">
        <f t="shared" si="20"/>
        <v>-7044.1333333333332</v>
      </c>
      <c r="AL89" s="30">
        <f t="shared" si="22"/>
        <v>-9223.0399999999991</v>
      </c>
      <c r="AM89" s="30">
        <f t="shared" si="23"/>
        <v>-6733.333333333333</v>
      </c>
      <c r="AN89" s="207">
        <f t="shared" si="19"/>
        <v>-109692.25065846602</v>
      </c>
      <c r="AO89" s="207">
        <f t="shared" si="21"/>
        <v>-1634196.4211657457</v>
      </c>
      <c r="AP89" s="30"/>
    </row>
    <row r="90" spans="1:42" ht="14.25" x14ac:dyDescent="0.2">
      <c r="A90" s="217">
        <v>2021</v>
      </c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30"/>
      <c r="Z90" s="30"/>
      <c r="AA90" s="30"/>
      <c r="AB90" s="30"/>
      <c r="AC90" s="30"/>
      <c r="AD90" s="30"/>
      <c r="AE90" s="210">
        <f t="shared" si="13"/>
        <v>-8067.2383432364622</v>
      </c>
      <c r="AF90" s="210">
        <f t="shared" si="14"/>
        <v>-16120.186008723609</v>
      </c>
      <c r="AG90" s="210">
        <f t="shared" si="15"/>
        <v>-13032.025796388574</v>
      </c>
      <c r="AH90" s="210">
        <f t="shared" si="16"/>
        <v>-13335.178723568197</v>
      </c>
      <c r="AI90" s="210">
        <f t="shared" si="17"/>
        <v>-14578.69909641007</v>
      </c>
      <c r="AJ90" s="210">
        <f t="shared" si="18"/>
        <v>-17683.277763687227</v>
      </c>
      <c r="AK90" s="30">
        <f t="shared" si="20"/>
        <v>-7044.1333333333332</v>
      </c>
      <c r="AL90" s="30">
        <f t="shared" si="22"/>
        <v>-9223.0399999999991</v>
      </c>
      <c r="AM90" s="30">
        <f t="shared" si="23"/>
        <v>-6733.333333333333</v>
      </c>
      <c r="AN90" s="207">
        <f t="shared" si="19"/>
        <v>-105817.11239868079</v>
      </c>
      <c r="AO90" s="207">
        <f t="shared" si="21"/>
        <v>-1740013.5335644265</v>
      </c>
      <c r="AP90" s="30"/>
    </row>
    <row r="91" spans="1:42" ht="14.25" x14ac:dyDescent="0.2">
      <c r="A91" s="217">
        <v>2022</v>
      </c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30"/>
      <c r="Z91" s="30"/>
      <c r="AA91" s="30"/>
      <c r="AB91" s="30"/>
      <c r="AC91" s="30"/>
      <c r="AD91" s="30"/>
      <c r="AE91" s="30"/>
      <c r="AF91" s="210">
        <f t="shared" si="14"/>
        <v>-16120.186008723609</v>
      </c>
      <c r="AG91" s="210">
        <f t="shared" si="15"/>
        <v>-13032.025796388574</v>
      </c>
      <c r="AH91" s="210">
        <f t="shared" si="16"/>
        <v>-13335.178723568197</v>
      </c>
      <c r="AI91" s="210">
        <f t="shared" si="17"/>
        <v>-14578.69909641007</v>
      </c>
      <c r="AJ91" s="210">
        <f t="shared" si="18"/>
        <v>-17683.277763687227</v>
      </c>
      <c r="AK91" s="30">
        <f t="shared" si="20"/>
        <v>-7044.1333333333332</v>
      </c>
      <c r="AL91" s="30">
        <f t="shared" si="22"/>
        <v>-9223.0399999999991</v>
      </c>
      <c r="AM91" s="30">
        <f t="shared" si="23"/>
        <v>-6733.333333333333</v>
      </c>
      <c r="AN91" s="207">
        <f t="shared" si="19"/>
        <v>-97749.874055444321</v>
      </c>
      <c r="AO91" s="207">
        <f t="shared" si="21"/>
        <v>-1837763.4076198707</v>
      </c>
      <c r="AP91" s="30"/>
    </row>
    <row r="92" spans="1:42" ht="14.25" x14ac:dyDescent="0.2">
      <c r="A92" s="217">
        <v>2023</v>
      </c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30"/>
      <c r="Z92" s="30"/>
      <c r="AA92" s="30"/>
      <c r="AB92" s="30"/>
      <c r="AC92" s="30"/>
      <c r="AD92" s="30"/>
      <c r="AE92" s="30"/>
      <c r="AF92" s="30"/>
      <c r="AG92" s="210">
        <f t="shared" si="15"/>
        <v>-13032.025796388574</v>
      </c>
      <c r="AH92" s="210">
        <f t="shared" si="16"/>
        <v>-13335.178723568197</v>
      </c>
      <c r="AI92" s="210">
        <f t="shared" si="17"/>
        <v>-14578.69909641007</v>
      </c>
      <c r="AJ92" s="210">
        <f t="shared" si="18"/>
        <v>-17683.277763687227</v>
      </c>
      <c r="AK92" s="30">
        <f t="shared" si="20"/>
        <v>-7044.1333333333332</v>
      </c>
      <c r="AL92" s="30">
        <f t="shared" si="22"/>
        <v>-9223.0399999999991</v>
      </c>
      <c r="AM92" s="30">
        <f t="shared" si="23"/>
        <v>-6733.333333333333</v>
      </c>
      <c r="AN92" s="207">
        <f t="shared" si="19"/>
        <v>-81629.688046720723</v>
      </c>
      <c r="AO92" s="207">
        <f t="shared" si="21"/>
        <v>-1919393.0956665915</v>
      </c>
      <c r="AP92" s="30"/>
    </row>
    <row r="93" spans="1:42" ht="14.25" x14ac:dyDescent="0.2">
      <c r="A93" s="217">
        <v>2024</v>
      </c>
      <c r="C93" s="210"/>
      <c r="D93" s="210"/>
      <c r="E93" s="210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30"/>
      <c r="Z93" s="30"/>
      <c r="AA93" s="30"/>
      <c r="AB93" s="30"/>
      <c r="AC93" s="30"/>
      <c r="AD93" s="30"/>
      <c r="AE93" s="30"/>
      <c r="AF93" s="30"/>
      <c r="AG93" s="30"/>
      <c r="AH93" s="210">
        <f t="shared" si="16"/>
        <v>-13335.178723568197</v>
      </c>
      <c r="AI93" s="210">
        <f t="shared" si="17"/>
        <v>-14578.69909641007</v>
      </c>
      <c r="AJ93" s="210">
        <f t="shared" si="18"/>
        <v>-17683.277763687227</v>
      </c>
      <c r="AK93" s="30">
        <f t="shared" si="20"/>
        <v>-7044.1333333333332</v>
      </c>
      <c r="AL93" s="30">
        <f t="shared" si="22"/>
        <v>-9223.0399999999991</v>
      </c>
      <c r="AM93" s="30">
        <f t="shared" si="23"/>
        <v>-6733.333333333333</v>
      </c>
      <c r="AN93" s="207">
        <f t="shared" si="19"/>
        <v>-68597.662250332156</v>
      </c>
      <c r="AO93" s="207">
        <f t="shared" si="21"/>
        <v>-1987990.7579169236</v>
      </c>
      <c r="AP93" s="30"/>
    </row>
    <row r="94" spans="1:42" ht="14.25" x14ac:dyDescent="0.2">
      <c r="A94" s="217">
        <v>2025</v>
      </c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30"/>
      <c r="Z94" s="30"/>
      <c r="AA94" s="30"/>
      <c r="AB94" s="30"/>
      <c r="AC94" s="30"/>
      <c r="AD94" s="30"/>
      <c r="AE94" s="30"/>
      <c r="AF94" s="30"/>
      <c r="AG94" s="30"/>
      <c r="AH94" s="30">
        <v>-6667.59</v>
      </c>
      <c r="AI94" s="210">
        <f t="shared" si="17"/>
        <v>-14578.69909641007</v>
      </c>
      <c r="AJ94" s="210">
        <f t="shared" si="18"/>
        <v>-17683.277763687227</v>
      </c>
      <c r="AK94" s="30">
        <f t="shared" si="20"/>
        <v>-7044.1333333333332</v>
      </c>
      <c r="AL94" s="30">
        <f t="shared" si="22"/>
        <v>-9223.0399999999991</v>
      </c>
      <c r="AM94" s="30">
        <f t="shared" si="23"/>
        <v>-6733.333333333333</v>
      </c>
      <c r="AN94" s="207">
        <f t="shared" si="19"/>
        <v>-61930.073526763968</v>
      </c>
      <c r="AO94" s="207">
        <f t="shared" si="21"/>
        <v>-2049920.8314436877</v>
      </c>
      <c r="AP94" s="30"/>
    </row>
    <row r="95" spans="1:42" ht="14.25" x14ac:dyDescent="0.2">
      <c r="A95" s="217">
        <v>2026</v>
      </c>
      <c r="C95" s="210"/>
      <c r="D95" s="210"/>
      <c r="E95" s="210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>
        <v>-7289.35</v>
      </c>
      <c r="AJ95" s="210">
        <f t="shared" si="18"/>
        <v>-17683.277763687227</v>
      </c>
      <c r="AK95" s="30">
        <f t="shared" si="20"/>
        <v>-7044.1333333333332</v>
      </c>
      <c r="AL95" s="30">
        <f t="shared" si="22"/>
        <v>-9223.0399999999991</v>
      </c>
      <c r="AM95" s="30">
        <f t="shared" si="23"/>
        <v>-6733.333333333333</v>
      </c>
      <c r="AN95" s="207">
        <f t="shared" si="19"/>
        <v>-47973.134430353894</v>
      </c>
      <c r="AO95" s="207">
        <f t="shared" si="21"/>
        <v>-2097893.9658740414</v>
      </c>
      <c r="AP95" s="30"/>
    </row>
    <row r="96" spans="1:42" ht="14.25" x14ac:dyDescent="0.2">
      <c r="A96" s="217">
        <v>2027</v>
      </c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>
        <v>-8841.64</v>
      </c>
      <c r="AK96" s="30">
        <f t="shared" si="20"/>
        <v>-7044.1333333333332</v>
      </c>
      <c r="AL96" s="30">
        <f t="shared" si="22"/>
        <v>-9223.0399999999991</v>
      </c>
      <c r="AM96" s="30">
        <f t="shared" si="23"/>
        <v>-6733.333333333333</v>
      </c>
      <c r="AN96" s="207">
        <f t="shared" si="19"/>
        <v>-31842.146666666664</v>
      </c>
      <c r="AO96" s="207">
        <f t="shared" si="21"/>
        <v>-2129736.1125407079</v>
      </c>
      <c r="AP96" s="30"/>
    </row>
    <row r="97" spans="1:42" ht="14.25" x14ac:dyDescent="0.2">
      <c r="A97" s="217">
        <v>2028</v>
      </c>
      <c r="C97" s="210"/>
      <c r="D97" s="210"/>
      <c r="E97" s="21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>
        <v>-3522.07</v>
      </c>
      <c r="AL97" s="30">
        <f t="shared" si="22"/>
        <v>-9223.0399999999991</v>
      </c>
      <c r="AM97" s="30">
        <f t="shared" si="23"/>
        <v>-6733.333333333333</v>
      </c>
      <c r="AN97" s="207">
        <f t="shared" si="19"/>
        <v>-19478.443333333333</v>
      </c>
      <c r="AO97" s="207">
        <f t="shared" si="21"/>
        <v>-2149214.5558740413</v>
      </c>
      <c r="AP97" s="30"/>
    </row>
    <row r="98" spans="1:42" ht="14.25" x14ac:dyDescent="0.2">
      <c r="A98" s="217">
        <v>2029</v>
      </c>
      <c r="C98" s="210"/>
      <c r="D98" s="210"/>
      <c r="E98" s="21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>
        <f>-$AL$19/15*0.5</f>
        <v>-4611.5199999999995</v>
      </c>
      <c r="AM98" s="30">
        <f t="shared" si="23"/>
        <v>-6733.333333333333</v>
      </c>
      <c r="AN98" s="207">
        <f t="shared" si="19"/>
        <v>-11344.853333333333</v>
      </c>
      <c r="AO98" s="207">
        <f t="shared" si="21"/>
        <v>-2160559.4092073748</v>
      </c>
      <c r="AP98" s="30"/>
    </row>
    <row r="99" spans="1:42" ht="14.25" x14ac:dyDescent="0.2">
      <c r="A99" s="217">
        <v>2030</v>
      </c>
      <c r="C99" s="210"/>
      <c r="D99" s="210"/>
      <c r="E99" s="210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>
        <f>-$AM$15/15*0.5</f>
        <v>-3366.6666666666665</v>
      </c>
      <c r="AN99" s="207">
        <f t="shared" si="19"/>
        <v>-3366.6666666666665</v>
      </c>
      <c r="AO99" s="207">
        <f t="shared" si="21"/>
        <v>-2163926.0758740413</v>
      </c>
      <c r="AP99" s="30"/>
    </row>
    <row r="100" spans="1:42" ht="14.25" x14ac:dyDescent="0.2">
      <c r="A100" s="217">
        <v>2031</v>
      </c>
      <c r="C100" s="210"/>
      <c r="D100" s="210"/>
      <c r="E100" s="21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207"/>
      <c r="AO100" s="133"/>
      <c r="AP100" s="30"/>
    </row>
    <row r="101" spans="1:42" ht="14.25" x14ac:dyDescent="0.2">
      <c r="A101" s="217">
        <v>2032</v>
      </c>
      <c r="C101" s="210"/>
      <c r="D101" s="210"/>
      <c r="E101" s="21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207"/>
      <c r="AO101" s="133"/>
      <c r="AP101" s="30"/>
    </row>
    <row r="102" spans="1:42" x14ac:dyDescent="0.2">
      <c r="C102" s="210"/>
      <c r="D102" s="210"/>
      <c r="E102" s="210"/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207"/>
      <c r="AO102" s="133"/>
      <c r="AP102" s="30"/>
    </row>
    <row r="103" spans="1:42" x14ac:dyDescent="0.2">
      <c r="A103" s="32" t="s">
        <v>61</v>
      </c>
      <c r="C103" s="218">
        <f>SUM(C82:C102)</f>
        <v>0</v>
      </c>
      <c r="D103" s="218">
        <f t="shared" ref="D103:AN103" si="24">SUM(D82:D102)</f>
        <v>0</v>
      </c>
      <c r="E103" s="218">
        <f t="shared" si="24"/>
        <v>0</v>
      </c>
      <c r="F103" s="218">
        <f t="shared" si="24"/>
        <v>0</v>
      </c>
      <c r="G103" s="218">
        <f t="shared" si="24"/>
        <v>0</v>
      </c>
      <c r="H103" s="218">
        <f t="shared" si="24"/>
        <v>0</v>
      </c>
      <c r="I103" s="218">
        <f t="shared" si="24"/>
        <v>0</v>
      </c>
      <c r="J103" s="218">
        <f t="shared" si="24"/>
        <v>0</v>
      </c>
      <c r="K103" s="218">
        <f t="shared" si="24"/>
        <v>0</v>
      </c>
      <c r="L103" s="218">
        <f t="shared" si="24"/>
        <v>0</v>
      </c>
      <c r="M103" s="218">
        <f t="shared" si="24"/>
        <v>0</v>
      </c>
      <c r="N103" s="218">
        <f t="shared" si="24"/>
        <v>0</v>
      </c>
      <c r="O103" s="218">
        <f t="shared" si="24"/>
        <v>0</v>
      </c>
      <c r="P103" s="218">
        <f t="shared" si="24"/>
        <v>-10948.041023416692</v>
      </c>
      <c r="Q103" s="218">
        <f t="shared" si="24"/>
        <v>-8738.8290666797111</v>
      </c>
      <c r="R103" s="218">
        <f t="shared" si="24"/>
        <v>-8514.6046833042383</v>
      </c>
      <c r="S103" s="218">
        <f t="shared" si="24"/>
        <v>-10082.112374464352</v>
      </c>
      <c r="T103" s="218">
        <f t="shared" si="24"/>
        <v>-14621.232935093743</v>
      </c>
      <c r="U103" s="218">
        <f t="shared" si="24"/>
        <v>-23049.565053136183</v>
      </c>
      <c r="V103" s="218">
        <f t="shared" si="24"/>
        <v>-15070.909238277265</v>
      </c>
      <c r="W103" s="218">
        <f t="shared" si="24"/>
        <v>-21487.483283576847</v>
      </c>
      <c r="X103" s="218">
        <f t="shared" si="24"/>
        <v>-23305.832713808912</v>
      </c>
      <c r="Y103" s="218">
        <f t="shared" si="24"/>
        <v>-20556.558840513353</v>
      </c>
      <c r="Z103" s="218">
        <f t="shared" si="24"/>
        <v>-38447.475100958814</v>
      </c>
      <c r="AA103" s="218">
        <f t="shared" si="24"/>
        <v>-24639.051459025322</v>
      </c>
      <c r="AB103" s="218">
        <f t="shared" si="24"/>
        <v>-33372.272457712177</v>
      </c>
      <c r="AC103" s="218">
        <f t="shared" si="24"/>
        <v>-28817.874853265359</v>
      </c>
      <c r="AD103" s="218">
        <f t="shared" si="24"/>
        <v>-31001.106078281791</v>
      </c>
      <c r="AE103" s="218">
        <f t="shared" si="24"/>
        <v>-72605.145089128142</v>
      </c>
      <c r="AF103" s="218">
        <f t="shared" si="24"/>
        <v>-161201.8600872361</v>
      </c>
      <c r="AG103" s="218">
        <f t="shared" si="24"/>
        <v>-143352.28376027429</v>
      </c>
      <c r="AH103" s="218">
        <f t="shared" si="24"/>
        <v>-166689.73468281832</v>
      </c>
      <c r="AI103" s="218">
        <f t="shared" si="24"/>
        <v>-196812.43825333091</v>
      </c>
      <c r="AJ103" s="218">
        <f t="shared" si="24"/>
        <v>-256407.52869162109</v>
      </c>
      <c r="AK103" s="218">
        <f t="shared" si="24"/>
        <v>-105662.00333333333</v>
      </c>
      <c r="AL103" s="218">
        <f t="shared" si="24"/>
        <v>-138345.59999999995</v>
      </c>
      <c r="AM103" s="218">
        <f t="shared" si="24"/>
        <v>-100999.99999999999</v>
      </c>
      <c r="AN103" s="218">
        <f t="shared" si="24"/>
        <v>-1654729.5430592573</v>
      </c>
      <c r="AO103" s="133"/>
      <c r="AP103" s="30"/>
    </row>
    <row r="104" spans="1:42" x14ac:dyDescent="0.2"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133"/>
      <c r="AP104" s="30"/>
    </row>
    <row r="105" spans="1:42" x14ac:dyDescent="0.2">
      <c r="A105" s="32" t="s">
        <v>62</v>
      </c>
      <c r="C105" s="218">
        <f>C69+C103</f>
        <v>0</v>
      </c>
      <c r="D105" s="218">
        <f t="shared" ref="D105:AN105" si="25">D69+D103</f>
        <v>0</v>
      </c>
      <c r="E105" s="218">
        <f t="shared" si="25"/>
        <v>0</v>
      </c>
      <c r="F105" s="218">
        <f t="shared" si="25"/>
        <v>0</v>
      </c>
      <c r="G105" s="218">
        <f t="shared" si="25"/>
        <v>0</v>
      </c>
      <c r="H105" s="218">
        <f t="shared" si="25"/>
        <v>0</v>
      </c>
      <c r="I105" s="218">
        <f t="shared" si="25"/>
        <v>0</v>
      </c>
      <c r="J105" s="218">
        <f t="shared" si="25"/>
        <v>0</v>
      </c>
      <c r="K105" s="218">
        <f t="shared" si="25"/>
        <v>0</v>
      </c>
      <c r="L105" s="218">
        <f t="shared" si="25"/>
        <v>0</v>
      </c>
      <c r="M105" s="218">
        <f t="shared" si="25"/>
        <v>0</v>
      </c>
      <c r="N105" s="218">
        <f t="shared" si="25"/>
        <v>0</v>
      </c>
      <c r="O105" s="218">
        <f t="shared" si="25"/>
        <v>0</v>
      </c>
      <c r="P105" s="218">
        <f t="shared" si="25"/>
        <v>0</v>
      </c>
      <c r="Q105" s="218">
        <f t="shared" si="25"/>
        <v>0</v>
      </c>
      <c r="R105" s="218">
        <f t="shared" si="25"/>
        <v>0</v>
      </c>
      <c r="S105" s="218">
        <f t="shared" si="25"/>
        <v>0</v>
      </c>
      <c r="T105" s="218">
        <f t="shared" si="25"/>
        <v>0</v>
      </c>
      <c r="U105" s="218">
        <f t="shared" si="25"/>
        <v>0</v>
      </c>
      <c r="V105" s="218">
        <f t="shared" si="25"/>
        <v>0</v>
      </c>
      <c r="W105" s="218">
        <f t="shared" si="25"/>
        <v>0</v>
      </c>
      <c r="X105" s="218">
        <f t="shared" si="25"/>
        <v>0</v>
      </c>
      <c r="Y105" s="218">
        <f t="shared" si="25"/>
        <v>0</v>
      </c>
      <c r="Z105" s="218">
        <f t="shared" si="25"/>
        <v>0</v>
      </c>
      <c r="AA105" s="218">
        <f t="shared" si="25"/>
        <v>0</v>
      </c>
      <c r="AB105" s="218">
        <f t="shared" si="25"/>
        <v>0</v>
      </c>
      <c r="AC105" s="218">
        <f t="shared" si="25"/>
        <v>0</v>
      </c>
      <c r="AD105" s="218">
        <f t="shared" si="25"/>
        <v>0</v>
      </c>
      <c r="AE105" s="218">
        <f t="shared" si="25"/>
        <v>0</v>
      </c>
      <c r="AF105" s="218">
        <f t="shared" si="25"/>
        <v>0</v>
      </c>
      <c r="AG105" s="218">
        <f t="shared" si="25"/>
        <v>0</v>
      </c>
      <c r="AH105" s="218">
        <f t="shared" si="25"/>
        <v>-6.3821586081758142E-4</v>
      </c>
      <c r="AI105" s="218">
        <f t="shared" si="25"/>
        <v>-4.5179497101344168E-4</v>
      </c>
      <c r="AJ105" s="218">
        <f t="shared" si="25"/>
        <v>-1.1181562731508166E-3</v>
      </c>
      <c r="AK105" s="218">
        <f t="shared" si="25"/>
        <v>-3.3333333267364651E-3</v>
      </c>
      <c r="AL105" s="218">
        <f t="shared" si="25"/>
        <v>0</v>
      </c>
      <c r="AM105" s="218">
        <f t="shared" si="25"/>
        <v>0</v>
      </c>
      <c r="AN105" s="218">
        <f t="shared" si="25"/>
        <v>-5.541500635445118E-3</v>
      </c>
      <c r="AO105" s="133"/>
      <c r="AP105" s="30"/>
    </row>
    <row r="106" spans="1:42" x14ac:dyDescent="0.2">
      <c r="C106" s="210"/>
      <c r="D106" s="210"/>
      <c r="E106" s="210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207"/>
      <c r="AO106" s="133"/>
      <c r="AP106" s="30"/>
    </row>
    <row r="107" spans="1:42" x14ac:dyDescent="0.2"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207"/>
      <c r="AO107" s="133"/>
      <c r="AP107" s="30"/>
    </row>
    <row r="108" spans="1:42" x14ac:dyDescent="0.2">
      <c r="C108" s="210"/>
      <c r="D108" s="210"/>
      <c r="E108" s="210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207"/>
      <c r="AO108" s="133"/>
      <c r="AP108" s="30"/>
    </row>
    <row r="109" spans="1:42" x14ac:dyDescent="0.2">
      <c r="C109" s="210"/>
      <c r="D109" s="210"/>
      <c r="E109" s="210"/>
      <c r="F109" s="210"/>
      <c r="G109" s="210"/>
      <c r="H109" s="210"/>
      <c r="I109" s="210"/>
      <c r="J109" s="210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207"/>
      <c r="AO109" s="133"/>
      <c r="AP109" s="30"/>
    </row>
    <row r="110" spans="1:42" x14ac:dyDescent="0.2">
      <c r="C110" s="210"/>
      <c r="D110" s="210"/>
      <c r="E110" s="210"/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30"/>
      <c r="Z110" s="30"/>
      <c r="AA110" s="30"/>
      <c r="AB110" s="30"/>
      <c r="AC110" s="30"/>
      <c r="AD110" s="30"/>
      <c r="AE110" s="30"/>
      <c r="AF110" s="30" t="s">
        <v>63</v>
      </c>
      <c r="AG110" s="30"/>
      <c r="AH110" s="30"/>
      <c r="AI110" s="210" t="s">
        <v>79</v>
      </c>
      <c r="AJ110" s="210" t="s">
        <v>80</v>
      </c>
      <c r="AK110" s="206" t="s">
        <v>0</v>
      </c>
      <c r="AL110" s="206"/>
      <c r="AM110" s="206"/>
      <c r="AO110" s="133"/>
      <c r="AP110" s="30"/>
    </row>
    <row r="111" spans="1:42" x14ac:dyDescent="0.2">
      <c r="Y111" s="30"/>
      <c r="Z111" s="30"/>
      <c r="AA111" s="30"/>
      <c r="AB111" s="30"/>
      <c r="AC111" s="30"/>
      <c r="AD111" s="207"/>
      <c r="AE111" s="30"/>
      <c r="AF111" s="42" t="s">
        <v>15</v>
      </c>
      <c r="AG111" s="30"/>
      <c r="AH111" s="30"/>
      <c r="AI111" s="30">
        <f>AO83</f>
        <v>-895717.8512133148</v>
      </c>
      <c r="AJ111" s="31">
        <v>-461015.91429725179</v>
      </c>
      <c r="AK111" s="30">
        <f>SUM(AI111:AJ111)</f>
        <v>-1356733.7655105665</v>
      </c>
      <c r="AL111" s="30"/>
      <c r="AM111" s="30"/>
      <c r="AO111" s="133"/>
    </row>
    <row r="112" spans="1:42" x14ac:dyDescent="0.2">
      <c r="C112" s="210"/>
      <c r="D112" s="210"/>
      <c r="E112" s="210"/>
      <c r="F112" s="210"/>
      <c r="G112" s="210"/>
      <c r="H112" s="210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10"/>
      <c r="AD112" s="210"/>
      <c r="AE112" s="210"/>
      <c r="AF112" s="42" t="s">
        <v>16</v>
      </c>
      <c r="AG112" s="210"/>
      <c r="AH112" s="210"/>
      <c r="AI112" s="261">
        <v>-137396.33401338613</v>
      </c>
      <c r="AJ112" s="31">
        <v>-76901.1476673617</v>
      </c>
      <c r="AK112" s="30">
        <f>SUM(AI112:AJ112)</f>
        <v>-214297.48168074782</v>
      </c>
      <c r="AL112" s="30"/>
      <c r="AM112" s="30"/>
      <c r="AO112" s="207"/>
    </row>
    <row r="113" spans="25:42" ht="13.5" thickBot="1" x14ac:dyDescent="0.25">
      <c r="Y113" s="30"/>
      <c r="Z113" s="30"/>
      <c r="AA113" s="30"/>
      <c r="AB113" s="30"/>
      <c r="AC113" s="30"/>
      <c r="AD113" s="207"/>
      <c r="AE113" s="207"/>
      <c r="AF113" s="42" t="s">
        <v>17</v>
      </c>
      <c r="AG113" s="267"/>
      <c r="AH113" s="267"/>
      <c r="AI113" s="203">
        <f>SUM(AI111:AI112)</f>
        <v>-1033114.185226701</v>
      </c>
      <c r="AJ113" s="203">
        <f>SUM(AJ111:AJ112)</f>
        <v>-537917.0619646135</v>
      </c>
      <c r="AK113" s="203">
        <f>SUM(AK111:AK112)</f>
        <v>-1571031.2471913144</v>
      </c>
      <c r="AL113" s="207"/>
      <c r="AM113" s="207"/>
      <c r="AO113" s="207"/>
      <c r="AP113" s="204"/>
    </row>
    <row r="114" spans="25:42" ht="13.5" thickTop="1" x14ac:dyDescent="0.2">
      <c r="Y114" s="30"/>
      <c r="Z114" s="30"/>
      <c r="AA114" s="30"/>
      <c r="AB114" s="30"/>
      <c r="AC114" s="30"/>
      <c r="AD114" s="207"/>
      <c r="AE114" s="207"/>
      <c r="AF114" s="207"/>
      <c r="AG114" s="267"/>
      <c r="AH114" s="267"/>
      <c r="AI114" s="267"/>
      <c r="AJ114" s="267"/>
      <c r="AK114" s="267"/>
      <c r="AL114" s="267"/>
      <c r="AM114" s="267"/>
      <c r="AN114" s="207"/>
      <c r="AO114" s="207"/>
      <c r="AP114" s="204"/>
    </row>
    <row r="115" spans="25:42" x14ac:dyDescent="0.2">
      <c r="Y115" s="30"/>
      <c r="Z115" s="30"/>
      <c r="AA115" s="30"/>
      <c r="AB115" s="30"/>
      <c r="AC115" s="30"/>
      <c r="AD115" s="30"/>
      <c r="AE115" s="30"/>
      <c r="AF115" s="30"/>
      <c r="AG115" s="207"/>
      <c r="AH115" s="207"/>
      <c r="AI115" s="207"/>
      <c r="AJ115" s="207"/>
      <c r="AK115" s="207"/>
      <c r="AL115" s="207"/>
      <c r="AM115" s="207"/>
      <c r="AN115" s="207"/>
      <c r="AO115" s="133"/>
      <c r="AP115" s="204"/>
    </row>
    <row r="116" spans="25:42" x14ac:dyDescent="0.2"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</row>
    <row r="117" spans="25:42" x14ac:dyDescent="0.2"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</row>
    <row r="118" spans="25:42" x14ac:dyDescent="0.2"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</row>
    <row r="119" spans="25:42" x14ac:dyDescent="0.2"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</row>
    <row r="120" spans="25:42" x14ac:dyDescent="0.2"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</row>
    <row r="121" spans="25:42" x14ac:dyDescent="0.2"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</row>
    <row r="122" spans="25:42" x14ac:dyDescent="0.2"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</row>
    <row r="123" spans="25:42" x14ac:dyDescent="0.2"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</row>
    <row r="124" spans="25:42" x14ac:dyDescent="0.2"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</row>
    <row r="125" spans="25:42" x14ac:dyDescent="0.2"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</row>
    <row r="126" spans="25:42" x14ac:dyDescent="0.2"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</row>
    <row r="127" spans="25:42" x14ac:dyDescent="0.2"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</row>
    <row r="128" spans="25:42" x14ac:dyDescent="0.2"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</row>
    <row r="129" spans="25:40" x14ac:dyDescent="0.2"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</row>
    <row r="130" spans="25:40" x14ac:dyDescent="0.2"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</row>
    <row r="131" spans="25:40" x14ac:dyDescent="0.2"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</row>
    <row r="132" spans="25:40" x14ac:dyDescent="0.2"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</row>
    <row r="133" spans="25:40" x14ac:dyDescent="0.2"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</row>
    <row r="134" spans="25:40" x14ac:dyDescent="0.2"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</row>
    <row r="135" spans="25:40" x14ac:dyDescent="0.2"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</row>
    <row r="136" spans="25:40" x14ac:dyDescent="0.2"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</row>
    <row r="137" spans="25:40" x14ac:dyDescent="0.2"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</row>
    <row r="138" spans="25:40" x14ac:dyDescent="0.2"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</row>
    <row r="139" spans="25:40" x14ac:dyDescent="0.2"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</row>
    <row r="140" spans="25:40" x14ac:dyDescent="0.2"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</row>
    <row r="141" spans="25:40" x14ac:dyDescent="0.2"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</row>
    <row r="142" spans="25:40" x14ac:dyDescent="0.2"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</row>
    <row r="143" spans="25:40" x14ac:dyDescent="0.2"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</row>
    <row r="144" spans="25:40" x14ac:dyDescent="0.2"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</row>
    <row r="145" spans="25:40" x14ac:dyDescent="0.2"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</row>
    <row r="146" spans="25:40" x14ac:dyDescent="0.2"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</row>
    <row r="147" spans="25:40" x14ac:dyDescent="0.2"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</row>
    <row r="148" spans="25:40" x14ac:dyDescent="0.2"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</row>
    <row r="149" spans="25:40" x14ac:dyDescent="0.2"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</row>
    <row r="150" spans="25:40" x14ac:dyDescent="0.2"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</row>
    <row r="151" spans="25:40" x14ac:dyDescent="0.2"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</row>
    <row r="152" spans="25:40" x14ac:dyDescent="0.2"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</row>
    <row r="153" spans="25:40" x14ac:dyDescent="0.2"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</row>
    <row r="154" spans="25:40" x14ac:dyDescent="0.2"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</row>
    <row r="155" spans="25:40" x14ac:dyDescent="0.2"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</row>
    <row r="156" spans="25:40" x14ac:dyDescent="0.2"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</row>
    <row r="157" spans="25:40" x14ac:dyDescent="0.2"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</row>
    <row r="158" spans="25:40" x14ac:dyDescent="0.2"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</row>
    <row r="159" spans="25:40" x14ac:dyDescent="0.2"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</row>
    <row r="160" spans="25:40" x14ac:dyDescent="0.2"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</row>
    <row r="161" spans="25:40" x14ac:dyDescent="0.2"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</row>
    <row r="162" spans="25:40" x14ac:dyDescent="0.2"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</row>
    <row r="163" spans="25:40" x14ac:dyDescent="0.2"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</row>
    <row r="164" spans="25:40" x14ac:dyDescent="0.2"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</row>
    <row r="165" spans="25:40" x14ac:dyDescent="0.2"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</row>
    <row r="166" spans="25:40" x14ac:dyDescent="0.2"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</row>
    <row r="167" spans="25:40" x14ac:dyDescent="0.2"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</row>
    <row r="168" spans="25:40" x14ac:dyDescent="0.2"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</row>
    <row r="169" spans="25:40" x14ac:dyDescent="0.2"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</row>
    <row r="170" spans="25:40" x14ac:dyDescent="0.2"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</row>
    <row r="171" spans="25:40" x14ac:dyDescent="0.2"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</row>
    <row r="172" spans="25:40" x14ac:dyDescent="0.2"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</row>
    <row r="173" spans="25:40" x14ac:dyDescent="0.2"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</row>
    <row r="174" spans="25:40" x14ac:dyDescent="0.2"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</row>
    <row r="175" spans="25:40" x14ac:dyDescent="0.2"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</row>
    <row r="176" spans="25:40" x14ac:dyDescent="0.2"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</row>
    <row r="177" spans="25:40" x14ac:dyDescent="0.2"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</row>
    <row r="178" spans="25:40" x14ac:dyDescent="0.2"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</row>
    <row r="179" spans="25:40" x14ac:dyDescent="0.2"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</row>
    <row r="180" spans="25:40" x14ac:dyDescent="0.2"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</row>
    <row r="181" spans="25:40" x14ac:dyDescent="0.2"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</row>
    <row r="182" spans="25:40" x14ac:dyDescent="0.2"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</row>
    <row r="183" spans="25:40" x14ac:dyDescent="0.2"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</row>
    <row r="184" spans="25:40" x14ac:dyDescent="0.2"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</row>
    <row r="185" spans="25:40" x14ac:dyDescent="0.2"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</row>
    <row r="186" spans="25:40" x14ac:dyDescent="0.2"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</row>
    <row r="187" spans="25:40" x14ac:dyDescent="0.2"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</row>
    <row r="188" spans="25:40" x14ac:dyDescent="0.2"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</row>
    <row r="189" spans="25:40" x14ac:dyDescent="0.2"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</row>
    <row r="190" spans="25:40" x14ac:dyDescent="0.2"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</row>
    <row r="191" spans="25:40" x14ac:dyDescent="0.2"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</row>
    <row r="192" spans="25:40" x14ac:dyDescent="0.2"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</row>
    <row r="193" spans="25:40" x14ac:dyDescent="0.2"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</row>
    <row r="194" spans="25:40" x14ac:dyDescent="0.2"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</row>
    <row r="195" spans="25:40" x14ac:dyDescent="0.2"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</row>
    <row r="196" spans="25:40" x14ac:dyDescent="0.2"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</row>
    <row r="197" spans="25:40" x14ac:dyDescent="0.2"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</row>
    <row r="198" spans="25:40" x14ac:dyDescent="0.2"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</row>
    <row r="199" spans="25:40" x14ac:dyDescent="0.2"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</row>
    <row r="200" spans="25:40" x14ac:dyDescent="0.2"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</row>
    <row r="201" spans="25:40" x14ac:dyDescent="0.2"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</row>
    <row r="202" spans="25:40" x14ac:dyDescent="0.2"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</row>
    <row r="203" spans="25:40" x14ac:dyDescent="0.2"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</row>
    <row r="204" spans="25:40" x14ac:dyDescent="0.2"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</row>
    <row r="205" spans="25:40" x14ac:dyDescent="0.2"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</row>
    <row r="206" spans="25:40" x14ac:dyDescent="0.2"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</row>
    <row r="207" spans="25:40" x14ac:dyDescent="0.2"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</row>
    <row r="208" spans="25:40" x14ac:dyDescent="0.2"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</row>
    <row r="209" spans="25:40" x14ac:dyDescent="0.2"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</row>
    <row r="210" spans="25:40" x14ac:dyDescent="0.2"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</row>
    <row r="211" spans="25:40" x14ac:dyDescent="0.2"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</row>
    <row r="212" spans="25:40" x14ac:dyDescent="0.2"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</row>
    <row r="213" spans="25:40" x14ac:dyDescent="0.2"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</row>
    <row r="214" spans="25:40" x14ac:dyDescent="0.2"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</row>
    <row r="215" spans="25:40" x14ac:dyDescent="0.2"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</row>
    <row r="216" spans="25:40" x14ac:dyDescent="0.2"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</row>
    <row r="217" spans="25:40" x14ac:dyDescent="0.2"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</row>
    <row r="218" spans="25:40" x14ac:dyDescent="0.2"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</row>
    <row r="219" spans="25:40" x14ac:dyDescent="0.2"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</row>
    <row r="220" spans="25:40" x14ac:dyDescent="0.2"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</row>
    <row r="221" spans="25:40" x14ac:dyDescent="0.2"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</row>
    <row r="222" spans="25:40" x14ac:dyDescent="0.2"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</row>
    <row r="223" spans="25:40" x14ac:dyDescent="0.2"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</row>
    <row r="224" spans="25:40" x14ac:dyDescent="0.2"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</row>
    <row r="225" spans="25:40" x14ac:dyDescent="0.2"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</row>
    <row r="226" spans="25:40" x14ac:dyDescent="0.2"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</row>
    <row r="227" spans="25:40" x14ac:dyDescent="0.2"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</row>
    <row r="228" spans="25:40" x14ac:dyDescent="0.2"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</row>
    <row r="229" spans="25:40" x14ac:dyDescent="0.2"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</row>
    <row r="230" spans="25:40" x14ac:dyDescent="0.2"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</row>
    <row r="231" spans="25:40" x14ac:dyDescent="0.2"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</row>
    <row r="232" spans="25:40" x14ac:dyDescent="0.2"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</row>
    <row r="233" spans="25:40" x14ac:dyDescent="0.2"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</row>
    <row r="234" spans="25:40" x14ac:dyDescent="0.2"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</row>
    <row r="235" spans="25:40" x14ac:dyDescent="0.2"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</row>
    <row r="236" spans="25:40" x14ac:dyDescent="0.2"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</row>
    <row r="237" spans="25:40" x14ac:dyDescent="0.2"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</row>
    <row r="238" spans="25:40" x14ac:dyDescent="0.2"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</row>
    <row r="239" spans="25:40" x14ac:dyDescent="0.2"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</row>
    <row r="240" spans="25:40" x14ac:dyDescent="0.2"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</row>
    <row r="241" spans="25:40" x14ac:dyDescent="0.2"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</row>
    <row r="242" spans="25:40" x14ac:dyDescent="0.2"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</row>
    <row r="243" spans="25:40" x14ac:dyDescent="0.2"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</row>
    <row r="244" spans="25:40" x14ac:dyDescent="0.2"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</row>
    <row r="245" spans="25:40" x14ac:dyDescent="0.2"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</row>
    <row r="246" spans="25:40" x14ac:dyDescent="0.2"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</row>
    <row r="247" spans="25:40" x14ac:dyDescent="0.2"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</row>
    <row r="248" spans="25:40" x14ac:dyDescent="0.2"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</row>
    <row r="249" spans="25:40" x14ac:dyDescent="0.2"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</row>
    <row r="250" spans="25:40" x14ac:dyDescent="0.2"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</row>
    <row r="251" spans="25:40" x14ac:dyDescent="0.2"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</row>
    <row r="252" spans="25:40" x14ac:dyDescent="0.2"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</row>
    <row r="253" spans="25:40" x14ac:dyDescent="0.2"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</row>
    <row r="254" spans="25:40" x14ac:dyDescent="0.2"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</row>
    <row r="255" spans="25:40" x14ac:dyDescent="0.2"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</row>
    <row r="256" spans="25:40" x14ac:dyDescent="0.2"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</row>
    <row r="257" spans="25:40" x14ac:dyDescent="0.2"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</row>
    <row r="258" spans="25:40" x14ac:dyDescent="0.2"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</row>
    <row r="259" spans="25:40" x14ac:dyDescent="0.2"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</row>
    <row r="260" spans="25:40" x14ac:dyDescent="0.2"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</row>
    <row r="261" spans="25:40" x14ac:dyDescent="0.2"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</row>
    <row r="262" spans="25:40" x14ac:dyDescent="0.2"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</row>
    <row r="263" spans="25:40" x14ac:dyDescent="0.2"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</row>
    <row r="264" spans="25:40" x14ac:dyDescent="0.2"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</row>
    <row r="265" spans="25:40" x14ac:dyDescent="0.2"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</row>
    <row r="266" spans="25:40" x14ac:dyDescent="0.2"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</row>
    <row r="267" spans="25:40" x14ac:dyDescent="0.2"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</row>
    <row r="268" spans="25:40" x14ac:dyDescent="0.2"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</row>
    <row r="269" spans="25:40" x14ac:dyDescent="0.2"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</row>
    <row r="270" spans="25:40" x14ac:dyDescent="0.2"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</row>
    <row r="271" spans="25:40" x14ac:dyDescent="0.2"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</row>
    <row r="272" spans="25:40" x14ac:dyDescent="0.2"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</row>
    <row r="273" spans="25:40" x14ac:dyDescent="0.2"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</row>
    <row r="274" spans="25:40" x14ac:dyDescent="0.2"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</row>
    <row r="275" spans="25:40" x14ac:dyDescent="0.2"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</row>
    <row r="276" spans="25:40" x14ac:dyDescent="0.2"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</row>
    <row r="277" spans="25:40" x14ac:dyDescent="0.2"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</row>
    <row r="278" spans="25:40" x14ac:dyDescent="0.2"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</row>
    <row r="279" spans="25:40" x14ac:dyDescent="0.2"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</row>
    <row r="280" spans="25:40" x14ac:dyDescent="0.2"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</row>
    <row r="281" spans="25:40" x14ac:dyDescent="0.2"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</row>
    <row r="282" spans="25:40" x14ac:dyDescent="0.2"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</row>
    <row r="283" spans="25:40" x14ac:dyDescent="0.2"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</row>
    <row r="284" spans="25:40" x14ac:dyDescent="0.2"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</row>
    <row r="285" spans="25:40" x14ac:dyDescent="0.2"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</row>
    <row r="286" spans="25:40" x14ac:dyDescent="0.2"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</row>
    <row r="287" spans="25:40" x14ac:dyDescent="0.2"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</row>
    <row r="288" spans="25:40" x14ac:dyDescent="0.2"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</row>
    <row r="289" spans="25:40" x14ac:dyDescent="0.2"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</row>
    <row r="290" spans="25:40" x14ac:dyDescent="0.2"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</row>
    <row r="291" spans="25:40" x14ac:dyDescent="0.2"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</row>
    <row r="292" spans="25:40" x14ac:dyDescent="0.2"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</row>
    <row r="293" spans="25:40" x14ac:dyDescent="0.2"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</row>
    <row r="294" spans="25:40" x14ac:dyDescent="0.2"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</row>
    <row r="295" spans="25:40" x14ac:dyDescent="0.2"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</row>
    <row r="296" spans="25:40" x14ac:dyDescent="0.2"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</row>
    <row r="297" spans="25:40" x14ac:dyDescent="0.2"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</row>
    <row r="298" spans="25:40" x14ac:dyDescent="0.2"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</row>
    <row r="299" spans="25:40" x14ac:dyDescent="0.2"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</row>
    <row r="300" spans="25:40" x14ac:dyDescent="0.2"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</row>
    <row r="301" spans="25:40" x14ac:dyDescent="0.2"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</row>
    <row r="302" spans="25:40" x14ac:dyDescent="0.2"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</row>
    <row r="303" spans="25:40" x14ac:dyDescent="0.2"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</row>
    <row r="304" spans="25:40" x14ac:dyDescent="0.2"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</row>
    <row r="305" spans="25:40" x14ac:dyDescent="0.2"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</row>
    <row r="306" spans="25:40" x14ac:dyDescent="0.2"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</row>
    <row r="307" spans="25:40" x14ac:dyDescent="0.2"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</row>
    <row r="308" spans="25:40" x14ac:dyDescent="0.2"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</row>
    <row r="309" spans="25:40" x14ac:dyDescent="0.2"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</row>
    <row r="310" spans="25:40" x14ac:dyDescent="0.2"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</row>
    <row r="311" spans="25:40" x14ac:dyDescent="0.2"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</row>
    <row r="312" spans="25:40" x14ac:dyDescent="0.2"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</row>
    <row r="313" spans="25:40" x14ac:dyDescent="0.2"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</row>
    <row r="314" spans="25:40" x14ac:dyDescent="0.2"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</row>
    <row r="315" spans="25:40" x14ac:dyDescent="0.2"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</row>
    <row r="316" spans="25:40" x14ac:dyDescent="0.2"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</row>
    <row r="317" spans="25:40" x14ac:dyDescent="0.2"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</row>
    <row r="318" spans="25:40" x14ac:dyDescent="0.2"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</row>
    <row r="319" spans="25:40" x14ac:dyDescent="0.2"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</row>
    <row r="320" spans="25:40" x14ac:dyDescent="0.2"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</row>
    <row r="321" spans="25:40" x14ac:dyDescent="0.2"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</row>
    <row r="322" spans="25:40" x14ac:dyDescent="0.2"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</row>
    <row r="323" spans="25:40" x14ac:dyDescent="0.2"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</row>
    <row r="324" spans="25:40" x14ac:dyDescent="0.2"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</row>
    <row r="325" spans="25:40" x14ac:dyDescent="0.2"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</row>
    <row r="326" spans="25:40" x14ac:dyDescent="0.2"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</row>
    <row r="327" spans="25:40" x14ac:dyDescent="0.2"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</row>
    <row r="328" spans="25:40" x14ac:dyDescent="0.2"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</row>
    <row r="329" spans="25:40" x14ac:dyDescent="0.2"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</row>
    <row r="330" spans="25:40" x14ac:dyDescent="0.2"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</row>
    <row r="331" spans="25:40" x14ac:dyDescent="0.2"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</row>
    <row r="332" spans="25:40" x14ac:dyDescent="0.2"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</row>
    <row r="333" spans="25:40" x14ac:dyDescent="0.2"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</row>
    <row r="334" spans="25:40" x14ac:dyDescent="0.2"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</row>
    <row r="335" spans="25:40" x14ac:dyDescent="0.2"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</row>
    <row r="336" spans="25:40" x14ac:dyDescent="0.2"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</row>
    <row r="337" spans="25:40" x14ac:dyDescent="0.2"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</row>
    <row r="338" spans="25:40" x14ac:dyDescent="0.2"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</row>
    <row r="339" spans="25:40" x14ac:dyDescent="0.2"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</row>
    <row r="340" spans="25:40" x14ac:dyDescent="0.2"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</row>
    <row r="341" spans="25:40" x14ac:dyDescent="0.2"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</row>
    <row r="342" spans="25:40" x14ac:dyDescent="0.2"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</row>
    <row r="343" spans="25:40" x14ac:dyDescent="0.2"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</row>
    <row r="344" spans="25:40" x14ac:dyDescent="0.2"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</row>
    <row r="345" spans="25:40" x14ac:dyDescent="0.2"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</row>
    <row r="346" spans="25:40" x14ac:dyDescent="0.2"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</row>
    <row r="347" spans="25:40" x14ac:dyDescent="0.2"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</row>
    <row r="348" spans="25:40" x14ac:dyDescent="0.2"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</row>
    <row r="349" spans="25:40" x14ac:dyDescent="0.2"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</row>
    <row r="350" spans="25:40" x14ac:dyDescent="0.2"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</row>
    <row r="351" spans="25:40" x14ac:dyDescent="0.2"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</row>
    <row r="352" spans="25:40" x14ac:dyDescent="0.2"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</row>
    <row r="353" spans="25:40" x14ac:dyDescent="0.2"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</row>
    <row r="354" spans="25:40" x14ac:dyDescent="0.2"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</row>
    <row r="355" spans="25:40" x14ac:dyDescent="0.2"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</row>
    <row r="356" spans="25:40" x14ac:dyDescent="0.2"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</row>
    <row r="357" spans="25:40" x14ac:dyDescent="0.2"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</row>
    <row r="358" spans="25:40" x14ac:dyDescent="0.2"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</row>
    <row r="359" spans="25:40" x14ac:dyDescent="0.2"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</row>
    <row r="360" spans="25:40" x14ac:dyDescent="0.2"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</row>
    <row r="361" spans="25:40" x14ac:dyDescent="0.2"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</row>
    <row r="362" spans="25:40" x14ac:dyDescent="0.2"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</row>
    <row r="363" spans="25:40" x14ac:dyDescent="0.2"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</row>
    <row r="364" spans="25:40" x14ac:dyDescent="0.2"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</row>
    <row r="365" spans="25:40" x14ac:dyDescent="0.2"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</row>
    <row r="366" spans="25:40" x14ac:dyDescent="0.2"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</row>
    <row r="367" spans="25:40" x14ac:dyDescent="0.2"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</row>
    <row r="368" spans="25:40" x14ac:dyDescent="0.2"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</row>
    <row r="369" spans="25:40" x14ac:dyDescent="0.2"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</row>
    <row r="370" spans="25:40" x14ac:dyDescent="0.2"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</row>
    <row r="371" spans="25:40" x14ac:dyDescent="0.2"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</row>
    <row r="372" spans="25:40" x14ac:dyDescent="0.2"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</row>
    <row r="373" spans="25:40" x14ac:dyDescent="0.2"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</row>
    <row r="374" spans="25:40" x14ac:dyDescent="0.2"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</row>
    <row r="375" spans="25:40" x14ac:dyDescent="0.2"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</row>
    <row r="376" spans="25:40" x14ac:dyDescent="0.2"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</row>
    <row r="377" spans="25:40" x14ac:dyDescent="0.2"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</row>
    <row r="378" spans="25:40" x14ac:dyDescent="0.2"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</row>
    <row r="379" spans="25:40" x14ac:dyDescent="0.2"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</row>
    <row r="380" spans="25:40" x14ac:dyDescent="0.2"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</row>
    <row r="381" spans="25:40" x14ac:dyDescent="0.2"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</row>
    <row r="382" spans="25:40" x14ac:dyDescent="0.2"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</row>
    <row r="383" spans="25:40" x14ac:dyDescent="0.2"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</row>
    <row r="384" spans="25:40" x14ac:dyDescent="0.2"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</row>
    <row r="385" spans="25:40" x14ac:dyDescent="0.2"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</row>
    <row r="386" spans="25:40" x14ac:dyDescent="0.2"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</row>
    <row r="387" spans="25:40" x14ac:dyDescent="0.2"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</row>
    <row r="388" spans="25:40" x14ac:dyDescent="0.2"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</row>
    <row r="389" spans="25:40" x14ac:dyDescent="0.2"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</row>
    <row r="390" spans="25:40" x14ac:dyDescent="0.2"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</row>
    <row r="391" spans="25:40" x14ac:dyDescent="0.2"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</row>
    <row r="392" spans="25:40" x14ac:dyDescent="0.2"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</row>
    <row r="393" spans="25:40" x14ac:dyDescent="0.2"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</row>
    <row r="394" spans="25:40" x14ac:dyDescent="0.2"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</row>
    <row r="395" spans="25:40" x14ac:dyDescent="0.2"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</row>
    <row r="396" spans="25:40" x14ac:dyDescent="0.2"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</row>
    <row r="397" spans="25:40" x14ac:dyDescent="0.2"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</row>
    <row r="398" spans="25:40" x14ac:dyDescent="0.2"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</row>
    <row r="399" spans="25:40" x14ac:dyDescent="0.2"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</row>
    <row r="400" spans="25:40" x14ac:dyDescent="0.2"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</row>
    <row r="401" spans="25:40" x14ac:dyDescent="0.2"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</row>
    <row r="402" spans="25:40" x14ac:dyDescent="0.2"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</row>
    <row r="403" spans="25:40" x14ac:dyDescent="0.2"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</row>
    <row r="404" spans="25:40" x14ac:dyDescent="0.2"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</row>
    <row r="405" spans="25:40" x14ac:dyDescent="0.2"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</row>
    <row r="406" spans="25:40" x14ac:dyDescent="0.2"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</row>
    <row r="407" spans="25:40" x14ac:dyDescent="0.2"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</row>
    <row r="408" spans="25:40" x14ac:dyDescent="0.2"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</row>
    <row r="409" spans="25:40" x14ac:dyDescent="0.2"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</row>
    <row r="410" spans="25:40" x14ac:dyDescent="0.2"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</row>
    <row r="411" spans="25:40" x14ac:dyDescent="0.2"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</row>
    <row r="412" spans="25:40" x14ac:dyDescent="0.2"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</row>
    <row r="413" spans="25:40" x14ac:dyDescent="0.2"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</row>
    <row r="414" spans="25:40" x14ac:dyDescent="0.2"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</row>
    <row r="415" spans="25:40" x14ac:dyDescent="0.2"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</row>
    <row r="416" spans="25:40" x14ac:dyDescent="0.2"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</row>
    <row r="417" spans="25:40" x14ac:dyDescent="0.2"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</row>
    <row r="418" spans="25:40" x14ac:dyDescent="0.2"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</row>
    <row r="419" spans="25:40" x14ac:dyDescent="0.2"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</row>
    <row r="420" spans="25:40" x14ac:dyDescent="0.2"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</row>
    <row r="421" spans="25:40" x14ac:dyDescent="0.2"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</row>
    <row r="422" spans="25:40" x14ac:dyDescent="0.2"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</row>
    <row r="423" spans="25:40" x14ac:dyDescent="0.2"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</row>
    <row r="424" spans="25:40" x14ac:dyDescent="0.2"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</row>
    <row r="425" spans="25:40" x14ac:dyDescent="0.2"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</row>
    <row r="426" spans="25:40" x14ac:dyDescent="0.2"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</row>
    <row r="427" spans="25:40" x14ac:dyDescent="0.2"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</row>
    <row r="428" spans="25:40" x14ac:dyDescent="0.2"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</row>
    <row r="429" spans="25:40" x14ac:dyDescent="0.2"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</row>
    <row r="430" spans="25:40" x14ac:dyDescent="0.2"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</row>
    <row r="431" spans="25:40" x14ac:dyDescent="0.2"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</row>
    <row r="432" spans="25:40" x14ac:dyDescent="0.2"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</row>
    <row r="433" spans="25:40" x14ac:dyDescent="0.2"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</row>
    <row r="434" spans="25:40" x14ac:dyDescent="0.2"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</row>
    <row r="435" spans="25:40" x14ac:dyDescent="0.2"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</row>
    <row r="436" spans="25:40" x14ac:dyDescent="0.2"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</row>
    <row r="437" spans="25:40" x14ac:dyDescent="0.2"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</row>
    <row r="438" spans="25:40" x14ac:dyDescent="0.2"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</row>
    <row r="439" spans="25:40" x14ac:dyDescent="0.2"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</row>
    <row r="440" spans="25:40" x14ac:dyDescent="0.2"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</row>
    <row r="441" spans="25:40" x14ac:dyDescent="0.2"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</row>
    <row r="442" spans="25:40" x14ac:dyDescent="0.2"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</row>
    <row r="443" spans="25:40" x14ac:dyDescent="0.2"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</row>
    <row r="444" spans="25:40" x14ac:dyDescent="0.2"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</row>
    <row r="445" spans="25:40" x14ac:dyDescent="0.2"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</row>
    <row r="446" spans="25:40" x14ac:dyDescent="0.2"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</row>
    <row r="447" spans="25:40" x14ac:dyDescent="0.2"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</row>
    <row r="448" spans="25:40" x14ac:dyDescent="0.2"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</row>
    <row r="449" spans="25:40" x14ac:dyDescent="0.2"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</row>
    <row r="450" spans="25:40" x14ac:dyDescent="0.2"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</row>
    <row r="451" spans="25:40" x14ac:dyDescent="0.2"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</row>
    <row r="452" spans="25:40" x14ac:dyDescent="0.2"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</row>
    <row r="453" spans="25:40" x14ac:dyDescent="0.2"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</row>
    <row r="454" spans="25:40" x14ac:dyDescent="0.2"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</row>
    <row r="455" spans="25:40" x14ac:dyDescent="0.2"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</row>
    <row r="456" spans="25:40" x14ac:dyDescent="0.2"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</row>
    <row r="457" spans="25:40" x14ac:dyDescent="0.2"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</row>
    <row r="458" spans="25:40" x14ac:dyDescent="0.2"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</row>
    <row r="459" spans="25:40" x14ac:dyDescent="0.2"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</row>
    <row r="460" spans="25:40" x14ac:dyDescent="0.2"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</row>
    <row r="461" spans="25:40" x14ac:dyDescent="0.2"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</row>
    <row r="462" spans="25:40" x14ac:dyDescent="0.2"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</row>
    <row r="463" spans="25:40" x14ac:dyDescent="0.2"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</row>
    <row r="464" spans="25:40" x14ac:dyDescent="0.2"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</row>
    <row r="465" spans="25:40" x14ac:dyDescent="0.2"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</row>
    <row r="466" spans="25:40" x14ac:dyDescent="0.2"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</row>
    <row r="467" spans="25:40" x14ac:dyDescent="0.2"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</row>
    <row r="468" spans="25:40" x14ac:dyDescent="0.2"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</row>
    <row r="469" spans="25:40" x14ac:dyDescent="0.2"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</row>
    <row r="470" spans="25:40" x14ac:dyDescent="0.2"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</row>
    <row r="471" spans="25:40" x14ac:dyDescent="0.2"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</row>
    <row r="472" spans="25:40" x14ac:dyDescent="0.2"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</row>
    <row r="473" spans="25:40" x14ac:dyDescent="0.2"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</row>
    <row r="474" spans="25:40" x14ac:dyDescent="0.2"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</row>
    <row r="475" spans="25:40" x14ac:dyDescent="0.2"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</row>
    <row r="476" spans="25:40" x14ac:dyDescent="0.2"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</row>
    <row r="477" spans="25:40" x14ac:dyDescent="0.2"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</row>
    <row r="478" spans="25:40" x14ac:dyDescent="0.2"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</row>
    <row r="479" spans="25:40" x14ac:dyDescent="0.2"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</row>
    <row r="480" spans="25:40" x14ac:dyDescent="0.2"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</row>
    <row r="481" spans="25:40" x14ac:dyDescent="0.2"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</row>
    <row r="482" spans="25:40" x14ac:dyDescent="0.2"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</row>
    <row r="483" spans="25:40" x14ac:dyDescent="0.2"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</row>
    <row r="484" spans="25:40" x14ac:dyDescent="0.2"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</row>
    <row r="485" spans="25:40" x14ac:dyDescent="0.2"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</row>
    <row r="486" spans="25:40" x14ac:dyDescent="0.2"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</row>
    <row r="487" spans="25:40" x14ac:dyDescent="0.2"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</row>
    <row r="488" spans="25:40" x14ac:dyDescent="0.2"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</row>
    <row r="489" spans="25:40" x14ac:dyDescent="0.2"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</row>
    <row r="490" spans="25:40" x14ac:dyDescent="0.2"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</row>
    <row r="491" spans="25:40" x14ac:dyDescent="0.2"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</row>
    <row r="492" spans="25:40" x14ac:dyDescent="0.2"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</row>
    <row r="493" spans="25:40" x14ac:dyDescent="0.2"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</row>
    <row r="494" spans="25:40" x14ac:dyDescent="0.2"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</row>
    <row r="495" spans="25:40" x14ac:dyDescent="0.2"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</row>
    <row r="496" spans="25:40" x14ac:dyDescent="0.2"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</row>
    <row r="497" spans="25:40" x14ac:dyDescent="0.2"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</row>
    <row r="498" spans="25:40" x14ac:dyDescent="0.2"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</row>
    <row r="499" spans="25:40" x14ac:dyDescent="0.2"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</row>
    <row r="500" spans="25:40" x14ac:dyDescent="0.2"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</row>
    <row r="501" spans="25:40" x14ac:dyDescent="0.2"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</row>
    <row r="502" spans="25:40" x14ac:dyDescent="0.2"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</row>
    <row r="503" spans="25:40" x14ac:dyDescent="0.2"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</row>
    <row r="504" spans="25:40" x14ac:dyDescent="0.2"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</row>
    <row r="505" spans="25:40" x14ac:dyDescent="0.2"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</row>
    <row r="506" spans="25:40" x14ac:dyDescent="0.2"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</row>
    <row r="507" spans="25:40" x14ac:dyDescent="0.2"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</row>
    <row r="508" spans="25:40" x14ac:dyDescent="0.2"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</row>
    <row r="509" spans="25:40" x14ac:dyDescent="0.2"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</row>
    <row r="510" spans="25:40" x14ac:dyDescent="0.2"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</row>
    <row r="511" spans="25:40" x14ac:dyDescent="0.2"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</row>
    <row r="512" spans="25:40" x14ac:dyDescent="0.2"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</row>
    <row r="513" spans="25:40" x14ac:dyDescent="0.2"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</row>
    <row r="514" spans="25:40" x14ac:dyDescent="0.2"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</row>
    <row r="515" spans="25:40" x14ac:dyDescent="0.2"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</row>
    <row r="516" spans="25:40" x14ac:dyDescent="0.2"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</row>
    <row r="517" spans="25:40" x14ac:dyDescent="0.2"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</row>
    <row r="518" spans="25:40" x14ac:dyDescent="0.2"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</row>
    <row r="519" spans="25:40" x14ac:dyDescent="0.2"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</row>
    <row r="520" spans="25:40" x14ac:dyDescent="0.2"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</row>
    <row r="521" spans="25:40" x14ac:dyDescent="0.2"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</row>
    <row r="522" spans="25:40" x14ac:dyDescent="0.2"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</row>
    <row r="523" spans="25:40" x14ac:dyDescent="0.2"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</row>
    <row r="524" spans="25:40" x14ac:dyDescent="0.2"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</row>
    <row r="525" spans="25:40" x14ac:dyDescent="0.2"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</row>
    <row r="526" spans="25:40" x14ac:dyDescent="0.2"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</row>
    <row r="527" spans="25:40" x14ac:dyDescent="0.2"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</row>
    <row r="528" spans="25:40" x14ac:dyDescent="0.2"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</row>
    <row r="529" spans="25:40" x14ac:dyDescent="0.2"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</row>
    <row r="530" spans="25:40" x14ac:dyDescent="0.2"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</row>
    <row r="531" spans="25:40" x14ac:dyDescent="0.2"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</row>
    <row r="532" spans="25:40" x14ac:dyDescent="0.2"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</row>
    <row r="533" spans="25:40" x14ac:dyDescent="0.2"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</row>
    <row r="534" spans="25:40" x14ac:dyDescent="0.2"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</row>
    <row r="535" spans="25:40" x14ac:dyDescent="0.2"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</row>
    <row r="536" spans="25:40" x14ac:dyDescent="0.2"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</row>
    <row r="537" spans="25:40" x14ac:dyDescent="0.2"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</row>
    <row r="538" spans="25:40" x14ac:dyDescent="0.2"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</row>
    <row r="539" spans="25:40" x14ac:dyDescent="0.2"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</row>
    <row r="540" spans="25:40" x14ac:dyDescent="0.2"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</row>
    <row r="541" spans="25:40" x14ac:dyDescent="0.2"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</row>
    <row r="542" spans="25:40" x14ac:dyDescent="0.2"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</row>
    <row r="543" spans="25:40" x14ac:dyDescent="0.2"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</row>
    <row r="544" spans="25:40" x14ac:dyDescent="0.2"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</row>
    <row r="545" spans="25:40" x14ac:dyDescent="0.2"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</row>
    <row r="546" spans="25:40" x14ac:dyDescent="0.2"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</row>
    <row r="547" spans="25:40" x14ac:dyDescent="0.2"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</row>
    <row r="548" spans="25:40" x14ac:dyDescent="0.2"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</row>
    <row r="549" spans="25:40" x14ac:dyDescent="0.2"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</row>
    <row r="550" spans="25:40" x14ac:dyDescent="0.2"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</row>
    <row r="551" spans="25:40" x14ac:dyDescent="0.2"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</row>
    <row r="552" spans="25:40" x14ac:dyDescent="0.2"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</row>
    <row r="553" spans="25:40" x14ac:dyDescent="0.2"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</row>
    <row r="554" spans="25:40" x14ac:dyDescent="0.2"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</row>
    <row r="555" spans="25:40" x14ac:dyDescent="0.2"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</row>
    <row r="556" spans="25:40" x14ac:dyDescent="0.2"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</row>
    <row r="557" spans="25:40" x14ac:dyDescent="0.2"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</row>
    <row r="558" spans="25:40" x14ac:dyDescent="0.2"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</row>
    <row r="559" spans="25:40" x14ac:dyDescent="0.2"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</row>
    <row r="560" spans="25:40" x14ac:dyDescent="0.2"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</row>
    <row r="561" spans="25:40" x14ac:dyDescent="0.2"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</row>
    <row r="562" spans="25:40" x14ac:dyDescent="0.2"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</row>
    <row r="563" spans="25:40" x14ac:dyDescent="0.2"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</row>
    <row r="564" spans="25:40" x14ac:dyDescent="0.2"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</row>
    <row r="565" spans="25:40" x14ac:dyDescent="0.2"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</row>
    <row r="566" spans="25:40" x14ac:dyDescent="0.2"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</row>
    <row r="567" spans="25:40" x14ac:dyDescent="0.2"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</row>
    <row r="568" spans="25:40" x14ac:dyDescent="0.2"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</row>
    <row r="569" spans="25:40" x14ac:dyDescent="0.2"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</row>
    <row r="570" spans="25:40" x14ac:dyDescent="0.2"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</row>
    <row r="571" spans="25:40" x14ac:dyDescent="0.2"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</row>
    <row r="572" spans="25:40" x14ac:dyDescent="0.2"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</row>
    <row r="573" spans="25:40" x14ac:dyDescent="0.2"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</row>
    <row r="574" spans="25:40" x14ac:dyDescent="0.2"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</row>
    <row r="575" spans="25:40" x14ac:dyDescent="0.2"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</row>
    <row r="576" spans="25:40" x14ac:dyDescent="0.2"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</row>
    <row r="577" spans="25:40" x14ac:dyDescent="0.2"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</row>
    <row r="578" spans="25:40" x14ac:dyDescent="0.2"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</row>
    <row r="579" spans="25:40" x14ac:dyDescent="0.2"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</row>
    <row r="580" spans="25:40" x14ac:dyDescent="0.2"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</row>
    <row r="581" spans="25:40" x14ac:dyDescent="0.2"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</row>
    <row r="582" spans="25:40" x14ac:dyDescent="0.2"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</row>
    <row r="583" spans="25:40" x14ac:dyDescent="0.2"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</row>
    <row r="584" spans="25:40" x14ac:dyDescent="0.2"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</row>
    <row r="585" spans="25:40" x14ac:dyDescent="0.2"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</row>
    <row r="586" spans="25:40" x14ac:dyDescent="0.2"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</row>
    <row r="587" spans="25:40" x14ac:dyDescent="0.2"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</row>
    <row r="588" spans="25:40" x14ac:dyDescent="0.2"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</row>
    <row r="589" spans="25:40" x14ac:dyDescent="0.2"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</row>
    <row r="590" spans="25:40" x14ac:dyDescent="0.2"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</row>
    <row r="591" spans="25:40" x14ac:dyDescent="0.2"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</row>
    <row r="592" spans="25:40" x14ac:dyDescent="0.2"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</row>
    <row r="593" spans="25:40" x14ac:dyDescent="0.2"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</row>
    <row r="594" spans="25:40" x14ac:dyDescent="0.2"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</row>
    <row r="595" spans="25:40" x14ac:dyDescent="0.2"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</row>
    <row r="596" spans="25:40" x14ac:dyDescent="0.2"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</row>
    <row r="597" spans="25:40" x14ac:dyDescent="0.2"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</row>
    <row r="598" spans="25:40" x14ac:dyDescent="0.2"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</row>
    <row r="599" spans="25:40" x14ac:dyDescent="0.2"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</row>
    <row r="600" spans="25:40" x14ac:dyDescent="0.2"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</row>
    <row r="601" spans="25:40" x14ac:dyDescent="0.2"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</row>
    <row r="602" spans="25:40" x14ac:dyDescent="0.2"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</row>
    <row r="603" spans="25:40" x14ac:dyDescent="0.2"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</row>
    <row r="604" spans="25:40" x14ac:dyDescent="0.2"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</row>
    <row r="605" spans="25:40" x14ac:dyDescent="0.2"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</row>
    <row r="606" spans="25:40" x14ac:dyDescent="0.2"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</row>
    <row r="607" spans="25:40" x14ac:dyDescent="0.2"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</row>
    <row r="608" spans="25:40" x14ac:dyDescent="0.2"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</row>
    <row r="609" spans="25:40" x14ac:dyDescent="0.2"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</row>
    <row r="610" spans="25:40" x14ac:dyDescent="0.2"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</row>
    <row r="611" spans="25:40" x14ac:dyDescent="0.2"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</row>
    <row r="612" spans="25:40" x14ac:dyDescent="0.2"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</row>
    <row r="613" spans="25:40" x14ac:dyDescent="0.2"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</row>
    <row r="614" spans="25:40" x14ac:dyDescent="0.2"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</row>
    <row r="615" spans="25:40" x14ac:dyDescent="0.2"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</row>
    <row r="616" spans="25:40" x14ac:dyDescent="0.2"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</row>
    <row r="617" spans="25:40" x14ac:dyDescent="0.2"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</row>
    <row r="618" spans="25:40" x14ac:dyDescent="0.2"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</row>
    <row r="619" spans="25:40" x14ac:dyDescent="0.2"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</row>
    <row r="620" spans="25:40" x14ac:dyDescent="0.2"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</row>
    <row r="621" spans="25:40" x14ac:dyDescent="0.2"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</row>
    <row r="622" spans="25:40" x14ac:dyDescent="0.2"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</row>
    <row r="623" spans="25:40" x14ac:dyDescent="0.2"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</row>
    <row r="624" spans="25:40" x14ac:dyDescent="0.2"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</row>
    <row r="625" spans="25:40" x14ac:dyDescent="0.2"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</row>
    <row r="626" spans="25:40" x14ac:dyDescent="0.2"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</row>
    <row r="627" spans="25:40" x14ac:dyDescent="0.2"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</row>
    <row r="628" spans="25:40" x14ac:dyDescent="0.2"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</row>
    <row r="629" spans="25:40" x14ac:dyDescent="0.2"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</row>
    <row r="630" spans="25:40" x14ac:dyDescent="0.2"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</row>
    <row r="631" spans="25:40" x14ac:dyDescent="0.2"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</row>
    <row r="632" spans="25:40" x14ac:dyDescent="0.2"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</row>
    <row r="633" spans="25:40" x14ac:dyDescent="0.2"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</row>
    <row r="634" spans="25:40" x14ac:dyDescent="0.2"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</row>
    <row r="635" spans="25:40" x14ac:dyDescent="0.2"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</row>
    <row r="636" spans="25:40" x14ac:dyDescent="0.2"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</row>
    <row r="637" spans="25:40" x14ac:dyDescent="0.2"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</row>
    <row r="638" spans="25:40" x14ac:dyDescent="0.2"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</row>
    <row r="639" spans="25:40" x14ac:dyDescent="0.2"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</row>
    <row r="640" spans="25:40" x14ac:dyDescent="0.2"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</row>
    <row r="641" spans="25:40" x14ac:dyDescent="0.2"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</row>
    <row r="642" spans="25:40" x14ac:dyDescent="0.2"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</row>
    <row r="643" spans="25:40" x14ac:dyDescent="0.2"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</row>
    <row r="644" spans="25:40" x14ac:dyDescent="0.2"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</row>
    <row r="645" spans="25:40" x14ac:dyDescent="0.2"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</row>
    <row r="646" spans="25:40" x14ac:dyDescent="0.2"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</row>
    <row r="647" spans="25:40" x14ac:dyDescent="0.2"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</row>
    <row r="648" spans="25:40" x14ac:dyDescent="0.2"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</row>
    <row r="649" spans="25:40" x14ac:dyDescent="0.2"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</row>
    <row r="650" spans="25:40" x14ac:dyDescent="0.2"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</row>
    <row r="651" spans="25:40" x14ac:dyDescent="0.2"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</row>
    <row r="652" spans="25:40" x14ac:dyDescent="0.2"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</row>
    <row r="653" spans="25:40" x14ac:dyDescent="0.2"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</row>
    <row r="654" spans="25:40" x14ac:dyDescent="0.2"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</row>
    <row r="655" spans="25:40" x14ac:dyDescent="0.2"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</row>
    <row r="656" spans="25:40" x14ac:dyDescent="0.2"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</row>
    <row r="657" spans="25:40" x14ac:dyDescent="0.2"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</row>
    <row r="658" spans="25:40" x14ac:dyDescent="0.2"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</row>
    <row r="659" spans="25:40" x14ac:dyDescent="0.2"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</row>
    <row r="660" spans="25:40" x14ac:dyDescent="0.2"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</row>
    <row r="661" spans="25:40" x14ac:dyDescent="0.2"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</row>
    <row r="662" spans="25:40" x14ac:dyDescent="0.2"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</row>
    <row r="663" spans="25:40" x14ac:dyDescent="0.2"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</row>
    <row r="664" spans="25:40" x14ac:dyDescent="0.2"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</row>
    <row r="665" spans="25:40" x14ac:dyDescent="0.2"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</row>
    <row r="666" spans="25:40" x14ac:dyDescent="0.2"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</row>
    <row r="667" spans="25:40" x14ac:dyDescent="0.2"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</row>
    <row r="668" spans="25:40" x14ac:dyDescent="0.2"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</row>
    <row r="669" spans="25:40" x14ac:dyDescent="0.2"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</row>
    <row r="670" spans="25:40" x14ac:dyDescent="0.2"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</row>
    <row r="671" spans="25:40" x14ac:dyDescent="0.2"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</row>
    <row r="672" spans="25:40" x14ac:dyDescent="0.2"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</row>
    <row r="673" spans="25:40" x14ac:dyDescent="0.2"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</row>
    <row r="674" spans="25:40" x14ac:dyDescent="0.2"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</row>
    <row r="675" spans="25:40" x14ac:dyDescent="0.2"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</row>
    <row r="676" spans="25:40" x14ac:dyDescent="0.2"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</row>
    <row r="677" spans="25:40" x14ac:dyDescent="0.2"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</row>
    <row r="678" spans="25:40" x14ac:dyDescent="0.2"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</row>
    <row r="679" spans="25:40" x14ac:dyDescent="0.2"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</row>
    <row r="680" spans="25:40" x14ac:dyDescent="0.2"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</row>
    <row r="681" spans="25:40" x14ac:dyDescent="0.2"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</row>
    <row r="682" spans="25:40" x14ac:dyDescent="0.2"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</row>
    <row r="683" spans="25:40" x14ac:dyDescent="0.2"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</row>
    <row r="684" spans="25:40" x14ac:dyDescent="0.2"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</row>
    <row r="685" spans="25:40" x14ac:dyDescent="0.2"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</row>
    <row r="686" spans="25:40" x14ac:dyDescent="0.2"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</row>
    <row r="687" spans="25:40" x14ac:dyDescent="0.2"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</row>
    <row r="688" spans="25:40" x14ac:dyDescent="0.2"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</row>
    <row r="689" spans="25:40" x14ac:dyDescent="0.2"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</row>
    <row r="690" spans="25:40" x14ac:dyDescent="0.2"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</row>
    <row r="691" spans="25:40" x14ac:dyDescent="0.2"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</row>
    <row r="692" spans="25:40" x14ac:dyDescent="0.2"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</row>
    <row r="693" spans="25:40" x14ac:dyDescent="0.2"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</row>
    <row r="694" spans="25:40" x14ac:dyDescent="0.2"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</row>
    <row r="695" spans="25:40" x14ac:dyDescent="0.2"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</row>
    <row r="696" spans="25:40" x14ac:dyDescent="0.2"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</row>
    <row r="697" spans="25:40" x14ac:dyDescent="0.2"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</row>
    <row r="698" spans="25:40" x14ac:dyDescent="0.2"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</row>
    <row r="699" spans="25:40" x14ac:dyDescent="0.2"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</row>
    <row r="700" spans="25:40" x14ac:dyDescent="0.2"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</row>
    <row r="701" spans="25:40" x14ac:dyDescent="0.2"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</row>
    <row r="702" spans="25:40" x14ac:dyDescent="0.2"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</row>
    <row r="703" spans="25:40" x14ac:dyDescent="0.2"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</row>
    <row r="704" spans="25:40" x14ac:dyDescent="0.2"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</row>
    <row r="705" spans="25:40" x14ac:dyDescent="0.2"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</row>
    <row r="706" spans="25:40" x14ac:dyDescent="0.2"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</row>
    <row r="707" spans="25:40" x14ac:dyDescent="0.2"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</row>
    <row r="708" spans="25:40" x14ac:dyDescent="0.2"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</row>
    <row r="709" spans="25:40" x14ac:dyDescent="0.2"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</row>
    <row r="710" spans="25:40" x14ac:dyDescent="0.2"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</row>
    <row r="711" spans="25:40" x14ac:dyDescent="0.2"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</row>
    <row r="712" spans="25:40" x14ac:dyDescent="0.2"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</row>
    <row r="713" spans="25:40" x14ac:dyDescent="0.2"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</row>
    <row r="714" spans="25:40" x14ac:dyDescent="0.2"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</row>
    <row r="715" spans="25:40" x14ac:dyDescent="0.2"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</row>
    <row r="716" spans="25:40" x14ac:dyDescent="0.2"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</row>
    <row r="717" spans="25:40" x14ac:dyDescent="0.2"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</row>
    <row r="718" spans="25:40" x14ac:dyDescent="0.2"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</row>
    <row r="719" spans="25:40" x14ac:dyDescent="0.2"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</row>
    <row r="720" spans="25:40" x14ac:dyDescent="0.2"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</row>
    <row r="721" spans="25:40" x14ac:dyDescent="0.2"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</row>
    <row r="722" spans="25:40" x14ac:dyDescent="0.2"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</row>
    <row r="723" spans="25:40" x14ac:dyDescent="0.2"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</row>
    <row r="724" spans="25:40" x14ac:dyDescent="0.2"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</row>
    <row r="725" spans="25:40" x14ac:dyDescent="0.2"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</row>
    <row r="726" spans="25:40" x14ac:dyDescent="0.2"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</row>
    <row r="727" spans="25:40" x14ac:dyDescent="0.2"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</row>
    <row r="728" spans="25:40" x14ac:dyDescent="0.2"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</row>
    <row r="729" spans="25:40" x14ac:dyDescent="0.2"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</row>
    <row r="730" spans="25:40" x14ac:dyDescent="0.2"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</row>
    <row r="731" spans="25:40" x14ac:dyDescent="0.2"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</row>
    <row r="732" spans="25:40" x14ac:dyDescent="0.2"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</row>
    <row r="733" spans="25:40" x14ac:dyDescent="0.2"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</row>
    <row r="734" spans="25:40" x14ac:dyDescent="0.2"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</row>
    <row r="735" spans="25:40" x14ac:dyDescent="0.2"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</row>
    <row r="736" spans="25:40" x14ac:dyDescent="0.2"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</row>
    <row r="737" spans="25:40" x14ac:dyDescent="0.2"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</row>
    <row r="738" spans="25:40" x14ac:dyDescent="0.2"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</row>
    <row r="739" spans="25:40" x14ac:dyDescent="0.2"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</row>
    <row r="740" spans="25:40" x14ac:dyDescent="0.2"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</row>
    <row r="741" spans="25:40" x14ac:dyDescent="0.2"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</row>
    <row r="742" spans="25:40" x14ac:dyDescent="0.2"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</row>
    <row r="743" spans="25:40" x14ac:dyDescent="0.2"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</row>
    <row r="744" spans="25:40" x14ac:dyDescent="0.2"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</row>
    <row r="745" spans="25:40" x14ac:dyDescent="0.2"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</row>
    <row r="746" spans="25:40" x14ac:dyDescent="0.2"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</row>
    <row r="747" spans="25:40" x14ac:dyDescent="0.2"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</row>
    <row r="748" spans="25:40" x14ac:dyDescent="0.2"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</row>
    <row r="749" spans="25:40" x14ac:dyDescent="0.2"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</row>
    <row r="750" spans="25:40" x14ac:dyDescent="0.2"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</row>
    <row r="751" spans="25:40" x14ac:dyDescent="0.2"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</row>
    <row r="752" spans="25:40" x14ac:dyDescent="0.2"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</row>
    <row r="753" spans="25:40" x14ac:dyDescent="0.2"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</row>
    <row r="754" spans="25:40" x14ac:dyDescent="0.2"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</row>
    <row r="755" spans="25:40" x14ac:dyDescent="0.2"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</row>
    <row r="756" spans="25:40" x14ac:dyDescent="0.2"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</row>
    <row r="757" spans="25:40" x14ac:dyDescent="0.2"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</row>
    <row r="758" spans="25:40" x14ac:dyDescent="0.2"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</row>
    <row r="759" spans="25:40" x14ac:dyDescent="0.2"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</row>
    <row r="760" spans="25:40" x14ac:dyDescent="0.2"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</row>
    <row r="761" spans="25:40" x14ac:dyDescent="0.2"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</row>
    <row r="762" spans="25:40" x14ac:dyDescent="0.2"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</row>
    <row r="763" spans="25:40" x14ac:dyDescent="0.2"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</row>
    <row r="764" spans="25:40" x14ac:dyDescent="0.2"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</row>
    <row r="765" spans="25:40" x14ac:dyDescent="0.2"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</row>
    <row r="766" spans="25:40" x14ac:dyDescent="0.2"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</row>
    <row r="767" spans="25:40" x14ac:dyDescent="0.2"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</row>
    <row r="768" spans="25:40" x14ac:dyDescent="0.2"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</row>
    <row r="769" spans="25:40" x14ac:dyDescent="0.2"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</row>
    <row r="770" spans="25:40" x14ac:dyDescent="0.2"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</row>
    <row r="771" spans="25:40" x14ac:dyDescent="0.2"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</row>
    <row r="772" spans="25:40" x14ac:dyDescent="0.2"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</row>
    <row r="773" spans="25:40" x14ac:dyDescent="0.2"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</row>
    <row r="774" spans="25:40" x14ac:dyDescent="0.2"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</row>
    <row r="775" spans="25:40" x14ac:dyDescent="0.2"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</row>
    <row r="776" spans="25:40" x14ac:dyDescent="0.2"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</row>
    <row r="777" spans="25:40" x14ac:dyDescent="0.2"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</row>
    <row r="778" spans="25:40" x14ac:dyDescent="0.2"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</row>
    <row r="779" spans="25:40" x14ac:dyDescent="0.2"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</row>
    <row r="780" spans="25:40" x14ac:dyDescent="0.2"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</row>
    <row r="781" spans="25:40" x14ac:dyDescent="0.2"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</row>
    <row r="782" spans="25:40" x14ac:dyDescent="0.2"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</row>
    <row r="783" spans="25:40" x14ac:dyDescent="0.2"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</row>
    <row r="784" spans="25:40" x14ac:dyDescent="0.2"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</row>
    <row r="785" spans="25:40" x14ac:dyDescent="0.2"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</row>
    <row r="786" spans="25:40" x14ac:dyDescent="0.2"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</row>
    <row r="787" spans="25:40" x14ac:dyDescent="0.2"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</row>
    <row r="788" spans="25:40" x14ac:dyDescent="0.2"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</row>
    <row r="789" spans="25:40" x14ac:dyDescent="0.2"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</row>
    <row r="790" spans="25:40" x14ac:dyDescent="0.2"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</row>
    <row r="791" spans="25:40" x14ac:dyDescent="0.2"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</row>
    <row r="792" spans="25:40" x14ac:dyDescent="0.2"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</row>
    <row r="793" spans="25:40" x14ac:dyDescent="0.2"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</row>
    <row r="794" spans="25:40" x14ac:dyDescent="0.2"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</row>
    <row r="795" spans="25:40" x14ac:dyDescent="0.2"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</row>
    <row r="796" spans="25:40" x14ac:dyDescent="0.2"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</row>
    <row r="797" spans="25:40" x14ac:dyDescent="0.2"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</row>
    <row r="798" spans="25:40" x14ac:dyDescent="0.2"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</row>
    <row r="799" spans="25:40" x14ac:dyDescent="0.2"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</row>
    <row r="800" spans="25:40" x14ac:dyDescent="0.2"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</row>
    <row r="801" spans="25:40" x14ac:dyDescent="0.2"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</row>
    <row r="802" spans="25:40" x14ac:dyDescent="0.2"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</row>
    <row r="803" spans="25:40" x14ac:dyDescent="0.2"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</row>
    <row r="804" spans="25:40" x14ac:dyDescent="0.2"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</row>
    <row r="805" spans="25:40" x14ac:dyDescent="0.2"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</row>
    <row r="806" spans="25:40" x14ac:dyDescent="0.2"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</row>
    <row r="807" spans="25:40" x14ac:dyDescent="0.2"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</row>
    <row r="808" spans="25:40" x14ac:dyDescent="0.2"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</row>
    <row r="809" spans="25:40" x14ac:dyDescent="0.2"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</row>
    <row r="810" spans="25:40" x14ac:dyDescent="0.2"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</row>
    <row r="811" spans="25:40" x14ac:dyDescent="0.2"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</row>
    <row r="812" spans="25:40" x14ac:dyDescent="0.2"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</row>
    <row r="813" spans="25:40" x14ac:dyDescent="0.2"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</row>
    <row r="814" spans="25:40" x14ac:dyDescent="0.2"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</row>
    <row r="815" spans="25:40" x14ac:dyDescent="0.2"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</row>
    <row r="816" spans="25:40" x14ac:dyDescent="0.2"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</row>
    <row r="817" spans="25:40" x14ac:dyDescent="0.2"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</row>
    <row r="818" spans="25:40" x14ac:dyDescent="0.2"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</row>
    <row r="819" spans="25:40" x14ac:dyDescent="0.2"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</row>
    <row r="820" spans="25:40" x14ac:dyDescent="0.2"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</row>
    <row r="821" spans="25:40" x14ac:dyDescent="0.2"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</row>
    <row r="822" spans="25:40" x14ac:dyDescent="0.2"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</row>
    <row r="823" spans="25:40" x14ac:dyDescent="0.2"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</row>
    <row r="824" spans="25:40" x14ac:dyDescent="0.2"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</row>
    <row r="825" spans="25:40" x14ac:dyDescent="0.2"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</row>
    <row r="826" spans="25:40" x14ac:dyDescent="0.2"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</row>
    <row r="827" spans="25:40" x14ac:dyDescent="0.2"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</row>
    <row r="828" spans="25:40" x14ac:dyDescent="0.2"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</row>
    <row r="829" spans="25:40" x14ac:dyDescent="0.2"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</row>
    <row r="830" spans="25:40" x14ac:dyDescent="0.2"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</row>
    <row r="831" spans="25:40" x14ac:dyDescent="0.2"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</row>
    <row r="832" spans="25:40" x14ac:dyDescent="0.2"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</row>
    <row r="833" spans="25:40" x14ac:dyDescent="0.2"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</row>
    <row r="834" spans="25:40" x14ac:dyDescent="0.2"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</row>
    <row r="835" spans="25:40" x14ac:dyDescent="0.2"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</row>
    <row r="836" spans="25:40" x14ac:dyDescent="0.2"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</row>
    <row r="837" spans="25:40" x14ac:dyDescent="0.2"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</row>
    <row r="838" spans="25:40" x14ac:dyDescent="0.2"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</row>
    <row r="839" spans="25:40" x14ac:dyDescent="0.2"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</row>
    <row r="840" spans="25:40" x14ac:dyDescent="0.2"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</row>
    <row r="841" spans="25:40" x14ac:dyDescent="0.2"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</row>
    <row r="842" spans="25:40" x14ac:dyDescent="0.2"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</row>
    <row r="843" spans="25:40" x14ac:dyDescent="0.2"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</row>
    <row r="844" spans="25:40" x14ac:dyDescent="0.2"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</row>
    <row r="845" spans="25:40" x14ac:dyDescent="0.2"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</row>
    <row r="846" spans="25:40" x14ac:dyDescent="0.2"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</row>
    <row r="847" spans="25:40" x14ac:dyDescent="0.2"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</row>
    <row r="848" spans="25:40" x14ac:dyDescent="0.2"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</row>
    <row r="849" spans="25:40" x14ac:dyDescent="0.2"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</row>
    <row r="850" spans="25:40" x14ac:dyDescent="0.2"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</row>
    <row r="851" spans="25:40" x14ac:dyDescent="0.2"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</row>
    <row r="852" spans="25:40" x14ac:dyDescent="0.2"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</row>
    <row r="853" spans="25:40" x14ac:dyDescent="0.2"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</row>
    <row r="854" spans="25:40" x14ac:dyDescent="0.2"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</row>
    <row r="855" spans="25:40" x14ac:dyDescent="0.2"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</row>
    <row r="856" spans="25:40" x14ac:dyDescent="0.2"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</row>
    <row r="857" spans="25:40" x14ac:dyDescent="0.2"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</row>
    <row r="858" spans="25:40" x14ac:dyDescent="0.2"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</row>
    <row r="859" spans="25:40" x14ac:dyDescent="0.2"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</row>
    <row r="860" spans="25:40" x14ac:dyDescent="0.2"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</row>
    <row r="861" spans="25:40" x14ac:dyDescent="0.2"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</row>
    <row r="862" spans="25:40" x14ac:dyDescent="0.2"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</row>
    <row r="863" spans="25:40" x14ac:dyDescent="0.2"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</row>
    <row r="864" spans="25:40" x14ac:dyDescent="0.2"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</row>
    <row r="865" spans="25:40" x14ac:dyDescent="0.2"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</row>
    <row r="866" spans="25:40" x14ac:dyDescent="0.2"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</row>
    <row r="867" spans="25:40" x14ac:dyDescent="0.2"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</row>
    <row r="868" spans="25:40" x14ac:dyDescent="0.2"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</row>
    <row r="869" spans="25:40" x14ac:dyDescent="0.2"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</row>
    <row r="870" spans="25:40" x14ac:dyDescent="0.2"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</row>
    <row r="871" spans="25:40" x14ac:dyDescent="0.2"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</row>
    <row r="872" spans="25:40" x14ac:dyDescent="0.2"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</row>
    <row r="873" spans="25:40" x14ac:dyDescent="0.2"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</row>
    <row r="874" spans="25:40" x14ac:dyDescent="0.2"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</row>
    <row r="875" spans="25:40" x14ac:dyDescent="0.2"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</row>
    <row r="876" spans="25:40" x14ac:dyDescent="0.2"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</row>
    <row r="877" spans="25:40" x14ac:dyDescent="0.2"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</row>
    <row r="878" spans="25:40" x14ac:dyDescent="0.2"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</row>
    <row r="879" spans="25:40" x14ac:dyDescent="0.2"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</row>
    <row r="880" spans="25:40" x14ac:dyDescent="0.2"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</row>
    <row r="881" spans="25:40" x14ac:dyDescent="0.2"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</row>
    <row r="882" spans="25:40" x14ac:dyDescent="0.2"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</row>
    <row r="883" spans="25:40" x14ac:dyDescent="0.2"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</row>
    <row r="884" spans="25:40" x14ac:dyDescent="0.2"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</row>
    <row r="885" spans="25:40" x14ac:dyDescent="0.2"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</row>
    <row r="886" spans="25:40" x14ac:dyDescent="0.2"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</row>
    <row r="887" spans="25:40" x14ac:dyDescent="0.2"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</row>
    <row r="888" spans="25:40" x14ac:dyDescent="0.2"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</row>
    <row r="889" spans="25:40" x14ac:dyDescent="0.2"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</row>
    <row r="890" spans="25:40" x14ac:dyDescent="0.2"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</row>
    <row r="891" spans="25:40" x14ac:dyDescent="0.2"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</row>
    <row r="892" spans="25:40" x14ac:dyDescent="0.2"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</row>
    <row r="893" spans="25:40" x14ac:dyDescent="0.2"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</row>
    <row r="894" spans="25:40" x14ac:dyDescent="0.2"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</row>
    <row r="895" spans="25:40" x14ac:dyDescent="0.2"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</row>
    <row r="896" spans="25:40" x14ac:dyDescent="0.2"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</row>
    <row r="897" spans="25:40" x14ac:dyDescent="0.2"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</row>
    <row r="898" spans="25:40" x14ac:dyDescent="0.2"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</row>
    <row r="899" spans="25:40" x14ac:dyDescent="0.2"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</row>
    <row r="900" spans="25:40" x14ac:dyDescent="0.2"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</row>
    <row r="901" spans="25:40" x14ac:dyDescent="0.2"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</row>
    <row r="902" spans="25:40" x14ac:dyDescent="0.2"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</row>
    <row r="903" spans="25:40" x14ac:dyDescent="0.2"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</row>
    <row r="904" spans="25:40" x14ac:dyDescent="0.2"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</row>
    <row r="905" spans="25:40" x14ac:dyDescent="0.2"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</row>
    <row r="906" spans="25:40" x14ac:dyDescent="0.2"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</row>
    <row r="907" spans="25:40" x14ac:dyDescent="0.2"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</row>
    <row r="908" spans="25:40" x14ac:dyDescent="0.2"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</row>
    <row r="909" spans="25:40" x14ac:dyDescent="0.2"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</row>
    <row r="910" spans="25:40" x14ac:dyDescent="0.2"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</row>
    <row r="911" spans="25:40" x14ac:dyDescent="0.2"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</row>
    <row r="912" spans="25:40" x14ac:dyDescent="0.2"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</row>
    <row r="913" spans="25:40" x14ac:dyDescent="0.2"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</row>
    <row r="914" spans="25:40" x14ac:dyDescent="0.2"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</row>
    <row r="915" spans="25:40" x14ac:dyDescent="0.2"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</row>
    <row r="916" spans="25:40" x14ac:dyDescent="0.2"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</row>
    <row r="917" spans="25:40" x14ac:dyDescent="0.2"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</row>
    <row r="918" spans="25:40" x14ac:dyDescent="0.2"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</row>
    <row r="919" spans="25:40" x14ac:dyDescent="0.2"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</row>
    <row r="920" spans="25:40" x14ac:dyDescent="0.2"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</row>
    <row r="921" spans="25:40" x14ac:dyDescent="0.2"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</row>
    <row r="922" spans="25:40" x14ac:dyDescent="0.2"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</row>
    <row r="923" spans="25:40" x14ac:dyDescent="0.2"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</row>
    <row r="924" spans="25:40" x14ac:dyDescent="0.2"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</row>
    <row r="925" spans="25:40" x14ac:dyDescent="0.2"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</row>
    <row r="926" spans="25:40" x14ac:dyDescent="0.2"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</row>
    <row r="927" spans="25:40" x14ac:dyDescent="0.2"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</row>
    <row r="928" spans="25:40" x14ac:dyDescent="0.2"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</row>
    <row r="929" spans="25:40" x14ac:dyDescent="0.2"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</row>
    <row r="930" spans="25:40" x14ac:dyDescent="0.2"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</row>
    <row r="931" spans="25:40" x14ac:dyDescent="0.2"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</row>
    <row r="932" spans="25:40" x14ac:dyDescent="0.2"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</row>
    <row r="933" spans="25:40" x14ac:dyDescent="0.2"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</row>
    <row r="934" spans="25:40" x14ac:dyDescent="0.2"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</row>
    <row r="935" spans="25:40" x14ac:dyDescent="0.2"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</row>
    <row r="936" spans="25:40" x14ac:dyDescent="0.2"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</row>
    <row r="937" spans="25:40" x14ac:dyDescent="0.2"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</row>
    <row r="938" spans="25:40" x14ac:dyDescent="0.2"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</row>
    <row r="939" spans="25:40" x14ac:dyDescent="0.2"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</row>
    <row r="940" spans="25:40" x14ac:dyDescent="0.2"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</row>
    <row r="941" spans="25:40" x14ac:dyDescent="0.2"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</row>
    <row r="942" spans="25:40" x14ac:dyDescent="0.2"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</row>
    <row r="943" spans="25:40" x14ac:dyDescent="0.2"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</row>
    <row r="944" spans="25:40" x14ac:dyDescent="0.2"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</row>
    <row r="945" spans="25:40" x14ac:dyDescent="0.2"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</row>
    <row r="946" spans="25:40" x14ac:dyDescent="0.2"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</row>
    <row r="947" spans="25:40" x14ac:dyDescent="0.2"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</row>
    <row r="948" spans="25:40" x14ac:dyDescent="0.2"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</row>
    <row r="949" spans="25:40" x14ac:dyDescent="0.2"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</row>
    <row r="950" spans="25:40" x14ac:dyDescent="0.2"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</row>
    <row r="951" spans="25:40" x14ac:dyDescent="0.2"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</row>
    <row r="952" spans="25:40" x14ac:dyDescent="0.2"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</row>
    <row r="953" spans="25:40" x14ac:dyDescent="0.2"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</row>
    <row r="954" spans="25:40" x14ac:dyDescent="0.2"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</row>
    <row r="955" spans="25:40" x14ac:dyDescent="0.2"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</row>
    <row r="956" spans="25:40" x14ac:dyDescent="0.2"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</row>
    <row r="957" spans="25:40" x14ac:dyDescent="0.2"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</row>
    <row r="958" spans="25:40" x14ac:dyDescent="0.2"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</row>
    <row r="959" spans="25:40" x14ac:dyDescent="0.2"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</row>
    <row r="960" spans="25:40" x14ac:dyDescent="0.2"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</row>
    <row r="961" spans="25:40" x14ac:dyDescent="0.2"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</row>
    <row r="962" spans="25:40" x14ac:dyDescent="0.2"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</row>
    <row r="963" spans="25:40" x14ac:dyDescent="0.2"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</row>
    <row r="964" spans="25:40" x14ac:dyDescent="0.2"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</row>
    <row r="965" spans="25:40" x14ac:dyDescent="0.2"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</row>
    <row r="966" spans="25:40" x14ac:dyDescent="0.2"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</row>
    <row r="967" spans="25:40" x14ac:dyDescent="0.2"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</row>
    <row r="968" spans="25:40" x14ac:dyDescent="0.2"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</row>
    <row r="969" spans="25:40" x14ac:dyDescent="0.2"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</row>
    <row r="970" spans="25:40" x14ac:dyDescent="0.2"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</row>
    <row r="971" spans="25:40" x14ac:dyDescent="0.2"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</row>
    <row r="972" spans="25:40" x14ac:dyDescent="0.2"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</row>
    <row r="973" spans="25:40" x14ac:dyDescent="0.2"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</row>
    <row r="974" spans="25:40" x14ac:dyDescent="0.2"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</row>
    <row r="975" spans="25:40" x14ac:dyDescent="0.2"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</row>
    <row r="976" spans="25:40" x14ac:dyDescent="0.2"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</row>
    <row r="977" spans="25:40" x14ac:dyDescent="0.2"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</row>
    <row r="978" spans="25:40" x14ac:dyDescent="0.2"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</row>
    <row r="979" spans="25:40" x14ac:dyDescent="0.2"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</row>
    <row r="980" spans="25:40" x14ac:dyDescent="0.2"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</row>
    <row r="981" spans="25:40" x14ac:dyDescent="0.2"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</row>
    <row r="982" spans="25:40" x14ac:dyDescent="0.2"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</row>
    <row r="983" spans="25:40" x14ac:dyDescent="0.2"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</row>
    <row r="984" spans="25:40" x14ac:dyDescent="0.2"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</row>
    <row r="985" spans="25:40" x14ac:dyDescent="0.2"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</row>
    <row r="986" spans="25:40" x14ac:dyDescent="0.2"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</row>
    <row r="987" spans="25:40" x14ac:dyDescent="0.2"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</row>
    <row r="988" spans="25:40" x14ac:dyDescent="0.2"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</row>
    <row r="989" spans="25:40" x14ac:dyDescent="0.2"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</row>
    <row r="990" spans="25:40" x14ac:dyDescent="0.2"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</row>
    <row r="991" spans="25:40" x14ac:dyDescent="0.2"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</row>
    <row r="992" spans="25:40" x14ac:dyDescent="0.2"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</row>
    <row r="993" spans="25:40" x14ac:dyDescent="0.2"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</row>
    <row r="994" spans="25:40" x14ac:dyDescent="0.2"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</row>
    <row r="995" spans="25:40" x14ac:dyDescent="0.2"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</row>
    <row r="996" spans="25:40" x14ac:dyDescent="0.2"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</row>
    <row r="997" spans="25:40" x14ac:dyDescent="0.2"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</row>
    <row r="998" spans="25:40" x14ac:dyDescent="0.2"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</row>
    <row r="999" spans="25:40" x14ac:dyDescent="0.2"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</row>
    <row r="1000" spans="25:40" x14ac:dyDescent="0.2"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</row>
    <row r="1001" spans="25:40" x14ac:dyDescent="0.2"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</row>
    <row r="1002" spans="25:40" x14ac:dyDescent="0.2"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</row>
    <row r="1003" spans="25:40" x14ac:dyDescent="0.2"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</row>
    <row r="1004" spans="25:40" x14ac:dyDescent="0.2"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</row>
    <row r="1005" spans="25:40" x14ac:dyDescent="0.2"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</row>
    <row r="1006" spans="25:40" x14ac:dyDescent="0.2"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</row>
    <row r="1007" spans="25:40" x14ac:dyDescent="0.2"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</row>
    <row r="1008" spans="25:40" x14ac:dyDescent="0.2"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</row>
    <row r="1009" spans="25:40" x14ac:dyDescent="0.2"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</row>
    <row r="1010" spans="25:40" x14ac:dyDescent="0.2"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</row>
    <row r="1011" spans="25:40" x14ac:dyDescent="0.2"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</row>
    <row r="1012" spans="25:40" x14ac:dyDescent="0.2"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</row>
    <row r="1013" spans="25:40" x14ac:dyDescent="0.2"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</row>
    <row r="1014" spans="25:40" x14ac:dyDescent="0.2"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</row>
    <row r="1015" spans="25:40" x14ac:dyDescent="0.2"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</row>
    <row r="1016" spans="25:40" x14ac:dyDescent="0.2"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</row>
    <row r="1017" spans="25:40" x14ac:dyDescent="0.2"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</row>
    <row r="1018" spans="25:40" x14ac:dyDescent="0.2"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</row>
    <row r="1019" spans="25:40" x14ac:dyDescent="0.2"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</row>
    <row r="1020" spans="25:40" x14ac:dyDescent="0.2"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</row>
    <row r="1021" spans="25:40" x14ac:dyDescent="0.2"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</row>
    <row r="1022" spans="25:40" x14ac:dyDescent="0.2"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</row>
    <row r="1023" spans="25:40" x14ac:dyDescent="0.2"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</row>
    <row r="1024" spans="25:40" x14ac:dyDescent="0.2"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</row>
    <row r="1025" spans="25:40" x14ac:dyDescent="0.2"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</row>
    <row r="1026" spans="25:40" x14ac:dyDescent="0.2"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</row>
    <row r="1027" spans="25:40" x14ac:dyDescent="0.2"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</row>
    <row r="1028" spans="25:40" x14ac:dyDescent="0.2"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</row>
    <row r="1029" spans="25:40" x14ac:dyDescent="0.2"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</row>
    <row r="1030" spans="25:40" x14ac:dyDescent="0.2"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</row>
    <row r="1031" spans="25:40" x14ac:dyDescent="0.2"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</row>
    <row r="1032" spans="25:40" x14ac:dyDescent="0.2"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</row>
    <row r="1033" spans="25:40" x14ac:dyDescent="0.2"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</row>
    <row r="1034" spans="25:40" x14ac:dyDescent="0.2"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</row>
    <row r="1035" spans="25:40" x14ac:dyDescent="0.2"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</row>
    <row r="1036" spans="25:40" x14ac:dyDescent="0.2"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</row>
    <row r="1037" spans="25:40" x14ac:dyDescent="0.2"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</row>
    <row r="1038" spans="25:40" x14ac:dyDescent="0.2"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</row>
    <row r="1039" spans="25:40" x14ac:dyDescent="0.2"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</row>
    <row r="1040" spans="25:40" x14ac:dyDescent="0.2"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</row>
    <row r="1041" spans="25:40" x14ac:dyDescent="0.2"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</row>
    <row r="1042" spans="25:40" x14ac:dyDescent="0.2"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</row>
    <row r="1043" spans="25:40" x14ac:dyDescent="0.2"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</row>
    <row r="1044" spans="25:40" x14ac:dyDescent="0.2"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</row>
    <row r="1045" spans="25:40" x14ac:dyDescent="0.2"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</row>
    <row r="1046" spans="25:40" x14ac:dyDescent="0.2"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</row>
    <row r="1047" spans="25:40" x14ac:dyDescent="0.2"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</row>
    <row r="1048" spans="25:40" x14ac:dyDescent="0.2"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</row>
    <row r="1049" spans="25:40" x14ac:dyDescent="0.2"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</row>
    <row r="1050" spans="25:40" x14ac:dyDescent="0.2"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</row>
    <row r="1051" spans="25:40" x14ac:dyDescent="0.2"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</row>
    <row r="1052" spans="25:40" x14ac:dyDescent="0.2"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</row>
    <row r="1053" spans="25:40" x14ac:dyDescent="0.2"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</row>
    <row r="1054" spans="25:40" x14ac:dyDescent="0.2"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</row>
    <row r="1055" spans="25:40" x14ac:dyDescent="0.2"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</row>
    <row r="1056" spans="25:40" x14ac:dyDescent="0.2"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</row>
    <row r="1057" spans="25:40" x14ac:dyDescent="0.2"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</row>
    <row r="1058" spans="25:40" x14ac:dyDescent="0.2"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</row>
    <row r="1059" spans="25:40" x14ac:dyDescent="0.2"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</row>
    <row r="1060" spans="25:40" x14ac:dyDescent="0.2"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</row>
    <row r="1061" spans="25:40" x14ac:dyDescent="0.2"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</row>
    <row r="1062" spans="25:40" x14ac:dyDescent="0.2"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</row>
    <row r="1063" spans="25:40" x14ac:dyDescent="0.2"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</row>
    <row r="1064" spans="25:40" x14ac:dyDescent="0.2"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</row>
    <row r="1065" spans="25:40" x14ac:dyDescent="0.2"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</row>
    <row r="1066" spans="25:40" x14ac:dyDescent="0.2"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</row>
    <row r="1067" spans="25:40" x14ac:dyDescent="0.2"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</row>
    <row r="1068" spans="25:40" x14ac:dyDescent="0.2"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</row>
    <row r="1069" spans="25:40" x14ac:dyDescent="0.2"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</row>
    <row r="1070" spans="25:40" x14ac:dyDescent="0.2"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</row>
    <row r="1071" spans="25:40" x14ac:dyDescent="0.2"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</row>
    <row r="1072" spans="25:40" x14ac:dyDescent="0.2"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</row>
    <row r="1073" spans="25:40" x14ac:dyDescent="0.2"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</row>
    <row r="1074" spans="25:40" x14ac:dyDescent="0.2"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</row>
    <row r="1075" spans="25:40" x14ac:dyDescent="0.2"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</row>
    <row r="1076" spans="25:40" x14ac:dyDescent="0.2"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</row>
    <row r="1077" spans="25:40" x14ac:dyDescent="0.2"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</row>
    <row r="1078" spans="25:40" x14ac:dyDescent="0.2"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</row>
    <row r="1079" spans="25:40" x14ac:dyDescent="0.2"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</row>
    <row r="1080" spans="25:40" x14ac:dyDescent="0.2"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</row>
    <row r="1081" spans="25:40" x14ac:dyDescent="0.2"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</row>
    <row r="1082" spans="25:40" x14ac:dyDescent="0.2"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</row>
    <row r="1083" spans="25:40" x14ac:dyDescent="0.2"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</row>
    <row r="1084" spans="25:40" x14ac:dyDescent="0.2"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</row>
    <row r="1085" spans="25:40" x14ac:dyDescent="0.2"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</row>
    <row r="1086" spans="25:40" x14ac:dyDescent="0.2"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</row>
    <row r="1087" spans="25:40" x14ac:dyDescent="0.2"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</row>
    <row r="1088" spans="25:40" x14ac:dyDescent="0.2"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</row>
    <row r="1089" spans="25:40" x14ac:dyDescent="0.2"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</row>
    <row r="1090" spans="25:40" x14ac:dyDescent="0.2"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</row>
    <row r="1091" spans="25:40" x14ac:dyDescent="0.2"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</row>
    <row r="1092" spans="25:40" x14ac:dyDescent="0.2"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</row>
    <row r="1093" spans="25:40" x14ac:dyDescent="0.2"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</row>
    <row r="1094" spans="25:40" x14ac:dyDescent="0.2"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</row>
    <row r="1095" spans="25:40" x14ac:dyDescent="0.2"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</row>
    <row r="1096" spans="25:40" x14ac:dyDescent="0.2"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</row>
    <row r="1097" spans="25:40" x14ac:dyDescent="0.2"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</row>
    <row r="1098" spans="25:40" x14ac:dyDescent="0.2"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</row>
    <row r="1099" spans="25:40" x14ac:dyDescent="0.2"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</row>
    <row r="1100" spans="25:40" x14ac:dyDescent="0.2"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</row>
    <row r="1101" spans="25:40" x14ac:dyDescent="0.2"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</row>
    <row r="1102" spans="25:40" x14ac:dyDescent="0.2"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</row>
    <row r="1103" spans="25:40" x14ac:dyDescent="0.2"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</row>
    <row r="1104" spans="25:40" x14ac:dyDescent="0.2"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</row>
    <row r="1105" spans="25:40" x14ac:dyDescent="0.2"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</row>
    <row r="1106" spans="25:40" x14ac:dyDescent="0.2"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</row>
    <row r="1107" spans="25:40" x14ac:dyDescent="0.2"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</row>
    <row r="1108" spans="25:40" x14ac:dyDescent="0.2"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</row>
    <row r="1109" spans="25:40" x14ac:dyDescent="0.2"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</row>
    <row r="1110" spans="25:40" x14ac:dyDescent="0.2"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</row>
    <row r="1111" spans="25:40" x14ac:dyDescent="0.2"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</row>
    <row r="1112" spans="25:40" x14ac:dyDescent="0.2"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</row>
    <row r="1113" spans="25:40" x14ac:dyDescent="0.2"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</row>
    <row r="1114" spans="25:40" x14ac:dyDescent="0.2"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</row>
    <row r="1115" spans="25:40" x14ac:dyDescent="0.2"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</row>
    <row r="1116" spans="25:40" x14ac:dyDescent="0.2"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</row>
    <row r="1117" spans="25:40" x14ac:dyDescent="0.2"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</row>
    <row r="1118" spans="25:40" x14ac:dyDescent="0.2"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</row>
    <row r="1119" spans="25:40" x14ac:dyDescent="0.2"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</row>
    <row r="1120" spans="25:40" x14ac:dyDescent="0.2"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</row>
    <row r="1121" spans="25:40" x14ac:dyDescent="0.2"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</row>
    <row r="1122" spans="25:40" x14ac:dyDescent="0.2"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</row>
    <row r="1123" spans="25:40" x14ac:dyDescent="0.2"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</row>
    <row r="1124" spans="25:40" x14ac:dyDescent="0.2"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</row>
    <row r="1125" spans="25:40" x14ac:dyDescent="0.2"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</row>
    <row r="1126" spans="25:40" x14ac:dyDescent="0.2"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</row>
    <row r="1127" spans="25:40" x14ac:dyDescent="0.2"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</row>
    <row r="1128" spans="25:40" x14ac:dyDescent="0.2"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</row>
    <row r="1129" spans="25:40" x14ac:dyDescent="0.2"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</row>
    <row r="1130" spans="25:40" x14ac:dyDescent="0.2"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</row>
    <row r="1131" spans="25:40" x14ac:dyDescent="0.2"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</row>
    <row r="1132" spans="25:40" x14ac:dyDescent="0.2"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</row>
    <row r="1133" spans="25:40" x14ac:dyDescent="0.2"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</row>
    <row r="1134" spans="25:40" x14ac:dyDescent="0.2"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</row>
    <row r="1135" spans="25:40" x14ac:dyDescent="0.2"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</row>
    <row r="1136" spans="25:40" x14ac:dyDescent="0.2"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</row>
    <row r="1137" spans="25:40" x14ac:dyDescent="0.2"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</row>
    <row r="1138" spans="25:40" x14ac:dyDescent="0.2"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</row>
    <row r="1139" spans="25:40" x14ac:dyDescent="0.2"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</row>
    <row r="1140" spans="25:40" x14ac:dyDescent="0.2"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</row>
    <row r="1141" spans="25:40" x14ac:dyDescent="0.2"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</row>
    <row r="1142" spans="25:40" x14ac:dyDescent="0.2"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</row>
    <row r="1143" spans="25:40" x14ac:dyDescent="0.2"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</row>
    <row r="1144" spans="25:40" x14ac:dyDescent="0.2"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</row>
    <row r="1145" spans="25:40" x14ac:dyDescent="0.2"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</row>
    <row r="1146" spans="25:40" x14ac:dyDescent="0.2"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</row>
    <row r="1147" spans="25:40" x14ac:dyDescent="0.2"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</row>
    <row r="1148" spans="25:40" x14ac:dyDescent="0.2"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</row>
    <row r="1149" spans="25:40" x14ac:dyDescent="0.2"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</row>
    <row r="1150" spans="25:40" x14ac:dyDescent="0.2"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</row>
    <row r="1151" spans="25:40" x14ac:dyDescent="0.2"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</row>
    <row r="1152" spans="25:40" x14ac:dyDescent="0.2"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</row>
    <row r="1153" spans="25:40" x14ac:dyDescent="0.2"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</row>
    <row r="1154" spans="25:40" x14ac:dyDescent="0.2"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</row>
    <row r="1155" spans="25:40" x14ac:dyDescent="0.2"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</row>
    <row r="1156" spans="25:40" x14ac:dyDescent="0.2"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</row>
    <row r="1157" spans="25:40" x14ac:dyDescent="0.2"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</row>
    <row r="1158" spans="25:40" x14ac:dyDescent="0.2"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</row>
    <row r="1159" spans="25:40" x14ac:dyDescent="0.2"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</row>
    <row r="1160" spans="25:40" x14ac:dyDescent="0.2"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</row>
    <row r="1161" spans="25:40" x14ac:dyDescent="0.2"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</row>
    <row r="1162" spans="25:40" x14ac:dyDescent="0.2"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</row>
    <row r="1163" spans="25:40" x14ac:dyDescent="0.2"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</row>
    <row r="1164" spans="25:40" x14ac:dyDescent="0.2"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</row>
    <row r="1165" spans="25:40" x14ac:dyDescent="0.2"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</row>
    <row r="1166" spans="25:40" x14ac:dyDescent="0.2"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</row>
    <row r="1167" spans="25:40" x14ac:dyDescent="0.2"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</row>
    <row r="1168" spans="25:40" x14ac:dyDescent="0.2"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</row>
    <row r="1169" spans="25:40" x14ac:dyDescent="0.2"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</row>
    <row r="1170" spans="25:40" x14ac:dyDescent="0.2"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</row>
    <row r="1171" spans="25:40" x14ac:dyDescent="0.2"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</row>
    <row r="1172" spans="25:40" x14ac:dyDescent="0.2"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</row>
    <row r="1173" spans="25:40" x14ac:dyDescent="0.2"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</row>
    <row r="1174" spans="25:40" x14ac:dyDescent="0.2"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</row>
    <row r="1175" spans="25:40" x14ac:dyDescent="0.2"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</row>
    <row r="1176" spans="25:40" x14ac:dyDescent="0.2"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</row>
    <row r="1177" spans="25:40" x14ac:dyDescent="0.2"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</row>
    <row r="1178" spans="25:40" x14ac:dyDescent="0.2"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</row>
    <row r="1179" spans="25:40" x14ac:dyDescent="0.2"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</row>
    <row r="1180" spans="25:40" x14ac:dyDescent="0.2"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</row>
    <row r="1181" spans="25:40" x14ac:dyDescent="0.2"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</row>
    <row r="1182" spans="25:40" x14ac:dyDescent="0.2"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</row>
    <row r="1183" spans="25:40" x14ac:dyDescent="0.2"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</row>
    <row r="1184" spans="25:40" x14ac:dyDescent="0.2"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</row>
    <row r="1185" spans="25:40" x14ac:dyDescent="0.2"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</row>
    <row r="1186" spans="25:40" x14ac:dyDescent="0.2"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</row>
    <row r="1187" spans="25:40" x14ac:dyDescent="0.2"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</row>
    <row r="1188" spans="25:40" x14ac:dyDescent="0.2"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</row>
    <row r="1189" spans="25:40" x14ac:dyDescent="0.2"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</row>
    <row r="1190" spans="25:40" x14ac:dyDescent="0.2"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</row>
    <row r="1191" spans="25:40" x14ac:dyDescent="0.2"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</row>
    <row r="1192" spans="25:40" x14ac:dyDescent="0.2"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</row>
    <row r="1193" spans="25:40" x14ac:dyDescent="0.2"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</row>
    <row r="1194" spans="25:40" x14ac:dyDescent="0.2"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</row>
    <row r="1195" spans="25:40" x14ac:dyDescent="0.2"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</row>
    <row r="1196" spans="25:40" x14ac:dyDescent="0.2"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</row>
    <row r="1197" spans="25:40" x14ac:dyDescent="0.2"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</row>
    <row r="1198" spans="25:40" x14ac:dyDescent="0.2"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</row>
    <row r="1199" spans="25:40" x14ac:dyDescent="0.2"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</row>
    <row r="1200" spans="25:40" x14ac:dyDescent="0.2"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</row>
    <row r="1201" spans="25:40" x14ac:dyDescent="0.2"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</row>
    <row r="1202" spans="25:40" x14ac:dyDescent="0.2"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</row>
    <row r="1203" spans="25:40" x14ac:dyDescent="0.2"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</row>
    <row r="1204" spans="25:40" x14ac:dyDescent="0.2"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</row>
    <row r="1205" spans="25:40" x14ac:dyDescent="0.2"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</row>
    <row r="1206" spans="25:40" x14ac:dyDescent="0.2"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</row>
    <row r="1207" spans="25:40" x14ac:dyDescent="0.2"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</row>
    <row r="1208" spans="25:40" x14ac:dyDescent="0.2"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</row>
    <row r="1209" spans="25:40" x14ac:dyDescent="0.2"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</row>
    <row r="1210" spans="25:40" x14ac:dyDescent="0.2"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</row>
    <row r="1211" spans="25:40" x14ac:dyDescent="0.2"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</row>
    <row r="1212" spans="25:40" x14ac:dyDescent="0.2"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</row>
    <row r="1213" spans="25:40" x14ac:dyDescent="0.2"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</row>
    <row r="1214" spans="25:40" x14ac:dyDescent="0.2"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</row>
    <row r="1215" spans="25:40" x14ac:dyDescent="0.2"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</row>
    <row r="1216" spans="25:40" x14ac:dyDescent="0.2"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</row>
    <row r="1217" spans="25:40" x14ac:dyDescent="0.2"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</row>
    <row r="1218" spans="25:40" x14ac:dyDescent="0.2"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</row>
    <row r="1219" spans="25:40" x14ac:dyDescent="0.2"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</row>
    <row r="1220" spans="25:40" x14ac:dyDescent="0.2"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</row>
    <row r="1221" spans="25:40" x14ac:dyDescent="0.2"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</row>
    <row r="1222" spans="25:40" x14ac:dyDescent="0.2"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</row>
    <row r="1223" spans="25:40" x14ac:dyDescent="0.2"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</row>
    <row r="1224" spans="25:40" x14ac:dyDescent="0.2"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</row>
    <row r="1225" spans="25:40" x14ac:dyDescent="0.2"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</row>
    <row r="1226" spans="25:40" x14ac:dyDescent="0.2"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</row>
    <row r="1227" spans="25:40" x14ac:dyDescent="0.2"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</row>
    <row r="1228" spans="25:40" x14ac:dyDescent="0.2"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</row>
    <row r="1229" spans="25:40" x14ac:dyDescent="0.2"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</row>
    <row r="1230" spans="25:40" x14ac:dyDescent="0.2"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</row>
    <row r="1231" spans="25:40" x14ac:dyDescent="0.2"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</row>
    <row r="1232" spans="25:40" x14ac:dyDescent="0.2"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</row>
    <row r="1233" spans="25:40" x14ac:dyDescent="0.2"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</row>
    <row r="1234" spans="25:40" x14ac:dyDescent="0.2"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</row>
    <row r="1235" spans="25:40" x14ac:dyDescent="0.2"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</row>
    <row r="1236" spans="25:40" x14ac:dyDescent="0.2"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</row>
    <row r="1237" spans="25:40" x14ac:dyDescent="0.2"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</row>
    <row r="1238" spans="25:40" x14ac:dyDescent="0.2"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</row>
    <row r="1239" spans="25:40" x14ac:dyDescent="0.2"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</row>
    <row r="1240" spans="25:40" x14ac:dyDescent="0.2"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</row>
    <row r="1241" spans="25:40" x14ac:dyDescent="0.2"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</row>
    <row r="1242" spans="25:40" x14ac:dyDescent="0.2"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</row>
    <row r="1243" spans="25:40" x14ac:dyDescent="0.2"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</row>
    <row r="1244" spans="25:40" x14ac:dyDescent="0.2"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</row>
    <row r="1245" spans="25:40" x14ac:dyDescent="0.2"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</row>
    <row r="1246" spans="25:40" x14ac:dyDescent="0.2"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</row>
    <row r="1247" spans="25:40" x14ac:dyDescent="0.2"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</row>
    <row r="1248" spans="25:40" x14ac:dyDescent="0.2"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</row>
    <row r="1249" spans="25:40" x14ac:dyDescent="0.2"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</row>
    <row r="1250" spans="25:40" x14ac:dyDescent="0.2"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</row>
    <row r="1251" spans="25:40" x14ac:dyDescent="0.2"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</row>
    <row r="1252" spans="25:40" x14ac:dyDescent="0.2"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</row>
    <row r="1253" spans="25:40" x14ac:dyDescent="0.2"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</row>
    <row r="1254" spans="25:40" x14ac:dyDescent="0.2"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</row>
    <row r="1255" spans="25:40" x14ac:dyDescent="0.2"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</row>
    <row r="1256" spans="25:40" x14ac:dyDescent="0.2"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</row>
    <row r="1257" spans="25:40" x14ac:dyDescent="0.2"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</row>
    <row r="1258" spans="25:40" x14ac:dyDescent="0.2"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</row>
    <row r="1259" spans="25:40" x14ac:dyDescent="0.2"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</row>
    <row r="1260" spans="25:40" x14ac:dyDescent="0.2"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</row>
    <row r="1261" spans="25:40" x14ac:dyDescent="0.2"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</row>
    <row r="1262" spans="25:40" x14ac:dyDescent="0.2"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</row>
    <row r="1263" spans="25:40" x14ac:dyDescent="0.2"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</row>
    <row r="1264" spans="25:40" x14ac:dyDescent="0.2"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</row>
    <row r="1265" spans="25:40" x14ac:dyDescent="0.2"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</row>
    <row r="1266" spans="25:40" x14ac:dyDescent="0.2"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</row>
    <row r="1267" spans="25:40" x14ac:dyDescent="0.2"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</row>
    <row r="1268" spans="25:40" x14ac:dyDescent="0.2"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</row>
    <row r="1269" spans="25:40" x14ac:dyDescent="0.2"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</row>
    <row r="1270" spans="25:40" x14ac:dyDescent="0.2"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</row>
    <row r="1271" spans="25:40" x14ac:dyDescent="0.2"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</row>
    <row r="1272" spans="25:40" x14ac:dyDescent="0.2"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</row>
    <row r="1273" spans="25:40" x14ac:dyDescent="0.2"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</row>
    <row r="1274" spans="25:40" x14ac:dyDescent="0.2"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</row>
    <row r="1275" spans="25:40" x14ac:dyDescent="0.2"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</row>
    <row r="1276" spans="25:40" x14ac:dyDescent="0.2"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</row>
    <row r="1277" spans="25:40" x14ac:dyDescent="0.2"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</row>
    <row r="1278" spans="25:40" x14ac:dyDescent="0.2"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</row>
    <row r="1279" spans="25:40" x14ac:dyDescent="0.2"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</row>
    <row r="1280" spans="25:40" x14ac:dyDescent="0.2"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</row>
    <row r="1281" spans="25:40" x14ac:dyDescent="0.2"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</row>
    <row r="1282" spans="25:40" x14ac:dyDescent="0.2"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</row>
    <row r="1283" spans="25:40" x14ac:dyDescent="0.2"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</row>
    <row r="1284" spans="25:40" x14ac:dyDescent="0.2"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</row>
    <row r="1285" spans="25:40" x14ac:dyDescent="0.2"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</row>
    <row r="1286" spans="25:40" x14ac:dyDescent="0.2"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</row>
    <row r="1287" spans="25:40" x14ac:dyDescent="0.2"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</row>
    <row r="1288" spans="25:40" x14ac:dyDescent="0.2"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</row>
    <row r="1289" spans="25:40" x14ac:dyDescent="0.2"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</row>
    <row r="1290" spans="25:40" x14ac:dyDescent="0.2"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</row>
    <row r="1291" spans="25:40" x14ac:dyDescent="0.2"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</row>
    <row r="1292" spans="25:40" x14ac:dyDescent="0.2"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</row>
    <row r="1293" spans="25:40" x14ac:dyDescent="0.2"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</row>
    <row r="1294" spans="25:40" x14ac:dyDescent="0.2"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</row>
    <row r="1295" spans="25:40" x14ac:dyDescent="0.2"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</row>
    <row r="1296" spans="25:40" x14ac:dyDescent="0.2"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</row>
    <row r="1297" spans="25:40" x14ac:dyDescent="0.2"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</row>
    <row r="1298" spans="25:40" x14ac:dyDescent="0.2"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</row>
    <row r="1299" spans="25:40" x14ac:dyDescent="0.2"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</row>
    <row r="1300" spans="25:40" x14ac:dyDescent="0.2"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</row>
    <row r="1301" spans="25:40" x14ac:dyDescent="0.2"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</row>
    <row r="1302" spans="25:40" x14ac:dyDescent="0.2"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</row>
    <row r="1303" spans="25:40" x14ac:dyDescent="0.2"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</row>
    <row r="1304" spans="25:40" x14ac:dyDescent="0.2"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</row>
    <row r="1305" spans="25:40" x14ac:dyDescent="0.2"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</row>
    <row r="1306" spans="25:40" x14ac:dyDescent="0.2"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</row>
    <row r="1307" spans="25:40" x14ac:dyDescent="0.2"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</row>
    <row r="1308" spans="25:40" x14ac:dyDescent="0.2"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</row>
    <row r="1309" spans="25:40" x14ac:dyDescent="0.2"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</row>
    <row r="1310" spans="25:40" x14ac:dyDescent="0.2"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</row>
    <row r="1311" spans="25:40" x14ac:dyDescent="0.2"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</row>
    <row r="1312" spans="25:40" x14ac:dyDescent="0.2"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</row>
    <row r="1313" spans="25:40" x14ac:dyDescent="0.2"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</row>
    <row r="1314" spans="25:40" x14ac:dyDescent="0.2"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</row>
    <row r="1315" spans="25:40" x14ac:dyDescent="0.2"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</row>
    <row r="1316" spans="25:40" x14ac:dyDescent="0.2"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</row>
    <row r="1317" spans="25:40" x14ac:dyDescent="0.2"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</row>
    <row r="1318" spans="25:40" x14ac:dyDescent="0.2"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</row>
    <row r="1319" spans="25:40" x14ac:dyDescent="0.2"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</row>
    <row r="1320" spans="25:40" x14ac:dyDescent="0.2"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</row>
    <row r="1321" spans="25:40" x14ac:dyDescent="0.2"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</row>
    <row r="1322" spans="25:40" x14ac:dyDescent="0.2"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</row>
    <row r="1323" spans="25:40" x14ac:dyDescent="0.2"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</row>
    <row r="1324" spans="25:40" x14ac:dyDescent="0.2"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</row>
    <row r="1325" spans="25:40" x14ac:dyDescent="0.2"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</row>
    <row r="1326" spans="25:40" x14ac:dyDescent="0.2"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</row>
    <row r="1327" spans="25:40" x14ac:dyDescent="0.2"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</row>
    <row r="1328" spans="25:40" x14ac:dyDescent="0.2"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</row>
    <row r="1329" spans="25:40" x14ac:dyDescent="0.2"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</row>
    <row r="1330" spans="25:40" x14ac:dyDescent="0.2"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</row>
    <row r="1331" spans="25:40" x14ac:dyDescent="0.2"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</row>
    <row r="1332" spans="25:40" x14ac:dyDescent="0.2"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</row>
    <row r="1333" spans="25:40" x14ac:dyDescent="0.2"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</row>
    <row r="1334" spans="25:40" x14ac:dyDescent="0.2"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</row>
    <row r="1335" spans="25:40" x14ac:dyDescent="0.2"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</row>
    <row r="1336" spans="25:40" x14ac:dyDescent="0.2"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</row>
    <row r="1337" spans="25:40" x14ac:dyDescent="0.2"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</row>
    <row r="1338" spans="25:40" x14ac:dyDescent="0.2"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</row>
    <row r="1339" spans="25:40" x14ac:dyDescent="0.2"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</row>
    <row r="1340" spans="25:40" x14ac:dyDescent="0.2"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</row>
    <row r="1341" spans="25:40" x14ac:dyDescent="0.2"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</row>
    <row r="1342" spans="25:40" x14ac:dyDescent="0.2"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</row>
    <row r="1343" spans="25:40" x14ac:dyDescent="0.2"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</row>
    <row r="1344" spans="25:40" x14ac:dyDescent="0.2"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</row>
    <row r="1345" spans="25:40" x14ac:dyDescent="0.2"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</row>
    <row r="1346" spans="25:40" x14ac:dyDescent="0.2"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</row>
    <row r="1347" spans="25:40" x14ac:dyDescent="0.2"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</row>
    <row r="1348" spans="25:40" x14ac:dyDescent="0.2"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</row>
    <row r="1349" spans="25:40" x14ac:dyDescent="0.2"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</row>
    <row r="1350" spans="25:40" x14ac:dyDescent="0.2"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</row>
    <row r="1351" spans="25:40" x14ac:dyDescent="0.2"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</row>
    <row r="1352" spans="25:40" x14ac:dyDescent="0.2"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</row>
    <row r="1353" spans="25:40" x14ac:dyDescent="0.2"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</row>
    <row r="1354" spans="25:40" x14ac:dyDescent="0.2"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</row>
    <row r="1355" spans="25:40" x14ac:dyDescent="0.2"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</row>
    <row r="1356" spans="25:40" x14ac:dyDescent="0.2"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</row>
    <row r="1357" spans="25:40" x14ac:dyDescent="0.2"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</row>
    <row r="1358" spans="25:40" x14ac:dyDescent="0.2"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</row>
    <row r="1359" spans="25:40" x14ac:dyDescent="0.2"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</row>
    <row r="1360" spans="25:40" x14ac:dyDescent="0.2"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</row>
    <row r="1361" spans="25:40" x14ac:dyDescent="0.2"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</row>
    <row r="1362" spans="25:40" x14ac:dyDescent="0.2"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</row>
    <row r="1363" spans="25:40" x14ac:dyDescent="0.2"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</row>
    <row r="1364" spans="25:40" x14ac:dyDescent="0.2"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</row>
    <row r="1365" spans="25:40" x14ac:dyDescent="0.2"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</row>
    <row r="1366" spans="25:40" x14ac:dyDescent="0.2"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</row>
    <row r="1367" spans="25:40" x14ac:dyDescent="0.2"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</row>
    <row r="1368" spans="25:40" x14ac:dyDescent="0.2"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</row>
    <row r="1369" spans="25:40" x14ac:dyDescent="0.2"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</row>
    <row r="1370" spans="25:40" x14ac:dyDescent="0.2"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</row>
    <row r="1371" spans="25:40" x14ac:dyDescent="0.2"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</row>
    <row r="1372" spans="25:40" x14ac:dyDescent="0.2"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</row>
    <row r="1373" spans="25:40" x14ac:dyDescent="0.2"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</row>
    <row r="1374" spans="25:40" x14ac:dyDescent="0.2"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</row>
    <row r="1375" spans="25:40" x14ac:dyDescent="0.2"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</row>
    <row r="1376" spans="25:40" x14ac:dyDescent="0.2"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</row>
    <row r="1377" spans="25:40" x14ac:dyDescent="0.2"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</row>
    <row r="1378" spans="25:40" x14ac:dyDescent="0.2"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</row>
    <row r="1379" spans="25:40" x14ac:dyDescent="0.2"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</row>
    <row r="1380" spans="25:40" x14ac:dyDescent="0.2"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</row>
    <row r="1381" spans="25:40" x14ac:dyDescent="0.2"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</row>
    <row r="1382" spans="25:40" x14ac:dyDescent="0.2"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</row>
    <row r="1383" spans="25:40" x14ac:dyDescent="0.2"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</row>
    <row r="1384" spans="25:40" x14ac:dyDescent="0.2"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</row>
    <row r="1385" spans="25:40" x14ac:dyDescent="0.2"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</row>
    <row r="1386" spans="25:40" x14ac:dyDescent="0.2"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</row>
    <row r="1387" spans="25:40" x14ac:dyDescent="0.2"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</row>
    <row r="1388" spans="25:40" x14ac:dyDescent="0.2"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</row>
    <row r="1389" spans="25:40" x14ac:dyDescent="0.2"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</row>
    <row r="1390" spans="25:40" x14ac:dyDescent="0.2"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</row>
    <row r="1391" spans="25:40" x14ac:dyDescent="0.2"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</row>
    <row r="1392" spans="25:40" x14ac:dyDescent="0.2"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</row>
    <row r="1393" spans="25:40" x14ac:dyDescent="0.2"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</row>
    <row r="1394" spans="25:40" x14ac:dyDescent="0.2"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</row>
    <row r="1395" spans="25:40" x14ac:dyDescent="0.2"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</row>
    <row r="1396" spans="25:40" x14ac:dyDescent="0.2"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</row>
    <row r="1397" spans="25:40" x14ac:dyDescent="0.2"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</row>
    <row r="1398" spans="25:40" x14ac:dyDescent="0.2"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</row>
    <row r="1399" spans="25:40" x14ac:dyDescent="0.2"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</row>
    <row r="1400" spans="25:40" x14ac:dyDescent="0.2"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</row>
    <row r="1401" spans="25:40" x14ac:dyDescent="0.2"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</row>
    <row r="1402" spans="25:40" x14ac:dyDescent="0.2"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</row>
    <row r="1403" spans="25:40" x14ac:dyDescent="0.2"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</row>
    <row r="1404" spans="25:40" x14ac:dyDescent="0.2"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</row>
    <row r="1405" spans="25:40" x14ac:dyDescent="0.2"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</row>
    <row r="1406" spans="25:40" x14ac:dyDescent="0.2"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</row>
    <row r="1407" spans="25:40" x14ac:dyDescent="0.2"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</row>
    <row r="1408" spans="25:40" x14ac:dyDescent="0.2"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</row>
    <row r="1409" spans="25:40" x14ac:dyDescent="0.2"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</row>
    <row r="1410" spans="25:40" x14ac:dyDescent="0.2"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</row>
    <row r="1411" spans="25:40" x14ac:dyDescent="0.2"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</row>
    <row r="1412" spans="25:40" x14ac:dyDescent="0.2"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</row>
    <row r="1413" spans="25:40" x14ac:dyDescent="0.2"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</row>
    <row r="1414" spans="25:40" x14ac:dyDescent="0.2"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</row>
    <row r="1415" spans="25:40" x14ac:dyDescent="0.2"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</row>
    <row r="1416" spans="25:40" x14ac:dyDescent="0.2"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</row>
    <row r="1417" spans="25:40" x14ac:dyDescent="0.2"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</row>
    <row r="1418" spans="25:40" x14ac:dyDescent="0.2"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</row>
    <row r="1419" spans="25:40" x14ac:dyDescent="0.2"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</row>
    <row r="1420" spans="25:40" x14ac:dyDescent="0.2"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</row>
    <row r="1421" spans="25:40" x14ac:dyDescent="0.2"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</row>
    <row r="1422" spans="25:40" x14ac:dyDescent="0.2"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</row>
    <row r="1423" spans="25:40" x14ac:dyDescent="0.2"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</row>
    <row r="1424" spans="25:40" x14ac:dyDescent="0.2"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</row>
    <row r="1425" spans="25:40" x14ac:dyDescent="0.2"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</row>
    <row r="1426" spans="25:40" x14ac:dyDescent="0.2"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</row>
    <row r="1427" spans="25:40" x14ac:dyDescent="0.2"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</row>
    <row r="1428" spans="25:40" x14ac:dyDescent="0.2"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</row>
    <row r="1429" spans="25:40" x14ac:dyDescent="0.2"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</row>
    <row r="1430" spans="25:40" x14ac:dyDescent="0.2"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</row>
    <row r="1431" spans="25:40" x14ac:dyDescent="0.2"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</row>
    <row r="1432" spans="25:40" x14ac:dyDescent="0.2"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</row>
    <row r="1433" spans="25:40" x14ac:dyDescent="0.2"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</row>
    <row r="1434" spans="25:40" x14ac:dyDescent="0.2"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</row>
    <row r="1435" spans="25:40" x14ac:dyDescent="0.2"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</row>
    <row r="1436" spans="25:40" x14ac:dyDescent="0.2"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</row>
    <row r="1437" spans="25:40" x14ac:dyDescent="0.2"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</row>
    <row r="1438" spans="25:40" x14ac:dyDescent="0.2"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</row>
    <row r="1439" spans="25:40" x14ac:dyDescent="0.2"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</row>
    <row r="1440" spans="25:40" x14ac:dyDescent="0.2"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</row>
    <row r="1441" spans="25:40" x14ac:dyDescent="0.2"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</row>
    <row r="1442" spans="25:40" x14ac:dyDescent="0.2"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</row>
    <row r="1443" spans="25:40" x14ac:dyDescent="0.2"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</row>
    <row r="1444" spans="25:40" x14ac:dyDescent="0.2"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</row>
    <row r="1445" spans="25:40" x14ac:dyDescent="0.2"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</row>
    <row r="1446" spans="25:40" x14ac:dyDescent="0.2"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</row>
    <row r="1447" spans="25:40" x14ac:dyDescent="0.2"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</row>
    <row r="1448" spans="25:40" x14ac:dyDescent="0.2"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</row>
    <row r="1449" spans="25:40" x14ac:dyDescent="0.2"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</row>
    <row r="1450" spans="25:40" x14ac:dyDescent="0.2"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</row>
    <row r="1451" spans="25:40" x14ac:dyDescent="0.2"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</row>
    <row r="1452" spans="25:40" x14ac:dyDescent="0.2"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</row>
    <row r="1453" spans="25:40" x14ac:dyDescent="0.2"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</row>
    <row r="1454" spans="25:40" x14ac:dyDescent="0.2"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</row>
    <row r="1455" spans="25:40" x14ac:dyDescent="0.2"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</row>
    <row r="1456" spans="25:40" x14ac:dyDescent="0.2"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</row>
    <row r="1457" spans="25:40" x14ac:dyDescent="0.2"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</row>
    <row r="1458" spans="25:40" x14ac:dyDescent="0.2"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</row>
    <row r="1459" spans="25:40" x14ac:dyDescent="0.2"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</row>
    <row r="1460" spans="25:40" x14ac:dyDescent="0.2"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</row>
    <row r="1461" spans="25:40" x14ac:dyDescent="0.2"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</row>
    <row r="1462" spans="25:40" x14ac:dyDescent="0.2"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</row>
    <row r="1463" spans="25:40" x14ac:dyDescent="0.2"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</row>
    <row r="1464" spans="25:40" x14ac:dyDescent="0.2"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</row>
    <row r="1465" spans="25:40" x14ac:dyDescent="0.2"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</row>
    <row r="1466" spans="25:40" x14ac:dyDescent="0.2"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</row>
    <row r="1467" spans="25:40" x14ac:dyDescent="0.2"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</row>
    <row r="1468" spans="25:40" x14ac:dyDescent="0.2"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</row>
    <row r="1469" spans="25:40" x14ac:dyDescent="0.2"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</row>
    <row r="1470" spans="25:40" x14ac:dyDescent="0.2"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</row>
    <row r="1471" spans="25:40" x14ac:dyDescent="0.2"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</row>
    <row r="1472" spans="25:40" x14ac:dyDescent="0.2"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</row>
    <row r="1473" spans="25:40" x14ac:dyDescent="0.2"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</row>
    <row r="1474" spans="25:40" x14ac:dyDescent="0.2"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</row>
    <row r="1475" spans="25:40" x14ac:dyDescent="0.2"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</row>
    <row r="1476" spans="25:40" x14ac:dyDescent="0.2"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</row>
    <row r="1477" spans="25:40" x14ac:dyDescent="0.2"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</row>
    <row r="1478" spans="25:40" x14ac:dyDescent="0.2"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</row>
    <row r="1479" spans="25:40" x14ac:dyDescent="0.2"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</row>
    <row r="1480" spans="25:40" x14ac:dyDescent="0.2"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</row>
    <row r="1481" spans="25:40" x14ac:dyDescent="0.2"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</row>
    <row r="1482" spans="25:40" x14ac:dyDescent="0.2"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</row>
    <row r="1483" spans="25:40" x14ac:dyDescent="0.2"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</row>
    <row r="1484" spans="25:40" x14ac:dyDescent="0.2"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</row>
    <row r="1485" spans="25:40" x14ac:dyDescent="0.2"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</row>
    <row r="1486" spans="25:40" x14ac:dyDescent="0.2"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</row>
    <row r="1487" spans="25:40" x14ac:dyDescent="0.2"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</row>
    <row r="1488" spans="25:40" x14ac:dyDescent="0.2"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</row>
    <row r="1489" spans="25:40" x14ac:dyDescent="0.2"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</row>
    <row r="1490" spans="25:40" x14ac:dyDescent="0.2"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</row>
    <row r="1491" spans="25:40" x14ac:dyDescent="0.2"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</row>
    <row r="1492" spans="25:40" x14ac:dyDescent="0.2"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</row>
    <row r="1493" spans="25:40" x14ac:dyDescent="0.2"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</row>
    <row r="1494" spans="25:40" x14ac:dyDescent="0.2"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</row>
    <row r="1495" spans="25:40" x14ac:dyDescent="0.2"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</row>
    <row r="1496" spans="25:40" x14ac:dyDescent="0.2"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</row>
    <row r="1497" spans="25:40" x14ac:dyDescent="0.2"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</row>
    <row r="1498" spans="25:40" x14ac:dyDescent="0.2"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</row>
    <row r="1499" spans="25:40" x14ac:dyDescent="0.2"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</row>
    <row r="1500" spans="25:40" x14ac:dyDescent="0.2"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</row>
    <row r="1501" spans="25:40" x14ac:dyDescent="0.2"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</row>
    <row r="1502" spans="25:40" x14ac:dyDescent="0.2"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</row>
    <row r="1503" spans="25:40" x14ac:dyDescent="0.2"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</row>
    <row r="1504" spans="25:40" x14ac:dyDescent="0.2"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</row>
    <row r="1505" spans="25:40" x14ac:dyDescent="0.2"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</row>
    <row r="1506" spans="25:40" x14ac:dyDescent="0.2"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</row>
    <row r="1507" spans="25:40" x14ac:dyDescent="0.2"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</row>
    <row r="1508" spans="25:40" x14ac:dyDescent="0.2"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</row>
    <row r="1509" spans="25:40" x14ac:dyDescent="0.2"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</row>
    <row r="1510" spans="25:40" x14ac:dyDescent="0.2"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</row>
    <row r="1511" spans="25:40" x14ac:dyDescent="0.2"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</row>
    <row r="1512" spans="25:40" x14ac:dyDescent="0.2"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</row>
    <row r="1513" spans="25:40" x14ac:dyDescent="0.2"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</row>
    <row r="1514" spans="25:40" x14ac:dyDescent="0.2"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</row>
    <row r="1515" spans="25:40" x14ac:dyDescent="0.2"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</row>
    <row r="1516" spans="25:40" x14ac:dyDescent="0.2"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</row>
    <row r="1517" spans="25:40" x14ac:dyDescent="0.2"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</row>
    <row r="1518" spans="25:40" x14ac:dyDescent="0.2"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</row>
    <row r="1519" spans="25:40" x14ac:dyDescent="0.2"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</row>
    <row r="1520" spans="25:40" x14ac:dyDescent="0.2"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</row>
    <row r="1521" spans="25:40" x14ac:dyDescent="0.2"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</row>
    <row r="1522" spans="25:40" x14ac:dyDescent="0.2"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</row>
    <row r="1523" spans="25:40" x14ac:dyDescent="0.2"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</row>
    <row r="1524" spans="25:40" x14ac:dyDescent="0.2"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</row>
    <row r="1525" spans="25:40" x14ac:dyDescent="0.2"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</row>
    <row r="1526" spans="25:40" x14ac:dyDescent="0.2"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</row>
    <row r="1527" spans="25:40" x14ac:dyDescent="0.2"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</row>
    <row r="1528" spans="25:40" x14ac:dyDescent="0.2"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</row>
    <row r="1529" spans="25:40" x14ac:dyDescent="0.2"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</row>
    <row r="1530" spans="25:40" x14ac:dyDescent="0.2"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</row>
    <row r="1531" spans="25:40" x14ac:dyDescent="0.2"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</row>
    <row r="1532" spans="25:40" x14ac:dyDescent="0.2"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</row>
    <row r="1533" spans="25:40" x14ac:dyDescent="0.2"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</row>
    <row r="1534" spans="25:40" x14ac:dyDescent="0.2"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</row>
    <row r="1535" spans="25:40" x14ac:dyDescent="0.2"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</row>
    <row r="1536" spans="25:40" x14ac:dyDescent="0.2"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</row>
    <row r="1537" spans="25:40" x14ac:dyDescent="0.2"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</row>
    <row r="1538" spans="25:40" x14ac:dyDescent="0.2"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</row>
    <row r="1539" spans="25:40" x14ac:dyDescent="0.2"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</row>
    <row r="1540" spans="25:40" x14ac:dyDescent="0.2"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</row>
    <row r="1541" spans="25:40" x14ac:dyDescent="0.2"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</row>
    <row r="1542" spans="25:40" x14ac:dyDescent="0.2"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</row>
    <row r="1543" spans="25:40" x14ac:dyDescent="0.2"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</row>
    <row r="1544" spans="25:40" x14ac:dyDescent="0.2"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</row>
    <row r="1545" spans="25:40" x14ac:dyDescent="0.2"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</row>
    <row r="1546" spans="25:40" x14ac:dyDescent="0.2"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</row>
    <row r="1547" spans="25:40" x14ac:dyDescent="0.2"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</row>
    <row r="1548" spans="25:40" x14ac:dyDescent="0.2"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</row>
    <row r="1549" spans="25:40" x14ac:dyDescent="0.2"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</row>
    <row r="1550" spans="25:40" x14ac:dyDescent="0.2"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</row>
    <row r="1551" spans="25:40" x14ac:dyDescent="0.2"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</row>
    <row r="1552" spans="25:40" x14ac:dyDescent="0.2"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</row>
    <row r="1553" spans="25:40" x14ac:dyDescent="0.2"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</row>
    <row r="1554" spans="25:40" x14ac:dyDescent="0.2"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</row>
    <row r="1555" spans="25:40" x14ac:dyDescent="0.2"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</row>
    <row r="1556" spans="25:40" x14ac:dyDescent="0.2"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</row>
    <row r="1557" spans="25:40" x14ac:dyDescent="0.2"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</row>
    <row r="1558" spans="25:40" x14ac:dyDescent="0.2"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</row>
    <row r="1559" spans="25:40" x14ac:dyDescent="0.2"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</row>
    <row r="1560" spans="25:40" x14ac:dyDescent="0.2"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</row>
    <row r="1561" spans="25:40" x14ac:dyDescent="0.2"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</row>
    <row r="1562" spans="25:40" x14ac:dyDescent="0.2"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</row>
    <row r="1563" spans="25:40" x14ac:dyDescent="0.2"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</row>
    <row r="1564" spans="25:40" x14ac:dyDescent="0.2"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</row>
    <row r="1565" spans="25:40" x14ac:dyDescent="0.2"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</row>
    <row r="1566" spans="25:40" x14ac:dyDescent="0.2"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</row>
    <row r="1567" spans="25:40" x14ac:dyDescent="0.2"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</row>
    <row r="1568" spans="25:40" x14ac:dyDescent="0.2"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</row>
    <row r="1569" spans="25:40" x14ac:dyDescent="0.2"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</row>
    <row r="1570" spans="25:40" x14ac:dyDescent="0.2"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</row>
    <row r="1571" spans="25:40" x14ac:dyDescent="0.2"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</row>
    <row r="1572" spans="25:40" x14ac:dyDescent="0.2"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</row>
    <row r="1573" spans="25:40" x14ac:dyDescent="0.2"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</row>
    <row r="1574" spans="25:40" x14ac:dyDescent="0.2"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</row>
    <row r="1575" spans="25:40" x14ac:dyDescent="0.2"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</row>
    <row r="1576" spans="25:40" x14ac:dyDescent="0.2"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</row>
    <row r="1577" spans="25:40" x14ac:dyDescent="0.2"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</row>
    <row r="1578" spans="25:40" x14ac:dyDescent="0.2"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</row>
    <row r="1579" spans="25:40" x14ac:dyDescent="0.2"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</row>
    <row r="1580" spans="25:40" x14ac:dyDescent="0.2"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</row>
    <row r="1581" spans="25:40" x14ac:dyDescent="0.2"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</row>
    <row r="1582" spans="25:40" x14ac:dyDescent="0.2"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</row>
    <row r="1583" spans="25:40" x14ac:dyDescent="0.2"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</row>
    <row r="1584" spans="25:40" x14ac:dyDescent="0.2"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</row>
    <row r="1585" spans="25:40" x14ac:dyDescent="0.2"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</row>
    <row r="1586" spans="25:40" x14ac:dyDescent="0.2"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</row>
    <row r="1587" spans="25:40" x14ac:dyDescent="0.2"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</row>
    <row r="1588" spans="25:40" x14ac:dyDescent="0.2"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</row>
    <row r="1589" spans="25:40" x14ac:dyDescent="0.2"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</row>
    <row r="1590" spans="25:40" x14ac:dyDescent="0.2"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</row>
    <row r="1591" spans="25:40" x14ac:dyDescent="0.2"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</row>
    <row r="1592" spans="25:40" x14ac:dyDescent="0.2"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</row>
    <row r="1593" spans="25:40" x14ac:dyDescent="0.2"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</row>
    <row r="1594" spans="25:40" x14ac:dyDescent="0.2"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</row>
    <row r="1595" spans="25:40" x14ac:dyDescent="0.2"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</row>
    <row r="1596" spans="25:40" x14ac:dyDescent="0.2"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</row>
    <row r="1597" spans="25:40" x14ac:dyDescent="0.2"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</row>
    <row r="1598" spans="25:40" x14ac:dyDescent="0.2"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</row>
    <row r="1599" spans="25:40" x14ac:dyDescent="0.2"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</row>
    <row r="1600" spans="25:40" x14ac:dyDescent="0.2"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</row>
    <row r="1601" spans="25:40" x14ac:dyDescent="0.2"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</row>
    <row r="1602" spans="25:40" x14ac:dyDescent="0.2"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</row>
    <row r="1603" spans="25:40" x14ac:dyDescent="0.2"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</row>
    <row r="1604" spans="25:40" x14ac:dyDescent="0.2"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</row>
    <row r="1605" spans="25:40" x14ac:dyDescent="0.2"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</row>
    <row r="1606" spans="25:40" x14ac:dyDescent="0.2"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</row>
    <row r="1607" spans="25:40" x14ac:dyDescent="0.2"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</row>
    <row r="1608" spans="25:40" x14ac:dyDescent="0.2"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</row>
    <row r="1609" spans="25:40" x14ac:dyDescent="0.2"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</row>
    <row r="1610" spans="25:40" x14ac:dyDescent="0.2"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</row>
    <row r="1611" spans="25:40" x14ac:dyDescent="0.2"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</row>
    <row r="1612" spans="25:40" x14ac:dyDescent="0.2"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</row>
    <row r="1613" spans="25:40" x14ac:dyDescent="0.2"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</row>
    <row r="1614" spans="25:40" x14ac:dyDescent="0.2"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</row>
    <row r="1615" spans="25:40" x14ac:dyDescent="0.2"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</row>
    <row r="1616" spans="25:40" x14ac:dyDescent="0.2"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</row>
    <row r="1617" spans="25:40" x14ac:dyDescent="0.2"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</row>
    <row r="1618" spans="25:40" x14ac:dyDescent="0.2"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</row>
    <row r="1619" spans="25:40" x14ac:dyDescent="0.2"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</row>
    <row r="1620" spans="25:40" x14ac:dyDescent="0.2"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</row>
    <row r="1621" spans="25:40" x14ac:dyDescent="0.2"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</row>
    <row r="1622" spans="25:40" x14ac:dyDescent="0.2"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</row>
    <row r="1623" spans="25:40" x14ac:dyDescent="0.2"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</row>
    <row r="1624" spans="25:40" x14ac:dyDescent="0.2"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</row>
    <row r="1625" spans="25:40" x14ac:dyDescent="0.2"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</row>
    <row r="1626" spans="25:40" x14ac:dyDescent="0.2"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</row>
    <row r="1627" spans="25:40" x14ac:dyDescent="0.2"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</row>
    <row r="1628" spans="25:40" x14ac:dyDescent="0.2"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</row>
    <row r="1629" spans="25:40" x14ac:dyDescent="0.2"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</row>
    <row r="1630" spans="25:40" x14ac:dyDescent="0.2"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</row>
    <row r="1631" spans="25:40" x14ac:dyDescent="0.2"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</row>
    <row r="1632" spans="25:40" x14ac:dyDescent="0.2"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</row>
    <row r="1633" spans="25:40" x14ac:dyDescent="0.2"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</row>
    <row r="1634" spans="25:40" x14ac:dyDescent="0.2"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</row>
    <row r="1635" spans="25:40" x14ac:dyDescent="0.2"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</row>
    <row r="1636" spans="25:40" x14ac:dyDescent="0.2"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</row>
    <row r="1637" spans="25:40" x14ac:dyDescent="0.2"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</row>
    <row r="1638" spans="25:40" x14ac:dyDescent="0.2"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</row>
    <row r="1639" spans="25:40" x14ac:dyDescent="0.2"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</row>
    <row r="1640" spans="25:40" x14ac:dyDescent="0.2"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</row>
    <row r="1641" spans="25:40" x14ac:dyDescent="0.2"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</row>
    <row r="1642" spans="25:40" x14ac:dyDescent="0.2"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</row>
    <row r="1643" spans="25:40" x14ac:dyDescent="0.2"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</row>
    <row r="1644" spans="25:40" x14ac:dyDescent="0.2"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</row>
    <row r="1645" spans="25:40" x14ac:dyDescent="0.2"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</row>
    <row r="1646" spans="25:40" x14ac:dyDescent="0.2"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</row>
    <row r="1647" spans="25:40" x14ac:dyDescent="0.2"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</row>
    <row r="1648" spans="25:40" x14ac:dyDescent="0.2"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</row>
    <row r="1649" spans="25:40" x14ac:dyDescent="0.2"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</row>
    <row r="1650" spans="25:40" x14ac:dyDescent="0.2"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</row>
    <row r="1651" spans="25:40" x14ac:dyDescent="0.2"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</row>
    <row r="1652" spans="25:40" x14ac:dyDescent="0.2"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</row>
    <row r="1653" spans="25:40" x14ac:dyDescent="0.2"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</row>
    <row r="1654" spans="25:40" x14ac:dyDescent="0.2"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</row>
    <row r="1655" spans="25:40" x14ac:dyDescent="0.2"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</row>
    <row r="1656" spans="25:40" x14ac:dyDescent="0.2"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</row>
    <row r="1657" spans="25:40" x14ac:dyDescent="0.2"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</row>
    <row r="1658" spans="25:40" x14ac:dyDescent="0.2"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</row>
    <row r="1659" spans="25:40" x14ac:dyDescent="0.2"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</row>
    <row r="1660" spans="25:40" x14ac:dyDescent="0.2"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</row>
    <row r="1661" spans="25:40" x14ac:dyDescent="0.2"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</row>
    <row r="1662" spans="25:40" x14ac:dyDescent="0.2"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</row>
    <row r="1663" spans="25:40" x14ac:dyDescent="0.2"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</row>
    <row r="1664" spans="25:40" x14ac:dyDescent="0.2"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</row>
    <row r="1665" spans="25:40" x14ac:dyDescent="0.2"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</row>
    <row r="1666" spans="25:40" x14ac:dyDescent="0.2"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</row>
    <row r="1667" spans="25:40" x14ac:dyDescent="0.2"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</row>
    <row r="1668" spans="25:40" x14ac:dyDescent="0.2"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</row>
    <row r="1669" spans="25:40" x14ac:dyDescent="0.2"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</row>
    <row r="1670" spans="25:40" x14ac:dyDescent="0.2"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</row>
    <row r="1671" spans="25:40" x14ac:dyDescent="0.2"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</row>
    <row r="1672" spans="25:40" x14ac:dyDescent="0.2"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</row>
    <row r="1673" spans="25:40" x14ac:dyDescent="0.2"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</row>
    <row r="1674" spans="25:40" x14ac:dyDescent="0.2"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</row>
    <row r="1675" spans="25:40" x14ac:dyDescent="0.2"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</row>
    <row r="1676" spans="25:40" x14ac:dyDescent="0.2"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</row>
    <row r="1677" spans="25:40" x14ac:dyDescent="0.2"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</row>
    <row r="1678" spans="25:40" x14ac:dyDescent="0.2"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</row>
    <row r="1679" spans="25:40" x14ac:dyDescent="0.2"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</row>
    <row r="1680" spans="25:40" x14ac:dyDescent="0.2"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</row>
    <row r="1681" spans="25:40" x14ac:dyDescent="0.2"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</row>
    <row r="1682" spans="25:40" x14ac:dyDescent="0.2"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</row>
    <row r="1683" spans="25:40" x14ac:dyDescent="0.2"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</row>
    <row r="1684" spans="25:40" x14ac:dyDescent="0.2"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</row>
    <row r="1685" spans="25:40" x14ac:dyDescent="0.2"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</row>
    <row r="1686" spans="25:40" x14ac:dyDescent="0.2"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</row>
    <row r="1687" spans="25:40" x14ac:dyDescent="0.2"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</row>
    <row r="1688" spans="25:40" x14ac:dyDescent="0.2"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</row>
    <row r="1689" spans="25:40" x14ac:dyDescent="0.2"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</row>
    <row r="1690" spans="25:40" x14ac:dyDescent="0.2"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</row>
    <row r="1691" spans="25:40" x14ac:dyDescent="0.2"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</row>
    <row r="1692" spans="25:40" x14ac:dyDescent="0.2"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</row>
    <row r="1693" spans="25:40" x14ac:dyDescent="0.2"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</row>
    <row r="1694" spans="25:40" x14ac:dyDescent="0.2"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</row>
    <row r="1695" spans="25:40" x14ac:dyDescent="0.2"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</row>
    <row r="1696" spans="25:40" x14ac:dyDescent="0.2"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</row>
    <row r="1697" spans="25:40" x14ac:dyDescent="0.2"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</row>
    <row r="1698" spans="25:40" x14ac:dyDescent="0.2"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</row>
    <row r="1699" spans="25:40" x14ac:dyDescent="0.2"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</row>
    <row r="1700" spans="25:40" x14ac:dyDescent="0.2"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</row>
    <row r="1701" spans="25:40" x14ac:dyDescent="0.2"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</row>
    <row r="1702" spans="25:40" x14ac:dyDescent="0.2"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</row>
    <row r="1703" spans="25:40" x14ac:dyDescent="0.2"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</row>
    <row r="1704" spans="25:40" x14ac:dyDescent="0.2"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</row>
    <row r="1705" spans="25:40" x14ac:dyDescent="0.2"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</row>
    <row r="1706" spans="25:40" x14ac:dyDescent="0.2"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</row>
    <row r="1707" spans="25:40" x14ac:dyDescent="0.2"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</row>
    <row r="1708" spans="25:40" x14ac:dyDescent="0.2"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</row>
    <row r="1709" spans="25:40" x14ac:dyDescent="0.2"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</row>
    <row r="1710" spans="25:40" x14ac:dyDescent="0.2"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</row>
    <row r="1711" spans="25:40" x14ac:dyDescent="0.2"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</row>
    <row r="1712" spans="25:40" x14ac:dyDescent="0.2"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</row>
    <row r="1713" spans="25:40" x14ac:dyDescent="0.2"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</row>
    <row r="1714" spans="25:40" x14ac:dyDescent="0.2"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</row>
    <row r="1715" spans="25:40" x14ac:dyDescent="0.2"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</row>
    <row r="1716" spans="25:40" x14ac:dyDescent="0.2"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</row>
    <row r="1717" spans="25:40" x14ac:dyDescent="0.2"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</row>
    <row r="1718" spans="25:40" x14ac:dyDescent="0.2"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</row>
    <row r="1719" spans="25:40" x14ac:dyDescent="0.2"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</row>
    <row r="1720" spans="25:40" x14ac:dyDescent="0.2"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</row>
    <row r="1721" spans="25:40" x14ac:dyDescent="0.2"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</row>
    <row r="1722" spans="25:40" x14ac:dyDescent="0.2"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</row>
    <row r="1723" spans="25:40" x14ac:dyDescent="0.2"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</row>
    <row r="1724" spans="25:40" x14ac:dyDescent="0.2"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</row>
    <row r="1725" spans="25:40" x14ac:dyDescent="0.2"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</row>
    <row r="1726" spans="25:40" x14ac:dyDescent="0.2"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</row>
    <row r="1727" spans="25:40" x14ac:dyDescent="0.2"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</row>
    <row r="1728" spans="25:40" x14ac:dyDescent="0.2"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</row>
    <row r="1729" spans="25:40" x14ac:dyDescent="0.2"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</row>
    <row r="1730" spans="25:40" x14ac:dyDescent="0.2"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</row>
    <row r="1731" spans="25:40" x14ac:dyDescent="0.2"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</row>
    <row r="1732" spans="25:40" x14ac:dyDescent="0.2"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</row>
    <row r="1733" spans="25:40" x14ac:dyDescent="0.2"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</row>
    <row r="1734" spans="25:40" x14ac:dyDescent="0.2"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</row>
    <row r="1735" spans="25:40" x14ac:dyDescent="0.2"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</row>
    <row r="1736" spans="25:40" x14ac:dyDescent="0.2"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</row>
    <row r="1737" spans="25:40" x14ac:dyDescent="0.2"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</row>
    <row r="1738" spans="25:40" x14ac:dyDescent="0.2"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</row>
    <row r="1739" spans="25:40" x14ac:dyDescent="0.2"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</row>
    <row r="1740" spans="25:40" x14ac:dyDescent="0.2"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</row>
    <row r="1741" spans="25:40" x14ac:dyDescent="0.2"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</row>
    <row r="1742" spans="25:40" x14ac:dyDescent="0.2"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</row>
    <row r="1743" spans="25:40" x14ac:dyDescent="0.2"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</row>
    <row r="1744" spans="25:40" x14ac:dyDescent="0.2"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</row>
    <row r="1745" spans="25:40" x14ac:dyDescent="0.2"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</row>
    <row r="1746" spans="25:40" x14ac:dyDescent="0.2"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</row>
    <row r="1747" spans="25:40" x14ac:dyDescent="0.2"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</row>
    <row r="1748" spans="25:40" x14ac:dyDescent="0.2"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</row>
    <row r="1749" spans="25:40" x14ac:dyDescent="0.2"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</row>
    <row r="1750" spans="25:40" x14ac:dyDescent="0.2"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</row>
    <row r="1751" spans="25:40" x14ac:dyDescent="0.2"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</row>
    <row r="1752" spans="25:40" x14ac:dyDescent="0.2"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</row>
    <row r="1753" spans="25:40" x14ac:dyDescent="0.2"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</row>
    <row r="1754" spans="25:40" x14ac:dyDescent="0.2"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</row>
    <row r="1755" spans="25:40" x14ac:dyDescent="0.2"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</row>
    <row r="1756" spans="25:40" x14ac:dyDescent="0.2"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</row>
    <row r="1757" spans="25:40" x14ac:dyDescent="0.2"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</row>
    <row r="1758" spans="25:40" x14ac:dyDescent="0.2"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</row>
    <row r="1759" spans="25:40" x14ac:dyDescent="0.2"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</row>
    <row r="1760" spans="25:40" x14ac:dyDescent="0.2"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</row>
    <row r="1761" spans="25:40" x14ac:dyDescent="0.2"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</row>
    <row r="1762" spans="25:40" x14ac:dyDescent="0.2"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</row>
    <row r="1763" spans="25:40" x14ac:dyDescent="0.2"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</row>
    <row r="1764" spans="25:40" x14ac:dyDescent="0.2"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</row>
    <row r="1765" spans="25:40" x14ac:dyDescent="0.2"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</row>
    <row r="1766" spans="25:40" x14ac:dyDescent="0.2"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</row>
    <row r="1767" spans="25:40" x14ac:dyDescent="0.2"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</row>
    <row r="1768" spans="25:40" x14ac:dyDescent="0.2"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</row>
    <row r="1769" spans="25:40" x14ac:dyDescent="0.2"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</row>
    <row r="1770" spans="25:40" x14ac:dyDescent="0.2"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</row>
    <row r="1771" spans="25:40" x14ac:dyDescent="0.2"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</row>
    <row r="1772" spans="25:40" x14ac:dyDescent="0.2"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</row>
    <row r="1773" spans="25:40" x14ac:dyDescent="0.2"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</row>
    <row r="1774" spans="25:40" x14ac:dyDescent="0.2"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</row>
    <row r="1775" spans="25:40" x14ac:dyDescent="0.2"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</row>
    <row r="1776" spans="25:40" x14ac:dyDescent="0.2"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</row>
    <row r="1777" spans="25:40" x14ac:dyDescent="0.2"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</row>
    <row r="1778" spans="25:40" x14ac:dyDescent="0.2"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</row>
    <row r="1779" spans="25:40" x14ac:dyDescent="0.2"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</row>
    <row r="1780" spans="25:40" x14ac:dyDescent="0.2"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</row>
    <row r="1781" spans="25:40" x14ac:dyDescent="0.2"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</row>
    <row r="1782" spans="25:40" x14ac:dyDescent="0.2"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</row>
    <row r="1783" spans="25:40" x14ac:dyDescent="0.2"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</row>
    <row r="1784" spans="25:40" x14ac:dyDescent="0.2"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</row>
    <row r="1785" spans="25:40" x14ac:dyDescent="0.2"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</row>
    <row r="1786" spans="25:40" x14ac:dyDescent="0.2"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</row>
    <row r="1787" spans="25:40" x14ac:dyDescent="0.2"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</row>
    <row r="1788" spans="25:40" x14ac:dyDescent="0.2"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</row>
    <row r="1789" spans="25:40" x14ac:dyDescent="0.2"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</row>
    <row r="1790" spans="25:40" x14ac:dyDescent="0.2"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</row>
    <row r="1791" spans="25:40" x14ac:dyDescent="0.2"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</row>
    <row r="1792" spans="25:40" x14ac:dyDescent="0.2"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</row>
    <row r="1793" spans="25:40" x14ac:dyDescent="0.2"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</row>
    <row r="1794" spans="25:40" x14ac:dyDescent="0.2"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</row>
    <row r="1795" spans="25:40" x14ac:dyDescent="0.2"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</row>
    <row r="1796" spans="25:40" x14ac:dyDescent="0.2"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</row>
    <row r="1797" spans="25:40" x14ac:dyDescent="0.2"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</row>
    <row r="1798" spans="25:40" x14ac:dyDescent="0.2"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</row>
    <row r="1799" spans="25:40" x14ac:dyDescent="0.2"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</row>
    <row r="1800" spans="25:40" x14ac:dyDescent="0.2"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</row>
    <row r="1801" spans="25:40" x14ac:dyDescent="0.2"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</row>
    <row r="1802" spans="25:40" x14ac:dyDescent="0.2"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</row>
    <row r="1803" spans="25:40" x14ac:dyDescent="0.2"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</row>
    <row r="1804" spans="25:40" x14ac:dyDescent="0.2"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</row>
    <row r="1805" spans="25:40" x14ac:dyDescent="0.2"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</row>
    <row r="1806" spans="25:40" x14ac:dyDescent="0.2"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</row>
    <row r="1807" spans="25:40" x14ac:dyDescent="0.2"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</row>
    <row r="1808" spans="25:40" x14ac:dyDescent="0.2"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</row>
    <row r="1809" spans="25:40" x14ac:dyDescent="0.2"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</row>
    <row r="1810" spans="25:40" x14ac:dyDescent="0.2"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</row>
    <row r="1811" spans="25:40" x14ac:dyDescent="0.2"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</row>
    <row r="1812" spans="25:40" x14ac:dyDescent="0.2"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</row>
    <row r="1813" spans="25:40" x14ac:dyDescent="0.2"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</row>
    <row r="1814" spans="25:40" x14ac:dyDescent="0.2"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</row>
    <row r="1815" spans="25:40" x14ac:dyDescent="0.2"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</row>
    <row r="1816" spans="25:40" x14ac:dyDescent="0.2"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</row>
    <row r="1817" spans="25:40" x14ac:dyDescent="0.2"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</row>
    <row r="1818" spans="25:40" x14ac:dyDescent="0.2"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</row>
    <row r="1819" spans="25:40" x14ac:dyDescent="0.2"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</row>
    <row r="1820" spans="25:40" x14ac:dyDescent="0.2"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</row>
    <row r="1821" spans="25:40" x14ac:dyDescent="0.2"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</row>
    <row r="1822" spans="25:40" x14ac:dyDescent="0.2"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</row>
    <row r="1823" spans="25:40" x14ac:dyDescent="0.2"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</row>
    <row r="1824" spans="25:40" x14ac:dyDescent="0.2"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</row>
    <row r="1825" spans="25:40" x14ac:dyDescent="0.2"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</row>
    <row r="1826" spans="25:40" x14ac:dyDescent="0.2"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</row>
    <row r="1827" spans="25:40" x14ac:dyDescent="0.2"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</row>
    <row r="1828" spans="25:40" x14ac:dyDescent="0.2"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</row>
    <row r="1829" spans="25:40" x14ac:dyDescent="0.2"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</row>
    <row r="1830" spans="25:40" x14ac:dyDescent="0.2"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</row>
    <row r="1831" spans="25:40" x14ac:dyDescent="0.2"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</row>
    <row r="1832" spans="25:40" x14ac:dyDescent="0.2"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</row>
    <row r="1833" spans="25:40" x14ac:dyDescent="0.2"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</row>
    <row r="1834" spans="25:40" x14ac:dyDescent="0.2"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</row>
    <row r="1835" spans="25:40" x14ac:dyDescent="0.2"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</row>
    <row r="1836" spans="25:40" x14ac:dyDescent="0.2"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</row>
    <row r="1837" spans="25:40" x14ac:dyDescent="0.2"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</row>
    <row r="1838" spans="25:40" x14ac:dyDescent="0.2"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</row>
    <row r="1839" spans="25:40" x14ac:dyDescent="0.2"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</row>
    <row r="1840" spans="25:40" x14ac:dyDescent="0.2"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</row>
    <row r="1841" spans="25:40" x14ac:dyDescent="0.2"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</row>
    <row r="1842" spans="25:40" x14ac:dyDescent="0.2"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</row>
    <row r="1843" spans="25:40" x14ac:dyDescent="0.2"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</row>
    <row r="1844" spans="25:40" x14ac:dyDescent="0.2"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</row>
    <row r="1845" spans="25:40" x14ac:dyDescent="0.2"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</row>
    <row r="1846" spans="25:40" x14ac:dyDescent="0.2"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</row>
    <row r="1847" spans="25:40" x14ac:dyDescent="0.2"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</row>
    <row r="1848" spans="25:40" x14ac:dyDescent="0.2"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</row>
    <row r="1849" spans="25:40" x14ac:dyDescent="0.2"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</row>
    <row r="1850" spans="25:40" x14ac:dyDescent="0.2"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</row>
    <row r="1851" spans="25:40" x14ac:dyDescent="0.2"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</row>
    <row r="1852" spans="25:40" x14ac:dyDescent="0.2"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</row>
    <row r="1853" spans="25:40" x14ac:dyDescent="0.2"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</row>
    <row r="1854" spans="25:40" x14ac:dyDescent="0.2"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</row>
    <row r="1855" spans="25:40" x14ac:dyDescent="0.2"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</row>
    <row r="1856" spans="25:40" x14ac:dyDescent="0.2"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</row>
    <row r="1857" spans="25:40" x14ac:dyDescent="0.2"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</row>
    <row r="1858" spans="25:40" x14ac:dyDescent="0.2"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</row>
    <row r="1859" spans="25:40" x14ac:dyDescent="0.2"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</row>
    <row r="1860" spans="25:40" x14ac:dyDescent="0.2"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</row>
    <row r="1861" spans="25:40" x14ac:dyDescent="0.2"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</row>
    <row r="1862" spans="25:40" x14ac:dyDescent="0.2"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</row>
    <row r="1863" spans="25:40" x14ac:dyDescent="0.2"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</row>
    <row r="1864" spans="25:40" x14ac:dyDescent="0.2"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</row>
    <row r="1865" spans="25:40" x14ac:dyDescent="0.2"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</row>
    <row r="1866" spans="25:40" x14ac:dyDescent="0.2"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</row>
    <row r="1867" spans="25:40" x14ac:dyDescent="0.2"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</row>
    <row r="1868" spans="25:40" x14ac:dyDescent="0.2"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</row>
    <row r="1869" spans="25:40" x14ac:dyDescent="0.2"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</row>
    <row r="1870" spans="25:40" x14ac:dyDescent="0.2"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</row>
    <row r="1871" spans="25:40" x14ac:dyDescent="0.2"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</row>
    <row r="1872" spans="25:40" x14ac:dyDescent="0.2"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</row>
    <row r="1873" spans="25:40" x14ac:dyDescent="0.2"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</row>
    <row r="1874" spans="25:40" x14ac:dyDescent="0.2"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</row>
    <row r="1875" spans="25:40" x14ac:dyDescent="0.2"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</row>
    <row r="1876" spans="25:40" x14ac:dyDescent="0.2"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</row>
    <row r="1877" spans="25:40" x14ac:dyDescent="0.2"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</row>
    <row r="1878" spans="25:40" x14ac:dyDescent="0.2"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</row>
    <row r="1879" spans="25:40" x14ac:dyDescent="0.2"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</row>
    <row r="1880" spans="25:40" x14ac:dyDescent="0.2"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</row>
    <row r="1881" spans="25:40" x14ac:dyDescent="0.2"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</row>
    <row r="1882" spans="25:40" x14ac:dyDescent="0.2"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</row>
    <row r="1883" spans="25:40" x14ac:dyDescent="0.2"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</row>
    <row r="1884" spans="25:40" x14ac:dyDescent="0.2"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</row>
    <row r="1885" spans="25:40" x14ac:dyDescent="0.2"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</row>
    <row r="1886" spans="25:40" x14ac:dyDescent="0.2"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</row>
    <row r="1887" spans="25:40" x14ac:dyDescent="0.2"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</row>
    <row r="1888" spans="25:40" x14ac:dyDescent="0.2"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</row>
    <row r="1889" spans="25:40" x14ac:dyDescent="0.2"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</row>
    <row r="1890" spans="25:40" x14ac:dyDescent="0.2"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</row>
    <row r="1891" spans="25:40" x14ac:dyDescent="0.2"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</row>
    <row r="1892" spans="25:40" x14ac:dyDescent="0.2"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</row>
    <row r="1893" spans="25:40" x14ac:dyDescent="0.2"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</row>
    <row r="1894" spans="25:40" x14ac:dyDescent="0.2"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</row>
    <row r="1895" spans="25:40" x14ac:dyDescent="0.2"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</row>
    <row r="1896" spans="25:40" x14ac:dyDescent="0.2"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</row>
    <row r="1897" spans="25:40" x14ac:dyDescent="0.2"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</row>
    <row r="1898" spans="25:40" x14ac:dyDescent="0.2"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</row>
    <row r="1899" spans="25:40" x14ac:dyDescent="0.2"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</row>
    <row r="1900" spans="25:40" x14ac:dyDescent="0.2"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</row>
    <row r="1901" spans="25:40" x14ac:dyDescent="0.2"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</row>
    <row r="1902" spans="25:40" x14ac:dyDescent="0.2"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</row>
    <row r="1903" spans="25:40" x14ac:dyDescent="0.2"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</row>
    <row r="1904" spans="25:40" x14ac:dyDescent="0.2"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</row>
    <row r="1905" spans="25:40" x14ac:dyDescent="0.2"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</row>
    <row r="1906" spans="25:40" x14ac:dyDescent="0.2"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</row>
    <row r="1907" spans="25:40" x14ac:dyDescent="0.2"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</row>
    <row r="1908" spans="25:40" x14ac:dyDescent="0.2"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</row>
    <row r="1909" spans="25:40" x14ac:dyDescent="0.2"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</row>
    <row r="1910" spans="25:40" x14ac:dyDescent="0.2"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</row>
    <row r="1911" spans="25:40" x14ac:dyDescent="0.2"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</row>
    <row r="1912" spans="25:40" x14ac:dyDescent="0.2"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</row>
    <row r="1913" spans="25:40" x14ac:dyDescent="0.2"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</row>
    <row r="1914" spans="25:40" x14ac:dyDescent="0.2"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</row>
    <row r="1915" spans="25:40" x14ac:dyDescent="0.2"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</row>
    <row r="1916" spans="25:40" x14ac:dyDescent="0.2"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</row>
    <row r="1917" spans="25:40" x14ac:dyDescent="0.2"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</row>
    <row r="1918" spans="25:40" x14ac:dyDescent="0.2"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</row>
    <row r="1919" spans="25:40" x14ac:dyDescent="0.2"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</row>
    <row r="1920" spans="25:40" x14ac:dyDescent="0.2"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</row>
    <row r="1921" spans="25:40" x14ac:dyDescent="0.2"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</row>
    <row r="1922" spans="25:40" x14ac:dyDescent="0.2"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</row>
    <row r="1923" spans="25:40" x14ac:dyDescent="0.2"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</row>
    <row r="1924" spans="25:40" x14ac:dyDescent="0.2"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</row>
    <row r="1925" spans="25:40" x14ac:dyDescent="0.2"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</row>
    <row r="1926" spans="25:40" x14ac:dyDescent="0.2"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</row>
    <row r="1927" spans="25:40" x14ac:dyDescent="0.2"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</row>
    <row r="1928" spans="25:40" x14ac:dyDescent="0.2"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</row>
    <row r="1929" spans="25:40" x14ac:dyDescent="0.2"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</row>
    <row r="1930" spans="25:40" x14ac:dyDescent="0.2"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</row>
    <row r="1931" spans="25:40" x14ac:dyDescent="0.2"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</row>
    <row r="1932" spans="25:40" x14ac:dyDescent="0.2"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</row>
    <row r="1933" spans="25:40" x14ac:dyDescent="0.2"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</row>
    <row r="1934" spans="25:40" x14ac:dyDescent="0.2"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</row>
    <row r="1935" spans="25:40" x14ac:dyDescent="0.2"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</row>
    <row r="1936" spans="25:40" x14ac:dyDescent="0.2"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</row>
    <row r="1937" spans="25:40" x14ac:dyDescent="0.2"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</row>
    <row r="1938" spans="25:40" x14ac:dyDescent="0.2"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</row>
    <row r="1939" spans="25:40" x14ac:dyDescent="0.2"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</row>
    <row r="1940" spans="25:40" x14ac:dyDescent="0.2"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</row>
    <row r="1941" spans="25:40" x14ac:dyDescent="0.2"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</row>
    <row r="1942" spans="25:40" x14ac:dyDescent="0.2"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</row>
    <row r="1943" spans="25:40" x14ac:dyDescent="0.2"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</row>
    <row r="1944" spans="25:40" x14ac:dyDescent="0.2"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</row>
    <row r="1945" spans="25:40" x14ac:dyDescent="0.2"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</row>
    <row r="1946" spans="25:40" x14ac:dyDescent="0.2"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</row>
    <row r="1947" spans="25:40" x14ac:dyDescent="0.2"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</row>
    <row r="1948" spans="25:40" x14ac:dyDescent="0.2"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</row>
    <row r="1949" spans="25:40" x14ac:dyDescent="0.2"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</row>
    <row r="1950" spans="25:40" x14ac:dyDescent="0.2"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</row>
    <row r="1951" spans="25:40" x14ac:dyDescent="0.2"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</row>
    <row r="1952" spans="25:40" x14ac:dyDescent="0.2"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</row>
    <row r="1953" spans="25:40" x14ac:dyDescent="0.2"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</row>
    <row r="1954" spans="25:40" x14ac:dyDescent="0.2"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</row>
    <row r="1955" spans="25:40" x14ac:dyDescent="0.2"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</row>
    <row r="1956" spans="25:40" x14ac:dyDescent="0.2"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</row>
    <row r="1957" spans="25:40" x14ac:dyDescent="0.2"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</row>
    <row r="1958" spans="25:40" x14ac:dyDescent="0.2"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</row>
    <row r="1959" spans="25:40" x14ac:dyDescent="0.2"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</row>
    <row r="1960" spans="25:40" x14ac:dyDescent="0.2"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</row>
    <row r="1961" spans="25:40" x14ac:dyDescent="0.2"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</row>
    <row r="1962" spans="25:40" x14ac:dyDescent="0.2"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</row>
    <row r="1963" spans="25:40" x14ac:dyDescent="0.2"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</row>
    <row r="1964" spans="25:40" x14ac:dyDescent="0.2"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</row>
    <row r="1965" spans="25:40" x14ac:dyDescent="0.2"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</row>
    <row r="1966" spans="25:40" x14ac:dyDescent="0.2"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</row>
    <row r="1967" spans="25:40" x14ac:dyDescent="0.2"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</row>
    <row r="1968" spans="25:40" x14ac:dyDescent="0.2"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</row>
    <row r="1969" spans="25:40" x14ac:dyDescent="0.2"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</row>
    <row r="1970" spans="25:40" x14ac:dyDescent="0.2"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</row>
    <row r="1971" spans="25:40" x14ac:dyDescent="0.2"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</row>
    <row r="1972" spans="25:40" x14ac:dyDescent="0.2"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</row>
    <row r="1973" spans="25:40" x14ac:dyDescent="0.2"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</row>
    <row r="1974" spans="25:40" x14ac:dyDescent="0.2"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</row>
    <row r="1975" spans="25:40" x14ac:dyDescent="0.2"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</row>
    <row r="1976" spans="25:40" x14ac:dyDescent="0.2"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</row>
    <row r="1977" spans="25:40" x14ac:dyDescent="0.2"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</row>
    <row r="1978" spans="25:40" x14ac:dyDescent="0.2"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</row>
    <row r="1979" spans="25:40" x14ac:dyDescent="0.2"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</row>
    <row r="1980" spans="25:40" x14ac:dyDescent="0.2"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</row>
    <row r="1981" spans="25:40" x14ac:dyDescent="0.2"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</row>
    <row r="1982" spans="25:40" x14ac:dyDescent="0.2"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</row>
    <row r="1983" spans="25:40" x14ac:dyDescent="0.2"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</row>
    <row r="1984" spans="25:40" x14ac:dyDescent="0.2"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</row>
    <row r="1985" spans="25:40" x14ac:dyDescent="0.2"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</row>
    <row r="1986" spans="25:40" x14ac:dyDescent="0.2"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</row>
    <row r="1987" spans="25:40" x14ac:dyDescent="0.2"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</row>
    <row r="1988" spans="25:40" x14ac:dyDescent="0.2"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</row>
    <row r="1989" spans="25:40" x14ac:dyDescent="0.2"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</row>
    <row r="1990" spans="25:40" x14ac:dyDescent="0.2"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</row>
    <row r="1991" spans="25:40" x14ac:dyDescent="0.2"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</row>
    <row r="1992" spans="25:40" x14ac:dyDescent="0.2"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</row>
    <row r="1993" spans="25:40" x14ac:dyDescent="0.2"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</row>
    <row r="1994" spans="25:40" x14ac:dyDescent="0.2"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</row>
    <row r="1995" spans="25:40" x14ac:dyDescent="0.2"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</row>
    <row r="1996" spans="25:40" x14ac:dyDescent="0.2"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</row>
    <row r="1997" spans="25:40" x14ac:dyDescent="0.2"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</row>
    <row r="1998" spans="25:40" x14ac:dyDescent="0.2"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</row>
    <row r="1999" spans="25:40" x14ac:dyDescent="0.2"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</row>
    <row r="2000" spans="25:40" x14ac:dyDescent="0.2"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</row>
    <row r="2001" spans="25:40" x14ac:dyDescent="0.2"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</row>
    <row r="2002" spans="25:40" x14ac:dyDescent="0.2"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</row>
    <row r="2003" spans="25:40" x14ac:dyDescent="0.2"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</row>
    <row r="2004" spans="25:40" x14ac:dyDescent="0.2"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</row>
    <row r="2005" spans="25:40" x14ac:dyDescent="0.2"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</row>
    <row r="2006" spans="25:40" x14ac:dyDescent="0.2"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</row>
    <row r="2007" spans="25:40" x14ac:dyDescent="0.2"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</row>
    <row r="2008" spans="25:40" x14ac:dyDescent="0.2"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</row>
    <row r="2009" spans="25:40" x14ac:dyDescent="0.2"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</row>
    <row r="2010" spans="25:40" x14ac:dyDescent="0.2"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</row>
    <row r="2011" spans="25:40" x14ac:dyDescent="0.2"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</row>
    <row r="2012" spans="25:40" x14ac:dyDescent="0.2"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</row>
    <row r="2013" spans="25:40" x14ac:dyDescent="0.2"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</row>
    <row r="2014" spans="25:40" x14ac:dyDescent="0.2"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</row>
    <row r="2015" spans="25:40" x14ac:dyDescent="0.2"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</row>
    <row r="2016" spans="25:40" x14ac:dyDescent="0.2"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</row>
    <row r="2017" spans="25:40" x14ac:dyDescent="0.2"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</row>
    <row r="2018" spans="25:40" x14ac:dyDescent="0.2"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</row>
    <row r="2019" spans="25:40" x14ac:dyDescent="0.2"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</row>
    <row r="2020" spans="25:40" x14ac:dyDescent="0.2"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</row>
    <row r="2021" spans="25:40" x14ac:dyDescent="0.2"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</row>
    <row r="2022" spans="25:40" x14ac:dyDescent="0.2"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</row>
    <row r="2023" spans="25:40" x14ac:dyDescent="0.2"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</row>
    <row r="2024" spans="25:40" x14ac:dyDescent="0.2"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</row>
    <row r="2025" spans="25:40" x14ac:dyDescent="0.2"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</row>
    <row r="2026" spans="25:40" x14ac:dyDescent="0.2"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</row>
    <row r="2027" spans="25:40" x14ac:dyDescent="0.2"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</row>
    <row r="2028" spans="25:40" x14ac:dyDescent="0.2"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</row>
    <row r="2029" spans="25:40" x14ac:dyDescent="0.2"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</row>
    <row r="2030" spans="25:40" x14ac:dyDescent="0.2"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</row>
    <row r="2031" spans="25:40" x14ac:dyDescent="0.2"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</row>
    <row r="2032" spans="25:40" x14ac:dyDescent="0.2"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</row>
    <row r="2033" spans="25:40" x14ac:dyDescent="0.2"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</row>
    <row r="2034" spans="25:40" x14ac:dyDescent="0.2"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</row>
    <row r="2035" spans="25:40" x14ac:dyDescent="0.2"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</row>
    <row r="2036" spans="25:40" x14ac:dyDescent="0.2"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</row>
    <row r="2037" spans="25:40" x14ac:dyDescent="0.2"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</row>
    <row r="2038" spans="25:40" x14ac:dyDescent="0.2"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</row>
    <row r="2039" spans="25:40" x14ac:dyDescent="0.2"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</row>
    <row r="2040" spans="25:40" x14ac:dyDescent="0.2"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</row>
    <row r="2041" spans="25:40" x14ac:dyDescent="0.2"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</row>
    <row r="2042" spans="25:40" x14ac:dyDescent="0.2"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</row>
    <row r="2043" spans="25:40" x14ac:dyDescent="0.2"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</row>
    <row r="2044" spans="25:40" x14ac:dyDescent="0.2"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</row>
    <row r="2045" spans="25:40" x14ac:dyDescent="0.2"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</row>
    <row r="2046" spans="25:40" x14ac:dyDescent="0.2"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</row>
    <row r="2047" spans="25:40" x14ac:dyDescent="0.2"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</row>
    <row r="2048" spans="25:40" x14ac:dyDescent="0.2"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</row>
    <row r="2049" spans="25:40" x14ac:dyDescent="0.2"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</row>
    <row r="2050" spans="25:40" x14ac:dyDescent="0.2"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</row>
    <row r="2051" spans="25:40" x14ac:dyDescent="0.2"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</row>
    <row r="2052" spans="25:40" x14ac:dyDescent="0.2"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</row>
    <row r="2053" spans="25:40" x14ac:dyDescent="0.2"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</row>
    <row r="2054" spans="25:40" x14ac:dyDescent="0.2"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</row>
    <row r="2055" spans="25:40" x14ac:dyDescent="0.2"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</row>
    <row r="2056" spans="25:40" x14ac:dyDescent="0.2"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</row>
    <row r="2057" spans="25:40" x14ac:dyDescent="0.2"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</row>
    <row r="2058" spans="25:40" x14ac:dyDescent="0.2"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</row>
    <row r="2059" spans="25:40" x14ac:dyDescent="0.2"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</row>
    <row r="2060" spans="25:40" x14ac:dyDescent="0.2"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</row>
    <row r="2061" spans="25:40" x14ac:dyDescent="0.2"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</row>
    <row r="2062" spans="25:40" x14ac:dyDescent="0.2"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</row>
    <row r="2063" spans="25:40" x14ac:dyDescent="0.2"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</row>
    <row r="2064" spans="25:40" x14ac:dyDescent="0.2"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</row>
    <row r="2065" spans="25:40" x14ac:dyDescent="0.2"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</row>
    <row r="2066" spans="25:40" x14ac:dyDescent="0.2"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</row>
    <row r="2067" spans="25:40" x14ac:dyDescent="0.2"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</row>
    <row r="2068" spans="25:40" x14ac:dyDescent="0.2"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</row>
    <row r="2069" spans="25:40" x14ac:dyDescent="0.2"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</row>
    <row r="2070" spans="25:40" x14ac:dyDescent="0.2"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</row>
    <row r="2071" spans="25:40" x14ac:dyDescent="0.2"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</row>
    <row r="2072" spans="25:40" x14ac:dyDescent="0.2"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</row>
    <row r="2073" spans="25:40" x14ac:dyDescent="0.2"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</row>
    <row r="2074" spans="25:40" x14ac:dyDescent="0.2"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</row>
    <row r="2075" spans="25:40" x14ac:dyDescent="0.2"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</row>
    <row r="2076" spans="25:40" x14ac:dyDescent="0.2"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</row>
    <row r="2077" spans="25:40" x14ac:dyDescent="0.2"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</row>
    <row r="2078" spans="25:40" x14ac:dyDescent="0.2"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</row>
    <row r="2079" spans="25:40" x14ac:dyDescent="0.2"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</row>
    <row r="2080" spans="25:40" x14ac:dyDescent="0.2"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</row>
    <row r="2081" spans="25:40" x14ac:dyDescent="0.2"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</row>
    <row r="2082" spans="25:40" x14ac:dyDescent="0.2"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</row>
    <row r="2083" spans="25:40" x14ac:dyDescent="0.2"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</row>
    <row r="2084" spans="25:40" x14ac:dyDescent="0.2"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</row>
    <row r="2085" spans="25:40" x14ac:dyDescent="0.2"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</row>
    <row r="2086" spans="25:40" x14ac:dyDescent="0.2"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</row>
    <row r="2087" spans="25:40" x14ac:dyDescent="0.2"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</row>
    <row r="2088" spans="25:40" x14ac:dyDescent="0.2"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</row>
    <row r="2089" spans="25:40" x14ac:dyDescent="0.2"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</row>
    <row r="2090" spans="25:40" x14ac:dyDescent="0.2"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</row>
    <row r="2091" spans="25:40" x14ac:dyDescent="0.2"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</row>
    <row r="2092" spans="25:40" x14ac:dyDescent="0.2"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</row>
    <row r="2093" spans="25:40" x14ac:dyDescent="0.2"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</row>
    <row r="2094" spans="25:40" x14ac:dyDescent="0.2"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</row>
    <row r="2095" spans="25:40" x14ac:dyDescent="0.2"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</row>
    <row r="2096" spans="25:40" x14ac:dyDescent="0.2"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</row>
    <row r="2097" spans="25:40" x14ac:dyDescent="0.2"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</row>
    <row r="2098" spans="25:40" x14ac:dyDescent="0.2"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</row>
    <row r="2099" spans="25:40" x14ac:dyDescent="0.2"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</row>
    <row r="2100" spans="25:40" x14ac:dyDescent="0.2"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</row>
    <row r="2101" spans="25:40" x14ac:dyDescent="0.2"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</row>
    <row r="2102" spans="25:40" x14ac:dyDescent="0.2"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</row>
    <row r="2103" spans="25:40" x14ac:dyDescent="0.2"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</row>
    <row r="2104" spans="25:40" x14ac:dyDescent="0.2"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</row>
    <row r="2105" spans="25:40" x14ac:dyDescent="0.2"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</row>
    <row r="2106" spans="25:40" x14ac:dyDescent="0.2"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</row>
    <row r="2107" spans="25:40" x14ac:dyDescent="0.2"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</row>
    <row r="2108" spans="25:40" x14ac:dyDescent="0.2"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</row>
    <row r="2109" spans="25:40" x14ac:dyDescent="0.2"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</row>
    <row r="2110" spans="25:40" x14ac:dyDescent="0.2"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</row>
    <row r="2111" spans="25:40" x14ac:dyDescent="0.2"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</row>
    <row r="2112" spans="25:40" x14ac:dyDescent="0.2"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</row>
    <row r="2113" spans="25:40" x14ac:dyDescent="0.2"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</row>
    <row r="2114" spans="25:40" x14ac:dyDescent="0.2"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</row>
    <row r="2115" spans="25:40" x14ac:dyDescent="0.2"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</row>
    <row r="2116" spans="25:40" x14ac:dyDescent="0.2"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</row>
    <row r="2117" spans="25:40" x14ac:dyDescent="0.2"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</row>
    <row r="2118" spans="25:40" x14ac:dyDescent="0.2"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</row>
    <row r="2119" spans="25:40" x14ac:dyDescent="0.2"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</row>
    <row r="2120" spans="25:40" x14ac:dyDescent="0.2"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</row>
    <row r="2121" spans="25:40" x14ac:dyDescent="0.2"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</row>
    <row r="2122" spans="25:40" x14ac:dyDescent="0.2"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</row>
    <row r="2123" spans="25:40" x14ac:dyDescent="0.2"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</row>
    <row r="2124" spans="25:40" x14ac:dyDescent="0.2"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</row>
    <row r="2125" spans="25:40" x14ac:dyDescent="0.2"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</row>
    <row r="2126" spans="25:40" x14ac:dyDescent="0.2"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</row>
    <row r="2127" spans="25:40" x14ac:dyDescent="0.2"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</row>
    <row r="2128" spans="25:40" x14ac:dyDescent="0.2"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</row>
    <row r="2129" spans="25:40" x14ac:dyDescent="0.2"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</row>
    <row r="2130" spans="25:40" x14ac:dyDescent="0.2"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</row>
    <row r="2131" spans="25:40" x14ac:dyDescent="0.2"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</row>
    <row r="2132" spans="25:40" x14ac:dyDescent="0.2"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</row>
    <row r="2133" spans="25:40" x14ac:dyDescent="0.2"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</row>
    <row r="2134" spans="25:40" x14ac:dyDescent="0.2"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</row>
    <row r="2135" spans="25:40" x14ac:dyDescent="0.2"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</row>
    <row r="2136" spans="25:40" x14ac:dyDescent="0.2"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</row>
    <row r="2137" spans="25:40" x14ac:dyDescent="0.2"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</row>
    <row r="2138" spans="25:40" x14ac:dyDescent="0.2"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</row>
    <row r="2139" spans="25:40" x14ac:dyDescent="0.2"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</row>
    <row r="2140" spans="25:40" x14ac:dyDescent="0.2"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</row>
    <row r="2141" spans="25:40" x14ac:dyDescent="0.2"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</row>
    <row r="2142" spans="25:40" x14ac:dyDescent="0.2"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</row>
    <row r="2143" spans="25:40" x14ac:dyDescent="0.2"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</row>
    <row r="2144" spans="25:40" x14ac:dyDescent="0.2"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</row>
    <row r="2145" spans="25:40" x14ac:dyDescent="0.2"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</row>
    <row r="2146" spans="25:40" x14ac:dyDescent="0.2"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</row>
    <row r="2147" spans="25:40" x14ac:dyDescent="0.2"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</row>
    <row r="2148" spans="25:40" x14ac:dyDescent="0.2"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</row>
    <row r="2149" spans="25:40" x14ac:dyDescent="0.2"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</row>
    <row r="2150" spans="25:40" x14ac:dyDescent="0.2"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</row>
    <row r="2151" spans="25:40" x14ac:dyDescent="0.2"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</row>
    <row r="2152" spans="25:40" x14ac:dyDescent="0.2"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</row>
    <row r="2153" spans="25:40" x14ac:dyDescent="0.2"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</row>
    <row r="2154" spans="25:40" x14ac:dyDescent="0.2"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</row>
    <row r="2155" spans="25:40" x14ac:dyDescent="0.2"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</row>
    <row r="2156" spans="25:40" x14ac:dyDescent="0.2"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</row>
    <row r="2157" spans="25:40" x14ac:dyDescent="0.2"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</row>
    <row r="2158" spans="25:40" x14ac:dyDescent="0.2"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</row>
    <row r="2159" spans="25:40" x14ac:dyDescent="0.2"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</row>
    <row r="2160" spans="25:40" x14ac:dyDescent="0.2"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</row>
    <row r="2161" spans="25:40" x14ac:dyDescent="0.2"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</row>
    <row r="2162" spans="25:40" x14ac:dyDescent="0.2"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</row>
    <row r="2163" spans="25:40" x14ac:dyDescent="0.2"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</row>
    <row r="2164" spans="25:40" x14ac:dyDescent="0.2"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</row>
    <row r="2165" spans="25:40" x14ac:dyDescent="0.2"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</row>
    <row r="2166" spans="25:40" x14ac:dyDescent="0.2"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</row>
    <row r="2167" spans="25:40" x14ac:dyDescent="0.2"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</row>
    <row r="2168" spans="25:40" x14ac:dyDescent="0.2"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</row>
    <row r="2169" spans="25:40" x14ac:dyDescent="0.2"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</row>
    <row r="2170" spans="25:40" x14ac:dyDescent="0.2"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</row>
    <row r="2171" spans="25:40" x14ac:dyDescent="0.2"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</row>
    <row r="2172" spans="25:40" x14ac:dyDescent="0.2"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</row>
    <row r="2173" spans="25:40" x14ac:dyDescent="0.2"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</row>
    <row r="2174" spans="25:40" x14ac:dyDescent="0.2"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</row>
    <row r="2175" spans="25:40" x14ac:dyDescent="0.2"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</row>
    <row r="2176" spans="25:40" x14ac:dyDescent="0.2"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</row>
    <row r="2177" spans="25:40" x14ac:dyDescent="0.2"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</row>
    <row r="2178" spans="25:40" x14ac:dyDescent="0.2"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</row>
    <row r="2179" spans="25:40" x14ac:dyDescent="0.2"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</row>
    <row r="2180" spans="25:40" x14ac:dyDescent="0.2"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</row>
    <row r="2181" spans="25:40" x14ac:dyDescent="0.2"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</row>
    <row r="2182" spans="25:40" x14ac:dyDescent="0.2"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</row>
    <row r="2183" spans="25:40" x14ac:dyDescent="0.2"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</row>
    <row r="2184" spans="25:40" x14ac:dyDescent="0.2"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</row>
    <row r="2185" spans="25:40" x14ac:dyDescent="0.2"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</row>
    <row r="2186" spans="25:40" x14ac:dyDescent="0.2"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</row>
    <row r="2187" spans="25:40" x14ac:dyDescent="0.2"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</row>
    <row r="2188" spans="25:40" x14ac:dyDescent="0.2"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</row>
    <row r="2189" spans="25:40" x14ac:dyDescent="0.2"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</row>
    <row r="2190" spans="25:40" x14ac:dyDescent="0.2"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</row>
    <row r="2191" spans="25:40" x14ac:dyDescent="0.2"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</row>
    <row r="2192" spans="25:40" x14ac:dyDescent="0.2"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</row>
    <row r="2193" spans="25:40" x14ac:dyDescent="0.2"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</row>
    <row r="2194" spans="25:40" x14ac:dyDescent="0.2"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</row>
    <row r="2195" spans="25:40" x14ac:dyDescent="0.2"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</row>
    <row r="2196" spans="25:40" x14ac:dyDescent="0.2"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</row>
    <row r="2197" spans="25:40" x14ac:dyDescent="0.2"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</row>
    <row r="2198" spans="25:40" x14ac:dyDescent="0.2"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</row>
    <row r="2199" spans="25:40" x14ac:dyDescent="0.2"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</row>
    <row r="2200" spans="25:40" x14ac:dyDescent="0.2"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</row>
    <row r="2201" spans="25:40" x14ac:dyDescent="0.2"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</row>
    <row r="2202" spans="25:40" x14ac:dyDescent="0.2"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</row>
    <row r="2203" spans="25:40" x14ac:dyDescent="0.2"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</row>
    <row r="2204" spans="25:40" x14ac:dyDescent="0.2"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</row>
    <row r="2205" spans="25:40" x14ac:dyDescent="0.2"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</row>
    <row r="2206" spans="25:40" x14ac:dyDescent="0.2"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</row>
    <row r="2207" spans="25:40" x14ac:dyDescent="0.2"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</row>
    <row r="2208" spans="25:40" x14ac:dyDescent="0.2"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</row>
    <row r="2209" spans="25:40" x14ac:dyDescent="0.2"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</row>
    <row r="2210" spans="25:40" x14ac:dyDescent="0.2"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</row>
    <row r="2211" spans="25:40" x14ac:dyDescent="0.2"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</row>
    <row r="2212" spans="25:40" x14ac:dyDescent="0.2"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</row>
    <row r="2213" spans="25:40" x14ac:dyDescent="0.2"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</row>
    <row r="2214" spans="25:40" x14ac:dyDescent="0.2"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</row>
    <row r="2215" spans="25:40" x14ac:dyDescent="0.2"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</row>
    <row r="2216" spans="25:40" x14ac:dyDescent="0.2"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</row>
    <row r="2217" spans="25:40" x14ac:dyDescent="0.2"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</row>
    <row r="2218" spans="25:40" x14ac:dyDescent="0.2"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</row>
    <row r="2219" spans="25:40" x14ac:dyDescent="0.2"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</row>
    <row r="2220" spans="25:40" x14ac:dyDescent="0.2"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</row>
    <row r="2221" spans="25:40" x14ac:dyDescent="0.2"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</row>
    <row r="2222" spans="25:40" x14ac:dyDescent="0.2"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</row>
    <row r="2223" spans="25:40" x14ac:dyDescent="0.2"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</row>
    <row r="2224" spans="25:40" x14ac:dyDescent="0.2"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</row>
    <row r="2225" spans="25:40" x14ac:dyDescent="0.2"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</row>
    <row r="2226" spans="25:40" x14ac:dyDescent="0.2"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</row>
    <row r="2227" spans="25:40" x14ac:dyDescent="0.2"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</row>
    <row r="2228" spans="25:40" x14ac:dyDescent="0.2"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</row>
    <row r="2229" spans="25:40" x14ac:dyDescent="0.2"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</row>
    <row r="2230" spans="25:40" x14ac:dyDescent="0.2"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</row>
    <row r="2231" spans="25:40" x14ac:dyDescent="0.2"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</row>
    <row r="2232" spans="25:40" x14ac:dyDescent="0.2"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</row>
    <row r="2233" spans="25:40" x14ac:dyDescent="0.2"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</row>
    <row r="2234" spans="25:40" x14ac:dyDescent="0.2"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</row>
    <row r="2235" spans="25:40" x14ac:dyDescent="0.2"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</row>
    <row r="2236" spans="25:40" x14ac:dyDescent="0.2"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</row>
    <row r="2237" spans="25:40" x14ac:dyDescent="0.2"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</row>
    <row r="2238" spans="25:40" x14ac:dyDescent="0.2"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</row>
    <row r="2239" spans="25:40" x14ac:dyDescent="0.2"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</row>
    <row r="2240" spans="25:40" x14ac:dyDescent="0.2"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</row>
    <row r="2241" spans="25:40" x14ac:dyDescent="0.2"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</row>
    <row r="2242" spans="25:40" x14ac:dyDescent="0.2"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</row>
    <row r="2243" spans="25:40" x14ac:dyDescent="0.2"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</row>
    <row r="2244" spans="25:40" x14ac:dyDescent="0.2"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</row>
    <row r="2245" spans="25:40" x14ac:dyDescent="0.2"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</row>
    <row r="2246" spans="25:40" x14ac:dyDescent="0.2"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</row>
    <row r="2247" spans="25:40" x14ac:dyDescent="0.2"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</row>
    <row r="2248" spans="25:40" x14ac:dyDescent="0.2"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</row>
    <row r="2249" spans="25:40" x14ac:dyDescent="0.2"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</row>
    <row r="2250" spans="25:40" x14ac:dyDescent="0.2"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</row>
    <row r="2251" spans="25:40" x14ac:dyDescent="0.2"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</row>
    <row r="2252" spans="25:40" x14ac:dyDescent="0.2"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</row>
    <row r="2253" spans="25:40" x14ac:dyDescent="0.2"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</row>
    <row r="2254" spans="25:40" x14ac:dyDescent="0.2"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</row>
    <row r="2255" spans="25:40" x14ac:dyDescent="0.2"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</row>
    <row r="2256" spans="25:40" x14ac:dyDescent="0.2"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</row>
    <row r="2257" spans="25:40" x14ac:dyDescent="0.2"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</row>
    <row r="2258" spans="25:40" x14ac:dyDescent="0.2"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</row>
    <row r="2259" spans="25:40" x14ac:dyDescent="0.2"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</row>
    <row r="2260" spans="25:40" x14ac:dyDescent="0.2"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</row>
    <row r="2261" spans="25:40" x14ac:dyDescent="0.2"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</row>
    <row r="2262" spans="25:40" x14ac:dyDescent="0.2"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</row>
    <row r="2263" spans="25:40" x14ac:dyDescent="0.2"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</row>
    <row r="2264" spans="25:40" x14ac:dyDescent="0.2"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</row>
    <row r="2265" spans="25:40" x14ac:dyDescent="0.2"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</row>
    <row r="2266" spans="25:40" x14ac:dyDescent="0.2"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</row>
    <row r="2267" spans="25:40" x14ac:dyDescent="0.2"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</row>
    <row r="2268" spans="25:40" x14ac:dyDescent="0.2"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</row>
    <row r="2269" spans="25:40" x14ac:dyDescent="0.2"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</row>
    <row r="2270" spans="25:40" x14ac:dyDescent="0.2"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</row>
    <row r="2271" spans="25:40" x14ac:dyDescent="0.2"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</row>
    <row r="2272" spans="25:40" x14ac:dyDescent="0.2"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</row>
    <row r="2273" spans="25:40" x14ac:dyDescent="0.2"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</row>
    <row r="2274" spans="25:40" x14ac:dyDescent="0.2"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</row>
    <row r="2275" spans="25:40" x14ac:dyDescent="0.2"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</row>
    <row r="2276" spans="25:40" x14ac:dyDescent="0.2"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</row>
    <row r="2277" spans="25:40" x14ac:dyDescent="0.2"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</row>
    <row r="2278" spans="25:40" x14ac:dyDescent="0.2"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</row>
    <row r="2279" spans="25:40" x14ac:dyDescent="0.2"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</row>
    <row r="2280" spans="25:40" x14ac:dyDescent="0.2"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</row>
    <row r="2281" spans="25:40" x14ac:dyDescent="0.2"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</row>
    <row r="2282" spans="25:40" x14ac:dyDescent="0.2"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</row>
    <row r="2283" spans="25:40" x14ac:dyDescent="0.2"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</row>
    <row r="2284" spans="25:40" x14ac:dyDescent="0.2"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</row>
    <row r="2285" spans="25:40" x14ac:dyDescent="0.2"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</row>
    <row r="2286" spans="25:40" x14ac:dyDescent="0.2"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</row>
    <row r="2287" spans="25:40" x14ac:dyDescent="0.2"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</row>
    <row r="2288" spans="25:40" x14ac:dyDescent="0.2"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</row>
    <row r="2289" spans="25:40" x14ac:dyDescent="0.2"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</row>
    <row r="2290" spans="25:40" x14ac:dyDescent="0.2"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</row>
    <row r="2291" spans="25:40" x14ac:dyDescent="0.2"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</row>
    <row r="2292" spans="25:40" x14ac:dyDescent="0.2"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</row>
    <row r="2293" spans="25:40" x14ac:dyDescent="0.2"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</row>
    <row r="2294" spans="25:40" x14ac:dyDescent="0.2"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</row>
    <row r="2295" spans="25:40" x14ac:dyDescent="0.2"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</row>
    <row r="2296" spans="25:40" x14ac:dyDescent="0.2"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</row>
    <row r="2297" spans="25:40" x14ac:dyDescent="0.2"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</row>
    <row r="2298" spans="25:40" x14ac:dyDescent="0.2"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</row>
    <row r="2299" spans="25:40" x14ac:dyDescent="0.2"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</row>
    <row r="2300" spans="25:40" x14ac:dyDescent="0.2"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</row>
    <row r="2301" spans="25:40" x14ac:dyDescent="0.2"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</row>
    <row r="2302" spans="25:40" x14ac:dyDescent="0.2"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</row>
    <row r="2303" spans="25:40" x14ac:dyDescent="0.2"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</row>
    <row r="2304" spans="25:40" x14ac:dyDescent="0.2"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</row>
    <row r="2305" spans="25:40" x14ac:dyDescent="0.2"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</row>
    <row r="2306" spans="25:40" x14ac:dyDescent="0.2"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</row>
    <row r="2307" spans="25:40" x14ac:dyDescent="0.2"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</row>
    <row r="2308" spans="25:40" x14ac:dyDescent="0.2"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</row>
    <row r="2309" spans="25:40" x14ac:dyDescent="0.2"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</row>
    <row r="2310" spans="25:40" x14ac:dyDescent="0.2"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</row>
    <row r="2311" spans="25:40" x14ac:dyDescent="0.2"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</row>
    <row r="2312" spans="25:40" x14ac:dyDescent="0.2"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</row>
    <row r="2313" spans="25:40" x14ac:dyDescent="0.2"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</row>
    <row r="2314" spans="25:40" x14ac:dyDescent="0.2"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</row>
    <row r="2315" spans="25:40" x14ac:dyDescent="0.2"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</row>
    <row r="2316" spans="25:40" x14ac:dyDescent="0.2"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</row>
    <row r="2317" spans="25:40" x14ac:dyDescent="0.2"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</row>
    <row r="2318" spans="25:40" x14ac:dyDescent="0.2"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</row>
    <row r="2319" spans="25:40" x14ac:dyDescent="0.2"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</row>
    <row r="2320" spans="25:40" x14ac:dyDescent="0.2"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</row>
    <row r="2321" spans="25:40" x14ac:dyDescent="0.2"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</row>
    <row r="2322" spans="25:40" x14ac:dyDescent="0.2"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</row>
    <row r="2323" spans="25:40" x14ac:dyDescent="0.2"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</row>
    <row r="2324" spans="25:40" x14ac:dyDescent="0.2"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</row>
    <row r="2325" spans="25:40" x14ac:dyDescent="0.2"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</row>
    <row r="2326" spans="25:40" x14ac:dyDescent="0.2"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</row>
    <row r="2327" spans="25:40" x14ac:dyDescent="0.2"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</row>
    <row r="2328" spans="25:40" x14ac:dyDescent="0.2"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</row>
    <row r="2329" spans="25:40" x14ac:dyDescent="0.2"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</row>
    <row r="2330" spans="25:40" x14ac:dyDescent="0.2"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</row>
    <row r="2331" spans="25:40" x14ac:dyDescent="0.2"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</row>
    <row r="2332" spans="25:40" x14ac:dyDescent="0.2"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</row>
    <row r="2333" spans="25:40" x14ac:dyDescent="0.2"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</row>
    <row r="2334" spans="25:40" x14ac:dyDescent="0.2"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</row>
    <row r="2335" spans="25:40" x14ac:dyDescent="0.2"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</row>
    <row r="2336" spans="25:40" x14ac:dyDescent="0.2"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</row>
    <row r="2337" spans="25:40" x14ac:dyDescent="0.2"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</row>
    <row r="2338" spans="25:40" x14ac:dyDescent="0.2"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</row>
    <row r="2339" spans="25:40" x14ac:dyDescent="0.2"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</row>
    <row r="2340" spans="25:40" x14ac:dyDescent="0.2"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</row>
    <row r="2341" spans="25:40" x14ac:dyDescent="0.2"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</row>
    <row r="2342" spans="25:40" x14ac:dyDescent="0.2"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</row>
    <row r="2343" spans="25:40" x14ac:dyDescent="0.2"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</row>
    <row r="2344" spans="25:40" x14ac:dyDescent="0.2"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</row>
    <row r="2345" spans="25:40" x14ac:dyDescent="0.2"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</row>
    <row r="2346" spans="25:40" x14ac:dyDescent="0.2"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</row>
    <row r="2347" spans="25:40" x14ac:dyDescent="0.2"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</row>
    <row r="2348" spans="25:40" x14ac:dyDescent="0.2"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</row>
    <row r="2349" spans="25:40" x14ac:dyDescent="0.2"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</row>
    <row r="2350" spans="25:40" x14ac:dyDescent="0.2"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</row>
    <row r="2351" spans="25:40" x14ac:dyDescent="0.2"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</row>
    <row r="2352" spans="25:40" x14ac:dyDescent="0.2"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</row>
    <row r="2353" spans="25:40" x14ac:dyDescent="0.2"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</row>
    <row r="2354" spans="25:40" x14ac:dyDescent="0.2"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</row>
    <row r="2355" spans="25:40" x14ac:dyDescent="0.2"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</row>
    <row r="2356" spans="25:40" x14ac:dyDescent="0.2"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</row>
    <row r="2357" spans="25:40" x14ac:dyDescent="0.2"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</row>
    <row r="2358" spans="25:40" x14ac:dyDescent="0.2"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</row>
    <row r="2359" spans="25:40" x14ac:dyDescent="0.2"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</row>
    <row r="2360" spans="25:40" x14ac:dyDescent="0.2"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</row>
    <row r="2361" spans="25:40" x14ac:dyDescent="0.2"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</row>
    <row r="2362" spans="25:40" x14ac:dyDescent="0.2"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</row>
    <row r="2363" spans="25:40" x14ac:dyDescent="0.2"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</row>
    <row r="2364" spans="25:40" x14ac:dyDescent="0.2"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</row>
    <row r="2365" spans="25:40" x14ac:dyDescent="0.2"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</row>
    <row r="2366" spans="25:40" x14ac:dyDescent="0.2"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</row>
    <row r="2367" spans="25:40" x14ac:dyDescent="0.2"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</row>
    <row r="2368" spans="25:40" x14ac:dyDescent="0.2"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</row>
    <row r="2369" spans="25:40" x14ac:dyDescent="0.2"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</row>
    <row r="2370" spans="25:40" x14ac:dyDescent="0.2"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</row>
    <row r="2371" spans="25:40" x14ac:dyDescent="0.2"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</row>
    <row r="2372" spans="25:40" x14ac:dyDescent="0.2"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</row>
    <row r="2373" spans="25:40" x14ac:dyDescent="0.2"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</row>
    <row r="2374" spans="25:40" x14ac:dyDescent="0.2"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</row>
    <row r="2375" spans="25:40" x14ac:dyDescent="0.2"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</row>
    <row r="2376" spans="25:40" x14ac:dyDescent="0.2"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</row>
    <row r="2377" spans="25:40" x14ac:dyDescent="0.2"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</row>
    <row r="2378" spans="25:40" x14ac:dyDescent="0.2"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</row>
    <row r="2379" spans="25:40" x14ac:dyDescent="0.2"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</row>
    <row r="2380" spans="25:40" x14ac:dyDescent="0.2"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</row>
    <row r="2381" spans="25:40" x14ac:dyDescent="0.2"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</row>
    <row r="2382" spans="25:40" x14ac:dyDescent="0.2"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</row>
    <row r="2383" spans="25:40" x14ac:dyDescent="0.2"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</row>
    <row r="2384" spans="25:40" x14ac:dyDescent="0.2"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</row>
    <row r="2385" spans="25:40" x14ac:dyDescent="0.2"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</row>
    <row r="2386" spans="25:40" x14ac:dyDescent="0.2"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</row>
    <row r="2387" spans="25:40" x14ac:dyDescent="0.2"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</row>
    <row r="2388" spans="25:40" x14ac:dyDescent="0.2"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</row>
    <row r="2389" spans="25:40" x14ac:dyDescent="0.2"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</row>
    <row r="2390" spans="25:40" x14ac:dyDescent="0.2"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</row>
    <row r="2391" spans="25:40" x14ac:dyDescent="0.2"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</row>
    <row r="2392" spans="25:40" x14ac:dyDescent="0.2"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</row>
    <row r="2393" spans="25:40" x14ac:dyDescent="0.2"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</row>
    <row r="2394" spans="25:40" x14ac:dyDescent="0.2"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</row>
    <row r="2395" spans="25:40" x14ac:dyDescent="0.2"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</row>
    <row r="2396" spans="25:40" x14ac:dyDescent="0.2"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</row>
    <row r="2397" spans="25:40" x14ac:dyDescent="0.2"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</row>
    <row r="2398" spans="25:40" x14ac:dyDescent="0.2"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</row>
    <row r="2399" spans="25:40" x14ac:dyDescent="0.2"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</row>
    <row r="2400" spans="25:40" x14ac:dyDescent="0.2"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</row>
    <row r="2401" spans="25:40" x14ac:dyDescent="0.2"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</row>
    <row r="2402" spans="25:40" x14ac:dyDescent="0.2"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</row>
    <row r="2403" spans="25:40" x14ac:dyDescent="0.2"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</row>
    <row r="2404" spans="25:40" x14ac:dyDescent="0.2"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</row>
    <row r="2405" spans="25:40" x14ac:dyDescent="0.2"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</row>
    <row r="2406" spans="25:40" x14ac:dyDescent="0.2"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</row>
    <row r="2407" spans="25:40" x14ac:dyDescent="0.2"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</row>
    <row r="2408" spans="25:40" x14ac:dyDescent="0.2"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</row>
    <row r="2409" spans="25:40" x14ac:dyDescent="0.2"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</row>
    <row r="2410" spans="25:40" x14ac:dyDescent="0.2"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</row>
    <row r="2411" spans="25:40" x14ac:dyDescent="0.2"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</row>
    <row r="2412" spans="25:40" x14ac:dyDescent="0.2"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</row>
    <row r="2413" spans="25:40" x14ac:dyDescent="0.2"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</row>
    <row r="2414" spans="25:40" x14ac:dyDescent="0.2"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</row>
    <row r="2415" spans="25:40" x14ac:dyDescent="0.2"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</row>
    <row r="2416" spans="25:40" x14ac:dyDescent="0.2"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</row>
    <row r="2417" spans="25:40" x14ac:dyDescent="0.2"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</row>
    <row r="2418" spans="25:40" x14ac:dyDescent="0.2"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</row>
    <row r="2419" spans="25:40" x14ac:dyDescent="0.2"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</row>
    <row r="2420" spans="25:40" x14ac:dyDescent="0.2"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</row>
    <row r="2421" spans="25:40" x14ac:dyDescent="0.2"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</row>
    <row r="2422" spans="25:40" x14ac:dyDescent="0.2"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</row>
    <row r="2423" spans="25:40" x14ac:dyDescent="0.2"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</row>
    <row r="2424" spans="25:40" x14ac:dyDescent="0.2"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</row>
    <row r="2425" spans="25:40" x14ac:dyDescent="0.2"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</row>
    <row r="2426" spans="25:40" x14ac:dyDescent="0.2"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</row>
    <row r="2427" spans="25:40" x14ac:dyDescent="0.2"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</row>
    <row r="2428" spans="25:40" x14ac:dyDescent="0.2"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</row>
    <row r="2429" spans="25:40" x14ac:dyDescent="0.2"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</row>
    <row r="2430" spans="25:40" x14ac:dyDescent="0.2"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</row>
    <row r="2431" spans="25:40" x14ac:dyDescent="0.2"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</row>
    <row r="2432" spans="25:40" x14ac:dyDescent="0.2"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</row>
    <row r="2433" spans="25:40" x14ac:dyDescent="0.2"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</row>
    <row r="2434" spans="25:40" x14ac:dyDescent="0.2"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</row>
    <row r="2435" spans="25:40" x14ac:dyDescent="0.2"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</row>
    <row r="2436" spans="25:40" x14ac:dyDescent="0.2"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</row>
    <row r="2437" spans="25:40" x14ac:dyDescent="0.2"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</row>
    <row r="2438" spans="25:40" x14ac:dyDescent="0.2"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</row>
    <row r="2439" spans="25:40" x14ac:dyDescent="0.2"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</row>
    <row r="2440" spans="25:40" x14ac:dyDescent="0.2"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</row>
    <row r="2441" spans="25:40" x14ac:dyDescent="0.2"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</row>
    <row r="2442" spans="25:40" x14ac:dyDescent="0.2"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</row>
    <row r="2443" spans="25:40" x14ac:dyDescent="0.2"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</row>
    <row r="2444" spans="25:40" x14ac:dyDescent="0.2"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</row>
    <row r="2445" spans="25:40" x14ac:dyDescent="0.2"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</row>
    <row r="2446" spans="25:40" x14ac:dyDescent="0.2"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</row>
    <row r="2447" spans="25:40" x14ac:dyDescent="0.2"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</row>
    <row r="2448" spans="25:40" x14ac:dyDescent="0.2"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</row>
    <row r="2449" spans="25:40" x14ac:dyDescent="0.2"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</row>
    <row r="2450" spans="25:40" x14ac:dyDescent="0.2"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</row>
    <row r="2451" spans="25:40" x14ac:dyDescent="0.2"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</row>
    <row r="2452" spans="25:40" x14ac:dyDescent="0.2"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</row>
    <row r="2453" spans="25:40" x14ac:dyDescent="0.2"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</row>
    <row r="2454" spans="25:40" x14ac:dyDescent="0.2"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</row>
    <row r="2455" spans="25:40" x14ac:dyDescent="0.2"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</row>
    <row r="2456" spans="25:40" x14ac:dyDescent="0.2"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</row>
    <row r="2457" spans="25:40" x14ac:dyDescent="0.2"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</row>
    <row r="2458" spans="25:40" x14ac:dyDescent="0.2"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</row>
    <row r="2459" spans="25:40" x14ac:dyDescent="0.2"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</row>
    <row r="2460" spans="25:40" x14ac:dyDescent="0.2"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</row>
    <row r="2461" spans="25:40" x14ac:dyDescent="0.2"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</row>
    <row r="2462" spans="25:40" x14ac:dyDescent="0.2"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</row>
    <row r="2463" spans="25:40" x14ac:dyDescent="0.2"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</row>
    <row r="2464" spans="25:40" x14ac:dyDescent="0.2"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</row>
    <row r="2465" spans="25:40" x14ac:dyDescent="0.2"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</row>
    <row r="2466" spans="25:40" x14ac:dyDescent="0.2"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</row>
    <row r="2467" spans="25:40" x14ac:dyDescent="0.2"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</row>
    <row r="2468" spans="25:40" x14ac:dyDescent="0.2">
      <c r="Y2468" s="30"/>
      <c r="Z2468" s="30"/>
      <c r="AA2468" s="30"/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</row>
    <row r="2469" spans="25:40" x14ac:dyDescent="0.2"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</row>
    <row r="2470" spans="25:40" x14ac:dyDescent="0.2">
      <c r="Y2470" s="30"/>
      <c r="Z2470" s="30"/>
      <c r="AA2470" s="30"/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</row>
    <row r="2471" spans="25:40" x14ac:dyDescent="0.2">
      <c r="Y2471" s="30"/>
      <c r="Z2471" s="30"/>
      <c r="AA2471" s="30"/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</row>
    <row r="2472" spans="25:40" x14ac:dyDescent="0.2"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</row>
    <row r="2473" spans="25:40" x14ac:dyDescent="0.2">
      <c r="Y2473" s="30"/>
      <c r="Z2473" s="30"/>
      <c r="AA2473" s="30"/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</row>
    <row r="2474" spans="25:40" x14ac:dyDescent="0.2"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</row>
    <row r="2475" spans="25:40" x14ac:dyDescent="0.2">
      <c r="Y2475" s="30"/>
      <c r="Z2475" s="30"/>
      <c r="AA2475" s="30"/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</row>
    <row r="2476" spans="25:40" x14ac:dyDescent="0.2">
      <c r="Y2476" s="30"/>
      <c r="Z2476" s="30"/>
      <c r="AA2476" s="30"/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</row>
    <row r="2477" spans="25:40" x14ac:dyDescent="0.2">
      <c r="Y2477" s="30"/>
      <c r="Z2477" s="30"/>
      <c r="AA2477" s="30"/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</row>
    <row r="2478" spans="25:40" x14ac:dyDescent="0.2"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</row>
    <row r="2479" spans="25:40" x14ac:dyDescent="0.2"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</row>
    <row r="2480" spans="25:40" x14ac:dyDescent="0.2">
      <c r="Y2480" s="30"/>
      <c r="Z2480" s="30"/>
      <c r="AA2480" s="30"/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</row>
    <row r="2481" spans="25:40" x14ac:dyDescent="0.2"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</row>
    <row r="2482" spans="25:40" x14ac:dyDescent="0.2"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</row>
    <row r="2483" spans="25:40" x14ac:dyDescent="0.2">
      <c r="Y2483" s="30"/>
      <c r="Z2483" s="30"/>
      <c r="AA2483" s="30"/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</row>
  </sheetData>
  <pageMargins left="0" right="0" top="0.39" bottom="0.25" header="0.26" footer="0.26"/>
  <pageSetup scale="60" orientation="landscape" horizontalDpi="4294967295" verticalDpi="4294967295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zoomScale="75" zoomScaleNormal="75" workbookViewId="0">
      <selection activeCell="F36" sqref="F36"/>
    </sheetView>
  </sheetViews>
  <sheetFormatPr defaultColWidth="14.42578125" defaultRowHeight="14.25" x14ac:dyDescent="0.2"/>
  <cols>
    <col min="1" max="1" width="32.85546875" style="225" customWidth="1"/>
    <col min="2" max="2" width="12.5703125" style="225" bestFit="1" customWidth="1"/>
    <col min="3" max="3" width="12.85546875" style="225" bestFit="1" customWidth="1"/>
    <col min="4" max="4" width="13.42578125" style="225" customWidth="1"/>
    <col min="5" max="5" width="14.42578125" style="225" bestFit="1" customWidth="1"/>
    <col min="6" max="7" width="13.85546875" style="225" customWidth="1"/>
    <col min="8" max="8" width="17" style="225" customWidth="1"/>
    <col min="9" max="9" width="16.140625" style="225" bestFit="1" customWidth="1"/>
    <col min="10" max="10" width="17.140625" style="225" customWidth="1"/>
    <col min="11" max="11" width="21.28515625" style="225" bestFit="1" customWidth="1"/>
    <col min="12" max="256" width="14.42578125" style="225"/>
    <col min="257" max="257" width="32.85546875" style="225" customWidth="1"/>
    <col min="258" max="258" width="12.5703125" style="225" bestFit="1" customWidth="1"/>
    <col min="259" max="259" width="12.85546875" style="225" bestFit="1" customWidth="1"/>
    <col min="260" max="260" width="13.42578125" style="225" customWidth="1"/>
    <col min="261" max="261" width="14.42578125" style="225" bestFit="1" customWidth="1"/>
    <col min="262" max="263" width="13.85546875" style="225" customWidth="1"/>
    <col min="264" max="264" width="17" style="225" customWidth="1"/>
    <col min="265" max="265" width="16.140625" style="225" bestFit="1" customWidth="1"/>
    <col min="266" max="266" width="17.140625" style="225" customWidth="1"/>
    <col min="267" max="267" width="21.28515625" style="225" bestFit="1" customWidth="1"/>
    <col min="268" max="512" width="14.42578125" style="225"/>
    <col min="513" max="513" width="32.85546875" style="225" customWidth="1"/>
    <col min="514" max="514" width="12.5703125" style="225" bestFit="1" customWidth="1"/>
    <col min="515" max="515" width="12.85546875" style="225" bestFit="1" customWidth="1"/>
    <col min="516" max="516" width="13.42578125" style="225" customWidth="1"/>
    <col min="517" max="517" width="14.42578125" style="225" bestFit="1" customWidth="1"/>
    <col min="518" max="519" width="13.85546875" style="225" customWidth="1"/>
    <col min="520" max="520" width="17" style="225" customWidth="1"/>
    <col min="521" max="521" width="16.140625" style="225" bestFit="1" customWidth="1"/>
    <col min="522" max="522" width="17.140625" style="225" customWidth="1"/>
    <col min="523" max="523" width="21.28515625" style="225" bestFit="1" customWidth="1"/>
    <col min="524" max="768" width="14.42578125" style="225"/>
    <col min="769" max="769" width="32.85546875" style="225" customWidth="1"/>
    <col min="770" max="770" width="12.5703125" style="225" bestFit="1" customWidth="1"/>
    <col min="771" max="771" width="12.85546875" style="225" bestFit="1" customWidth="1"/>
    <col min="772" max="772" width="13.42578125" style="225" customWidth="1"/>
    <col min="773" max="773" width="14.42578125" style="225" bestFit="1" customWidth="1"/>
    <col min="774" max="775" width="13.85546875" style="225" customWidth="1"/>
    <col min="776" max="776" width="17" style="225" customWidth="1"/>
    <col min="777" max="777" width="16.140625" style="225" bestFit="1" customWidth="1"/>
    <col min="778" max="778" width="17.140625" style="225" customWidth="1"/>
    <col min="779" max="779" width="21.28515625" style="225" bestFit="1" customWidth="1"/>
    <col min="780" max="1024" width="14.42578125" style="225"/>
    <col min="1025" max="1025" width="32.85546875" style="225" customWidth="1"/>
    <col min="1026" max="1026" width="12.5703125" style="225" bestFit="1" customWidth="1"/>
    <col min="1027" max="1027" width="12.85546875" style="225" bestFit="1" customWidth="1"/>
    <col min="1028" max="1028" width="13.42578125" style="225" customWidth="1"/>
    <col min="1029" max="1029" width="14.42578125" style="225" bestFit="1" customWidth="1"/>
    <col min="1030" max="1031" width="13.85546875" style="225" customWidth="1"/>
    <col min="1032" max="1032" width="17" style="225" customWidth="1"/>
    <col min="1033" max="1033" width="16.140625" style="225" bestFit="1" customWidth="1"/>
    <col min="1034" max="1034" width="17.140625" style="225" customWidth="1"/>
    <col min="1035" max="1035" width="21.28515625" style="225" bestFit="1" customWidth="1"/>
    <col min="1036" max="1280" width="14.42578125" style="225"/>
    <col min="1281" max="1281" width="32.85546875" style="225" customWidth="1"/>
    <col min="1282" max="1282" width="12.5703125" style="225" bestFit="1" customWidth="1"/>
    <col min="1283" max="1283" width="12.85546875" style="225" bestFit="1" customWidth="1"/>
    <col min="1284" max="1284" width="13.42578125" style="225" customWidth="1"/>
    <col min="1285" max="1285" width="14.42578125" style="225" bestFit="1" customWidth="1"/>
    <col min="1286" max="1287" width="13.85546875" style="225" customWidth="1"/>
    <col min="1288" max="1288" width="17" style="225" customWidth="1"/>
    <col min="1289" max="1289" width="16.140625" style="225" bestFit="1" customWidth="1"/>
    <col min="1290" max="1290" width="17.140625" style="225" customWidth="1"/>
    <col min="1291" max="1291" width="21.28515625" style="225" bestFit="1" customWidth="1"/>
    <col min="1292" max="1536" width="14.42578125" style="225"/>
    <col min="1537" max="1537" width="32.85546875" style="225" customWidth="1"/>
    <col min="1538" max="1538" width="12.5703125" style="225" bestFit="1" customWidth="1"/>
    <col min="1539" max="1539" width="12.85546875" style="225" bestFit="1" customWidth="1"/>
    <col min="1540" max="1540" width="13.42578125" style="225" customWidth="1"/>
    <col min="1541" max="1541" width="14.42578125" style="225" bestFit="1" customWidth="1"/>
    <col min="1542" max="1543" width="13.85546875" style="225" customWidth="1"/>
    <col min="1544" max="1544" width="17" style="225" customWidth="1"/>
    <col min="1545" max="1545" width="16.140625" style="225" bestFit="1" customWidth="1"/>
    <col min="1546" max="1546" width="17.140625" style="225" customWidth="1"/>
    <col min="1547" max="1547" width="21.28515625" style="225" bestFit="1" customWidth="1"/>
    <col min="1548" max="1792" width="14.42578125" style="225"/>
    <col min="1793" max="1793" width="32.85546875" style="225" customWidth="1"/>
    <col min="1794" max="1794" width="12.5703125" style="225" bestFit="1" customWidth="1"/>
    <col min="1795" max="1795" width="12.85546875" style="225" bestFit="1" customWidth="1"/>
    <col min="1796" max="1796" width="13.42578125" style="225" customWidth="1"/>
    <col min="1797" max="1797" width="14.42578125" style="225" bestFit="1" customWidth="1"/>
    <col min="1798" max="1799" width="13.85546875" style="225" customWidth="1"/>
    <col min="1800" max="1800" width="17" style="225" customWidth="1"/>
    <col min="1801" max="1801" width="16.140625" style="225" bestFit="1" customWidth="1"/>
    <col min="1802" max="1802" width="17.140625" style="225" customWidth="1"/>
    <col min="1803" max="1803" width="21.28515625" style="225" bestFit="1" customWidth="1"/>
    <col min="1804" max="2048" width="14.42578125" style="225"/>
    <col min="2049" max="2049" width="32.85546875" style="225" customWidth="1"/>
    <col min="2050" max="2050" width="12.5703125" style="225" bestFit="1" customWidth="1"/>
    <col min="2051" max="2051" width="12.85546875" style="225" bestFit="1" customWidth="1"/>
    <col min="2052" max="2052" width="13.42578125" style="225" customWidth="1"/>
    <col min="2053" max="2053" width="14.42578125" style="225" bestFit="1" customWidth="1"/>
    <col min="2054" max="2055" width="13.85546875" style="225" customWidth="1"/>
    <col min="2056" max="2056" width="17" style="225" customWidth="1"/>
    <col min="2057" max="2057" width="16.140625" style="225" bestFit="1" customWidth="1"/>
    <col min="2058" max="2058" width="17.140625" style="225" customWidth="1"/>
    <col min="2059" max="2059" width="21.28515625" style="225" bestFit="1" customWidth="1"/>
    <col min="2060" max="2304" width="14.42578125" style="225"/>
    <col min="2305" max="2305" width="32.85546875" style="225" customWidth="1"/>
    <col min="2306" max="2306" width="12.5703125" style="225" bestFit="1" customWidth="1"/>
    <col min="2307" max="2307" width="12.85546875" style="225" bestFit="1" customWidth="1"/>
    <col min="2308" max="2308" width="13.42578125" style="225" customWidth="1"/>
    <col min="2309" max="2309" width="14.42578125" style="225" bestFit="1" customWidth="1"/>
    <col min="2310" max="2311" width="13.85546875" style="225" customWidth="1"/>
    <col min="2312" max="2312" width="17" style="225" customWidth="1"/>
    <col min="2313" max="2313" width="16.140625" style="225" bestFit="1" customWidth="1"/>
    <col min="2314" max="2314" width="17.140625" style="225" customWidth="1"/>
    <col min="2315" max="2315" width="21.28515625" style="225" bestFit="1" customWidth="1"/>
    <col min="2316" max="2560" width="14.42578125" style="225"/>
    <col min="2561" max="2561" width="32.85546875" style="225" customWidth="1"/>
    <col min="2562" max="2562" width="12.5703125" style="225" bestFit="1" customWidth="1"/>
    <col min="2563" max="2563" width="12.85546875" style="225" bestFit="1" customWidth="1"/>
    <col min="2564" max="2564" width="13.42578125" style="225" customWidth="1"/>
    <col min="2565" max="2565" width="14.42578125" style="225" bestFit="1" customWidth="1"/>
    <col min="2566" max="2567" width="13.85546875" style="225" customWidth="1"/>
    <col min="2568" max="2568" width="17" style="225" customWidth="1"/>
    <col min="2569" max="2569" width="16.140625" style="225" bestFit="1" customWidth="1"/>
    <col min="2570" max="2570" width="17.140625" style="225" customWidth="1"/>
    <col min="2571" max="2571" width="21.28515625" style="225" bestFit="1" customWidth="1"/>
    <col min="2572" max="2816" width="14.42578125" style="225"/>
    <col min="2817" max="2817" width="32.85546875" style="225" customWidth="1"/>
    <col min="2818" max="2818" width="12.5703125" style="225" bestFit="1" customWidth="1"/>
    <col min="2819" max="2819" width="12.85546875" style="225" bestFit="1" customWidth="1"/>
    <col min="2820" max="2820" width="13.42578125" style="225" customWidth="1"/>
    <col min="2821" max="2821" width="14.42578125" style="225" bestFit="1" customWidth="1"/>
    <col min="2822" max="2823" width="13.85546875" style="225" customWidth="1"/>
    <col min="2824" max="2824" width="17" style="225" customWidth="1"/>
    <col min="2825" max="2825" width="16.140625" style="225" bestFit="1" customWidth="1"/>
    <col min="2826" max="2826" width="17.140625" style="225" customWidth="1"/>
    <col min="2827" max="2827" width="21.28515625" style="225" bestFit="1" customWidth="1"/>
    <col min="2828" max="3072" width="14.42578125" style="225"/>
    <col min="3073" max="3073" width="32.85546875" style="225" customWidth="1"/>
    <col min="3074" max="3074" width="12.5703125" style="225" bestFit="1" customWidth="1"/>
    <col min="3075" max="3075" width="12.85546875" style="225" bestFit="1" customWidth="1"/>
    <col min="3076" max="3076" width="13.42578125" style="225" customWidth="1"/>
    <col min="3077" max="3077" width="14.42578125" style="225" bestFit="1" customWidth="1"/>
    <col min="3078" max="3079" width="13.85546875" style="225" customWidth="1"/>
    <col min="3080" max="3080" width="17" style="225" customWidth="1"/>
    <col min="3081" max="3081" width="16.140625" style="225" bestFit="1" customWidth="1"/>
    <col min="3082" max="3082" width="17.140625" style="225" customWidth="1"/>
    <col min="3083" max="3083" width="21.28515625" style="225" bestFit="1" customWidth="1"/>
    <col min="3084" max="3328" width="14.42578125" style="225"/>
    <col min="3329" max="3329" width="32.85546875" style="225" customWidth="1"/>
    <col min="3330" max="3330" width="12.5703125" style="225" bestFit="1" customWidth="1"/>
    <col min="3331" max="3331" width="12.85546875" style="225" bestFit="1" customWidth="1"/>
    <col min="3332" max="3332" width="13.42578125" style="225" customWidth="1"/>
    <col min="3333" max="3333" width="14.42578125" style="225" bestFit="1" customWidth="1"/>
    <col min="3334" max="3335" width="13.85546875" style="225" customWidth="1"/>
    <col min="3336" max="3336" width="17" style="225" customWidth="1"/>
    <col min="3337" max="3337" width="16.140625" style="225" bestFit="1" customWidth="1"/>
    <col min="3338" max="3338" width="17.140625" style="225" customWidth="1"/>
    <col min="3339" max="3339" width="21.28515625" style="225" bestFit="1" customWidth="1"/>
    <col min="3340" max="3584" width="14.42578125" style="225"/>
    <col min="3585" max="3585" width="32.85546875" style="225" customWidth="1"/>
    <col min="3586" max="3586" width="12.5703125" style="225" bestFit="1" customWidth="1"/>
    <col min="3587" max="3587" width="12.85546875" style="225" bestFit="1" customWidth="1"/>
    <col min="3588" max="3588" width="13.42578125" style="225" customWidth="1"/>
    <col min="3589" max="3589" width="14.42578125" style="225" bestFit="1" customWidth="1"/>
    <col min="3590" max="3591" width="13.85546875" style="225" customWidth="1"/>
    <col min="3592" max="3592" width="17" style="225" customWidth="1"/>
    <col min="3593" max="3593" width="16.140625" style="225" bestFit="1" customWidth="1"/>
    <col min="3594" max="3594" width="17.140625" style="225" customWidth="1"/>
    <col min="3595" max="3595" width="21.28515625" style="225" bestFit="1" customWidth="1"/>
    <col min="3596" max="3840" width="14.42578125" style="225"/>
    <col min="3841" max="3841" width="32.85546875" style="225" customWidth="1"/>
    <col min="3842" max="3842" width="12.5703125" style="225" bestFit="1" customWidth="1"/>
    <col min="3843" max="3843" width="12.85546875" style="225" bestFit="1" customWidth="1"/>
    <col min="3844" max="3844" width="13.42578125" style="225" customWidth="1"/>
    <col min="3845" max="3845" width="14.42578125" style="225" bestFit="1" customWidth="1"/>
    <col min="3846" max="3847" width="13.85546875" style="225" customWidth="1"/>
    <col min="3848" max="3848" width="17" style="225" customWidth="1"/>
    <col min="3849" max="3849" width="16.140625" style="225" bestFit="1" customWidth="1"/>
    <col min="3850" max="3850" width="17.140625" style="225" customWidth="1"/>
    <col min="3851" max="3851" width="21.28515625" style="225" bestFit="1" customWidth="1"/>
    <col min="3852" max="4096" width="14.42578125" style="225"/>
    <col min="4097" max="4097" width="32.85546875" style="225" customWidth="1"/>
    <col min="4098" max="4098" width="12.5703125" style="225" bestFit="1" customWidth="1"/>
    <col min="4099" max="4099" width="12.85546875" style="225" bestFit="1" customWidth="1"/>
    <col min="4100" max="4100" width="13.42578125" style="225" customWidth="1"/>
    <col min="4101" max="4101" width="14.42578125" style="225" bestFit="1" customWidth="1"/>
    <col min="4102" max="4103" width="13.85546875" style="225" customWidth="1"/>
    <col min="4104" max="4104" width="17" style="225" customWidth="1"/>
    <col min="4105" max="4105" width="16.140625" style="225" bestFit="1" customWidth="1"/>
    <col min="4106" max="4106" width="17.140625" style="225" customWidth="1"/>
    <col min="4107" max="4107" width="21.28515625" style="225" bestFit="1" customWidth="1"/>
    <col min="4108" max="4352" width="14.42578125" style="225"/>
    <col min="4353" max="4353" width="32.85546875" style="225" customWidth="1"/>
    <col min="4354" max="4354" width="12.5703125" style="225" bestFit="1" customWidth="1"/>
    <col min="4355" max="4355" width="12.85546875" style="225" bestFit="1" customWidth="1"/>
    <col min="4356" max="4356" width="13.42578125" style="225" customWidth="1"/>
    <col min="4357" max="4357" width="14.42578125" style="225" bestFit="1" customWidth="1"/>
    <col min="4358" max="4359" width="13.85546875" style="225" customWidth="1"/>
    <col min="4360" max="4360" width="17" style="225" customWidth="1"/>
    <col min="4361" max="4361" width="16.140625" style="225" bestFit="1" customWidth="1"/>
    <col min="4362" max="4362" width="17.140625" style="225" customWidth="1"/>
    <col min="4363" max="4363" width="21.28515625" style="225" bestFit="1" customWidth="1"/>
    <col min="4364" max="4608" width="14.42578125" style="225"/>
    <col min="4609" max="4609" width="32.85546875" style="225" customWidth="1"/>
    <col min="4610" max="4610" width="12.5703125" style="225" bestFit="1" customWidth="1"/>
    <col min="4611" max="4611" width="12.85546875" style="225" bestFit="1" customWidth="1"/>
    <col min="4612" max="4612" width="13.42578125" style="225" customWidth="1"/>
    <col min="4613" max="4613" width="14.42578125" style="225" bestFit="1" customWidth="1"/>
    <col min="4614" max="4615" width="13.85546875" style="225" customWidth="1"/>
    <col min="4616" max="4616" width="17" style="225" customWidth="1"/>
    <col min="4617" max="4617" width="16.140625" style="225" bestFit="1" customWidth="1"/>
    <col min="4618" max="4618" width="17.140625" style="225" customWidth="1"/>
    <col min="4619" max="4619" width="21.28515625" style="225" bestFit="1" customWidth="1"/>
    <col min="4620" max="4864" width="14.42578125" style="225"/>
    <col min="4865" max="4865" width="32.85546875" style="225" customWidth="1"/>
    <col min="4866" max="4866" width="12.5703125" style="225" bestFit="1" customWidth="1"/>
    <col min="4867" max="4867" width="12.85546875" style="225" bestFit="1" customWidth="1"/>
    <col min="4868" max="4868" width="13.42578125" style="225" customWidth="1"/>
    <col min="4869" max="4869" width="14.42578125" style="225" bestFit="1" customWidth="1"/>
    <col min="4870" max="4871" width="13.85546875" style="225" customWidth="1"/>
    <col min="4872" max="4872" width="17" style="225" customWidth="1"/>
    <col min="4873" max="4873" width="16.140625" style="225" bestFit="1" customWidth="1"/>
    <col min="4874" max="4874" width="17.140625" style="225" customWidth="1"/>
    <col min="4875" max="4875" width="21.28515625" style="225" bestFit="1" customWidth="1"/>
    <col min="4876" max="5120" width="14.42578125" style="225"/>
    <col min="5121" max="5121" width="32.85546875" style="225" customWidth="1"/>
    <col min="5122" max="5122" width="12.5703125" style="225" bestFit="1" customWidth="1"/>
    <col min="5123" max="5123" width="12.85546875" style="225" bestFit="1" customWidth="1"/>
    <col min="5124" max="5124" width="13.42578125" style="225" customWidth="1"/>
    <col min="5125" max="5125" width="14.42578125" style="225" bestFit="1" customWidth="1"/>
    <col min="5126" max="5127" width="13.85546875" style="225" customWidth="1"/>
    <col min="5128" max="5128" width="17" style="225" customWidth="1"/>
    <col min="5129" max="5129" width="16.140625" style="225" bestFit="1" customWidth="1"/>
    <col min="5130" max="5130" width="17.140625" style="225" customWidth="1"/>
    <col min="5131" max="5131" width="21.28515625" style="225" bestFit="1" customWidth="1"/>
    <col min="5132" max="5376" width="14.42578125" style="225"/>
    <col min="5377" max="5377" width="32.85546875" style="225" customWidth="1"/>
    <col min="5378" max="5378" width="12.5703125" style="225" bestFit="1" customWidth="1"/>
    <col min="5379" max="5379" width="12.85546875" style="225" bestFit="1" customWidth="1"/>
    <col min="5380" max="5380" width="13.42578125" style="225" customWidth="1"/>
    <col min="5381" max="5381" width="14.42578125" style="225" bestFit="1" customWidth="1"/>
    <col min="5382" max="5383" width="13.85546875" style="225" customWidth="1"/>
    <col min="5384" max="5384" width="17" style="225" customWidth="1"/>
    <col min="5385" max="5385" width="16.140625" style="225" bestFit="1" customWidth="1"/>
    <col min="5386" max="5386" width="17.140625" style="225" customWidth="1"/>
    <col min="5387" max="5387" width="21.28515625" style="225" bestFit="1" customWidth="1"/>
    <col min="5388" max="5632" width="14.42578125" style="225"/>
    <col min="5633" max="5633" width="32.85546875" style="225" customWidth="1"/>
    <col min="5634" max="5634" width="12.5703125" style="225" bestFit="1" customWidth="1"/>
    <col min="5635" max="5635" width="12.85546875" style="225" bestFit="1" customWidth="1"/>
    <col min="5636" max="5636" width="13.42578125" style="225" customWidth="1"/>
    <col min="5637" max="5637" width="14.42578125" style="225" bestFit="1" customWidth="1"/>
    <col min="5638" max="5639" width="13.85546875" style="225" customWidth="1"/>
    <col min="5640" max="5640" width="17" style="225" customWidth="1"/>
    <col min="5641" max="5641" width="16.140625" style="225" bestFit="1" customWidth="1"/>
    <col min="5642" max="5642" width="17.140625" style="225" customWidth="1"/>
    <col min="5643" max="5643" width="21.28515625" style="225" bestFit="1" customWidth="1"/>
    <col min="5644" max="5888" width="14.42578125" style="225"/>
    <col min="5889" max="5889" width="32.85546875" style="225" customWidth="1"/>
    <col min="5890" max="5890" width="12.5703125" style="225" bestFit="1" customWidth="1"/>
    <col min="5891" max="5891" width="12.85546875" style="225" bestFit="1" customWidth="1"/>
    <col min="5892" max="5892" width="13.42578125" style="225" customWidth="1"/>
    <col min="5893" max="5893" width="14.42578125" style="225" bestFit="1" customWidth="1"/>
    <col min="5894" max="5895" width="13.85546875" style="225" customWidth="1"/>
    <col min="5896" max="5896" width="17" style="225" customWidth="1"/>
    <col min="5897" max="5897" width="16.140625" style="225" bestFit="1" customWidth="1"/>
    <col min="5898" max="5898" width="17.140625" style="225" customWidth="1"/>
    <col min="5899" max="5899" width="21.28515625" style="225" bestFit="1" customWidth="1"/>
    <col min="5900" max="6144" width="14.42578125" style="225"/>
    <col min="6145" max="6145" width="32.85546875" style="225" customWidth="1"/>
    <col min="6146" max="6146" width="12.5703125" style="225" bestFit="1" customWidth="1"/>
    <col min="6147" max="6147" width="12.85546875" style="225" bestFit="1" customWidth="1"/>
    <col min="6148" max="6148" width="13.42578125" style="225" customWidth="1"/>
    <col min="6149" max="6149" width="14.42578125" style="225" bestFit="1" customWidth="1"/>
    <col min="6150" max="6151" width="13.85546875" style="225" customWidth="1"/>
    <col min="6152" max="6152" width="17" style="225" customWidth="1"/>
    <col min="6153" max="6153" width="16.140625" style="225" bestFit="1" customWidth="1"/>
    <col min="6154" max="6154" width="17.140625" style="225" customWidth="1"/>
    <col min="6155" max="6155" width="21.28515625" style="225" bestFit="1" customWidth="1"/>
    <col min="6156" max="6400" width="14.42578125" style="225"/>
    <col min="6401" max="6401" width="32.85546875" style="225" customWidth="1"/>
    <col min="6402" max="6402" width="12.5703125" style="225" bestFit="1" customWidth="1"/>
    <col min="6403" max="6403" width="12.85546875" style="225" bestFit="1" customWidth="1"/>
    <col min="6404" max="6404" width="13.42578125" style="225" customWidth="1"/>
    <col min="6405" max="6405" width="14.42578125" style="225" bestFit="1" customWidth="1"/>
    <col min="6406" max="6407" width="13.85546875" style="225" customWidth="1"/>
    <col min="6408" max="6408" width="17" style="225" customWidth="1"/>
    <col min="6409" max="6409" width="16.140625" style="225" bestFit="1" customWidth="1"/>
    <col min="6410" max="6410" width="17.140625" style="225" customWidth="1"/>
    <col min="6411" max="6411" width="21.28515625" style="225" bestFit="1" customWidth="1"/>
    <col min="6412" max="6656" width="14.42578125" style="225"/>
    <col min="6657" max="6657" width="32.85546875" style="225" customWidth="1"/>
    <col min="6658" max="6658" width="12.5703125" style="225" bestFit="1" customWidth="1"/>
    <col min="6659" max="6659" width="12.85546875" style="225" bestFit="1" customWidth="1"/>
    <col min="6660" max="6660" width="13.42578125" style="225" customWidth="1"/>
    <col min="6661" max="6661" width="14.42578125" style="225" bestFit="1" customWidth="1"/>
    <col min="6662" max="6663" width="13.85546875" style="225" customWidth="1"/>
    <col min="6664" max="6664" width="17" style="225" customWidth="1"/>
    <col min="6665" max="6665" width="16.140625" style="225" bestFit="1" customWidth="1"/>
    <col min="6666" max="6666" width="17.140625" style="225" customWidth="1"/>
    <col min="6667" max="6667" width="21.28515625" style="225" bestFit="1" customWidth="1"/>
    <col min="6668" max="6912" width="14.42578125" style="225"/>
    <col min="6913" max="6913" width="32.85546875" style="225" customWidth="1"/>
    <col min="6914" max="6914" width="12.5703125" style="225" bestFit="1" customWidth="1"/>
    <col min="6915" max="6915" width="12.85546875" style="225" bestFit="1" customWidth="1"/>
    <col min="6916" max="6916" width="13.42578125" style="225" customWidth="1"/>
    <col min="6917" max="6917" width="14.42578125" style="225" bestFit="1" customWidth="1"/>
    <col min="6918" max="6919" width="13.85546875" style="225" customWidth="1"/>
    <col min="6920" max="6920" width="17" style="225" customWidth="1"/>
    <col min="6921" max="6921" width="16.140625" style="225" bestFit="1" customWidth="1"/>
    <col min="6922" max="6922" width="17.140625" style="225" customWidth="1"/>
    <col min="6923" max="6923" width="21.28515625" style="225" bestFit="1" customWidth="1"/>
    <col min="6924" max="7168" width="14.42578125" style="225"/>
    <col min="7169" max="7169" width="32.85546875" style="225" customWidth="1"/>
    <col min="7170" max="7170" width="12.5703125" style="225" bestFit="1" customWidth="1"/>
    <col min="7171" max="7171" width="12.85546875" style="225" bestFit="1" customWidth="1"/>
    <col min="7172" max="7172" width="13.42578125" style="225" customWidth="1"/>
    <col min="7173" max="7173" width="14.42578125" style="225" bestFit="1" customWidth="1"/>
    <col min="7174" max="7175" width="13.85546875" style="225" customWidth="1"/>
    <col min="7176" max="7176" width="17" style="225" customWidth="1"/>
    <col min="7177" max="7177" width="16.140625" style="225" bestFit="1" customWidth="1"/>
    <col min="7178" max="7178" width="17.140625" style="225" customWidth="1"/>
    <col min="7179" max="7179" width="21.28515625" style="225" bestFit="1" customWidth="1"/>
    <col min="7180" max="7424" width="14.42578125" style="225"/>
    <col min="7425" max="7425" width="32.85546875" style="225" customWidth="1"/>
    <col min="7426" max="7426" width="12.5703125" style="225" bestFit="1" customWidth="1"/>
    <col min="7427" max="7427" width="12.85546875" style="225" bestFit="1" customWidth="1"/>
    <col min="7428" max="7428" width="13.42578125" style="225" customWidth="1"/>
    <col min="7429" max="7429" width="14.42578125" style="225" bestFit="1" customWidth="1"/>
    <col min="7430" max="7431" width="13.85546875" style="225" customWidth="1"/>
    <col min="7432" max="7432" width="17" style="225" customWidth="1"/>
    <col min="7433" max="7433" width="16.140625" style="225" bestFit="1" customWidth="1"/>
    <col min="7434" max="7434" width="17.140625" style="225" customWidth="1"/>
    <col min="7435" max="7435" width="21.28515625" style="225" bestFit="1" customWidth="1"/>
    <col min="7436" max="7680" width="14.42578125" style="225"/>
    <col min="7681" max="7681" width="32.85546875" style="225" customWidth="1"/>
    <col min="7682" max="7682" width="12.5703125" style="225" bestFit="1" customWidth="1"/>
    <col min="7683" max="7683" width="12.85546875" style="225" bestFit="1" customWidth="1"/>
    <col min="7684" max="7684" width="13.42578125" style="225" customWidth="1"/>
    <col min="7685" max="7685" width="14.42578125" style="225" bestFit="1" customWidth="1"/>
    <col min="7686" max="7687" width="13.85546875" style="225" customWidth="1"/>
    <col min="7688" max="7688" width="17" style="225" customWidth="1"/>
    <col min="7689" max="7689" width="16.140625" style="225" bestFit="1" customWidth="1"/>
    <col min="7690" max="7690" width="17.140625" style="225" customWidth="1"/>
    <col min="7691" max="7691" width="21.28515625" style="225" bestFit="1" customWidth="1"/>
    <col min="7692" max="7936" width="14.42578125" style="225"/>
    <col min="7937" max="7937" width="32.85546875" style="225" customWidth="1"/>
    <col min="7938" max="7938" width="12.5703125" style="225" bestFit="1" customWidth="1"/>
    <col min="7939" max="7939" width="12.85546875" style="225" bestFit="1" customWidth="1"/>
    <col min="7940" max="7940" width="13.42578125" style="225" customWidth="1"/>
    <col min="7941" max="7941" width="14.42578125" style="225" bestFit="1" customWidth="1"/>
    <col min="7942" max="7943" width="13.85546875" style="225" customWidth="1"/>
    <col min="7944" max="7944" width="17" style="225" customWidth="1"/>
    <col min="7945" max="7945" width="16.140625" style="225" bestFit="1" customWidth="1"/>
    <col min="7946" max="7946" width="17.140625" style="225" customWidth="1"/>
    <col min="7947" max="7947" width="21.28515625" style="225" bestFit="1" customWidth="1"/>
    <col min="7948" max="8192" width="14.42578125" style="225"/>
    <col min="8193" max="8193" width="32.85546875" style="225" customWidth="1"/>
    <col min="8194" max="8194" width="12.5703125" style="225" bestFit="1" customWidth="1"/>
    <col min="8195" max="8195" width="12.85546875" style="225" bestFit="1" customWidth="1"/>
    <col min="8196" max="8196" width="13.42578125" style="225" customWidth="1"/>
    <col min="8197" max="8197" width="14.42578125" style="225" bestFit="1" customWidth="1"/>
    <col min="8198" max="8199" width="13.85546875" style="225" customWidth="1"/>
    <col min="8200" max="8200" width="17" style="225" customWidth="1"/>
    <col min="8201" max="8201" width="16.140625" style="225" bestFit="1" customWidth="1"/>
    <col min="8202" max="8202" width="17.140625" style="225" customWidth="1"/>
    <col min="8203" max="8203" width="21.28515625" style="225" bestFit="1" customWidth="1"/>
    <col min="8204" max="8448" width="14.42578125" style="225"/>
    <col min="8449" max="8449" width="32.85546875" style="225" customWidth="1"/>
    <col min="8450" max="8450" width="12.5703125" style="225" bestFit="1" customWidth="1"/>
    <col min="8451" max="8451" width="12.85546875" style="225" bestFit="1" customWidth="1"/>
    <col min="8452" max="8452" width="13.42578125" style="225" customWidth="1"/>
    <col min="8453" max="8453" width="14.42578125" style="225" bestFit="1" customWidth="1"/>
    <col min="8454" max="8455" width="13.85546875" style="225" customWidth="1"/>
    <col min="8456" max="8456" width="17" style="225" customWidth="1"/>
    <col min="8457" max="8457" width="16.140625" style="225" bestFit="1" customWidth="1"/>
    <col min="8458" max="8458" width="17.140625" style="225" customWidth="1"/>
    <col min="8459" max="8459" width="21.28515625" style="225" bestFit="1" customWidth="1"/>
    <col min="8460" max="8704" width="14.42578125" style="225"/>
    <col min="8705" max="8705" width="32.85546875" style="225" customWidth="1"/>
    <col min="8706" max="8706" width="12.5703125" style="225" bestFit="1" customWidth="1"/>
    <col min="8707" max="8707" width="12.85546875" style="225" bestFit="1" customWidth="1"/>
    <col min="8708" max="8708" width="13.42578125" style="225" customWidth="1"/>
    <col min="8709" max="8709" width="14.42578125" style="225" bestFit="1" customWidth="1"/>
    <col min="8710" max="8711" width="13.85546875" style="225" customWidth="1"/>
    <col min="8712" max="8712" width="17" style="225" customWidth="1"/>
    <col min="8713" max="8713" width="16.140625" style="225" bestFit="1" customWidth="1"/>
    <col min="8714" max="8714" width="17.140625" style="225" customWidth="1"/>
    <col min="8715" max="8715" width="21.28515625" style="225" bestFit="1" customWidth="1"/>
    <col min="8716" max="8960" width="14.42578125" style="225"/>
    <col min="8961" max="8961" width="32.85546875" style="225" customWidth="1"/>
    <col min="8962" max="8962" width="12.5703125" style="225" bestFit="1" customWidth="1"/>
    <col min="8963" max="8963" width="12.85546875" style="225" bestFit="1" customWidth="1"/>
    <col min="8964" max="8964" width="13.42578125" style="225" customWidth="1"/>
    <col min="8965" max="8965" width="14.42578125" style="225" bestFit="1" customWidth="1"/>
    <col min="8966" max="8967" width="13.85546875" style="225" customWidth="1"/>
    <col min="8968" max="8968" width="17" style="225" customWidth="1"/>
    <col min="8969" max="8969" width="16.140625" style="225" bestFit="1" customWidth="1"/>
    <col min="8970" max="8970" width="17.140625" style="225" customWidth="1"/>
    <col min="8971" max="8971" width="21.28515625" style="225" bestFit="1" customWidth="1"/>
    <col min="8972" max="9216" width="14.42578125" style="225"/>
    <col min="9217" max="9217" width="32.85546875" style="225" customWidth="1"/>
    <col min="9218" max="9218" width="12.5703125" style="225" bestFit="1" customWidth="1"/>
    <col min="9219" max="9219" width="12.85546875" style="225" bestFit="1" customWidth="1"/>
    <col min="9220" max="9220" width="13.42578125" style="225" customWidth="1"/>
    <col min="9221" max="9221" width="14.42578125" style="225" bestFit="1" customWidth="1"/>
    <col min="9222" max="9223" width="13.85546875" style="225" customWidth="1"/>
    <col min="9224" max="9224" width="17" style="225" customWidth="1"/>
    <col min="9225" max="9225" width="16.140625" style="225" bestFit="1" customWidth="1"/>
    <col min="9226" max="9226" width="17.140625" style="225" customWidth="1"/>
    <col min="9227" max="9227" width="21.28515625" style="225" bestFit="1" customWidth="1"/>
    <col min="9228" max="9472" width="14.42578125" style="225"/>
    <col min="9473" max="9473" width="32.85546875" style="225" customWidth="1"/>
    <col min="9474" max="9474" width="12.5703125" style="225" bestFit="1" customWidth="1"/>
    <col min="9475" max="9475" width="12.85546875" style="225" bestFit="1" customWidth="1"/>
    <col min="9476" max="9476" width="13.42578125" style="225" customWidth="1"/>
    <col min="9477" max="9477" width="14.42578125" style="225" bestFit="1" customWidth="1"/>
    <col min="9478" max="9479" width="13.85546875" style="225" customWidth="1"/>
    <col min="9480" max="9480" width="17" style="225" customWidth="1"/>
    <col min="9481" max="9481" width="16.140625" style="225" bestFit="1" customWidth="1"/>
    <col min="9482" max="9482" width="17.140625" style="225" customWidth="1"/>
    <col min="9483" max="9483" width="21.28515625" style="225" bestFit="1" customWidth="1"/>
    <col min="9484" max="9728" width="14.42578125" style="225"/>
    <col min="9729" max="9729" width="32.85546875" style="225" customWidth="1"/>
    <col min="9730" max="9730" width="12.5703125" style="225" bestFit="1" customWidth="1"/>
    <col min="9731" max="9731" width="12.85546875" style="225" bestFit="1" customWidth="1"/>
    <col min="9732" max="9732" width="13.42578125" style="225" customWidth="1"/>
    <col min="9733" max="9733" width="14.42578125" style="225" bestFit="1" customWidth="1"/>
    <col min="9734" max="9735" width="13.85546875" style="225" customWidth="1"/>
    <col min="9736" max="9736" width="17" style="225" customWidth="1"/>
    <col min="9737" max="9737" width="16.140625" style="225" bestFit="1" customWidth="1"/>
    <col min="9738" max="9738" width="17.140625" style="225" customWidth="1"/>
    <col min="9739" max="9739" width="21.28515625" style="225" bestFit="1" customWidth="1"/>
    <col min="9740" max="9984" width="14.42578125" style="225"/>
    <col min="9985" max="9985" width="32.85546875" style="225" customWidth="1"/>
    <col min="9986" max="9986" width="12.5703125" style="225" bestFit="1" customWidth="1"/>
    <col min="9987" max="9987" width="12.85546875" style="225" bestFit="1" customWidth="1"/>
    <col min="9988" max="9988" width="13.42578125" style="225" customWidth="1"/>
    <col min="9989" max="9989" width="14.42578125" style="225" bestFit="1" customWidth="1"/>
    <col min="9990" max="9991" width="13.85546875" style="225" customWidth="1"/>
    <col min="9992" max="9992" width="17" style="225" customWidth="1"/>
    <col min="9993" max="9993" width="16.140625" style="225" bestFit="1" customWidth="1"/>
    <col min="9994" max="9994" width="17.140625" style="225" customWidth="1"/>
    <col min="9995" max="9995" width="21.28515625" style="225" bestFit="1" customWidth="1"/>
    <col min="9996" max="10240" width="14.42578125" style="225"/>
    <col min="10241" max="10241" width="32.85546875" style="225" customWidth="1"/>
    <col min="10242" max="10242" width="12.5703125" style="225" bestFit="1" customWidth="1"/>
    <col min="10243" max="10243" width="12.85546875" style="225" bestFit="1" customWidth="1"/>
    <col min="10244" max="10244" width="13.42578125" style="225" customWidth="1"/>
    <col min="10245" max="10245" width="14.42578125" style="225" bestFit="1" customWidth="1"/>
    <col min="10246" max="10247" width="13.85546875" style="225" customWidth="1"/>
    <col min="10248" max="10248" width="17" style="225" customWidth="1"/>
    <col min="10249" max="10249" width="16.140625" style="225" bestFit="1" customWidth="1"/>
    <col min="10250" max="10250" width="17.140625" style="225" customWidth="1"/>
    <col min="10251" max="10251" width="21.28515625" style="225" bestFit="1" customWidth="1"/>
    <col min="10252" max="10496" width="14.42578125" style="225"/>
    <col min="10497" max="10497" width="32.85546875" style="225" customWidth="1"/>
    <col min="10498" max="10498" width="12.5703125" style="225" bestFit="1" customWidth="1"/>
    <col min="10499" max="10499" width="12.85546875" style="225" bestFit="1" customWidth="1"/>
    <col min="10500" max="10500" width="13.42578125" style="225" customWidth="1"/>
    <col min="10501" max="10501" width="14.42578125" style="225" bestFit="1" customWidth="1"/>
    <col min="10502" max="10503" width="13.85546875" style="225" customWidth="1"/>
    <col min="10504" max="10504" width="17" style="225" customWidth="1"/>
    <col min="10505" max="10505" width="16.140625" style="225" bestFit="1" customWidth="1"/>
    <col min="10506" max="10506" width="17.140625" style="225" customWidth="1"/>
    <col min="10507" max="10507" width="21.28515625" style="225" bestFit="1" customWidth="1"/>
    <col min="10508" max="10752" width="14.42578125" style="225"/>
    <col min="10753" max="10753" width="32.85546875" style="225" customWidth="1"/>
    <col min="10754" max="10754" width="12.5703125" style="225" bestFit="1" customWidth="1"/>
    <col min="10755" max="10755" width="12.85546875" style="225" bestFit="1" customWidth="1"/>
    <col min="10756" max="10756" width="13.42578125" style="225" customWidth="1"/>
    <col min="10757" max="10757" width="14.42578125" style="225" bestFit="1" customWidth="1"/>
    <col min="10758" max="10759" width="13.85546875" style="225" customWidth="1"/>
    <col min="10760" max="10760" width="17" style="225" customWidth="1"/>
    <col min="10761" max="10761" width="16.140625" style="225" bestFit="1" customWidth="1"/>
    <col min="10762" max="10762" width="17.140625" style="225" customWidth="1"/>
    <col min="10763" max="10763" width="21.28515625" style="225" bestFit="1" customWidth="1"/>
    <col min="10764" max="11008" width="14.42578125" style="225"/>
    <col min="11009" max="11009" width="32.85546875" style="225" customWidth="1"/>
    <col min="11010" max="11010" width="12.5703125" style="225" bestFit="1" customWidth="1"/>
    <col min="11011" max="11011" width="12.85546875" style="225" bestFit="1" customWidth="1"/>
    <col min="11012" max="11012" width="13.42578125" style="225" customWidth="1"/>
    <col min="11013" max="11013" width="14.42578125" style="225" bestFit="1" customWidth="1"/>
    <col min="11014" max="11015" width="13.85546875" style="225" customWidth="1"/>
    <col min="11016" max="11016" width="17" style="225" customWidth="1"/>
    <col min="11017" max="11017" width="16.140625" style="225" bestFit="1" customWidth="1"/>
    <col min="11018" max="11018" width="17.140625" style="225" customWidth="1"/>
    <col min="11019" max="11019" width="21.28515625" style="225" bestFit="1" customWidth="1"/>
    <col min="11020" max="11264" width="14.42578125" style="225"/>
    <col min="11265" max="11265" width="32.85546875" style="225" customWidth="1"/>
    <col min="11266" max="11266" width="12.5703125" style="225" bestFit="1" customWidth="1"/>
    <col min="11267" max="11267" width="12.85546875" style="225" bestFit="1" customWidth="1"/>
    <col min="11268" max="11268" width="13.42578125" style="225" customWidth="1"/>
    <col min="11269" max="11269" width="14.42578125" style="225" bestFit="1" customWidth="1"/>
    <col min="11270" max="11271" width="13.85546875" style="225" customWidth="1"/>
    <col min="11272" max="11272" width="17" style="225" customWidth="1"/>
    <col min="11273" max="11273" width="16.140625" style="225" bestFit="1" customWidth="1"/>
    <col min="11274" max="11274" width="17.140625" style="225" customWidth="1"/>
    <col min="11275" max="11275" width="21.28515625" style="225" bestFit="1" customWidth="1"/>
    <col min="11276" max="11520" width="14.42578125" style="225"/>
    <col min="11521" max="11521" width="32.85546875" style="225" customWidth="1"/>
    <col min="11522" max="11522" width="12.5703125" style="225" bestFit="1" customWidth="1"/>
    <col min="11523" max="11523" width="12.85546875" style="225" bestFit="1" customWidth="1"/>
    <col min="11524" max="11524" width="13.42578125" style="225" customWidth="1"/>
    <col min="11525" max="11525" width="14.42578125" style="225" bestFit="1" customWidth="1"/>
    <col min="11526" max="11527" width="13.85546875" style="225" customWidth="1"/>
    <col min="11528" max="11528" width="17" style="225" customWidth="1"/>
    <col min="11529" max="11529" width="16.140625" style="225" bestFit="1" customWidth="1"/>
    <col min="11530" max="11530" width="17.140625" style="225" customWidth="1"/>
    <col min="11531" max="11531" width="21.28515625" style="225" bestFit="1" customWidth="1"/>
    <col min="11532" max="11776" width="14.42578125" style="225"/>
    <col min="11777" max="11777" width="32.85546875" style="225" customWidth="1"/>
    <col min="11778" max="11778" width="12.5703125" style="225" bestFit="1" customWidth="1"/>
    <col min="11779" max="11779" width="12.85546875" style="225" bestFit="1" customWidth="1"/>
    <col min="11780" max="11780" width="13.42578125" style="225" customWidth="1"/>
    <col min="11781" max="11781" width="14.42578125" style="225" bestFit="1" customWidth="1"/>
    <col min="11782" max="11783" width="13.85546875" style="225" customWidth="1"/>
    <col min="11784" max="11784" width="17" style="225" customWidth="1"/>
    <col min="11785" max="11785" width="16.140625" style="225" bestFit="1" customWidth="1"/>
    <col min="11786" max="11786" width="17.140625" style="225" customWidth="1"/>
    <col min="11787" max="11787" width="21.28515625" style="225" bestFit="1" customWidth="1"/>
    <col min="11788" max="12032" width="14.42578125" style="225"/>
    <col min="12033" max="12033" width="32.85546875" style="225" customWidth="1"/>
    <col min="12034" max="12034" width="12.5703125" style="225" bestFit="1" customWidth="1"/>
    <col min="12035" max="12035" width="12.85546875" style="225" bestFit="1" customWidth="1"/>
    <col min="12036" max="12036" width="13.42578125" style="225" customWidth="1"/>
    <col min="12037" max="12037" width="14.42578125" style="225" bestFit="1" customWidth="1"/>
    <col min="12038" max="12039" width="13.85546875" style="225" customWidth="1"/>
    <col min="12040" max="12040" width="17" style="225" customWidth="1"/>
    <col min="12041" max="12041" width="16.140625" style="225" bestFit="1" customWidth="1"/>
    <col min="12042" max="12042" width="17.140625" style="225" customWidth="1"/>
    <col min="12043" max="12043" width="21.28515625" style="225" bestFit="1" customWidth="1"/>
    <col min="12044" max="12288" width="14.42578125" style="225"/>
    <col min="12289" max="12289" width="32.85546875" style="225" customWidth="1"/>
    <col min="12290" max="12290" width="12.5703125" style="225" bestFit="1" customWidth="1"/>
    <col min="12291" max="12291" width="12.85546875" style="225" bestFit="1" customWidth="1"/>
    <col min="12292" max="12292" width="13.42578125" style="225" customWidth="1"/>
    <col min="12293" max="12293" width="14.42578125" style="225" bestFit="1" customWidth="1"/>
    <col min="12294" max="12295" width="13.85546875" style="225" customWidth="1"/>
    <col min="12296" max="12296" width="17" style="225" customWidth="1"/>
    <col min="12297" max="12297" width="16.140625" style="225" bestFit="1" customWidth="1"/>
    <col min="12298" max="12298" width="17.140625" style="225" customWidth="1"/>
    <col min="12299" max="12299" width="21.28515625" style="225" bestFit="1" customWidth="1"/>
    <col min="12300" max="12544" width="14.42578125" style="225"/>
    <col min="12545" max="12545" width="32.85546875" style="225" customWidth="1"/>
    <col min="12546" max="12546" width="12.5703125" style="225" bestFit="1" customWidth="1"/>
    <col min="12547" max="12547" width="12.85546875" style="225" bestFit="1" customWidth="1"/>
    <col min="12548" max="12548" width="13.42578125" style="225" customWidth="1"/>
    <col min="12549" max="12549" width="14.42578125" style="225" bestFit="1" customWidth="1"/>
    <col min="12550" max="12551" width="13.85546875" style="225" customWidth="1"/>
    <col min="12552" max="12552" width="17" style="225" customWidth="1"/>
    <col min="12553" max="12553" width="16.140625" style="225" bestFit="1" customWidth="1"/>
    <col min="12554" max="12554" width="17.140625" style="225" customWidth="1"/>
    <col min="12555" max="12555" width="21.28515625" style="225" bestFit="1" customWidth="1"/>
    <col min="12556" max="12800" width="14.42578125" style="225"/>
    <col min="12801" max="12801" width="32.85546875" style="225" customWidth="1"/>
    <col min="12802" max="12802" width="12.5703125" style="225" bestFit="1" customWidth="1"/>
    <col min="12803" max="12803" width="12.85546875" style="225" bestFit="1" customWidth="1"/>
    <col min="12804" max="12804" width="13.42578125" style="225" customWidth="1"/>
    <col min="12805" max="12805" width="14.42578125" style="225" bestFit="1" customWidth="1"/>
    <col min="12806" max="12807" width="13.85546875" style="225" customWidth="1"/>
    <col min="12808" max="12808" width="17" style="225" customWidth="1"/>
    <col min="12809" max="12809" width="16.140625" style="225" bestFit="1" customWidth="1"/>
    <col min="12810" max="12810" width="17.140625" style="225" customWidth="1"/>
    <col min="12811" max="12811" width="21.28515625" style="225" bestFit="1" customWidth="1"/>
    <col min="12812" max="13056" width="14.42578125" style="225"/>
    <col min="13057" max="13057" width="32.85546875" style="225" customWidth="1"/>
    <col min="13058" max="13058" width="12.5703125" style="225" bestFit="1" customWidth="1"/>
    <col min="13059" max="13059" width="12.85546875" style="225" bestFit="1" customWidth="1"/>
    <col min="13060" max="13060" width="13.42578125" style="225" customWidth="1"/>
    <col min="13061" max="13061" width="14.42578125" style="225" bestFit="1" customWidth="1"/>
    <col min="13062" max="13063" width="13.85546875" style="225" customWidth="1"/>
    <col min="13064" max="13064" width="17" style="225" customWidth="1"/>
    <col min="13065" max="13065" width="16.140625" style="225" bestFit="1" customWidth="1"/>
    <col min="13066" max="13066" width="17.140625" style="225" customWidth="1"/>
    <col min="13067" max="13067" width="21.28515625" style="225" bestFit="1" customWidth="1"/>
    <col min="13068" max="13312" width="14.42578125" style="225"/>
    <col min="13313" max="13313" width="32.85546875" style="225" customWidth="1"/>
    <col min="13314" max="13314" width="12.5703125" style="225" bestFit="1" customWidth="1"/>
    <col min="13315" max="13315" width="12.85546875" style="225" bestFit="1" customWidth="1"/>
    <col min="13316" max="13316" width="13.42578125" style="225" customWidth="1"/>
    <col min="13317" max="13317" width="14.42578125" style="225" bestFit="1" customWidth="1"/>
    <col min="13318" max="13319" width="13.85546875" style="225" customWidth="1"/>
    <col min="13320" max="13320" width="17" style="225" customWidth="1"/>
    <col min="13321" max="13321" width="16.140625" style="225" bestFit="1" customWidth="1"/>
    <col min="13322" max="13322" width="17.140625" style="225" customWidth="1"/>
    <col min="13323" max="13323" width="21.28515625" style="225" bestFit="1" customWidth="1"/>
    <col min="13324" max="13568" width="14.42578125" style="225"/>
    <col min="13569" max="13569" width="32.85546875" style="225" customWidth="1"/>
    <col min="13570" max="13570" width="12.5703125" style="225" bestFit="1" customWidth="1"/>
    <col min="13571" max="13571" width="12.85546875" style="225" bestFit="1" customWidth="1"/>
    <col min="13572" max="13572" width="13.42578125" style="225" customWidth="1"/>
    <col min="13573" max="13573" width="14.42578125" style="225" bestFit="1" customWidth="1"/>
    <col min="13574" max="13575" width="13.85546875" style="225" customWidth="1"/>
    <col min="13576" max="13576" width="17" style="225" customWidth="1"/>
    <col min="13577" max="13577" width="16.140625" style="225" bestFit="1" customWidth="1"/>
    <col min="13578" max="13578" width="17.140625" style="225" customWidth="1"/>
    <col min="13579" max="13579" width="21.28515625" style="225" bestFit="1" customWidth="1"/>
    <col min="13580" max="13824" width="14.42578125" style="225"/>
    <col min="13825" max="13825" width="32.85546875" style="225" customWidth="1"/>
    <col min="13826" max="13826" width="12.5703125" style="225" bestFit="1" customWidth="1"/>
    <col min="13827" max="13827" width="12.85546875" style="225" bestFit="1" customWidth="1"/>
    <col min="13828" max="13828" width="13.42578125" style="225" customWidth="1"/>
    <col min="13829" max="13829" width="14.42578125" style="225" bestFit="1" customWidth="1"/>
    <col min="13830" max="13831" width="13.85546875" style="225" customWidth="1"/>
    <col min="13832" max="13832" width="17" style="225" customWidth="1"/>
    <col min="13833" max="13833" width="16.140625" style="225" bestFit="1" customWidth="1"/>
    <col min="13834" max="13834" width="17.140625" style="225" customWidth="1"/>
    <col min="13835" max="13835" width="21.28515625" style="225" bestFit="1" customWidth="1"/>
    <col min="13836" max="14080" width="14.42578125" style="225"/>
    <col min="14081" max="14081" width="32.85546875" style="225" customWidth="1"/>
    <col min="14082" max="14082" width="12.5703125" style="225" bestFit="1" customWidth="1"/>
    <col min="14083" max="14083" width="12.85546875" style="225" bestFit="1" customWidth="1"/>
    <col min="14084" max="14084" width="13.42578125" style="225" customWidth="1"/>
    <col min="14085" max="14085" width="14.42578125" style="225" bestFit="1" customWidth="1"/>
    <col min="14086" max="14087" width="13.85546875" style="225" customWidth="1"/>
    <col min="14088" max="14088" width="17" style="225" customWidth="1"/>
    <col min="14089" max="14089" width="16.140625" style="225" bestFit="1" customWidth="1"/>
    <col min="14090" max="14090" width="17.140625" style="225" customWidth="1"/>
    <col min="14091" max="14091" width="21.28515625" style="225" bestFit="1" customWidth="1"/>
    <col min="14092" max="14336" width="14.42578125" style="225"/>
    <col min="14337" max="14337" width="32.85546875" style="225" customWidth="1"/>
    <col min="14338" max="14338" width="12.5703125" style="225" bestFit="1" customWidth="1"/>
    <col min="14339" max="14339" width="12.85546875" style="225" bestFit="1" customWidth="1"/>
    <col min="14340" max="14340" width="13.42578125" style="225" customWidth="1"/>
    <col min="14341" max="14341" width="14.42578125" style="225" bestFit="1" customWidth="1"/>
    <col min="14342" max="14343" width="13.85546875" style="225" customWidth="1"/>
    <col min="14344" max="14344" width="17" style="225" customWidth="1"/>
    <col min="14345" max="14345" width="16.140625" style="225" bestFit="1" customWidth="1"/>
    <col min="14346" max="14346" width="17.140625" style="225" customWidth="1"/>
    <col min="14347" max="14347" width="21.28515625" style="225" bestFit="1" customWidth="1"/>
    <col min="14348" max="14592" width="14.42578125" style="225"/>
    <col min="14593" max="14593" width="32.85546875" style="225" customWidth="1"/>
    <col min="14594" max="14594" width="12.5703125" style="225" bestFit="1" customWidth="1"/>
    <col min="14595" max="14595" width="12.85546875" style="225" bestFit="1" customWidth="1"/>
    <col min="14596" max="14596" width="13.42578125" style="225" customWidth="1"/>
    <col min="14597" max="14597" width="14.42578125" style="225" bestFit="1" customWidth="1"/>
    <col min="14598" max="14599" width="13.85546875" style="225" customWidth="1"/>
    <col min="14600" max="14600" width="17" style="225" customWidth="1"/>
    <col min="14601" max="14601" width="16.140625" style="225" bestFit="1" customWidth="1"/>
    <col min="14602" max="14602" width="17.140625" style="225" customWidth="1"/>
    <col min="14603" max="14603" width="21.28515625" style="225" bestFit="1" customWidth="1"/>
    <col min="14604" max="14848" width="14.42578125" style="225"/>
    <col min="14849" max="14849" width="32.85546875" style="225" customWidth="1"/>
    <col min="14850" max="14850" width="12.5703125" style="225" bestFit="1" customWidth="1"/>
    <col min="14851" max="14851" width="12.85546875" style="225" bestFit="1" customWidth="1"/>
    <col min="14852" max="14852" width="13.42578125" style="225" customWidth="1"/>
    <col min="14853" max="14853" width="14.42578125" style="225" bestFit="1" customWidth="1"/>
    <col min="14854" max="14855" width="13.85546875" style="225" customWidth="1"/>
    <col min="14856" max="14856" width="17" style="225" customWidth="1"/>
    <col min="14857" max="14857" width="16.140625" style="225" bestFit="1" customWidth="1"/>
    <col min="14858" max="14858" width="17.140625" style="225" customWidth="1"/>
    <col min="14859" max="14859" width="21.28515625" style="225" bestFit="1" customWidth="1"/>
    <col min="14860" max="15104" width="14.42578125" style="225"/>
    <col min="15105" max="15105" width="32.85546875" style="225" customWidth="1"/>
    <col min="15106" max="15106" width="12.5703125" style="225" bestFit="1" customWidth="1"/>
    <col min="15107" max="15107" width="12.85546875" style="225" bestFit="1" customWidth="1"/>
    <col min="15108" max="15108" width="13.42578125" style="225" customWidth="1"/>
    <col min="15109" max="15109" width="14.42578125" style="225" bestFit="1" customWidth="1"/>
    <col min="15110" max="15111" width="13.85546875" style="225" customWidth="1"/>
    <col min="15112" max="15112" width="17" style="225" customWidth="1"/>
    <col min="15113" max="15113" width="16.140625" style="225" bestFit="1" customWidth="1"/>
    <col min="15114" max="15114" width="17.140625" style="225" customWidth="1"/>
    <col min="15115" max="15115" width="21.28515625" style="225" bestFit="1" customWidth="1"/>
    <col min="15116" max="15360" width="14.42578125" style="225"/>
    <col min="15361" max="15361" width="32.85546875" style="225" customWidth="1"/>
    <col min="15362" max="15362" width="12.5703125" style="225" bestFit="1" customWidth="1"/>
    <col min="15363" max="15363" width="12.85546875" style="225" bestFit="1" customWidth="1"/>
    <col min="15364" max="15364" width="13.42578125" style="225" customWidth="1"/>
    <col min="15365" max="15365" width="14.42578125" style="225" bestFit="1" customWidth="1"/>
    <col min="15366" max="15367" width="13.85546875" style="225" customWidth="1"/>
    <col min="15368" max="15368" width="17" style="225" customWidth="1"/>
    <col min="15369" max="15369" width="16.140625" style="225" bestFit="1" customWidth="1"/>
    <col min="15370" max="15370" width="17.140625" style="225" customWidth="1"/>
    <col min="15371" max="15371" width="21.28515625" style="225" bestFit="1" customWidth="1"/>
    <col min="15372" max="15616" width="14.42578125" style="225"/>
    <col min="15617" max="15617" width="32.85546875" style="225" customWidth="1"/>
    <col min="15618" max="15618" width="12.5703125" style="225" bestFit="1" customWidth="1"/>
    <col min="15619" max="15619" width="12.85546875" style="225" bestFit="1" customWidth="1"/>
    <col min="15620" max="15620" width="13.42578125" style="225" customWidth="1"/>
    <col min="15621" max="15621" width="14.42578125" style="225" bestFit="1" customWidth="1"/>
    <col min="15622" max="15623" width="13.85546875" style="225" customWidth="1"/>
    <col min="15624" max="15624" width="17" style="225" customWidth="1"/>
    <col min="15625" max="15625" width="16.140625" style="225" bestFit="1" customWidth="1"/>
    <col min="15626" max="15626" width="17.140625" style="225" customWidth="1"/>
    <col min="15627" max="15627" width="21.28515625" style="225" bestFit="1" customWidth="1"/>
    <col min="15628" max="15872" width="14.42578125" style="225"/>
    <col min="15873" max="15873" width="32.85546875" style="225" customWidth="1"/>
    <col min="15874" max="15874" width="12.5703125" style="225" bestFit="1" customWidth="1"/>
    <col min="15875" max="15875" width="12.85546875" style="225" bestFit="1" customWidth="1"/>
    <col min="15876" max="15876" width="13.42578125" style="225" customWidth="1"/>
    <col min="15877" max="15877" width="14.42578125" style="225" bestFit="1" customWidth="1"/>
    <col min="15878" max="15879" width="13.85546875" style="225" customWidth="1"/>
    <col min="15880" max="15880" width="17" style="225" customWidth="1"/>
    <col min="15881" max="15881" width="16.140625" style="225" bestFit="1" customWidth="1"/>
    <col min="15882" max="15882" width="17.140625" style="225" customWidth="1"/>
    <col min="15883" max="15883" width="21.28515625" style="225" bestFit="1" customWidth="1"/>
    <col min="15884" max="16128" width="14.42578125" style="225"/>
    <col min="16129" max="16129" width="32.85546875" style="225" customWidth="1"/>
    <col min="16130" max="16130" width="12.5703125" style="225" bestFit="1" customWidth="1"/>
    <col min="16131" max="16131" width="12.85546875" style="225" bestFit="1" customWidth="1"/>
    <col min="16132" max="16132" width="13.42578125" style="225" customWidth="1"/>
    <col min="16133" max="16133" width="14.42578125" style="225" bestFit="1" customWidth="1"/>
    <col min="16134" max="16135" width="13.85546875" style="225" customWidth="1"/>
    <col min="16136" max="16136" width="17" style="225" customWidth="1"/>
    <col min="16137" max="16137" width="16.140625" style="225" bestFit="1" customWidth="1"/>
    <col min="16138" max="16138" width="17.140625" style="225" customWidth="1"/>
    <col min="16139" max="16139" width="21.28515625" style="225" bestFit="1" customWidth="1"/>
    <col min="16140" max="16384" width="14.42578125" style="225"/>
  </cols>
  <sheetData>
    <row r="1" spans="1:13" ht="13.5" customHeight="1" x14ac:dyDescent="0.2">
      <c r="A1" s="224" t="s">
        <v>6</v>
      </c>
    </row>
    <row r="2" spans="1:13" ht="15" x14ac:dyDescent="0.25">
      <c r="A2" s="226" t="s">
        <v>75</v>
      </c>
    </row>
    <row r="3" spans="1:13" ht="15" x14ac:dyDescent="0.25">
      <c r="A3" s="226" t="s">
        <v>95</v>
      </c>
    </row>
    <row r="4" spans="1:13" ht="13.5" customHeight="1" x14ac:dyDescent="0.2">
      <c r="A4" s="227" t="s">
        <v>89</v>
      </c>
    </row>
    <row r="5" spans="1:13" ht="15" x14ac:dyDescent="0.2">
      <c r="A5" s="268" t="s">
        <v>76</v>
      </c>
    </row>
    <row r="8" spans="1:13" x14ac:dyDescent="0.2">
      <c r="A8" s="228"/>
      <c r="F8" s="229"/>
      <c r="G8" s="229"/>
      <c r="H8" s="229"/>
      <c r="I8" s="229"/>
    </row>
    <row r="9" spans="1:13" ht="30.75" thickBot="1" x14ac:dyDescent="0.3">
      <c r="B9" s="230" t="s">
        <v>96</v>
      </c>
      <c r="C9" s="230" t="s">
        <v>97</v>
      </c>
      <c r="D9" s="230" t="s">
        <v>98</v>
      </c>
      <c r="E9" s="230" t="s">
        <v>99</v>
      </c>
      <c r="F9" s="231">
        <v>2004</v>
      </c>
      <c r="G9" s="231">
        <v>2005</v>
      </c>
      <c r="H9" s="231">
        <v>2006</v>
      </c>
      <c r="I9" s="231">
        <v>2007</v>
      </c>
      <c r="J9" s="231" t="s">
        <v>0</v>
      </c>
      <c r="K9" s="232" t="s">
        <v>100</v>
      </c>
    </row>
    <row r="10" spans="1:13" ht="15" thickTop="1" x14ac:dyDescent="0.2"/>
    <row r="11" spans="1:13" ht="15" x14ac:dyDescent="0.25">
      <c r="A11" s="233" t="s">
        <v>27</v>
      </c>
      <c r="B11" s="238">
        <v>115946.83723100585</v>
      </c>
      <c r="C11" s="238">
        <v>86851.80318987777</v>
      </c>
      <c r="D11" s="238">
        <v>75693.93896889413</v>
      </c>
      <c r="E11" s="239">
        <v>89745.012573848755</v>
      </c>
      <c r="F11" s="239">
        <v>78279.069009583021</v>
      </c>
      <c r="G11" s="239">
        <v>92767.928915274402</v>
      </c>
      <c r="H11" s="239">
        <v>80982.529701583218</v>
      </c>
      <c r="I11" s="239">
        <v>95927.643138517495</v>
      </c>
      <c r="J11" s="239">
        <f>SUM(B11:I11)</f>
        <v>716194.7627285847</v>
      </c>
      <c r="K11" s="236"/>
      <c r="M11" s="237"/>
    </row>
    <row r="12" spans="1:13" x14ac:dyDescent="0.2">
      <c r="A12" s="228"/>
      <c r="B12" s="234"/>
      <c r="C12" s="234"/>
      <c r="D12" s="234"/>
      <c r="E12" s="235"/>
      <c r="F12" s="235"/>
      <c r="G12" s="235"/>
      <c r="H12" s="235"/>
      <c r="I12" s="235"/>
      <c r="J12" s="235"/>
    </row>
    <row r="13" spans="1:13" x14ac:dyDescent="0.2">
      <c r="B13" s="240"/>
      <c r="C13" s="240"/>
      <c r="D13" s="240"/>
      <c r="E13" s="240"/>
      <c r="F13" s="240"/>
      <c r="G13" s="240"/>
      <c r="H13" s="240"/>
      <c r="I13" s="240"/>
    </row>
    <row r="14" spans="1:13" x14ac:dyDescent="0.2">
      <c r="B14" s="240"/>
      <c r="C14" s="240"/>
      <c r="D14" s="240"/>
      <c r="E14" s="240"/>
      <c r="F14" s="240"/>
      <c r="G14" s="240"/>
      <c r="H14" s="240"/>
      <c r="I14" s="240"/>
    </row>
    <row r="15" spans="1:13" x14ac:dyDescent="0.2">
      <c r="B15" s="240"/>
      <c r="C15" s="240"/>
      <c r="D15" s="240"/>
      <c r="E15" s="240"/>
      <c r="F15" s="240"/>
      <c r="G15" s="240"/>
      <c r="H15" s="240"/>
      <c r="I15" s="240"/>
    </row>
    <row r="16" spans="1:13" x14ac:dyDescent="0.2">
      <c r="B16" s="240"/>
      <c r="C16" s="240"/>
      <c r="D16" s="240"/>
      <c r="E16" s="240"/>
      <c r="F16" s="240"/>
      <c r="G16" s="240"/>
      <c r="H16" s="240"/>
      <c r="I16" s="240"/>
    </row>
    <row r="17" spans="1:11" ht="11.25" customHeight="1" x14ac:dyDescent="0.2">
      <c r="A17" s="241" t="s">
        <v>96</v>
      </c>
      <c r="B17" s="234"/>
      <c r="J17" s="235">
        <f t="shared" ref="J17:J29" si="0">SUM(B17:I17)</f>
        <v>0</v>
      </c>
      <c r="K17" s="242">
        <f>+J13+J17</f>
        <v>0</v>
      </c>
    </row>
    <row r="18" spans="1:11" ht="11.25" customHeight="1" x14ac:dyDescent="0.2">
      <c r="A18" s="241" t="s">
        <v>97</v>
      </c>
      <c r="B18" s="234">
        <v>-7729.7892214605563</v>
      </c>
      <c r="C18" s="234">
        <v>-3474.0725637993796</v>
      </c>
      <c r="J18" s="235">
        <f t="shared" si="0"/>
        <v>-11203.861785259936</v>
      </c>
      <c r="K18" s="242">
        <f t="shared" ref="K18:K29" si="1">+K17+J18</f>
        <v>-11203.861785259936</v>
      </c>
    </row>
    <row r="19" spans="1:11" ht="11.25" customHeight="1" x14ac:dyDescent="0.2">
      <c r="A19" s="241" t="s">
        <v>98</v>
      </c>
      <c r="B19" s="234">
        <v>-7729.7891487337229</v>
      </c>
      <c r="C19" s="234">
        <v>-3474.0721275951109</v>
      </c>
      <c r="D19" s="234">
        <v>-3027.7576090752741</v>
      </c>
      <c r="J19" s="235">
        <f t="shared" si="0"/>
        <v>-14231.618885404107</v>
      </c>
      <c r="K19" s="242">
        <f t="shared" si="1"/>
        <v>-25435.480670664045</v>
      </c>
    </row>
    <row r="20" spans="1:11" ht="11.25" customHeight="1" x14ac:dyDescent="0.2">
      <c r="A20" s="241" t="s">
        <v>99</v>
      </c>
      <c r="B20" s="234">
        <v>-7729.7891487337229</v>
      </c>
      <c r="C20" s="234">
        <v>-3474.0721275951109</v>
      </c>
      <c r="D20" s="234">
        <v>-3027.7575587557649</v>
      </c>
      <c r="E20" s="234">
        <v>-3589.8005029539504</v>
      </c>
      <c r="J20" s="235">
        <f t="shared" si="0"/>
        <v>-17821.419338038548</v>
      </c>
      <c r="K20" s="242">
        <f t="shared" si="1"/>
        <v>-43256.900008702592</v>
      </c>
    </row>
    <row r="21" spans="1:11" ht="11.25" customHeight="1" x14ac:dyDescent="0.2">
      <c r="A21" s="241" t="s">
        <v>101</v>
      </c>
      <c r="B21" s="234">
        <v>-7729.7891487337229</v>
      </c>
      <c r="C21" s="234">
        <v>-3474.0721275951109</v>
      </c>
      <c r="D21" s="234">
        <v>-3027.7575587557649</v>
      </c>
      <c r="E21" s="234">
        <v>-3589.8005029539504</v>
      </c>
      <c r="F21" s="234">
        <v>-3131.1627603833203</v>
      </c>
      <c r="G21" s="235"/>
      <c r="H21" s="235"/>
      <c r="I21" s="235"/>
      <c r="J21" s="235">
        <f t="shared" si="0"/>
        <v>-20952.582098421866</v>
      </c>
      <c r="K21" s="242">
        <f t="shared" si="1"/>
        <v>-64209.482107124459</v>
      </c>
    </row>
    <row r="22" spans="1:11" ht="11.25" customHeight="1" x14ac:dyDescent="0.2">
      <c r="A22" s="241" t="s">
        <v>102</v>
      </c>
      <c r="B22" s="234">
        <v>-7729.7891487337229</v>
      </c>
      <c r="C22" s="234">
        <v>-3474.0721275951109</v>
      </c>
      <c r="D22" s="234">
        <v>-3027.7575587557649</v>
      </c>
      <c r="E22" s="234">
        <v>-3589.8005029539504</v>
      </c>
      <c r="F22" s="234">
        <v>-3131.1627603833203</v>
      </c>
      <c r="G22" s="243">
        <v>-3710.7171566109755</v>
      </c>
      <c r="H22" s="235"/>
      <c r="I22" s="235"/>
      <c r="J22" s="235">
        <f t="shared" si="0"/>
        <v>-24663.299255032842</v>
      </c>
      <c r="K22" s="242">
        <f t="shared" si="1"/>
        <v>-88872.7813621573</v>
      </c>
    </row>
    <row r="23" spans="1:11" ht="11.25" customHeight="1" x14ac:dyDescent="0.2">
      <c r="A23" s="241" t="s">
        <v>103</v>
      </c>
      <c r="B23" s="234">
        <v>-7729.7891487337229</v>
      </c>
      <c r="C23" s="234">
        <v>-3474.0721275951109</v>
      </c>
      <c r="D23" s="234">
        <v>-3027.7575587557649</v>
      </c>
      <c r="E23" s="234">
        <v>-3589.8005029539504</v>
      </c>
      <c r="F23" s="234">
        <v>-3131.1627603833203</v>
      </c>
      <c r="G23" s="243">
        <v>-3710.7171566109755</v>
      </c>
      <c r="H23" s="234">
        <v>-3239.3011880633294</v>
      </c>
      <c r="I23" s="235"/>
      <c r="J23" s="235">
        <f t="shared" si="0"/>
        <v>-27902.600443096169</v>
      </c>
      <c r="K23" s="242">
        <f t="shared" si="1"/>
        <v>-116775.38180525348</v>
      </c>
    </row>
    <row r="24" spans="1:11" ht="11.25" customHeight="1" x14ac:dyDescent="0.2">
      <c r="A24" s="241" t="s">
        <v>104</v>
      </c>
      <c r="B24" s="234">
        <v>-7729.7891487337229</v>
      </c>
      <c r="C24" s="234">
        <v>-3474.0721275951109</v>
      </c>
      <c r="D24" s="234">
        <v>-3027.7575587557649</v>
      </c>
      <c r="E24" s="234">
        <v>-3589.8005029539504</v>
      </c>
      <c r="F24" s="234">
        <v>-3131.1627603833203</v>
      </c>
      <c r="G24" s="243">
        <v>-3710.7171566109755</v>
      </c>
      <c r="H24" s="234">
        <v>-3239.3011880633294</v>
      </c>
      <c r="I24" s="234">
        <v>-3837.1057255407004</v>
      </c>
      <c r="J24" s="235">
        <f t="shared" si="0"/>
        <v>-31739.706168636869</v>
      </c>
      <c r="K24" s="242">
        <f t="shared" si="1"/>
        <v>-148515.08797389036</v>
      </c>
    </row>
    <row r="25" spans="1:11" ht="11.25" customHeight="1" x14ac:dyDescent="0.2">
      <c r="A25" s="241" t="s">
        <v>105</v>
      </c>
      <c r="B25" s="234">
        <v>-7729.7891487337229</v>
      </c>
      <c r="C25" s="234">
        <v>-3474.0721275951109</v>
      </c>
      <c r="D25" s="234">
        <v>-3027.7575587557649</v>
      </c>
      <c r="E25" s="234">
        <v>-3589.8005029539504</v>
      </c>
      <c r="F25" s="234">
        <v>-3131.1627603833203</v>
      </c>
      <c r="G25" s="243">
        <v>-3710.7171566109755</v>
      </c>
      <c r="H25" s="234">
        <v>-3239.3011880633294</v>
      </c>
      <c r="I25" s="234">
        <v>-3837.1057255407004</v>
      </c>
      <c r="J25" s="235">
        <f t="shared" si="0"/>
        <v>-31739.706168636869</v>
      </c>
      <c r="K25" s="242">
        <f t="shared" si="1"/>
        <v>-180254.79414252721</v>
      </c>
    </row>
    <row r="26" spans="1:11" s="245" customFormat="1" ht="11.25" customHeight="1" x14ac:dyDescent="0.2">
      <c r="A26" s="241" t="s">
        <v>106</v>
      </c>
      <c r="B26" s="234">
        <v>-7729.7891487337229</v>
      </c>
      <c r="C26" s="234">
        <v>-3474.0721275951109</v>
      </c>
      <c r="D26" s="234">
        <v>-3027.7575587557649</v>
      </c>
      <c r="E26" s="234">
        <v>-3589.8005029539504</v>
      </c>
      <c r="F26" s="234">
        <v>-3131.1627603833203</v>
      </c>
      <c r="G26" s="243">
        <v>-3710.7171566109755</v>
      </c>
      <c r="H26" s="234">
        <v>-3239.3011880633294</v>
      </c>
      <c r="I26" s="234">
        <v>-3837.1057255407004</v>
      </c>
      <c r="J26" s="244">
        <f t="shared" si="0"/>
        <v>-31739.706168636869</v>
      </c>
      <c r="K26" s="242">
        <f t="shared" si="1"/>
        <v>-211994.50031116407</v>
      </c>
    </row>
    <row r="27" spans="1:11" s="245" customFormat="1" ht="11.25" customHeight="1" x14ac:dyDescent="0.2">
      <c r="A27" s="246" t="s">
        <v>107</v>
      </c>
      <c r="B27" s="247">
        <v>-7729.7891487337229</v>
      </c>
      <c r="C27" s="247">
        <v>-3474.0721275951109</v>
      </c>
      <c r="D27" s="247">
        <v>-3027.7575587557649</v>
      </c>
      <c r="E27" s="247">
        <v>-3589.8005029539504</v>
      </c>
      <c r="F27" s="247">
        <v>-3131.1627603833203</v>
      </c>
      <c r="G27" s="248">
        <v>-3710.7171566109755</v>
      </c>
      <c r="H27" s="247">
        <v>-3239.3011880633294</v>
      </c>
      <c r="I27" s="247">
        <v>-3837.1057255407004</v>
      </c>
      <c r="J27" s="244">
        <f t="shared" si="0"/>
        <v>-31739.706168636869</v>
      </c>
      <c r="K27" s="269">
        <f t="shared" si="1"/>
        <v>-243734.20647980092</v>
      </c>
    </row>
    <row r="28" spans="1:11" s="245" customFormat="1" ht="11.25" customHeight="1" x14ac:dyDescent="0.2">
      <c r="A28" s="246" t="s">
        <v>108</v>
      </c>
      <c r="B28" s="247">
        <v>-7729.7892214605563</v>
      </c>
      <c r="C28" s="247">
        <v>-3474.0721275951109</v>
      </c>
      <c r="D28" s="247">
        <v>-3027.7575587557649</v>
      </c>
      <c r="E28" s="247">
        <v>-3589.8005029539504</v>
      </c>
      <c r="F28" s="247">
        <v>-3131.1627603833203</v>
      </c>
      <c r="G28" s="248">
        <v>-3710.7171566109755</v>
      </c>
      <c r="H28" s="247">
        <v>-3239.3011880633294</v>
      </c>
      <c r="I28" s="247">
        <v>-3837.1057255407004</v>
      </c>
      <c r="J28" s="244">
        <f t="shared" si="0"/>
        <v>-31739.706241363703</v>
      </c>
      <c r="K28" s="269">
        <f t="shared" si="1"/>
        <v>-275473.91272116464</v>
      </c>
    </row>
    <row r="29" spans="1:11" x14ac:dyDescent="0.2">
      <c r="A29" s="249" t="s">
        <v>109</v>
      </c>
      <c r="B29" s="250">
        <v>-7729.7892214605563</v>
      </c>
      <c r="C29" s="250">
        <v>-3474.0721275951109</v>
      </c>
      <c r="D29" s="250">
        <v>-3027.7575587557649</v>
      </c>
      <c r="E29" s="250">
        <v>-3589.8005029539504</v>
      </c>
      <c r="F29" s="250">
        <v>-3131.1627603833203</v>
      </c>
      <c r="G29" s="251">
        <v>-3710.7171566109755</v>
      </c>
      <c r="H29" s="250">
        <v>-3239.3011880633294</v>
      </c>
      <c r="I29" s="250">
        <v>-3837.1057255407004</v>
      </c>
      <c r="J29" s="252">
        <f t="shared" si="0"/>
        <v>-31739.706241363703</v>
      </c>
      <c r="K29" s="253">
        <f t="shared" si="1"/>
        <v>-307213.61896252836</v>
      </c>
    </row>
    <row r="30" spans="1:11" x14ac:dyDescent="0.2">
      <c r="A30" s="217" t="s">
        <v>53</v>
      </c>
      <c r="B30" s="238">
        <f>SUM(B18:B29)</f>
        <v>-92757.470002985167</v>
      </c>
      <c r="C30" s="238">
        <f t="shared" ref="C30:J30" si="2">SUM(C18:C29)</f>
        <v>-41688.865967345599</v>
      </c>
      <c r="D30" s="238">
        <f t="shared" si="2"/>
        <v>-33305.333196632928</v>
      </c>
      <c r="E30" s="238">
        <f t="shared" si="2"/>
        <v>-35898.005029539498</v>
      </c>
      <c r="F30" s="238">
        <f t="shared" si="2"/>
        <v>-28180.464843449881</v>
      </c>
      <c r="G30" s="238">
        <f t="shared" si="2"/>
        <v>-29685.737252887804</v>
      </c>
      <c r="H30" s="238">
        <f t="shared" si="2"/>
        <v>-22675.108316443308</v>
      </c>
      <c r="I30" s="238">
        <f t="shared" si="2"/>
        <v>-23022.634353244201</v>
      </c>
      <c r="J30" s="238">
        <f t="shared" si="2"/>
        <v>-307213.61896252836</v>
      </c>
    </row>
    <row r="31" spans="1:11" x14ac:dyDescent="0.2">
      <c r="A31" s="217" t="s">
        <v>54</v>
      </c>
      <c r="B31" s="234">
        <f>B11+B30</f>
        <v>23189.367228020681</v>
      </c>
      <c r="C31" s="234">
        <f t="shared" ref="C31:J31" si="3">C11+C30</f>
        <v>45162.937222532171</v>
      </c>
      <c r="D31" s="234">
        <f t="shared" si="3"/>
        <v>42388.605772261202</v>
      </c>
      <c r="E31" s="234">
        <f t="shared" si="3"/>
        <v>53847.007544309257</v>
      </c>
      <c r="F31" s="234">
        <f t="shared" si="3"/>
        <v>50098.60416613314</v>
      </c>
      <c r="G31" s="234">
        <f t="shared" si="3"/>
        <v>63082.191662386598</v>
      </c>
      <c r="H31" s="234">
        <f t="shared" si="3"/>
        <v>58307.421385139911</v>
      </c>
      <c r="I31" s="234">
        <f t="shared" si="3"/>
        <v>72905.008785273298</v>
      </c>
      <c r="J31" s="234">
        <f t="shared" si="3"/>
        <v>408981.14376605634</v>
      </c>
    </row>
    <row r="32" spans="1:11" x14ac:dyDescent="0.2">
      <c r="A32" s="217"/>
    </row>
    <row r="33" spans="1:12" x14ac:dyDescent="0.2">
      <c r="A33" s="217" t="s">
        <v>55</v>
      </c>
      <c r="B33" s="225">
        <v>15</v>
      </c>
      <c r="C33" s="225">
        <v>25</v>
      </c>
      <c r="D33" s="225">
        <v>25</v>
      </c>
      <c r="E33" s="225">
        <v>25</v>
      </c>
      <c r="F33" s="225">
        <v>25</v>
      </c>
      <c r="G33" s="225">
        <v>25</v>
      </c>
      <c r="H33" s="225">
        <v>25</v>
      </c>
      <c r="I33" s="225">
        <v>25</v>
      </c>
      <c r="J33" s="237"/>
      <c r="K33" s="236"/>
      <c r="L33" s="237"/>
    </row>
    <row r="34" spans="1:12" x14ac:dyDescent="0.2">
      <c r="A34" s="217"/>
    </row>
    <row r="35" spans="1:12" x14ac:dyDescent="0.2">
      <c r="A35" s="217" t="s">
        <v>56</v>
      </c>
      <c r="B35" s="225">
        <v>12</v>
      </c>
      <c r="C35" s="225">
        <v>12</v>
      </c>
      <c r="D35" s="225">
        <v>11</v>
      </c>
      <c r="E35" s="225">
        <v>10</v>
      </c>
      <c r="F35" s="225">
        <v>9</v>
      </c>
      <c r="G35" s="225">
        <v>8</v>
      </c>
      <c r="H35" s="225">
        <v>7</v>
      </c>
      <c r="I35" s="225">
        <v>6</v>
      </c>
    </row>
    <row r="36" spans="1:12" x14ac:dyDescent="0.2">
      <c r="A36" s="217" t="s">
        <v>57</v>
      </c>
      <c r="B36" s="254">
        <f>B33-B35</f>
        <v>3</v>
      </c>
      <c r="C36" s="254">
        <f t="shared" ref="C36:I36" si="4">C33-C35</f>
        <v>13</v>
      </c>
      <c r="D36" s="254">
        <f t="shared" si="4"/>
        <v>14</v>
      </c>
      <c r="E36" s="254">
        <f t="shared" si="4"/>
        <v>15</v>
      </c>
      <c r="F36" s="254">
        <f t="shared" si="4"/>
        <v>16</v>
      </c>
      <c r="G36" s="254">
        <f t="shared" si="4"/>
        <v>17</v>
      </c>
      <c r="H36" s="254">
        <f t="shared" si="4"/>
        <v>18</v>
      </c>
      <c r="I36" s="254">
        <f t="shared" si="4"/>
        <v>19</v>
      </c>
    </row>
    <row r="37" spans="1:12" x14ac:dyDescent="0.2">
      <c r="A37" s="217"/>
    </row>
    <row r="38" spans="1:12" x14ac:dyDescent="0.2">
      <c r="A38" s="217" t="s">
        <v>58</v>
      </c>
      <c r="B38" s="225">
        <v>15</v>
      </c>
      <c r="C38" s="225">
        <v>15</v>
      </c>
      <c r="D38" s="225">
        <v>15</v>
      </c>
      <c r="E38" s="225">
        <v>15</v>
      </c>
      <c r="F38" s="225">
        <v>15</v>
      </c>
      <c r="G38" s="225">
        <v>15</v>
      </c>
      <c r="H38" s="225">
        <v>15</v>
      </c>
      <c r="I38" s="225">
        <v>15</v>
      </c>
    </row>
    <row r="39" spans="1:12" x14ac:dyDescent="0.2">
      <c r="A39" s="217"/>
    </row>
    <row r="40" spans="1:12" x14ac:dyDescent="0.2">
      <c r="A40" s="217" t="s">
        <v>59</v>
      </c>
      <c r="B40" s="234">
        <f>B38-B33</f>
        <v>0</v>
      </c>
      <c r="C40" s="234">
        <f t="shared" ref="C40:I40" si="5">C38-C33</f>
        <v>-10</v>
      </c>
      <c r="D40" s="234">
        <f t="shared" si="5"/>
        <v>-10</v>
      </c>
      <c r="E40" s="234">
        <f t="shared" si="5"/>
        <v>-10</v>
      </c>
      <c r="F40" s="234">
        <f t="shared" si="5"/>
        <v>-10</v>
      </c>
      <c r="G40" s="234">
        <f t="shared" si="5"/>
        <v>-10</v>
      </c>
      <c r="H40" s="234">
        <f t="shared" si="5"/>
        <v>-10</v>
      </c>
      <c r="I40" s="234">
        <f t="shared" si="5"/>
        <v>-10</v>
      </c>
    </row>
    <row r="41" spans="1:12" x14ac:dyDescent="0.2">
      <c r="A41" s="217"/>
    </row>
    <row r="42" spans="1:12" x14ac:dyDescent="0.2">
      <c r="A42" s="217" t="s">
        <v>60</v>
      </c>
      <c r="B42" s="225">
        <f>B38-B35</f>
        <v>3</v>
      </c>
      <c r="C42" s="225">
        <f t="shared" ref="C42:I42" si="6">C38-C35</f>
        <v>3</v>
      </c>
      <c r="D42" s="225">
        <f t="shared" si="6"/>
        <v>4</v>
      </c>
      <c r="E42" s="225">
        <f t="shared" si="6"/>
        <v>5</v>
      </c>
      <c r="F42" s="225">
        <f t="shared" si="6"/>
        <v>6</v>
      </c>
      <c r="G42" s="225">
        <f t="shared" si="6"/>
        <v>7</v>
      </c>
      <c r="H42" s="225">
        <f t="shared" si="6"/>
        <v>8</v>
      </c>
      <c r="I42" s="225">
        <f t="shared" si="6"/>
        <v>9</v>
      </c>
    </row>
    <row r="43" spans="1:12" x14ac:dyDescent="0.2">
      <c r="A43" s="217"/>
    </row>
    <row r="44" spans="1:12" x14ac:dyDescent="0.2">
      <c r="A44" s="221">
        <v>2013</v>
      </c>
      <c r="B44" s="270">
        <f>-$B$31/$B$42</f>
        <v>-7729.789076006894</v>
      </c>
      <c r="C44" s="270">
        <f>-$C$31/$C$42</f>
        <v>-15054.312407510724</v>
      </c>
      <c r="D44" s="270">
        <f>-$D$31/$D$42</f>
        <v>-10597.151443065301</v>
      </c>
      <c r="E44" s="270">
        <f>-$E$31/$E$42</f>
        <v>-10769.401508861851</v>
      </c>
      <c r="F44" s="270">
        <f t="shared" ref="F44:F49" si="7">-$F$31/$F$42</f>
        <v>-8349.76736102219</v>
      </c>
      <c r="G44" s="270">
        <f>-$G$31/$G$42</f>
        <v>-9011.7416660552281</v>
      </c>
      <c r="H44" s="270">
        <f>-$H$31/$H$42</f>
        <v>-7288.4276731424889</v>
      </c>
      <c r="I44" s="270">
        <f>-$I$31/$I$42</f>
        <v>-8100.5565316970333</v>
      </c>
      <c r="J44" s="247">
        <f>SUM(B44:I44)</f>
        <v>-76901.1476673617</v>
      </c>
      <c r="K44" s="255">
        <f>K29+J44</f>
        <v>-384114.76662989007</v>
      </c>
    </row>
    <row r="45" spans="1:12" x14ac:dyDescent="0.2">
      <c r="A45" s="222">
        <v>2014</v>
      </c>
      <c r="B45" s="271">
        <f>-$B$31/$B$42</f>
        <v>-7729.789076006894</v>
      </c>
      <c r="C45" s="271">
        <f>-$C$31/$C$42</f>
        <v>-15054.312407510724</v>
      </c>
      <c r="D45" s="271">
        <f>-$D$31/$D$42</f>
        <v>-10597.151443065301</v>
      </c>
      <c r="E45" s="271">
        <f>-$E$31/$E$42</f>
        <v>-10769.401508861851</v>
      </c>
      <c r="F45" s="271">
        <f t="shared" si="7"/>
        <v>-8349.76736102219</v>
      </c>
      <c r="G45" s="271">
        <f t="shared" ref="G45:G50" si="8">-$G$31/$G$42</f>
        <v>-9011.7416660552281</v>
      </c>
      <c r="H45" s="271">
        <f t="shared" ref="H45:H51" si="9">-$H$31/$H$42</f>
        <v>-7288.4276731424889</v>
      </c>
      <c r="I45" s="271">
        <f t="shared" ref="I45:I52" si="10">-$I$31/$I$42</f>
        <v>-8100.5565316970333</v>
      </c>
      <c r="J45" s="256">
        <f t="shared" ref="J45:J52" si="11">SUM(B45:I45)</f>
        <v>-76901.1476673617</v>
      </c>
      <c r="K45" s="257">
        <f>K44+J45</f>
        <v>-461015.91429725179</v>
      </c>
    </row>
    <row r="46" spans="1:12" x14ac:dyDescent="0.2">
      <c r="A46" s="223">
        <v>2015</v>
      </c>
      <c r="B46" s="272">
        <f>-$B$31/$B$42</f>
        <v>-7729.789076006894</v>
      </c>
      <c r="C46" s="272">
        <f>-$C$31/$C$42</f>
        <v>-15054.312407510724</v>
      </c>
      <c r="D46" s="272">
        <f>-$D$31/$D$42</f>
        <v>-10597.151443065301</v>
      </c>
      <c r="E46" s="272">
        <f>-$E$31/$E$42</f>
        <v>-10769.401508861851</v>
      </c>
      <c r="F46" s="272">
        <f t="shared" si="7"/>
        <v>-8349.76736102219</v>
      </c>
      <c r="G46" s="272">
        <f t="shared" si="8"/>
        <v>-9011.7416660552281</v>
      </c>
      <c r="H46" s="272">
        <f t="shared" si="9"/>
        <v>-7288.4276731424889</v>
      </c>
      <c r="I46" s="272">
        <f t="shared" si="10"/>
        <v>-8100.5565316970333</v>
      </c>
      <c r="J46" s="258">
        <f t="shared" si="11"/>
        <v>-76901.1476673617</v>
      </c>
      <c r="K46" s="259">
        <f t="shared" ref="K46:K52" si="12">K45+J46</f>
        <v>-537917.0619646135</v>
      </c>
    </row>
    <row r="47" spans="1:12" x14ac:dyDescent="0.2">
      <c r="A47" s="217">
        <v>2016</v>
      </c>
      <c r="D47" s="273">
        <f>-$D$31/$D$42</f>
        <v>-10597.151443065301</v>
      </c>
      <c r="E47" s="273">
        <f>-$E$31/$E$42</f>
        <v>-10769.401508861851</v>
      </c>
      <c r="F47" s="273">
        <f t="shared" si="7"/>
        <v>-8349.76736102219</v>
      </c>
      <c r="G47" s="273">
        <f t="shared" si="8"/>
        <v>-9011.7416660552281</v>
      </c>
      <c r="H47" s="273">
        <f t="shared" si="9"/>
        <v>-7288.4276731424889</v>
      </c>
      <c r="I47" s="273">
        <f t="shared" si="10"/>
        <v>-8100.5565316970333</v>
      </c>
      <c r="J47" s="234">
        <f t="shared" si="11"/>
        <v>-54117.04618384409</v>
      </c>
      <c r="K47" s="237">
        <f t="shared" si="12"/>
        <v>-592034.1081484576</v>
      </c>
    </row>
    <row r="48" spans="1:12" x14ac:dyDescent="0.2">
      <c r="A48" s="217">
        <v>2017</v>
      </c>
      <c r="E48" s="273">
        <f>-$E$31/$E$42</f>
        <v>-10769.401508861851</v>
      </c>
      <c r="F48" s="273">
        <f t="shared" si="7"/>
        <v>-8349.76736102219</v>
      </c>
      <c r="G48" s="273">
        <f t="shared" si="8"/>
        <v>-9011.7416660552281</v>
      </c>
      <c r="H48" s="273">
        <f t="shared" si="9"/>
        <v>-7288.4276731424889</v>
      </c>
      <c r="I48" s="273">
        <f t="shared" si="10"/>
        <v>-8100.5565316970333</v>
      </c>
      <c r="J48" s="234">
        <f t="shared" si="11"/>
        <v>-43519.894740778793</v>
      </c>
      <c r="K48" s="237">
        <f t="shared" si="12"/>
        <v>-635554.00288923644</v>
      </c>
    </row>
    <row r="49" spans="1:11" x14ac:dyDescent="0.2">
      <c r="A49" s="217">
        <v>2018</v>
      </c>
      <c r="F49" s="273">
        <f t="shared" si="7"/>
        <v>-8349.76736102219</v>
      </c>
      <c r="G49" s="273">
        <f t="shared" si="8"/>
        <v>-9011.7416660552281</v>
      </c>
      <c r="H49" s="273">
        <f t="shared" si="9"/>
        <v>-7288.4276731424889</v>
      </c>
      <c r="I49" s="273">
        <f t="shared" si="10"/>
        <v>-8100.5565316970333</v>
      </c>
      <c r="J49" s="234">
        <f t="shared" si="11"/>
        <v>-32750.493231916938</v>
      </c>
      <c r="K49" s="237">
        <f t="shared" si="12"/>
        <v>-668304.49612115335</v>
      </c>
    </row>
    <row r="50" spans="1:11" x14ac:dyDescent="0.2">
      <c r="A50" s="217">
        <v>2019</v>
      </c>
      <c r="G50" s="273">
        <f t="shared" si="8"/>
        <v>-9011.7416660552281</v>
      </c>
      <c r="H50" s="273">
        <f t="shared" si="9"/>
        <v>-7288.4276731424889</v>
      </c>
      <c r="I50" s="273">
        <f t="shared" si="10"/>
        <v>-8100.5565316970333</v>
      </c>
      <c r="J50" s="234">
        <f t="shared" si="11"/>
        <v>-24400.725870894748</v>
      </c>
      <c r="K50" s="237">
        <f t="shared" si="12"/>
        <v>-692705.22199204809</v>
      </c>
    </row>
    <row r="51" spans="1:11" x14ac:dyDescent="0.2">
      <c r="A51" s="217">
        <v>2020</v>
      </c>
      <c r="H51" s="273">
        <f t="shared" si="9"/>
        <v>-7288.4276731424889</v>
      </c>
      <c r="I51" s="273">
        <f t="shared" si="10"/>
        <v>-8100.5565316970333</v>
      </c>
      <c r="J51" s="234">
        <f t="shared" si="11"/>
        <v>-15388.984204839522</v>
      </c>
      <c r="K51" s="237">
        <f t="shared" si="12"/>
        <v>-708094.20619688765</v>
      </c>
    </row>
    <row r="52" spans="1:11" x14ac:dyDescent="0.2">
      <c r="A52" s="217">
        <v>2021</v>
      </c>
      <c r="I52" s="273">
        <f t="shared" si="10"/>
        <v>-8100.5565316970333</v>
      </c>
      <c r="J52" s="234">
        <f t="shared" si="11"/>
        <v>-8100.5565316970333</v>
      </c>
      <c r="K52" s="237">
        <f t="shared" si="12"/>
        <v>-716194.7627285847</v>
      </c>
    </row>
    <row r="55" spans="1:11" x14ac:dyDescent="0.2">
      <c r="B55" s="238">
        <f>SUM(B44:B54)</f>
        <v>-23189.367228020681</v>
      </c>
      <c r="C55" s="238">
        <f t="shared" ref="C55:J55" si="13">SUM(C44:C54)</f>
        <v>-45162.937222532171</v>
      </c>
      <c r="D55" s="238">
        <f t="shared" si="13"/>
        <v>-42388.605772261202</v>
      </c>
      <c r="E55" s="238">
        <f t="shared" si="13"/>
        <v>-53847.00754430925</v>
      </c>
      <c r="F55" s="238">
        <f t="shared" si="13"/>
        <v>-50098.60416613314</v>
      </c>
      <c r="G55" s="238">
        <f t="shared" si="13"/>
        <v>-63082.191662386591</v>
      </c>
      <c r="H55" s="238">
        <f t="shared" si="13"/>
        <v>-58307.421385139918</v>
      </c>
      <c r="I55" s="238">
        <f t="shared" si="13"/>
        <v>-72905.008785273298</v>
      </c>
      <c r="J55" s="238">
        <f t="shared" si="13"/>
        <v>-408981.14376605616</v>
      </c>
    </row>
    <row r="57" spans="1:11" ht="15" thickBot="1" x14ac:dyDescent="0.25">
      <c r="B57" s="274">
        <f>B31+B55</f>
        <v>0</v>
      </c>
      <c r="C57" s="274">
        <f t="shared" ref="C57:J57" si="14">C31+C55</f>
        <v>0</v>
      </c>
      <c r="D57" s="274">
        <f t="shared" si="14"/>
        <v>0</v>
      </c>
      <c r="E57" s="274">
        <f t="shared" si="14"/>
        <v>0</v>
      </c>
      <c r="F57" s="274">
        <f t="shared" si="14"/>
        <v>0</v>
      </c>
      <c r="G57" s="274">
        <f t="shared" si="14"/>
        <v>0</v>
      </c>
      <c r="H57" s="274">
        <f t="shared" si="14"/>
        <v>0</v>
      </c>
      <c r="I57" s="274">
        <f t="shared" si="14"/>
        <v>0</v>
      </c>
      <c r="J57" s="274">
        <f t="shared" si="14"/>
        <v>0</v>
      </c>
    </row>
    <row r="58" spans="1:11" ht="15" thickTop="1" x14ac:dyDescent="0.2"/>
    <row r="61" spans="1:11" x14ac:dyDescent="0.2">
      <c r="H61" s="3" t="s">
        <v>63</v>
      </c>
      <c r="I61" s="19"/>
      <c r="J61" s="19">
        <f>K45</f>
        <v>-461015.91429725179</v>
      </c>
      <c r="K61" s="19"/>
    </row>
    <row r="62" spans="1:11" x14ac:dyDescent="0.2">
      <c r="H62" s="42" t="s">
        <v>15</v>
      </c>
      <c r="I62" s="19"/>
      <c r="J62" s="19">
        <v>-76901.1476673617</v>
      </c>
    </row>
    <row r="63" spans="1:11" ht="15" thickBot="1" x14ac:dyDescent="0.25">
      <c r="H63" s="42" t="s">
        <v>16</v>
      </c>
      <c r="I63" s="19"/>
      <c r="J63" s="24">
        <f>SUM(J61:J62)</f>
        <v>-537917.0619646135</v>
      </c>
    </row>
    <row r="64" spans="1:11" ht="15" thickTop="1" x14ac:dyDescent="0.2">
      <c r="H64" s="42" t="s">
        <v>17</v>
      </c>
      <c r="I64" s="19"/>
      <c r="J64" s="19"/>
    </row>
  </sheetData>
  <pageMargins left="0" right="0" top="0.15" bottom="0.38" header="0.33" footer="0.24"/>
  <pageSetup scale="70" orientation="landscape" horizontalDpi="4294967295" verticalDpi="4294967295" r:id="rId1"/>
  <headerFooter alignWithMargins="0">
    <oddFooter>&amp;F&amp;RPage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R2464"/>
  <sheetViews>
    <sheetView zoomScale="75" workbookViewId="0">
      <pane xSplit="2" ySplit="10" topLeftCell="AE11" activePane="bottomRight" state="frozen"/>
      <selection activeCell="M65" sqref="M65"/>
      <selection pane="topRight" activeCell="M65" sqref="M65"/>
      <selection pane="bottomLeft" activeCell="M65" sqref="M65"/>
      <selection pane="bottomRight" activeCell="AE16" sqref="AE16:AF16"/>
    </sheetView>
  </sheetViews>
  <sheetFormatPr defaultRowHeight="12.75" x14ac:dyDescent="0.2"/>
  <cols>
    <col min="1" max="1" width="32.5703125" style="10" bestFit="1" customWidth="1"/>
    <col min="2" max="2" width="9.42578125" style="29" bestFit="1" customWidth="1"/>
    <col min="3" max="3" width="13" style="29" bestFit="1" customWidth="1"/>
    <col min="4" max="4" width="12.85546875" style="29" bestFit="1" customWidth="1"/>
    <col min="5" max="8" width="11.28515625" style="29" bestFit="1" customWidth="1"/>
    <col min="9" max="16" width="11.42578125" style="29" bestFit="1" customWidth="1"/>
    <col min="17" max="19" width="12.5703125" style="29" bestFit="1" customWidth="1"/>
    <col min="20" max="21" width="11.28515625" style="29" bestFit="1" customWidth="1"/>
    <col min="22" max="23" width="12.5703125" style="29" bestFit="1" customWidth="1"/>
    <col min="24" max="24" width="11.28515625" style="29" bestFit="1" customWidth="1"/>
    <col min="25" max="25" width="13.5703125" style="10" bestFit="1" customWidth="1"/>
    <col min="26" max="39" width="14.7109375" style="10" customWidth="1"/>
    <col min="40" max="40" width="14.140625" style="10" bestFit="1" customWidth="1"/>
    <col min="41" max="41" width="14.85546875" style="114" customWidth="1"/>
    <col min="42" max="42" width="15" style="10" bestFit="1" customWidth="1"/>
    <col min="43" max="43" width="14" style="10" bestFit="1" customWidth="1"/>
    <col min="44" max="44" width="12.7109375" style="10" customWidth="1"/>
    <col min="45" max="256" width="9.140625" style="10"/>
    <col min="257" max="257" width="32.5703125" style="10" bestFit="1" customWidth="1"/>
    <col min="258" max="258" width="9.42578125" style="10" bestFit="1" customWidth="1"/>
    <col min="259" max="259" width="13" style="10" bestFit="1" customWidth="1"/>
    <col min="260" max="260" width="12.85546875" style="10" bestFit="1" customWidth="1"/>
    <col min="261" max="264" width="11.28515625" style="10" bestFit="1" customWidth="1"/>
    <col min="265" max="272" width="11.42578125" style="10" bestFit="1" customWidth="1"/>
    <col min="273" max="275" width="12.5703125" style="10" bestFit="1" customWidth="1"/>
    <col min="276" max="277" width="11.28515625" style="10" bestFit="1" customWidth="1"/>
    <col min="278" max="279" width="12.5703125" style="10" bestFit="1" customWidth="1"/>
    <col min="280" max="280" width="11.28515625" style="10" bestFit="1" customWidth="1"/>
    <col min="281" max="281" width="13.5703125" style="10" bestFit="1" customWidth="1"/>
    <col min="282" max="295" width="14.7109375" style="10" customWidth="1"/>
    <col min="296" max="296" width="14.140625" style="10" bestFit="1" customWidth="1"/>
    <col min="297" max="297" width="14.85546875" style="10" customWidth="1"/>
    <col min="298" max="298" width="15" style="10" bestFit="1" customWidth="1"/>
    <col min="299" max="299" width="14" style="10" bestFit="1" customWidth="1"/>
    <col min="300" max="300" width="12.7109375" style="10" customWidth="1"/>
    <col min="301" max="512" width="9.140625" style="10"/>
    <col min="513" max="513" width="32.5703125" style="10" bestFit="1" customWidth="1"/>
    <col min="514" max="514" width="9.42578125" style="10" bestFit="1" customWidth="1"/>
    <col min="515" max="515" width="13" style="10" bestFit="1" customWidth="1"/>
    <col min="516" max="516" width="12.85546875" style="10" bestFit="1" customWidth="1"/>
    <col min="517" max="520" width="11.28515625" style="10" bestFit="1" customWidth="1"/>
    <col min="521" max="528" width="11.42578125" style="10" bestFit="1" customWidth="1"/>
    <col min="529" max="531" width="12.5703125" style="10" bestFit="1" customWidth="1"/>
    <col min="532" max="533" width="11.28515625" style="10" bestFit="1" customWidth="1"/>
    <col min="534" max="535" width="12.5703125" style="10" bestFit="1" customWidth="1"/>
    <col min="536" max="536" width="11.28515625" style="10" bestFit="1" customWidth="1"/>
    <col min="537" max="537" width="13.5703125" style="10" bestFit="1" customWidth="1"/>
    <col min="538" max="551" width="14.7109375" style="10" customWidth="1"/>
    <col min="552" max="552" width="14.140625" style="10" bestFit="1" customWidth="1"/>
    <col min="553" max="553" width="14.85546875" style="10" customWidth="1"/>
    <col min="554" max="554" width="15" style="10" bestFit="1" customWidth="1"/>
    <col min="555" max="555" width="14" style="10" bestFit="1" customWidth="1"/>
    <col min="556" max="556" width="12.7109375" style="10" customWidth="1"/>
    <col min="557" max="768" width="9.140625" style="10"/>
    <col min="769" max="769" width="32.5703125" style="10" bestFit="1" customWidth="1"/>
    <col min="770" max="770" width="9.42578125" style="10" bestFit="1" customWidth="1"/>
    <col min="771" max="771" width="13" style="10" bestFit="1" customWidth="1"/>
    <col min="772" max="772" width="12.85546875" style="10" bestFit="1" customWidth="1"/>
    <col min="773" max="776" width="11.28515625" style="10" bestFit="1" customWidth="1"/>
    <col min="777" max="784" width="11.42578125" style="10" bestFit="1" customWidth="1"/>
    <col min="785" max="787" width="12.5703125" style="10" bestFit="1" customWidth="1"/>
    <col min="788" max="789" width="11.28515625" style="10" bestFit="1" customWidth="1"/>
    <col min="790" max="791" width="12.5703125" style="10" bestFit="1" customWidth="1"/>
    <col min="792" max="792" width="11.28515625" style="10" bestFit="1" customWidth="1"/>
    <col min="793" max="793" width="13.5703125" style="10" bestFit="1" customWidth="1"/>
    <col min="794" max="807" width="14.7109375" style="10" customWidth="1"/>
    <col min="808" max="808" width="14.140625" style="10" bestFit="1" customWidth="1"/>
    <col min="809" max="809" width="14.85546875" style="10" customWidth="1"/>
    <col min="810" max="810" width="15" style="10" bestFit="1" customWidth="1"/>
    <col min="811" max="811" width="14" style="10" bestFit="1" customWidth="1"/>
    <col min="812" max="812" width="12.7109375" style="10" customWidth="1"/>
    <col min="813" max="1024" width="9.140625" style="10"/>
    <col min="1025" max="1025" width="32.5703125" style="10" bestFit="1" customWidth="1"/>
    <col min="1026" max="1026" width="9.42578125" style="10" bestFit="1" customWidth="1"/>
    <col min="1027" max="1027" width="13" style="10" bestFit="1" customWidth="1"/>
    <col min="1028" max="1028" width="12.85546875" style="10" bestFit="1" customWidth="1"/>
    <col min="1029" max="1032" width="11.28515625" style="10" bestFit="1" customWidth="1"/>
    <col min="1033" max="1040" width="11.42578125" style="10" bestFit="1" customWidth="1"/>
    <col min="1041" max="1043" width="12.5703125" style="10" bestFit="1" customWidth="1"/>
    <col min="1044" max="1045" width="11.28515625" style="10" bestFit="1" customWidth="1"/>
    <col min="1046" max="1047" width="12.5703125" style="10" bestFit="1" customWidth="1"/>
    <col min="1048" max="1048" width="11.28515625" style="10" bestFit="1" customWidth="1"/>
    <col min="1049" max="1049" width="13.5703125" style="10" bestFit="1" customWidth="1"/>
    <col min="1050" max="1063" width="14.7109375" style="10" customWidth="1"/>
    <col min="1064" max="1064" width="14.140625" style="10" bestFit="1" customWidth="1"/>
    <col min="1065" max="1065" width="14.85546875" style="10" customWidth="1"/>
    <col min="1066" max="1066" width="15" style="10" bestFit="1" customWidth="1"/>
    <col min="1067" max="1067" width="14" style="10" bestFit="1" customWidth="1"/>
    <col min="1068" max="1068" width="12.7109375" style="10" customWidth="1"/>
    <col min="1069" max="1280" width="9.140625" style="10"/>
    <col min="1281" max="1281" width="32.5703125" style="10" bestFit="1" customWidth="1"/>
    <col min="1282" max="1282" width="9.42578125" style="10" bestFit="1" customWidth="1"/>
    <col min="1283" max="1283" width="13" style="10" bestFit="1" customWidth="1"/>
    <col min="1284" max="1284" width="12.85546875" style="10" bestFit="1" customWidth="1"/>
    <col min="1285" max="1288" width="11.28515625" style="10" bestFit="1" customWidth="1"/>
    <col min="1289" max="1296" width="11.42578125" style="10" bestFit="1" customWidth="1"/>
    <col min="1297" max="1299" width="12.5703125" style="10" bestFit="1" customWidth="1"/>
    <col min="1300" max="1301" width="11.28515625" style="10" bestFit="1" customWidth="1"/>
    <col min="1302" max="1303" width="12.5703125" style="10" bestFit="1" customWidth="1"/>
    <col min="1304" max="1304" width="11.28515625" style="10" bestFit="1" customWidth="1"/>
    <col min="1305" max="1305" width="13.5703125" style="10" bestFit="1" customWidth="1"/>
    <col min="1306" max="1319" width="14.7109375" style="10" customWidth="1"/>
    <col min="1320" max="1320" width="14.140625" style="10" bestFit="1" customWidth="1"/>
    <col min="1321" max="1321" width="14.85546875" style="10" customWidth="1"/>
    <col min="1322" max="1322" width="15" style="10" bestFit="1" customWidth="1"/>
    <col min="1323" max="1323" width="14" style="10" bestFit="1" customWidth="1"/>
    <col min="1324" max="1324" width="12.7109375" style="10" customWidth="1"/>
    <col min="1325" max="1536" width="9.140625" style="10"/>
    <col min="1537" max="1537" width="32.5703125" style="10" bestFit="1" customWidth="1"/>
    <col min="1538" max="1538" width="9.42578125" style="10" bestFit="1" customWidth="1"/>
    <col min="1539" max="1539" width="13" style="10" bestFit="1" customWidth="1"/>
    <col min="1540" max="1540" width="12.85546875" style="10" bestFit="1" customWidth="1"/>
    <col min="1541" max="1544" width="11.28515625" style="10" bestFit="1" customWidth="1"/>
    <col min="1545" max="1552" width="11.42578125" style="10" bestFit="1" customWidth="1"/>
    <col min="1553" max="1555" width="12.5703125" style="10" bestFit="1" customWidth="1"/>
    <col min="1556" max="1557" width="11.28515625" style="10" bestFit="1" customWidth="1"/>
    <col min="1558" max="1559" width="12.5703125" style="10" bestFit="1" customWidth="1"/>
    <col min="1560" max="1560" width="11.28515625" style="10" bestFit="1" customWidth="1"/>
    <col min="1561" max="1561" width="13.5703125" style="10" bestFit="1" customWidth="1"/>
    <col min="1562" max="1575" width="14.7109375" style="10" customWidth="1"/>
    <col min="1576" max="1576" width="14.140625" style="10" bestFit="1" customWidth="1"/>
    <col min="1577" max="1577" width="14.85546875" style="10" customWidth="1"/>
    <col min="1578" max="1578" width="15" style="10" bestFit="1" customWidth="1"/>
    <col min="1579" max="1579" width="14" style="10" bestFit="1" customWidth="1"/>
    <col min="1580" max="1580" width="12.7109375" style="10" customWidth="1"/>
    <col min="1581" max="1792" width="9.140625" style="10"/>
    <col min="1793" max="1793" width="32.5703125" style="10" bestFit="1" customWidth="1"/>
    <col min="1794" max="1794" width="9.42578125" style="10" bestFit="1" customWidth="1"/>
    <col min="1795" max="1795" width="13" style="10" bestFit="1" customWidth="1"/>
    <col min="1796" max="1796" width="12.85546875" style="10" bestFit="1" customWidth="1"/>
    <col min="1797" max="1800" width="11.28515625" style="10" bestFit="1" customWidth="1"/>
    <col min="1801" max="1808" width="11.42578125" style="10" bestFit="1" customWidth="1"/>
    <col min="1809" max="1811" width="12.5703125" style="10" bestFit="1" customWidth="1"/>
    <col min="1812" max="1813" width="11.28515625" style="10" bestFit="1" customWidth="1"/>
    <col min="1814" max="1815" width="12.5703125" style="10" bestFit="1" customWidth="1"/>
    <col min="1816" max="1816" width="11.28515625" style="10" bestFit="1" customWidth="1"/>
    <col min="1817" max="1817" width="13.5703125" style="10" bestFit="1" customWidth="1"/>
    <col min="1818" max="1831" width="14.7109375" style="10" customWidth="1"/>
    <col min="1832" max="1832" width="14.140625" style="10" bestFit="1" customWidth="1"/>
    <col min="1833" max="1833" width="14.85546875" style="10" customWidth="1"/>
    <col min="1834" max="1834" width="15" style="10" bestFit="1" customWidth="1"/>
    <col min="1835" max="1835" width="14" style="10" bestFit="1" customWidth="1"/>
    <col min="1836" max="1836" width="12.7109375" style="10" customWidth="1"/>
    <col min="1837" max="2048" width="9.140625" style="10"/>
    <col min="2049" max="2049" width="32.5703125" style="10" bestFit="1" customWidth="1"/>
    <col min="2050" max="2050" width="9.42578125" style="10" bestFit="1" customWidth="1"/>
    <col min="2051" max="2051" width="13" style="10" bestFit="1" customWidth="1"/>
    <col min="2052" max="2052" width="12.85546875" style="10" bestFit="1" customWidth="1"/>
    <col min="2053" max="2056" width="11.28515625" style="10" bestFit="1" customWidth="1"/>
    <col min="2057" max="2064" width="11.42578125" style="10" bestFit="1" customWidth="1"/>
    <col min="2065" max="2067" width="12.5703125" style="10" bestFit="1" customWidth="1"/>
    <col min="2068" max="2069" width="11.28515625" style="10" bestFit="1" customWidth="1"/>
    <col min="2070" max="2071" width="12.5703125" style="10" bestFit="1" customWidth="1"/>
    <col min="2072" max="2072" width="11.28515625" style="10" bestFit="1" customWidth="1"/>
    <col min="2073" max="2073" width="13.5703125" style="10" bestFit="1" customWidth="1"/>
    <col min="2074" max="2087" width="14.7109375" style="10" customWidth="1"/>
    <col min="2088" max="2088" width="14.140625" style="10" bestFit="1" customWidth="1"/>
    <col min="2089" max="2089" width="14.85546875" style="10" customWidth="1"/>
    <col min="2090" max="2090" width="15" style="10" bestFit="1" customWidth="1"/>
    <col min="2091" max="2091" width="14" style="10" bestFit="1" customWidth="1"/>
    <col min="2092" max="2092" width="12.7109375" style="10" customWidth="1"/>
    <col min="2093" max="2304" width="9.140625" style="10"/>
    <col min="2305" max="2305" width="32.5703125" style="10" bestFit="1" customWidth="1"/>
    <col min="2306" max="2306" width="9.42578125" style="10" bestFit="1" customWidth="1"/>
    <col min="2307" max="2307" width="13" style="10" bestFit="1" customWidth="1"/>
    <col min="2308" max="2308" width="12.85546875" style="10" bestFit="1" customWidth="1"/>
    <col min="2309" max="2312" width="11.28515625" style="10" bestFit="1" customWidth="1"/>
    <col min="2313" max="2320" width="11.42578125" style="10" bestFit="1" customWidth="1"/>
    <col min="2321" max="2323" width="12.5703125" style="10" bestFit="1" customWidth="1"/>
    <col min="2324" max="2325" width="11.28515625" style="10" bestFit="1" customWidth="1"/>
    <col min="2326" max="2327" width="12.5703125" style="10" bestFit="1" customWidth="1"/>
    <col min="2328" max="2328" width="11.28515625" style="10" bestFit="1" customWidth="1"/>
    <col min="2329" max="2329" width="13.5703125" style="10" bestFit="1" customWidth="1"/>
    <col min="2330" max="2343" width="14.7109375" style="10" customWidth="1"/>
    <col min="2344" max="2344" width="14.140625" style="10" bestFit="1" customWidth="1"/>
    <col min="2345" max="2345" width="14.85546875" style="10" customWidth="1"/>
    <col min="2346" max="2346" width="15" style="10" bestFit="1" customWidth="1"/>
    <col min="2347" max="2347" width="14" style="10" bestFit="1" customWidth="1"/>
    <col min="2348" max="2348" width="12.7109375" style="10" customWidth="1"/>
    <col min="2349" max="2560" width="9.140625" style="10"/>
    <col min="2561" max="2561" width="32.5703125" style="10" bestFit="1" customWidth="1"/>
    <col min="2562" max="2562" width="9.42578125" style="10" bestFit="1" customWidth="1"/>
    <col min="2563" max="2563" width="13" style="10" bestFit="1" customWidth="1"/>
    <col min="2564" max="2564" width="12.85546875" style="10" bestFit="1" customWidth="1"/>
    <col min="2565" max="2568" width="11.28515625" style="10" bestFit="1" customWidth="1"/>
    <col min="2569" max="2576" width="11.42578125" style="10" bestFit="1" customWidth="1"/>
    <col min="2577" max="2579" width="12.5703125" style="10" bestFit="1" customWidth="1"/>
    <col min="2580" max="2581" width="11.28515625" style="10" bestFit="1" customWidth="1"/>
    <col min="2582" max="2583" width="12.5703125" style="10" bestFit="1" customWidth="1"/>
    <col min="2584" max="2584" width="11.28515625" style="10" bestFit="1" customWidth="1"/>
    <col min="2585" max="2585" width="13.5703125" style="10" bestFit="1" customWidth="1"/>
    <col min="2586" max="2599" width="14.7109375" style="10" customWidth="1"/>
    <col min="2600" max="2600" width="14.140625" style="10" bestFit="1" customWidth="1"/>
    <col min="2601" max="2601" width="14.85546875" style="10" customWidth="1"/>
    <col min="2602" max="2602" width="15" style="10" bestFit="1" customWidth="1"/>
    <col min="2603" max="2603" width="14" style="10" bestFit="1" customWidth="1"/>
    <col min="2604" max="2604" width="12.7109375" style="10" customWidth="1"/>
    <col min="2605" max="2816" width="9.140625" style="10"/>
    <col min="2817" max="2817" width="32.5703125" style="10" bestFit="1" customWidth="1"/>
    <col min="2818" max="2818" width="9.42578125" style="10" bestFit="1" customWidth="1"/>
    <col min="2819" max="2819" width="13" style="10" bestFit="1" customWidth="1"/>
    <col min="2820" max="2820" width="12.85546875" style="10" bestFit="1" customWidth="1"/>
    <col min="2821" max="2824" width="11.28515625" style="10" bestFit="1" customWidth="1"/>
    <col min="2825" max="2832" width="11.42578125" style="10" bestFit="1" customWidth="1"/>
    <col min="2833" max="2835" width="12.5703125" style="10" bestFit="1" customWidth="1"/>
    <col min="2836" max="2837" width="11.28515625" style="10" bestFit="1" customWidth="1"/>
    <col min="2838" max="2839" width="12.5703125" style="10" bestFit="1" customWidth="1"/>
    <col min="2840" max="2840" width="11.28515625" style="10" bestFit="1" customWidth="1"/>
    <col min="2841" max="2841" width="13.5703125" style="10" bestFit="1" customWidth="1"/>
    <col min="2842" max="2855" width="14.7109375" style="10" customWidth="1"/>
    <col min="2856" max="2856" width="14.140625" style="10" bestFit="1" customWidth="1"/>
    <col min="2857" max="2857" width="14.85546875" style="10" customWidth="1"/>
    <col min="2858" max="2858" width="15" style="10" bestFit="1" customWidth="1"/>
    <col min="2859" max="2859" width="14" style="10" bestFit="1" customWidth="1"/>
    <col min="2860" max="2860" width="12.7109375" style="10" customWidth="1"/>
    <col min="2861" max="3072" width="9.140625" style="10"/>
    <col min="3073" max="3073" width="32.5703125" style="10" bestFit="1" customWidth="1"/>
    <col min="3074" max="3074" width="9.42578125" style="10" bestFit="1" customWidth="1"/>
    <col min="3075" max="3075" width="13" style="10" bestFit="1" customWidth="1"/>
    <col min="3076" max="3076" width="12.85546875" style="10" bestFit="1" customWidth="1"/>
    <col min="3077" max="3080" width="11.28515625" style="10" bestFit="1" customWidth="1"/>
    <col min="3081" max="3088" width="11.42578125" style="10" bestFit="1" customWidth="1"/>
    <col min="3089" max="3091" width="12.5703125" style="10" bestFit="1" customWidth="1"/>
    <col min="3092" max="3093" width="11.28515625" style="10" bestFit="1" customWidth="1"/>
    <col min="3094" max="3095" width="12.5703125" style="10" bestFit="1" customWidth="1"/>
    <col min="3096" max="3096" width="11.28515625" style="10" bestFit="1" customWidth="1"/>
    <col min="3097" max="3097" width="13.5703125" style="10" bestFit="1" customWidth="1"/>
    <col min="3098" max="3111" width="14.7109375" style="10" customWidth="1"/>
    <col min="3112" max="3112" width="14.140625" style="10" bestFit="1" customWidth="1"/>
    <col min="3113" max="3113" width="14.85546875" style="10" customWidth="1"/>
    <col min="3114" max="3114" width="15" style="10" bestFit="1" customWidth="1"/>
    <col min="3115" max="3115" width="14" style="10" bestFit="1" customWidth="1"/>
    <col min="3116" max="3116" width="12.7109375" style="10" customWidth="1"/>
    <col min="3117" max="3328" width="9.140625" style="10"/>
    <col min="3329" max="3329" width="32.5703125" style="10" bestFit="1" customWidth="1"/>
    <col min="3330" max="3330" width="9.42578125" style="10" bestFit="1" customWidth="1"/>
    <col min="3331" max="3331" width="13" style="10" bestFit="1" customWidth="1"/>
    <col min="3332" max="3332" width="12.85546875" style="10" bestFit="1" customWidth="1"/>
    <col min="3333" max="3336" width="11.28515625" style="10" bestFit="1" customWidth="1"/>
    <col min="3337" max="3344" width="11.42578125" style="10" bestFit="1" customWidth="1"/>
    <col min="3345" max="3347" width="12.5703125" style="10" bestFit="1" customWidth="1"/>
    <col min="3348" max="3349" width="11.28515625" style="10" bestFit="1" customWidth="1"/>
    <col min="3350" max="3351" width="12.5703125" style="10" bestFit="1" customWidth="1"/>
    <col min="3352" max="3352" width="11.28515625" style="10" bestFit="1" customWidth="1"/>
    <col min="3353" max="3353" width="13.5703125" style="10" bestFit="1" customWidth="1"/>
    <col min="3354" max="3367" width="14.7109375" style="10" customWidth="1"/>
    <col min="3368" max="3368" width="14.140625" style="10" bestFit="1" customWidth="1"/>
    <col min="3369" max="3369" width="14.85546875" style="10" customWidth="1"/>
    <col min="3370" max="3370" width="15" style="10" bestFit="1" customWidth="1"/>
    <col min="3371" max="3371" width="14" style="10" bestFit="1" customWidth="1"/>
    <col min="3372" max="3372" width="12.7109375" style="10" customWidth="1"/>
    <col min="3373" max="3584" width="9.140625" style="10"/>
    <col min="3585" max="3585" width="32.5703125" style="10" bestFit="1" customWidth="1"/>
    <col min="3586" max="3586" width="9.42578125" style="10" bestFit="1" customWidth="1"/>
    <col min="3587" max="3587" width="13" style="10" bestFit="1" customWidth="1"/>
    <col min="3588" max="3588" width="12.85546875" style="10" bestFit="1" customWidth="1"/>
    <col min="3589" max="3592" width="11.28515625" style="10" bestFit="1" customWidth="1"/>
    <col min="3593" max="3600" width="11.42578125" style="10" bestFit="1" customWidth="1"/>
    <col min="3601" max="3603" width="12.5703125" style="10" bestFit="1" customWidth="1"/>
    <col min="3604" max="3605" width="11.28515625" style="10" bestFit="1" customWidth="1"/>
    <col min="3606" max="3607" width="12.5703125" style="10" bestFit="1" customWidth="1"/>
    <col min="3608" max="3608" width="11.28515625" style="10" bestFit="1" customWidth="1"/>
    <col min="3609" max="3609" width="13.5703125" style="10" bestFit="1" customWidth="1"/>
    <col min="3610" max="3623" width="14.7109375" style="10" customWidth="1"/>
    <col min="3624" max="3624" width="14.140625" style="10" bestFit="1" customWidth="1"/>
    <col min="3625" max="3625" width="14.85546875" style="10" customWidth="1"/>
    <col min="3626" max="3626" width="15" style="10" bestFit="1" customWidth="1"/>
    <col min="3627" max="3627" width="14" style="10" bestFit="1" customWidth="1"/>
    <col min="3628" max="3628" width="12.7109375" style="10" customWidth="1"/>
    <col min="3629" max="3840" width="9.140625" style="10"/>
    <col min="3841" max="3841" width="32.5703125" style="10" bestFit="1" customWidth="1"/>
    <col min="3842" max="3842" width="9.42578125" style="10" bestFit="1" customWidth="1"/>
    <col min="3843" max="3843" width="13" style="10" bestFit="1" customWidth="1"/>
    <col min="3844" max="3844" width="12.85546875" style="10" bestFit="1" customWidth="1"/>
    <col min="3845" max="3848" width="11.28515625" style="10" bestFit="1" customWidth="1"/>
    <col min="3849" max="3856" width="11.42578125" style="10" bestFit="1" customWidth="1"/>
    <col min="3857" max="3859" width="12.5703125" style="10" bestFit="1" customWidth="1"/>
    <col min="3860" max="3861" width="11.28515625" style="10" bestFit="1" customWidth="1"/>
    <col min="3862" max="3863" width="12.5703125" style="10" bestFit="1" customWidth="1"/>
    <col min="3864" max="3864" width="11.28515625" style="10" bestFit="1" customWidth="1"/>
    <col min="3865" max="3865" width="13.5703125" style="10" bestFit="1" customWidth="1"/>
    <col min="3866" max="3879" width="14.7109375" style="10" customWidth="1"/>
    <col min="3880" max="3880" width="14.140625" style="10" bestFit="1" customWidth="1"/>
    <col min="3881" max="3881" width="14.85546875" style="10" customWidth="1"/>
    <col min="3882" max="3882" width="15" style="10" bestFit="1" customWidth="1"/>
    <col min="3883" max="3883" width="14" style="10" bestFit="1" customWidth="1"/>
    <col min="3884" max="3884" width="12.7109375" style="10" customWidth="1"/>
    <col min="3885" max="4096" width="9.140625" style="10"/>
    <col min="4097" max="4097" width="32.5703125" style="10" bestFit="1" customWidth="1"/>
    <col min="4098" max="4098" width="9.42578125" style="10" bestFit="1" customWidth="1"/>
    <col min="4099" max="4099" width="13" style="10" bestFit="1" customWidth="1"/>
    <col min="4100" max="4100" width="12.85546875" style="10" bestFit="1" customWidth="1"/>
    <col min="4101" max="4104" width="11.28515625" style="10" bestFit="1" customWidth="1"/>
    <col min="4105" max="4112" width="11.42578125" style="10" bestFit="1" customWidth="1"/>
    <col min="4113" max="4115" width="12.5703125" style="10" bestFit="1" customWidth="1"/>
    <col min="4116" max="4117" width="11.28515625" style="10" bestFit="1" customWidth="1"/>
    <col min="4118" max="4119" width="12.5703125" style="10" bestFit="1" customWidth="1"/>
    <col min="4120" max="4120" width="11.28515625" style="10" bestFit="1" customWidth="1"/>
    <col min="4121" max="4121" width="13.5703125" style="10" bestFit="1" customWidth="1"/>
    <col min="4122" max="4135" width="14.7109375" style="10" customWidth="1"/>
    <col min="4136" max="4136" width="14.140625" style="10" bestFit="1" customWidth="1"/>
    <col min="4137" max="4137" width="14.85546875" style="10" customWidth="1"/>
    <col min="4138" max="4138" width="15" style="10" bestFit="1" customWidth="1"/>
    <col min="4139" max="4139" width="14" style="10" bestFit="1" customWidth="1"/>
    <col min="4140" max="4140" width="12.7109375" style="10" customWidth="1"/>
    <col min="4141" max="4352" width="9.140625" style="10"/>
    <col min="4353" max="4353" width="32.5703125" style="10" bestFit="1" customWidth="1"/>
    <col min="4354" max="4354" width="9.42578125" style="10" bestFit="1" customWidth="1"/>
    <col min="4355" max="4355" width="13" style="10" bestFit="1" customWidth="1"/>
    <col min="4356" max="4356" width="12.85546875" style="10" bestFit="1" customWidth="1"/>
    <col min="4357" max="4360" width="11.28515625" style="10" bestFit="1" customWidth="1"/>
    <col min="4361" max="4368" width="11.42578125" style="10" bestFit="1" customWidth="1"/>
    <col min="4369" max="4371" width="12.5703125" style="10" bestFit="1" customWidth="1"/>
    <col min="4372" max="4373" width="11.28515625" style="10" bestFit="1" customWidth="1"/>
    <col min="4374" max="4375" width="12.5703125" style="10" bestFit="1" customWidth="1"/>
    <col min="4376" max="4376" width="11.28515625" style="10" bestFit="1" customWidth="1"/>
    <col min="4377" max="4377" width="13.5703125" style="10" bestFit="1" customWidth="1"/>
    <col min="4378" max="4391" width="14.7109375" style="10" customWidth="1"/>
    <col min="4392" max="4392" width="14.140625" style="10" bestFit="1" customWidth="1"/>
    <col min="4393" max="4393" width="14.85546875" style="10" customWidth="1"/>
    <col min="4394" max="4394" width="15" style="10" bestFit="1" customWidth="1"/>
    <col min="4395" max="4395" width="14" style="10" bestFit="1" customWidth="1"/>
    <col min="4396" max="4396" width="12.7109375" style="10" customWidth="1"/>
    <col min="4397" max="4608" width="9.140625" style="10"/>
    <col min="4609" max="4609" width="32.5703125" style="10" bestFit="1" customWidth="1"/>
    <col min="4610" max="4610" width="9.42578125" style="10" bestFit="1" customWidth="1"/>
    <col min="4611" max="4611" width="13" style="10" bestFit="1" customWidth="1"/>
    <col min="4612" max="4612" width="12.85546875" style="10" bestFit="1" customWidth="1"/>
    <col min="4613" max="4616" width="11.28515625" style="10" bestFit="1" customWidth="1"/>
    <col min="4617" max="4624" width="11.42578125" style="10" bestFit="1" customWidth="1"/>
    <col min="4625" max="4627" width="12.5703125" style="10" bestFit="1" customWidth="1"/>
    <col min="4628" max="4629" width="11.28515625" style="10" bestFit="1" customWidth="1"/>
    <col min="4630" max="4631" width="12.5703125" style="10" bestFit="1" customWidth="1"/>
    <col min="4632" max="4632" width="11.28515625" style="10" bestFit="1" customWidth="1"/>
    <col min="4633" max="4633" width="13.5703125" style="10" bestFit="1" customWidth="1"/>
    <col min="4634" max="4647" width="14.7109375" style="10" customWidth="1"/>
    <col min="4648" max="4648" width="14.140625" style="10" bestFit="1" customWidth="1"/>
    <col min="4649" max="4649" width="14.85546875" style="10" customWidth="1"/>
    <col min="4650" max="4650" width="15" style="10" bestFit="1" customWidth="1"/>
    <col min="4651" max="4651" width="14" style="10" bestFit="1" customWidth="1"/>
    <col min="4652" max="4652" width="12.7109375" style="10" customWidth="1"/>
    <col min="4653" max="4864" width="9.140625" style="10"/>
    <col min="4865" max="4865" width="32.5703125" style="10" bestFit="1" customWidth="1"/>
    <col min="4866" max="4866" width="9.42578125" style="10" bestFit="1" customWidth="1"/>
    <col min="4867" max="4867" width="13" style="10" bestFit="1" customWidth="1"/>
    <col min="4868" max="4868" width="12.85546875" style="10" bestFit="1" customWidth="1"/>
    <col min="4869" max="4872" width="11.28515625" style="10" bestFit="1" customWidth="1"/>
    <col min="4873" max="4880" width="11.42578125" style="10" bestFit="1" customWidth="1"/>
    <col min="4881" max="4883" width="12.5703125" style="10" bestFit="1" customWidth="1"/>
    <col min="4884" max="4885" width="11.28515625" style="10" bestFit="1" customWidth="1"/>
    <col min="4886" max="4887" width="12.5703125" style="10" bestFit="1" customWidth="1"/>
    <col min="4888" max="4888" width="11.28515625" style="10" bestFit="1" customWidth="1"/>
    <col min="4889" max="4889" width="13.5703125" style="10" bestFit="1" customWidth="1"/>
    <col min="4890" max="4903" width="14.7109375" style="10" customWidth="1"/>
    <col min="4904" max="4904" width="14.140625" style="10" bestFit="1" customWidth="1"/>
    <col min="4905" max="4905" width="14.85546875" style="10" customWidth="1"/>
    <col min="4906" max="4906" width="15" style="10" bestFit="1" customWidth="1"/>
    <col min="4907" max="4907" width="14" style="10" bestFit="1" customWidth="1"/>
    <col min="4908" max="4908" width="12.7109375" style="10" customWidth="1"/>
    <col min="4909" max="5120" width="9.140625" style="10"/>
    <col min="5121" max="5121" width="32.5703125" style="10" bestFit="1" customWidth="1"/>
    <col min="5122" max="5122" width="9.42578125" style="10" bestFit="1" customWidth="1"/>
    <col min="5123" max="5123" width="13" style="10" bestFit="1" customWidth="1"/>
    <col min="5124" max="5124" width="12.85546875" style="10" bestFit="1" customWidth="1"/>
    <col min="5125" max="5128" width="11.28515625" style="10" bestFit="1" customWidth="1"/>
    <col min="5129" max="5136" width="11.42578125" style="10" bestFit="1" customWidth="1"/>
    <col min="5137" max="5139" width="12.5703125" style="10" bestFit="1" customWidth="1"/>
    <col min="5140" max="5141" width="11.28515625" style="10" bestFit="1" customWidth="1"/>
    <col min="5142" max="5143" width="12.5703125" style="10" bestFit="1" customWidth="1"/>
    <col min="5144" max="5144" width="11.28515625" style="10" bestFit="1" customWidth="1"/>
    <col min="5145" max="5145" width="13.5703125" style="10" bestFit="1" customWidth="1"/>
    <col min="5146" max="5159" width="14.7109375" style="10" customWidth="1"/>
    <col min="5160" max="5160" width="14.140625" style="10" bestFit="1" customWidth="1"/>
    <col min="5161" max="5161" width="14.85546875" style="10" customWidth="1"/>
    <col min="5162" max="5162" width="15" style="10" bestFit="1" customWidth="1"/>
    <col min="5163" max="5163" width="14" style="10" bestFit="1" customWidth="1"/>
    <col min="5164" max="5164" width="12.7109375" style="10" customWidth="1"/>
    <col min="5165" max="5376" width="9.140625" style="10"/>
    <col min="5377" max="5377" width="32.5703125" style="10" bestFit="1" customWidth="1"/>
    <col min="5378" max="5378" width="9.42578125" style="10" bestFit="1" customWidth="1"/>
    <col min="5379" max="5379" width="13" style="10" bestFit="1" customWidth="1"/>
    <col min="5380" max="5380" width="12.85546875" style="10" bestFit="1" customWidth="1"/>
    <col min="5381" max="5384" width="11.28515625" style="10" bestFit="1" customWidth="1"/>
    <col min="5385" max="5392" width="11.42578125" style="10" bestFit="1" customWidth="1"/>
    <col min="5393" max="5395" width="12.5703125" style="10" bestFit="1" customWidth="1"/>
    <col min="5396" max="5397" width="11.28515625" style="10" bestFit="1" customWidth="1"/>
    <col min="5398" max="5399" width="12.5703125" style="10" bestFit="1" customWidth="1"/>
    <col min="5400" max="5400" width="11.28515625" style="10" bestFit="1" customWidth="1"/>
    <col min="5401" max="5401" width="13.5703125" style="10" bestFit="1" customWidth="1"/>
    <col min="5402" max="5415" width="14.7109375" style="10" customWidth="1"/>
    <col min="5416" max="5416" width="14.140625" style="10" bestFit="1" customWidth="1"/>
    <col min="5417" max="5417" width="14.85546875" style="10" customWidth="1"/>
    <col min="5418" max="5418" width="15" style="10" bestFit="1" customWidth="1"/>
    <col min="5419" max="5419" width="14" style="10" bestFit="1" customWidth="1"/>
    <col min="5420" max="5420" width="12.7109375" style="10" customWidth="1"/>
    <col min="5421" max="5632" width="9.140625" style="10"/>
    <col min="5633" max="5633" width="32.5703125" style="10" bestFit="1" customWidth="1"/>
    <col min="5634" max="5634" width="9.42578125" style="10" bestFit="1" customWidth="1"/>
    <col min="5635" max="5635" width="13" style="10" bestFit="1" customWidth="1"/>
    <col min="5636" max="5636" width="12.85546875" style="10" bestFit="1" customWidth="1"/>
    <col min="5637" max="5640" width="11.28515625" style="10" bestFit="1" customWidth="1"/>
    <col min="5641" max="5648" width="11.42578125" style="10" bestFit="1" customWidth="1"/>
    <col min="5649" max="5651" width="12.5703125" style="10" bestFit="1" customWidth="1"/>
    <col min="5652" max="5653" width="11.28515625" style="10" bestFit="1" customWidth="1"/>
    <col min="5654" max="5655" width="12.5703125" style="10" bestFit="1" customWidth="1"/>
    <col min="5656" max="5656" width="11.28515625" style="10" bestFit="1" customWidth="1"/>
    <col min="5657" max="5657" width="13.5703125" style="10" bestFit="1" customWidth="1"/>
    <col min="5658" max="5671" width="14.7109375" style="10" customWidth="1"/>
    <col min="5672" max="5672" width="14.140625" style="10" bestFit="1" customWidth="1"/>
    <col min="5673" max="5673" width="14.85546875" style="10" customWidth="1"/>
    <col min="5674" max="5674" width="15" style="10" bestFit="1" customWidth="1"/>
    <col min="5675" max="5675" width="14" style="10" bestFit="1" customWidth="1"/>
    <col min="5676" max="5676" width="12.7109375" style="10" customWidth="1"/>
    <col min="5677" max="5888" width="9.140625" style="10"/>
    <col min="5889" max="5889" width="32.5703125" style="10" bestFit="1" customWidth="1"/>
    <col min="5890" max="5890" width="9.42578125" style="10" bestFit="1" customWidth="1"/>
    <col min="5891" max="5891" width="13" style="10" bestFit="1" customWidth="1"/>
    <col min="5892" max="5892" width="12.85546875" style="10" bestFit="1" customWidth="1"/>
    <col min="5893" max="5896" width="11.28515625" style="10" bestFit="1" customWidth="1"/>
    <col min="5897" max="5904" width="11.42578125" style="10" bestFit="1" customWidth="1"/>
    <col min="5905" max="5907" width="12.5703125" style="10" bestFit="1" customWidth="1"/>
    <col min="5908" max="5909" width="11.28515625" style="10" bestFit="1" customWidth="1"/>
    <col min="5910" max="5911" width="12.5703125" style="10" bestFit="1" customWidth="1"/>
    <col min="5912" max="5912" width="11.28515625" style="10" bestFit="1" customWidth="1"/>
    <col min="5913" max="5913" width="13.5703125" style="10" bestFit="1" customWidth="1"/>
    <col min="5914" max="5927" width="14.7109375" style="10" customWidth="1"/>
    <col min="5928" max="5928" width="14.140625" style="10" bestFit="1" customWidth="1"/>
    <col min="5929" max="5929" width="14.85546875" style="10" customWidth="1"/>
    <col min="5930" max="5930" width="15" style="10" bestFit="1" customWidth="1"/>
    <col min="5931" max="5931" width="14" style="10" bestFit="1" customWidth="1"/>
    <col min="5932" max="5932" width="12.7109375" style="10" customWidth="1"/>
    <col min="5933" max="6144" width="9.140625" style="10"/>
    <col min="6145" max="6145" width="32.5703125" style="10" bestFit="1" customWidth="1"/>
    <col min="6146" max="6146" width="9.42578125" style="10" bestFit="1" customWidth="1"/>
    <col min="6147" max="6147" width="13" style="10" bestFit="1" customWidth="1"/>
    <col min="6148" max="6148" width="12.85546875" style="10" bestFit="1" customWidth="1"/>
    <col min="6149" max="6152" width="11.28515625" style="10" bestFit="1" customWidth="1"/>
    <col min="6153" max="6160" width="11.42578125" style="10" bestFit="1" customWidth="1"/>
    <col min="6161" max="6163" width="12.5703125" style="10" bestFit="1" customWidth="1"/>
    <col min="6164" max="6165" width="11.28515625" style="10" bestFit="1" customWidth="1"/>
    <col min="6166" max="6167" width="12.5703125" style="10" bestFit="1" customWidth="1"/>
    <col min="6168" max="6168" width="11.28515625" style="10" bestFit="1" customWidth="1"/>
    <col min="6169" max="6169" width="13.5703125" style="10" bestFit="1" customWidth="1"/>
    <col min="6170" max="6183" width="14.7109375" style="10" customWidth="1"/>
    <col min="6184" max="6184" width="14.140625" style="10" bestFit="1" customWidth="1"/>
    <col min="6185" max="6185" width="14.85546875" style="10" customWidth="1"/>
    <col min="6186" max="6186" width="15" style="10" bestFit="1" customWidth="1"/>
    <col min="6187" max="6187" width="14" style="10" bestFit="1" customWidth="1"/>
    <col min="6188" max="6188" width="12.7109375" style="10" customWidth="1"/>
    <col min="6189" max="6400" width="9.140625" style="10"/>
    <col min="6401" max="6401" width="32.5703125" style="10" bestFit="1" customWidth="1"/>
    <col min="6402" max="6402" width="9.42578125" style="10" bestFit="1" customWidth="1"/>
    <col min="6403" max="6403" width="13" style="10" bestFit="1" customWidth="1"/>
    <col min="6404" max="6404" width="12.85546875" style="10" bestFit="1" customWidth="1"/>
    <col min="6405" max="6408" width="11.28515625" style="10" bestFit="1" customWidth="1"/>
    <col min="6409" max="6416" width="11.42578125" style="10" bestFit="1" customWidth="1"/>
    <col min="6417" max="6419" width="12.5703125" style="10" bestFit="1" customWidth="1"/>
    <col min="6420" max="6421" width="11.28515625" style="10" bestFit="1" customWidth="1"/>
    <col min="6422" max="6423" width="12.5703125" style="10" bestFit="1" customWidth="1"/>
    <col min="6424" max="6424" width="11.28515625" style="10" bestFit="1" customWidth="1"/>
    <col min="6425" max="6425" width="13.5703125" style="10" bestFit="1" customWidth="1"/>
    <col min="6426" max="6439" width="14.7109375" style="10" customWidth="1"/>
    <col min="6440" max="6440" width="14.140625" style="10" bestFit="1" customWidth="1"/>
    <col min="6441" max="6441" width="14.85546875" style="10" customWidth="1"/>
    <col min="6442" max="6442" width="15" style="10" bestFit="1" customWidth="1"/>
    <col min="6443" max="6443" width="14" style="10" bestFit="1" customWidth="1"/>
    <col min="6444" max="6444" width="12.7109375" style="10" customWidth="1"/>
    <col min="6445" max="6656" width="9.140625" style="10"/>
    <col min="6657" max="6657" width="32.5703125" style="10" bestFit="1" customWidth="1"/>
    <col min="6658" max="6658" width="9.42578125" style="10" bestFit="1" customWidth="1"/>
    <col min="6659" max="6659" width="13" style="10" bestFit="1" customWidth="1"/>
    <col min="6660" max="6660" width="12.85546875" style="10" bestFit="1" customWidth="1"/>
    <col min="6661" max="6664" width="11.28515625" style="10" bestFit="1" customWidth="1"/>
    <col min="6665" max="6672" width="11.42578125" style="10" bestFit="1" customWidth="1"/>
    <col min="6673" max="6675" width="12.5703125" style="10" bestFit="1" customWidth="1"/>
    <col min="6676" max="6677" width="11.28515625" style="10" bestFit="1" customWidth="1"/>
    <col min="6678" max="6679" width="12.5703125" style="10" bestFit="1" customWidth="1"/>
    <col min="6680" max="6680" width="11.28515625" style="10" bestFit="1" customWidth="1"/>
    <col min="6681" max="6681" width="13.5703125" style="10" bestFit="1" customWidth="1"/>
    <col min="6682" max="6695" width="14.7109375" style="10" customWidth="1"/>
    <col min="6696" max="6696" width="14.140625" style="10" bestFit="1" customWidth="1"/>
    <col min="6697" max="6697" width="14.85546875" style="10" customWidth="1"/>
    <col min="6698" max="6698" width="15" style="10" bestFit="1" customWidth="1"/>
    <col min="6699" max="6699" width="14" style="10" bestFit="1" customWidth="1"/>
    <col min="6700" max="6700" width="12.7109375" style="10" customWidth="1"/>
    <col min="6701" max="6912" width="9.140625" style="10"/>
    <col min="6913" max="6913" width="32.5703125" style="10" bestFit="1" customWidth="1"/>
    <col min="6914" max="6914" width="9.42578125" style="10" bestFit="1" customWidth="1"/>
    <col min="6915" max="6915" width="13" style="10" bestFit="1" customWidth="1"/>
    <col min="6916" max="6916" width="12.85546875" style="10" bestFit="1" customWidth="1"/>
    <col min="6917" max="6920" width="11.28515625" style="10" bestFit="1" customWidth="1"/>
    <col min="6921" max="6928" width="11.42578125" style="10" bestFit="1" customWidth="1"/>
    <col min="6929" max="6931" width="12.5703125" style="10" bestFit="1" customWidth="1"/>
    <col min="6932" max="6933" width="11.28515625" style="10" bestFit="1" customWidth="1"/>
    <col min="6934" max="6935" width="12.5703125" style="10" bestFit="1" customWidth="1"/>
    <col min="6936" max="6936" width="11.28515625" style="10" bestFit="1" customWidth="1"/>
    <col min="6937" max="6937" width="13.5703125" style="10" bestFit="1" customWidth="1"/>
    <col min="6938" max="6951" width="14.7109375" style="10" customWidth="1"/>
    <col min="6952" max="6952" width="14.140625" style="10" bestFit="1" customWidth="1"/>
    <col min="6953" max="6953" width="14.85546875" style="10" customWidth="1"/>
    <col min="6954" max="6954" width="15" style="10" bestFit="1" customWidth="1"/>
    <col min="6955" max="6955" width="14" style="10" bestFit="1" customWidth="1"/>
    <col min="6956" max="6956" width="12.7109375" style="10" customWidth="1"/>
    <col min="6957" max="7168" width="9.140625" style="10"/>
    <col min="7169" max="7169" width="32.5703125" style="10" bestFit="1" customWidth="1"/>
    <col min="7170" max="7170" width="9.42578125" style="10" bestFit="1" customWidth="1"/>
    <col min="7171" max="7171" width="13" style="10" bestFit="1" customWidth="1"/>
    <col min="7172" max="7172" width="12.85546875" style="10" bestFit="1" customWidth="1"/>
    <col min="7173" max="7176" width="11.28515625" style="10" bestFit="1" customWidth="1"/>
    <col min="7177" max="7184" width="11.42578125" style="10" bestFit="1" customWidth="1"/>
    <col min="7185" max="7187" width="12.5703125" style="10" bestFit="1" customWidth="1"/>
    <col min="7188" max="7189" width="11.28515625" style="10" bestFit="1" customWidth="1"/>
    <col min="7190" max="7191" width="12.5703125" style="10" bestFit="1" customWidth="1"/>
    <col min="7192" max="7192" width="11.28515625" style="10" bestFit="1" customWidth="1"/>
    <col min="7193" max="7193" width="13.5703125" style="10" bestFit="1" customWidth="1"/>
    <col min="7194" max="7207" width="14.7109375" style="10" customWidth="1"/>
    <col min="7208" max="7208" width="14.140625" style="10" bestFit="1" customWidth="1"/>
    <col min="7209" max="7209" width="14.85546875" style="10" customWidth="1"/>
    <col min="7210" max="7210" width="15" style="10" bestFit="1" customWidth="1"/>
    <col min="7211" max="7211" width="14" style="10" bestFit="1" customWidth="1"/>
    <col min="7212" max="7212" width="12.7109375" style="10" customWidth="1"/>
    <col min="7213" max="7424" width="9.140625" style="10"/>
    <col min="7425" max="7425" width="32.5703125" style="10" bestFit="1" customWidth="1"/>
    <col min="7426" max="7426" width="9.42578125" style="10" bestFit="1" customWidth="1"/>
    <col min="7427" max="7427" width="13" style="10" bestFit="1" customWidth="1"/>
    <col min="7428" max="7428" width="12.85546875" style="10" bestFit="1" customWidth="1"/>
    <col min="7429" max="7432" width="11.28515625" style="10" bestFit="1" customWidth="1"/>
    <col min="7433" max="7440" width="11.42578125" style="10" bestFit="1" customWidth="1"/>
    <col min="7441" max="7443" width="12.5703125" style="10" bestFit="1" customWidth="1"/>
    <col min="7444" max="7445" width="11.28515625" style="10" bestFit="1" customWidth="1"/>
    <col min="7446" max="7447" width="12.5703125" style="10" bestFit="1" customWidth="1"/>
    <col min="7448" max="7448" width="11.28515625" style="10" bestFit="1" customWidth="1"/>
    <col min="7449" max="7449" width="13.5703125" style="10" bestFit="1" customWidth="1"/>
    <col min="7450" max="7463" width="14.7109375" style="10" customWidth="1"/>
    <col min="7464" max="7464" width="14.140625" style="10" bestFit="1" customWidth="1"/>
    <col min="7465" max="7465" width="14.85546875" style="10" customWidth="1"/>
    <col min="7466" max="7466" width="15" style="10" bestFit="1" customWidth="1"/>
    <col min="7467" max="7467" width="14" style="10" bestFit="1" customWidth="1"/>
    <col min="7468" max="7468" width="12.7109375" style="10" customWidth="1"/>
    <col min="7469" max="7680" width="9.140625" style="10"/>
    <col min="7681" max="7681" width="32.5703125" style="10" bestFit="1" customWidth="1"/>
    <col min="7682" max="7682" width="9.42578125" style="10" bestFit="1" customWidth="1"/>
    <col min="7683" max="7683" width="13" style="10" bestFit="1" customWidth="1"/>
    <col min="7684" max="7684" width="12.85546875" style="10" bestFit="1" customWidth="1"/>
    <col min="7685" max="7688" width="11.28515625" style="10" bestFit="1" customWidth="1"/>
    <col min="7689" max="7696" width="11.42578125" style="10" bestFit="1" customWidth="1"/>
    <col min="7697" max="7699" width="12.5703125" style="10" bestFit="1" customWidth="1"/>
    <col min="7700" max="7701" width="11.28515625" style="10" bestFit="1" customWidth="1"/>
    <col min="7702" max="7703" width="12.5703125" style="10" bestFit="1" customWidth="1"/>
    <col min="7704" max="7704" width="11.28515625" style="10" bestFit="1" customWidth="1"/>
    <col min="7705" max="7705" width="13.5703125" style="10" bestFit="1" customWidth="1"/>
    <col min="7706" max="7719" width="14.7109375" style="10" customWidth="1"/>
    <col min="7720" max="7720" width="14.140625" style="10" bestFit="1" customWidth="1"/>
    <col min="7721" max="7721" width="14.85546875" style="10" customWidth="1"/>
    <col min="7722" max="7722" width="15" style="10" bestFit="1" customWidth="1"/>
    <col min="7723" max="7723" width="14" style="10" bestFit="1" customWidth="1"/>
    <col min="7724" max="7724" width="12.7109375" style="10" customWidth="1"/>
    <col min="7725" max="7936" width="9.140625" style="10"/>
    <col min="7937" max="7937" width="32.5703125" style="10" bestFit="1" customWidth="1"/>
    <col min="7938" max="7938" width="9.42578125" style="10" bestFit="1" customWidth="1"/>
    <col min="7939" max="7939" width="13" style="10" bestFit="1" customWidth="1"/>
    <col min="7940" max="7940" width="12.85546875" style="10" bestFit="1" customWidth="1"/>
    <col min="7941" max="7944" width="11.28515625" style="10" bestFit="1" customWidth="1"/>
    <col min="7945" max="7952" width="11.42578125" style="10" bestFit="1" customWidth="1"/>
    <col min="7953" max="7955" width="12.5703125" style="10" bestFit="1" customWidth="1"/>
    <col min="7956" max="7957" width="11.28515625" style="10" bestFit="1" customWidth="1"/>
    <col min="7958" max="7959" width="12.5703125" style="10" bestFit="1" customWidth="1"/>
    <col min="7960" max="7960" width="11.28515625" style="10" bestFit="1" customWidth="1"/>
    <col min="7961" max="7961" width="13.5703125" style="10" bestFit="1" customWidth="1"/>
    <col min="7962" max="7975" width="14.7109375" style="10" customWidth="1"/>
    <col min="7976" max="7976" width="14.140625" style="10" bestFit="1" customWidth="1"/>
    <col min="7977" max="7977" width="14.85546875" style="10" customWidth="1"/>
    <col min="7978" max="7978" width="15" style="10" bestFit="1" customWidth="1"/>
    <col min="7979" max="7979" width="14" style="10" bestFit="1" customWidth="1"/>
    <col min="7980" max="7980" width="12.7109375" style="10" customWidth="1"/>
    <col min="7981" max="8192" width="9.140625" style="10"/>
    <col min="8193" max="8193" width="32.5703125" style="10" bestFit="1" customWidth="1"/>
    <col min="8194" max="8194" width="9.42578125" style="10" bestFit="1" customWidth="1"/>
    <col min="8195" max="8195" width="13" style="10" bestFit="1" customWidth="1"/>
    <col min="8196" max="8196" width="12.85546875" style="10" bestFit="1" customWidth="1"/>
    <col min="8197" max="8200" width="11.28515625" style="10" bestFit="1" customWidth="1"/>
    <col min="8201" max="8208" width="11.42578125" style="10" bestFit="1" customWidth="1"/>
    <col min="8209" max="8211" width="12.5703125" style="10" bestFit="1" customWidth="1"/>
    <col min="8212" max="8213" width="11.28515625" style="10" bestFit="1" customWidth="1"/>
    <col min="8214" max="8215" width="12.5703125" style="10" bestFit="1" customWidth="1"/>
    <col min="8216" max="8216" width="11.28515625" style="10" bestFit="1" customWidth="1"/>
    <col min="8217" max="8217" width="13.5703125" style="10" bestFit="1" customWidth="1"/>
    <col min="8218" max="8231" width="14.7109375" style="10" customWidth="1"/>
    <col min="8232" max="8232" width="14.140625" style="10" bestFit="1" customWidth="1"/>
    <col min="8233" max="8233" width="14.85546875" style="10" customWidth="1"/>
    <col min="8234" max="8234" width="15" style="10" bestFit="1" customWidth="1"/>
    <col min="8235" max="8235" width="14" style="10" bestFit="1" customWidth="1"/>
    <col min="8236" max="8236" width="12.7109375" style="10" customWidth="1"/>
    <col min="8237" max="8448" width="9.140625" style="10"/>
    <col min="8449" max="8449" width="32.5703125" style="10" bestFit="1" customWidth="1"/>
    <col min="8450" max="8450" width="9.42578125" style="10" bestFit="1" customWidth="1"/>
    <col min="8451" max="8451" width="13" style="10" bestFit="1" customWidth="1"/>
    <col min="8452" max="8452" width="12.85546875" style="10" bestFit="1" customWidth="1"/>
    <col min="8453" max="8456" width="11.28515625" style="10" bestFit="1" customWidth="1"/>
    <col min="8457" max="8464" width="11.42578125" style="10" bestFit="1" customWidth="1"/>
    <col min="8465" max="8467" width="12.5703125" style="10" bestFit="1" customWidth="1"/>
    <col min="8468" max="8469" width="11.28515625" style="10" bestFit="1" customWidth="1"/>
    <col min="8470" max="8471" width="12.5703125" style="10" bestFit="1" customWidth="1"/>
    <col min="8472" max="8472" width="11.28515625" style="10" bestFit="1" customWidth="1"/>
    <col min="8473" max="8473" width="13.5703125" style="10" bestFit="1" customWidth="1"/>
    <col min="8474" max="8487" width="14.7109375" style="10" customWidth="1"/>
    <col min="8488" max="8488" width="14.140625" style="10" bestFit="1" customWidth="1"/>
    <col min="8489" max="8489" width="14.85546875" style="10" customWidth="1"/>
    <col min="8490" max="8490" width="15" style="10" bestFit="1" customWidth="1"/>
    <col min="8491" max="8491" width="14" style="10" bestFit="1" customWidth="1"/>
    <col min="8492" max="8492" width="12.7109375" style="10" customWidth="1"/>
    <col min="8493" max="8704" width="9.140625" style="10"/>
    <col min="8705" max="8705" width="32.5703125" style="10" bestFit="1" customWidth="1"/>
    <col min="8706" max="8706" width="9.42578125" style="10" bestFit="1" customWidth="1"/>
    <col min="8707" max="8707" width="13" style="10" bestFit="1" customWidth="1"/>
    <col min="8708" max="8708" width="12.85546875" style="10" bestFit="1" customWidth="1"/>
    <col min="8709" max="8712" width="11.28515625" style="10" bestFit="1" customWidth="1"/>
    <col min="8713" max="8720" width="11.42578125" style="10" bestFit="1" customWidth="1"/>
    <col min="8721" max="8723" width="12.5703125" style="10" bestFit="1" customWidth="1"/>
    <col min="8724" max="8725" width="11.28515625" style="10" bestFit="1" customWidth="1"/>
    <col min="8726" max="8727" width="12.5703125" style="10" bestFit="1" customWidth="1"/>
    <col min="8728" max="8728" width="11.28515625" style="10" bestFit="1" customWidth="1"/>
    <col min="8729" max="8729" width="13.5703125" style="10" bestFit="1" customWidth="1"/>
    <col min="8730" max="8743" width="14.7109375" style="10" customWidth="1"/>
    <col min="8744" max="8744" width="14.140625" style="10" bestFit="1" customWidth="1"/>
    <col min="8745" max="8745" width="14.85546875" style="10" customWidth="1"/>
    <col min="8746" max="8746" width="15" style="10" bestFit="1" customWidth="1"/>
    <col min="8747" max="8747" width="14" style="10" bestFit="1" customWidth="1"/>
    <col min="8748" max="8748" width="12.7109375" style="10" customWidth="1"/>
    <col min="8749" max="8960" width="9.140625" style="10"/>
    <col min="8961" max="8961" width="32.5703125" style="10" bestFit="1" customWidth="1"/>
    <col min="8962" max="8962" width="9.42578125" style="10" bestFit="1" customWidth="1"/>
    <col min="8963" max="8963" width="13" style="10" bestFit="1" customWidth="1"/>
    <col min="8964" max="8964" width="12.85546875" style="10" bestFit="1" customWidth="1"/>
    <col min="8965" max="8968" width="11.28515625" style="10" bestFit="1" customWidth="1"/>
    <col min="8969" max="8976" width="11.42578125" style="10" bestFit="1" customWidth="1"/>
    <col min="8977" max="8979" width="12.5703125" style="10" bestFit="1" customWidth="1"/>
    <col min="8980" max="8981" width="11.28515625" style="10" bestFit="1" customWidth="1"/>
    <col min="8982" max="8983" width="12.5703125" style="10" bestFit="1" customWidth="1"/>
    <col min="8984" max="8984" width="11.28515625" style="10" bestFit="1" customWidth="1"/>
    <col min="8985" max="8985" width="13.5703125" style="10" bestFit="1" customWidth="1"/>
    <col min="8986" max="8999" width="14.7109375" style="10" customWidth="1"/>
    <col min="9000" max="9000" width="14.140625" style="10" bestFit="1" customWidth="1"/>
    <col min="9001" max="9001" width="14.85546875" style="10" customWidth="1"/>
    <col min="9002" max="9002" width="15" style="10" bestFit="1" customWidth="1"/>
    <col min="9003" max="9003" width="14" style="10" bestFit="1" customWidth="1"/>
    <col min="9004" max="9004" width="12.7109375" style="10" customWidth="1"/>
    <col min="9005" max="9216" width="9.140625" style="10"/>
    <col min="9217" max="9217" width="32.5703125" style="10" bestFit="1" customWidth="1"/>
    <col min="9218" max="9218" width="9.42578125" style="10" bestFit="1" customWidth="1"/>
    <col min="9219" max="9219" width="13" style="10" bestFit="1" customWidth="1"/>
    <col min="9220" max="9220" width="12.85546875" style="10" bestFit="1" customWidth="1"/>
    <col min="9221" max="9224" width="11.28515625" style="10" bestFit="1" customWidth="1"/>
    <col min="9225" max="9232" width="11.42578125" style="10" bestFit="1" customWidth="1"/>
    <col min="9233" max="9235" width="12.5703125" style="10" bestFit="1" customWidth="1"/>
    <col min="9236" max="9237" width="11.28515625" style="10" bestFit="1" customWidth="1"/>
    <col min="9238" max="9239" width="12.5703125" style="10" bestFit="1" customWidth="1"/>
    <col min="9240" max="9240" width="11.28515625" style="10" bestFit="1" customWidth="1"/>
    <col min="9241" max="9241" width="13.5703125" style="10" bestFit="1" customWidth="1"/>
    <col min="9242" max="9255" width="14.7109375" style="10" customWidth="1"/>
    <col min="9256" max="9256" width="14.140625" style="10" bestFit="1" customWidth="1"/>
    <col min="9257" max="9257" width="14.85546875" style="10" customWidth="1"/>
    <col min="9258" max="9258" width="15" style="10" bestFit="1" customWidth="1"/>
    <col min="9259" max="9259" width="14" style="10" bestFit="1" customWidth="1"/>
    <col min="9260" max="9260" width="12.7109375" style="10" customWidth="1"/>
    <col min="9261" max="9472" width="9.140625" style="10"/>
    <col min="9473" max="9473" width="32.5703125" style="10" bestFit="1" customWidth="1"/>
    <col min="9474" max="9474" width="9.42578125" style="10" bestFit="1" customWidth="1"/>
    <col min="9475" max="9475" width="13" style="10" bestFit="1" customWidth="1"/>
    <col min="9476" max="9476" width="12.85546875" style="10" bestFit="1" customWidth="1"/>
    <col min="9477" max="9480" width="11.28515625" style="10" bestFit="1" customWidth="1"/>
    <col min="9481" max="9488" width="11.42578125" style="10" bestFit="1" customWidth="1"/>
    <col min="9489" max="9491" width="12.5703125" style="10" bestFit="1" customWidth="1"/>
    <col min="9492" max="9493" width="11.28515625" style="10" bestFit="1" customWidth="1"/>
    <col min="9494" max="9495" width="12.5703125" style="10" bestFit="1" customWidth="1"/>
    <col min="9496" max="9496" width="11.28515625" style="10" bestFit="1" customWidth="1"/>
    <col min="9497" max="9497" width="13.5703125" style="10" bestFit="1" customWidth="1"/>
    <col min="9498" max="9511" width="14.7109375" style="10" customWidth="1"/>
    <col min="9512" max="9512" width="14.140625" style="10" bestFit="1" customWidth="1"/>
    <col min="9513" max="9513" width="14.85546875" style="10" customWidth="1"/>
    <col min="9514" max="9514" width="15" style="10" bestFit="1" customWidth="1"/>
    <col min="9515" max="9515" width="14" style="10" bestFit="1" customWidth="1"/>
    <col min="9516" max="9516" width="12.7109375" style="10" customWidth="1"/>
    <col min="9517" max="9728" width="9.140625" style="10"/>
    <col min="9729" max="9729" width="32.5703125" style="10" bestFit="1" customWidth="1"/>
    <col min="9730" max="9730" width="9.42578125" style="10" bestFit="1" customWidth="1"/>
    <col min="9731" max="9731" width="13" style="10" bestFit="1" customWidth="1"/>
    <col min="9732" max="9732" width="12.85546875" style="10" bestFit="1" customWidth="1"/>
    <col min="9733" max="9736" width="11.28515625" style="10" bestFit="1" customWidth="1"/>
    <col min="9737" max="9744" width="11.42578125" style="10" bestFit="1" customWidth="1"/>
    <col min="9745" max="9747" width="12.5703125" style="10" bestFit="1" customWidth="1"/>
    <col min="9748" max="9749" width="11.28515625" style="10" bestFit="1" customWidth="1"/>
    <col min="9750" max="9751" width="12.5703125" style="10" bestFit="1" customWidth="1"/>
    <col min="9752" max="9752" width="11.28515625" style="10" bestFit="1" customWidth="1"/>
    <col min="9753" max="9753" width="13.5703125" style="10" bestFit="1" customWidth="1"/>
    <col min="9754" max="9767" width="14.7109375" style="10" customWidth="1"/>
    <col min="9768" max="9768" width="14.140625" style="10" bestFit="1" customWidth="1"/>
    <col min="9769" max="9769" width="14.85546875" style="10" customWidth="1"/>
    <col min="9770" max="9770" width="15" style="10" bestFit="1" customWidth="1"/>
    <col min="9771" max="9771" width="14" style="10" bestFit="1" customWidth="1"/>
    <col min="9772" max="9772" width="12.7109375" style="10" customWidth="1"/>
    <col min="9773" max="9984" width="9.140625" style="10"/>
    <col min="9985" max="9985" width="32.5703125" style="10" bestFit="1" customWidth="1"/>
    <col min="9986" max="9986" width="9.42578125" style="10" bestFit="1" customWidth="1"/>
    <col min="9987" max="9987" width="13" style="10" bestFit="1" customWidth="1"/>
    <col min="9988" max="9988" width="12.85546875" style="10" bestFit="1" customWidth="1"/>
    <col min="9989" max="9992" width="11.28515625" style="10" bestFit="1" customWidth="1"/>
    <col min="9993" max="10000" width="11.42578125" style="10" bestFit="1" customWidth="1"/>
    <col min="10001" max="10003" width="12.5703125" style="10" bestFit="1" customWidth="1"/>
    <col min="10004" max="10005" width="11.28515625" style="10" bestFit="1" customWidth="1"/>
    <col min="10006" max="10007" width="12.5703125" style="10" bestFit="1" customWidth="1"/>
    <col min="10008" max="10008" width="11.28515625" style="10" bestFit="1" customWidth="1"/>
    <col min="10009" max="10009" width="13.5703125" style="10" bestFit="1" customWidth="1"/>
    <col min="10010" max="10023" width="14.7109375" style="10" customWidth="1"/>
    <col min="10024" max="10024" width="14.140625" style="10" bestFit="1" customWidth="1"/>
    <col min="10025" max="10025" width="14.85546875" style="10" customWidth="1"/>
    <col min="10026" max="10026" width="15" style="10" bestFit="1" customWidth="1"/>
    <col min="10027" max="10027" width="14" style="10" bestFit="1" customWidth="1"/>
    <col min="10028" max="10028" width="12.7109375" style="10" customWidth="1"/>
    <col min="10029" max="10240" width="9.140625" style="10"/>
    <col min="10241" max="10241" width="32.5703125" style="10" bestFit="1" customWidth="1"/>
    <col min="10242" max="10242" width="9.42578125" style="10" bestFit="1" customWidth="1"/>
    <col min="10243" max="10243" width="13" style="10" bestFit="1" customWidth="1"/>
    <col min="10244" max="10244" width="12.85546875" style="10" bestFit="1" customWidth="1"/>
    <col min="10245" max="10248" width="11.28515625" style="10" bestFit="1" customWidth="1"/>
    <col min="10249" max="10256" width="11.42578125" style="10" bestFit="1" customWidth="1"/>
    <col min="10257" max="10259" width="12.5703125" style="10" bestFit="1" customWidth="1"/>
    <col min="10260" max="10261" width="11.28515625" style="10" bestFit="1" customWidth="1"/>
    <col min="10262" max="10263" width="12.5703125" style="10" bestFit="1" customWidth="1"/>
    <col min="10264" max="10264" width="11.28515625" style="10" bestFit="1" customWidth="1"/>
    <col min="10265" max="10265" width="13.5703125" style="10" bestFit="1" customWidth="1"/>
    <col min="10266" max="10279" width="14.7109375" style="10" customWidth="1"/>
    <col min="10280" max="10280" width="14.140625" style="10" bestFit="1" customWidth="1"/>
    <col min="10281" max="10281" width="14.85546875" style="10" customWidth="1"/>
    <col min="10282" max="10282" width="15" style="10" bestFit="1" customWidth="1"/>
    <col min="10283" max="10283" width="14" style="10" bestFit="1" customWidth="1"/>
    <col min="10284" max="10284" width="12.7109375" style="10" customWidth="1"/>
    <col min="10285" max="10496" width="9.140625" style="10"/>
    <col min="10497" max="10497" width="32.5703125" style="10" bestFit="1" customWidth="1"/>
    <col min="10498" max="10498" width="9.42578125" style="10" bestFit="1" customWidth="1"/>
    <col min="10499" max="10499" width="13" style="10" bestFit="1" customWidth="1"/>
    <col min="10500" max="10500" width="12.85546875" style="10" bestFit="1" customWidth="1"/>
    <col min="10501" max="10504" width="11.28515625" style="10" bestFit="1" customWidth="1"/>
    <col min="10505" max="10512" width="11.42578125" style="10" bestFit="1" customWidth="1"/>
    <col min="10513" max="10515" width="12.5703125" style="10" bestFit="1" customWidth="1"/>
    <col min="10516" max="10517" width="11.28515625" style="10" bestFit="1" customWidth="1"/>
    <col min="10518" max="10519" width="12.5703125" style="10" bestFit="1" customWidth="1"/>
    <col min="10520" max="10520" width="11.28515625" style="10" bestFit="1" customWidth="1"/>
    <col min="10521" max="10521" width="13.5703125" style="10" bestFit="1" customWidth="1"/>
    <col min="10522" max="10535" width="14.7109375" style="10" customWidth="1"/>
    <col min="10536" max="10536" width="14.140625" style="10" bestFit="1" customWidth="1"/>
    <col min="10537" max="10537" width="14.85546875" style="10" customWidth="1"/>
    <col min="10538" max="10538" width="15" style="10" bestFit="1" customWidth="1"/>
    <col min="10539" max="10539" width="14" style="10" bestFit="1" customWidth="1"/>
    <col min="10540" max="10540" width="12.7109375" style="10" customWidth="1"/>
    <col min="10541" max="10752" width="9.140625" style="10"/>
    <col min="10753" max="10753" width="32.5703125" style="10" bestFit="1" customWidth="1"/>
    <col min="10754" max="10754" width="9.42578125" style="10" bestFit="1" customWidth="1"/>
    <col min="10755" max="10755" width="13" style="10" bestFit="1" customWidth="1"/>
    <col min="10756" max="10756" width="12.85546875" style="10" bestFit="1" customWidth="1"/>
    <col min="10757" max="10760" width="11.28515625" style="10" bestFit="1" customWidth="1"/>
    <col min="10761" max="10768" width="11.42578125" style="10" bestFit="1" customWidth="1"/>
    <col min="10769" max="10771" width="12.5703125" style="10" bestFit="1" customWidth="1"/>
    <col min="10772" max="10773" width="11.28515625" style="10" bestFit="1" customWidth="1"/>
    <col min="10774" max="10775" width="12.5703125" style="10" bestFit="1" customWidth="1"/>
    <col min="10776" max="10776" width="11.28515625" style="10" bestFit="1" customWidth="1"/>
    <col min="10777" max="10777" width="13.5703125" style="10" bestFit="1" customWidth="1"/>
    <col min="10778" max="10791" width="14.7109375" style="10" customWidth="1"/>
    <col min="10792" max="10792" width="14.140625" style="10" bestFit="1" customWidth="1"/>
    <col min="10793" max="10793" width="14.85546875" style="10" customWidth="1"/>
    <col min="10794" max="10794" width="15" style="10" bestFit="1" customWidth="1"/>
    <col min="10795" max="10795" width="14" style="10" bestFit="1" customWidth="1"/>
    <col min="10796" max="10796" width="12.7109375" style="10" customWidth="1"/>
    <col min="10797" max="11008" width="9.140625" style="10"/>
    <col min="11009" max="11009" width="32.5703125" style="10" bestFit="1" customWidth="1"/>
    <col min="11010" max="11010" width="9.42578125" style="10" bestFit="1" customWidth="1"/>
    <col min="11011" max="11011" width="13" style="10" bestFit="1" customWidth="1"/>
    <col min="11012" max="11012" width="12.85546875" style="10" bestFit="1" customWidth="1"/>
    <col min="11013" max="11016" width="11.28515625" style="10" bestFit="1" customWidth="1"/>
    <col min="11017" max="11024" width="11.42578125" style="10" bestFit="1" customWidth="1"/>
    <col min="11025" max="11027" width="12.5703125" style="10" bestFit="1" customWidth="1"/>
    <col min="11028" max="11029" width="11.28515625" style="10" bestFit="1" customWidth="1"/>
    <col min="11030" max="11031" width="12.5703125" style="10" bestFit="1" customWidth="1"/>
    <col min="11032" max="11032" width="11.28515625" style="10" bestFit="1" customWidth="1"/>
    <col min="11033" max="11033" width="13.5703125" style="10" bestFit="1" customWidth="1"/>
    <col min="11034" max="11047" width="14.7109375" style="10" customWidth="1"/>
    <col min="11048" max="11048" width="14.140625" style="10" bestFit="1" customWidth="1"/>
    <col min="11049" max="11049" width="14.85546875" style="10" customWidth="1"/>
    <col min="11050" max="11050" width="15" style="10" bestFit="1" customWidth="1"/>
    <col min="11051" max="11051" width="14" style="10" bestFit="1" customWidth="1"/>
    <col min="11052" max="11052" width="12.7109375" style="10" customWidth="1"/>
    <col min="11053" max="11264" width="9.140625" style="10"/>
    <col min="11265" max="11265" width="32.5703125" style="10" bestFit="1" customWidth="1"/>
    <col min="11266" max="11266" width="9.42578125" style="10" bestFit="1" customWidth="1"/>
    <col min="11267" max="11267" width="13" style="10" bestFit="1" customWidth="1"/>
    <col min="11268" max="11268" width="12.85546875" style="10" bestFit="1" customWidth="1"/>
    <col min="11269" max="11272" width="11.28515625" style="10" bestFit="1" customWidth="1"/>
    <col min="11273" max="11280" width="11.42578125" style="10" bestFit="1" customWidth="1"/>
    <col min="11281" max="11283" width="12.5703125" style="10" bestFit="1" customWidth="1"/>
    <col min="11284" max="11285" width="11.28515625" style="10" bestFit="1" customWidth="1"/>
    <col min="11286" max="11287" width="12.5703125" style="10" bestFit="1" customWidth="1"/>
    <col min="11288" max="11288" width="11.28515625" style="10" bestFit="1" customWidth="1"/>
    <col min="11289" max="11289" width="13.5703125" style="10" bestFit="1" customWidth="1"/>
    <col min="11290" max="11303" width="14.7109375" style="10" customWidth="1"/>
    <col min="11304" max="11304" width="14.140625" style="10" bestFit="1" customWidth="1"/>
    <col min="11305" max="11305" width="14.85546875" style="10" customWidth="1"/>
    <col min="11306" max="11306" width="15" style="10" bestFit="1" customWidth="1"/>
    <col min="11307" max="11307" width="14" style="10" bestFit="1" customWidth="1"/>
    <col min="11308" max="11308" width="12.7109375" style="10" customWidth="1"/>
    <col min="11309" max="11520" width="9.140625" style="10"/>
    <col min="11521" max="11521" width="32.5703125" style="10" bestFit="1" customWidth="1"/>
    <col min="11522" max="11522" width="9.42578125" style="10" bestFit="1" customWidth="1"/>
    <col min="11523" max="11523" width="13" style="10" bestFit="1" customWidth="1"/>
    <col min="11524" max="11524" width="12.85546875" style="10" bestFit="1" customWidth="1"/>
    <col min="11525" max="11528" width="11.28515625" style="10" bestFit="1" customWidth="1"/>
    <col min="11529" max="11536" width="11.42578125" style="10" bestFit="1" customWidth="1"/>
    <col min="11537" max="11539" width="12.5703125" style="10" bestFit="1" customWidth="1"/>
    <col min="11540" max="11541" width="11.28515625" style="10" bestFit="1" customWidth="1"/>
    <col min="11542" max="11543" width="12.5703125" style="10" bestFit="1" customWidth="1"/>
    <col min="11544" max="11544" width="11.28515625" style="10" bestFit="1" customWidth="1"/>
    <col min="11545" max="11545" width="13.5703125" style="10" bestFit="1" customWidth="1"/>
    <col min="11546" max="11559" width="14.7109375" style="10" customWidth="1"/>
    <col min="11560" max="11560" width="14.140625" style="10" bestFit="1" customWidth="1"/>
    <col min="11561" max="11561" width="14.85546875" style="10" customWidth="1"/>
    <col min="11562" max="11562" width="15" style="10" bestFit="1" customWidth="1"/>
    <col min="11563" max="11563" width="14" style="10" bestFit="1" customWidth="1"/>
    <col min="11564" max="11564" width="12.7109375" style="10" customWidth="1"/>
    <col min="11565" max="11776" width="9.140625" style="10"/>
    <col min="11777" max="11777" width="32.5703125" style="10" bestFit="1" customWidth="1"/>
    <col min="11778" max="11778" width="9.42578125" style="10" bestFit="1" customWidth="1"/>
    <col min="11779" max="11779" width="13" style="10" bestFit="1" customWidth="1"/>
    <col min="11780" max="11780" width="12.85546875" style="10" bestFit="1" customWidth="1"/>
    <col min="11781" max="11784" width="11.28515625" style="10" bestFit="1" customWidth="1"/>
    <col min="11785" max="11792" width="11.42578125" style="10" bestFit="1" customWidth="1"/>
    <col min="11793" max="11795" width="12.5703125" style="10" bestFit="1" customWidth="1"/>
    <col min="11796" max="11797" width="11.28515625" style="10" bestFit="1" customWidth="1"/>
    <col min="11798" max="11799" width="12.5703125" style="10" bestFit="1" customWidth="1"/>
    <col min="11800" max="11800" width="11.28515625" style="10" bestFit="1" customWidth="1"/>
    <col min="11801" max="11801" width="13.5703125" style="10" bestFit="1" customWidth="1"/>
    <col min="11802" max="11815" width="14.7109375" style="10" customWidth="1"/>
    <col min="11816" max="11816" width="14.140625" style="10" bestFit="1" customWidth="1"/>
    <col min="11817" max="11817" width="14.85546875" style="10" customWidth="1"/>
    <col min="11818" max="11818" width="15" style="10" bestFit="1" customWidth="1"/>
    <col min="11819" max="11819" width="14" style="10" bestFit="1" customWidth="1"/>
    <col min="11820" max="11820" width="12.7109375" style="10" customWidth="1"/>
    <col min="11821" max="12032" width="9.140625" style="10"/>
    <col min="12033" max="12033" width="32.5703125" style="10" bestFit="1" customWidth="1"/>
    <col min="12034" max="12034" width="9.42578125" style="10" bestFit="1" customWidth="1"/>
    <col min="12035" max="12035" width="13" style="10" bestFit="1" customWidth="1"/>
    <col min="12036" max="12036" width="12.85546875" style="10" bestFit="1" customWidth="1"/>
    <col min="12037" max="12040" width="11.28515625" style="10" bestFit="1" customWidth="1"/>
    <col min="12041" max="12048" width="11.42578125" style="10" bestFit="1" customWidth="1"/>
    <col min="12049" max="12051" width="12.5703125" style="10" bestFit="1" customWidth="1"/>
    <col min="12052" max="12053" width="11.28515625" style="10" bestFit="1" customWidth="1"/>
    <col min="12054" max="12055" width="12.5703125" style="10" bestFit="1" customWidth="1"/>
    <col min="12056" max="12056" width="11.28515625" style="10" bestFit="1" customWidth="1"/>
    <col min="12057" max="12057" width="13.5703125" style="10" bestFit="1" customWidth="1"/>
    <col min="12058" max="12071" width="14.7109375" style="10" customWidth="1"/>
    <col min="12072" max="12072" width="14.140625" style="10" bestFit="1" customWidth="1"/>
    <col min="12073" max="12073" width="14.85546875" style="10" customWidth="1"/>
    <col min="12074" max="12074" width="15" style="10" bestFit="1" customWidth="1"/>
    <col min="12075" max="12075" width="14" style="10" bestFit="1" customWidth="1"/>
    <col min="12076" max="12076" width="12.7109375" style="10" customWidth="1"/>
    <col min="12077" max="12288" width="9.140625" style="10"/>
    <col min="12289" max="12289" width="32.5703125" style="10" bestFit="1" customWidth="1"/>
    <col min="12290" max="12290" width="9.42578125" style="10" bestFit="1" customWidth="1"/>
    <col min="12291" max="12291" width="13" style="10" bestFit="1" customWidth="1"/>
    <col min="12292" max="12292" width="12.85546875" style="10" bestFit="1" customWidth="1"/>
    <col min="12293" max="12296" width="11.28515625" style="10" bestFit="1" customWidth="1"/>
    <col min="12297" max="12304" width="11.42578125" style="10" bestFit="1" customWidth="1"/>
    <col min="12305" max="12307" width="12.5703125" style="10" bestFit="1" customWidth="1"/>
    <col min="12308" max="12309" width="11.28515625" style="10" bestFit="1" customWidth="1"/>
    <col min="12310" max="12311" width="12.5703125" style="10" bestFit="1" customWidth="1"/>
    <col min="12312" max="12312" width="11.28515625" style="10" bestFit="1" customWidth="1"/>
    <col min="12313" max="12313" width="13.5703125" style="10" bestFit="1" customWidth="1"/>
    <col min="12314" max="12327" width="14.7109375" style="10" customWidth="1"/>
    <col min="12328" max="12328" width="14.140625" style="10" bestFit="1" customWidth="1"/>
    <col min="12329" max="12329" width="14.85546875" style="10" customWidth="1"/>
    <col min="12330" max="12330" width="15" style="10" bestFit="1" customWidth="1"/>
    <col min="12331" max="12331" width="14" style="10" bestFit="1" customWidth="1"/>
    <col min="12332" max="12332" width="12.7109375" style="10" customWidth="1"/>
    <col min="12333" max="12544" width="9.140625" style="10"/>
    <col min="12545" max="12545" width="32.5703125" style="10" bestFit="1" customWidth="1"/>
    <col min="12546" max="12546" width="9.42578125" style="10" bestFit="1" customWidth="1"/>
    <col min="12547" max="12547" width="13" style="10" bestFit="1" customWidth="1"/>
    <col min="12548" max="12548" width="12.85546875" style="10" bestFit="1" customWidth="1"/>
    <col min="12549" max="12552" width="11.28515625" style="10" bestFit="1" customWidth="1"/>
    <col min="12553" max="12560" width="11.42578125" style="10" bestFit="1" customWidth="1"/>
    <col min="12561" max="12563" width="12.5703125" style="10" bestFit="1" customWidth="1"/>
    <col min="12564" max="12565" width="11.28515625" style="10" bestFit="1" customWidth="1"/>
    <col min="12566" max="12567" width="12.5703125" style="10" bestFit="1" customWidth="1"/>
    <col min="12568" max="12568" width="11.28515625" style="10" bestFit="1" customWidth="1"/>
    <col min="12569" max="12569" width="13.5703125" style="10" bestFit="1" customWidth="1"/>
    <col min="12570" max="12583" width="14.7109375" style="10" customWidth="1"/>
    <col min="12584" max="12584" width="14.140625" style="10" bestFit="1" customWidth="1"/>
    <col min="12585" max="12585" width="14.85546875" style="10" customWidth="1"/>
    <col min="12586" max="12586" width="15" style="10" bestFit="1" customWidth="1"/>
    <col min="12587" max="12587" width="14" style="10" bestFit="1" customWidth="1"/>
    <col min="12588" max="12588" width="12.7109375" style="10" customWidth="1"/>
    <col min="12589" max="12800" width="9.140625" style="10"/>
    <col min="12801" max="12801" width="32.5703125" style="10" bestFit="1" customWidth="1"/>
    <col min="12802" max="12802" width="9.42578125" style="10" bestFit="1" customWidth="1"/>
    <col min="12803" max="12803" width="13" style="10" bestFit="1" customWidth="1"/>
    <col min="12804" max="12804" width="12.85546875" style="10" bestFit="1" customWidth="1"/>
    <col min="12805" max="12808" width="11.28515625" style="10" bestFit="1" customWidth="1"/>
    <col min="12809" max="12816" width="11.42578125" style="10" bestFit="1" customWidth="1"/>
    <col min="12817" max="12819" width="12.5703125" style="10" bestFit="1" customWidth="1"/>
    <col min="12820" max="12821" width="11.28515625" style="10" bestFit="1" customWidth="1"/>
    <col min="12822" max="12823" width="12.5703125" style="10" bestFit="1" customWidth="1"/>
    <col min="12824" max="12824" width="11.28515625" style="10" bestFit="1" customWidth="1"/>
    <col min="12825" max="12825" width="13.5703125" style="10" bestFit="1" customWidth="1"/>
    <col min="12826" max="12839" width="14.7109375" style="10" customWidth="1"/>
    <col min="12840" max="12840" width="14.140625" style="10" bestFit="1" customWidth="1"/>
    <col min="12841" max="12841" width="14.85546875" style="10" customWidth="1"/>
    <col min="12842" max="12842" width="15" style="10" bestFit="1" customWidth="1"/>
    <col min="12843" max="12843" width="14" style="10" bestFit="1" customWidth="1"/>
    <col min="12844" max="12844" width="12.7109375" style="10" customWidth="1"/>
    <col min="12845" max="13056" width="9.140625" style="10"/>
    <col min="13057" max="13057" width="32.5703125" style="10" bestFit="1" customWidth="1"/>
    <col min="13058" max="13058" width="9.42578125" style="10" bestFit="1" customWidth="1"/>
    <col min="13059" max="13059" width="13" style="10" bestFit="1" customWidth="1"/>
    <col min="13060" max="13060" width="12.85546875" style="10" bestFit="1" customWidth="1"/>
    <col min="13061" max="13064" width="11.28515625" style="10" bestFit="1" customWidth="1"/>
    <col min="13065" max="13072" width="11.42578125" style="10" bestFit="1" customWidth="1"/>
    <col min="13073" max="13075" width="12.5703125" style="10" bestFit="1" customWidth="1"/>
    <col min="13076" max="13077" width="11.28515625" style="10" bestFit="1" customWidth="1"/>
    <col min="13078" max="13079" width="12.5703125" style="10" bestFit="1" customWidth="1"/>
    <col min="13080" max="13080" width="11.28515625" style="10" bestFit="1" customWidth="1"/>
    <col min="13081" max="13081" width="13.5703125" style="10" bestFit="1" customWidth="1"/>
    <col min="13082" max="13095" width="14.7109375" style="10" customWidth="1"/>
    <col min="13096" max="13096" width="14.140625" style="10" bestFit="1" customWidth="1"/>
    <col min="13097" max="13097" width="14.85546875" style="10" customWidth="1"/>
    <col min="13098" max="13098" width="15" style="10" bestFit="1" customWidth="1"/>
    <col min="13099" max="13099" width="14" style="10" bestFit="1" customWidth="1"/>
    <col min="13100" max="13100" width="12.7109375" style="10" customWidth="1"/>
    <col min="13101" max="13312" width="9.140625" style="10"/>
    <col min="13313" max="13313" width="32.5703125" style="10" bestFit="1" customWidth="1"/>
    <col min="13314" max="13314" width="9.42578125" style="10" bestFit="1" customWidth="1"/>
    <col min="13315" max="13315" width="13" style="10" bestFit="1" customWidth="1"/>
    <col min="13316" max="13316" width="12.85546875" style="10" bestFit="1" customWidth="1"/>
    <col min="13317" max="13320" width="11.28515625" style="10" bestFit="1" customWidth="1"/>
    <col min="13321" max="13328" width="11.42578125" style="10" bestFit="1" customWidth="1"/>
    <col min="13329" max="13331" width="12.5703125" style="10" bestFit="1" customWidth="1"/>
    <col min="13332" max="13333" width="11.28515625" style="10" bestFit="1" customWidth="1"/>
    <col min="13334" max="13335" width="12.5703125" style="10" bestFit="1" customWidth="1"/>
    <col min="13336" max="13336" width="11.28515625" style="10" bestFit="1" customWidth="1"/>
    <col min="13337" max="13337" width="13.5703125" style="10" bestFit="1" customWidth="1"/>
    <col min="13338" max="13351" width="14.7109375" style="10" customWidth="1"/>
    <col min="13352" max="13352" width="14.140625" style="10" bestFit="1" customWidth="1"/>
    <col min="13353" max="13353" width="14.85546875" style="10" customWidth="1"/>
    <col min="13354" max="13354" width="15" style="10" bestFit="1" customWidth="1"/>
    <col min="13355" max="13355" width="14" style="10" bestFit="1" customWidth="1"/>
    <col min="13356" max="13356" width="12.7109375" style="10" customWidth="1"/>
    <col min="13357" max="13568" width="9.140625" style="10"/>
    <col min="13569" max="13569" width="32.5703125" style="10" bestFit="1" customWidth="1"/>
    <col min="13570" max="13570" width="9.42578125" style="10" bestFit="1" customWidth="1"/>
    <col min="13571" max="13571" width="13" style="10" bestFit="1" customWidth="1"/>
    <col min="13572" max="13572" width="12.85546875" style="10" bestFit="1" customWidth="1"/>
    <col min="13573" max="13576" width="11.28515625" style="10" bestFit="1" customWidth="1"/>
    <col min="13577" max="13584" width="11.42578125" style="10" bestFit="1" customWidth="1"/>
    <col min="13585" max="13587" width="12.5703125" style="10" bestFit="1" customWidth="1"/>
    <col min="13588" max="13589" width="11.28515625" style="10" bestFit="1" customWidth="1"/>
    <col min="13590" max="13591" width="12.5703125" style="10" bestFit="1" customWidth="1"/>
    <col min="13592" max="13592" width="11.28515625" style="10" bestFit="1" customWidth="1"/>
    <col min="13593" max="13593" width="13.5703125" style="10" bestFit="1" customWidth="1"/>
    <col min="13594" max="13607" width="14.7109375" style="10" customWidth="1"/>
    <col min="13608" max="13608" width="14.140625" style="10" bestFit="1" customWidth="1"/>
    <col min="13609" max="13609" width="14.85546875" style="10" customWidth="1"/>
    <col min="13610" max="13610" width="15" style="10" bestFit="1" customWidth="1"/>
    <col min="13611" max="13611" width="14" style="10" bestFit="1" customWidth="1"/>
    <col min="13612" max="13612" width="12.7109375" style="10" customWidth="1"/>
    <col min="13613" max="13824" width="9.140625" style="10"/>
    <col min="13825" max="13825" width="32.5703125" style="10" bestFit="1" customWidth="1"/>
    <col min="13826" max="13826" width="9.42578125" style="10" bestFit="1" customWidth="1"/>
    <col min="13827" max="13827" width="13" style="10" bestFit="1" customWidth="1"/>
    <col min="13828" max="13828" width="12.85546875" style="10" bestFit="1" customWidth="1"/>
    <col min="13829" max="13832" width="11.28515625" style="10" bestFit="1" customWidth="1"/>
    <col min="13833" max="13840" width="11.42578125" style="10" bestFit="1" customWidth="1"/>
    <col min="13841" max="13843" width="12.5703125" style="10" bestFit="1" customWidth="1"/>
    <col min="13844" max="13845" width="11.28515625" style="10" bestFit="1" customWidth="1"/>
    <col min="13846" max="13847" width="12.5703125" style="10" bestFit="1" customWidth="1"/>
    <col min="13848" max="13848" width="11.28515625" style="10" bestFit="1" customWidth="1"/>
    <col min="13849" max="13849" width="13.5703125" style="10" bestFit="1" customWidth="1"/>
    <col min="13850" max="13863" width="14.7109375" style="10" customWidth="1"/>
    <col min="13864" max="13864" width="14.140625" style="10" bestFit="1" customWidth="1"/>
    <col min="13865" max="13865" width="14.85546875" style="10" customWidth="1"/>
    <col min="13866" max="13866" width="15" style="10" bestFit="1" customWidth="1"/>
    <col min="13867" max="13867" width="14" style="10" bestFit="1" customWidth="1"/>
    <col min="13868" max="13868" width="12.7109375" style="10" customWidth="1"/>
    <col min="13869" max="14080" width="9.140625" style="10"/>
    <col min="14081" max="14081" width="32.5703125" style="10" bestFit="1" customWidth="1"/>
    <col min="14082" max="14082" width="9.42578125" style="10" bestFit="1" customWidth="1"/>
    <col min="14083" max="14083" width="13" style="10" bestFit="1" customWidth="1"/>
    <col min="14084" max="14084" width="12.85546875" style="10" bestFit="1" customWidth="1"/>
    <col min="14085" max="14088" width="11.28515625" style="10" bestFit="1" customWidth="1"/>
    <col min="14089" max="14096" width="11.42578125" style="10" bestFit="1" customWidth="1"/>
    <col min="14097" max="14099" width="12.5703125" style="10" bestFit="1" customWidth="1"/>
    <col min="14100" max="14101" width="11.28515625" style="10" bestFit="1" customWidth="1"/>
    <col min="14102" max="14103" width="12.5703125" style="10" bestFit="1" customWidth="1"/>
    <col min="14104" max="14104" width="11.28515625" style="10" bestFit="1" customWidth="1"/>
    <col min="14105" max="14105" width="13.5703125" style="10" bestFit="1" customWidth="1"/>
    <col min="14106" max="14119" width="14.7109375" style="10" customWidth="1"/>
    <col min="14120" max="14120" width="14.140625" style="10" bestFit="1" customWidth="1"/>
    <col min="14121" max="14121" width="14.85546875" style="10" customWidth="1"/>
    <col min="14122" max="14122" width="15" style="10" bestFit="1" customWidth="1"/>
    <col min="14123" max="14123" width="14" style="10" bestFit="1" customWidth="1"/>
    <col min="14124" max="14124" width="12.7109375" style="10" customWidth="1"/>
    <col min="14125" max="14336" width="9.140625" style="10"/>
    <col min="14337" max="14337" width="32.5703125" style="10" bestFit="1" customWidth="1"/>
    <col min="14338" max="14338" width="9.42578125" style="10" bestFit="1" customWidth="1"/>
    <col min="14339" max="14339" width="13" style="10" bestFit="1" customWidth="1"/>
    <col min="14340" max="14340" width="12.85546875" style="10" bestFit="1" customWidth="1"/>
    <col min="14341" max="14344" width="11.28515625" style="10" bestFit="1" customWidth="1"/>
    <col min="14345" max="14352" width="11.42578125" style="10" bestFit="1" customWidth="1"/>
    <col min="14353" max="14355" width="12.5703125" style="10" bestFit="1" customWidth="1"/>
    <col min="14356" max="14357" width="11.28515625" style="10" bestFit="1" customWidth="1"/>
    <col min="14358" max="14359" width="12.5703125" style="10" bestFit="1" customWidth="1"/>
    <col min="14360" max="14360" width="11.28515625" style="10" bestFit="1" customWidth="1"/>
    <col min="14361" max="14361" width="13.5703125" style="10" bestFit="1" customWidth="1"/>
    <col min="14362" max="14375" width="14.7109375" style="10" customWidth="1"/>
    <col min="14376" max="14376" width="14.140625" style="10" bestFit="1" customWidth="1"/>
    <col min="14377" max="14377" width="14.85546875" style="10" customWidth="1"/>
    <col min="14378" max="14378" width="15" style="10" bestFit="1" customWidth="1"/>
    <col min="14379" max="14379" width="14" style="10" bestFit="1" customWidth="1"/>
    <col min="14380" max="14380" width="12.7109375" style="10" customWidth="1"/>
    <col min="14381" max="14592" width="9.140625" style="10"/>
    <col min="14593" max="14593" width="32.5703125" style="10" bestFit="1" customWidth="1"/>
    <col min="14594" max="14594" width="9.42578125" style="10" bestFit="1" customWidth="1"/>
    <col min="14595" max="14595" width="13" style="10" bestFit="1" customWidth="1"/>
    <col min="14596" max="14596" width="12.85546875" style="10" bestFit="1" customWidth="1"/>
    <col min="14597" max="14600" width="11.28515625" style="10" bestFit="1" customWidth="1"/>
    <col min="14601" max="14608" width="11.42578125" style="10" bestFit="1" customWidth="1"/>
    <col min="14609" max="14611" width="12.5703125" style="10" bestFit="1" customWidth="1"/>
    <col min="14612" max="14613" width="11.28515625" style="10" bestFit="1" customWidth="1"/>
    <col min="14614" max="14615" width="12.5703125" style="10" bestFit="1" customWidth="1"/>
    <col min="14616" max="14616" width="11.28515625" style="10" bestFit="1" customWidth="1"/>
    <col min="14617" max="14617" width="13.5703125" style="10" bestFit="1" customWidth="1"/>
    <col min="14618" max="14631" width="14.7109375" style="10" customWidth="1"/>
    <col min="14632" max="14632" width="14.140625" style="10" bestFit="1" customWidth="1"/>
    <col min="14633" max="14633" width="14.85546875" style="10" customWidth="1"/>
    <col min="14634" max="14634" width="15" style="10" bestFit="1" customWidth="1"/>
    <col min="14635" max="14635" width="14" style="10" bestFit="1" customWidth="1"/>
    <col min="14636" max="14636" width="12.7109375" style="10" customWidth="1"/>
    <col min="14637" max="14848" width="9.140625" style="10"/>
    <col min="14849" max="14849" width="32.5703125" style="10" bestFit="1" customWidth="1"/>
    <col min="14850" max="14850" width="9.42578125" style="10" bestFit="1" customWidth="1"/>
    <col min="14851" max="14851" width="13" style="10" bestFit="1" customWidth="1"/>
    <col min="14852" max="14852" width="12.85546875" style="10" bestFit="1" customWidth="1"/>
    <col min="14853" max="14856" width="11.28515625" style="10" bestFit="1" customWidth="1"/>
    <col min="14857" max="14864" width="11.42578125" style="10" bestFit="1" customWidth="1"/>
    <col min="14865" max="14867" width="12.5703125" style="10" bestFit="1" customWidth="1"/>
    <col min="14868" max="14869" width="11.28515625" style="10" bestFit="1" customWidth="1"/>
    <col min="14870" max="14871" width="12.5703125" style="10" bestFit="1" customWidth="1"/>
    <col min="14872" max="14872" width="11.28515625" style="10" bestFit="1" customWidth="1"/>
    <col min="14873" max="14873" width="13.5703125" style="10" bestFit="1" customWidth="1"/>
    <col min="14874" max="14887" width="14.7109375" style="10" customWidth="1"/>
    <col min="14888" max="14888" width="14.140625" style="10" bestFit="1" customWidth="1"/>
    <col min="14889" max="14889" width="14.85546875" style="10" customWidth="1"/>
    <col min="14890" max="14890" width="15" style="10" bestFit="1" customWidth="1"/>
    <col min="14891" max="14891" width="14" style="10" bestFit="1" customWidth="1"/>
    <col min="14892" max="14892" width="12.7109375" style="10" customWidth="1"/>
    <col min="14893" max="15104" width="9.140625" style="10"/>
    <col min="15105" max="15105" width="32.5703125" style="10" bestFit="1" customWidth="1"/>
    <col min="15106" max="15106" width="9.42578125" style="10" bestFit="1" customWidth="1"/>
    <col min="15107" max="15107" width="13" style="10" bestFit="1" customWidth="1"/>
    <col min="15108" max="15108" width="12.85546875" style="10" bestFit="1" customWidth="1"/>
    <col min="15109" max="15112" width="11.28515625" style="10" bestFit="1" customWidth="1"/>
    <col min="15113" max="15120" width="11.42578125" style="10" bestFit="1" customWidth="1"/>
    <col min="15121" max="15123" width="12.5703125" style="10" bestFit="1" customWidth="1"/>
    <col min="15124" max="15125" width="11.28515625" style="10" bestFit="1" customWidth="1"/>
    <col min="15126" max="15127" width="12.5703125" style="10" bestFit="1" customWidth="1"/>
    <col min="15128" max="15128" width="11.28515625" style="10" bestFit="1" customWidth="1"/>
    <col min="15129" max="15129" width="13.5703125" style="10" bestFit="1" customWidth="1"/>
    <col min="15130" max="15143" width="14.7109375" style="10" customWidth="1"/>
    <col min="15144" max="15144" width="14.140625" style="10" bestFit="1" customWidth="1"/>
    <col min="15145" max="15145" width="14.85546875" style="10" customWidth="1"/>
    <col min="15146" max="15146" width="15" style="10" bestFit="1" customWidth="1"/>
    <col min="15147" max="15147" width="14" style="10" bestFit="1" customWidth="1"/>
    <col min="15148" max="15148" width="12.7109375" style="10" customWidth="1"/>
    <col min="15149" max="15360" width="9.140625" style="10"/>
    <col min="15361" max="15361" width="32.5703125" style="10" bestFit="1" customWidth="1"/>
    <col min="15362" max="15362" width="9.42578125" style="10" bestFit="1" customWidth="1"/>
    <col min="15363" max="15363" width="13" style="10" bestFit="1" customWidth="1"/>
    <col min="15364" max="15364" width="12.85546875" style="10" bestFit="1" customWidth="1"/>
    <col min="15365" max="15368" width="11.28515625" style="10" bestFit="1" customWidth="1"/>
    <col min="15369" max="15376" width="11.42578125" style="10" bestFit="1" customWidth="1"/>
    <col min="15377" max="15379" width="12.5703125" style="10" bestFit="1" customWidth="1"/>
    <col min="15380" max="15381" width="11.28515625" style="10" bestFit="1" customWidth="1"/>
    <col min="15382" max="15383" width="12.5703125" style="10" bestFit="1" customWidth="1"/>
    <col min="15384" max="15384" width="11.28515625" style="10" bestFit="1" customWidth="1"/>
    <col min="15385" max="15385" width="13.5703125" style="10" bestFit="1" customWidth="1"/>
    <col min="15386" max="15399" width="14.7109375" style="10" customWidth="1"/>
    <col min="15400" max="15400" width="14.140625" style="10" bestFit="1" customWidth="1"/>
    <col min="15401" max="15401" width="14.85546875" style="10" customWidth="1"/>
    <col min="15402" max="15402" width="15" style="10" bestFit="1" customWidth="1"/>
    <col min="15403" max="15403" width="14" style="10" bestFit="1" customWidth="1"/>
    <col min="15404" max="15404" width="12.7109375" style="10" customWidth="1"/>
    <col min="15405" max="15616" width="9.140625" style="10"/>
    <col min="15617" max="15617" width="32.5703125" style="10" bestFit="1" customWidth="1"/>
    <col min="15618" max="15618" width="9.42578125" style="10" bestFit="1" customWidth="1"/>
    <col min="15619" max="15619" width="13" style="10" bestFit="1" customWidth="1"/>
    <col min="15620" max="15620" width="12.85546875" style="10" bestFit="1" customWidth="1"/>
    <col min="15621" max="15624" width="11.28515625" style="10" bestFit="1" customWidth="1"/>
    <col min="15625" max="15632" width="11.42578125" style="10" bestFit="1" customWidth="1"/>
    <col min="15633" max="15635" width="12.5703125" style="10" bestFit="1" customWidth="1"/>
    <col min="15636" max="15637" width="11.28515625" style="10" bestFit="1" customWidth="1"/>
    <col min="15638" max="15639" width="12.5703125" style="10" bestFit="1" customWidth="1"/>
    <col min="15640" max="15640" width="11.28515625" style="10" bestFit="1" customWidth="1"/>
    <col min="15641" max="15641" width="13.5703125" style="10" bestFit="1" customWidth="1"/>
    <col min="15642" max="15655" width="14.7109375" style="10" customWidth="1"/>
    <col min="15656" max="15656" width="14.140625" style="10" bestFit="1" customWidth="1"/>
    <col min="15657" max="15657" width="14.85546875" style="10" customWidth="1"/>
    <col min="15658" max="15658" width="15" style="10" bestFit="1" customWidth="1"/>
    <col min="15659" max="15659" width="14" style="10" bestFit="1" customWidth="1"/>
    <col min="15660" max="15660" width="12.7109375" style="10" customWidth="1"/>
    <col min="15661" max="15872" width="9.140625" style="10"/>
    <col min="15873" max="15873" width="32.5703125" style="10" bestFit="1" customWidth="1"/>
    <col min="15874" max="15874" width="9.42578125" style="10" bestFit="1" customWidth="1"/>
    <col min="15875" max="15875" width="13" style="10" bestFit="1" customWidth="1"/>
    <col min="15876" max="15876" width="12.85546875" style="10" bestFit="1" customWidth="1"/>
    <col min="15877" max="15880" width="11.28515625" style="10" bestFit="1" customWidth="1"/>
    <col min="15881" max="15888" width="11.42578125" style="10" bestFit="1" customWidth="1"/>
    <col min="15889" max="15891" width="12.5703125" style="10" bestFit="1" customWidth="1"/>
    <col min="15892" max="15893" width="11.28515625" style="10" bestFit="1" customWidth="1"/>
    <col min="15894" max="15895" width="12.5703125" style="10" bestFit="1" customWidth="1"/>
    <col min="15896" max="15896" width="11.28515625" style="10" bestFit="1" customWidth="1"/>
    <col min="15897" max="15897" width="13.5703125" style="10" bestFit="1" customWidth="1"/>
    <col min="15898" max="15911" width="14.7109375" style="10" customWidth="1"/>
    <col min="15912" max="15912" width="14.140625" style="10" bestFit="1" customWidth="1"/>
    <col min="15913" max="15913" width="14.85546875" style="10" customWidth="1"/>
    <col min="15914" max="15914" width="15" style="10" bestFit="1" customWidth="1"/>
    <col min="15915" max="15915" width="14" style="10" bestFit="1" customWidth="1"/>
    <col min="15916" max="15916" width="12.7109375" style="10" customWidth="1"/>
    <col min="15917" max="16128" width="9.140625" style="10"/>
    <col min="16129" max="16129" width="32.5703125" style="10" bestFit="1" customWidth="1"/>
    <col min="16130" max="16130" width="9.42578125" style="10" bestFit="1" customWidth="1"/>
    <col min="16131" max="16131" width="13" style="10" bestFit="1" customWidth="1"/>
    <col min="16132" max="16132" width="12.85546875" style="10" bestFit="1" customWidth="1"/>
    <col min="16133" max="16136" width="11.28515625" style="10" bestFit="1" customWidth="1"/>
    <col min="16137" max="16144" width="11.42578125" style="10" bestFit="1" customWidth="1"/>
    <col min="16145" max="16147" width="12.5703125" style="10" bestFit="1" customWidth="1"/>
    <col min="16148" max="16149" width="11.28515625" style="10" bestFit="1" customWidth="1"/>
    <col min="16150" max="16151" width="12.5703125" style="10" bestFit="1" customWidth="1"/>
    <col min="16152" max="16152" width="11.28515625" style="10" bestFit="1" customWidth="1"/>
    <col min="16153" max="16153" width="13.5703125" style="10" bestFit="1" customWidth="1"/>
    <col min="16154" max="16167" width="14.7109375" style="10" customWidth="1"/>
    <col min="16168" max="16168" width="14.140625" style="10" bestFit="1" customWidth="1"/>
    <col min="16169" max="16169" width="14.85546875" style="10" customWidth="1"/>
    <col min="16170" max="16170" width="15" style="10" bestFit="1" customWidth="1"/>
    <col min="16171" max="16171" width="14" style="10" bestFit="1" customWidth="1"/>
    <col min="16172" max="16172" width="12.7109375" style="10" customWidth="1"/>
    <col min="16173" max="16384" width="9.140625" style="10"/>
  </cols>
  <sheetData>
    <row r="1" spans="1:41" ht="15.75" x14ac:dyDescent="0.2">
      <c r="A1" s="13" t="s">
        <v>6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41" ht="15.75" x14ac:dyDescent="0.25">
      <c r="A2" s="196" t="s">
        <v>81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</row>
    <row r="3" spans="1:41" ht="15.75" x14ac:dyDescent="0.25">
      <c r="A3" s="196" t="s">
        <v>44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</row>
    <row r="4" spans="1:41" ht="15.75" x14ac:dyDescent="0.2">
      <c r="A4" s="17" t="s">
        <v>89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</row>
    <row r="5" spans="1:41" ht="15" x14ac:dyDescent="0.2">
      <c r="A5" s="198" t="s">
        <v>82</v>
      </c>
    </row>
    <row r="7" spans="1:41" x14ac:dyDescent="0.2">
      <c r="AO7" s="9" t="s">
        <v>0</v>
      </c>
    </row>
    <row r="8" spans="1:41" x14ac:dyDescent="0.2">
      <c r="AO8" s="9" t="s">
        <v>46</v>
      </c>
    </row>
    <row r="9" spans="1:41" s="29" customFormat="1" x14ac:dyDescent="0.2">
      <c r="B9" s="11" t="s">
        <v>9</v>
      </c>
      <c r="C9" s="11">
        <v>1979</v>
      </c>
      <c r="D9" s="11">
        <v>1980</v>
      </c>
      <c r="E9" s="11">
        <v>1981</v>
      </c>
      <c r="F9" s="11">
        <v>1982</v>
      </c>
      <c r="G9" s="11">
        <v>1983</v>
      </c>
      <c r="H9" s="11">
        <v>1984</v>
      </c>
      <c r="I9" s="11">
        <v>1985</v>
      </c>
      <c r="J9" s="11">
        <v>1986</v>
      </c>
      <c r="K9" s="11">
        <v>1987</v>
      </c>
      <c r="L9" s="11">
        <v>1988</v>
      </c>
      <c r="M9" s="11">
        <v>1989</v>
      </c>
      <c r="N9" s="11">
        <v>1990</v>
      </c>
      <c r="O9" s="11">
        <v>1991</v>
      </c>
      <c r="P9" s="11">
        <v>1992</v>
      </c>
      <c r="Q9" s="11">
        <v>1993</v>
      </c>
      <c r="R9" s="11">
        <v>1994</v>
      </c>
      <c r="S9" s="11">
        <v>1995</v>
      </c>
      <c r="T9" s="11">
        <v>1996</v>
      </c>
      <c r="U9" s="11">
        <v>1997</v>
      </c>
      <c r="V9" s="11">
        <v>1998</v>
      </c>
      <c r="W9" s="11">
        <v>1999</v>
      </c>
      <c r="X9" s="11">
        <v>2000</v>
      </c>
      <c r="Y9" s="11">
        <v>2001</v>
      </c>
      <c r="Z9" s="11">
        <v>2002</v>
      </c>
      <c r="AA9" s="11">
        <v>2003</v>
      </c>
      <c r="AB9" s="11">
        <v>2004</v>
      </c>
      <c r="AC9" s="11">
        <v>2005</v>
      </c>
      <c r="AD9" s="11">
        <v>2006</v>
      </c>
      <c r="AE9" s="11">
        <v>2007</v>
      </c>
      <c r="AF9" s="11">
        <v>2008</v>
      </c>
      <c r="AG9" s="11">
        <v>2009</v>
      </c>
      <c r="AH9" s="11">
        <v>2010</v>
      </c>
      <c r="AI9" s="11">
        <v>2011</v>
      </c>
      <c r="AJ9" s="11">
        <v>2012</v>
      </c>
      <c r="AK9" s="11">
        <v>2013</v>
      </c>
      <c r="AL9" s="11">
        <v>2014</v>
      </c>
      <c r="AM9" s="11">
        <v>2015</v>
      </c>
      <c r="AN9" s="11" t="s">
        <v>10</v>
      </c>
      <c r="AO9" s="199" t="s">
        <v>13</v>
      </c>
    </row>
    <row r="10" spans="1:41" s="29" customFormat="1" x14ac:dyDescent="0.2">
      <c r="AO10" s="124"/>
    </row>
    <row r="11" spans="1:41" s="29" customFormat="1" x14ac:dyDescent="0.2">
      <c r="AO11" s="124"/>
    </row>
    <row r="12" spans="1:41" s="29" customFormat="1" x14ac:dyDescent="0.2">
      <c r="AO12" s="124"/>
    </row>
    <row r="13" spans="1:41" s="29" customFormat="1" x14ac:dyDescent="0.2">
      <c r="AO13" s="124"/>
    </row>
    <row r="14" spans="1:41" ht="16.5" customHeight="1" x14ac:dyDescent="0.2">
      <c r="A14" s="11" t="s">
        <v>2</v>
      </c>
    </row>
    <row r="15" spans="1:41" x14ac:dyDescent="0.2">
      <c r="A15" s="2" t="s">
        <v>44</v>
      </c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19">
        <v>141402.89000000001</v>
      </c>
      <c r="AK15" s="30">
        <v>340329.58999999973</v>
      </c>
      <c r="AL15" s="30">
        <v>30398.879999999888</v>
      </c>
      <c r="AM15" s="30">
        <v>30162.399999999907</v>
      </c>
      <c r="AN15" s="30">
        <f>SUM(C15:AM15)</f>
        <v>542293.75999999954</v>
      </c>
    </row>
    <row r="16" spans="1:41" x14ac:dyDescent="0.2">
      <c r="A16" s="2" t="s">
        <v>77</v>
      </c>
      <c r="C16" s="125">
        <v>2315.6687626244748</v>
      </c>
      <c r="D16" s="125">
        <v>2385.1388255032089</v>
      </c>
      <c r="E16" s="125">
        <v>2456.6929902683055</v>
      </c>
      <c r="F16" s="125">
        <v>2530.3937799763544</v>
      </c>
      <c r="G16" s="125">
        <v>2606.305593375645</v>
      </c>
      <c r="H16" s="125">
        <v>2684.4947611769148</v>
      </c>
      <c r="I16" s="125">
        <v>2765.0296040122221</v>
      </c>
      <c r="J16" s="125">
        <v>2847.980492132589</v>
      </c>
      <c r="K16" s="125">
        <v>2933.4199068965668</v>
      </c>
      <c r="L16" s="125">
        <v>3021.4225041034647</v>
      </c>
      <c r="M16" s="125">
        <v>3112.0651792265685</v>
      </c>
      <c r="N16" s="125">
        <v>3434.3862156464634</v>
      </c>
      <c r="O16" s="125">
        <v>3537.4178021158577</v>
      </c>
      <c r="P16" s="125">
        <v>3643.5403361793337</v>
      </c>
      <c r="Q16" s="125">
        <v>3752.8465462647137</v>
      </c>
      <c r="R16" s="125">
        <v>3865.4319426526554</v>
      </c>
      <c r="S16" s="125">
        <v>3981.394900932235</v>
      </c>
      <c r="T16" s="125">
        <v>4100.836747960202</v>
      </c>
      <c r="U16" s="125">
        <v>4223.8618503990074</v>
      </c>
      <c r="V16" s="125">
        <v>4350.5777059109787</v>
      </c>
      <c r="W16" s="125">
        <v>4481.0950370883074</v>
      </c>
      <c r="X16" s="125">
        <v>4615.5278882009579</v>
      </c>
      <c r="Y16" s="126">
        <v>4753.9937248469869</v>
      </c>
      <c r="Z16" s="126">
        <v>4896.6135365923965</v>
      </c>
      <c r="AA16" s="126">
        <v>5211.6290074465078</v>
      </c>
      <c r="AB16" s="126">
        <v>42263.409138058269</v>
      </c>
      <c r="AC16" s="126">
        <v>122517.52919844654</v>
      </c>
      <c r="AD16" s="126">
        <v>87207.334361941757</v>
      </c>
      <c r="AE16" s="193">
        <f>253872.597266408+54778.77</f>
        <v>308651.36726640799</v>
      </c>
      <c r="AF16" s="193">
        <f>271258.71342592+27276.69</f>
        <v>298535.40342592</v>
      </c>
      <c r="AG16" s="126">
        <v>305804.04007551988</v>
      </c>
      <c r="AH16" s="126">
        <v>104379.26136319998</v>
      </c>
      <c r="AI16" s="126">
        <v>110435.51286719997</v>
      </c>
      <c r="AJ16" s="126">
        <v>58701.180943359999</v>
      </c>
      <c r="AN16" s="30">
        <f>SUM(C16:AM16)</f>
        <v>1527002.8042815872</v>
      </c>
    </row>
    <row r="17" spans="1:44" x14ac:dyDescent="0.2"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P17" s="114"/>
    </row>
    <row r="18" spans="1:44" x14ac:dyDescent="0.2">
      <c r="C18" s="208">
        <f t="shared" ref="C18:AN18" si="0">SUM(C15:C17)</f>
        <v>2315.6687626244748</v>
      </c>
      <c r="D18" s="208">
        <f t="shared" si="0"/>
        <v>2385.1388255032089</v>
      </c>
      <c r="E18" s="208">
        <f t="shared" si="0"/>
        <v>2456.6929902683055</v>
      </c>
      <c r="F18" s="208">
        <f t="shared" si="0"/>
        <v>2530.3937799763544</v>
      </c>
      <c r="G18" s="208">
        <f t="shared" si="0"/>
        <v>2606.305593375645</v>
      </c>
      <c r="H18" s="208">
        <f t="shared" si="0"/>
        <v>2684.4947611769148</v>
      </c>
      <c r="I18" s="208">
        <f t="shared" si="0"/>
        <v>2765.0296040122221</v>
      </c>
      <c r="J18" s="208">
        <f t="shared" si="0"/>
        <v>2847.980492132589</v>
      </c>
      <c r="K18" s="208">
        <f t="shared" si="0"/>
        <v>2933.4199068965668</v>
      </c>
      <c r="L18" s="208">
        <f t="shared" si="0"/>
        <v>3021.4225041034647</v>
      </c>
      <c r="M18" s="208">
        <f t="shared" si="0"/>
        <v>3112.0651792265685</v>
      </c>
      <c r="N18" s="208">
        <f t="shared" si="0"/>
        <v>3434.3862156464634</v>
      </c>
      <c r="O18" s="208">
        <f t="shared" si="0"/>
        <v>3537.4178021158577</v>
      </c>
      <c r="P18" s="208">
        <f t="shared" si="0"/>
        <v>3643.5403361793337</v>
      </c>
      <c r="Q18" s="208">
        <f t="shared" si="0"/>
        <v>3752.8465462647137</v>
      </c>
      <c r="R18" s="208">
        <f t="shared" si="0"/>
        <v>3865.4319426526554</v>
      </c>
      <c r="S18" s="208">
        <f t="shared" si="0"/>
        <v>3981.394900932235</v>
      </c>
      <c r="T18" s="208">
        <f t="shared" si="0"/>
        <v>4100.836747960202</v>
      </c>
      <c r="U18" s="208">
        <f t="shared" si="0"/>
        <v>4223.8618503990074</v>
      </c>
      <c r="V18" s="208">
        <f t="shared" si="0"/>
        <v>4350.5777059109787</v>
      </c>
      <c r="W18" s="208">
        <f t="shared" si="0"/>
        <v>4481.0950370883074</v>
      </c>
      <c r="X18" s="208">
        <f t="shared" si="0"/>
        <v>4615.5278882009579</v>
      </c>
      <c r="Y18" s="208">
        <f t="shared" si="0"/>
        <v>4753.9937248469869</v>
      </c>
      <c r="Z18" s="208">
        <f t="shared" si="0"/>
        <v>4896.6135365923965</v>
      </c>
      <c r="AA18" s="208">
        <f t="shared" si="0"/>
        <v>5211.6290074465078</v>
      </c>
      <c r="AB18" s="208">
        <f t="shared" si="0"/>
        <v>42263.409138058269</v>
      </c>
      <c r="AC18" s="208">
        <f t="shared" si="0"/>
        <v>122517.52919844654</v>
      </c>
      <c r="AD18" s="208">
        <f t="shared" si="0"/>
        <v>87207.334361941757</v>
      </c>
      <c r="AE18" s="208">
        <f t="shared" si="0"/>
        <v>308651.36726640799</v>
      </c>
      <c r="AF18" s="208">
        <f t="shared" si="0"/>
        <v>298535.40342592</v>
      </c>
      <c r="AG18" s="208">
        <f t="shared" si="0"/>
        <v>305804.04007551988</v>
      </c>
      <c r="AH18" s="208">
        <f t="shared" si="0"/>
        <v>104379.26136319998</v>
      </c>
      <c r="AI18" s="208">
        <f t="shared" si="0"/>
        <v>110435.51286719997</v>
      </c>
      <c r="AJ18" s="208">
        <f t="shared" si="0"/>
        <v>200104.07094336001</v>
      </c>
      <c r="AK18" s="208">
        <f t="shared" si="0"/>
        <v>340329.58999999973</v>
      </c>
      <c r="AL18" s="208">
        <f t="shared" si="0"/>
        <v>30398.879999999888</v>
      </c>
      <c r="AM18" s="208">
        <f t="shared" si="0"/>
        <v>30162.399999999907</v>
      </c>
      <c r="AN18" s="208">
        <f t="shared" si="0"/>
        <v>2069296.5642815868</v>
      </c>
      <c r="AP18" s="133"/>
      <c r="AQ18" s="30"/>
      <c r="AR18" s="30"/>
    </row>
    <row r="19" spans="1:44" x14ac:dyDescent="0.2"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P19" s="114"/>
    </row>
    <row r="20" spans="1:44" x14ac:dyDescent="0.2"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266">
        <v>2384644.9099999997</v>
      </c>
      <c r="AO20" s="179" t="s">
        <v>52</v>
      </c>
      <c r="AP20" s="114"/>
      <c r="AQ20" s="31"/>
      <c r="AR20" s="31"/>
    </row>
    <row r="21" spans="1:44" ht="13.5" thickBot="1" x14ac:dyDescent="0.25"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203">
        <f>AN18-AN20</f>
        <v>-315348.34571841289</v>
      </c>
      <c r="AO21" s="133" t="s">
        <v>1</v>
      </c>
      <c r="AP21" s="209"/>
    </row>
    <row r="22" spans="1:44" ht="13.5" thickTop="1" x14ac:dyDescent="0.2"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207"/>
      <c r="AO22" s="133"/>
      <c r="AP22" s="209"/>
    </row>
    <row r="23" spans="1:44" x14ac:dyDescent="0.2"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207">
        <v>315348.35025850346</v>
      </c>
      <c r="AO23" s="133" t="s">
        <v>83</v>
      </c>
      <c r="AP23" s="209"/>
    </row>
    <row r="24" spans="1:44" x14ac:dyDescent="0.2"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207"/>
      <c r="AO24" s="133"/>
      <c r="AP24" s="209"/>
    </row>
    <row r="25" spans="1:44" x14ac:dyDescent="0.2"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207"/>
      <c r="AO25" s="133"/>
      <c r="AP25" s="209"/>
    </row>
    <row r="26" spans="1:44" x14ac:dyDescent="0.2"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P26" s="209"/>
    </row>
    <row r="27" spans="1:44" x14ac:dyDescent="0.2"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P27" s="209"/>
    </row>
    <row r="28" spans="1:44" x14ac:dyDescent="0.2"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P28" s="209"/>
    </row>
    <row r="29" spans="1:44" x14ac:dyDescent="0.2"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P29" s="209"/>
    </row>
    <row r="30" spans="1:44" x14ac:dyDescent="0.2"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P30" s="209"/>
    </row>
    <row r="31" spans="1:44" x14ac:dyDescent="0.2"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P31" s="209"/>
    </row>
    <row r="32" spans="1:44" x14ac:dyDescent="0.2">
      <c r="A32" s="11" t="s">
        <v>13</v>
      </c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P32" s="209"/>
    </row>
    <row r="33" spans="1:41" x14ac:dyDescent="0.2">
      <c r="A33" s="2" t="s">
        <v>44</v>
      </c>
      <c r="B33" s="29">
        <v>1979</v>
      </c>
      <c r="C33" s="210">
        <v>69885.656948584379</v>
      </c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>
        <f>SUM(C33:AM33)</f>
        <v>69885.656948584379</v>
      </c>
      <c r="AO33" s="30">
        <f>AN33</f>
        <v>69885.656948584379</v>
      </c>
    </row>
    <row r="34" spans="1:41" x14ac:dyDescent="0.2">
      <c r="A34" s="2" t="s">
        <v>44</v>
      </c>
      <c r="B34" s="29">
        <v>1980</v>
      </c>
      <c r="C34" s="210"/>
      <c r="D34" s="210">
        <v>-1334.9084714630133</v>
      </c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 t="s">
        <v>5</v>
      </c>
      <c r="X34" s="21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>
        <f t="shared" ref="AN34:AN65" si="1">SUM(C34:AM34)</f>
        <v>-1334.9084714630133</v>
      </c>
      <c r="AO34" s="30">
        <f>AO33+AN34</f>
        <v>68550.748477121364</v>
      </c>
    </row>
    <row r="35" spans="1:41" x14ac:dyDescent="0.2">
      <c r="A35" s="2" t="s">
        <v>44</v>
      </c>
      <c r="B35" s="29">
        <v>1981</v>
      </c>
      <c r="C35" s="210"/>
      <c r="D35" s="210">
        <v>-1334.6350168009569</v>
      </c>
      <c r="E35" s="210">
        <v>-108.41042884433989</v>
      </c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>
        <f t="shared" si="1"/>
        <v>-1443.0454456452967</v>
      </c>
      <c r="AO35" s="30">
        <f t="shared" ref="AO35:AO66" si="2">AO34+AN35</f>
        <v>67107.703031476063</v>
      </c>
    </row>
    <row r="36" spans="1:41" x14ac:dyDescent="0.2">
      <c r="A36" s="2" t="s">
        <v>5</v>
      </c>
      <c r="B36" s="29">
        <v>1982</v>
      </c>
      <c r="C36" s="210"/>
      <c r="D36" s="210">
        <v>-1334.6350168009569</v>
      </c>
      <c r="E36" s="210">
        <v>-108.40975798409332</v>
      </c>
      <c r="F36" s="210">
        <v>-101.12107932195387</v>
      </c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>
        <f t="shared" si="1"/>
        <v>-1544.1658541070042</v>
      </c>
      <c r="AO36" s="30">
        <f t="shared" si="2"/>
        <v>65563.537177369057</v>
      </c>
    </row>
    <row r="37" spans="1:41" x14ac:dyDescent="0.2">
      <c r="A37" s="2" t="s">
        <v>44</v>
      </c>
      <c r="B37" s="29">
        <v>1983</v>
      </c>
      <c r="C37" s="210"/>
      <c r="D37" s="210">
        <v>-1334.6350168009569</v>
      </c>
      <c r="E37" s="210">
        <v>-108.40975798409332</v>
      </c>
      <c r="F37" s="210">
        <v>-101.21969586060001</v>
      </c>
      <c r="G37" s="210">
        <v>-104.25198252402109</v>
      </c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>
        <f t="shared" si="1"/>
        <v>-1648.5164531696714</v>
      </c>
      <c r="AO37" s="30">
        <f t="shared" si="2"/>
        <v>63915.020724199385</v>
      </c>
    </row>
    <row r="38" spans="1:41" x14ac:dyDescent="0.2">
      <c r="A38" s="2" t="s">
        <v>44</v>
      </c>
      <c r="B38" s="29">
        <v>1984</v>
      </c>
      <c r="C38" s="210"/>
      <c r="D38" s="210">
        <v>-1334.6350168009569</v>
      </c>
      <c r="E38" s="210">
        <v>-108.40975798409332</v>
      </c>
      <c r="F38" s="210">
        <v>-101.21969586060001</v>
      </c>
      <c r="G38" s="210">
        <v>-104.25223378548434</v>
      </c>
      <c r="H38" s="210">
        <v>-107.38039145072339</v>
      </c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>
        <f t="shared" si="1"/>
        <v>-1755.8970958818581</v>
      </c>
      <c r="AO38" s="30">
        <f t="shared" si="2"/>
        <v>62159.123628317524</v>
      </c>
    </row>
    <row r="39" spans="1:41" x14ac:dyDescent="0.2">
      <c r="A39" s="2" t="s">
        <v>44</v>
      </c>
      <c r="B39" s="29">
        <v>1985</v>
      </c>
      <c r="C39" s="210"/>
      <c r="D39" s="210">
        <v>-1334.6350168009569</v>
      </c>
      <c r="E39" s="210">
        <v>-108.40975798409332</v>
      </c>
      <c r="F39" s="210">
        <v>-101.21969586060001</v>
      </c>
      <c r="G39" s="210">
        <v>-104.25223378548434</v>
      </c>
      <c r="H39" s="210">
        <v>-107.37976540525797</v>
      </c>
      <c r="I39" s="210">
        <v>-110.76287026821598</v>
      </c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>
        <f t="shared" si="1"/>
        <v>-1866.6593401046086</v>
      </c>
      <c r="AO39" s="30">
        <f t="shared" si="2"/>
        <v>60292.464288212912</v>
      </c>
    </row>
    <row r="40" spans="1:41" x14ac:dyDescent="0.2">
      <c r="A40" s="2" t="s">
        <v>44</v>
      </c>
      <c r="B40" s="29">
        <v>1986</v>
      </c>
      <c r="C40" s="210"/>
      <c r="D40" s="210">
        <v>-1334.6350168009569</v>
      </c>
      <c r="E40" s="210">
        <v>-108.40975798409332</v>
      </c>
      <c r="F40" s="210">
        <v>-101.21969586060001</v>
      </c>
      <c r="G40" s="210">
        <v>-104.25223378548434</v>
      </c>
      <c r="H40" s="210">
        <v>-107.37976540525797</v>
      </c>
      <c r="I40" s="210">
        <v>-110.5944472393336</v>
      </c>
      <c r="J40" s="210">
        <v>-113.97280215963347</v>
      </c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>
        <f t="shared" si="1"/>
        <v>-1980.4637192353598</v>
      </c>
      <c r="AO40" s="30">
        <f t="shared" si="2"/>
        <v>58312.00056897755</v>
      </c>
    </row>
    <row r="41" spans="1:41" x14ac:dyDescent="0.2">
      <c r="A41" s="2" t="s">
        <v>44</v>
      </c>
      <c r="B41" s="29">
        <v>1987</v>
      </c>
      <c r="C41" s="210"/>
      <c r="D41" s="210">
        <v>-1334.6350168009569</v>
      </c>
      <c r="E41" s="210">
        <v>-108.40975798409332</v>
      </c>
      <c r="F41" s="210">
        <v>-101.21969586060001</v>
      </c>
      <c r="G41" s="210">
        <v>-104.25223378548434</v>
      </c>
      <c r="H41" s="210">
        <v>-107.37976540525797</v>
      </c>
      <c r="I41" s="210">
        <v>-110.5944472393336</v>
      </c>
      <c r="J41" s="210">
        <v>-113.91698708220648</v>
      </c>
      <c r="K41" s="210">
        <v>-117.43593606660974</v>
      </c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>
        <f t="shared" si="1"/>
        <v>-2097.8438402245429</v>
      </c>
      <c r="AO41" s="30">
        <f t="shared" si="2"/>
        <v>56214.156728753005</v>
      </c>
    </row>
    <row r="42" spans="1:41" x14ac:dyDescent="0.2">
      <c r="A42" s="2" t="s">
        <v>44</v>
      </c>
      <c r="B42" s="29">
        <v>1988</v>
      </c>
      <c r="C42" s="210"/>
      <c r="D42" s="210">
        <v>-1334.6350168009569</v>
      </c>
      <c r="E42" s="210">
        <v>-108.40975798409332</v>
      </c>
      <c r="F42" s="210">
        <v>-101.21969586060001</v>
      </c>
      <c r="G42" s="210">
        <v>-104.25223378548434</v>
      </c>
      <c r="H42" s="210">
        <v>-107.37976540525797</v>
      </c>
      <c r="I42" s="210">
        <v>-110.5944472393336</v>
      </c>
      <c r="J42" s="210">
        <v>-113.91698708220648</v>
      </c>
      <c r="K42" s="210">
        <v>-117.33266545124822</v>
      </c>
      <c r="L42" s="210">
        <v>-120.918897483649</v>
      </c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>
        <f t="shared" si="1"/>
        <v>-2218.6594670928303</v>
      </c>
      <c r="AO42" s="30">
        <f t="shared" si="2"/>
        <v>53995.497261660174</v>
      </c>
    </row>
    <row r="43" spans="1:41" x14ac:dyDescent="0.2">
      <c r="A43" s="2" t="s">
        <v>44</v>
      </c>
      <c r="B43" s="29">
        <v>1989</v>
      </c>
      <c r="C43" s="210"/>
      <c r="D43" s="210">
        <v>-1334.6350168009569</v>
      </c>
      <c r="E43" s="210">
        <v>-108.40975798409332</v>
      </c>
      <c r="F43" s="210">
        <v>-101.21969586060001</v>
      </c>
      <c r="G43" s="210">
        <v>-104.25223378548434</v>
      </c>
      <c r="H43" s="210">
        <v>-107.37976540525797</v>
      </c>
      <c r="I43" s="210">
        <v>-110.5944472393336</v>
      </c>
      <c r="J43" s="210">
        <v>-113.91698708220648</v>
      </c>
      <c r="K43" s="210">
        <v>-117.33266545124822</v>
      </c>
      <c r="L43" s="210">
        <v>-120.85431694249232</v>
      </c>
      <c r="M43" s="210">
        <v>-124.56163137287831</v>
      </c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>
        <f t="shared" si="1"/>
        <v>-2343.1565179245522</v>
      </c>
      <c r="AO43" s="30">
        <f t="shared" si="2"/>
        <v>51652.340743735622</v>
      </c>
    </row>
    <row r="44" spans="1:41" x14ac:dyDescent="0.2">
      <c r="A44" s="2" t="s">
        <v>44</v>
      </c>
      <c r="B44" s="29">
        <v>1990</v>
      </c>
      <c r="C44" s="210"/>
      <c r="D44" s="210">
        <v>-1334.6350168009569</v>
      </c>
      <c r="E44" s="210">
        <v>-108.40975798409332</v>
      </c>
      <c r="F44" s="210">
        <v>-101.21969586060001</v>
      </c>
      <c r="G44" s="210">
        <v>-104.25223378548434</v>
      </c>
      <c r="H44" s="210">
        <v>-107.37976540525797</v>
      </c>
      <c r="I44" s="210">
        <v>-110.5944472393336</v>
      </c>
      <c r="J44" s="210">
        <v>-113.91698708220648</v>
      </c>
      <c r="K44" s="210">
        <v>-117.33266545124822</v>
      </c>
      <c r="L44" s="210">
        <v>-120.85431694249232</v>
      </c>
      <c r="M44" s="210">
        <v>-124.47931449390376</v>
      </c>
      <c r="N44" s="210">
        <v>-137.52022990347723</v>
      </c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>
        <f t="shared" si="1"/>
        <v>-2480.5944309490551</v>
      </c>
      <c r="AO44" s="30">
        <f t="shared" si="2"/>
        <v>49171.746312786563</v>
      </c>
    </row>
    <row r="45" spans="1:41" x14ac:dyDescent="0.2">
      <c r="A45" s="2" t="s">
        <v>44</v>
      </c>
      <c r="B45" s="29">
        <v>1991</v>
      </c>
      <c r="C45" s="210"/>
      <c r="D45" s="210">
        <v>-1334.6350168009569</v>
      </c>
      <c r="E45" s="210">
        <v>-108.40975798409332</v>
      </c>
      <c r="F45" s="210">
        <v>-101.21969586060001</v>
      </c>
      <c r="G45" s="210">
        <v>-104.25223378548434</v>
      </c>
      <c r="H45" s="210">
        <v>-107.37976540525797</v>
      </c>
      <c r="I45" s="210">
        <v>-110.5944472393336</v>
      </c>
      <c r="J45" s="210">
        <v>-113.91698708220648</v>
      </c>
      <c r="K45" s="210">
        <v>-117.33266545124822</v>
      </c>
      <c r="L45" s="210">
        <v>-120.85431694249232</v>
      </c>
      <c r="M45" s="210">
        <v>-124.47931449390376</v>
      </c>
      <c r="N45" s="210">
        <v>-137.3694160726244</v>
      </c>
      <c r="O45" s="210">
        <v>-141.50116540623779</v>
      </c>
      <c r="P45" s="210"/>
      <c r="Q45" s="210"/>
      <c r="R45" s="210"/>
      <c r="S45" s="210"/>
      <c r="T45" s="210"/>
      <c r="U45" s="210"/>
      <c r="V45" s="210"/>
      <c r="W45" s="210"/>
      <c r="X45" s="21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>
        <f t="shared" si="1"/>
        <v>-2621.9447825244401</v>
      </c>
      <c r="AO45" s="30">
        <f t="shared" si="2"/>
        <v>46549.801530262121</v>
      </c>
    </row>
    <row r="46" spans="1:41" x14ac:dyDescent="0.2">
      <c r="A46" s="2" t="s">
        <v>44</v>
      </c>
      <c r="B46" s="29">
        <v>1992</v>
      </c>
      <c r="C46" s="210"/>
      <c r="D46" s="210">
        <v>-1055.6480108327628</v>
      </c>
      <c r="E46" s="210">
        <v>-108.40975798409332</v>
      </c>
      <c r="F46" s="210">
        <v>-101.21969586060001</v>
      </c>
      <c r="G46" s="210">
        <v>-104.25223378548434</v>
      </c>
      <c r="H46" s="210">
        <v>-107.37976540525797</v>
      </c>
      <c r="I46" s="210">
        <v>-110.5944472393336</v>
      </c>
      <c r="J46" s="210">
        <v>-113.91698708220648</v>
      </c>
      <c r="K46" s="210">
        <v>-117.33266545124822</v>
      </c>
      <c r="L46" s="210">
        <v>-120.85431694249232</v>
      </c>
      <c r="M46" s="210">
        <v>-124.47931449390376</v>
      </c>
      <c r="N46" s="210">
        <v>-137.3694160726244</v>
      </c>
      <c r="O46" s="210">
        <v>-141.49652652956749</v>
      </c>
      <c r="P46" s="210">
        <v>-145.80607455322323</v>
      </c>
      <c r="Q46" s="210"/>
      <c r="R46" s="210"/>
      <c r="S46" s="210"/>
      <c r="T46" s="210"/>
      <c r="U46" s="210"/>
      <c r="V46" s="210"/>
      <c r="W46" s="210"/>
      <c r="X46" s="21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>
        <f t="shared" si="1"/>
        <v>-2488.7592122327983</v>
      </c>
      <c r="AO46" s="30">
        <f t="shared" si="2"/>
        <v>44061.042318029322</v>
      </c>
    </row>
    <row r="47" spans="1:41" x14ac:dyDescent="0.2">
      <c r="A47" s="2" t="s">
        <v>44</v>
      </c>
      <c r="B47" s="29">
        <v>1993</v>
      </c>
      <c r="C47" s="210"/>
      <c r="D47" s="210">
        <v>-222.40942028937329</v>
      </c>
      <c r="E47" s="210">
        <v>-83.05459496466591</v>
      </c>
      <c r="F47" s="210">
        <v>-101.21969586060001</v>
      </c>
      <c r="G47" s="210">
        <v>-104.25223378548434</v>
      </c>
      <c r="H47" s="210">
        <v>-107.37976540525797</v>
      </c>
      <c r="I47" s="210">
        <v>-110.5944472393336</v>
      </c>
      <c r="J47" s="210">
        <v>-113.91698708220648</v>
      </c>
      <c r="K47" s="210">
        <v>-117.33266545124822</v>
      </c>
      <c r="L47" s="210">
        <v>-120.85431694249232</v>
      </c>
      <c r="M47" s="210">
        <v>-124.47931449390376</v>
      </c>
      <c r="N47" s="210">
        <v>-137.3694160726244</v>
      </c>
      <c r="O47" s="210">
        <v>-141.49652652956749</v>
      </c>
      <c r="P47" s="210">
        <v>-145.73892756775462</v>
      </c>
      <c r="Q47" s="210">
        <v>-150.37961760762062</v>
      </c>
      <c r="R47" s="210"/>
      <c r="S47" s="210"/>
      <c r="T47" s="210"/>
      <c r="U47" s="210"/>
      <c r="V47" s="210"/>
      <c r="W47" s="210"/>
      <c r="X47" s="21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>
        <f t="shared" si="1"/>
        <v>-1780.477929292133</v>
      </c>
      <c r="AO47" s="30">
        <f t="shared" si="2"/>
        <v>42280.564388737192</v>
      </c>
    </row>
    <row r="48" spans="1:41" x14ac:dyDescent="0.2">
      <c r="A48" s="2" t="s">
        <v>44</v>
      </c>
      <c r="B48" s="29">
        <v>1994</v>
      </c>
      <c r="C48" s="210"/>
      <c r="D48" s="210">
        <v>-222.40942028937329</v>
      </c>
      <c r="E48" s="210">
        <v>-83.05459496466591</v>
      </c>
      <c r="F48" s="210">
        <v>-101.21969586060001</v>
      </c>
      <c r="G48" s="210">
        <v>-104.25223378548434</v>
      </c>
      <c r="H48" s="210">
        <v>-107.37976540525797</v>
      </c>
      <c r="I48" s="210">
        <v>-110.5944472393336</v>
      </c>
      <c r="J48" s="210">
        <v>-113.91698708220648</v>
      </c>
      <c r="K48" s="210">
        <v>-117.33266545124822</v>
      </c>
      <c r="L48" s="210">
        <v>-120.85431694249232</v>
      </c>
      <c r="M48" s="210">
        <v>-124.47931449390376</v>
      </c>
      <c r="N48" s="210">
        <v>-137.3694160726244</v>
      </c>
      <c r="O48" s="210">
        <v>-141.49652652956749</v>
      </c>
      <c r="P48" s="210">
        <v>-145.73892756775462</v>
      </c>
      <c r="Q48" s="210">
        <v>-150.10278869404556</v>
      </c>
      <c r="R48" s="210">
        <v>-154.93467884147555</v>
      </c>
      <c r="S48" s="210"/>
      <c r="T48" s="210"/>
      <c r="U48" s="210"/>
      <c r="V48" s="210"/>
      <c r="W48" s="210"/>
      <c r="X48" s="21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>
        <f t="shared" si="1"/>
        <v>-1935.1357792200336</v>
      </c>
      <c r="AO48" s="30">
        <f t="shared" si="2"/>
        <v>40345.428609517156</v>
      </c>
    </row>
    <row r="49" spans="1:41" x14ac:dyDescent="0.2">
      <c r="A49" s="2" t="s">
        <v>44</v>
      </c>
      <c r="B49" s="29">
        <v>1995</v>
      </c>
      <c r="C49" s="210"/>
      <c r="D49" s="210">
        <v>-222.40942028937329</v>
      </c>
      <c r="E49" s="210">
        <v>-83.05459496466591</v>
      </c>
      <c r="F49" s="210">
        <v>-101.21969586060001</v>
      </c>
      <c r="G49" s="210">
        <v>-104.25223378548434</v>
      </c>
      <c r="H49" s="210">
        <v>-107.37976540525797</v>
      </c>
      <c r="I49" s="210">
        <v>-110.5944472393336</v>
      </c>
      <c r="J49" s="210">
        <v>-113.91698708220648</v>
      </c>
      <c r="K49" s="210">
        <v>-117.33266545124822</v>
      </c>
      <c r="L49" s="210">
        <v>-120.85431694249232</v>
      </c>
      <c r="M49" s="210">
        <v>-124.47931449390376</v>
      </c>
      <c r="N49" s="210">
        <v>-137.3694160726244</v>
      </c>
      <c r="O49" s="210">
        <v>-141.49652652956749</v>
      </c>
      <c r="P49" s="210">
        <v>-145.73892756775462</v>
      </c>
      <c r="Q49" s="210">
        <v>-150.10278869404556</v>
      </c>
      <c r="R49" s="210">
        <v>-154.60405265879916</v>
      </c>
      <c r="S49" s="210">
        <v>-159.89633139080934</v>
      </c>
      <c r="T49" s="210"/>
      <c r="U49" s="210"/>
      <c r="V49" s="210"/>
      <c r="W49" s="210"/>
      <c r="X49" s="21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>
        <f t="shared" si="1"/>
        <v>-2094.7014844281666</v>
      </c>
      <c r="AO49" s="30">
        <f t="shared" si="2"/>
        <v>38250.72712508899</v>
      </c>
    </row>
    <row r="50" spans="1:41" x14ac:dyDescent="0.2">
      <c r="A50" s="2" t="s">
        <v>44</v>
      </c>
      <c r="B50" s="29">
        <v>1996</v>
      </c>
      <c r="C50" s="210"/>
      <c r="D50" s="210">
        <v>-188.70990872656736</v>
      </c>
      <c r="E50" s="210">
        <v>-83.05459496466591</v>
      </c>
      <c r="F50" s="210">
        <v>-101.21969586060001</v>
      </c>
      <c r="G50" s="210">
        <v>-104.25223378548434</v>
      </c>
      <c r="H50" s="210">
        <v>-107.37976540525797</v>
      </c>
      <c r="I50" s="210">
        <v>-110.5944472393336</v>
      </c>
      <c r="J50" s="210">
        <v>-113.91698708220648</v>
      </c>
      <c r="K50" s="210">
        <v>-117.33266545124822</v>
      </c>
      <c r="L50" s="210">
        <v>-120.85431694249232</v>
      </c>
      <c r="M50" s="210">
        <v>-124.47931449390376</v>
      </c>
      <c r="N50" s="210">
        <v>-137.3694160726244</v>
      </c>
      <c r="O50" s="210">
        <v>-141.49652652956749</v>
      </c>
      <c r="P50" s="210">
        <v>-145.73892756775462</v>
      </c>
      <c r="Q50" s="210">
        <v>-150.10278869404556</v>
      </c>
      <c r="R50" s="210">
        <v>-154.60405265879916</v>
      </c>
      <c r="S50" s="210">
        <v>-159.2291070642261</v>
      </c>
      <c r="T50" s="210">
        <v>-164.47990674252051</v>
      </c>
      <c r="U50" s="210"/>
      <c r="V50" s="210"/>
      <c r="W50" s="210"/>
      <c r="X50" s="21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>
        <f t="shared" si="1"/>
        <v>-2224.8146552812977</v>
      </c>
      <c r="AO50" s="30">
        <f t="shared" si="2"/>
        <v>36025.912469807692</v>
      </c>
    </row>
    <row r="51" spans="1:41" x14ac:dyDescent="0.2">
      <c r="A51" s="2" t="s">
        <v>44</v>
      </c>
      <c r="B51" s="29">
        <v>1997</v>
      </c>
      <c r="C51" s="210"/>
      <c r="D51" s="210">
        <v>-188.70990872656736</v>
      </c>
      <c r="E51" s="210">
        <v>-83.05459496466591</v>
      </c>
      <c r="F51" s="210">
        <v>-101.21969586060001</v>
      </c>
      <c r="G51" s="210">
        <v>-104.25223378548434</v>
      </c>
      <c r="H51" s="210">
        <v>-107.37976540525797</v>
      </c>
      <c r="I51" s="210">
        <v>-110.5944472393336</v>
      </c>
      <c r="J51" s="210">
        <v>-113.91698708220648</v>
      </c>
      <c r="K51" s="210">
        <v>-117.33266545124822</v>
      </c>
      <c r="L51" s="210">
        <v>-120.85431694249232</v>
      </c>
      <c r="M51" s="210">
        <v>-124.47931449390376</v>
      </c>
      <c r="N51" s="210">
        <v>-137.3694160726244</v>
      </c>
      <c r="O51" s="210">
        <v>-141.49652652956749</v>
      </c>
      <c r="P51" s="210">
        <v>-145.73892756775462</v>
      </c>
      <c r="Q51" s="210">
        <v>-150.10278869404556</v>
      </c>
      <c r="R51" s="210">
        <v>-154.60405265879916</v>
      </c>
      <c r="S51" s="210">
        <v>-159.2291070642261</v>
      </c>
      <c r="T51" s="210">
        <v>-164.01486838407004</v>
      </c>
      <c r="U51" s="210">
        <v>-168.86218183643965</v>
      </c>
      <c r="V51" s="210"/>
      <c r="W51" s="210"/>
      <c r="X51" s="21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>
        <f t="shared" si="1"/>
        <v>-2393.2117987592869</v>
      </c>
      <c r="AO51" s="30">
        <f t="shared" si="2"/>
        <v>33632.700671048406</v>
      </c>
    </row>
    <row r="52" spans="1:41" x14ac:dyDescent="0.2">
      <c r="A52" s="2" t="s">
        <v>44</v>
      </c>
      <c r="B52" s="29">
        <v>1998</v>
      </c>
      <c r="C52" s="210"/>
      <c r="D52" s="210">
        <v>-188.70990872656736</v>
      </c>
      <c r="E52" s="210">
        <v>-83.05459496466591</v>
      </c>
      <c r="F52" s="210">
        <v>-101.21969586060001</v>
      </c>
      <c r="G52" s="210">
        <v>-104.25223378548434</v>
      </c>
      <c r="H52" s="210">
        <v>-107.37976540525797</v>
      </c>
      <c r="I52" s="210">
        <v>-110.5944472393336</v>
      </c>
      <c r="J52" s="210">
        <v>-113.91698708220648</v>
      </c>
      <c r="K52" s="210">
        <v>-117.33266545124822</v>
      </c>
      <c r="L52" s="210">
        <v>-120.85431694249232</v>
      </c>
      <c r="M52" s="210">
        <v>-124.47931449390376</v>
      </c>
      <c r="N52" s="210">
        <v>-137.3694160726244</v>
      </c>
      <c r="O52" s="210">
        <v>-141.49652652956749</v>
      </c>
      <c r="P52" s="210">
        <v>-145.73892756775462</v>
      </c>
      <c r="Q52" s="210">
        <v>-150.10278869404556</v>
      </c>
      <c r="R52" s="210">
        <v>-154.60405265879916</v>
      </c>
      <c r="S52" s="210">
        <v>-159.2291070642261</v>
      </c>
      <c r="T52" s="210">
        <v>-164.01486838407004</v>
      </c>
      <c r="U52" s="210">
        <v>-168.95831952344031</v>
      </c>
      <c r="V52" s="210">
        <v>-174.04377898202597</v>
      </c>
      <c r="W52" s="210"/>
      <c r="X52" s="21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>
        <f t="shared" si="1"/>
        <v>-2567.3517154283136</v>
      </c>
      <c r="AO52" s="30">
        <f t="shared" si="2"/>
        <v>31065.348955620091</v>
      </c>
    </row>
    <row r="53" spans="1:41" x14ac:dyDescent="0.2">
      <c r="A53" s="2" t="s">
        <v>44</v>
      </c>
      <c r="B53" s="29">
        <v>1999</v>
      </c>
      <c r="C53" s="210"/>
      <c r="D53" s="210">
        <v>-95.405417045118071</v>
      </c>
      <c r="E53" s="210">
        <v>-83.05459496466591</v>
      </c>
      <c r="F53" s="210">
        <v>-101.21969586060001</v>
      </c>
      <c r="G53" s="210">
        <v>-104.25223378548434</v>
      </c>
      <c r="H53" s="210">
        <v>-107.37976540525797</v>
      </c>
      <c r="I53" s="210">
        <v>-110.5944472393336</v>
      </c>
      <c r="J53" s="210">
        <v>-113.91698708220648</v>
      </c>
      <c r="K53" s="210">
        <v>-117.33266545124822</v>
      </c>
      <c r="L53" s="210">
        <v>-120.85431694249232</v>
      </c>
      <c r="M53" s="210">
        <v>-124.47931449390376</v>
      </c>
      <c r="N53" s="210">
        <v>-137.3694160726244</v>
      </c>
      <c r="O53" s="210">
        <v>-141.49652652956749</v>
      </c>
      <c r="P53" s="210">
        <v>-145.73892756775462</v>
      </c>
      <c r="Q53" s="210">
        <v>-150.10278869404556</v>
      </c>
      <c r="R53" s="210">
        <v>-154.60405265879916</v>
      </c>
      <c r="S53" s="210">
        <v>-159.2291070642261</v>
      </c>
      <c r="T53" s="210">
        <v>-164.01486838407004</v>
      </c>
      <c r="U53" s="210">
        <v>-168.95831952344031</v>
      </c>
      <c r="V53" s="210">
        <v>-174.02224695537302</v>
      </c>
      <c r="W53" s="210">
        <v>-133.419486518311</v>
      </c>
      <c r="X53" s="21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>
        <f t="shared" si="1"/>
        <v>-2607.4451782385222</v>
      </c>
      <c r="AO53" s="30">
        <f t="shared" si="2"/>
        <v>28457.903777381569</v>
      </c>
    </row>
    <row r="54" spans="1:41" x14ac:dyDescent="0.2">
      <c r="A54" s="2" t="s">
        <v>44</v>
      </c>
      <c r="B54" s="29">
        <v>2000</v>
      </c>
      <c r="C54" s="210"/>
      <c r="D54" s="210">
        <v>-95.405417045118071</v>
      </c>
      <c r="E54" s="210">
        <v>-83.05459496466591</v>
      </c>
      <c r="F54" s="210">
        <v>-101.21969586060001</v>
      </c>
      <c r="G54" s="210">
        <v>-104.25223378548434</v>
      </c>
      <c r="H54" s="210">
        <v>-107.37976540525797</v>
      </c>
      <c r="I54" s="210">
        <v>-110.5944472393336</v>
      </c>
      <c r="J54" s="210">
        <v>-113.91698708220648</v>
      </c>
      <c r="K54" s="210">
        <v>-117.33266545124822</v>
      </c>
      <c r="L54" s="210">
        <v>-120.85431694249232</v>
      </c>
      <c r="M54" s="210">
        <v>-124.47931449390376</v>
      </c>
      <c r="N54" s="210">
        <v>-137.3694160726244</v>
      </c>
      <c r="O54" s="210">
        <v>-141.49652652956749</v>
      </c>
      <c r="P54" s="210">
        <v>-145.73892756775462</v>
      </c>
      <c r="Q54" s="210">
        <v>-150.10278869404556</v>
      </c>
      <c r="R54" s="210">
        <v>-154.60405265879916</v>
      </c>
      <c r="S54" s="210">
        <v>-159.2291070642261</v>
      </c>
      <c r="T54" s="210">
        <v>-164.01486838407004</v>
      </c>
      <c r="U54" s="210">
        <v>-168.95831952344031</v>
      </c>
      <c r="V54" s="210">
        <v>-174.02224695537302</v>
      </c>
      <c r="W54" s="210">
        <v>-133.48658942129057</v>
      </c>
      <c r="X54" s="210">
        <v>-184.66678738933808</v>
      </c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>
        <f t="shared" si="1"/>
        <v>-2792.1790685308401</v>
      </c>
      <c r="AO54" s="30">
        <f t="shared" si="2"/>
        <v>25665.724708850728</v>
      </c>
    </row>
    <row r="55" spans="1:41" x14ac:dyDescent="0.2">
      <c r="A55" s="2" t="s">
        <v>44</v>
      </c>
      <c r="B55" s="29">
        <v>2001</v>
      </c>
      <c r="C55" s="210"/>
      <c r="D55" s="210">
        <v>-95.405417045118071</v>
      </c>
      <c r="E55" s="210">
        <v>-83.05459496466591</v>
      </c>
      <c r="F55" s="210">
        <v>-101.21969586060001</v>
      </c>
      <c r="G55" s="210">
        <v>-104.25223378548434</v>
      </c>
      <c r="H55" s="210">
        <v>-107.37976540525797</v>
      </c>
      <c r="I55" s="210">
        <v>-110.5944472393336</v>
      </c>
      <c r="J55" s="210">
        <v>-113.91698708220648</v>
      </c>
      <c r="K55" s="210">
        <v>-117.33266545124822</v>
      </c>
      <c r="L55" s="210">
        <v>-120.85431694249232</v>
      </c>
      <c r="M55" s="210">
        <v>-124.47931449390376</v>
      </c>
      <c r="N55" s="210">
        <v>-137.3694160726244</v>
      </c>
      <c r="O55" s="210">
        <v>-141.49652652956749</v>
      </c>
      <c r="P55" s="210">
        <v>-145.73892756775462</v>
      </c>
      <c r="Q55" s="210">
        <v>-150.10278869404556</v>
      </c>
      <c r="R55" s="210">
        <v>-154.60405265879916</v>
      </c>
      <c r="S55" s="210">
        <v>-159.2291070642261</v>
      </c>
      <c r="T55" s="210">
        <v>-164.01486838407004</v>
      </c>
      <c r="U55" s="210">
        <v>-168.95831952344031</v>
      </c>
      <c r="V55" s="210">
        <v>-174.02224695537302</v>
      </c>
      <c r="W55" s="210">
        <v>-133.48658942129057</v>
      </c>
      <c r="X55" s="210">
        <v>-184.61921253381749</v>
      </c>
      <c r="Y55" s="261">
        <v>-189.7027272248171</v>
      </c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>
        <f t="shared" si="1"/>
        <v>-2981.8342209001366</v>
      </c>
      <c r="AO55" s="30">
        <f t="shared" si="2"/>
        <v>22683.890487950594</v>
      </c>
    </row>
    <row r="56" spans="1:41" x14ac:dyDescent="0.2">
      <c r="A56" s="2" t="s">
        <v>44</v>
      </c>
      <c r="B56" s="29">
        <v>2002</v>
      </c>
      <c r="C56" s="210"/>
      <c r="D56" s="210">
        <v>-95.405417045118071</v>
      </c>
      <c r="E56" s="210">
        <v>-83.05459496466591</v>
      </c>
      <c r="F56" s="210">
        <v>-101.21969586060001</v>
      </c>
      <c r="G56" s="210">
        <v>-104.25223378548434</v>
      </c>
      <c r="H56" s="210">
        <v>-107.37976540525797</v>
      </c>
      <c r="I56" s="210">
        <v>-110.5944472393336</v>
      </c>
      <c r="J56" s="210">
        <v>-113.91698708220648</v>
      </c>
      <c r="K56" s="210">
        <v>-117.33266545124822</v>
      </c>
      <c r="L56" s="210">
        <v>-120.85431694249232</v>
      </c>
      <c r="M56" s="210">
        <v>-124.47931449390376</v>
      </c>
      <c r="N56" s="210">
        <v>-137.3694160726244</v>
      </c>
      <c r="O56" s="210">
        <v>-141.49652652956749</v>
      </c>
      <c r="P56" s="210">
        <v>-145.73892756775462</v>
      </c>
      <c r="Q56" s="210">
        <v>-150.10278869404556</v>
      </c>
      <c r="R56" s="210">
        <v>-154.60405265879916</v>
      </c>
      <c r="S56" s="210">
        <v>-159.2291070642261</v>
      </c>
      <c r="T56" s="210">
        <v>-164.01486838407004</v>
      </c>
      <c r="U56" s="210">
        <v>-168.95831952344031</v>
      </c>
      <c r="V56" s="210">
        <v>-174.02224695537302</v>
      </c>
      <c r="W56" s="210">
        <v>-133.48658942129057</v>
      </c>
      <c r="X56" s="210">
        <v>-184.61921253381749</v>
      </c>
      <c r="Y56" s="30">
        <v>-189.7027272248171</v>
      </c>
      <c r="Z56" s="261">
        <v>-195.86453683688163</v>
      </c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>
        <f t="shared" si="1"/>
        <v>-3177.6987577370182</v>
      </c>
      <c r="AO56" s="30">
        <f t="shared" si="2"/>
        <v>19506.191730213577</v>
      </c>
    </row>
    <row r="57" spans="1:41" x14ac:dyDescent="0.2">
      <c r="A57" s="2" t="s">
        <v>44</v>
      </c>
      <c r="B57" s="29">
        <v>2003</v>
      </c>
      <c r="C57" s="210"/>
      <c r="D57" s="210">
        <v>-95.405417045118071</v>
      </c>
      <c r="E57" s="210">
        <v>-83.05459496466591</v>
      </c>
      <c r="F57" s="210">
        <v>-101.21969586060001</v>
      </c>
      <c r="G57" s="210">
        <v>-104.25223378548434</v>
      </c>
      <c r="H57" s="210">
        <v>-107.37976540525797</v>
      </c>
      <c r="I57" s="210">
        <v>-110.5944472393336</v>
      </c>
      <c r="J57" s="210">
        <v>-113.91698708220648</v>
      </c>
      <c r="K57" s="210">
        <v>-117.33266545124822</v>
      </c>
      <c r="L57" s="210">
        <v>-120.85431694249232</v>
      </c>
      <c r="M57" s="210">
        <v>-124.47931449390376</v>
      </c>
      <c r="N57" s="210">
        <v>-137.3694160726244</v>
      </c>
      <c r="O57" s="210">
        <v>-141.49652652956749</v>
      </c>
      <c r="P57" s="210">
        <v>-145.73892756775462</v>
      </c>
      <c r="Q57" s="210">
        <v>-150.10278869404556</v>
      </c>
      <c r="R57" s="210">
        <v>-154.60405265879916</v>
      </c>
      <c r="S57" s="210">
        <v>-159.2291070642261</v>
      </c>
      <c r="T57" s="210">
        <v>-164.01486838407004</v>
      </c>
      <c r="U57" s="210">
        <v>-168.95831952344031</v>
      </c>
      <c r="V57" s="210">
        <v>-174.02224695537302</v>
      </c>
      <c r="W57" s="210">
        <v>-133.48658942129057</v>
      </c>
      <c r="X57" s="210">
        <v>-184.61921253381749</v>
      </c>
      <c r="Y57" s="30">
        <v>-189.7027272248171</v>
      </c>
      <c r="Z57" s="30">
        <v>-195.86453683688163</v>
      </c>
      <c r="AA57" s="261">
        <v>-208.46515185575683</v>
      </c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>
        <f t="shared" si="1"/>
        <v>-3386.1639095927749</v>
      </c>
      <c r="AO57" s="30">
        <f t="shared" si="2"/>
        <v>16120.027820620802</v>
      </c>
    </row>
    <row r="58" spans="1:41" x14ac:dyDescent="0.2">
      <c r="A58" s="2" t="s">
        <v>44</v>
      </c>
      <c r="B58" s="29">
        <v>2004</v>
      </c>
      <c r="C58" s="210"/>
      <c r="D58" s="210">
        <v>-95.405417045118071</v>
      </c>
      <c r="E58" s="210">
        <v>-83.05459496466591</v>
      </c>
      <c r="F58" s="210">
        <v>-101.21969586060001</v>
      </c>
      <c r="G58" s="210">
        <v>-104.25223378548434</v>
      </c>
      <c r="H58" s="210">
        <v>-107.37976540525797</v>
      </c>
      <c r="I58" s="210">
        <v>-110.5944472393336</v>
      </c>
      <c r="J58" s="210">
        <v>-113.91698708220648</v>
      </c>
      <c r="K58" s="210">
        <v>-117.33266545124822</v>
      </c>
      <c r="L58" s="210">
        <v>-120.85431694249232</v>
      </c>
      <c r="M58" s="210">
        <v>-124.47931449390376</v>
      </c>
      <c r="N58" s="210">
        <v>-137.3694160726244</v>
      </c>
      <c r="O58" s="210">
        <v>-141.49652652956749</v>
      </c>
      <c r="P58" s="210">
        <v>-145.73892756775462</v>
      </c>
      <c r="Q58" s="210">
        <v>-150.10278869404556</v>
      </c>
      <c r="R58" s="210">
        <v>-154.60405265879916</v>
      </c>
      <c r="S58" s="210">
        <v>-159.2291070642261</v>
      </c>
      <c r="T58" s="210">
        <v>-164.01486838407004</v>
      </c>
      <c r="U58" s="210">
        <v>-168.95831952344031</v>
      </c>
      <c r="V58" s="210">
        <v>-174.02224695537302</v>
      </c>
      <c r="W58" s="210">
        <v>-133.48658942129057</v>
      </c>
      <c r="X58" s="210">
        <v>-184.61921253381749</v>
      </c>
      <c r="Y58" s="30">
        <v>-189.7027272248171</v>
      </c>
      <c r="Z58" s="30">
        <v>-195.86453683688163</v>
      </c>
      <c r="AA58" s="30">
        <v>-208.46515185575683</v>
      </c>
      <c r="AB58" s="30">
        <v>-1690.5362479849828</v>
      </c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>
        <f t="shared" si="1"/>
        <v>-5076.7001575777576</v>
      </c>
      <c r="AO58" s="30">
        <f t="shared" si="2"/>
        <v>11043.327663043045</v>
      </c>
    </row>
    <row r="59" spans="1:41" x14ac:dyDescent="0.2">
      <c r="A59" s="2" t="s">
        <v>44</v>
      </c>
      <c r="B59" s="29">
        <v>2005</v>
      </c>
      <c r="C59" s="210"/>
      <c r="D59" s="210"/>
      <c r="E59" s="210">
        <v>-83.05459496466591</v>
      </c>
      <c r="F59" s="210">
        <v>-101.21969586060001</v>
      </c>
      <c r="G59" s="210">
        <v>-104.25223378548434</v>
      </c>
      <c r="H59" s="210">
        <v>-107.37976540525797</v>
      </c>
      <c r="I59" s="210">
        <v>-110.5944472393336</v>
      </c>
      <c r="J59" s="210">
        <v>-113.91698708220648</v>
      </c>
      <c r="K59" s="210">
        <v>-117.33266545124822</v>
      </c>
      <c r="L59" s="210">
        <v>-120.85431694249232</v>
      </c>
      <c r="M59" s="210">
        <v>-124.47931449390376</v>
      </c>
      <c r="N59" s="210">
        <v>-137.3694160726244</v>
      </c>
      <c r="O59" s="210">
        <v>-141.49652652956749</v>
      </c>
      <c r="P59" s="210">
        <v>-145.73892756775462</v>
      </c>
      <c r="Q59" s="210">
        <v>-150.10278869404556</v>
      </c>
      <c r="R59" s="210">
        <v>-154.60405265879916</v>
      </c>
      <c r="S59" s="210">
        <v>-159.2291070642261</v>
      </c>
      <c r="T59" s="210">
        <v>-164.01486838407004</v>
      </c>
      <c r="U59" s="210">
        <v>-168.95831952344031</v>
      </c>
      <c r="V59" s="210">
        <v>-174.02224695537302</v>
      </c>
      <c r="W59" s="210">
        <v>-133.48658942129057</v>
      </c>
      <c r="X59" s="210">
        <v>-184.61921253381749</v>
      </c>
      <c r="Y59" s="30">
        <v>-189.7027272248171</v>
      </c>
      <c r="Z59" s="30">
        <v>-195.86453683688163</v>
      </c>
      <c r="AA59" s="30">
        <v>-208.46515185575683</v>
      </c>
      <c r="AB59" s="30">
        <v>-1690.5362479849828</v>
      </c>
      <c r="AC59" s="30">
        <v>-4900.7005261353561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>
        <f t="shared" si="1"/>
        <v>-9881.9952666679965</v>
      </c>
      <c r="AO59" s="30">
        <f t="shared" si="2"/>
        <v>1161.3323963750481</v>
      </c>
    </row>
    <row r="60" spans="1:41" x14ac:dyDescent="0.2">
      <c r="A60" s="211" t="s">
        <v>44</v>
      </c>
      <c r="B60" s="29">
        <v>2006</v>
      </c>
      <c r="C60" s="210"/>
      <c r="D60" s="210"/>
      <c r="E60" s="210"/>
      <c r="F60" s="210">
        <v>-101.21969586060001</v>
      </c>
      <c r="G60" s="210">
        <v>-104.25223378548434</v>
      </c>
      <c r="H60" s="210">
        <v>-107.37976540525797</v>
      </c>
      <c r="I60" s="210">
        <v>-110.5944472393336</v>
      </c>
      <c r="J60" s="210">
        <v>-113.91698708220648</v>
      </c>
      <c r="K60" s="210">
        <v>-117.33266545124822</v>
      </c>
      <c r="L60" s="210">
        <v>-120.85431694249232</v>
      </c>
      <c r="M60" s="210">
        <v>-124.47931449390376</v>
      </c>
      <c r="N60" s="210">
        <v>-137.3694160726244</v>
      </c>
      <c r="O60" s="210">
        <v>-141.49652652956749</v>
      </c>
      <c r="P60" s="210">
        <v>-145.73892756775462</v>
      </c>
      <c r="Q60" s="210">
        <v>-150.10278869404556</v>
      </c>
      <c r="R60" s="210">
        <v>-154.60405265879916</v>
      </c>
      <c r="S60" s="210">
        <v>-159.2291070642261</v>
      </c>
      <c r="T60" s="210">
        <v>-164.01486838407004</v>
      </c>
      <c r="U60" s="210">
        <v>-168.95831952344031</v>
      </c>
      <c r="V60" s="210">
        <v>-174.02224695537302</v>
      </c>
      <c r="W60" s="210">
        <v>-133.48658942129057</v>
      </c>
      <c r="X60" s="210">
        <v>-184.61921253381749</v>
      </c>
      <c r="Y60" s="30">
        <v>-189.7027272248171</v>
      </c>
      <c r="Z60" s="30">
        <v>-195.86453683688163</v>
      </c>
      <c r="AA60" s="30">
        <v>-208.46515185575683</v>
      </c>
      <c r="AB60" s="30">
        <v>-1690.5362479849828</v>
      </c>
      <c r="AC60" s="30">
        <v>-4900.7005261353561</v>
      </c>
      <c r="AD60" s="30">
        <v>-3488.2935839367515</v>
      </c>
      <c r="AE60" s="30"/>
      <c r="AF60" s="30"/>
      <c r="AG60" s="30"/>
      <c r="AH60" s="30"/>
      <c r="AI60" s="30"/>
      <c r="AJ60" s="30"/>
      <c r="AK60" s="30"/>
      <c r="AL60" s="30"/>
      <c r="AM60" s="30"/>
      <c r="AN60" s="30">
        <f t="shared" si="1"/>
        <v>-13287.234255640082</v>
      </c>
      <c r="AO60" s="30">
        <f t="shared" si="2"/>
        <v>-12125.901859265034</v>
      </c>
    </row>
    <row r="61" spans="1:41" x14ac:dyDescent="0.2">
      <c r="A61" s="211" t="s">
        <v>44</v>
      </c>
      <c r="B61" s="29">
        <v>2007</v>
      </c>
      <c r="C61" s="210"/>
      <c r="D61" s="210"/>
      <c r="E61" s="210"/>
      <c r="F61" s="210"/>
      <c r="G61" s="210">
        <v>-104.25223378548434</v>
      </c>
      <c r="H61" s="210">
        <v>-107.37976540525797</v>
      </c>
      <c r="I61" s="210">
        <v>-110.5944472393336</v>
      </c>
      <c r="J61" s="210">
        <v>-113.91698708220648</v>
      </c>
      <c r="K61" s="210">
        <v>-117.33266545124822</v>
      </c>
      <c r="L61" s="210">
        <v>-120.85431694249232</v>
      </c>
      <c r="M61" s="210">
        <v>-124.47931449390376</v>
      </c>
      <c r="N61" s="210">
        <v>-137.3694160726244</v>
      </c>
      <c r="O61" s="210">
        <v>-141.49652652956749</v>
      </c>
      <c r="P61" s="210">
        <v>-145.73892756775462</v>
      </c>
      <c r="Q61" s="210">
        <v>-150.10278869404556</v>
      </c>
      <c r="R61" s="210">
        <v>-154.60405265879916</v>
      </c>
      <c r="S61" s="210">
        <v>-159.2291070642261</v>
      </c>
      <c r="T61" s="210">
        <v>-164.01486838407004</v>
      </c>
      <c r="U61" s="210">
        <v>-168.95831952344031</v>
      </c>
      <c r="V61" s="210">
        <v>-174.02224695537302</v>
      </c>
      <c r="W61" s="210">
        <v>-133.48658942129057</v>
      </c>
      <c r="X61" s="210">
        <v>-184.61921253381749</v>
      </c>
      <c r="Y61" s="30">
        <v>-189.7027272248171</v>
      </c>
      <c r="Z61" s="30">
        <v>-195.86453683688163</v>
      </c>
      <c r="AA61" s="30">
        <v>-208.46515185575683</v>
      </c>
      <c r="AB61" s="30">
        <v>-1690.5362479849828</v>
      </c>
      <c r="AC61" s="30">
        <v>-4900.7005261353561</v>
      </c>
      <c r="AD61" s="30">
        <v>-3488.2935839367515</v>
      </c>
      <c r="AE61" s="30">
        <v>-10154.903630237715</v>
      </c>
      <c r="AF61" s="30"/>
      <c r="AG61" s="30"/>
      <c r="AH61" s="30"/>
      <c r="AI61" s="30"/>
      <c r="AJ61" s="30"/>
      <c r="AK61" s="30"/>
      <c r="AL61" s="30"/>
      <c r="AM61" s="30"/>
      <c r="AN61" s="30">
        <f t="shared" si="1"/>
        <v>-23340.918190017197</v>
      </c>
      <c r="AO61" s="30">
        <f t="shared" si="2"/>
        <v>-35466.820049282229</v>
      </c>
    </row>
    <row r="62" spans="1:41" x14ac:dyDescent="0.2">
      <c r="A62" s="211" t="s">
        <v>44</v>
      </c>
      <c r="B62" s="29">
        <v>2008</v>
      </c>
      <c r="C62" s="210"/>
      <c r="D62" s="210"/>
      <c r="E62" s="210"/>
      <c r="F62" s="210"/>
      <c r="G62" s="210"/>
      <c r="H62" s="210">
        <v>-107.37976540525797</v>
      </c>
      <c r="I62" s="210">
        <v>-110.5944472393336</v>
      </c>
      <c r="J62" s="210">
        <v>-113.91698708220648</v>
      </c>
      <c r="K62" s="210">
        <v>-117.33266545124822</v>
      </c>
      <c r="L62" s="210">
        <v>-120.85431694249232</v>
      </c>
      <c r="M62" s="210">
        <v>-124.47931449390376</v>
      </c>
      <c r="N62" s="210">
        <v>-137.3694160726244</v>
      </c>
      <c r="O62" s="210">
        <v>-141.49652652956749</v>
      </c>
      <c r="P62" s="210">
        <v>-145.73892756775462</v>
      </c>
      <c r="Q62" s="210">
        <v>-150.10278869404556</v>
      </c>
      <c r="R62" s="210">
        <v>-154.60405265879916</v>
      </c>
      <c r="S62" s="210">
        <v>-159.2291070642261</v>
      </c>
      <c r="T62" s="210">
        <v>-164.01486838407004</v>
      </c>
      <c r="U62" s="210">
        <v>-168.95831952344031</v>
      </c>
      <c r="V62" s="210">
        <v>-174.02224695537302</v>
      </c>
      <c r="W62" s="210">
        <v>-133.48658942129057</v>
      </c>
      <c r="X62" s="210">
        <v>-184.61921253381749</v>
      </c>
      <c r="Y62" s="30">
        <v>-189.7027272248171</v>
      </c>
      <c r="Z62" s="30">
        <v>-195.86453683688163</v>
      </c>
      <c r="AA62" s="30">
        <v>-208.46515185575683</v>
      </c>
      <c r="AB62" s="30">
        <v>-1690.5362479849828</v>
      </c>
      <c r="AC62" s="30">
        <v>-4900.7005261353561</v>
      </c>
      <c r="AD62" s="30">
        <v>-3488.2935839367515</v>
      </c>
      <c r="AE62" s="30">
        <v>-10154.903630237715</v>
      </c>
      <c r="AF62" s="30">
        <v>-10850.348662096821</v>
      </c>
      <c r="AG62" s="30"/>
      <c r="AH62" s="30"/>
      <c r="AI62" s="30"/>
      <c r="AJ62" s="30"/>
      <c r="AK62" s="30"/>
      <c r="AL62" s="30"/>
      <c r="AM62" s="30"/>
      <c r="AN62" s="30">
        <f t="shared" si="1"/>
        <v>-34087.014618328532</v>
      </c>
      <c r="AO62" s="30">
        <f t="shared" si="2"/>
        <v>-69553.834667610761</v>
      </c>
    </row>
    <row r="63" spans="1:41" x14ac:dyDescent="0.2">
      <c r="A63" s="211" t="s">
        <v>44</v>
      </c>
      <c r="B63" s="29">
        <v>2009</v>
      </c>
      <c r="C63" s="210"/>
      <c r="D63" s="210"/>
      <c r="E63" s="210"/>
      <c r="F63" s="210"/>
      <c r="G63" s="210"/>
      <c r="H63" s="210">
        <v>-107.37976540525797</v>
      </c>
      <c r="I63" s="210">
        <v>-110.5944472393336</v>
      </c>
      <c r="J63" s="210">
        <v>-113.91698708220648</v>
      </c>
      <c r="K63" s="210">
        <v>-117.33266545124822</v>
      </c>
      <c r="L63" s="210">
        <v>-120.85431694249232</v>
      </c>
      <c r="M63" s="210">
        <v>-124.47931449390376</v>
      </c>
      <c r="N63" s="210">
        <v>-137.3694160726244</v>
      </c>
      <c r="O63" s="210">
        <v>-141.49652652956749</v>
      </c>
      <c r="P63" s="210">
        <v>-145.73892756775462</v>
      </c>
      <c r="Q63" s="210">
        <v>-150.10278869404556</v>
      </c>
      <c r="R63" s="210">
        <v>-154.60405265879916</v>
      </c>
      <c r="S63" s="210">
        <v>-159.2291070642261</v>
      </c>
      <c r="T63" s="210">
        <v>-164.01486838407004</v>
      </c>
      <c r="U63" s="210">
        <v>-168.95831952344031</v>
      </c>
      <c r="V63" s="210">
        <v>-174.02224695537302</v>
      </c>
      <c r="W63" s="210">
        <v>-133.48658942129057</v>
      </c>
      <c r="X63" s="210">
        <v>-184.61921253381749</v>
      </c>
      <c r="Y63" s="30">
        <v>-189.7027272248171</v>
      </c>
      <c r="Z63" s="30">
        <v>-195.86453683688163</v>
      </c>
      <c r="AA63" s="30">
        <v>-208.46515185575683</v>
      </c>
      <c r="AB63" s="30">
        <v>-1690.5362479849828</v>
      </c>
      <c r="AC63" s="30">
        <v>-4900.7005261353561</v>
      </c>
      <c r="AD63" s="30">
        <v>-3488.2935839367515</v>
      </c>
      <c r="AE63" s="30">
        <v>-10154.903630237715</v>
      </c>
      <c r="AF63" s="30">
        <v>-10850.348662096821</v>
      </c>
      <c r="AG63" s="30">
        <v>-12232.143850759274</v>
      </c>
      <c r="AH63" s="30"/>
      <c r="AI63" s="30"/>
      <c r="AJ63" s="30"/>
      <c r="AK63" s="30"/>
      <c r="AL63" s="30"/>
      <c r="AM63" s="30"/>
      <c r="AN63" s="30">
        <f t="shared" si="1"/>
        <v>-46319.158469087808</v>
      </c>
      <c r="AO63" s="30">
        <f t="shared" si="2"/>
        <v>-115872.99313669857</v>
      </c>
    </row>
    <row r="64" spans="1:41" x14ac:dyDescent="0.2">
      <c r="A64" s="211" t="s">
        <v>44</v>
      </c>
      <c r="B64" s="29">
        <v>2010</v>
      </c>
      <c r="C64" s="210">
        <v>-72201.325711208861</v>
      </c>
      <c r="D64" s="210">
        <v>16492.193330921622</v>
      </c>
      <c r="E64" s="210">
        <v>-76.065489058282196</v>
      </c>
      <c r="F64" s="210"/>
      <c r="G64" s="210"/>
      <c r="H64" s="210">
        <v>107.37976540525797</v>
      </c>
      <c r="I64" s="210"/>
      <c r="J64" s="210">
        <v>-113.91698708220648</v>
      </c>
      <c r="K64" s="210">
        <v>-117.33266545124822</v>
      </c>
      <c r="L64" s="210">
        <v>-120.85431694249232</v>
      </c>
      <c r="M64" s="210">
        <v>-124.47931449390376</v>
      </c>
      <c r="N64" s="210">
        <v>-137.3694160726244</v>
      </c>
      <c r="O64" s="210">
        <v>-141.49652652956749</v>
      </c>
      <c r="P64" s="210">
        <v>-145.73892756775462</v>
      </c>
      <c r="Q64" s="210">
        <v>-150.10278869404556</v>
      </c>
      <c r="R64" s="210">
        <v>-154.60405265879916</v>
      </c>
      <c r="S64" s="210">
        <v>-159.2291070642261</v>
      </c>
      <c r="T64" s="210">
        <v>-164.01486838407004</v>
      </c>
      <c r="U64" s="210">
        <v>-168.95831952344031</v>
      </c>
      <c r="V64" s="210">
        <v>-174.02224695537302</v>
      </c>
      <c r="W64" s="210">
        <v>-133.48658942129057</v>
      </c>
      <c r="X64" s="210">
        <v>-184.61921253381749</v>
      </c>
      <c r="Y64" s="30">
        <v>-189.7027272248171</v>
      </c>
      <c r="Z64" s="30">
        <v>-195.86453683688163</v>
      </c>
      <c r="AA64" s="30">
        <v>-208.46515185575683</v>
      </c>
      <c r="AB64" s="30">
        <v>-1690.5362479849828</v>
      </c>
      <c r="AC64" s="30">
        <v>-4900.7005261353561</v>
      </c>
      <c r="AD64" s="30">
        <v>-3488.2935839367515</v>
      </c>
      <c r="AE64" s="30">
        <v>-10154.903630237715</v>
      </c>
      <c r="AF64" s="30">
        <v>-10850.348662096821</v>
      </c>
      <c r="AG64" s="30">
        <v>-12232.031043746261</v>
      </c>
      <c r="AH64" s="30">
        <v>-2087.5852136104827</v>
      </c>
      <c r="AI64" s="30"/>
      <c r="AJ64" s="30"/>
      <c r="AK64" s="30"/>
      <c r="AL64" s="30"/>
      <c r="AM64" s="30"/>
      <c r="AN64" s="30">
        <f t="shared" si="1"/>
        <v>-103866.47476698093</v>
      </c>
      <c r="AO64" s="30">
        <f t="shared" si="2"/>
        <v>-219739.4679036795</v>
      </c>
    </row>
    <row r="65" spans="1:42" x14ac:dyDescent="0.2">
      <c r="A65" s="211" t="s">
        <v>44</v>
      </c>
      <c r="B65" s="29">
        <v>2011</v>
      </c>
      <c r="C65" s="210"/>
      <c r="D65" s="210"/>
      <c r="E65" s="210"/>
      <c r="F65" s="210"/>
      <c r="G65" s="210"/>
      <c r="H65" s="210"/>
      <c r="I65" s="210"/>
      <c r="J65" s="210"/>
      <c r="K65" s="210">
        <v>-117.33266545124822</v>
      </c>
      <c r="L65" s="210">
        <v>-120.85431694249232</v>
      </c>
      <c r="M65" s="210">
        <v>-124.47931449390376</v>
      </c>
      <c r="N65" s="210">
        <v>-137.3694160726244</v>
      </c>
      <c r="O65" s="210">
        <v>-141.49652652956749</v>
      </c>
      <c r="P65" s="210">
        <v>-145.73892756775462</v>
      </c>
      <c r="Q65" s="210">
        <v>-150.10278869404556</v>
      </c>
      <c r="R65" s="210">
        <v>-154.60405265879916</v>
      </c>
      <c r="S65" s="210">
        <v>-159.2291070642261</v>
      </c>
      <c r="T65" s="210">
        <v>-164.01486838407004</v>
      </c>
      <c r="U65" s="210">
        <v>-168.95831952344031</v>
      </c>
      <c r="V65" s="210">
        <v>-174.02224695537302</v>
      </c>
      <c r="W65" s="210">
        <v>-133.48658942129057</v>
      </c>
      <c r="X65" s="210">
        <v>-184.61921253381749</v>
      </c>
      <c r="Y65" s="30">
        <v>-189.7027272248171</v>
      </c>
      <c r="Z65" s="30">
        <v>-195.86453683688163</v>
      </c>
      <c r="AA65" s="30">
        <v>-208.46515185575683</v>
      </c>
      <c r="AB65" s="30">
        <v>-1690.5362479849828</v>
      </c>
      <c r="AC65" s="30">
        <v>-4900.7005261353561</v>
      </c>
      <c r="AD65" s="30">
        <v>-3488.2935839367515</v>
      </c>
      <c r="AE65" s="30">
        <v>-10154.903630237715</v>
      </c>
      <c r="AF65" s="30">
        <v>-10850.348662096821</v>
      </c>
      <c r="AG65" s="30">
        <v>-12232.031043746261</v>
      </c>
      <c r="AH65" s="30">
        <v>-4175.1704272209654</v>
      </c>
      <c r="AI65" s="30">
        <v>-2208.7103472547797</v>
      </c>
      <c r="AJ65" s="30"/>
      <c r="AK65" s="30"/>
      <c r="AL65" s="30"/>
      <c r="AM65" s="30"/>
      <c r="AN65" s="30">
        <f t="shared" si="1"/>
        <v>-52371.035236823751</v>
      </c>
      <c r="AO65" s="30">
        <f t="shared" si="2"/>
        <v>-272110.50314050325</v>
      </c>
    </row>
    <row r="66" spans="1:42" x14ac:dyDescent="0.2">
      <c r="A66" s="212" t="s">
        <v>44</v>
      </c>
      <c r="B66" s="213">
        <v>2012</v>
      </c>
      <c r="C66" s="214"/>
      <c r="D66" s="214"/>
      <c r="E66" s="214"/>
      <c r="F66" s="214"/>
      <c r="G66" s="214"/>
      <c r="H66" s="214"/>
      <c r="I66" s="214"/>
      <c r="J66" s="214"/>
      <c r="K66" s="214"/>
      <c r="L66" s="214">
        <v>-120.85431694249232</v>
      </c>
      <c r="M66" s="214">
        <v>-124.47931449390376</v>
      </c>
      <c r="N66" s="214">
        <v>-137.3694160726244</v>
      </c>
      <c r="O66" s="214">
        <v>-141.49652652956749</v>
      </c>
      <c r="P66" s="214">
        <v>-145.73892756775462</v>
      </c>
      <c r="Q66" s="214">
        <v>-150.10278869404556</v>
      </c>
      <c r="R66" s="214">
        <v>-154.60405265879916</v>
      </c>
      <c r="S66" s="214">
        <v>-159.2291070642261</v>
      </c>
      <c r="T66" s="214">
        <v>-164.01486838407004</v>
      </c>
      <c r="U66" s="214">
        <v>-168.95831952344031</v>
      </c>
      <c r="V66" s="214">
        <v>-174.02224695537302</v>
      </c>
      <c r="W66" s="214">
        <v>-228.81971245301355</v>
      </c>
      <c r="X66" s="214">
        <v>-184.61921253381749</v>
      </c>
      <c r="Y66" s="215">
        <v>-189.7027272248171</v>
      </c>
      <c r="Z66" s="215">
        <v>-195.86453683688163</v>
      </c>
      <c r="AA66" s="215">
        <v>-208.46515185575683</v>
      </c>
      <c r="AB66" s="215">
        <v>-1690.5362479849828</v>
      </c>
      <c r="AC66" s="215">
        <v>-4900.7005261353561</v>
      </c>
      <c r="AD66" s="215">
        <v>-3488.2935839367515</v>
      </c>
      <c r="AE66" s="215">
        <v>-10154.903630237715</v>
      </c>
      <c r="AF66" s="215">
        <v>-10850.348662096821</v>
      </c>
      <c r="AG66" s="215">
        <v>-12232.167599604118</v>
      </c>
      <c r="AH66" s="215">
        <v>-4175.1704272209654</v>
      </c>
      <c r="AI66" s="215">
        <v>-4417.4206945095593</v>
      </c>
      <c r="AJ66" s="215">
        <v>-4002.0814188672002</v>
      </c>
      <c r="AK66" s="215"/>
      <c r="AL66" s="215"/>
      <c r="AM66" s="215"/>
      <c r="AN66" s="216">
        <f>SUM(C66:AM66)</f>
        <v>-58559.964016384052</v>
      </c>
      <c r="AO66" s="215">
        <f t="shared" si="2"/>
        <v>-330670.46715688729</v>
      </c>
      <c r="AP66" s="30"/>
    </row>
    <row r="67" spans="1:42" ht="14.25" x14ac:dyDescent="0.2">
      <c r="A67" s="217" t="s">
        <v>53</v>
      </c>
      <c r="C67" s="218">
        <f>SUM(C33:C66)</f>
        <v>-2315.668762624482</v>
      </c>
      <c r="D67" s="218">
        <f t="shared" ref="D67:AN67" si="3">SUM(D33:D66)</f>
        <v>-2385.1388255031961</v>
      </c>
      <c r="E67" s="218">
        <f t="shared" si="3"/>
        <v>-2456.6929902683055</v>
      </c>
      <c r="F67" s="218">
        <f t="shared" si="3"/>
        <v>-2530.3937799763548</v>
      </c>
      <c r="G67" s="218">
        <f t="shared" si="3"/>
        <v>-2606.3055933756455</v>
      </c>
      <c r="H67" s="218">
        <f t="shared" si="3"/>
        <v>-2684.4947611769144</v>
      </c>
      <c r="I67" s="218">
        <f t="shared" si="3"/>
        <v>-2765.0296040122225</v>
      </c>
      <c r="J67" s="218">
        <f t="shared" si="3"/>
        <v>-2847.9804921325899</v>
      </c>
      <c r="K67" s="218">
        <f t="shared" si="3"/>
        <v>-2933.4199068965686</v>
      </c>
      <c r="L67" s="218">
        <f t="shared" si="3"/>
        <v>-3021.4225041034651</v>
      </c>
      <c r="M67" s="218">
        <f t="shared" si="3"/>
        <v>-2987.5858647326659</v>
      </c>
      <c r="N67" s="218">
        <f t="shared" si="3"/>
        <v>-3159.6473835012157</v>
      </c>
      <c r="O67" s="218">
        <f t="shared" si="3"/>
        <v>-3112.928222527154</v>
      </c>
      <c r="P67" s="218">
        <f t="shared" si="3"/>
        <v>-3060.5846259083164</v>
      </c>
      <c r="Q67" s="218">
        <f t="shared" si="3"/>
        <v>-3002.3326027944863</v>
      </c>
      <c r="R67" s="218">
        <f t="shared" si="3"/>
        <v>-2937.8076266998601</v>
      </c>
      <c r="S67" s="218">
        <f t="shared" si="3"/>
        <v>-2866.7911514826524</v>
      </c>
      <c r="T67" s="218">
        <f t="shared" si="3"/>
        <v>-2788.7178008876408</v>
      </c>
      <c r="U67" s="218">
        <f t="shared" si="3"/>
        <v>-2703.2369746880454</v>
      </c>
      <c r="V67" s="218">
        <f t="shared" si="3"/>
        <v>-2610.355236357248</v>
      </c>
      <c r="W67" s="218">
        <f t="shared" si="3"/>
        <v>-1964.0782720268112</v>
      </c>
      <c r="X67" s="218">
        <f t="shared" si="3"/>
        <v>-2400.0973377951482</v>
      </c>
      <c r="Y67" s="218">
        <f t="shared" si="3"/>
        <v>-2276.4327266978053</v>
      </c>
      <c r="Z67" s="218">
        <f t="shared" si="3"/>
        <v>-2154.509905205698</v>
      </c>
      <c r="AA67" s="218">
        <f t="shared" si="3"/>
        <v>-2084.6515185575681</v>
      </c>
      <c r="AB67" s="218">
        <f t="shared" si="3"/>
        <v>-15214.826231864845</v>
      </c>
      <c r="AC67" s="218">
        <f t="shared" si="3"/>
        <v>-39205.604209082849</v>
      </c>
      <c r="AD67" s="218">
        <f t="shared" si="3"/>
        <v>-24418.055087557263</v>
      </c>
      <c r="AE67" s="218">
        <f t="shared" si="3"/>
        <v>-60929.421781426288</v>
      </c>
      <c r="AF67" s="218">
        <f t="shared" si="3"/>
        <v>-54251.743310484104</v>
      </c>
      <c r="AG67" s="218">
        <f t="shared" si="3"/>
        <v>-48928.373537855914</v>
      </c>
      <c r="AH67" s="218">
        <f t="shared" si="3"/>
        <v>-10437.926068052413</v>
      </c>
      <c r="AI67" s="218">
        <f t="shared" si="3"/>
        <v>-6626.131041764339</v>
      </c>
      <c r="AJ67" s="218">
        <f t="shared" si="3"/>
        <v>-4002.0814188672002</v>
      </c>
      <c r="AK67" s="218">
        <f t="shared" si="3"/>
        <v>0</v>
      </c>
      <c r="AL67" s="218"/>
      <c r="AM67" s="218"/>
      <c r="AN67" s="218">
        <f t="shared" si="3"/>
        <v>-330670.46715688729</v>
      </c>
      <c r="AO67" s="133"/>
      <c r="AP67" s="30"/>
    </row>
    <row r="68" spans="1:42" ht="14.25" x14ac:dyDescent="0.2">
      <c r="A68" s="217" t="s">
        <v>54</v>
      </c>
      <c r="C68" s="218">
        <f>C18+C67</f>
        <v>-7.2759576141834259E-12</v>
      </c>
      <c r="D68" s="218">
        <f t="shared" ref="D68:AN68" si="4">D18+D67</f>
        <v>1.2732925824820995E-11</v>
      </c>
      <c r="E68" s="218">
        <f t="shared" si="4"/>
        <v>0</v>
      </c>
      <c r="F68" s="218">
        <f t="shared" si="4"/>
        <v>0</v>
      </c>
      <c r="G68" s="218">
        <f t="shared" si="4"/>
        <v>0</v>
      </c>
      <c r="H68" s="218">
        <f t="shared" si="4"/>
        <v>0</v>
      </c>
      <c r="I68" s="218">
        <f t="shared" si="4"/>
        <v>0</v>
      </c>
      <c r="J68" s="218">
        <f t="shared" si="4"/>
        <v>0</v>
      </c>
      <c r="K68" s="218">
        <f t="shared" si="4"/>
        <v>0</v>
      </c>
      <c r="L68" s="218">
        <f t="shared" si="4"/>
        <v>0</v>
      </c>
      <c r="M68" s="218">
        <f t="shared" si="4"/>
        <v>124.47931449390262</v>
      </c>
      <c r="N68" s="218">
        <f t="shared" si="4"/>
        <v>274.73883214524767</v>
      </c>
      <c r="O68" s="218">
        <f t="shared" si="4"/>
        <v>424.48957958870369</v>
      </c>
      <c r="P68" s="218">
        <f t="shared" si="4"/>
        <v>582.95571027101732</v>
      </c>
      <c r="Q68" s="218">
        <f t="shared" si="4"/>
        <v>750.51394347022733</v>
      </c>
      <c r="R68" s="218">
        <f t="shared" si="4"/>
        <v>927.62431595279531</v>
      </c>
      <c r="S68" s="218">
        <f t="shared" si="4"/>
        <v>1114.6037494495827</v>
      </c>
      <c r="T68" s="218">
        <f t="shared" si="4"/>
        <v>1312.1189470725612</v>
      </c>
      <c r="U68" s="218">
        <f t="shared" si="4"/>
        <v>1520.624875710962</v>
      </c>
      <c r="V68" s="218">
        <f t="shared" si="4"/>
        <v>1740.2224695537307</v>
      </c>
      <c r="W68" s="218">
        <f t="shared" si="4"/>
        <v>2517.0167650614962</v>
      </c>
      <c r="X68" s="218">
        <f t="shared" si="4"/>
        <v>2215.4305504058098</v>
      </c>
      <c r="Y68" s="218">
        <f t="shared" si="4"/>
        <v>2477.5609981491816</v>
      </c>
      <c r="Z68" s="218">
        <f t="shared" si="4"/>
        <v>2742.1036313866985</v>
      </c>
      <c r="AA68" s="218">
        <f t="shared" si="4"/>
        <v>3126.9774888889397</v>
      </c>
      <c r="AB68" s="218">
        <f t="shared" si="4"/>
        <v>27048.582906193424</v>
      </c>
      <c r="AC68" s="218">
        <f t="shared" si="4"/>
        <v>83311.924989363702</v>
      </c>
      <c r="AD68" s="218">
        <f t="shared" si="4"/>
        <v>62789.279274384491</v>
      </c>
      <c r="AE68" s="218">
        <f t="shared" si="4"/>
        <v>247721.9454849817</v>
      </c>
      <c r="AF68" s="218">
        <f t="shared" si="4"/>
        <v>244283.66011543589</v>
      </c>
      <c r="AG68" s="218">
        <f t="shared" si="4"/>
        <v>256875.66653766396</v>
      </c>
      <c r="AH68" s="218">
        <f t="shared" si="4"/>
        <v>93941.335295147568</v>
      </c>
      <c r="AI68" s="218">
        <f t="shared" si="4"/>
        <v>103809.38182543563</v>
      </c>
      <c r="AJ68" s="218">
        <f t="shared" si="4"/>
        <v>196101.98952449282</v>
      </c>
      <c r="AK68" s="218">
        <f t="shared" si="4"/>
        <v>340329.58999999973</v>
      </c>
      <c r="AL68" s="218">
        <f t="shared" si="4"/>
        <v>30398.879999999888</v>
      </c>
      <c r="AM68" s="218">
        <f t="shared" si="4"/>
        <v>30162.399999999907</v>
      </c>
      <c r="AN68" s="218">
        <f t="shared" si="4"/>
        <v>1738626.0971246995</v>
      </c>
      <c r="AO68" s="133"/>
      <c r="AP68" s="30"/>
    </row>
    <row r="69" spans="1:42" ht="14.25" x14ac:dyDescent="0.2">
      <c r="A69" s="217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207"/>
      <c r="AO69" s="133"/>
      <c r="AP69" s="30"/>
    </row>
    <row r="70" spans="1:42" ht="14.25" x14ac:dyDescent="0.2">
      <c r="A70" s="217" t="s">
        <v>55</v>
      </c>
      <c r="C70" s="210">
        <v>25</v>
      </c>
      <c r="D70" s="210">
        <v>25</v>
      </c>
      <c r="E70" s="210">
        <v>25</v>
      </c>
      <c r="F70" s="210">
        <v>25</v>
      </c>
      <c r="G70" s="210">
        <v>25</v>
      </c>
      <c r="H70" s="210">
        <v>25</v>
      </c>
      <c r="I70" s="210">
        <v>25</v>
      </c>
      <c r="J70" s="210">
        <v>25</v>
      </c>
      <c r="K70" s="210">
        <v>25</v>
      </c>
      <c r="L70" s="210">
        <v>25</v>
      </c>
      <c r="M70" s="210">
        <v>25</v>
      </c>
      <c r="N70" s="210">
        <v>25</v>
      </c>
      <c r="O70" s="210">
        <v>25</v>
      </c>
      <c r="P70" s="210">
        <v>25</v>
      </c>
      <c r="Q70" s="210">
        <v>25</v>
      </c>
      <c r="R70" s="210">
        <v>25</v>
      </c>
      <c r="S70" s="210">
        <v>25</v>
      </c>
      <c r="T70" s="210">
        <v>25</v>
      </c>
      <c r="U70" s="210">
        <v>25</v>
      </c>
      <c r="V70" s="210">
        <v>25</v>
      </c>
      <c r="W70" s="210">
        <v>25</v>
      </c>
      <c r="X70" s="210">
        <v>25</v>
      </c>
      <c r="Y70" s="210">
        <v>25</v>
      </c>
      <c r="Z70" s="210">
        <v>25</v>
      </c>
      <c r="AA70" s="210">
        <v>25</v>
      </c>
      <c r="AB70" s="210">
        <v>25</v>
      </c>
      <c r="AC70" s="210">
        <v>25</v>
      </c>
      <c r="AD70" s="210">
        <v>25</v>
      </c>
      <c r="AE70" s="210">
        <v>25</v>
      </c>
      <c r="AF70" s="210">
        <v>25</v>
      </c>
      <c r="AG70" s="210">
        <v>25</v>
      </c>
      <c r="AH70" s="210">
        <v>25</v>
      </c>
      <c r="AI70" s="210">
        <v>25</v>
      </c>
      <c r="AJ70" s="210">
        <v>25</v>
      </c>
      <c r="AK70" s="210">
        <v>25</v>
      </c>
      <c r="AL70" s="210"/>
      <c r="AM70" s="210"/>
      <c r="AN70" s="207"/>
      <c r="AO70" s="133"/>
      <c r="AP70" s="30"/>
    </row>
    <row r="71" spans="1:42" ht="14.25" x14ac:dyDescent="0.2">
      <c r="A71" s="217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207"/>
      <c r="AO71" s="133"/>
      <c r="AP71" s="30"/>
    </row>
    <row r="72" spans="1:42" ht="14.25" x14ac:dyDescent="0.2">
      <c r="A72" s="217" t="s">
        <v>56</v>
      </c>
      <c r="C72" s="210">
        <v>25</v>
      </c>
      <c r="D72" s="210">
        <v>25</v>
      </c>
      <c r="E72" s="210">
        <v>25</v>
      </c>
      <c r="F72" s="210">
        <v>25</v>
      </c>
      <c r="G72" s="210">
        <v>25</v>
      </c>
      <c r="H72" s="210">
        <v>25</v>
      </c>
      <c r="I72" s="210">
        <v>25</v>
      </c>
      <c r="J72" s="210">
        <v>25</v>
      </c>
      <c r="K72" s="210">
        <v>25</v>
      </c>
      <c r="L72" s="210">
        <v>25</v>
      </c>
      <c r="M72" s="210">
        <v>24</v>
      </c>
      <c r="N72" s="210">
        <v>23</v>
      </c>
      <c r="O72" s="210">
        <v>22</v>
      </c>
      <c r="P72" s="210">
        <v>21</v>
      </c>
      <c r="Q72" s="210">
        <v>20</v>
      </c>
      <c r="R72" s="210">
        <v>19</v>
      </c>
      <c r="S72" s="210">
        <v>18</v>
      </c>
      <c r="T72" s="210">
        <v>17</v>
      </c>
      <c r="U72" s="210">
        <v>16</v>
      </c>
      <c r="V72" s="210">
        <v>15</v>
      </c>
      <c r="W72" s="210">
        <v>14</v>
      </c>
      <c r="X72" s="210">
        <v>13</v>
      </c>
      <c r="Y72" s="30">
        <v>12</v>
      </c>
      <c r="Z72" s="30">
        <v>11</v>
      </c>
      <c r="AA72" s="30">
        <v>10</v>
      </c>
      <c r="AB72" s="30">
        <v>9</v>
      </c>
      <c r="AC72" s="30">
        <v>8</v>
      </c>
      <c r="AD72" s="30">
        <v>7</v>
      </c>
      <c r="AE72" s="30">
        <v>6</v>
      </c>
      <c r="AF72" s="30">
        <v>5</v>
      </c>
      <c r="AG72" s="30">
        <v>4</v>
      </c>
      <c r="AH72" s="30">
        <v>2.5</v>
      </c>
      <c r="AI72" s="30">
        <v>1.5</v>
      </c>
      <c r="AJ72" s="30">
        <v>0.5</v>
      </c>
      <c r="AK72" s="30">
        <v>0</v>
      </c>
      <c r="AL72" s="30"/>
      <c r="AM72" s="30"/>
      <c r="AN72" s="207"/>
      <c r="AO72" s="133"/>
      <c r="AP72" s="30"/>
    </row>
    <row r="73" spans="1:42" ht="14.25" x14ac:dyDescent="0.2">
      <c r="A73" s="217" t="s">
        <v>57</v>
      </c>
      <c r="C73" s="218">
        <f>C70-C72</f>
        <v>0</v>
      </c>
      <c r="D73" s="218">
        <f t="shared" ref="D73:AK73" si="5">D70-D72</f>
        <v>0</v>
      </c>
      <c r="E73" s="218">
        <f t="shared" si="5"/>
        <v>0</v>
      </c>
      <c r="F73" s="218">
        <f t="shared" si="5"/>
        <v>0</v>
      </c>
      <c r="G73" s="218">
        <f t="shared" si="5"/>
        <v>0</v>
      </c>
      <c r="H73" s="218">
        <f t="shared" si="5"/>
        <v>0</v>
      </c>
      <c r="I73" s="218">
        <f t="shared" si="5"/>
        <v>0</v>
      </c>
      <c r="J73" s="218">
        <f t="shared" si="5"/>
        <v>0</v>
      </c>
      <c r="K73" s="218">
        <f t="shared" si="5"/>
        <v>0</v>
      </c>
      <c r="L73" s="218">
        <f t="shared" si="5"/>
        <v>0</v>
      </c>
      <c r="M73" s="218">
        <f t="shared" si="5"/>
        <v>1</v>
      </c>
      <c r="N73" s="218">
        <f t="shared" si="5"/>
        <v>2</v>
      </c>
      <c r="O73" s="218">
        <f t="shared" si="5"/>
        <v>3</v>
      </c>
      <c r="P73" s="218">
        <f t="shared" si="5"/>
        <v>4</v>
      </c>
      <c r="Q73" s="218">
        <f t="shared" si="5"/>
        <v>5</v>
      </c>
      <c r="R73" s="218">
        <f t="shared" si="5"/>
        <v>6</v>
      </c>
      <c r="S73" s="218">
        <f t="shared" si="5"/>
        <v>7</v>
      </c>
      <c r="T73" s="218">
        <f t="shared" si="5"/>
        <v>8</v>
      </c>
      <c r="U73" s="218">
        <f t="shared" si="5"/>
        <v>9</v>
      </c>
      <c r="V73" s="218">
        <f t="shared" si="5"/>
        <v>10</v>
      </c>
      <c r="W73" s="218">
        <f t="shared" si="5"/>
        <v>11</v>
      </c>
      <c r="X73" s="218">
        <f t="shared" si="5"/>
        <v>12</v>
      </c>
      <c r="Y73" s="218">
        <f t="shared" si="5"/>
        <v>13</v>
      </c>
      <c r="Z73" s="218">
        <f t="shared" si="5"/>
        <v>14</v>
      </c>
      <c r="AA73" s="218">
        <f t="shared" si="5"/>
        <v>15</v>
      </c>
      <c r="AB73" s="218">
        <f t="shared" si="5"/>
        <v>16</v>
      </c>
      <c r="AC73" s="218">
        <f t="shared" si="5"/>
        <v>17</v>
      </c>
      <c r="AD73" s="218">
        <f t="shared" si="5"/>
        <v>18</v>
      </c>
      <c r="AE73" s="218">
        <f t="shared" si="5"/>
        <v>19</v>
      </c>
      <c r="AF73" s="218">
        <f t="shared" si="5"/>
        <v>20</v>
      </c>
      <c r="AG73" s="218">
        <f t="shared" si="5"/>
        <v>21</v>
      </c>
      <c r="AH73" s="218">
        <f t="shared" si="5"/>
        <v>22.5</v>
      </c>
      <c r="AI73" s="218">
        <f t="shared" si="5"/>
        <v>23.5</v>
      </c>
      <c r="AJ73" s="218">
        <f t="shared" si="5"/>
        <v>24.5</v>
      </c>
      <c r="AK73" s="218">
        <f t="shared" si="5"/>
        <v>25</v>
      </c>
      <c r="AL73" s="206"/>
      <c r="AM73" s="206"/>
      <c r="AN73" s="207"/>
      <c r="AO73" s="133"/>
      <c r="AP73" s="30"/>
    </row>
    <row r="74" spans="1:42" ht="14.25" x14ac:dyDescent="0.2">
      <c r="A74" s="217"/>
      <c r="C74" s="210"/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207"/>
      <c r="AO74" s="133"/>
      <c r="AP74" s="30"/>
    </row>
    <row r="75" spans="1:42" ht="14.25" x14ac:dyDescent="0.2">
      <c r="A75" s="217" t="s">
        <v>58</v>
      </c>
      <c r="C75" s="210">
        <v>30</v>
      </c>
      <c r="D75" s="210">
        <v>30</v>
      </c>
      <c r="E75" s="210">
        <v>30</v>
      </c>
      <c r="F75" s="210">
        <v>30</v>
      </c>
      <c r="G75" s="210">
        <v>30</v>
      </c>
      <c r="H75" s="210">
        <v>30</v>
      </c>
      <c r="I75" s="210">
        <v>30</v>
      </c>
      <c r="J75" s="210">
        <v>30</v>
      </c>
      <c r="K75" s="210">
        <v>30</v>
      </c>
      <c r="L75" s="210">
        <v>30</v>
      </c>
      <c r="M75" s="210">
        <v>30</v>
      </c>
      <c r="N75" s="210">
        <v>30</v>
      </c>
      <c r="O75" s="210">
        <v>30</v>
      </c>
      <c r="P75" s="210">
        <v>30</v>
      </c>
      <c r="Q75" s="210">
        <v>30</v>
      </c>
      <c r="R75" s="210">
        <v>30</v>
      </c>
      <c r="S75" s="210">
        <v>30</v>
      </c>
      <c r="T75" s="210">
        <v>30</v>
      </c>
      <c r="U75" s="210">
        <v>30</v>
      </c>
      <c r="V75" s="210">
        <v>30</v>
      </c>
      <c r="W75" s="210">
        <v>30</v>
      </c>
      <c r="X75" s="210">
        <v>30</v>
      </c>
      <c r="Y75" s="210">
        <v>30</v>
      </c>
      <c r="Z75" s="210">
        <v>30</v>
      </c>
      <c r="AA75" s="210">
        <v>30</v>
      </c>
      <c r="AB75" s="210">
        <v>30</v>
      </c>
      <c r="AC75" s="210">
        <v>30</v>
      </c>
      <c r="AD75" s="210">
        <v>30</v>
      </c>
      <c r="AE75" s="210">
        <v>30</v>
      </c>
      <c r="AF75" s="210">
        <v>30</v>
      </c>
      <c r="AG75" s="210">
        <v>30</v>
      </c>
      <c r="AH75" s="210">
        <v>30</v>
      </c>
      <c r="AI75" s="210">
        <v>30</v>
      </c>
      <c r="AJ75" s="210">
        <v>30</v>
      </c>
      <c r="AK75" s="210">
        <v>30</v>
      </c>
      <c r="AL75" s="210"/>
      <c r="AM75" s="210"/>
      <c r="AN75" s="207"/>
      <c r="AO75" s="133"/>
      <c r="AP75" s="30"/>
    </row>
    <row r="76" spans="1:42" ht="14.25" x14ac:dyDescent="0.2">
      <c r="A76" s="217"/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207"/>
      <c r="AO76" s="133"/>
      <c r="AP76" s="30"/>
    </row>
    <row r="77" spans="1:42" ht="14.25" x14ac:dyDescent="0.2">
      <c r="A77" s="217" t="s">
        <v>59</v>
      </c>
      <c r="C77" s="210">
        <f>C75-C70</f>
        <v>5</v>
      </c>
      <c r="D77" s="210">
        <f t="shared" ref="D77:AK77" si="6">D75-D70</f>
        <v>5</v>
      </c>
      <c r="E77" s="210">
        <f t="shared" si="6"/>
        <v>5</v>
      </c>
      <c r="F77" s="210">
        <f t="shared" si="6"/>
        <v>5</v>
      </c>
      <c r="G77" s="210">
        <f t="shared" si="6"/>
        <v>5</v>
      </c>
      <c r="H77" s="210">
        <f t="shared" si="6"/>
        <v>5</v>
      </c>
      <c r="I77" s="210">
        <f t="shared" si="6"/>
        <v>5</v>
      </c>
      <c r="J77" s="210">
        <f t="shared" si="6"/>
        <v>5</v>
      </c>
      <c r="K77" s="210">
        <f t="shared" si="6"/>
        <v>5</v>
      </c>
      <c r="L77" s="210">
        <f t="shared" si="6"/>
        <v>5</v>
      </c>
      <c r="M77" s="210">
        <f t="shared" si="6"/>
        <v>5</v>
      </c>
      <c r="N77" s="210">
        <f t="shared" si="6"/>
        <v>5</v>
      </c>
      <c r="O77" s="210">
        <f t="shared" si="6"/>
        <v>5</v>
      </c>
      <c r="P77" s="210">
        <f t="shared" si="6"/>
        <v>5</v>
      </c>
      <c r="Q77" s="210">
        <f t="shared" si="6"/>
        <v>5</v>
      </c>
      <c r="R77" s="210">
        <f t="shared" si="6"/>
        <v>5</v>
      </c>
      <c r="S77" s="210">
        <f t="shared" si="6"/>
        <v>5</v>
      </c>
      <c r="T77" s="210">
        <f t="shared" si="6"/>
        <v>5</v>
      </c>
      <c r="U77" s="210">
        <f t="shared" si="6"/>
        <v>5</v>
      </c>
      <c r="V77" s="210">
        <f t="shared" si="6"/>
        <v>5</v>
      </c>
      <c r="W77" s="210">
        <f t="shared" si="6"/>
        <v>5</v>
      </c>
      <c r="X77" s="210">
        <f t="shared" si="6"/>
        <v>5</v>
      </c>
      <c r="Y77" s="210">
        <f t="shared" si="6"/>
        <v>5</v>
      </c>
      <c r="Z77" s="210">
        <f t="shared" si="6"/>
        <v>5</v>
      </c>
      <c r="AA77" s="210">
        <f t="shared" si="6"/>
        <v>5</v>
      </c>
      <c r="AB77" s="210">
        <f t="shared" si="6"/>
        <v>5</v>
      </c>
      <c r="AC77" s="210">
        <f t="shared" si="6"/>
        <v>5</v>
      </c>
      <c r="AD77" s="210">
        <f t="shared" si="6"/>
        <v>5</v>
      </c>
      <c r="AE77" s="210">
        <f t="shared" si="6"/>
        <v>5</v>
      </c>
      <c r="AF77" s="210">
        <f t="shared" si="6"/>
        <v>5</v>
      </c>
      <c r="AG77" s="210">
        <f t="shared" si="6"/>
        <v>5</v>
      </c>
      <c r="AH77" s="210">
        <f t="shared" si="6"/>
        <v>5</v>
      </c>
      <c r="AI77" s="210">
        <f t="shared" si="6"/>
        <v>5</v>
      </c>
      <c r="AJ77" s="210">
        <f t="shared" si="6"/>
        <v>5</v>
      </c>
      <c r="AK77" s="210">
        <f t="shared" si="6"/>
        <v>5</v>
      </c>
      <c r="AL77" s="210"/>
      <c r="AM77" s="210"/>
      <c r="AN77" s="207"/>
      <c r="AO77" s="133"/>
      <c r="AP77" s="30"/>
    </row>
    <row r="78" spans="1:42" ht="14.25" x14ac:dyDescent="0.2">
      <c r="A78" s="217"/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207"/>
      <c r="AO78" s="133"/>
      <c r="AP78" s="30"/>
    </row>
    <row r="79" spans="1:42" ht="14.25" x14ac:dyDescent="0.2">
      <c r="A79" s="217" t="s">
        <v>60</v>
      </c>
      <c r="C79" s="210">
        <v>0</v>
      </c>
      <c r="D79" s="210">
        <v>0</v>
      </c>
      <c r="E79" s="210">
        <v>0</v>
      </c>
      <c r="F79" s="210">
        <v>0</v>
      </c>
      <c r="G79" s="210">
        <v>0</v>
      </c>
      <c r="H79" s="210">
        <v>0</v>
      </c>
      <c r="I79" s="210">
        <v>0</v>
      </c>
      <c r="J79" s="210">
        <v>0</v>
      </c>
      <c r="K79" s="210">
        <v>0</v>
      </c>
      <c r="L79" s="210">
        <v>0</v>
      </c>
      <c r="M79" s="210">
        <f>M75-M72</f>
        <v>6</v>
      </c>
      <c r="N79" s="210">
        <f t="shared" ref="N79:AK79" si="7">N75-N72</f>
        <v>7</v>
      </c>
      <c r="O79" s="210">
        <f t="shared" si="7"/>
        <v>8</v>
      </c>
      <c r="P79" s="210">
        <f t="shared" si="7"/>
        <v>9</v>
      </c>
      <c r="Q79" s="210">
        <f t="shared" si="7"/>
        <v>10</v>
      </c>
      <c r="R79" s="210">
        <f t="shared" si="7"/>
        <v>11</v>
      </c>
      <c r="S79" s="210">
        <f t="shared" si="7"/>
        <v>12</v>
      </c>
      <c r="T79" s="210">
        <f t="shared" si="7"/>
        <v>13</v>
      </c>
      <c r="U79" s="210">
        <f t="shared" si="7"/>
        <v>14</v>
      </c>
      <c r="V79" s="210">
        <f t="shared" si="7"/>
        <v>15</v>
      </c>
      <c r="W79" s="210">
        <f t="shared" si="7"/>
        <v>16</v>
      </c>
      <c r="X79" s="210">
        <f t="shared" si="7"/>
        <v>17</v>
      </c>
      <c r="Y79" s="210">
        <f t="shared" si="7"/>
        <v>18</v>
      </c>
      <c r="Z79" s="210">
        <f t="shared" si="7"/>
        <v>19</v>
      </c>
      <c r="AA79" s="210">
        <f t="shared" si="7"/>
        <v>20</v>
      </c>
      <c r="AB79" s="210">
        <f t="shared" si="7"/>
        <v>21</v>
      </c>
      <c r="AC79" s="210">
        <f t="shared" si="7"/>
        <v>22</v>
      </c>
      <c r="AD79" s="210">
        <f t="shared" si="7"/>
        <v>23</v>
      </c>
      <c r="AE79" s="210">
        <f t="shared" si="7"/>
        <v>24</v>
      </c>
      <c r="AF79" s="210">
        <f t="shared" si="7"/>
        <v>25</v>
      </c>
      <c r="AG79" s="210">
        <f t="shared" si="7"/>
        <v>26</v>
      </c>
      <c r="AH79" s="210">
        <f t="shared" si="7"/>
        <v>27.5</v>
      </c>
      <c r="AI79" s="210">
        <f t="shared" si="7"/>
        <v>28.5</v>
      </c>
      <c r="AJ79" s="210">
        <f t="shared" si="7"/>
        <v>29.5</v>
      </c>
      <c r="AK79" s="210">
        <f t="shared" si="7"/>
        <v>30</v>
      </c>
      <c r="AL79" s="210"/>
      <c r="AM79" s="210"/>
      <c r="AN79" s="207"/>
      <c r="AO79" s="133"/>
      <c r="AP79" s="30"/>
    </row>
    <row r="80" spans="1:42" ht="14.25" x14ac:dyDescent="0.2">
      <c r="A80" s="217"/>
      <c r="C80" s="210"/>
      <c r="D80" s="210"/>
      <c r="E80" s="210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207"/>
      <c r="AO80" s="133"/>
      <c r="AP80" s="30"/>
    </row>
    <row r="81" spans="1:42" ht="14.25" x14ac:dyDescent="0.2">
      <c r="A81" s="221">
        <v>2013</v>
      </c>
      <c r="C81" s="210">
        <v>0</v>
      </c>
      <c r="D81" s="210">
        <v>0</v>
      </c>
      <c r="E81" s="210">
        <v>0</v>
      </c>
      <c r="F81" s="210">
        <v>0</v>
      </c>
      <c r="G81" s="210">
        <v>0</v>
      </c>
      <c r="H81" s="210">
        <v>0</v>
      </c>
      <c r="I81" s="210">
        <v>0</v>
      </c>
      <c r="J81" s="210">
        <v>0</v>
      </c>
      <c r="K81" s="210">
        <v>0</v>
      </c>
      <c r="L81" s="210">
        <v>0</v>
      </c>
      <c r="M81" s="210">
        <f t="shared" ref="M81:M86" si="8">-$M$68/$M$79</f>
        <v>-20.746552415650438</v>
      </c>
      <c r="N81" s="210">
        <f>-$N$68/$N$79</f>
        <v>-39.24840459217824</v>
      </c>
      <c r="O81" s="210">
        <f>-$O$68/$O$79</f>
        <v>-53.061197448587961</v>
      </c>
      <c r="P81" s="210">
        <f>-$P$68/$P$79</f>
        <v>-64.772856696779698</v>
      </c>
      <c r="Q81" s="210">
        <f>-$Q$68/$Q$79</f>
        <v>-75.051394347022736</v>
      </c>
      <c r="R81" s="210">
        <f>-$R$68/$R$79</f>
        <v>-84.329483268435936</v>
      </c>
      <c r="S81" s="210">
        <f>-$S$68/$S$79</f>
        <v>-92.883645787465227</v>
      </c>
      <c r="T81" s="210">
        <f>-$T$68/$T$79</f>
        <v>-100.93222669788932</v>
      </c>
      <c r="U81" s="210">
        <f>-$U$68/$U$79</f>
        <v>-108.616062550783</v>
      </c>
      <c r="V81" s="210">
        <f>-$V$68/$V$79</f>
        <v>-116.01483130358204</v>
      </c>
      <c r="W81" s="210">
        <f>-$W$68/$W$79</f>
        <v>-157.31354781634352</v>
      </c>
      <c r="X81" s="210">
        <f>-$X$68/$X$79</f>
        <v>-130.31944414151823</v>
      </c>
      <c r="Y81" s="210">
        <f>-$Y$68/$Y$79</f>
        <v>-137.64227767495453</v>
      </c>
      <c r="Z81" s="210">
        <f>-$Z$68/$Z$79</f>
        <v>-144.32124375719465</v>
      </c>
      <c r="AA81" s="210">
        <f>-$AA$68/$AA$79</f>
        <v>-156.34887444444698</v>
      </c>
      <c r="AB81" s="210">
        <f>-$AB$68/$AB$79</f>
        <v>-1288.0277574377822</v>
      </c>
      <c r="AC81" s="210">
        <f>-$AC$68/$AC$79</f>
        <v>-3786.9056813347138</v>
      </c>
      <c r="AD81" s="210">
        <f>-$AD$68/$AD$79</f>
        <v>-2729.9686641036737</v>
      </c>
      <c r="AE81" s="210">
        <f>-$AE$68/$AE$79</f>
        <v>-10321.747728540904</v>
      </c>
      <c r="AF81" s="210">
        <f>-$AF$68/$AF$79</f>
        <v>-9771.3464046174358</v>
      </c>
      <c r="AG81" s="210">
        <f>-$AG$68/$AG$79</f>
        <v>-9879.8333283716911</v>
      </c>
      <c r="AH81" s="210">
        <f>-$AH$68/$AH$79</f>
        <v>-3416.0485561871842</v>
      </c>
      <c r="AI81" s="210">
        <f>-$AI$68/$AI$79</f>
        <v>-3642.4344500152852</v>
      </c>
      <c r="AJ81" s="210">
        <f>-$AJ$68/$AJ$79</f>
        <v>-6647.5250686268755</v>
      </c>
      <c r="AK81" s="30">
        <f>-AK18/AK75*0.5</f>
        <v>-5672.1598333333286</v>
      </c>
      <c r="AL81" s="30"/>
      <c r="AM81" s="30"/>
      <c r="AN81" s="207">
        <f>SUM(C81:AM81)</f>
        <v>-58637.599515511713</v>
      </c>
      <c r="AO81" s="207">
        <f>AN81+AO66</f>
        <v>-389308.066672399</v>
      </c>
      <c r="AP81" s="30"/>
    </row>
    <row r="82" spans="1:42" ht="14.25" x14ac:dyDescent="0.2">
      <c r="A82" s="222">
        <v>2014</v>
      </c>
      <c r="B82" s="36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>
        <f t="shared" si="8"/>
        <v>-20.746552415650438</v>
      </c>
      <c r="N82" s="263">
        <f t="shared" ref="N82:N87" si="9">-$N$68/$N$79</f>
        <v>-39.24840459217824</v>
      </c>
      <c r="O82" s="263">
        <f t="shared" ref="O82:O88" si="10">-$O$68/$O$79</f>
        <v>-53.061197448587961</v>
      </c>
      <c r="P82" s="263">
        <f t="shared" ref="P82:P89" si="11">-$P$68/$P$79</f>
        <v>-64.772856696779698</v>
      </c>
      <c r="Q82" s="263">
        <f t="shared" ref="Q82:Q90" si="12">-$Q$68/$Q$79</f>
        <v>-75.051394347022736</v>
      </c>
      <c r="R82" s="263">
        <f t="shared" ref="R82:R91" si="13">-$R$68/$R$79</f>
        <v>-84.329483268435936</v>
      </c>
      <c r="S82" s="263">
        <f t="shared" ref="S82:S92" si="14">-$S$68/$S$79</f>
        <v>-92.883645787465227</v>
      </c>
      <c r="T82" s="263">
        <f t="shared" ref="T82:T93" si="15">-$T$68/$T$79</f>
        <v>-100.93222669788932</v>
      </c>
      <c r="U82" s="263">
        <f t="shared" ref="U82:U94" si="16">-$U$68/$U$79</f>
        <v>-108.616062550783</v>
      </c>
      <c r="V82" s="263">
        <f t="shared" ref="V82:V95" si="17">-$V$68/$V$79</f>
        <v>-116.01483130358204</v>
      </c>
      <c r="W82" s="263">
        <f t="shared" ref="W82:W96" si="18">-$W$68/$W$79</f>
        <v>-157.31354781634352</v>
      </c>
      <c r="X82" s="263">
        <f t="shared" ref="X82:X97" si="19">-$X$68/$X$79</f>
        <v>-130.31944414151823</v>
      </c>
      <c r="Y82" s="263">
        <f t="shared" ref="Y82:Y98" si="20">-$Y$68/$Y$79</f>
        <v>-137.64227767495453</v>
      </c>
      <c r="Z82" s="263">
        <f t="shared" ref="Z82:Z99" si="21">-$Z$68/$Z$79</f>
        <v>-144.32124375719465</v>
      </c>
      <c r="AA82" s="263">
        <f t="shared" ref="AA82:AA100" si="22">-$AA$68/$AA$79</f>
        <v>-156.34887444444698</v>
      </c>
      <c r="AB82" s="263">
        <f t="shared" ref="AB82:AB101" si="23">-$AB$68/$AB$79</f>
        <v>-1288.0277574377822</v>
      </c>
      <c r="AC82" s="263">
        <f t="shared" ref="AC82:AC102" si="24">-$AC$68/$AC$79</f>
        <v>-3786.9056813347138</v>
      </c>
      <c r="AD82" s="263">
        <f t="shared" ref="AD82:AD103" si="25">-$AD$68/$AD$79</f>
        <v>-2729.9686641036737</v>
      </c>
      <c r="AE82" s="263">
        <f t="shared" ref="AE82:AE104" si="26">-$AE$68/$AE$79</f>
        <v>-10321.747728540904</v>
      </c>
      <c r="AF82" s="263">
        <f t="shared" ref="AF82:AF105" si="27">-$AF$68/$AF$79</f>
        <v>-9771.3464046174358</v>
      </c>
      <c r="AG82" s="263">
        <f t="shared" ref="AG82:AG106" si="28">-$AG$68/$AG$79</f>
        <v>-9879.8333283716911</v>
      </c>
      <c r="AH82" s="263">
        <f t="shared" ref="AH82:AH107" si="29">-$AH$68/$AH$79</f>
        <v>-3416.0485561871842</v>
      </c>
      <c r="AI82" s="263">
        <f t="shared" ref="AI82:AI108" si="30">-$AI$68/$AI$79</f>
        <v>-3642.4344500152852</v>
      </c>
      <c r="AJ82" s="263">
        <f t="shared" ref="AJ82:AJ109" si="31">-$AJ$68/$AJ$79</f>
        <v>-6647.5250686268755</v>
      </c>
      <c r="AK82" s="37">
        <f>-$AK$18/$AK$79</f>
        <v>-11344.319666666657</v>
      </c>
      <c r="AL82" s="37">
        <f>-AL18/30*0.5</f>
        <v>-506.64799999999815</v>
      </c>
      <c r="AM82" s="37"/>
      <c r="AN82" s="264">
        <f t="shared" ref="AN82:AN113" si="32">SUM(C82:AM82)</f>
        <v>-64816.407348845038</v>
      </c>
      <c r="AO82" s="264">
        <f>AO81+AN82</f>
        <v>-454124.47402124404</v>
      </c>
      <c r="AP82" s="30"/>
    </row>
    <row r="83" spans="1:42" ht="14.25" x14ac:dyDescent="0.2">
      <c r="A83" s="223">
        <v>2015</v>
      </c>
      <c r="B83" s="39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>
        <f t="shared" si="8"/>
        <v>-20.746552415650438</v>
      </c>
      <c r="N83" s="265">
        <f t="shared" si="9"/>
        <v>-39.24840459217824</v>
      </c>
      <c r="O83" s="265">
        <f t="shared" si="10"/>
        <v>-53.061197448587961</v>
      </c>
      <c r="P83" s="265">
        <f t="shared" si="11"/>
        <v>-64.772856696779698</v>
      </c>
      <c r="Q83" s="265">
        <f t="shared" si="12"/>
        <v>-75.051394347022736</v>
      </c>
      <c r="R83" s="265">
        <f t="shared" si="13"/>
        <v>-84.329483268435936</v>
      </c>
      <c r="S83" s="265">
        <f t="shared" si="14"/>
        <v>-92.883645787465227</v>
      </c>
      <c r="T83" s="265">
        <f t="shared" si="15"/>
        <v>-100.93222669788932</v>
      </c>
      <c r="U83" s="265">
        <f t="shared" si="16"/>
        <v>-108.616062550783</v>
      </c>
      <c r="V83" s="265">
        <f t="shared" si="17"/>
        <v>-116.01483130358204</v>
      </c>
      <c r="W83" s="265">
        <f t="shared" si="18"/>
        <v>-157.31354781634352</v>
      </c>
      <c r="X83" s="265">
        <f t="shared" si="19"/>
        <v>-130.31944414151823</v>
      </c>
      <c r="Y83" s="265">
        <f t="shared" si="20"/>
        <v>-137.64227767495453</v>
      </c>
      <c r="Z83" s="265">
        <f t="shared" si="21"/>
        <v>-144.32124375719465</v>
      </c>
      <c r="AA83" s="265">
        <f t="shared" si="22"/>
        <v>-156.34887444444698</v>
      </c>
      <c r="AB83" s="265">
        <f t="shared" si="23"/>
        <v>-1288.0277574377822</v>
      </c>
      <c r="AC83" s="265">
        <f t="shared" si="24"/>
        <v>-3786.9056813347138</v>
      </c>
      <c r="AD83" s="265">
        <f t="shared" si="25"/>
        <v>-2729.9686641036737</v>
      </c>
      <c r="AE83" s="265">
        <f t="shared" si="26"/>
        <v>-10321.747728540904</v>
      </c>
      <c r="AF83" s="265">
        <f t="shared" si="27"/>
        <v>-9771.3464046174358</v>
      </c>
      <c r="AG83" s="265">
        <f t="shared" si="28"/>
        <v>-9879.8333283716911</v>
      </c>
      <c r="AH83" s="265">
        <f t="shared" si="29"/>
        <v>-3416.0485561871842</v>
      </c>
      <c r="AI83" s="265">
        <f t="shared" si="30"/>
        <v>-3642.4344500152852</v>
      </c>
      <c r="AJ83" s="265">
        <f t="shared" si="31"/>
        <v>-6647.5250686268755</v>
      </c>
      <c r="AK83" s="40">
        <f t="shared" ref="AK83:AK110" si="33">-$AK$18/$AK$79</f>
        <v>-11344.319666666657</v>
      </c>
      <c r="AL83" s="40">
        <f>-$AL$18/30</f>
        <v>-1013.2959999999963</v>
      </c>
      <c r="AM83" s="40">
        <f>-$AM$15/30*0.5</f>
        <v>-502.70666666666511</v>
      </c>
      <c r="AN83" s="266">
        <f t="shared" si="32"/>
        <v>-65825.762015511689</v>
      </c>
      <c r="AO83" s="266">
        <f t="shared" ref="AO83:AO113" si="34">AO82+AN83</f>
        <v>-519950.23603675573</v>
      </c>
      <c r="AP83" s="30"/>
    </row>
    <row r="84" spans="1:42" ht="14.25" x14ac:dyDescent="0.2">
      <c r="A84" s="217">
        <v>2016</v>
      </c>
      <c r="C84" s="210"/>
      <c r="D84" s="210"/>
      <c r="E84" s="210"/>
      <c r="F84" s="210"/>
      <c r="G84" s="210"/>
      <c r="H84" s="210"/>
      <c r="I84" s="210"/>
      <c r="J84" s="210"/>
      <c r="K84" s="210"/>
      <c r="L84" s="210"/>
      <c r="M84" s="210">
        <f t="shared" si="8"/>
        <v>-20.746552415650438</v>
      </c>
      <c r="N84" s="210">
        <f t="shared" si="9"/>
        <v>-39.24840459217824</v>
      </c>
      <c r="O84" s="210">
        <f t="shared" si="10"/>
        <v>-53.061197448587961</v>
      </c>
      <c r="P84" s="210">
        <f t="shared" si="11"/>
        <v>-64.772856696779698</v>
      </c>
      <c r="Q84" s="210">
        <f t="shared" si="12"/>
        <v>-75.051394347022736</v>
      </c>
      <c r="R84" s="210">
        <f t="shared" si="13"/>
        <v>-84.329483268435936</v>
      </c>
      <c r="S84" s="210">
        <f t="shared" si="14"/>
        <v>-92.883645787465227</v>
      </c>
      <c r="T84" s="210">
        <f t="shared" si="15"/>
        <v>-100.93222669788932</v>
      </c>
      <c r="U84" s="210">
        <f t="shared" si="16"/>
        <v>-108.616062550783</v>
      </c>
      <c r="V84" s="210">
        <f t="shared" si="17"/>
        <v>-116.01483130358204</v>
      </c>
      <c r="W84" s="210">
        <f t="shared" si="18"/>
        <v>-157.31354781634352</v>
      </c>
      <c r="X84" s="210">
        <f t="shared" si="19"/>
        <v>-130.31944414151823</v>
      </c>
      <c r="Y84" s="210">
        <f t="shared" si="20"/>
        <v>-137.64227767495453</v>
      </c>
      <c r="Z84" s="210">
        <f t="shared" si="21"/>
        <v>-144.32124375719465</v>
      </c>
      <c r="AA84" s="210">
        <f t="shared" si="22"/>
        <v>-156.34887444444698</v>
      </c>
      <c r="AB84" s="210">
        <f t="shared" si="23"/>
        <v>-1288.0277574377822</v>
      </c>
      <c r="AC84" s="210">
        <f t="shared" si="24"/>
        <v>-3786.9056813347138</v>
      </c>
      <c r="AD84" s="210">
        <f t="shared" si="25"/>
        <v>-2729.9686641036737</v>
      </c>
      <c r="AE84" s="210">
        <f t="shared" si="26"/>
        <v>-10321.747728540904</v>
      </c>
      <c r="AF84" s="210">
        <f t="shared" si="27"/>
        <v>-9771.3464046174358</v>
      </c>
      <c r="AG84" s="210">
        <f t="shared" si="28"/>
        <v>-9879.8333283716911</v>
      </c>
      <c r="AH84" s="210">
        <f t="shared" si="29"/>
        <v>-3416.0485561871842</v>
      </c>
      <c r="AI84" s="210">
        <f t="shared" si="30"/>
        <v>-3642.4344500152852</v>
      </c>
      <c r="AJ84" s="210">
        <f t="shared" si="31"/>
        <v>-6647.5250686268755</v>
      </c>
      <c r="AK84" s="30">
        <f t="shared" si="33"/>
        <v>-11344.319666666657</v>
      </c>
      <c r="AL84" s="30">
        <f t="shared" ref="AL84:AL111" si="35">-$AL$18/30</f>
        <v>-1013.2959999999963</v>
      </c>
      <c r="AM84" s="30">
        <f>-$AM$15/30</f>
        <v>-1005.4133333333302</v>
      </c>
      <c r="AN84" s="207">
        <f t="shared" si="32"/>
        <v>-66328.468682178354</v>
      </c>
      <c r="AO84" s="207">
        <f t="shared" si="34"/>
        <v>-586278.70471893414</v>
      </c>
      <c r="AP84" s="30"/>
    </row>
    <row r="85" spans="1:42" ht="14.25" x14ac:dyDescent="0.2">
      <c r="A85" s="217">
        <v>2017</v>
      </c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>
        <f t="shared" si="8"/>
        <v>-20.746552415650438</v>
      </c>
      <c r="N85" s="210">
        <f t="shared" si="9"/>
        <v>-39.24840459217824</v>
      </c>
      <c r="O85" s="210">
        <f t="shared" si="10"/>
        <v>-53.061197448587961</v>
      </c>
      <c r="P85" s="210">
        <f t="shared" si="11"/>
        <v>-64.772856696779698</v>
      </c>
      <c r="Q85" s="210">
        <f t="shared" si="12"/>
        <v>-75.051394347022736</v>
      </c>
      <c r="R85" s="210">
        <f t="shared" si="13"/>
        <v>-84.329483268435936</v>
      </c>
      <c r="S85" s="210">
        <f t="shared" si="14"/>
        <v>-92.883645787465227</v>
      </c>
      <c r="T85" s="210">
        <f t="shared" si="15"/>
        <v>-100.93222669788932</v>
      </c>
      <c r="U85" s="210">
        <f t="shared" si="16"/>
        <v>-108.616062550783</v>
      </c>
      <c r="V85" s="210">
        <f t="shared" si="17"/>
        <v>-116.01483130358204</v>
      </c>
      <c r="W85" s="210">
        <f t="shared" si="18"/>
        <v>-157.31354781634352</v>
      </c>
      <c r="X85" s="210">
        <f t="shared" si="19"/>
        <v>-130.31944414151823</v>
      </c>
      <c r="Y85" s="210">
        <f t="shared" si="20"/>
        <v>-137.64227767495453</v>
      </c>
      <c r="Z85" s="210">
        <f t="shared" si="21"/>
        <v>-144.32124375719465</v>
      </c>
      <c r="AA85" s="210">
        <f t="shared" si="22"/>
        <v>-156.34887444444698</v>
      </c>
      <c r="AB85" s="210">
        <f t="shared" si="23"/>
        <v>-1288.0277574377822</v>
      </c>
      <c r="AC85" s="210">
        <f t="shared" si="24"/>
        <v>-3786.9056813347138</v>
      </c>
      <c r="AD85" s="210">
        <f t="shared" si="25"/>
        <v>-2729.9686641036737</v>
      </c>
      <c r="AE85" s="210">
        <f t="shared" si="26"/>
        <v>-10321.747728540904</v>
      </c>
      <c r="AF85" s="210">
        <f t="shared" si="27"/>
        <v>-9771.3464046174358</v>
      </c>
      <c r="AG85" s="210">
        <f t="shared" si="28"/>
        <v>-9879.8333283716911</v>
      </c>
      <c r="AH85" s="210">
        <f t="shared" si="29"/>
        <v>-3416.0485561871842</v>
      </c>
      <c r="AI85" s="210">
        <f t="shared" si="30"/>
        <v>-3642.4344500152852</v>
      </c>
      <c r="AJ85" s="210">
        <f t="shared" si="31"/>
        <v>-6647.5250686268755</v>
      </c>
      <c r="AK85" s="30">
        <f t="shared" si="33"/>
        <v>-11344.319666666657</v>
      </c>
      <c r="AL85" s="30">
        <f t="shared" si="35"/>
        <v>-1013.2959999999963</v>
      </c>
      <c r="AM85" s="30">
        <f t="shared" ref="AM85:AM112" si="36">-$AM$15/30</f>
        <v>-1005.4133333333302</v>
      </c>
      <c r="AN85" s="207">
        <f t="shared" si="32"/>
        <v>-66328.468682178354</v>
      </c>
      <c r="AO85" s="207">
        <f t="shared" si="34"/>
        <v>-652607.17340111244</v>
      </c>
      <c r="AP85" s="30"/>
    </row>
    <row r="86" spans="1:42" ht="14.25" x14ac:dyDescent="0.2">
      <c r="A86" s="217">
        <v>2018</v>
      </c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>
        <f t="shared" si="8"/>
        <v>-20.746552415650438</v>
      </c>
      <c r="N86" s="210">
        <f t="shared" si="9"/>
        <v>-39.24840459217824</v>
      </c>
      <c r="O86" s="210">
        <f t="shared" si="10"/>
        <v>-53.061197448587961</v>
      </c>
      <c r="P86" s="210">
        <f t="shared" si="11"/>
        <v>-64.772856696779698</v>
      </c>
      <c r="Q86" s="210">
        <f t="shared" si="12"/>
        <v>-75.051394347022736</v>
      </c>
      <c r="R86" s="210">
        <f t="shared" si="13"/>
        <v>-84.329483268435936</v>
      </c>
      <c r="S86" s="210">
        <f t="shared" si="14"/>
        <v>-92.883645787465227</v>
      </c>
      <c r="T86" s="210">
        <f t="shared" si="15"/>
        <v>-100.93222669788932</v>
      </c>
      <c r="U86" s="210">
        <f t="shared" si="16"/>
        <v>-108.616062550783</v>
      </c>
      <c r="V86" s="210">
        <f t="shared" si="17"/>
        <v>-116.01483130358204</v>
      </c>
      <c r="W86" s="210">
        <f t="shared" si="18"/>
        <v>-157.31354781634352</v>
      </c>
      <c r="X86" s="210">
        <f t="shared" si="19"/>
        <v>-130.31944414151823</v>
      </c>
      <c r="Y86" s="210">
        <f t="shared" si="20"/>
        <v>-137.64227767495453</v>
      </c>
      <c r="Z86" s="210">
        <f t="shared" si="21"/>
        <v>-144.32124375719465</v>
      </c>
      <c r="AA86" s="210">
        <f t="shared" si="22"/>
        <v>-156.34887444444698</v>
      </c>
      <c r="AB86" s="210">
        <f t="shared" si="23"/>
        <v>-1288.0277574377822</v>
      </c>
      <c r="AC86" s="210">
        <f t="shared" si="24"/>
        <v>-3786.9056813347138</v>
      </c>
      <c r="AD86" s="210">
        <f t="shared" si="25"/>
        <v>-2729.9686641036737</v>
      </c>
      <c r="AE86" s="210">
        <f t="shared" si="26"/>
        <v>-10321.747728540904</v>
      </c>
      <c r="AF86" s="210">
        <f t="shared" si="27"/>
        <v>-9771.3464046174358</v>
      </c>
      <c r="AG86" s="210">
        <f t="shared" si="28"/>
        <v>-9879.8333283716911</v>
      </c>
      <c r="AH86" s="210">
        <f t="shared" si="29"/>
        <v>-3416.0485561871842</v>
      </c>
      <c r="AI86" s="210">
        <f t="shared" si="30"/>
        <v>-3642.4344500152852</v>
      </c>
      <c r="AJ86" s="210">
        <f t="shared" si="31"/>
        <v>-6647.5250686268755</v>
      </c>
      <c r="AK86" s="30">
        <f t="shared" si="33"/>
        <v>-11344.319666666657</v>
      </c>
      <c r="AL86" s="30">
        <f t="shared" si="35"/>
        <v>-1013.2959999999963</v>
      </c>
      <c r="AM86" s="30">
        <f t="shared" si="36"/>
        <v>-1005.4133333333302</v>
      </c>
      <c r="AN86" s="207">
        <f t="shared" si="32"/>
        <v>-66328.468682178354</v>
      </c>
      <c r="AO86" s="207">
        <f t="shared" si="34"/>
        <v>-718935.64208329073</v>
      </c>
      <c r="AP86" s="30"/>
    </row>
    <row r="87" spans="1:42" ht="14.25" x14ac:dyDescent="0.2">
      <c r="A87" s="217">
        <v>2019</v>
      </c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>
        <f t="shared" si="9"/>
        <v>-39.24840459217824</v>
      </c>
      <c r="O87" s="210">
        <f t="shared" si="10"/>
        <v>-53.061197448587961</v>
      </c>
      <c r="P87" s="210">
        <f t="shared" si="11"/>
        <v>-64.772856696779698</v>
      </c>
      <c r="Q87" s="210">
        <f t="shared" si="12"/>
        <v>-75.051394347022736</v>
      </c>
      <c r="R87" s="210">
        <f t="shared" si="13"/>
        <v>-84.329483268435936</v>
      </c>
      <c r="S87" s="210">
        <f t="shared" si="14"/>
        <v>-92.883645787465227</v>
      </c>
      <c r="T87" s="210">
        <f t="shared" si="15"/>
        <v>-100.93222669788932</v>
      </c>
      <c r="U87" s="210">
        <f t="shared" si="16"/>
        <v>-108.616062550783</v>
      </c>
      <c r="V87" s="210">
        <f t="shared" si="17"/>
        <v>-116.01483130358204</v>
      </c>
      <c r="W87" s="210">
        <f t="shared" si="18"/>
        <v>-157.31354781634352</v>
      </c>
      <c r="X87" s="210">
        <f t="shared" si="19"/>
        <v>-130.31944414151823</v>
      </c>
      <c r="Y87" s="210">
        <f t="shared" si="20"/>
        <v>-137.64227767495453</v>
      </c>
      <c r="Z87" s="210">
        <f t="shared" si="21"/>
        <v>-144.32124375719465</v>
      </c>
      <c r="AA87" s="210">
        <f t="shared" si="22"/>
        <v>-156.34887444444698</v>
      </c>
      <c r="AB87" s="210">
        <f t="shared" si="23"/>
        <v>-1288.0277574377822</v>
      </c>
      <c r="AC87" s="210">
        <f t="shared" si="24"/>
        <v>-3786.9056813347138</v>
      </c>
      <c r="AD87" s="210">
        <f t="shared" si="25"/>
        <v>-2729.9686641036737</v>
      </c>
      <c r="AE87" s="210">
        <f t="shared" si="26"/>
        <v>-10321.747728540904</v>
      </c>
      <c r="AF87" s="210">
        <f t="shared" si="27"/>
        <v>-9771.3464046174358</v>
      </c>
      <c r="AG87" s="210">
        <f t="shared" si="28"/>
        <v>-9879.8333283716911</v>
      </c>
      <c r="AH87" s="210">
        <f t="shared" si="29"/>
        <v>-3416.0485561871842</v>
      </c>
      <c r="AI87" s="210">
        <f t="shared" si="30"/>
        <v>-3642.4344500152852</v>
      </c>
      <c r="AJ87" s="210">
        <f t="shared" si="31"/>
        <v>-6647.5250686268755</v>
      </c>
      <c r="AK87" s="30">
        <f t="shared" si="33"/>
        <v>-11344.319666666657</v>
      </c>
      <c r="AL87" s="30">
        <f t="shared" si="35"/>
        <v>-1013.2959999999963</v>
      </c>
      <c r="AM87" s="30">
        <f t="shared" si="36"/>
        <v>-1005.4133333333302</v>
      </c>
      <c r="AN87" s="207">
        <f t="shared" si="32"/>
        <v>-66307.722129762711</v>
      </c>
      <c r="AO87" s="207">
        <f t="shared" si="34"/>
        <v>-785243.36421305349</v>
      </c>
      <c r="AP87" s="30"/>
    </row>
    <row r="88" spans="1:42" ht="14.25" x14ac:dyDescent="0.2">
      <c r="A88" s="217">
        <v>2020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>
        <f t="shared" si="10"/>
        <v>-53.061197448587961</v>
      </c>
      <c r="P88" s="210">
        <f t="shared" si="11"/>
        <v>-64.772856696779698</v>
      </c>
      <c r="Q88" s="210">
        <f t="shared" si="12"/>
        <v>-75.051394347022736</v>
      </c>
      <c r="R88" s="210">
        <f t="shared" si="13"/>
        <v>-84.329483268435936</v>
      </c>
      <c r="S88" s="210">
        <f t="shared" si="14"/>
        <v>-92.883645787465227</v>
      </c>
      <c r="T88" s="210">
        <f t="shared" si="15"/>
        <v>-100.93222669788932</v>
      </c>
      <c r="U88" s="210">
        <f t="shared" si="16"/>
        <v>-108.616062550783</v>
      </c>
      <c r="V88" s="210">
        <f t="shared" si="17"/>
        <v>-116.01483130358204</v>
      </c>
      <c r="W88" s="210">
        <f t="shared" si="18"/>
        <v>-157.31354781634352</v>
      </c>
      <c r="X88" s="210">
        <f t="shared" si="19"/>
        <v>-130.31944414151823</v>
      </c>
      <c r="Y88" s="210">
        <f t="shared" si="20"/>
        <v>-137.64227767495453</v>
      </c>
      <c r="Z88" s="210">
        <f t="shared" si="21"/>
        <v>-144.32124375719465</v>
      </c>
      <c r="AA88" s="210">
        <f t="shared" si="22"/>
        <v>-156.34887444444698</v>
      </c>
      <c r="AB88" s="210">
        <f t="shared" si="23"/>
        <v>-1288.0277574377822</v>
      </c>
      <c r="AC88" s="210">
        <f t="shared" si="24"/>
        <v>-3786.9056813347138</v>
      </c>
      <c r="AD88" s="210">
        <f t="shared" si="25"/>
        <v>-2729.9686641036737</v>
      </c>
      <c r="AE88" s="210">
        <f t="shared" si="26"/>
        <v>-10321.747728540904</v>
      </c>
      <c r="AF88" s="210">
        <f t="shared" si="27"/>
        <v>-9771.3464046174358</v>
      </c>
      <c r="AG88" s="210">
        <f t="shared" si="28"/>
        <v>-9879.8333283716911</v>
      </c>
      <c r="AH88" s="210">
        <f t="shared" si="29"/>
        <v>-3416.0485561871842</v>
      </c>
      <c r="AI88" s="210">
        <f t="shared" si="30"/>
        <v>-3642.4344500152852</v>
      </c>
      <c r="AJ88" s="210">
        <f t="shared" si="31"/>
        <v>-6647.5250686268755</v>
      </c>
      <c r="AK88" s="30">
        <f t="shared" si="33"/>
        <v>-11344.319666666657</v>
      </c>
      <c r="AL88" s="30">
        <f t="shared" si="35"/>
        <v>-1013.2959999999963</v>
      </c>
      <c r="AM88" s="30">
        <f t="shared" si="36"/>
        <v>-1005.4133333333302</v>
      </c>
      <c r="AN88" s="207">
        <f t="shared" si="32"/>
        <v>-66268.473725170537</v>
      </c>
      <c r="AO88" s="207">
        <f t="shared" si="34"/>
        <v>-851511.83793822397</v>
      </c>
      <c r="AP88" s="30"/>
    </row>
    <row r="89" spans="1:42" ht="14.25" x14ac:dyDescent="0.2">
      <c r="A89" s="217">
        <v>2021</v>
      </c>
      <c r="C89" s="210"/>
      <c r="D89" s="210"/>
      <c r="E89" s="21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>
        <f t="shared" si="11"/>
        <v>-64.772856696779698</v>
      </c>
      <c r="Q89" s="210">
        <f t="shared" si="12"/>
        <v>-75.051394347022736</v>
      </c>
      <c r="R89" s="210">
        <f t="shared" si="13"/>
        <v>-84.329483268435936</v>
      </c>
      <c r="S89" s="210">
        <f t="shared" si="14"/>
        <v>-92.883645787465227</v>
      </c>
      <c r="T89" s="210">
        <f t="shared" si="15"/>
        <v>-100.93222669788932</v>
      </c>
      <c r="U89" s="210">
        <f t="shared" si="16"/>
        <v>-108.616062550783</v>
      </c>
      <c r="V89" s="210">
        <f t="shared" si="17"/>
        <v>-116.01483130358204</v>
      </c>
      <c r="W89" s="210">
        <f t="shared" si="18"/>
        <v>-157.31354781634352</v>
      </c>
      <c r="X89" s="210">
        <f t="shared" si="19"/>
        <v>-130.31944414151823</v>
      </c>
      <c r="Y89" s="210">
        <f t="shared" si="20"/>
        <v>-137.64227767495453</v>
      </c>
      <c r="Z89" s="210">
        <f t="shared" si="21"/>
        <v>-144.32124375719465</v>
      </c>
      <c r="AA89" s="210">
        <f t="shared" si="22"/>
        <v>-156.34887444444698</v>
      </c>
      <c r="AB89" s="210">
        <f t="shared" si="23"/>
        <v>-1288.0277574377822</v>
      </c>
      <c r="AC89" s="210">
        <f t="shared" si="24"/>
        <v>-3786.9056813347138</v>
      </c>
      <c r="AD89" s="210">
        <f t="shared" si="25"/>
        <v>-2729.9686641036737</v>
      </c>
      <c r="AE89" s="210">
        <f t="shared" si="26"/>
        <v>-10321.747728540904</v>
      </c>
      <c r="AF89" s="210">
        <f t="shared" si="27"/>
        <v>-9771.3464046174358</v>
      </c>
      <c r="AG89" s="210">
        <f t="shared" si="28"/>
        <v>-9879.8333283716911</v>
      </c>
      <c r="AH89" s="210">
        <f t="shared" si="29"/>
        <v>-3416.0485561871842</v>
      </c>
      <c r="AI89" s="210">
        <f t="shared" si="30"/>
        <v>-3642.4344500152852</v>
      </c>
      <c r="AJ89" s="210">
        <f t="shared" si="31"/>
        <v>-6647.5250686268755</v>
      </c>
      <c r="AK89" s="30">
        <f t="shared" si="33"/>
        <v>-11344.319666666657</v>
      </c>
      <c r="AL89" s="30">
        <f t="shared" si="35"/>
        <v>-1013.2959999999963</v>
      </c>
      <c r="AM89" s="30">
        <f t="shared" si="36"/>
        <v>-1005.4133333333302</v>
      </c>
      <c r="AN89" s="207">
        <f t="shared" si="32"/>
        <v>-66215.412527721943</v>
      </c>
      <c r="AO89" s="207">
        <f t="shared" si="34"/>
        <v>-917727.25046594592</v>
      </c>
      <c r="AP89" s="30"/>
    </row>
    <row r="90" spans="1:42" ht="14.25" x14ac:dyDescent="0.2">
      <c r="A90" s="217">
        <v>2022</v>
      </c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>
        <f t="shared" si="12"/>
        <v>-75.051394347022736</v>
      </c>
      <c r="R90" s="210">
        <f t="shared" si="13"/>
        <v>-84.329483268435936</v>
      </c>
      <c r="S90" s="210">
        <f t="shared" si="14"/>
        <v>-92.883645787465227</v>
      </c>
      <c r="T90" s="210">
        <f t="shared" si="15"/>
        <v>-100.93222669788932</v>
      </c>
      <c r="U90" s="210">
        <f t="shared" si="16"/>
        <v>-108.616062550783</v>
      </c>
      <c r="V90" s="210">
        <f t="shared" si="17"/>
        <v>-116.01483130358204</v>
      </c>
      <c r="W90" s="210">
        <f t="shared" si="18"/>
        <v>-157.31354781634352</v>
      </c>
      <c r="X90" s="210">
        <f t="shared" si="19"/>
        <v>-130.31944414151823</v>
      </c>
      <c r="Y90" s="210">
        <f t="shared" si="20"/>
        <v>-137.64227767495453</v>
      </c>
      <c r="Z90" s="210">
        <f t="shared" si="21"/>
        <v>-144.32124375719465</v>
      </c>
      <c r="AA90" s="210">
        <f t="shared" si="22"/>
        <v>-156.34887444444698</v>
      </c>
      <c r="AB90" s="210">
        <f t="shared" si="23"/>
        <v>-1288.0277574377822</v>
      </c>
      <c r="AC90" s="210">
        <f t="shared" si="24"/>
        <v>-3786.9056813347138</v>
      </c>
      <c r="AD90" s="210">
        <f t="shared" si="25"/>
        <v>-2729.9686641036737</v>
      </c>
      <c r="AE90" s="210">
        <f t="shared" si="26"/>
        <v>-10321.747728540904</v>
      </c>
      <c r="AF90" s="210">
        <f t="shared" si="27"/>
        <v>-9771.3464046174358</v>
      </c>
      <c r="AG90" s="210">
        <f t="shared" si="28"/>
        <v>-9879.8333283716911</v>
      </c>
      <c r="AH90" s="210">
        <f t="shared" si="29"/>
        <v>-3416.0485561871842</v>
      </c>
      <c r="AI90" s="210">
        <f t="shared" si="30"/>
        <v>-3642.4344500152852</v>
      </c>
      <c r="AJ90" s="210">
        <f t="shared" si="31"/>
        <v>-6647.5250686268755</v>
      </c>
      <c r="AK90" s="30">
        <f t="shared" si="33"/>
        <v>-11344.319666666657</v>
      </c>
      <c r="AL90" s="30">
        <f t="shared" si="35"/>
        <v>-1013.2959999999963</v>
      </c>
      <c r="AM90" s="30">
        <f t="shared" si="36"/>
        <v>-1005.4133333333302</v>
      </c>
      <c r="AN90" s="207">
        <f t="shared" si="32"/>
        <v>-66150.639671025157</v>
      </c>
      <c r="AO90" s="207">
        <f t="shared" si="34"/>
        <v>-983877.89013697114</v>
      </c>
      <c r="AP90" s="30"/>
    </row>
    <row r="91" spans="1:42" ht="14.25" x14ac:dyDescent="0.2">
      <c r="A91" s="217">
        <v>2023</v>
      </c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>
        <f t="shared" si="13"/>
        <v>-84.329483268435936</v>
      </c>
      <c r="S91" s="210">
        <f t="shared" si="14"/>
        <v>-92.883645787465227</v>
      </c>
      <c r="T91" s="210">
        <f t="shared" si="15"/>
        <v>-100.93222669788932</v>
      </c>
      <c r="U91" s="210">
        <f t="shared" si="16"/>
        <v>-108.616062550783</v>
      </c>
      <c r="V91" s="210">
        <f t="shared" si="17"/>
        <v>-116.01483130358204</v>
      </c>
      <c r="W91" s="210">
        <f t="shared" si="18"/>
        <v>-157.31354781634352</v>
      </c>
      <c r="X91" s="210">
        <f t="shared" si="19"/>
        <v>-130.31944414151823</v>
      </c>
      <c r="Y91" s="210">
        <f t="shared" si="20"/>
        <v>-137.64227767495453</v>
      </c>
      <c r="Z91" s="210">
        <f t="shared" si="21"/>
        <v>-144.32124375719465</v>
      </c>
      <c r="AA91" s="210">
        <f t="shared" si="22"/>
        <v>-156.34887444444698</v>
      </c>
      <c r="AB91" s="210">
        <f t="shared" si="23"/>
        <v>-1288.0277574377822</v>
      </c>
      <c r="AC91" s="210">
        <f t="shared" si="24"/>
        <v>-3786.9056813347138</v>
      </c>
      <c r="AD91" s="210">
        <f t="shared" si="25"/>
        <v>-2729.9686641036737</v>
      </c>
      <c r="AE91" s="210">
        <f t="shared" si="26"/>
        <v>-10321.747728540904</v>
      </c>
      <c r="AF91" s="210">
        <f t="shared" si="27"/>
        <v>-9771.3464046174358</v>
      </c>
      <c r="AG91" s="210">
        <f t="shared" si="28"/>
        <v>-9879.8333283716911</v>
      </c>
      <c r="AH91" s="210">
        <f t="shared" si="29"/>
        <v>-3416.0485561871842</v>
      </c>
      <c r="AI91" s="210">
        <f t="shared" si="30"/>
        <v>-3642.4344500152852</v>
      </c>
      <c r="AJ91" s="210">
        <f t="shared" si="31"/>
        <v>-6647.5250686268755</v>
      </c>
      <c r="AK91" s="30">
        <f t="shared" si="33"/>
        <v>-11344.319666666657</v>
      </c>
      <c r="AL91" s="30">
        <f t="shared" si="35"/>
        <v>-1013.2959999999963</v>
      </c>
      <c r="AM91" s="30">
        <f t="shared" si="36"/>
        <v>-1005.4133333333302</v>
      </c>
      <c r="AN91" s="207">
        <f t="shared" si="32"/>
        <v>-66075.588276678143</v>
      </c>
      <c r="AO91" s="207">
        <f t="shared" si="34"/>
        <v>-1049953.4784136494</v>
      </c>
      <c r="AP91" s="30"/>
    </row>
    <row r="92" spans="1:42" ht="14.25" x14ac:dyDescent="0.2">
      <c r="A92" s="217">
        <v>2024</v>
      </c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>
        <f t="shared" si="14"/>
        <v>-92.883645787465227</v>
      </c>
      <c r="T92" s="210">
        <f t="shared" si="15"/>
        <v>-100.93222669788932</v>
      </c>
      <c r="U92" s="210">
        <f t="shared" si="16"/>
        <v>-108.616062550783</v>
      </c>
      <c r="V92" s="210">
        <f t="shared" si="17"/>
        <v>-116.01483130358204</v>
      </c>
      <c r="W92" s="210">
        <f t="shared" si="18"/>
        <v>-157.31354781634352</v>
      </c>
      <c r="X92" s="210">
        <f t="shared" si="19"/>
        <v>-130.31944414151823</v>
      </c>
      <c r="Y92" s="210">
        <f t="shared" si="20"/>
        <v>-137.64227767495453</v>
      </c>
      <c r="Z92" s="210">
        <f t="shared" si="21"/>
        <v>-144.32124375719465</v>
      </c>
      <c r="AA92" s="210">
        <f t="shared" si="22"/>
        <v>-156.34887444444698</v>
      </c>
      <c r="AB92" s="210">
        <f t="shared" si="23"/>
        <v>-1288.0277574377822</v>
      </c>
      <c r="AC92" s="210">
        <f t="shared" si="24"/>
        <v>-3786.9056813347138</v>
      </c>
      <c r="AD92" s="210">
        <f t="shared" si="25"/>
        <v>-2729.9686641036737</v>
      </c>
      <c r="AE92" s="210">
        <f t="shared" si="26"/>
        <v>-10321.747728540904</v>
      </c>
      <c r="AF92" s="210">
        <f t="shared" si="27"/>
        <v>-9771.3464046174358</v>
      </c>
      <c r="AG92" s="210">
        <f t="shared" si="28"/>
        <v>-9879.8333283716911</v>
      </c>
      <c r="AH92" s="210">
        <f t="shared" si="29"/>
        <v>-3416.0485561871842</v>
      </c>
      <c r="AI92" s="210">
        <f t="shared" si="30"/>
        <v>-3642.4344500152852</v>
      </c>
      <c r="AJ92" s="210">
        <f t="shared" si="31"/>
        <v>-6647.5250686268755</v>
      </c>
      <c r="AK92" s="30">
        <f t="shared" si="33"/>
        <v>-11344.319666666657</v>
      </c>
      <c r="AL92" s="30">
        <f t="shared" si="35"/>
        <v>-1013.2959999999963</v>
      </c>
      <c r="AM92" s="30">
        <f t="shared" si="36"/>
        <v>-1005.4133333333302</v>
      </c>
      <c r="AN92" s="207">
        <f t="shared" si="32"/>
        <v>-65991.25879340971</v>
      </c>
      <c r="AO92" s="207">
        <f t="shared" si="34"/>
        <v>-1115944.737207059</v>
      </c>
      <c r="AP92" s="30"/>
    </row>
    <row r="93" spans="1:42" ht="14.25" x14ac:dyDescent="0.2">
      <c r="A93" s="217">
        <v>2025</v>
      </c>
      <c r="C93" s="210"/>
      <c r="D93" s="210"/>
      <c r="E93" s="210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>
        <f t="shared" si="15"/>
        <v>-100.93222669788932</v>
      </c>
      <c r="U93" s="210">
        <f t="shared" si="16"/>
        <v>-108.616062550783</v>
      </c>
      <c r="V93" s="210">
        <f t="shared" si="17"/>
        <v>-116.01483130358204</v>
      </c>
      <c r="W93" s="210">
        <f t="shared" si="18"/>
        <v>-157.31354781634352</v>
      </c>
      <c r="X93" s="210">
        <f t="shared" si="19"/>
        <v>-130.31944414151823</v>
      </c>
      <c r="Y93" s="210">
        <f t="shared" si="20"/>
        <v>-137.64227767495453</v>
      </c>
      <c r="Z93" s="210">
        <f t="shared" si="21"/>
        <v>-144.32124375719465</v>
      </c>
      <c r="AA93" s="210">
        <f t="shared" si="22"/>
        <v>-156.34887444444698</v>
      </c>
      <c r="AB93" s="210">
        <f t="shared" si="23"/>
        <v>-1288.0277574377822</v>
      </c>
      <c r="AC93" s="210">
        <f t="shared" si="24"/>
        <v>-3786.9056813347138</v>
      </c>
      <c r="AD93" s="210">
        <f t="shared" si="25"/>
        <v>-2729.9686641036737</v>
      </c>
      <c r="AE93" s="210">
        <f t="shared" si="26"/>
        <v>-10321.747728540904</v>
      </c>
      <c r="AF93" s="210">
        <f t="shared" si="27"/>
        <v>-9771.3464046174358</v>
      </c>
      <c r="AG93" s="210">
        <f t="shared" si="28"/>
        <v>-9879.8333283716911</v>
      </c>
      <c r="AH93" s="210">
        <f t="shared" si="29"/>
        <v>-3416.0485561871842</v>
      </c>
      <c r="AI93" s="210">
        <f t="shared" si="30"/>
        <v>-3642.4344500152852</v>
      </c>
      <c r="AJ93" s="210">
        <f t="shared" si="31"/>
        <v>-6647.5250686268755</v>
      </c>
      <c r="AK93" s="30">
        <f t="shared" si="33"/>
        <v>-11344.319666666657</v>
      </c>
      <c r="AL93" s="30">
        <f t="shared" si="35"/>
        <v>-1013.2959999999963</v>
      </c>
      <c r="AM93" s="30">
        <f t="shared" si="36"/>
        <v>-1005.4133333333302</v>
      </c>
      <c r="AN93" s="207">
        <f t="shared" si="32"/>
        <v>-65898.375147622239</v>
      </c>
      <c r="AO93" s="207">
        <f t="shared" si="34"/>
        <v>-1181843.1123546814</v>
      </c>
      <c r="AP93" s="30"/>
    </row>
    <row r="94" spans="1:42" ht="14.25" x14ac:dyDescent="0.2">
      <c r="A94" s="217">
        <v>2026</v>
      </c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>
        <f t="shared" si="16"/>
        <v>-108.616062550783</v>
      </c>
      <c r="V94" s="210">
        <f t="shared" si="17"/>
        <v>-116.01483130358204</v>
      </c>
      <c r="W94" s="210">
        <f t="shared" si="18"/>
        <v>-157.31354781634352</v>
      </c>
      <c r="X94" s="210">
        <f t="shared" si="19"/>
        <v>-130.31944414151823</v>
      </c>
      <c r="Y94" s="210">
        <f t="shared" si="20"/>
        <v>-137.64227767495453</v>
      </c>
      <c r="Z94" s="210">
        <f t="shared" si="21"/>
        <v>-144.32124375719465</v>
      </c>
      <c r="AA94" s="210">
        <f t="shared" si="22"/>
        <v>-156.34887444444698</v>
      </c>
      <c r="AB94" s="210">
        <f t="shared" si="23"/>
        <v>-1288.0277574377822</v>
      </c>
      <c r="AC94" s="210">
        <f t="shared" si="24"/>
        <v>-3786.9056813347138</v>
      </c>
      <c r="AD94" s="210">
        <f t="shared" si="25"/>
        <v>-2729.9686641036737</v>
      </c>
      <c r="AE94" s="210">
        <f t="shared" si="26"/>
        <v>-10321.747728540904</v>
      </c>
      <c r="AF94" s="210">
        <f t="shared" si="27"/>
        <v>-9771.3464046174358</v>
      </c>
      <c r="AG94" s="210">
        <f t="shared" si="28"/>
        <v>-9879.8333283716911</v>
      </c>
      <c r="AH94" s="210">
        <f t="shared" si="29"/>
        <v>-3416.0485561871842</v>
      </c>
      <c r="AI94" s="210">
        <f t="shared" si="30"/>
        <v>-3642.4344500152852</v>
      </c>
      <c r="AJ94" s="210">
        <f t="shared" si="31"/>
        <v>-6647.5250686268755</v>
      </c>
      <c r="AK94" s="30">
        <f t="shared" si="33"/>
        <v>-11344.319666666657</v>
      </c>
      <c r="AL94" s="30">
        <f t="shared" si="35"/>
        <v>-1013.2959999999963</v>
      </c>
      <c r="AM94" s="30">
        <f t="shared" si="36"/>
        <v>-1005.4133333333302</v>
      </c>
      <c r="AN94" s="207">
        <f t="shared" si="32"/>
        <v>-65797.442920924354</v>
      </c>
      <c r="AO94" s="207">
        <f t="shared" si="34"/>
        <v>-1247640.5552756058</v>
      </c>
      <c r="AP94" s="30"/>
    </row>
    <row r="95" spans="1:42" ht="14.25" x14ac:dyDescent="0.2">
      <c r="A95" s="217">
        <v>2027</v>
      </c>
      <c r="C95" s="210"/>
      <c r="D95" s="210"/>
      <c r="E95" s="210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>
        <f t="shared" si="17"/>
        <v>-116.01483130358204</v>
      </c>
      <c r="W95" s="210">
        <f t="shared" si="18"/>
        <v>-157.31354781634352</v>
      </c>
      <c r="X95" s="210">
        <f t="shared" si="19"/>
        <v>-130.31944414151823</v>
      </c>
      <c r="Y95" s="210">
        <f t="shared" si="20"/>
        <v>-137.64227767495453</v>
      </c>
      <c r="Z95" s="210">
        <f t="shared" si="21"/>
        <v>-144.32124375719465</v>
      </c>
      <c r="AA95" s="210">
        <f t="shared" si="22"/>
        <v>-156.34887444444698</v>
      </c>
      <c r="AB95" s="210">
        <f t="shared" si="23"/>
        <v>-1288.0277574377822</v>
      </c>
      <c r="AC95" s="210">
        <f t="shared" si="24"/>
        <v>-3786.9056813347138</v>
      </c>
      <c r="AD95" s="210">
        <f t="shared" si="25"/>
        <v>-2729.9686641036737</v>
      </c>
      <c r="AE95" s="210">
        <f t="shared" si="26"/>
        <v>-10321.747728540904</v>
      </c>
      <c r="AF95" s="210">
        <f t="shared" si="27"/>
        <v>-9771.3464046174358</v>
      </c>
      <c r="AG95" s="210">
        <f t="shared" si="28"/>
        <v>-9879.8333283716911</v>
      </c>
      <c r="AH95" s="210">
        <f t="shared" si="29"/>
        <v>-3416.0485561871842</v>
      </c>
      <c r="AI95" s="210">
        <f t="shared" si="30"/>
        <v>-3642.4344500152852</v>
      </c>
      <c r="AJ95" s="210">
        <f t="shared" si="31"/>
        <v>-6647.5250686268755</v>
      </c>
      <c r="AK95" s="30">
        <f t="shared" si="33"/>
        <v>-11344.319666666657</v>
      </c>
      <c r="AL95" s="30">
        <f t="shared" si="35"/>
        <v>-1013.2959999999963</v>
      </c>
      <c r="AM95" s="30">
        <f t="shared" si="36"/>
        <v>-1005.4133333333302</v>
      </c>
      <c r="AN95" s="207">
        <f t="shared" si="32"/>
        <v>-65688.826858373563</v>
      </c>
      <c r="AO95" s="207">
        <f t="shared" si="34"/>
        <v>-1313329.3821339794</v>
      </c>
      <c r="AP95" s="30"/>
    </row>
    <row r="96" spans="1:42" ht="14.25" x14ac:dyDescent="0.2">
      <c r="A96" s="217">
        <v>2028</v>
      </c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>
        <f t="shared" si="18"/>
        <v>-157.31354781634352</v>
      </c>
      <c r="X96" s="210">
        <f t="shared" si="19"/>
        <v>-130.31944414151823</v>
      </c>
      <c r="Y96" s="210">
        <f t="shared" si="20"/>
        <v>-137.64227767495453</v>
      </c>
      <c r="Z96" s="210">
        <f t="shared" si="21"/>
        <v>-144.32124375719465</v>
      </c>
      <c r="AA96" s="210">
        <f t="shared" si="22"/>
        <v>-156.34887444444698</v>
      </c>
      <c r="AB96" s="210">
        <f t="shared" si="23"/>
        <v>-1288.0277574377822</v>
      </c>
      <c r="AC96" s="210">
        <f t="shared" si="24"/>
        <v>-3786.9056813347138</v>
      </c>
      <c r="AD96" s="210">
        <f t="shared" si="25"/>
        <v>-2729.9686641036737</v>
      </c>
      <c r="AE96" s="210">
        <f t="shared" si="26"/>
        <v>-10321.747728540904</v>
      </c>
      <c r="AF96" s="210">
        <f t="shared" si="27"/>
        <v>-9771.3464046174358</v>
      </c>
      <c r="AG96" s="210">
        <f t="shared" si="28"/>
        <v>-9879.8333283716911</v>
      </c>
      <c r="AH96" s="210">
        <f t="shared" si="29"/>
        <v>-3416.0485561871842</v>
      </c>
      <c r="AI96" s="210">
        <f t="shared" si="30"/>
        <v>-3642.4344500152852</v>
      </c>
      <c r="AJ96" s="210">
        <f t="shared" si="31"/>
        <v>-6647.5250686268755</v>
      </c>
      <c r="AK96" s="30">
        <f t="shared" si="33"/>
        <v>-11344.319666666657</v>
      </c>
      <c r="AL96" s="30">
        <f t="shared" si="35"/>
        <v>-1013.2959999999963</v>
      </c>
      <c r="AM96" s="30">
        <f t="shared" si="36"/>
        <v>-1005.4133333333302</v>
      </c>
      <c r="AN96" s="207">
        <f t="shared" si="32"/>
        <v>-65572.812027069987</v>
      </c>
      <c r="AO96" s="207">
        <f t="shared" si="34"/>
        <v>-1378902.1941610493</v>
      </c>
      <c r="AP96" s="30"/>
    </row>
    <row r="97" spans="1:42" ht="14.25" x14ac:dyDescent="0.2">
      <c r="A97" s="217">
        <v>2029</v>
      </c>
      <c r="C97" s="210"/>
      <c r="D97" s="210"/>
      <c r="E97" s="21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>
        <f t="shared" si="19"/>
        <v>-130.31944414151823</v>
      </c>
      <c r="Y97" s="210">
        <f t="shared" si="20"/>
        <v>-137.64227767495453</v>
      </c>
      <c r="Z97" s="210">
        <f t="shared" si="21"/>
        <v>-144.32124375719465</v>
      </c>
      <c r="AA97" s="210">
        <f t="shared" si="22"/>
        <v>-156.34887444444698</v>
      </c>
      <c r="AB97" s="210">
        <f t="shared" si="23"/>
        <v>-1288.0277574377822</v>
      </c>
      <c r="AC97" s="210">
        <f t="shared" si="24"/>
        <v>-3786.9056813347138</v>
      </c>
      <c r="AD97" s="210">
        <f t="shared" si="25"/>
        <v>-2729.9686641036737</v>
      </c>
      <c r="AE97" s="210">
        <f t="shared" si="26"/>
        <v>-10321.747728540904</v>
      </c>
      <c r="AF97" s="210">
        <f t="shared" si="27"/>
        <v>-9771.3464046174358</v>
      </c>
      <c r="AG97" s="210">
        <f t="shared" si="28"/>
        <v>-9879.8333283716911</v>
      </c>
      <c r="AH97" s="210">
        <f t="shared" si="29"/>
        <v>-3416.0485561871842</v>
      </c>
      <c r="AI97" s="210">
        <f t="shared" si="30"/>
        <v>-3642.4344500152852</v>
      </c>
      <c r="AJ97" s="210">
        <f t="shared" si="31"/>
        <v>-6647.5250686268755</v>
      </c>
      <c r="AK97" s="30">
        <f t="shared" si="33"/>
        <v>-11344.319666666657</v>
      </c>
      <c r="AL97" s="30">
        <f t="shared" si="35"/>
        <v>-1013.2959999999963</v>
      </c>
      <c r="AM97" s="30">
        <f t="shared" si="36"/>
        <v>-1005.4133333333302</v>
      </c>
      <c r="AN97" s="207">
        <f t="shared" si="32"/>
        <v>-65415.498479253642</v>
      </c>
      <c r="AO97" s="207">
        <f t="shared" si="34"/>
        <v>-1444317.6926403029</v>
      </c>
      <c r="AP97" s="30"/>
    </row>
    <row r="98" spans="1:42" ht="14.25" x14ac:dyDescent="0.2">
      <c r="A98" s="217">
        <v>2030</v>
      </c>
      <c r="C98" s="210"/>
      <c r="D98" s="210"/>
      <c r="E98" s="21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>
        <f t="shared" si="20"/>
        <v>-137.64227767495453</v>
      </c>
      <c r="Z98" s="210">
        <f t="shared" si="21"/>
        <v>-144.32124375719465</v>
      </c>
      <c r="AA98" s="210">
        <f t="shared" si="22"/>
        <v>-156.34887444444698</v>
      </c>
      <c r="AB98" s="210">
        <f t="shared" si="23"/>
        <v>-1288.0277574377822</v>
      </c>
      <c r="AC98" s="210">
        <f t="shared" si="24"/>
        <v>-3786.9056813347138</v>
      </c>
      <c r="AD98" s="210">
        <f t="shared" si="25"/>
        <v>-2729.9686641036737</v>
      </c>
      <c r="AE98" s="210">
        <f t="shared" si="26"/>
        <v>-10321.747728540904</v>
      </c>
      <c r="AF98" s="210">
        <f t="shared" si="27"/>
        <v>-9771.3464046174358</v>
      </c>
      <c r="AG98" s="210">
        <f t="shared" si="28"/>
        <v>-9879.8333283716911</v>
      </c>
      <c r="AH98" s="210">
        <f t="shared" si="29"/>
        <v>-3416.0485561871842</v>
      </c>
      <c r="AI98" s="210">
        <f t="shared" si="30"/>
        <v>-3642.4344500152852</v>
      </c>
      <c r="AJ98" s="210">
        <f t="shared" si="31"/>
        <v>-6647.5250686268755</v>
      </c>
      <c r="AK98" s="30">
        <f t="shared" si="33"/>
        <v>-11344.319666666657</v>
      </c>
      <c r="AL98" s="30">
        <f t="shared" si="35"/>
        <v>-1013.2959999999963</v>
      </c>
      <c r="AM98" s="30">
        <f t="shared" si="36"/>
        <v>-1005.4133333333302</v>
      </c>
      <c r="AN98" s="207">
        <f t="shared" si="32"/>
        <v>-65285.179035112124</v>
      </c>
      <c r="AO98" s="207">
        <f t="shared" si="34"/>
        <v>-1509602.871675415</v>
      </c>
      <c r="AP98" s="30"/>
    </row>
    <row r="99" spans="1:42" ht="14.25" x14ac:dyDescent="0.2">
      <c r="A99" s="217">
        <v>2031</v>
      </c>
      <c r="C99" s="210"/>
      <c r="D99" s="210"/>
      <c r="E99" s="210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30"/>
      <c r="Z99" s="210">
        <f t="shared" si="21"/>
        <v>-144.32124375719465</v>
      </c>
      <c r="AA99" s="210">
        <f t="shared" si="22"/>
        <v>-156.34887444444698</v>
      </c>
      <c r="AB99" s="210">
        <f t="shared" si="23"/>
        <v>-1288.0277574377822</v>
      </c>
      <c r="AC99" s="210">
        <f t="shared" si="24"/>
        <v>-3786.9056813347138</v>
      </c>
      <c r="AD99" s="210">
        <f t="shared" si="25"/>
        <v>-2729.9686641036737</v>
      </c>
      <c r="AE99" s="210">
        <f t="shared" si="26"/>
        <v>-10321.747728540904</v>
      </c>
      <c r="AF99" s="210">
        <f t="shared" si="27"/>
        <v>-9771.3464046174358</v>
      </c>
      <c r="AG99" s="210">
        <f t="shared" si="28"/>
        <v>-9879.8333283716911</v>
      </c>
      <c r="AH99" s="210">
        <f t="shared" si="29"/>
        <v>-3416.0485561871842</v>
      </c>
      <c r="AI99" s="210">
        <f t="shared" si="30"/>
        <v>-3642.4344500152852</v>
      </c>
      <c r="AJ99" s="210">
        <f t="shared" si="31"/>
        <v>-6647.5250686268755</v>
      </c>
      <c r="AK99" s="30">
        <f t="shared" si="33"/>
        <v>-11344.319666666657</v>
      </c>
      <c r="AL99" s="30">
        <f t="shared" si="35"/>
        <v>-1013.2959999999963</v>
      </c>
      <c r="AM99" s="30">
        <f t="shared" si="36"/>
        <v>-1005.4133333333302</v>
      </c>
      <c r="AN99" s="207">
        <f t="shared" si="32"/>
        <v>-65147.53675743717</v>
      </c>
      <c r="AO99" s="207">
        <f t="shared" si="34"/>
        <v>-1574750.4084328522</v>
      </c>
      <c r="AP99" s="30"/>
    </row>
    <row r="100" spans="1:42" ht="14.25" x14ac:dyDescent="0.2">
      <c r="A100" s="217">
        <v>2032</v>
      </c>
      <c r="C100" s="210"/>
      <c r="D100" s="210"/>
      <c r="E100" s="21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30"/>
      <c r="Z100" s="30"/>
      <c r="AA100" s="210">
        <f t="shared" si="22"/>
        <v>-156.34887444444698</v>
      </c>
      <c r="AB100" s="210">
        <f t="shared" si="23"/>
        <v>-1288.0277574377822</v>
      </c>
      <c r="AC100" s="210">
        <f t="shared" si="24"/>
        <v>-3786.9056813347138</v>
      </c>
      <c r="AD100" s="210">
        <f t="shared" si="25"/>
        <v>-2729.9686641036737</v>
      </c>
      <c r="AE100" s="210">
        <f t="shared" si="26"/>
        <v>-10321.747728540904</v>
      </c>
      <c r="AF100" s="210">
        <f t="shared" si="27"/>
        <v>-9771.3464046174358</v>
      </c>
      <c r="AG100" s="210">
        <f t="shared" si="28"/>
        <v>-9879.8333283716911</v>
      </c>
      <c r="AH100" s="210">
        <f t="shared" si="29"/>
        <v>-3416.0485561871842</v>
      </c>
      <c r="AI100" s="210">
        <f t="shared" si="30"/>
        <v>-3642.4344500152852</v>
      </c>
      <c r="AJ100" s="210">
        <f t="shared" si="31"/>
        <v>-6647.5250686268755</v>
      </c>
      <c r="AK100" s="30">
        <f t="shared" si="33"/>
        <v>-11344.319666666657</v>
      </c>
      <c r="AL100" s="30">
        <f t="shared" si="35"/>
        <v>-1013.2959999999963</v>
      </c>
      <c r="AM100" s="30">
        <f t="shared" si="36"/>
        <v>-1005.4133333333302</v>
      </c>
      <c r="AN100" s="207">
        <f t="shared" si="32"/>
        <v>-65003.215513679977</v>
      </c>
      <c r="AO100" s="207">
        <f t="shared" si="34"/>
        <v>-1639753.6239465321</v>
      </c>
      <c r="AP100" s="30"/>
    </row>
    <row r="101" spans="1:42" ht="14.25" x14ac:dyDescent="0.2">
      <c r="A101" s="217">
        <v>2033</v>
      </c>
      <c r="C101" s="210"/>
      <c r="D101" s="210"/>
      <c r="E101" s="21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30"/>
      <c r="Z101" s="30"/>
      <c r="AA101" s="30"/>
      <c r="AB101" s="210">
        <f t="shared" si="23"/>
        <v>-1288.0277574377822</v>
      </c>
      <c r="AC101" s="210">
        <f t="shared" si="24"/>
        <v>-3786.9056813347138</v>
      </c>
      <c r="AD101" s="210">
        <f t="shared" si="25"/>
        <v>-2729.9686641036737</v>
      </c>
      <c r="AE101" s="210">
        <f t="shared" si="26"/>
        <v>-10321.747728540904</v>
      </c>
      <c r="AF101" s="210">
        <f t="shared" si="27"/>
        <v>-9771.3464046174358</v>
      </c>
      <c r="AG101" s="210">
        <f t="shared" si="28"/>
        <v>-9879.8333283716911</v>
      </c>
      <c r="AH101" s="210">
        <f t="shared" si="29"/>
        <v>-3416.0485561871842</v>
      </c>
      <c r="AI101" s="210">
        <f t="shared" si="30"/>
        <v>-3642.4344500152852</v>
      </c>
      <c r="AJ101" s="210">
        <f t="shared" si="31"/>
        <v>-6647.5250686268755</v>
      </c>
      <c r="AK101" s="30">
        <f t="shared" si="33"/>
        <v>-11344.319666666657</v>
      </c>
      <c r="AL101" s="30">
        <f t="shared" si="35"/>
        <v>-1013.2959999999963</v>
      </c>
      <c r="AM101" s="30">
        <f t="shared" si="36"/>
        <v>-1005.4133333333302</v>
      </c>
      <c r="AN101" s="207">
        <f t="shared" si="32"/>
        <v>-64846.86663923553</v>
      </c>
      <c r="AO101" s="207">
        <f t="shared" si="34"/>
        <v>-1704600.4905857677</v>
      </c>
      <c r="AP101" s="30"/>
    </row>
    <row r="102" spans="1:42" ht="14.25" x14ac:dyDescent="0.2">
      <c r="A102" s="217">
        <v>2034</v>
      </c>
      <c r="C102" s="210"/>
      <c r="D102" s="210"/>
      <c r="E102" s="210"/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30"/>
      <c r="Z102" s="30"/>
      <c r="AA102" s="30"/>
      <c r="AB102" s="30"/>
      <c r="AC102" s="210">
        <f t="shared" si="24"/>
        <v>-3786.9056813347138</v>
      </c>
      <c r="AD102" s="210">
        <f t="shared" si="25"/>
        <v>-2729.9686641036737</v>
      </c>
      <c r="AE102" s="210">
        <f t="shared" si="26"/>
        <v>-10321.747728540904</v>
      </c>
      <c r="AF102" s="210">
        <f t="shared" si="27"/>
        <v>-9771.3464046174358</v>
      </c>
      <c r="AG102" s="210">
        <f t="shared" si="28"/>
        <v>-9879.8333283716911</v>
      </c>
      <c r="AH102" s="210">
        <f t="shared" si="29"/>
        <v>-3416.0485561871842</v>
      </c>
      <c r="AI102" s="210">
        <f t="shared" si="30"/>
        <v>-3642.4344500152852</v>
      </c>
      <c r="AJ102" s="210">
        <f t="shared" si="31"/>
        <v>-6647.5250686268755</v>
      </c>
      <c r="AK102" s="30">
        <f t="shared" si="33"/>
        <v>-11344.319666666657</v>
      </c>
      <c r="AL102" s="30">
        <f t="shared" si="35"/>
        <v>-1013.2959999999963</v>
      </c>
      <c r="AM102" s="30">
        <f t="shared" si="36"/>
        <v>-1005.4133333333302</v>
      </c>
      <c r="AN102" s="207">
        <f t="shared" si="32"/>
        <v>-63558.838881797747</v>
      </c>
      <c r="AO102" s="207">
        <f t="shared" si="34"/>
        <v>-1768159.3294675655</v>
      </c>
      <c r="AP102" s="30"/>
    </row>
    <row r="103" spans="1:42" ht="14.25" x14ac:dyDescent="0.2">
      <c r="A103" s="217">
        <v>2035</v>
      </c>
      <c r="C103" s="210"/>
      <c r="D103" s="210"/>
      <c r="E103" s="210"/>
      <c r="F103" s="210"/>
      <c r="G103" s="210"/>
      <c r="H103" s="210"/>
      <c r="I103" s="210"/>
      <c r="J103" s="210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30"/>
      <c r="Z103" s="30"/>
      <c r="AA103" s="30"/>
      <c r="AB103" s="30"/>
      <c r="AC103" s="30"/>
      <c r="AD103" s="210">
        <f t="shared" si="25"/>
        <v>-2729.9686641036737</v>
      </c>
      <c r="AE103" s="210">
        <f t="shared" si="26"/>
        <v>-10321.747728540904</v>
      </c>
      <c r="AF103" s="210">
        <f t="shared" si="27"/>
        <v>-9771.3464046174358</v>
      </c>
      <c r="AG103" s="210">
        <f t="shared" si="28"/>
        <v>-9879.8333283716911</v>
      </c>
      <c r="AH103" s="210">
        <f t="shared" si="29"/>
        <v>-3416.0485561871842</v>
      </c>
      <c r="AI103" s="210">
        <f t="shared" si="30"/>
        <v>-3642.4344500152852</v>
      </c>
      <c r="AJ103" s="210">
        <f t="shared" si="31"/>
        <v>-6647.5250686268755</v>
      </c>
      <c r="AK103" s="30">
        <f t="shared" si="33"/>
        <v>-11344.319666666657</v>
      </c>
      <c r="AL103" s="30">
        <f t="shared" si="35"/>
        <v>-1013.2959999999963</v>
      </c>
      <c r="AM103" s="30">
        <f t="shared" si="36"/>
        <v>-1005.4133333333302</v>
      </c>
      <c r="AN103" s="207">
        <f t="shared" si="32"/>
        <v>-59771.933200463034</v>
      </c>
      <c r="AO103" s="207">
        <f t="shared" si="34"/>
        <v>-1827931.2626680285</v>
      </c>
      <c r="AP103" s="30"/>
    </row>
    <row r="104" spans="1:42" ht="14.25" x14ac:dyDescent="0.2">
      <c r="A104" s="217">
        <v>2036</v>
      </c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30"/>
      <c r="Z104" s="30"/>
      <c r="AA104" s="30"/>
      <c r="AB104" s="30"/>
      <c r="AC104" s="30"/>
      <c r="AD104" s="30"/>
      <c r="AE104" s="210">
        <f t="shared" si="26"/>
        <v>-10321.747728540904</v>
      </c>
      <c r="AF104" s="210">
        <f t="shared" si="27"/>
        <v>-9771.3464046174358</v>
      </c>
      <c r="AG104" s="210">
        <f t="shared" si="28"/>
        <v>-9879.8333283716911</v>
      </c>
      <c r="AH104" s="210">
        <f t="shared" si="29"/>
        <v>-3416.0485561871842</v>
      </c>
      <c r="AI104" s="210">
        <f t="shared" si="30"/>
        <v>-3642.4344500152852</v>
      </c>
      <c r="AJ104" s="210">
        <f t="shared" si="31"/>
        <v>-6647.5250686268755</v>
      </c>
      <c r="AK104" s="30">
        <f t="shared" si="33"/>
        <v>-11344.319666666657</v>
      </c>
      <c r="AL104" s="30">
        <f t="shared" si="35"/>
        <v>-1013.2959999999963</v>
      </c>
      <c r="AM104" s="30">
        <f t="shared" si="36"/>
        <v>-1005.4133333333302</v>
      </c>
      <c r="AN104" s="207">
        <f t="shared" si="32"/>
        <v>-57041.964536359359</v>
      </c>
      <c r="AO104" s="207">
        <f t="shared" si="34"/>
        <v>-1884973.2272043878</v>
      </c>
      <c r="AP104" s="30"/>
    </row>
    <row r="105" spans="1:42" ht="14.25" x14ac:dyDescent="0.2">
      <c r="A105" s="217">
        <v>2037</v>
      </c>
      <c r="C105" s="210"/>
      <c r="D105" s="210"/>
      <c r="E105" s="210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30"/>
      <c r="Z105" s="30"/>
      <c r="AA105" s="30"/>
      <c r="AB105" s="30"/>
      <c r="AC105" s="30"/>
      <c r="AD105" s="30"/>
      <c r="AE105" s="30"/>
      <c r="AF105" s="210">
        <f t="shared" si="27"/>
        <v>-9771.3464046174358</v>
      </c>
      <c r="AG105" s="210">
        <f t="shared" si="28"/>
        <v>-9879.8333283716911</v>
      </c>
      <c r="AH105" s="210">
        <f t="shared" si="29"/>
        <v>-3416.0485561871842</v>
      </c>
      <c r="AI105" s="210">
        <f t="shared" si="30"/>
        <v>-3642.4344500152852</v>
      </c>
      <c r="AJ105" s="210">
        <f t="shared" si="31"/>
        <v>-6647.5250686268755</v>
      </c>
      <c r="AK105" s="30">
        <f t="shared" si="33"/>
        <v>-11344.319666666657</v>
      </c>
      <c r="AL105" s="30">
        <f t="shared" si="35"/>
        <v>-1013.2959999999963</v>
      </c>
      <c r="AM105" s="30">
        <f t="shared" si="36"/>
        <v>-1005.4133333333302</v>
      </c>
      <c r="AN105" s="207">
        <f t="shared" si="32"/>
        <v>-46720.216807818448</v>
      </c>
      <c r="AO105" s="207">
        <f t="shared" si="34"/>
        <v>-1931693.4440122063</v>
      </c>
      <c r="AP105" s="30"/>
    </row>
    <row r="106" spans="1:42" ht="14.25" x14ac:dyDescent="0.2">
      <c r="A106" s="217">
        <v>2038</v>
      </c>
      <c r="Y106" s="30"/>
      <c r="Z106" s="30"/>
      <c r="AA106" s="30"/>
      <c r="AB106" s="30"/>
      <c r="AC106" s="30"/>
      <c r="AD106" s="207"/>
      <c r="AE106" s="30"/>
      <c r="AF106" s="30"/>
      <c r="AG106" s="210">
        <f t="shared" si="28"/>
        <v>-9879.8333283716911</v>
      </c>
      <c r="AH106" s="210">
        <f t="shared" si="29"/>
        <v>-3416.0485561871842</v>
      </c>
      <c r="AI106" s="210">
        <f t="shared" si="30"/>
        <v>-3642.4344500152852</v>
      </c>
      <c r="AJ106" s="210">
        <f t="shared" si="31"/>
        <v>-6647.5250686268755</v>
      </c>
      <c r="AK106" s="30">
        <f t="shared" si="33"/>
        <v>-11344.319666666657</v>
      </c>
      <c r="AL106" s="30">
        <f t="shared" si="35"/>
        <v>-1013.2959999999963</v>
      </c>
      <c r="AM106" s="30">
        <f t="shared" si="36"/>
        <v>-1005.4133333333302</v>
      </c>
      <c r="AN106" s="207">
        <f t="shared" si="32"/>
        <v>-36948.870403201014</v>
      </c>
      <c r="AO106" s="207">
        <f t="shared" si="34"/>
        <v>-1968642.3144154074</v>
      </c>
    </row>
    <row r="107" spans="1:42" ht="14.25" x14ac:dyDescent="0.2">
      <c r="A107" s="217">
        <v>2039</v>
      </c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H107" s="210">
        <f t="shared" si="29"/>
        <v>-3416.0485561871842</v>
      </c>
      <c r="AI107" s="210">
        <f t="shared" si="30"/>
        <v>-3642.4344500152852</v>
      </c>
      <c r="AJ107" s="210">
        <f t="shared" si="31"/>
        <v>-6647.5250686268755</v>
      </c>
      <c r="AK107" s="30">
        <f t="shared" si="33"/>
        <v>-11344.319666666657</v>
      </c>
      <c r="AL107" s="30">
        <f t="shared" si="35"/>
        <v>-1013.2959999999963</v>
      </c>
      <c r="AM107" s="30">
        <f t="shared" si="36"/>
        <v>-1005.4133333333302</v>
      </c>
      <c r="AN107" s="207">
        <f t="shared" si="32"/>
        <v>-27069.037074829328</v>
      </c>
      <c r="AO107" s="207">
        <f t="shared" si="34"/>
        <v>-1995711.3514902366</v>
      </c>
    </row>
    <row r="108" spans="1:42" ht="14.25" x14ac:dyDescent="0.2">
      <c r="A108" s="217">
        <v>2040</v>
      </c>
      <c r="Y108" s="30"/>
      <c r="Z108" s="30"/>
      <c r="AA108" s="30"/>
      <c r="AB108" s="30"/>
      <c r="AC108" s="30"/>
      <c r="AD108" s="207"/>
      <c r="AE108" s="207"/>
      <c r="AH108" s="210">
        <v>-1708.02</v>
      </c>
      <c r="AI108" s="210">
        <f t="shared" si="30"/>
        <v>-3642.4344500152852</v>
      </c>
      <c r="AJ108" s="210">
        <f t="shared" si="31"/>
        <v>-6647.5250686268755</v>
      </c>
      <c r="AK108" s="30">
        <f t="shared" si="33"/>
        <v>-11344.319666666657</v>
      </c>
      <c r="AL108" s="30">
        <f t="shared" si="35"/>
        <v>-1013.2959999999963</v>
      </c>
      <c r="AM108" s="30">
        <f t="shared" si="36"/>
        <v>-1005.4133333333302</v>
      </c>
      <c r="AN108" s="207">
        <f t="shared" si="32"/>
        <v>-25361.008518642142</v>
      </c>
      <c r="AO108" s="207">
        <f t="shared" si="34"/>
        <v>-2021072.3600088786</v>
      </c>
      <c r="AP108" s="204"/>
    </row>
    <row r="109" spans="1:42" ht="14.25" x14ac:dyDescent="0.2">
      <c r="A109" s="217">
        <v>2041</v>
      </c>
      <c r="Y109" s="30"/>
      <c r="Z109" s="30"/>
      <c r="AA109" s="30"/>
      <c r="AB109" s="30"/>
      <c r="AC109" s="30"/>
      <c r="AD109" s="207"/>
      <c r="AE109" s="207"/>
      <c r="AH109" s="210"/>
      <c r="AI109" s="210">
        <v>-1821.22</v>
      </c>
      <c r="AJ109" s="210">
        <f t="shared" si="31"/>
        <v>-6647.5250686268755</v>
      </c>
      <c r="AK109" s="30">
        <f t="shared" si="33"/>
        <v>-11344.319666666657</v>
      </c>
      <c r="AL109" s="30">
        <f t="shared" si="35"/>
        <v>-1013.2959999999963</v>
      </c>
      <c r="AM109" s="30">
        <f t="shared" si="36"/>
        <v>-1005.4133333333302</v>
      </c>
      <c r="AN109" s="207">
        <f t="shared" si="32"/>
        <v>-21831.774068626859</v>
      </c>
      <c r="AO109" s="207">
        <f t="shared" si="34"/>
        <v>-2042904.1340775054</v>
      </c>
      <c r="AP109" s="204"/>
    </row>
    <row r="110" spans="1:42" ht="14.25" x14ac:dyDescent="0.2">
      <c r="A110" s="217">
        <v>2042</v>
      </c>
      <c r="Y110" s="30"/>
      <c r="Z110" s="30"/>
      <c r="AA110" s="30"/>
      <c r="AB110" s="30"/>
      <c r="AC110" s="30"/>
      <c r="AD110" s="30"/>
      <c r="AE110" s="30"/>
      <c r="AH110" s="210"/>
      <c r="AI110" s="210"/>
      <c r="AJ110" s="210">
        <v>-3323.76</v>
      </c>
      <c r="AK110" s="30">
        <f t="shared" si="33"/>
        <v>-11344.319666666657</v>
      </c>
      <c r="AL110" s="30">
        <f t="shared" si="35"/>
        <v>-1013.2959999999963</v>
      </c>
      <c r="AM110" s="30">
        <f t="shared" si="36"/>
        <v>-1005.4133333333302</v>
      </c>
      <c r="AN110" s="207">
        <f t="shared" si="32"/>
        <v>-16686.788999999982</v>
      </c>
      <c r="AO110" s="207">
        <f t="shared" si="34"/>
        <v>-2059590.9230775053</v>
      </c>
      <c r="AP110" s="204"/>
    </row>
    <row r="111" spans="1:42" ht="14.25" x14ac:dyDescent="0.2">
      <c r="A111" s="217">
        <v>2043</v>
      </c>
      <c r="Y111" s="30"/>
      <c r="Z111" s="30"/>
      <c r="AA111" s="30"/>
      <c r="AB111" s="30"/>
      <c r="AC111" s="30"/>
      <c r="AD111" s="207"/>
      <c r="AE111" s="207"/>
      <c r="AH111" s="210"/>
      <c r="AI111" s="210"/>
      <c r="AJ111" s="210"/>
      <c r="AK111" s="30">
        <v>-5672.16</v>
      </c>
      <c r="AL111" s="30">
        <f t="shared" si="35"/>
        <v>-1013.2959999999963</v>
      </c>
      <c r="AM111" s="30">
        <f t="shared" si="36"/>
        <v>-1005.4133333333302</v>
      </c>
      <c r="AN111" s="207">
        <f t="shared" si="32"/>
        <v>-7690.8693333333267</v>
      </c>
      <c r="AO111" s="207">
        <f t="shared" si="34"/>
        <v>-2067281.7924108387</v>
      </c>
      <c r="AP111" s="204"/>
    </row>
    <row r="112" spans="1:42" ht="14.25" x14ac:dyDescent="0.2">
      <c r="A112" s="217">
        <v>2044</v>
      </c>
      <c r="Y112" s="30"/>
      <c r="Z112" s="30"/>
      <c r="AA112" s="30"/>
      <c r="AB112" s="30"/>
      <c r="AC112" s="30"/>
      <c r="AE112" s="277"/>
      <c r="AF112" s="207"/>
      <c r="AG112" s="207"/>
      <c r="AH112" s="210"/>
      <c r="AI112" s="210"/>
      <c r="AJ112" s="210"/>
      <c r="AK112" s="207"/>
      <c r="AL112" s="30">
        <f>-$AL$18/30*0.5</f>
        <v>-506.64799999999815</v>
      </c>
      <c r="AM112" s="30">
        <f t="shared" si="36"/>
        <v>-1005.4133333333302</v>
      </c>
      <c r="AN112" s="207">
        <f t="shared" si="32"/>
        <v>-1512.0613333333283</v>
      </c>
      <c r="AO112" s="207">
        <f t="shared" si="34"/>
        <v>-2068793.853744172</v>
      </c>
      <c r="AP112" s="204"/>
    </row>
    <row r="113" spans="1:42" ht="14.25" x14ac:dyDescent="0.2">
      <c r="A113" s="217">
        <v>2045</v>
      </c>
      <c r="Y113" s="30"/>
      <c r="Z113" s="30"/>
      <c r="AA113" s="30"/>
      <c r="AB113" s="30"/>
      <c r="AC113" s="30"/>
      <c r="AE113" s="277"/>
      <c r="AF113" s="207"/>
      <c r="AG113" s="207"/>
      <c r="AH113" s="210"/>
      <c r="AI113" s="210"/>
      <c r="AJ113" s="210"/>
      <c r="AK113" s="207"/>
      <c r="AL113" s="207"/>
      <c r="AM113" s="30">
        <f>-$AM$15/30*0.5</f>
        <v>-502.70666666666511</v>
      </c>
      <c r="AN113" s="207">
        <f t="shared" si="32"/>
        <v>-502.70666666666511</v>
      </c>
      <c r="AO113" s="207">
        <f t="shared" si="34"/>
        <v>-2069296.5604108386</v>
      </c>
      <c r="AP113" s="204"/>
    </row>
    <row r="114" spans="1:42" x14ac:dyDescent="0.2"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</row>
    <row r="115" spans="1:42" x14ac:dyDescent="0.2">
      <c r="A115" s="32" t="s">
        <v>61</v>
      </c>
      <c r="C115" s="218">
        <f>SUM(C81:C114)</f>
        <v>0</v>
      </c>
      <c r="D115" s="218">
        <f t="shared" ref="D115:AN115" si="37">SUM(D81:D114)</f>
        <v>0</v>
      </c>
      <c r="E115" s="218">
        <f t="shared" si="37"/>
        <v>0</v>
      </c>
      <c r="F115" s="218">
        <f t="shared" si="37"/>
        <v>0</v>
      </c>
      <c r="G115" s="218">
        <f t="shared" si="37"/>
        <v>0</v>
      </c>
      <c r="H115" s="218">
        <f t="shared" si="37"/>
        <v>0</v>
      </c>
      <c r="I115" s="218">
        <f t="shared" si="37"/>
        <v>0</v>
      </c>
      <c r="J115" s="218">
        <f t="shared" si="37"/>
        <v>0</v>
      </c>
      <c r="K115" s="218">
        <f t="shared" si="37"/>
        <v>0</v>
      </c>
      <c r="L115" s="218">
        <f t="shared" si="37"/>
        <v>0</v>
      </c>
      <c r="M115" s="218">
        <f t="shared" si="37"/>
        <v>-124.47931449390263</v>
      </c>
      <c r="N115" s="218">
        <f t="shared" si="37"/>
        <v>-274.73883214524767</v>
      </c>
      <c r="O115" s="218">
        <f t="shared" si="37"/>
        <v>-424.48957958870369</v>
      </c>
      <c r="P115" s="218">
        <f t="shared" si="37"/>
        <v>-582.95571027101732</v>
      </c>
      <c r="Q115" s="218">
        <f t="shared" si="37"/>
        <v>-750.51394347022745</v>
      </c>
      <c r="R115" s="218">
        <f t="shared" si="37"/>
        <v>-927.62431595279543</v>
      </c>
      <c r="S115" s="218">
        <f t="shared" si="37"/>
        <v>-1114.6037494495824</v>
      </c>
      <c r="T115" s="218">
        <f t="shared" si="37"/>
        <v>-1312.118947072561</v>
      </c>
      <c r="U115" s="218">
        <f t="shared" si="37"/>
        <v>-1520.624875710962</v>
      </c>
      <c r="V115" s="218">
        <f t="shared" si="37"/>
        <v>-1740.2224695537304</v>
      </c>
      <c r="W115" s="218">
        <f t="shared" si="37"/>
        <v>-2517.0167650614962</v>
      </c>
      <c r="X115" s="218">
        <f t="shared" si="37"/>
        <v>-2215.4305504058098</v>
      </c>
      <c r="Y115" s="218">
        <f t="shared" si="37"/>
        <v>-2477.5609981491821</v>
      </c>
      <c r="Z115" s="218">
        <f t="shared" si="37"/>
        <v>-2742.1036313866985</v>
      </c>
      <c r="AA115" s="218">
        <f t="shared" si="37"/>
        <v>-3126.9774888889401</v>
      </c>
      <c r="AB115" s="218">
        <f t="shared" si="37"/>
        <v>-27048.582906193431</v>
      </c>
      <c r="AC115" s="218">
        <f t="shared" si="37"/>
        <v>-83311.924989363688</v>
      </c>
      <c r="AD115" s="218">
        <f t="shared" si="37"/>
        <v>-62789.279274384513</v>
      </c>
      <c r="AE115" s="218">
        <f t="shared" si="37"/>
        <v>-247721.94548498181</v>
      </c>
      <c r="AF115" s="218">
        <f t="shared" si="37"/>
        <v>-244283.66011543604</v>
      </c>
      <c r="AG115" s="218">
        <f t="shared" si="37"/>
        <v>-256875.66653766399</v>
      </c>
      <c r="AH115" s="218">
        <f t="shared" si="37"/>
        <v>-93941.331017054006</v>
      </c>
      <c r="AI115" s="218">
        <f t="shared" si="37"/>
        <v>-103809.38460042795</v>
      </c>
      <c r="AJ115" s="218">
        <f t="shared" si="37"/>
        <v>-196101.98699017943</v>
      </c>
      <c r="AK115" s="218">
        <f t="shared" si="37"/>
        <v>-340329.59016666643</v>
      </c>
      <c r="AL115" s="218">
        <f t="shared" si="37"/>
        <v>-30398.87999999987</v>
      </c>
      <c r="AM115" s="218">
        <f t="shared" si="37"/>
        <v>-30162.399999999907</v>
      </c>
      <c r="AN115" s="218">
        <f t="shared" si="37"/>
        <v>-1738626.0932539511</v>
      </c>
    </row>
    <row r="116" spans="1:42" x14ac:dyDescent="0.2"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30"/>
    </row>
    <row r="117" spans="1:42" x14ac:dyDescent="0.2">
      <c r="A117" s="32" t="s">
        <v>62</v>
      </c>
      <c r="C117" s="218">
        <f>C68+C115</f>
        <v>-7.2759576141834259E-12</v>
      </c>
      <c r="D117" s="218">
        <f t="shared" ref="D117:AN117" si="38">D68+D115</f>
        <v>1.2732925824820995E-11</v>
      </c>
      <c r="E117" s="218">
        <f t="shared" si="38"/>
        <v>0</v>
      </c>
      <c r="F117" s="218">
        <f t="shared" si="38"/>
        <v>0</v>
      </c>
      <c r="G117" s="218">
        <f t="shared" si="38"/>
        <v>0</v>
      </c>
      <c r="H117" s="218">
        <f t="shared" si="38"/>
        <v>0</v>
      </c>
      <c r="I117" s="218">
        <f t="shared" si="38"/>
        <v>0</v>
      </c>
      <c r="J117" s="218">
        <f t="shared" si="38"/>
        <v>0</v>
      </c>
      <c r="K117" s="218">
        <f t="shared" si="38"/>
        <v>0</v>
      </c>
      <c r="L117" s="218">
        <f t="shared" si="38"/>
        <v>0</v>
      </c>
      <c r="M117" s="218">
        <f t="shared" si="38"/>
        <v>0</v>
      </c>
      <c r="N117" s="218">
        <f t="shared" si="38"/>
        <v>0</v>
      </c>
      <c r="O117" s="218">
        <f t="shared" si="38"/>
        <v>0</v>
      </c>
      <c r="P117" s="218">
        <f t="shared" si="38"/>
        <v>0</v>
      </c>
      <c r="Q117" s="218">
        <f t="shared" si="38"/>
        <v>0</v>
      </c>
      <c r="R117" s="218">
        <f t="shared" si="38"/>
        <v>0</v>
      </c>
      <c r="S117" s="218">
        <f t="shared" si="38"/>
        <v>0</v>
      </c>
      <c r="T117" s="218">
        <f t="shared" si="38"/>
        <v>0</v>
      </c>
      <c r="U117" s="218">
        <f t="shared" si="38"/>
        <v>0</v>
      </c>
      <c r="V117" s="218">
        <f t="shared" si="38"/>
        <v>0</v>
      </c>
      <c r="W117" s="218">
        <f t="shared" si="38"/>
        <v>0</v>
      </c>
      <c r="X117" s="218">
        <f t="shared" si="38"/>
        <v>0</v>
      </c>
      <c r="Y117" s="218">
        <f t="shared" si="38"/>
        <v>0</v>
      </c>
      <c r="Z117" s="218">
        <f t="shared" si="38"/>
        <v>0</v>
      </c>
      <c r="AA117" s="218">
        <f t="shared" si="38"/>
        <v>0</v>
      </c>
      <c r="AB117" s="218">
        <f t="shared" si="38"/>
        <v>0</v>
      </c>
      <c r="AC117" s="218">
        <f t="shared" si="38"/>
        <v>0</v>
      </c>
      <c r="AD117" s="218">
        <f t="shared" si="38"/>
        <v>0</v>
      </c>
      <c r="AE117" s="218">
        <f t="shared" si="38"/>
        <v>0</v>
      </c>
      <c r="AF117" s="218">
        <f t="shared" si="38"/>
        <v>0</v>
      </c>
      <c r="AG117" s="218">
        <f t="shared" si="38"/>
        <v>0</v>
      </c>
      <c r="AH117" s="218">
        <f t="shared" si="38"/>
        <v>4.2780935618793592E-3</v>
      </c>
      <c r="AI117" s="218">
        <f t="shared" si="38"/>
        <v>-2.7749923174269497E-3</v>
      </c>
      <c r="AJ117" s="218">
        <f t="shared" si="38"/>
        <v>2.534313389332965E-3</v>
      </c>
      <c r="AK117" s="218">
        <f t="shared" si="38"/>
        <v>-1.6666669398546219E-4</v>
      </c>
      <c r="AL117" s="218">
        <f t="shared" si="38"/>
        <v>0</v>
      </c>
      <c r="AM117" s="218">
        <f t="shared" si="38"/>
        <v>0</v>
      </c>
      <c r="AN117" s="218">
        <f t="shared" si="38"/>
        <v>3.8707484491169453E-3</v>
      </c>
    </row>
    <row r="118" spans="1:42" x14ac:dyDescent="0.2">
      <c r="A118" s="32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9"/>
    </row>
    <row r="119" spans="1:42" x14ac:dyDescent="0.2">
      <c r="A119" s="32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9"/>
    </row>
    <row r="120" spans="1:42" x14ac:dyDescent="0.2">
      <c r="A120" s="32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 t="s">
        <v>63</v>
      </c>
      <c r="AG120" s="206"/>
      <c r="AH120" s="206"/>
      <c r="AI120" s="278" t="s">
        <v>79</v>
      </c>
      <c r="AJ120" s="278" t="s">
        <v>80</v>
      </c>
      <c r="AK120" s="29" t="s">
        <v>0</v>
      </c>
      <c r="AL120" s="29"/>
      <c r="AM120" s="29"/>
    </row>
    <row r="121" spans="1:42" x14ac:dyDescent="0.2">
      <c r="Y121" s="30"/>
      <c r="Z121" s="30"/>
      <c r="AA121" s="30"/>
      <c r="AB121" s="30"/>
      <c r="AC121" s="30"/>
      <c r="AD121" s="30"/>
      <c r="AE121" s="30"/>
      <c r="AF121" s="42" t="s">
        <v>15</v>
      </c>
      <c r="AG121" s="30"/>
      <c r="AH121" s="30"/>
      <c r="AI121" s="30">
        <f>AO82</f>
        <v>-454124.47402124404</v>
      </c>
      <c r="AJ121" s="31">
        <v>-149675.02278903988</v>
      </c>
      <c r="AK121" s="30">
        <f>SUM(AI121:AJ121)</f>
        <v>-603799.49681028398</v>
      </c>
      <c r="AL121" s="30"/>
      <c r="AM121" s="30"/>
    </row>
    <row r="122" spans="1:42" x14ac:dyDescent="0.2">
      <c r="Y122" s="30"/>
      <c r="Z122" s="30"/>
      <c r="AA122" s="30"/>
      <c r="AB122" s="30"/>
      <c r="AC122" s="30"/>
      <c r="AD122" s="30"/>
      <c r="AE122" s="30"/>
      <c r="AF122" s="42" t="s">
        <v>16</v>
      </c>
      <c r="AG122" s="210"/>
      <c r="AH122" s="210"/>
      <c r="AI122" s="261">
        <v>-65825.762015511689</v>
      </c>
      <c r="AJ122" s="31">
        <v>-8813.4328169765322</v>
      </c>
      <c r="AK122" s="30">
        <f>SUM(AI122:AJ122)</f>
        <v>-74639.194832488225</v>
      </c>
      <c r="AL122" s="30"/>
      <c r="AM122" s="30"/>
    </row>
    <row r="123" spans="1:42" ht="13.5" thickBot="1" x14ac:dyDescent="0.25">
      <c r="Y123" s="30"/>
      <c r="Z123" s="30"/>
      <c r="AA123" s="30"/>
      <c r="AB123" s="30"/>
      <c r="AC123" s="30"/>
      <c r="AD123" s="30"/>
      <c r="AE123" s="30"/>
      <c r="AF123" s="42" t="s">
        <v>17</v>
      </c>
      <c r="AG123" s="267"/>
      <c r="AH123" s="267"/>
      <c r="AI123" s="203">
        <f>SUM(AI121:AI122)</f>
        <v>-519950.23603675573</v>
      </c>
      <c r="AJ123" s="279">
        <f>SUM(AJ121:AJ122)</f>
        <v>-158488.45560601642</v>
      </c>
      <c r="AK123" s="203">
        <f>SUM(AI123:AJ123)</f>
        <v>-678438.69164277217</v>
      </c>
      <c r="AL123" s="207"/>
      <c r="AM123" s="207"/>
    </row>
    <row r="124" spans="1:42" ht="13.5" thickTop="1" x14ac:dyDescent="0.2">
      <c r="Y124" s="30"/>
      <c r="Z124" s="30"/>
      <c r="AA124" s="30"/>
      <c r="AB124" s="30"/>
      <c r="AC124" s="30"/>
      <c r="AD124" s="30"/>
      <c r="AE124" s="30"/>
      <c r="AF124" s="207"/>
      <c r="AG124" s="207"/>
      <c r="AH124" s="207"/>
      <c r="AI124" s="207"/>
      <c r="AJ124" s="207"/>
      <c r="AK124" s="207"/>
      <c r="AL124" s="207"/>
      <c r="AM124" s="207"/>
      <c r="AN124" s="207"/>
    </row>
    <row r="125" spans="1:42" x14ac:dyDescent="0.2"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</row>
    <row r="126" spans="1:42" x14ac:dyDescent="0.2"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</row>
    <row r="127" spans="1:42" x14ac:dyDescent="0.2"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</row>
    <row r="128" spans="1:42" x14ac:dyDescent="0.2"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</row>
    <row r="129" spans="25:40" x14ac:dyDescent="0.2"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</row>
    <row r="130" spans="25:40" x14ac:dyDescent="0.2"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</row>
    <row r="131" spans="25:40" x14ac:dyDescent="0.2"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</row>
    <row r="132" spans="25:40" x14ac:dyDescent="0.2"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</row>
    <row r="133" spans="25:40" x14ac:dyDescent="0.2"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</row>
    <row r="134" spans="25:40" x14ac:dyDescent="0.2"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</row>
    <row r="135" spans="25:40" x14ac:dyDescent="0.2"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</row>
    <row r="136" spans="25:40" x14ac:dyDescent="0.2"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</row>
    <row r="137" spans="25:40" x14ac:dyDescent="0.2"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</row>
    <row r="138" spans="25:40" x14ac:dyDescent="0.2"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</row>
    <row r="139" spans="25:40" x14ac:dyDescent="0.2"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</row>
    <row r="140" spans="25:40" x14ac:dyDescent="0.2"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</row>
    <row r="141" spans="25:40" x14ac:dyDescent="0.2"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</row>
    <row r="142" spans="25:40" x14ac:dyDescent="0.2"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</row>
    <row r="143" spans="25:40" x14ac:dyDescent="0.2"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</row>
    <row r="144" spans="25:40" x14ac:dyDescent="0.2"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</row>
    <row r="145" spans="25:40" x14ac:dyDescent="0.2"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</row>
    <row r="146" spans="25:40" x14ac:dyDescent="0.2"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</row>
    <row r="147" spans="25:40" x14ac:dyDescent="0.2"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</row>
    <row r="148" spans="25:40" x14ac:dyDescent="0.2"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</row>
    <row r="149" spans="25:40" x14ac:dyDescent="0.2"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</row>
    <row r="150" spans="25:40" x14ac:dyDescent="0.2"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</row>
    <row r="151" spans="25:40" x14ac:dyDescent="0.2"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</row>
    <row r="152" spans="25:40" x14ac:dyDescent="0.2"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</row>
    <row r="153" spans="25:40" x14ac:dyDescent="0.2"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</row>
    <row r="154" spans="25:40" x14ac:dyDescent="0.2"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</row>
    <row r="155" spans="25:40" x14ac:dyDescent="0.2"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</row>
    <row r="156" spans="25:40" x14ac:dyDescent="0.2"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</row>
    <row r="157" spans="25:40" x14ac:dyDescent="0.2"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</row>
    <row r="158" spans="25:40" x14ac:dyDescent="0.2"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</row>
    <row r="159" spans="25:40" x14ac:dyDescent="0.2"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</row>
    <row r="160" spans="25:40" x14ac:dyDescent="0.2"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</row>
    <row r="161" spans="25:40" x14ac:dyDescent="0.2"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</row>
    <row r="162" spans="25:40" x14ac:dyDescent="0.2"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</row>
    <row r="163" spans="25:40" x14ac:dyDescent="0.2"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</row>
    <row r="164" spans="25:40" x14ac:dyDescent="0.2"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</row>
    <row r="165" spans="25:40" x14ac:dyDescent="0.2"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</row>
    <row r="166" spans="25:40" x14ac:dyDescent="0.2"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</row>
    <row r="167" spans="25:40" x14ac:dyDescent="0.2"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</row>
    <row r="168" spans="25:40" x14ac:dyDescent="0.2"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</row>
    <row r="169" spans="25:40" x14ac:dyDescent="0.2"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</row>
    <row r="170" spans="25:40" x14ac:dyDescent="0.2"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</row>
    <row r="171" spans="25:40" x14ac:dyDescent="0.2"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</row>
    <row r="172" spans="25:40" x14ac:dyDescent="0.2"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</row>
    <row r="173" spans="25:40" x14ac:dyDescent="0.2"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</row>
    <row r="174" spans="25:40" x14ac:dyDescent="0.2"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</row>
    <row r="175" spans="25:40" x14ac:dyDescent="0.2"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</row>
    <row r="176" spans="25:40" x14ac:dyDescent="0.2"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</row>
    <row r="177" spans="25:40" x14ac:dyDescent="0.2"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</row>
    <row r="178" spans="25:40" x14ac:dyDescent="0.2"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</row>
    <row r="179" spans="25:40" x14ac:dyDescent="0.2"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</row>
    <row r="180" spans="25:40" x14ac:dyDescent="0.2"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</row>
    <row r="181" spans="25:40" x14ac:dyDescent="0.2"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</row>
    <row r="182" spans="25:40" x14ac:dyDescent="0.2"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</row>
    <row r="183" spans="25:40" x14ac:dyDescent="0.2"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</row>
    <row r="184" spans="25:40" x14ac:dyDescent="0.2"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</row>
    <row r="185" spans="25:40" x14ac:dyDescent="0.2"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</row>
    <row r="186" spans="25:40" x14ac:dyDescent="0.2"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</row>
    <row r="187" spans="25:40" x14ac:dyDescent="0.2"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</row>
    <row r="188" spans="25:40" x14ac:dyDescent="0.2"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</row>
    <row r="189" spans="25:40" x14ac:dyDescent="0.2"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</row>
    <row r="190" spans="25:40" x14ac:dyDescent="0.2"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</row>
    <row r="191" spans="25:40" x14ac:dyDescent="0.2"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</row>
    <row r="192" spans="25:40" x14ac:dyDescent="0.2"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</row>
    <row r="193" spans="25:40" x14ac:dyDescent="0.2"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</row>
    <row r="194" spans="25:40" x14ac:dyDescent="0.2"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</row>
    <row r="195" spans="25:40" x14ac:dyDescent="0.2"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</row>
    <row r="196" spans="25:40" x14ac:dyDescent="0.2"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</row>
    <row r="197" spans="25:40" x14ac:dyDescent="0.2"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</row>
    <row r="198" spans="25:40" x14ac:dyDescent="0.2"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</row>
    <row r="199" spans="25:40" x14ac:dyDescent="0.2"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</row>
    <row r="200" spans="25:40" x14ac:dyDescent="0.2"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</row>
    <row r="201" spans="25:40" x14ac:dyDescent="0.2"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</row>
    <row r="202" spans="25:40" x14ac:dyDescent="0.2"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</row>
    <row r="203" spans="25:40" x14ac:dyDescent="0.2"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</row>
    <row r="204" spans="25:40" x14ac:dyDescent="0.2"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</row>
    <row r="205" spans="25:40" x14ac:dyDescent="0.2"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</row>
    <row r="206" spans="25:40" x14ac:dyDescent="0.2"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</row>
    <row r="207" spans="25:40" x14ac:dyDescent="0.2"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</row>
    <row r="208" spans="25:40" x14ac:dyDescent="0.2"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</row>
    <row r="209" spans="25:40" x14ac:dyDescent="0.2"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</row>
    <row r="210" spans="25:40" x14ac:dyDescent="0.2"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</row>
    <row r="211" spans="25:40" x14ac:dyDescent="0.2"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</row>
    <row r="212" spans="25:40" x14ac:dyDescent="0.2"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</row>
    <row r="213" spans="25:40" x14ac:dyDescent="0.2"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</row>
    <row r="214" spans="25:40" x14ac:dyDescent="0.2"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</row>
    <row r="215" spans="25:40" x14ac:dyDescent="0.2"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</row>
    <row r="216" spans="25:40" x14ac:dyDescent="0.2"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</row>
    <row r="217" spans="25:40" x14ac:dyDescent="0.2"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</row>
    <row r="218" spans="25:40" x14ac:dyDescent="0.2"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</row>
    <row r="219" spans="25:40" x14ac:dyDescent="0.2"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</row>
    <row r="220" spans="25:40" x14ac:dyDescent="0.2"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</row>
    <row r="221" spans="25:40" x14ac:dyDescent="0.2"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</row>
    <row r="222" spans="25:40" x14ac:dyDescent="0.2"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</row>
    <row r="223" spans="25:40" x14ac:dyDescent="0.2"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</row>
    <row r="224" spans="25:40" x14ac:dyDescent="0.2"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</row>
    <row r="225" spans="25:40" x14ac:dyDescent="0.2"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</row>
    <row r="226" spans="25:40" x14ac:dyDescent="0.2"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</row>
    <row r="227" spans="25:40" x14ac:dyDescent="0.2"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</row>
    <row r="228" spans="25:40" x14ac:dyDescent="0.2"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</row>
    <row r="229" spans="25:40" x14ac:dyDescent="0.2"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</row>
    <row r="230" spans="25:40" x14ac:dyDescent="0.2"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</row>
    <row r="231" spans="25:40" x14ac:dyDescent="0.2"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</row>
    <row r="232" spans="25:40" x14ac:dyDescent="0.2"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</row>
    <row r="233" spans="25:40" x14ac:dyDescent="0.2"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</row>
    <row r="234" spans="25:40" x14ac:dyDescent="0.2"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</row>
    <row r="235" spans="25:40" x14ac:dyDescent="0.2"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</row>
    <row r="236" spans="25:40" x14ac:dyDescent="0.2"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</row>
    <row r="237" spans="25:40" x14ac:dyDescent="0.2"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</row>
    <row r="238" spans="25:40" x14ac:dyDescent="0.2"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</row>
    <row r="239" spans="25:40" x14ac:dyDescent="0.2"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</row>
    <row r="240" spans="25:40" x14ac:dyDescent="0.2"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</row>
    <row r="241" spans="25:40" x14ac:dyDescent="0.2"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</row>
    <row r="242" spans="25:40" x14ac:dyDescent="0.2"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</row>
    <row r="243" spans="25:40" x14ac:dyDescent="0.2"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</row>
    <row r="244" spans="25:40" x14ac:dyDescent="0.2"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</row>
    <row r="245" spans="25:40" x14ac:dyDescent="0.2"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</row>
    <row r="246" spans="25:40" x14ac:dyDescent="0.2"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</row>
    <row r="247" spans="25:40" x14ac:dyDescent="0.2"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</row>
    <row r="248" spans="25:40" x14ac:dyDescent="0.2"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</row>
    <row r="249" spans="25:40" x14ac:dyDescent="0.2"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</row>
    <row r="250" spans="25:40" x14ac:dyDescent="0.2"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</row>
    <row r="251" spans="25:40" x14ac:dyDescent="0.2"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</row>
    <row r="252" spans="25:40" x14ac:dyDescent="0.2"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</row>
    <row r="253" spans="25:40" x14ac:dyDescent="0.2"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</row>
    <row r="254" spans="25:40" x14ac:dyDescent="0.2"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</row>
    <row r="255" spans="25:40" x14ac:dyDescent="0.2"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</row>
    <row r="256" spans="25:40" x14ac:dyDescent="0.2"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</row>
    <row r="257" spans="25:40" x14ac:dyDescent="0.2"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</row>
    <row r="258" spans="25:40" x14ac:dyDescent="0.2"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</row>
    <row r="259" spans="25:40" x14ac:dyDescent="0.2"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</row>
    <row r="260" spans="25:40" x14ac:dyDescent="0.2"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</row>
    <row r="261" spans="25:40" x14ac:dyDescent="0.2"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</row>
    <row r="262" spans="25:40" x14ac:dyDescent="0.2"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</row>
    <row r="263" spans="25:40" x14ac:dyDescent="0.2"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</row>
    <row r="264" spans="25:40" x14ac:dyDescent="0.2"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</row>
    <row r="265" spans="25:40" x14ac:dyDescent="0.2"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</row>
    <row r="266" spans="25:40" x14ac:dyDescent="0.2"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</row>
    <row r="267" spans="25:40" x14ac:dyDescent="0.2"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</row>
    <row r="268" spans="25:40" x14ac:dyDescent="0.2"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</row>
    <row r="269" spans="25:40" x14ac:dyDescent="0.2"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</row>
    <row r="270" spans="25:40" x14ac:dyDescent="0.2"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</row>
    <row r="271" spans="25:40" x14ac:dyDescent="0.2"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</row>
    <row r="272" spans="25:40" x14ac:dyDescent="0.2"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</row>
    <row r="273" spans="25:40" x14ac:dyDescent="0.2"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</row>
    <row r="274" spans="25:40" x14ac:dyDescent="0.2"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</row>
    <row r="275" spans="25:40" x14ac:dyDescent="0.2"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</row>
    <row r="276" spans="25:40" x14ac:dyDescent="0.2"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</row>
    <row r="277" spans="25:40" x14ac:dyDescent="0.2"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</row>
    <row r="278" spans="25:40" x14ac:dyDescent="0.2"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</row>
    <row r="279" spans="25:40" x14ac:dyDescent="0.2"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</row>
    <row r="280" spans="25:40" x14ac:dyDescent="0.2"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</row>
    <row r="281" spans="25:40" x14ac:dyDescent="0.2"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</row>
    <row r="282" spans="25:40" x14ac:dyDescent="0.2"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</row>
    <row r="283" spans="25:40" x14ac:dyDescent="0.2"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</row>
    <row r="284" spans="25:40" x14ac:dyDescent="0.2"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</row>
    <row r="285" spans="25:40" x14ac:dyDescent="0.2"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</row>
    <row r="286" spans="25:40" x14ac:dyDescent="0.2"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</row>
    <row r="287" spans="25:40" x14ac:dyDescent="0.2"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</row>
    <row r="288" spans="25:40" x14ac:dyDescent="0.2"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</row>
    <row r="289" spans="25:40" x14ac:dyDescent="0.2"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</row>
    <row r="290" spans="25:40" x14ac:dyDescent="0.2"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</row>
    <row r="291" spans="25:40" x14ac:dyDescent="0.2"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</row>
    <row r="292" spans="25:40" x14ac:dyDescent="0.2"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</row>
    <row r="293" spans="25:40" x14ac:dyDescent="0.2"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</row>
    <row r="294" spans="25:40" x14ac:dyDescent="0.2"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</row>
    <row r="295" spans="25:40" x14ac:dyDescent="0.2"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</row>
    <row r="296" spans="25:40" x14ac:dyDescent="0.2"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</row>
    <row r="297" spans="25:40" x14ac:dyDescent="0.2"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</row>
    <row r="298" spans="25:40" x14ac:dyDescent="0.2"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</row>
    <row r="299" spans="25:40" x14ac:dyDescent="0.2"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</row>
    <row r="300" spans="25:40" x14ac:dyDescent="0.2"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</row>
    <row r="301" spans="25:40" x14ac:dyDescent="0.2"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</row>
    <row r="302" spans="25:40" x14ac:dyDescent="0.2"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</row>
    <row r="303" spans="25:40" x14ac:dyDescent="0.2"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</row>
    <row r="304" spans="25:40" x14ac:dyDescent="0.2"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</row>
    <row r="305" spans="25:40" x14ac:dyDescent="0.2"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</row>
    <row r="306" spans="25:40" x14ac:dyDescent="0.2"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</row>
    <row r="307" spans="25:40" x14ac:dyDescent="0.2"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</row>
    <row r="308" spans="25:40" x14ac:dyDescent="0.2"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</row>
    <row r="309" spans="25:40" x14ac:dyDescent="0.2"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</row>
    <row r="310" spans="25:40" x14ac:dyDescent="0.2"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</row>
    <row r="311" spans="25:40" x14ac:dyDescent="0.2"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</row>
    <row r="312" spans="25:40" x14ac:dyDescent="0.2"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</row>
    <row r="313" spans="25:40" x14ac:dyDescent="0.2"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</row>
    <row r="314" spans="25:40" x14ac:dyDescent="0.2"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</row>
    <row r="315" spans="25:40" x14ac:dyDescent="0.2"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</row>
    <row r="316" spans="25:40" x14ac:dyDescent="0.2"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</row>
    <row r="317" spans="25:40" x14ac:dyDescent="0.2"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</row>
    <row r="318" spans="25:40" x14ac:dyDescent="0.2"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</row>
    <row r="319" spans="25:40" x14ac:dyDescent="0.2"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</row>
    <row r="320" spans="25:40" x14ac:dyDescent="0.2"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</row>
    <row r="321" spans="25:40" x14ac:dyDescent="0.2"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</row>
    <row r="322" spans="25:40" x14ac:dyDescent="0.2"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</row>
    <row r="323" spans="25:40" x14ac:dyDescent="0.2"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</row>
    <row r="324" spans="25:40" x14ac:dyDescent="0.2"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</row>
    <row r="325" spans="25:40" x14ac:dyDescent="0.2"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</row>
    <row r="326" spans="25:40" x14ac:dyDescent="0.2"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</row>
    <row r="327" spans="25:40" x14ac:dyDescent="0.2"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</row>
    <row r="328" spans="25:40" x14ac:dyDescent="0.2"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</row>
    <row r="329" spans="25:40" x14ac:dyDescent="0.2"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</row>
    <row r="330" spans="25:40" x14ac:dyDescent="0.2"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</row>
    <row r="331" spans="25:40" x14ac:dyDescent="0.2"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</row>
    <row r="332" spans="25:40" x14ac:dyDescent="0.2"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</row>
    <row r="333" spans="25:40" x14ac:dyDescent="0.2"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</row>
    <row r="334" spans="25:40" x14ac:dyDescent="0.2"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</row>
    <row r="335" spans="25:40" x14ac:dyDescent="0.2"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</row>
    <row r="336" spans="25:40" x14ac:dyDescent="0.2"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</row>
    <row r="337" spans="25:40" x14ac:dyDescent="0.2"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</row>
    <row r="338" spans="25:40" x14ac:dyDescent="0.2"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</row>
    <row r="339" spans="25:40" x14ac:dyDescent="0.2"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</row>
    <row r="340" spans="25:40" x14ac:dyDescent="0.2"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</row>
    <row r="341" spans="25:40" x14ac:dyDescent="0.2"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</row>
    <row r="342" spans="25:40" x14ac:dyDescent="0.2"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</row>
    <row r="343" spans="25:40" x14ac:dyDescent="0.2"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</row>
    <row r="344" spans="25:40" x14ac:dyDescent="0.2"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</row>
    <row r="345" spans="25:40" x14ac:dyDescent="0.2"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</row>
    <row r="346" spans="25:40" x14ac:dyDescent="0.2"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</row>
    <row r="347" spans="25:40" x14ac:dyDescent="0.2"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</row>
    <row r="348" spans="25:40" x14ac:dyDescent="0.2"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</row>
    <row r="349" spans="25:40" x14ac:dyDescent="0.2"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</row>
    <row r="350" spans="25:40" x14ac:dyDescent="0.2"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</row>
    <row r="351" spans="25:40" x14ac:dyDescent="0.2"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</row>
    <row r="352" spans="25:40" x14ac:dyDescent="0.2"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</row>
    <row r="353" spans="25:40" x14ac:dyDescent="0.2"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</row>
    <row r="354" spans="25:40" x14ac:dyDescent="0.2"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</row>
    <row r="355" spans="25:40" x14ac:dyDescent="0.2"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</row>
    <row r="356" spans="25:40" x14ac:dyDescent="0.2"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</row>
    <row r="357" spans="25:40" x14ac:dyDescent="0.2"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</row>
    <row r="358" spans="25:40" x14ac:dyDescent="0.2"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</row>
    <row r="359" spans="25:40" x14ac:dyDescent="0.2"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</row>
    <row r="360" spans="25:40" x14ac:dyDescent="0.2"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</row>
    <row r="361" spans="25:40" x14ac:dyDescent="0.2"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</row>
    <row r="362" spans="25:40" x14ac:dyDescent="0.2"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</row>
    <row r="363" spans="25:40" x14ac:dyDescent="0.2"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</row>
    <row r="364" spans="25:40" x14ac:dyDescent="0.2"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</row>
    <row r="365" spans="25:40" x14ac:dyDescent="0.2"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</row>
    <row r="366" spans="25:40" x14ac:dyDescent="0.2"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</row>
    <row r="367" spans="25:40" x14ac:dyDescent="0.2"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</row>
    <row r="368" spans="25:40" x14ac:dyDescent="0.2"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</row>
    <row r="369" spans="25:40" x14ac:dyDescent="0.2"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</row>
    <row r="370" spans="25:40" x14ac:dyDescent="0.2"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</row>
    <row r="371" spans="25:40" x14ac:dyDescent="0.2"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</row>
    <row r="372" spans="25:40" x14ac:dyDescent="0.2"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</row>
    <row r="373" spans="25:40" x14ac:dyDescent="0.2"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</row>
    <row r="374" spans="25:40" x14ac:dyDescent="0.2"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</row>
    <row r="375" spans="25:40" x14ac:dyDescent="0.2"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</row>
    <row r="376" spans="25:40" x14ac:dyDescent="0.2"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</row>
    <row r="377" spans="25:40" x14ac:dyDescent="0.2"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</row>
    <row r="378" spans="25:40" x14ac:dyDescent="0.2"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</row>
    <row r="379" spans="25:40" x14ac:dyDescent="0.2"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</row>
    <row r="380" spans="25:40" x14ac:dyDescent="0.2"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</row>
    <row r="381" spans="25:40" x14ac:dyDescent="0.2"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</row>
    <row r="382" spans="25:40" x14ac:dyDescent="0.2"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</row>
    <row r="383" spans="25:40" x14ac:dyDescent="0.2"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</row>
    <row r="384" spans="25:40" x14ac:dyDescent="0.2"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</row>
    <row r="385" spans="25:40" x14ac:dyDescent="0.2"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</row>
    <row r="386" spans="25:40" x14ac:dyDescent="0.2"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</row>
    <row r="387" spans="25:40" x14ac:dyDescent="0.2"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</row>
    <row r="388" spans="25:40" x14ac:dyDescent="0.2"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</row>
    <row r="389" spans="25:40" x14ac:dyDescent="0.2"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</row>
    <row r="390" spans="25:40" x14ac:dyDescent="0.2"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</row>
    <row r="391" spans="25:40" x14ac:dyDescent="0.2"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</row>
    <row r="392" spans="25:40" x14ac:dyDescent="0.2"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</row>
    <row r="393" spans="25:40" x14ac:dyDescent="0.2"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</row>
    <row r="394" spans="25:40" x14ac:dyDescent="0.2"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</row>
    <row r="395" spans="25:40" x14ac:dyDescent="0.2"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</row>
    <row r="396" spans="25:40" x14ac:dyDescent="0.2"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</row>
    <row r="397" spans="25:40" x14ac:dyDescent="0.2"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</row>
    <row r="398" spans="25:40" x14ac:dyDescent="0.2"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</row>
    <row r="399" spans="25:40" x14ac:dyDescent="0.2"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</row>
    <row r="400" spans="25:40" x14ac:dyDescent="0.2"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</row>
    <row r="401" spans="25:40" x14ac:dyDescent="0.2"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</row>
    <row r="402" spans="25:40" x14ac:dyDescent="0.2"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</row>
    <row r="403" spans="25:40" x14ac:dyDescent="0.2"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</row>
    <row r="404" spans="25:40" x14ac:dyDescent="0.2"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</row>
    <row r="405" spans="25:40" x14ac:dyDescent="0.2"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</row>
    <row r="406" spans="25:40" x14ac:dyDescent="0.2"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</row>
    <row r="407" spans="25:40" x14ac:dyDescent="0.2"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</row>
    <row r="408" spans="25:40" x14ac:dyDescent="0.2"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</row>
    <row r="409" spans="25:40" x14ac:dyDescent="0.2"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</row>
    <row r="410" spans="25:40" x14ac:dyDescent="0.2"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</row>
    <row r="411" spans="25:40" x14ac:dyDescent="0.2"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</row>
    <row r="412" spans="25:40" x14ac:dyDescent="0.2"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</row>
    <row r="413" spans="25:40" x14ac:dyDescent="0.2"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</row>
    <row r="414" spans="25:40" x14ac:dyDescent="0.2"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</row>
    <row r="415" spans="25:40" x14ac:dyDescent="0.2"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</row>
    <row r="416" spans="25:40" x14ac:dyDescent="0.2"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</row>
    <row r="417" spans="25:40" x14ac:dyDescent="0.2"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</row>
    <row r="418" spans="25:40" x14ac:dyDescent="0.2"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</row>
    <row r="419" spans="25:40" x14ac:dyDescent="0.2"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</row>
    <row r="420" spans="25:40" x14ac:dyDescent="0.2"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</row>
    <row r="421" spans="25:40" x14ac:dyDescent="0.2"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</row>
    <row r="422" spans="25:40" x14ac:dyDescent="0.2"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</row>
    <row r="423" spans="25:40" x14ac:dyDescent="0.2"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</row>
    <row r="424" spans="25:40" x14ac:dyDescent="0.2"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</row>
    <row r="425" spans="25:40" x14ac:dyDescent="0.2"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</row>
    <row r="426" spans="25:40" x14ac:dyDescent="0.2"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</row>
    <row r="427" spans="25:40" x14ac:dyDescent="0.2"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</row>
    <row r="428" spans="25:40" x14ac:dyDescent="0.2"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</row>
    <row r="429" spans="25:40" x14ac:dyDescent="0.2"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</row>
    <row r="430" spans="25:40" x14ac:dyDescent="0.2"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</row>
    <row r="431" spans="25:40" x14ac:dyDescent="0.2"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</row>
    <row r="432" spans="25:40" x14ac:dyDescent="0.2"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</row>
    <row r="433" spans="25:40" x14ac:dyDescent="0.2"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</row>
    <row r="434" spans="25:40" x14ac:dyDescent="0.2"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</row>
    <row r="435" spans="25:40" x14ac:dyDescent="0.2"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</row>
    <row r="436" spans="25:40" x14ac:dyDescent="0.2"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</row>
    <row r="437" spans="25:40" x14ac:dyDescent="0.2"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</row>
    <row r="438" spans="25:40" x14ac:dyDescent="0.2"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</row>
    <row r="439" spans="25:40" x14ac:dyDescent="0.2"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</row>
    <row r="440" spans="25:40" x14ac:dyDescent="0.2"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</row>
    <row r="441" spans="25:40" x14ac:dyDescent="0.2"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</row>
    <row r="442" spans="25:40" x14ac:dyDescent="0.2"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</row>
    <row r="443" spans="25:40" x14ac:dyDescent="0.2"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</row>
    <row r="444" spans="25:40" x14ac:dyDescent="0.2"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</row>
    <row r="445" spans="25:40" x14ac:dyDescent="0.2"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</row>
    <row r="446" spans="25:40" x14ac:dyDescent="0.2"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</row>
    <row r="447" spans="25:40" x14ac:dyDescent="0.2"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</row>
    <row r="448" spans="25:40" x14ac:dyDescent="0.2"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</row>
    <row r="449" spans="25:40" x14ac:dyDescent="0.2"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</row>
    <row r="450" spans="25:40" x14ac:dyDescent="0.2"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</row>
    <row r="451" spans="25:40" x14ac:dyDescent="0.2"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</row>
    <row r="452" spans="25:40" x14ac:dyDescent="0.2"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</row>
    <row r="453" spans="25:40" x14ac:dyDescent="0.2"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</row>
    <row r="454" spans="25:40" x14ac:dyDescent="0.2"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</row>
    <row r="455" spans="25:40" x14ac:dyDescent="0.2"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</row>
    <row r="456" spans="25:40" x14ac:dyDescent="0.2"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</row>
    <row r="457" spans="25:40" x14ac:dyDescent="0.2"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</row>
    <row r="458" spans="25:40" x14ac:dyDescent="0.2"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</row>
    <row r="459" spans="25:40" x14ac:dyDescent="0.2"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</row>
    <row r="460" spans="25:40" x14ac:dyDescent="0.2"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</row>
    <row r="461" spans="25:40" x14ac:dyDescent="0.2"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</row>
    <row r="462" spans="25:40" x14ac:dyDescent="0.2"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</row>
    <row r="463" spans="25:40" x14ac:dyDescent="0.2"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</row>
    <row r="464" spans="25:40" x14ac:dyDescent="0.2"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</row>
    <row r="465" spans="25:40" x14ac:dyDescent="0.2"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</row>
    <row r="466" spans="25:40" x14ac:dyDescent="0.2"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</row>
    <row r="467" spans="25:40" x14ac:dyDescent="0.2"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</row>
    <row r="468" spans="25:40" x14ac:dyDescent="0.2"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</row>
    <row r="469" spans="25:40" x14ac:dyDescent="0.2"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</row>
    <row r="470" spans="25:40" x14ac:dyDescent="0.2"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</row>
    <row r="471" spans="25:40" x14ac:dyDescent="0.2"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</row>
    <row r="472" spans="25:40" x14ac:dyDescent="0.2"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</row>
    <row r="473" spans="25:40" x14ac:dyDescent="0.2"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</row>
    <row r="474" spans="25:40" x14ac:dyDescent="0.2"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</row>
    <row r="475" spans="25:40" x14ac:dyDescent="0.2"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</row>
    <row r="476" spans="25:40" x14ac:dyDescent="0.2"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</row>
    <row r="477" spans="25:40" x14ac:dyDescent="0.2"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</row>
    <row r="478" spans="25:40" x14ac:dyDescent="0.2"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</row>
    <row r="479" spans="25:40" x14ac:dyDescent="0.2"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</row>
    <row r="480" spans="25:40" x14ac:dyDescent="0.2"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</row>
    <row r="481" spans="25:40" x14ac:dyDescent="0.2"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</row>
    <row r="482" spans="25:40" x14ac:dyDescent="0.2"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</row>
    <row r="483" spans="25:40" x14ac:dyDescent="0.2"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</row>
    <row r="484" spans="25:40" x14ac:dyDescent="0.2"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</row>
    <row r="485" spans="25:40" x14ac:dyDescent="0.2"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</row>
    <row r="486" spans="25:40" x14ac:dyDescent="0.2"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</row>
    <row r="487" spans="25:40" x14ac:dyDescent="0.2"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</row>
    <row r="488" spans="25:40" x14ac:dyDescent="0.2"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</row>
    <row r="489" spans="25:40" x14ac:dyDescent="0.2"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</row>
    <row r="490" spans="25:40" x14ac:dyDescent="0.2"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</row>
    <row r="491" spans="25:40" x14ac:dyDescent="0.2"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</row>
    <row r="492" spans="25:40" x14ac:dyDescent="0.2"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</row>
    <row r="493" spans="25:40" x14ac:dyDescent="0.2"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</row>
    <row r="494" spans="25:40" x14ac:dyDescent="0.2"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</row>
    <row r="495" spans="25:40" x14ac:dyDescent="0.2"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</row>
    <row r="496" spans="25:40" x14ac:dyDescent="0.2"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</row>
    <row r="497" spans="25:40" x14ac:dyDescent="0.2"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</row>
    <row r="498" spans="25:40" x14ac:dyDescent="0.2"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</row>
    <row r="499" spans="25:40" x14ac:dyDescent="0.2"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</row>
    <row r="500" spans="25:40" x14ac:dyDescent="0.2"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</row>
    <row r="501" spans="25:40" x14ac:dyDescent="0.2"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</row>
    <row r="502" spans="25:40" x14ac:dyDescent="0.2"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</row>
    <row r="503" spans="25:40" x14ac:dyDescent="0.2"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</row>
    <row r="504" spans="25:40" x14ac:dyDescent="0.2"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</row>
    <row r="505" spans="25:40" x14ac:dyDescent="0.2"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</row>
    <row r="506" spans="25:40" x14ac:dyDescent="0.2"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</row>
    <row r="507" spans="25:40" x14ac:dyDescent="0.2"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</row>
    <row r="508" spans="25:40" x14ac:dyDescent="0.2"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</row>
    <row r="509" spans="25:40" x14ac:dyDescent="0.2"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</row>
    <row r="510" spans="25:40" x14ac:dyDescent="0.2"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</row>
    <row r="511" spans="25:40" x14ac:dyDescent="0.2"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</row>
    <row r="512" spans="25:40" x14ac:dyDescent="0.2"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</row>
    <row r="513" spans="25:40" x14ac:dyDescent="0.2"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</row>
    <row r="514" spans="25:40" x14ac:dyDescent="0.2"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</row>
    <row r="515" spans="25:40" x14ac:dyDescent="0.2"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</row>
    <row r="516" spans="25:40" x14ac:dyDescent="0.2"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</row>
    <row r="517" spans="25:40" x14ac:dyDescent="0.2"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</row>
    <row r="518" spans="25:40" x14ac:dyDescent="0.2"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</row>
    <row r="519" spans="25:40" x14ac:dyDescent="0.2"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</row>
    <row r="520" spans="25:40" x14ac:dyDescent="0.2"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</row>
    <row r="521" spans="25:40" x14ac:dyDescent="0.2"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</row>
    <row r="522" spans="25:40" x14ac:dyDescent="0.2"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</row>
    <row r="523" spans="25:40" x14ac:dyDescent="0.2"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</row>
    <row r="524" spans="25:40" x14ac:dyDescent="0.2"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</row>
    <row r="525" spans="25:40" x14ac:dyDescent="0.2"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</row>
    <row r="526" spans="25:40" x14ac:dyDescent="0.2"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</row>
    <row r="527" spans="25:40" x14ac:dyDescent="0.2"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</row>
    <row r="528" spans="25:40" x14ac:dyDescent="0.2"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</row>
    <row r="529" spans="25:40" x14ac:dyDescent="0.2"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</row>
    <row r="530" spans="25:40" x14ac:dyDescent="0.2"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</row>
    <row r="531" spans="25:40" x14ac:dyDescent="0.2"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</row>
    <row r="532" spans="25:40" x14ac:dyDescent="0.2"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</row>
    <row r="533" spans="25:40" x14ac:dyDescent="0.2"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</row>
    <row r="534" spans="25:40" x14ac:dyDescent="0.2"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</row>
    <row r="535" spans="25:40" x14ac:dyDescent="0.2"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</row>
    <row r="536" spans="25:40" x14ac:dyDescent="0.2"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</row>
    <row r="537" spans="25:40" x14ac:dyDescent="0.2"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</row>
    <row r="538" spans="25:40" x14ac:dyDescent="0.2"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</row>
    <row r="539" spans="25:40" x14ac:dyDescent="0.2"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</row>
    <row r="540" spans="25:40" x14ac:dyDescent="0.2"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</row>
    <row r="541" spans="25:40" x14ac:dyDescent="0.2"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</row>
    <row r="542" spans="25:40" x14ac:dyDescent="0.2"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</row>
    <row r="543" spans="25:40" x14ac:dyDescent="0.2"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</row>
    <row r="544" spans="25:40" x14ac:dyDescent="0.2"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</row>
    <row r="545" spans="25:40" x14ac:dyDescent="0.2"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</row>
    <row r="546" spans="25:40" x14ac:dyDescent="0.2"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</row>
    <row r="547" spans="25:40" x14ac:dyDescent="0.2"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</row>
    <row r="548" spans="25:40" x14ac:dyDescent="0.2"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</row>
    <row r="549" spans="25:40" x14ac:dyDescent="0.2"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</row>
    <row r="550" spans="25:40" x14ac:dyDescent="0.2"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</row>
    <row r="551" spans="25:40" x14ac:dyDescent="0.2"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</row>
    <row r="552" spans="25:40" x14ac:dyDescent="0.2"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</row>
    <row r="553" spans="25:40" x14ac:dyDescent="0.2"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</row>
    <row r="554" spans="25:40" x14ac:dyDescent="0.2"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</row>
    <row r="555" spans="25:40" x14ac:dyDescent="0.2"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</row>
    <row r="556" spans="25:40" x14ac:dyDescent="0.2"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</row>
    <row r="557" spans="25:40" x14ac:dyDescent="0.2"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</row>
    <row r="558" spans="25:40" x14ac:dyDescent="0.2"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</row>
    <row r="559" spans="25:40" x14ac:dyDescent="0.2"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</row>
    <row r="560" spans="25:40" x14ac:dyDescent="0.2"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</row>
    <row r="561" spans="25:40" x14ac:dyDescent="0.2"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</row>
    <row r="562" spans="25:40" x14ac:dyDescent="0.2"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</row>
    <row r="563" spans="25:40" x14ac:dyDescent="0.2"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</row>
    <row r="564" spans="25:40" x14ac:dyDescent="0.2"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</row>
    <row r="565" spans="25:40" x14ac:dyDescent="0.2"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</row>
    <row r="566" spans="25:40" x14ac:dyDescent="0.2"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</row>
    <row r="567" spans="25:40" x14ac:dyDescent="0.2"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</row>
    <row r="568" spans="25:40" x14ac:dyDescent="0.2"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</row>
    <row r="569" spans="25:40" x14ac:dyDescent="0.2"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</row>
    <row r="570" spans="25:40" x14ac:dyDescent="0.2"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</row>
    <row r="571" spans="25:40" x14ac:dyDescent="0.2"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</row>
    <row r="572" spans="25:40" x14ac:dyDescent="0.2"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</row>
    <row r="573" spans="25:40" x14ac:dyDescent="0.2"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</row>
    <row r="574" spans="25:40" x14ac:dyDescent="0.2"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</row>
    <row r="575" spans="25:40" x14ac:dyDescent="0.2"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</row>
    <row r="576" spans="25:40" x14ac:dyDescent="0.2"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</row>
    <row r="577" spans="25:40" x14ac:dyDescent="0.2"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</row>
    <row r="578" spans="25:40" x14ac:dyDescent="0.2"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</row>
    <row r="579" spans="25:40" x14ac:dyDescent="0.2"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</row>
    <row r="580" spans="25:40" x14ac:dyDescent="0.2"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</row>
    <row r="581" spans="25:40" x14ac:dyDescent="0.2"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</row>
    <row r="582" spans="25:40" x14ac:dyDescent="0.2"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</row>
    <row r="583" spans="25:40" x14ac:dyDescent="0.2"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</row>
    <row r="584" spans="25:40" x14ac:dyDescent="0.2"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</row>
    <row r="585" spans="25:40" x14ac:dyDescent="0.2"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</row>
    <row r="586" spans="25:40" x14ac:dyDescent="0.2"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</row>
    <row r="587" spans="25:40" x14ac:dyDescent="0.2"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</row>
    <row r="588" spans="25:40" x14ac:dyDescent="0.2"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</row>
    <row r="589" spans="25:40" x14ac:dyDescent="0.2"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</row>
    <row r="590" spans="25:40" x14ac:dyDescent="0.2"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</row>
    <row r="591" spans="25:40" x14ac:dyDescent="0.2"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</row>
    <row r="592" spans="25:40" x14ac:dyDescent="0.2"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</row>
    <row r="593" spans="25:40" x14ac:dyDescent="0.2"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</row>
    <row r="594" spans="25:40" x14ac:dyDescent="0.2"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</row>
    <row r="595" spans="25:40" x14ac:dyDescent="0.2"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</row>
    <row r="596" spans="25:40" x14ac:dyDescent="0.2"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</row>
    <row r="597" spans="25:40" x14ac:dyDescent="0.2"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</row>
    <row r="598" spans="25:40" x14ac:dyDescent="0.2"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</row>
    <row r="599" spans="25:40" x14ac:dyDescent="0.2"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</row>
    <row r="600" spans="25:40" x14ac:dyDescent="0.2"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</row>
    <row r="601" spans="25:40" x14ac:dyDescent="0.2"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</row>
    <row r="602" spans="25:40" x14ac:dyDescent="0.2"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</row>
    <row r="603" spans="25:40" x14ac:dyDescent="0.2"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</row>
    <row r="604" spans="25:40" x14ac:dyDescent="0.2"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</row>
    <row r="605" spans="25:40" x14ac:dyDescent="0.2"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</row>
    <row r="606" spans="25:40" x14ac:dyDescent="0.2"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</row>
    <row r="607" spans="25:40" x14ac:dyDescent="0.2"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</row>
    <row r="608" spans="25:40" x14ac:dyDescent="0.2"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</row>
    <row r="609" spans="25:40" x14ac:dyDescent="0.2"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</row>
    <row r="610" spans="25:40" x14ac:dyDescent="0.2"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</row>
    <row r="611" spans="25:40" x14ac:dyDescent="0.2"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</row>
    <row r="612" spans="25:40" x14ac:dyDescent="0.2"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</row>
    <row r="613" spans="25:40" x14ac:dyDescent="0.2"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</row>
    <row r="614" spans="25:40" x14ac:dyDescent="0.2"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</row>
    <row r="615" spans="25:40" x14ac:dyDescent="0.2"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</row>
    <row r="616" spans="25:40" x14ac:dyDescent="0.2"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</row>
    <row r="617" spans="25:40" x14ac:dyDescent="0.2"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</row>
    <row r="618" spans="25:40" x14ac:dyDescent="0.2"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</row>
    <row r="619" spans="25:40" x14ac:dyDescent="0.2"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</row>
    <row r="620" spans="25:40" x14ac:dyDescent="0.2"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</row>
    <row r="621" spans="25:40" x14ac:dyDescent="0.2"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</row>
    <row r="622" spans="25:40" x14ac:dyDescent="0.2"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</row>
    <row r="623" spans="25:40" x14ac:dyDescent="0.2"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</row>
    <row r="624" spans="25:40" x14ac:dyDescent="0.2"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</row>
    <row r="625" spans="25:40" x14ac:dyDescent="0.2"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</row>
    <row r="626" spans="25:40" x14ac:dyDescent="0.2"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</row>
    <row r="627" spans="25:40" x14ac:dyDescent="0.2"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</row>
    <row r="628" spans="25:40" x14ac:dyDescent="0.2"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</row>
    <row r="629" spans="25:40" x14ac:dyDescent="0.2"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</row>
    <row r="630" spans="25:40" x14ac:dyDescent="0.2"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</row>
    <row r="631" spans="25:40" x14ac:dyDescent="0.2"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</row>
    <row r="632" spans="25:40" x14ac:dyDescent="0.2"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</row>
    <row r="633" spans="25:40" x14ac:dyDescent="0.2"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</row>
    <row r="634" spans="25:40" x14ac:dyDescent="0.2"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</row>
    <row r="635" spans="25:40" x14ac:dyDescent="0.2"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</row>
    <row r="636" spans="25:40" x14ac:dyDescent="0.2"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</row>
    <row r="637" spans="25:40" x14ac:dyDescent="0.2"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</row>
    <row r="638" spans="25:40" x14ac:dyDescent="0.2"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</row>
    <row r="639" spans="25:40" x14ac:dyDescent="0.2"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</row>
    <row r="640" spans="25:40" x14ac:dyDescent="0.2"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</row>
    <row r="641" spans="25:40" x14ac:dyDescent="0.2"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</row>
    <row r="642" spans="25:40" x14ac:dyDescent="0.2"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</row>
    <row r="643" spans="25:40" x14ac:dyDescent="0.2"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</row>
    <row r="644" spans="25:40" x14ac:dyDescent="0.2"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</row>
    <row r="645" spans="25:40" x14ac:dyDescent="0.2"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</row>
    <row r="646" spans="25:40" x14ac:dyDescent="0.2"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</row>
    <row r="647" spans="25:40" x14ac:dyDescent="0.2"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</row>
    <row r="648" spans="25:40" x14ac:dyDescent="0.2"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</row>
    <row r="649" spans="25:40" x14ac:dyDescent="0.2"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</row>
    <row r="650" spans="25:40" x14ac:dyDescent="0.2"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</row>
    <row r="651" spans="25:40" x14ac:dyDescent="0.2"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</row>
    <row r="652" spans="25:40" x14ac:dyDescent="0.2"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</row>
    <row r="653" spans="25:40" x14ac:dyDescent="0.2"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</row>
    <row r="654" spans="25:40" x14ac:dyDescent="0.2"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</row>
    <row r="655" spans="25:40" x14ac:dyDescent="0.2"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</row>
    <row r="656" spans="25:40" x14ac:dyDescent="0.2"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</row>
    <row r="657" spans="25:40" x14ac:dyDescent="0.2"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</row>
    <row r="658" spans="25:40" x14ac:dyDescent="0.2"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</row>
    <row r="659" spans="25:40" x14ac:dyDescent="0.2"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</row>
    <row r="660" spans="25:40" x14ac:dyDescent="0.2"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</row>
    <row r="661" spans="25:40" x14ac:dyDescent="0.2"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</row>
    <row r="662" spans="25:40" x14ac:dyDescent="0.2"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</row>
    <row r="663" spans="25:40" x14ac:dyDescent="0.2"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</row>
    <row r="664" spans="25:40" x14ac:dyDescent="0.2"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</row>
    <row r="665" spans="25:40" x14ac:dyDescent="0.2"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</row>
    <row r="666" spans="25:40" x14ac:dyDescent="0.2"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</row>
    <row r="667" spans="25:40" x14ac:dyDescent="0.2"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</row>
    <row r="668" spans="25:40" x14ac:dyDescent="0.2"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</row>
    <row r="669" spans="25:40" x14ac:dyDescent="0.2"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</row>
    <row r="670" spans="25:40" x14ac:dyDescent="0.2"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</row>
    <row r="671" spans="25:40" x14ac:dyDescent="0.2"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</row>
    <row r="672" spans="25:40" x14ac:dyDescent="0.2"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</row>
    <row r="673" spans="25:40" x14ac:dyDescent="0.2"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</row>
    <row r="674" spans="25:40" x14ac:dyDescent="0.2"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</row>
    <row r="675" spans="25:40" x14ac:dyDescent="0.2"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</row>
    <row r="676" spans="25:40" x14ac:dyDescent="0.2"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</row>
    <row r="677" spans="25:40" x14ac:dyDescent="0.2"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</row>
    <row r="678" spans="25:40" x14ac:dyDescent="0.2"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</row>
    <row r="679" spans="25:40" x14ac:dyDescent="0.2"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</row>
    <row r="680" spans="25:40" x14ac:dyDescent="0.2"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</row>
    <row r="681" spans="25:40" x14ac:dyDescent="0.2"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</row>
    <row r="682" spans="25:40" x14ac:dyDescent="0.2"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</row>
    <row r="683" spans="25:40" x14ac:dyDescent="0.2"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</row>
    <row r="684" spans="25:40" x14ac:dyDescent="0.2"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</row>
    <row r="685" spans="25:40" x14ac:dyDescent="0.2"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</row>
    <row r="686" spans="25:40" x14ac:dyDescent="0.2"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</row>
    <row r="687" spans="25:40" x14ac:dyDescent="0.2"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</row>
    <row r="688" spans="25:40" x14ac:dyDescent="0.2"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</row>
    <row r="689" spans="25:40" x14ac:dyDescent="0.2"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</row>
    <row r="690" spans="25:40" x14ac:dyDescent="0.2"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</row>
    <row r="691" spans="25:40" x14ac:dyDescent="0.2"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</row>
    <row r="692" spans="25:40" x14ac:dyDescent="0.2"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</row>
    <row r="693" spans="25:40" x14ac:dyDescent="0.2"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</row>
    <row r="694" spans="25:40" x14ac:dyDescent="0.2"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</row>
    <row r="695" spans="25:40" x14ac:dyDescent="0.2"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</row>
    <row r="696" spans="25:40" x14ac:dyDescent="0.2"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</row>
    <row r="697" spans="25:40" x14ac:dyDescent="0.2"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</row>
    <row r="698" spans="25:40" x14ac:dyDescent="0.2"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</row>
    <row r="699" spans="25:40" x14ac:dyDescent="0.2"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</row>
    <row r="700" spans="25:40" x14ac:dyDescent="0.2"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</row>
    <row r="701" spans="25:40" x14ac:dyDescent="0.2"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</row>
    <row r="702" spans="25:40" x14ac:dyDescent="0.2"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</row>
    <row r="703" spans="25:40" x14ac:dyDescent="0.2"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</row>
    <row r="704" spans="25:40" x14ac:dyDescent="0.2"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</row>
    <row r="705" spans="25:40" x14ac:dyDescent="0.2"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</row>
    <row r="706" spans="25:40" x14ac:dyDescent="0.2"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</row>
    <row r="707" spans="25:40" x14ac:dyDescent="0.2"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</row>
    <row r="708" spans="25:40" x14ac:dyDescent="0.2"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</row>
    <row r="709" spans="25:40" x14ac:dyDescent="0.2"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</row>
    <row r="710" spans="25:40" x14ac:dyDescent="0.2"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</row>
    <row r="711" spans="25:40" x14ac:dyDescent="0.2"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</row>
    <row r="712" spans="25:40" x14ac:dyDescent="0.2"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</row>
    <row r="713" spans="25:40" x14ac:dyDescent="0.2"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</row>
    <row r="714" spans="25:40" x14ac:dyDescent="0.2"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</row>
    <row r="715" spans="25:40" x14ac:dyDescent="0.2"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</row>
    <row r="716" spans="25:40" x14ac:dyDescent="0.2"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</row>
    <row r="717" spans="25:40" x14ac:dyDescent="0.2"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</row>
    <row r="718" spans="25:40" x14ac:dyDescent="0.2"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</row>
    <row r="719" spans="25:40" x14ac:dyDescent="0.2"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</row>
    <row r="720" spans="25:40" x14ac:dyDescent="0.2"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</row>
    <row r="721" spans="25:40" x14ac:dyDescent="0.2"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</row>
    <row r="722" spans="25:40" x14ac:dyDescent="0.2"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</row>
    <row r="723" spans="25:40" x14ac:dyDescent="0.2"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</row>
    <row r="724" spans="25:40" x14ac:dyDescent="0.2"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</row>
    <row r="725" spans="25:40" x14ac:dyDescent="0.2"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</row>
    <row r="726" spans="25:40" x14ac:dyDescent="0.2"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</row>
    <row r="727" spans="25:40" x14ac:dyDescent="0.2"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</row>
    <row r="728" spans="25:40" x14ac:dyDescent="0.2"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</row>
    <row r="729" spans="25:40" x14ac:dyDescent="0.2"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</row>
    <row r="730" spans="25:40" x14ac:dyDescent="0.2"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</row>
    <row r="731" spans="25:40" x14ac:dyDescent="0.2"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</row>
    <row r="732" spans="25:40" x14ac:dyDescent="0.2"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</row>
    <row r="733" spans="25:40" x14ac:dyDescent="0.2"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</row>
    <row r="734" spans="25:40" x14ac:dyDescent="0.2"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</row>
    <row r="735" spans="25:40" x14ac:dyDescent="0.2"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</row>
    <row r="736" spans="25:40" x14ac:dyDescent="0.2"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</row>
    <row r="737" spans="25:40" x14ac:dyDescent="0.2"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</row>
    <row r="738" spans="25:40" x14ac:dyDescent="0.2"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</row>
    <row r="739" spans="25:40" x14ac:dyDescent="0.2"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</row>
    <row r="740" spans="25:40" x14ac:dyDescent="0.2"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</row>
    <row r="741" spans="25:40" x14ac:dyDescent="0.2"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</row>
    <row r="742" spans="25:40" x14ac:dyDescent="0.2"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</row>
    <row r="743" spans="25:40" x14ac:dyDescent="0.2"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</row>
    <row r="744" spans="25:40" x14ac:dyDescent="0.2"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</row>
    <row r="745" spans="25:40" x14ac:dyDescent="0.2"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</row>
    <row r="746" spans="25:40" x14ac:dyDescent="0.2"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</row>
    <row r="747" spans="25:40" x14ac:dyDescent="0.2"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</row>
    <row r="748" spans="25:40" x14ac:dyDescent="0.2"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</row>
    <row r="749" spans="25:40" x14ac:dyDescent="0.2"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</row>
    <row r="750" spans="25:40" x14ac:dyDescent="0.2"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</row>
    <row r="751" spans="25:40" x14ac:dyDescent="0.2"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</row>
    <row r="752" spans="25:40" x14ac:dyDescent="0.2"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</row>
    <row r="753" spans="25:40" x14ac:dyDescent="0.2"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</row>
    <row r="754" spans="25:40" x14ac:dyDescent="0.2"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</row>
    <row r="755" spans="25:40" x14ac:dyDescent="0.2"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</row>
    <row r="756" spans="25:40" x14ac:dyDescent="0.2"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</row>
    <row r="757" spans="25:40" x14ac:dyDescent="0.2"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</row>
    <row r="758" spans="25:40" x14ac:dyDescent="0.2"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</row>
    <row r="759" spans="25:40" x14ac:dyDescent="0.2"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</row>
    <row r="760" spans="25:40" x14ac:dyDescent="0.2"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</row>
    <row r="761" spans="25:40" x14ac:dyDescent="0.2"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</row>
    <row r="762" spans="25:40" x14ac:dyDescent="0.2"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</row>
    <row r="763" spans="25:40" x14ac:dyDescent="0.2"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</row>
    <row r="764" spans="25:40" x14ac:dyDescent="0.2"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</row>
    <row r="765" spans="25:40" x14ac:dyDescent="0.2"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</row>
    <row r="766" spans="25:40" x14ac:dyDescent="0.2"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</row>
    <row r="767" spans="25:40" x14ac:dyDescent="0.2"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</row>
    <row r="768" spans="25:40" x14ac:dyDescent="0.2"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</row>
    <row r="769" spans="25:40" x14ac:dyDescent="0.2"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</row>
    <row r="770" spans="25:40" x14ac:dyDescent="0.2"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</row>
    <row r="771" spans="25:40" x14ac:dyDescent="0.2"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</row>
    <row r="772" spans="25:40" x14ac:dyDescent="0.2"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</row>
    <row r="773" spans="25:40" x14ac:dyDescent="0.2"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</row>
    <row r="774" spans="25:40" x14ac:dyDescent="0.2"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</row>
    <row r="775" spans="25:40" x14ac:dyDescent="0.2"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</row>
    <row r="776" spans="25:40" x14ac:dyDescent="0.2"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</row>
    <row r="777" spans="25:40" x14ac:dyDescent="0.2"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</row>
    <row r="778" spans="25:40" x14ac:dyDescent="0.2"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</row>
    <row r="779" spans="25:40" x14ac:dyDescent="0.2"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</row>
    <row r="780" spans="25:40" x14ac:dyDescent="0.2"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</row>
    <row r="781" spans="25:40" x14ac:dyDescent="0.2"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</row>
    <row r="782" spans="25:40" x14ac:dyDescent="0.2"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</row>
    <row r="783" spans="25:40" x14ac:dyDescent="0.2"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</row>
    <row r="784" spans="25:40" x14ac:dyDescent="0.2"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</row>
    <row r="785" spans="25:40" x14ac:dyDescent="0.2"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</row>
    <row r="786" spans="25:40" x14ac:dyDescent="0.2"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</row>
    <row r="787" spans="25:40" x14ac:dyDescent="0.2"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</row>
    <row r="788" spans="25:40" x14ac:dyDescent="0.2"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</row>
    <row r="789" spans="25:40" x14ac:dyDescent="0.2"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</row>
    <row r="790" spans="25:40" x14ac:dyDescent="0.2"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</row>
    <row r="791" spans="25:40" x14ac:dyDescent="0.2"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</row>
    <row r="792" spans="25:40" x14ac:dyDescent="0.2"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</row>
    <row r="793" spans="25:40" x14ac:dyDescent="0.2"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</row>
    <row r="794" spans="25:40" x14ac:dyDescent="0.2"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</row>
    <row r="795" spans="25:40" x14ac:dyDescent="0.2"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</row>
    <row r="796" spans="25:40" x14ac:dyDescent="0.2"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</row>
    <row r="797" spans="25:40" x14ac:dyDescent="0.2"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</row>
    <row r="798" spans="25:40" x14ac:dyDescent="0.2"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</row>
    <row r="799" spans="25:40" x14ac:dyDescent="0.2"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</row>
    <row r="800" spans="25:40" x14ac:dyDescent="0.2"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</row>
    <row r="801" spans="25:40" x14ac:dyDescent="0.2"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</row>
    <row r="802" spans="25:40" x14ac:dyDescent="0.2"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</row>
    <row r="803" spans="25:40" x14ac:dyDescent="0.2"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</row>
    <row r="804" spans="25:40" x14ac:dyDescent="0.2"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</row>
    <row r="805" spans="25:40" x14ac:dyDescent="0.2"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</row>
    <row r="806" spans="25:40" x14ac:dyDescent="0.2"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</row>
    <row r="807" spans="25:40" x14ac:dyDescent="0.2"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</row>
    <row r="808" spans="25:40" x14ac:dyDescent="0.2"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</row>
    <row r="809" spans="25:40" x14ac:dyDescent="0.2"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</row>
    <row r="810" spans="25:40" x14ac:dyDescent="0.2"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</row>
    <row r="811" spans="25:40" x14ac:dyDescent="0.2"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</row>
    <row r="812" spans="25:40" x14ac:dyDescent="0.2"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</row>
    <row r="813" spans="25:40" x14ac:dyDescent="0.2"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</row>
    <row r="814" spans="25:40" x14ac:dyDescent="0.2"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</row>
    <row r="815" spans="25:40" x14ac:dyDescent="0.2"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</row>
    <row r="816" spans="25:40" x14ac:dyDescent="0.2"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</row>
    <row r="817" spans="25:40" x14ac:dyDescent="0.2"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</row>
    <row r="818" spans="25:40" x14ac:dyDescent="0.2"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</row>
    <row r="819" spans="25:40" x14ac:dyDescent="0.2"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</row>
    <row r="820" spans="25:40" x14ac:dyDescent="0.2"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</row>
    <row r="821" spans="25:40" x14ac:dyDescent="0.2"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</row>
    <row r="822" spans="25:40" x14ac:dyDescent="0.2"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</row>
    <row r="823" spans="25:40" x14ac:dyDescent="0.2"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</row>
    <row r="824" spans="25:40" x14ac:dyDescent="0.2"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</row>
    <row r="825" spans="25:40" x14ac:dyDescent="0.2"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</row>
    <row r="826" spans="25:40" x14ac:dyDescent="0.2"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</row>
    <row r="827" spans="25:40" x14ac:dyDescent="0.2"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</row>
    <row r="828" spans="25:40" x14ac:dyDescent="0.2"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</row>
    <row r="829" spans="25:40" x14ac:dyDescent="0.2"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</row>
    <row r="830" spans="25:40" x14ac:dyDescent="0.2"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</row>
    <row r="831" spans="25:40" x14ac:dyDescent="0.2"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</row>
    <row r="832" spans="25:40" x14ac:dyDescent="0.2"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</row>
    <row r="833" spans="25:40" x14ac:dyDescent="0.2"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</row>
    <row r="834" spans="25:40" x14ac:dyDescent="0.2"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</row>
    <row r="835" spans="25:40" x14ac:dyDescent="0.2"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</row>
    <row r="836" spans="25:40" x14ac:dyDescent="0.2"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</row>
    <row r="837" spans="25:40" x14ac:dyDescent="0.2"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</row>
    <row r="838" spans="25:40" x14ac:dyDescent="0.2"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</row>
    <row r="839" spans="25:40" x14ac:dyDescent="0.2"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</row>
    <row r="840" spans="25:40" x14ac:dyDescent="0.2"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</row>
    <row r="841" spans="25:40" x14ac:dyDescent="0.2"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</row>
    <row r="842" spans="25:40" x14ac:dyDescent="0.2"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</row>
    <row r="843" spans="25:40" x14ac:dyDescent="0.2"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</row>
    <row r="844" spans="25:40" x14ac:dyDescent="0.2"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</row>
    <row r="845" spans="25:40" x14ac:dyDescent="0.2"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</row>
    <row r="846" spans="25:40" x14ac:dyDescent="0.2"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</row>
    <row r="847" spans="25:40" x14ac:dyDescent="0.2"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</row>
    <row r="848" spans="25:40" x14ac:dyDescent="0.2"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</row>
    <row r="849" spans="25:40" x14ac:dyDescent="0.2"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</row>
    <row r="850" spans="25:40" x14ac:dyDescent="0.2"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</row>
    <row r="851" spans="25:40" x14ac:dyDescent="0.2"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</row>
    <row r="852" spans="25:40" x14ac:dyDescent="0.2"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</row>
    <row r="853" spans="25:40" x14ac:dyDescent="0.2"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</row>
    <row r="854" spans="25:40" x14ac:dyDescent="0.2"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</row>
    <row r="855" spans="25:40" x14ac:dyDescent="0.2"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</row>
    <row r="856" spans="25:40" x14ac:dyDescent="0.2"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</row>
    <row r="857" spans="25:40" x14ac:dyDescent="0.2"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</row>
    <row r="858" spans="25:40" x14ac:dyDescent="0.2"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</row>
    <row r="859" spans="25:40" x14ac:dyDescent="0.2"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</row>
    <row r="860" spans="25:40" x14ac:dyDescent="0.2"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</row>
    <row r="861" spans="25:40" x14ac:dyDescent="0.2"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</row>
    <row r="862" spans="25:40" x14ac:dyDescent="0.2"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</row>
    <row r="863" spans="25:40" x14ac:dyDescent="0.2"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</row>
    <row r="864" spans="25:40" x14ac:dyDescent="0.2"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</row>
    <row r="865" spans="25:40" x14ac:dyDescent="0.2"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</row>
    <row r="866" spans="25:40" x14ac:dyDescent="0.2"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</row>
    <row r="867" spans="25:40" x14ac:dyDescent="0.2"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</row>
    <row r="868" spans="25:40" x14ac:dyDescent="0.2"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</row>
    <row r="869" spans="25:40" x14ac:dyDescent="0.2"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</row>
    <row r="870" spans="25:40" x14ac:dyDescent="0.2"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</row>
    <row r="871" spans="25:40" x14ac:dyDescent="0.2"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</row>
    <row r="872" spans="25:40" x14ac:dyDescent="0.2"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</row>
    <row r="873" spans="25:40" x14ac:dyDescent="0.2"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</row>
    <row r="874" spans="25:40" x14ac:dyDescent="0.2"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</row>
    <row r="875" spans="25:40" x14ac:dyDescent="0.2"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</row>
    <row r="876" spans="25:40" x14ac:dyDescent="0.2"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</row>
    <row r="877" spans="25:40" x14ac:dyDescent="0.2"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</row>
    <row r="878" spans="25:40" x14ac:dyDescent="0.2"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</row>
    <row r="879" spans="25:40" x14ac:dyDescent="0.2"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</row>
    <row r="880" spans="25:40" x14ac:dyDescent="0.2"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</row>
    <row r="881" spans="25:40" x14ac:dyDescent="0.2"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</row>
    <row r="882" spans="25:40" x14ac:dyDescent="0.2"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</row>
    <row r="883" spans="25:40" x14ac:dyDescent="0.2"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</row>
    <row r="884" spans="25:40" x14ac:dyDescent="0.2"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</row>
    <row r="885" spans="25:40" x14ac:dyDescent="0.2"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</row>
    <row r="886" spans="25:40" x14ac:dyDescent="0.2"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</row>
    <row r="887" spans="25:40" x14ac:dyDescent="0.2"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</row>
    <row r="888" spans="25:40" x14ac:dyDescent="0.2"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</row>
    <row r="889" spans="25:40" x14ac:dyDescent="0.2"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</row>
    <row r="890" spans="25:40" x14ac:dyDescent="0.2"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</row>
    <row r="891" spans="25:40" x14ac:dyDescent="0.2"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</row>
    <row r="892" spans="25:40" x14ac:dyDescent="0.2"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</row>
    <row r="893" spans="25:40" x14ac:dyDescent="0.2"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</row>
    <row r="894" spans="25:40" x14ac:dyDescent="0.2"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</row>
    <row r="895" spans="25:40" x14ac:dyDescent="0.2"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</row>
    <row r="896" spans="25:40" x14ac:dyDescent="0.2"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</row>
    <row r="897" spans="25:40" x14ac:dyDescent="0.2"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</row>
    <row r="898" spans="25:40" x14ac:dyDescent="0.2"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</row>
    <row r="899" spans="25:40" x14ac:dyDescent="0.2"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</row>
    <row r="900" spans="25:40" x14ac:dyDescent="0.2"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</row>
    <row r="901" spans="25:40" x14ac:dyDescent="0.2"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</row>
    <row r="902" spans="25:40" x14ac:dyDescent="0.2"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</row>
    <row r="903" spans="25:40" x14ac:dyDescent="0.2"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</row>
    <row r="904" spans="25:40" x14ac:dyDescent="0.2"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</row>
    <row r="905" spans="25:40" x14ac:dyDescent="0.2"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</row>
    <row r="906" spans="25:40" x14ac:dyDescent="0.2"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</row>
    <row r="907" spans="25:40" x14ac:dyDescent="0.2"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</row>
    <row r="908" spans="25:40" x14ac:dyDescent="0.2"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</row>
    <row r="909" spans="25:40" x14ac:dyDescent="0.2"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</row>
    <row r="910" spans="25:40" x14ac:dyDescent="0.2"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</row>
    <row r="911" spans="25:40" x14ac:dyDescent="0.2"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</row>
    <row r="912" spans="25:40" x14ac:dyDescent="0.2"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</row>
    <row r="913" spans="25:40" x14ac:dyDescent="0.2"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</row>
    <row r="914" spans="25:40" x14ac:dyDescent="0.2"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</row>
    <row r="915" spans="25:40" x14ac:dyDescent="0.2"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</row>
    <row r="916" spans="25:40" x14ac:dyDescent="0.2"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</row>
    <row r="917" spans="25:40" x14ac:dyDescent="0.2"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</row>
    <row r="918" spans="25:40" x14ac:dyDescent="0.2"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</row>
    <row r="919" spans="25:40" x14ac:dyDescent="0.2"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</row>
    <row r="920" spans="25:40" x14ac:dyDescent="0.2"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</row>
    <row r="921" spans="25:40" x14ac:dyDescent="0.2"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</row>
    <row r="922" spans="25:40" x14ac:dyDescent="0.2"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</row>
    <row r="923" spans="25:40" x14ac:dyDescent="0.2"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</row>
    <row r="924" spans="25:40" x14ac:dyDescent="0.2"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</row>
    <row r="925" spans="25:40" x14ac:dyDescent="0.2"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</row>
    <row r="926" spans="25:40" x14ac:dyDescent="0.2"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</row>
    <row r="927" spans="25:40" x14ac:dyDescent="0.2"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</row>
    <row r="928" spans="25:40" x14ac:dyDescent="0.2"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</row>
    <row r="929" spans="25:40" x14ac:dyDescent="0.2"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</row>
    <row r="930" spans="25:40" x14ac:dyDescent="0.2"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</row>
    <row r="931" spans="25:40" x14ac:dyDescent="0.2"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</row>
    <row r="932" spans="25:40" x14ac:dyDescent="0.2"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</row>
    <row r="933" spans="25:40" x14ac:dyDescent="0.2"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</row>
    <row r="934" spans="25:40" x14ac:dyDescent="0.2"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</row>
    <row r="935" spans="25:40" x14ac:dyDescent="0.2"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</row>
    <row r="936" spans="25:40" x14ac:dyDescent="0.2"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</row>
    <row r="937" spans="25:40" x14ac:dyDescent="0.2"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</row>
    <row r="938" spans="25:40" x14ac:dyDescent="0.2"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</row>
    <row r="939" spans="25:40" x14ac:dyDescent="0.2"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</row>
    <row r="940" spans="25:40" x14ac:dyDescent="0.2"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</row>
    <row r="941" spans="25:40" x14ac:dyDescent="0.2"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</row>
    <row r="942" spans="25:40" x14ac:dyDescent="0.2"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</row>
    <row r="943" spans="25:40" x14ac:dyDescent="0.2"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</row>
    <row r="944" spans="25:40" x14ac:dyDescent="0.2"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</row>
    <row r="945" spans="25:40" x14ac:dyDescent="0.2"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</row>
    <row r="946" spans="25:40" x14ac:dyDescent="0.2"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</row>
    <row r="947" spans="25:40" x14ac:dyDescent="0.2"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</row>
    <row r="948" spans="25:40" x14ac:dyDescent="0.2"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</row>
    <row r="949" spans="25:40" x14ac:dyDescent="0.2"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</row>
    <row r="950" spans="25:40" x14ac:dyDescent="0.2"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</row>
    <row r="951" spans="25:40" x14ac:dyDescent="0.2"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</row>
    <row r="952" spans="25:40" x14ac:dyDescent="0.2"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</row>
    <row r="953" spans="25:40" x14ac:dyDescent="0.2"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</row>
    <row r="954" spans="25:40" x14ac:dyDescent="0.2"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</row>
    <row r="955" spans="25:40" x14ac:dyDescent="0.2"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</row>
    <row r="956" spans="25:40" x14ac:dyDescent="0.2"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</row>
    <row r="957" spans="25:40" x14ac:dyDescent="0.2"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</row>
    <row r="958" spans="25:40" x14ac:dyDescent="0.2"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</row>
    <row r="959" spans="25:40" x14ac:dyDescent="0.2"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</row>
    <row r="960" spans="25:40" x14ac:dyDescent="0.2"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</row>
    <row r="961" spans="25:40" x14ac:dyDescent="0.2"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</row>
    <row r="962" spans="25:40" x14ac:dyDescent="0.2"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</row>
    <row r="963" spans="25:40" x14ac:dyDescent="0.2"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</row>
    <row r="964" spans="25:40" x14ac:dyDescent="0.2"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</row>
    <row r="965" spans="25:40" x14ac:dyDescent="0.2"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</row>
    <row r="966" spans="25:40" x14ac:dyDescent="0.2"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</row>
    <row r="967" spans="25:40" x14ac:dyDescent="0.2"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</row>
    <row r="968" spans="25:40" x14ac:dyDescent="0.2"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</row>
    <row r="969" spans="25:40" x14ac:dyDescent="0.2"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</row>
    <row r="970" spans="25:40" x14ac:dyDescent="0.2"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</row>
    <row r="971" spans="25:40" x14ac:dyDescent="0.2"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</row>
    <row r="972" spans="25:40" x14ac:dyDescent="0.2"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</row>
    <row r="973" spans="25:40" x14ac:dyDescent="0.2"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</row>
    <row r="974" spans="25:40" x14ac:dyDescent="0.2"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</row>
    <row r="975" spans="25:40" x14ac:dyDescent="0.2"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</row>
    <row r="976" spans="25:40" x14ac:dyDescent="0.2"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</row>
    <row r="977" spans="25:40" x14ac:dyDescent="0.2"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</row>
    <row r="978" spans="25:40" x14ac:dyDescent="0.2"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</row>
    <row r="979" spans="25:40" x14ac:dyDescent="0.2"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</row>
    <row r="980" spans="25:40" x14ac:dyDescent="0.2"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</row>
    <row r="981" spans="25:40" x14ac:dyDescent="0.2"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</row>
    <row r="982" spans="25:40" x14ac:dyDescent="0.2"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</row>
    <row r="983" spans="25:40" x14ac:dyDescent="0.2"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</row>
    <row r="984" spans="25:40" x14ac:dyDescent="0.2"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</row>
    <row r="985" spans="25:40" x14ac:dyDescent="0.2"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</row>
    <row r="986" spans="25:40" x14ac:dyDescent="0.2"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</row>
    <row r="987" spans="25:40" x14ac:dyDescent="0.2"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</row>
    <row r="988" spans="25:40" x14ac:dyDescent="0.2"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</row>
    <row r="989" spans="25:40" x14ac:dyDescent="0.2"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</row>
    <row r="990" spans="25:40" x14ac:dyDescent="0.2"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</row>
    <row r="991" spans="25:40" x14ac:dyDescent="0.2"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</row>
    <row r="992" spans="25:40" x14ac:dyDescent="0.2"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</row>
    <row r="993" spans="25:40" x14ac:dyDescent="0.2"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</row>
    <row r="994" spans="25:40" x14ac:dyDescent="0.2"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</row>
    <row r="995" spans="25:40" x14ac:dyDescent="0.2"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</row>
    <row r="996" spans="25:40" x14ac:dyDescent="0.2"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</row>
    <row r="997" spans="25:40" x14ac:dyDescent="0.2"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</row>
    <row r="998" spans="25:40" x14ac:dyDescent="0.2"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</row>
    <row r="999" spans="25:40" x14ac:dyDescent="0.2"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</row>
    <row r="1000" spans="25:40" x14ac:dyDescent="0.2"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</row>
    <row r="1001" spans="25:40" x14ac:dyDescent="0.2"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</row>
    <row r="1002" spans="25:40" x14ac:dyDescent="0.2"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</row>
    <row r="1003" spans="25:40" x14ac:dyDescent="0.2"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</row>
    <row r="1004" spans="25:40" x14ac:dyDescent="0.2"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</row>
    <row r="1005" spans="25:40" x14ac:dyDescent="0.2"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</row>
    <row r="1006" spans="25:40" x14ac:dyDescent="0.2"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</row>
    <row r="1007" spans="25:40" x14ac:dyDescent="0.2"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</row>
    <row r="1008" spans="25:40" x14ac:dyDescent="0.2"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</row>
    <row r="1009" spans="25:40" x14ac:dyDescent="0.2"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</row>
    <row r="1010" spans="25:40" x14ac:dyDescent="0.2"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</row>
    <row r="1011" spans="25:40" x14ac:dyDescent="0.2"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</row>
    <row r="1012" spans="25:40" x14ac:dyDescent="0.2"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</row>
    <row r="1013" spans="25:40" x14ac:dyDescent="0.2"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</row>
    <row r="1014" spans="25:40" x14ac:dyDescent="0.2"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</row>
    <row r="1015" spans="25:40" x14ac:dyDescent="0.2"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</row>
    <row r="1016" spans="25:40" x14ac:dyDescent="0.2"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</row>
    <row r="1017" spans="25:40" x14ac:dyDescent="0.2"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</row>
    <row r="1018" spans="25:40" x14ac:dyDescent="0.2"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</row>
    <row r="1019" spans="25:40" x14ac:dyDescent="0.2"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</row>
    <row r="1020" spans="25:40" x14ac:dyDescent="0.2"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</row>
    <row r="1021" spans="25:40" x14ac:dyDescent="0.2"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</row>
    <row r="1022" spans="25:40" x14ac:dyDescent="0.2"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</row>
    <row r="1023" spans="25:40" x14ac:dyDescent="0.2"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</row>
    <row r="1024" spans="25:40" x14ac:dyDescent="0.2"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</row>
    <row r="1025" spans="25:40" x14ac:dyDescent="0.2"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</row>
    <row r="1026" spans="25:40" x14ac:dyDescent="0.2"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</row>
    <row r="1027" spans="25:40" x14ac:dyDescent="0.2"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</row>
    <row r="1028" spans="25:40" x14ac:dyDescent="0.2"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</row>
    <row r="1029" spans="25:40" x14ac:dyDescent="0.2"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</row>
    <row r="1030" spans="25:40" x14ac:dyDescent="0.2"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</row>
    <row r="1031" spans="25:40" x14ac:dyDescent="0.2"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</row>
    <row r="1032" spans="25:40" x14ac:dyDescent="0.2"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</row>
    <row r="1033" spans="25:40" x14ac:dyDescent="0.2"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</row>
    <row r="1034" spans="25:40" x14ac:dyDescent="0.2"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</row>
    <row r="1035" spans="25:40" x14ac:dyDescent="0.2"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</row>
    <row r="1036" spans="25:40" x14ac:dyDescent="0.2"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</row>
    <row r="1037" spans="25:40" x14ac:dyDescent="0.2"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</row>
    <row r="1038" spans="25:40" x14ac:dyDescent="0.2"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</row>
    <row r="1039" spans="25:40" x14ac:dyDescent="0.2"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</row>
    <row r="1040" spans="25:40" x14ac:dyDescent="0.2"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</row>
    <row r="1041" spans="25:40" x14ac:dyDescent="0.2"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</row>
    <row r="1042" spans="25:40" x14ac:dyDescent="0.2"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</row>
    <row r="1043" spans="25:40" x14ac:dyDescent="0.2"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</row>
    <row r="1044" spans="25:40" x14ac:dyDescent="0.2"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</row>
    <row r="1045" spans="25:40" x14ac:dyDescent="0.2"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</row>
    <row r="1046" spans="25:40" x14ac:dyDescent="0.2"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</row>
    <row r="1047" spans="25:40" x14ac:dyDescent="0.2"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</row>
    <row r="1048" spans="25:40" x14ac:dyDescent="0.2"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</row>
    <row r="1049" spans="25:40" x14ac:dyDescent="0.2"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</row>
    <row r="1050" spans="25:40" x14ac:dyDescent="0.2"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</row>
    <row r="1051" spans="25:40" x14ac:dyDescent="0.2"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</row>
    <row r="1052" spans="25:40" x14ac:dyDescent="0.2"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</row>
    <row r="1053" spans="25:40" x14ac:dyDescent="0.2"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</row>
    <row r="1054" spans="25:40" x14ac:dyDescent="0.2"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</row>
    <row r="1055" spans="25:40" x14ac:dyDescent="0.2"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</row>
    <row r="1056" spans="25:40" x14ac:dyDescent="0.2"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</row>
    <row r="1057" spans="25:40" x14ac:dyDescent="0.2"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</row>
    <row r="1058" spans="25:40" x14ac:dyDescent="0.2"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</row>
    <row r="1059" spans="25:40" x14ac:dyDescent="0.2"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</row>
    <row r="1060" spans="25:40" x14ac:dyDescent="0.2"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</row>
    <row r="1061" spans="25:40" x14ac:dyDescent="0.2"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</row>
    <row r="1062" spans="25:40" x14ac:dyDescent="0.2"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</row>
    <row r="1063" spans="25:40" x14ac:dyDescent="0.2"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</row>
    <row r="1064" spans="25:40" x14ac:dyDescent="0.2"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</row>
    <row r="1065" spans="25:40" x14ac:dyDescent="0.2"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</row>
    <row r="1066" spans="25:40" x14ac:dyDescent="0.2"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</row>
    <row r="1067" spans="25:40" x14ac:dyDescent="0.2"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</row>
    <row r="1068" spans="25:40" x14ac:dyDescent="0.2"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</row>
    <row r="1069" spans="25:40" x14ac:dyDescent="0.2"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</row>
    <row r="1070" spans="25:40" x14ac:dyDescent="0.2"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</row>
    <row r="1071" spans="25:40" x14ac:dyDescent="0.2"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</row>
    <row r="1072" spans="25:40" x14ac:dyDescent="0.2"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</row>
    <row r="1073" spans="25:40" x14ac:dyDescent="0.2"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</row>
    <row r="1074" spans="25:40" x14ac:dyDescent="0.2"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</row>
    <row r="1075" spans="25:40" x14ac:dyDescent="0.2"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</row>
    <row r="1076" spans="25:40" x14ac:dyDescent="0.2"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</row>
    <row r="1077" spans="25:40" x14ac:dyDescent="0.2"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</row>
    <row r="1078" spans="25:40" x14ac:dyDescent="0.2"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</row>
    <row r="1079" spans="25:40" x14ac:dyDescent="0.2"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</row>
    <row r="1080" spans="25:40" x14ac:dyDescent="0.2"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</row>
    <row r="1081" spans="25:40" x14ac:dyDescent="0.2"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</row>
    <row r="1082" spans="25:40" x14ac:dyDescent="0.2"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</row>
    <row r="1083" spans="25:40" x14ac:dyDescent="0.2"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</row>
    <row r="1084" spans="25:40" x14ac:dyDescent="0.2"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</row>
    <row r="1085" spans="25:40" x14ac:dyDescent="0.2"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</row>
    <row r="1086" spans="25:40" x14ac:dyDescent="0.2"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</row>
    <row r="1087" spans="25:40" x14ac:dyDescent="0.2"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</row>
    <row r="1088" spans="25:40" x14ac:dyDescent="0.2"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</row>
    <row r="1089" spans="25:40" x14ac:dyDescent="0.2"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</row>
    <row r="1090" spans="25:40" x14ac:dyDescent="0.2"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</row>
    <row r="1091" spans="25:40" x14ac:dyDescent="0.2"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</row>
    <row r="1092" spans="25:40" x14ac:dyDescent="0.2"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</row>
    <row r="1093" spans="25:40" x14ac:dyDescent="0.2"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</row>
    <row r="1094" spans="25:40" x14ac:dyDescent="0.2"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</row>
    <row r="1095" spans="25:40" x14ac:dyDescent="0.2"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</row>
    <row r="1096" spans="25:40" x14ac:dyDescent="0.2"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</row>
    <row r="1097" spans="25:40" x14ac:dyDescent="0.2"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</row>
    <row r="1098" spans="25:40" x14ac:dyDescent="0.2"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</row>
    <row r="1099" spans="25:40" x14ac:dyDescent="0.2"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</row>
    <row r="1100" spans="25:40" x14ac:dyDescent="0.2"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</row>
    <row r="1101" spans="25:40" x14ac:dyDescent="0.2"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</row>
    <row r="1102" spans="25:40" x14ac:dyDescent="0.2"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</row>
    <row r="1103" spans="25:40" x14ac:dyDescent="0.2"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</row>
    <row r="1104" spans="25:40" x14ac:dyDescent="0.2"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</row>
    <row r="1105" spans="25:40" x14ac:dyDescent="0.2"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</row>
    <row r="1106" spans="25:40" x14ac:dyDescent="0.2"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</row>
    <row r="1107" spans="25:40" x14ac:dyDescent="0.2"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</row>
    <row r="1108" spans="25:40" x14ac:dyDescent="0.2"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</row>
    <row r="1109" spans="25:40" x14ac:dyDescent="0.2"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</row>
    <row r="1110" spans="25:40" x14ac:dyDescent="0.2"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</row>
    <row r="1111" spans="25:40" x14ac:dyDescent="0.2"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</row>
    <row r="1112" spans="25:40" x14ac:dyDescent="0.2"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</row>
    <row r="1113" spans="25:40" x14ac:dyDescent="0.2"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</row>
    <row r="1114" spans="25:40" x14ac:dyDescent="0.2"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</row>
    <row r="1115" spans="25:40" x14ac:dyDescent="0.2"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</row>
    <row r="1116" spans="25:40" x14ac:dyDescent="0.2"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</row>
    <row r="1117" spans="25:40" x14ac:dyDescent="0.2"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</row>
    <row r="1118" spans="25:40" x14ac:dyDescent="0.2"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</row>
    <row r="1119" spans="25:40" x14ac:dyDescent="0.2"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</row>
    <row r="1120" spans="25:40" x14ac:dyDescent="0.2"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</row>
    <row r="1121" spans="25:40" x14ac:dyDescent="0.2"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</row>
    <row r="1122" spans="25:40" x14ac:dyDescent="0.2"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</row>
    <row r="1123" spans="25:40" x14ac:dyDescent="0.2"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</row>
    <row r="1124" spans="25:40" x14ac:dyDescent="0.2"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</row>
    <row r="1125" spans="25:40" x14ac:dyDescent="0.2"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</row>
    <row r="1126" spans="25:40" x14ac:dyDescent="0.2"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</row>
    <row r="1127" spans="25:40" x14ac:dyDescent="0.2"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</row>
    <row r="1128" spans="25:40" x14ac:dyDescent="0.2"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</row>
    <row r="1129" spans="25:40" x14ac:dyDescent="0.2"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</row>
    <row r="1130" spans="25:40" x14ac:dyDescent="0.2"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</row>
    <row r="1131" spans="25:40" x14ac:dyDescent="0.2"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</row>
    <row r="1132" spans="25:40" x14ac:dyDescent="0.2"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</row>
    <row r="1133" spans="25:40" x14ac:dyDescent="0.2"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</row>
    <row r="1134" spans="25:40" x14ac:dyDescent="0.2"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</row>
    <row r="1135" spans="25:40" x14ac:dyDescent="0.2"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</row>
    <row r="1136" spans="25:40" x14ac:dyDescent="0.2"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</row>
    <row r="1137" spans="25:40" x14ac:dyDescent="0.2"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</row>
    <row r="1138" spans="25:40" x14ac:dyDescent="0.2"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</row>
    <row r="1139" spans="25:40" x14ac:dyDescent="0.2"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</row>
    <row r="1140" spans="25:40" x14ac:dyDescent="0.2"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</row>
    <row r="1141" spans="25:40" x14ac:dyDescent="0.2"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</row>
    <row r="1142" spans="25:40" x14ac:dyDescent="0.2"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</row>
    <row r="1143" spans="25:40" x14ac:dyDescent="0.2"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</row>
    <row r="1144" spans="25:40" x14ac:dyDescent="0.2"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</row>
    <row r="1145" spans="25:40" x14ac:dyDescent="0.2"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</row>
    <row r="1146" spans="25:40" x14ac:dyDescent="0.2"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</row>
    <row r="1147" spans="25:40" x14ac:dyDescent="0.2"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</row>
    <row r="1148" spans="25:40" x14ac:dyDescent="0.2"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</row>
    <row r="1149" spans="25:40" x14ac:dyDescent="0.2"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</row>
    <row r="1150" spans="25:40" x14ac:dyDescent="0.2"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</row>
    <row r="1151" spans="25:40" x14ac:dyDescent="0.2"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</row>
    <row r="1152" spans="25:40" x14ac:dyDescent="0.2"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</row>
    <row r="1153" spans="25:40" x14ac:dyDescent="0.2"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</row>
    <row r="1154" spans="25:40" x14ac:dyDescent="0.2"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</row>
    <row r="1155" spans="25:40" x14ac:dyDescent="0.2"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</row>
    <row r="1156" spans="25:40" x14ac:dyDescent="0.2"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</row>
    <row r="1157" spans="25:40" x14ac:dyDescent="0.2"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</row>
    <row r="1158" spans="25:40" x14ac:dyDescent="0.2"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</row>
    <row r="1159" spans="25:40" x14ac:dyDescent="0.2"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</row>
    <row r="1160" spans="25:40" x14ac:dyDescent="0.2"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</row>
    <row r="1161" spans="25:40" x14ac:dyDescent="0.2"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</row>
    <row r="1162" spans="25:40" x14ac:dyDescent="0.2"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</row>
    <row r="1163" spans="25:40" x14ac:dyDescent="0.2"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</row>
    <row r="1164" spans="25:40" x14ac:dyDescent="0.2"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</row>
    <row r="1165" spans="25:40" x14ac:dyDescent="0.2"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</row>
    <row r="1166" spans="25:40" x14ac:dyDescent="0.2"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</row>
    <row r="1167" spans="25:40" x14ac:dyDescent="0.2"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</row>
    <row r="1168" spans="25:40" x14ac:dyDescent="0.2"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</row>
    <row r="1169" spans="25:40" x14ac:dyDescent="0.2"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</row>
    <row r="1170" spans="25:40" x14ac:dyDescent="0.2"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</row>
    <row r="1171" spans="25:40" x14ac:dyDescent="0.2"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</row>
    <row r="1172" spans="25:40" x14ac:dyDescent="0.2"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</row>
    <row r="1173" spans="25:40" x14ac:dyDescent="0.2"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</row>
    <row r="1174" spans="25:40" x14ac:dyDescent="0.2"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</row>
    <row r="1175" spans="25:40" x14ac:dyDescent="0.2"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</row>
    <row r="1176" spans="25:40" x14ac:dyDescent="0.2"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</row>
    <row r="1177" spans="25:40" x14ac:dyDescent="0.2"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</row>
    <row r="1178" spans="25:40" x14ac:dyDescent="0.2"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</row>
    <row r="1179" spans="25:40" x14ac:dyDescent="0.2"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</row>
    <row r="1180" spans="25:40" x14ac:dyDescent="0.2"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</row>
    <row r="1181" spans="25:40" x14ac:dyDescent="0.2"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</row>
    <row r="1182" spans="25:40" x14ac:dyDescent="0.2"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</row>
    <row r="1183" spans="25:40" x14ac:dyDescent="0.2"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</row>
    <row r="1184" spans="25:40" x14ac:dyDescent="0.2"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</row>
    <row r="1185" spans="25:40" x14ac:dyDescent="0.2"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</row>
    <row r="1186" spans="25:40" x14ac:dyDescent="0.2"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</row>
    <row r="1187" spans="25:40" x14ac:dyDescent="0.2"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</row>
    <row r="1188" spans="25:40" x14ac:dyDescent="0.2"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</row>
    <row r="1189" spans="25:40" x14ac:dyDescent="0.2"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</row>
    <row r="1190" spans="25:40" x14ac:dyDescent="0.2"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</row>
    <row r="1191" spans="25:40" x14ac:dyDescent="0.2"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</row>
    <row r="1192" spans="25:40" x14ac:dyDescent="0.2"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</row>
    <row r="1193" spans="25:40" x14ac:dyDescent="0.2"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</row>
    <row r="1194" spans="25:40" x14ac:dyDescent="0.2"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</row>
    <row r="1195" spans="25:40" x14ac:dyDescent="0.2"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</row>
    <row r="1196" spans="25:40" x14ac:dyDescent="0.2"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</row>
    <row r="1197" spans="25:40" x14ac:dyDescent="0.2"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</row>
    <row r="1198" spans="25:40" x14ac:dyDescent="0.2"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</row>
    <row r="1199" spans="25:40" x14ac:dyDescent="0.2"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</row>
    <row r="1200" spans="25:40" x14ac:dyDescent="0.2"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</row>
    <row r="1201" spans="25:40" x14ac:dyDescent="0.2"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</row>
    <row r="1202" spans="25:40" x14ac:dyDescent="0.2"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</row>
    <row r="1203" spans="25:40" x14ac:dyDescent="0.2"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</row>
    <row r="1204" spans="25:40" x14ac:dyDescent="0.2"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</row>
    <row r="1205" spans="25:40" x14ac:dyDescent="0.2"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</row>
    <row r="1206" spans="25:40" x14ac:dyDescent="0.2"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</row>
    <row r="1207" spans="25:40" x14ac:dyDescent="0.2"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</row>
    <row r="1208" spans="25:40" x14ac:dyDescent="0.2"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</row>
    <row r="1209" spans="25:40" x14ac:dyDescent="0.2"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</row>
    <row r="1210" spans="25:40" x14ac:dyDescent="0.2"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</row>
    <row r="1211" spans="25:40" x14ac:dyDescent="0.2"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</row>
    <row r="1212" spans="25:40" x14ac:dyDescent="0.2"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</row>
    <row r="1213" spans="25:40" x14ac:dyDescent="0.2"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</row>
    <row r="1214" spans="25:40" x14ac:dyDescent="0.2"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</row>
    <row r="1215" spans="25:40" x14ac:dyDescent="0.2"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</row>
    <row r="1216" spans="25:40" x14ac:dyDescent="0.2"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</row>
    <row r="1217" spans="25:40" x14ac:dyDescent="0.2"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</row>
    <row r="1218" spans="25:40" x14ac:dyDescent="0.2"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</row>
    <row r="1219" spans="25:40" x14ac:dyDescent="0.2"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</row>
    <row r="1220" spans="25:40" x14ac:dyDescent="0.2"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</row>
    <row r="1221" spans="25:40" x14ac:dyDescent="0.2"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</row>
    <row r="1222" spans="25:40" x14ac:dyDescent="0.2"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</row>
    <row r="1223" spans="25:40" x14ac:dyDescent="0.2"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</row>
    <row r="1224" spans="25:40" x14ac:dyDescent="0.2"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</row>
    <row r="1225" spans="25:40" x14ac:dyDescent="0.2"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</row>
    <row r="1226" spans="25:40" x14ac:dyDescent="0.2"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</row>
    <row r="1227" spans="25:40" x14ac:dyDescent="0.2"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</row>
    <row r="1228" spans="25:40" x14ac:dyDescent="0.2"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</row>
    <row r="1229" spans="25:40" x14ac:dyDescent="0.2"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</row>
    <row r="1230" spans="25:40" x14ac:dyDescent="0.2"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</row>
    <row r="1231" spans="25:40" x14ac:dyDescent="0.2"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</row>
    <row r="1232" spans="25:40" x14ac:dyDescent="0.2"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</row>
    <row r="1233" spans="25:40" x14ac:dyDescent="0.2"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</row>
    <row r="1234" spans="25:40" x14ac:dyDescent="0.2"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</row>
    <row r="1235" spans="25:40" x14ac:dyDescent="0.2"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</row>
    <row r="1236" spans="25:40" x14ac:dyDescent="0.2"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</row>
    <row r="1237" spans="25:40" x14ac:dyDescent="0.2"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</row>
    <row r="1238" spans="25:40" x14ac:dyDescent="0.2"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</row>
    <row r="1239" spans="25:40" x14ac:dyDescent="0.2"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</row>
    <row r="1240" spans="25:40" x14ac:dyDescent="0.2"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</row>
    <row r="1241" spans="25:40" x14ac:dyDescent="0.2"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</row>
    <row r="1242" spans="25:40" x14ac:dyDescent="0.2"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</row>
    <row r="1243" spans="25:40" x14ac:dyDescent="0.2"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</row>
    <row r="1244" spans="25:40" x14ac:dyDescent="0.2"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</row>
    <row r="1245" spans="25:40" x14ac:dyDescent="0.2"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</row>
    <row r="1246" spans="25:40" x14ac:dyDescent="0.2"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</row>
    <row r="1247" spans="25:40" x14ac:dyDescent="0.2"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</row>
    <row r="1248" spans="25:40" x14ac:dyDescent="0.2"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</row>
    <row r="1249" spans="25:40" x14ac:dyDescent="0.2"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</row>
    <row r="1250" spans="25:40" x14ac:dyDescent="0.2"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</row>
    <row r="1251" spans="25:40" x14ac:dyDescent="0.2"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</row>
    <row r="1252" spans="25:40" x14ac:dyDescent="0.2"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</row>
    <row r="1253" spans="25:40" x14ac:dyDescent="0.2"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</row>
    <row r="1254" spans="25:40" x14ac:dyDescent="0.2"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</row>
    <row r="1255" spans="25:40" x14ac:dyDescent="0.2"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</row>
    <row r="1256" spans="25:40" x14ac:dyDescent="0.2"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</row>
    <row r="1257" spans="25:40" x14ac:dyDescent="0.2"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</row>
    <row r="1258" spans="25:40" x14ac:dyDescent="0.2"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</row>
    <row r="1259" spans="25:40" x14ac:dyDescent="0.2"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</row>
    <row r="1260" spans="25:40" x14ac:dyDescent="0.2"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</row>
    <row r="1261" spans="25:40" x14ac:dyDescent="0.2"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</row>
    <row r="1262" spans="25:40" x14ac:dyDescent="0.2"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</row>
    <row r="1263" spans="25:40" x14ac:dyDescent="0.2"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</row>
    <row r="1264" spans="25:40" x14ac:dyDescent="0.2"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</row>
    <row r="1265" spans="25:40" x14ac:dyDescent="0.2"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</row>
    <row r="1266" spans="25:40" x14ac:dyDescent="0.2"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</row>
    <row r="1267" spans="25:40" x14ac:dyDescent="0.2"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</row>
    <row r="1268" spans="25:40" x14ac:dyDescent="0.2"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</row>
    <row r="1269" spans="25:40" x14ac:dyDescent="0.2"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</row>
    <row r="1270" spans="25:40" x14ac:dyDescent="0.2"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</row>
    <row r="1271" spans="25:40" x14ac:dyDescent="0.2"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</row>
    <row r="1272" spans="25:40" x14ac:dyDescent="0.2"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</row>
    <row r="1273" spans="25:40" x14ac:dyDescent="0.2"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</row>
    <row r="1274" spans="25:40" x14ac:dyDescent="0.2"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</row>
    <row r="1275" spans="25:40" x14ac:dyDescent="0.2"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</row>
    <row r="1276" spans="25:40" x14ac:dyDescent="0.2"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</row>
    <row r="1277" spans="25:40" x14ac:dyDescent="0.2"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</row>
    <row r="1278" spans="25:40" x14ac:dyDescent="0.2"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</row>
    <row r="1279" spans="25:40" x14ac:dyDescent="0.2"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</row>
    <row r="1280" spans="25:40" x14ac:dyDescent="0.2"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</row>
    <row r="1281" spans="25:40" x14ac:dyDescent="0.2"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</row>
    <row r="1282" spans="25:40" x14ac:dyDescent="0.2"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</row>
    <row r="1283" spans="25:40" x14ac:dyDescent="0.2"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</row>
    <row r="1284" spans="25:40" x14ac:dyDescent="0.2"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</row>
    <row r="1285" spans="25:40" x14ac:dyDescent="0.2"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</row>
    <row r="1286" spans="25:40" x14ac:dyDescent="0.2"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</row>
    <row r="1287" spans="25:40" x14ac:dyDescent="0.2"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</row>
    <row r="1288" spans="25:40" x14ac:dyDescent="0.2"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</row>
    <row r="1289" spans="25:40" x14ac:dyDescent="0.2"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</row>
    <row r="1290" spans="25:40" x14ac:dyDescent="0.2"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</row>
    <row r="1291" spans="25:40" x14ac:dyDescent="0.2"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</row>
    <row r="1292" spans="25:40" x14ac:dyDescent="0.2"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</row>
    <row r="1293" spans="25:40" x14ac:dyDescent="0.2"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</row>
    <row r="1294" spans="25:40" x14ac:dyDescent="0.2"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</row>
    <row r="1295" spans="25:40" x14ac:dyDescent="0.2"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</row>
    <row r="1296" spans="25:40" x14ac:dyDescent="0.2"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</row>
    <row r="1297" spans="25:40" x14ac:dyDescent="0.2"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</row>
    <row r="1298" spans="25:40" x14ac:dyDescent="0.2"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</row>
    <row r="1299" spans="25:40" x14ac:dyDescent="0.2"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</row>
    <row r="1300" spans="25:40" x14ac:dyDescent="0.2"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</row>
    <row r="1301" spans="25:40" x14ac:dyDescent="0.2"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</row>
    <row r="1302" spans="25:40" x14ac:dyDescent="0.2"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</row>
    <row r="1303" spans="25:40" x14ac:dyDescent="0.2"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</row>
    <row r="1304" spans="25:40" x14ac:dyDescent="0.2"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</row>
    <row r="1305" spans="25:40" x14ac:dyDescent="0.2"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</row>
    <row r="1306" spans="25:40" x14ac:dyDescent="0.2"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</row>
    <row r="1307" spans="25:40" x14ac:dyDescent="0.2"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</row>
    <row r="1308" spans="25:40" x14ac:dyDescent="0.2"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</row>
    <row r="1309" spans="25:40" x14ac:dyDescent="0.2"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</row>
    <row r="1310" spans="25:40" x14ac:dyDescent="0.2"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</row>
    <row r="1311" spans="25:40" x14ac:dyDescent="0.2"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</row>
    <row r="1312" spans="25:40" x14ac:dyDescent="0.2"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</row>
    <row r="1313" spans="25:40" x14ac:dyDescent="0.2"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</row>
    <row r="1314" spans="25:40" x14ac:dyDescent="0.2"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</row>
    <row r="1315" spans="25:40" x14ac:dyDescent="0.2"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</row>
    <row r="1316" spans="25:40" x14ac:dyDescent="0.2"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</row>
    <row r="1317" spans="25:40" x14ac:dyDescent="0.2"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</row>
    <row r="1318" spans="25:40" x14ac:dyDescent="0.2"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</row>
    <row r="1319" spans="25:40" x14ac:dyDescent="0.2"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</row>
    <row r="1320" spans="25:40" x14ac:dyDescent="0.2"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</row>
    <row r="1321" spans="25:40" x14ac:dyDescent="0.2"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</row>
    <row r="1322" spans="25:40" x14ac:dyDescent="0.2"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</row>
    <row r="1323" spans="25:40" x14ac:dyDescent="0.2"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</row>
    <row r="1324" spans="25:40" x14ac:dyDescent="0.2"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</row>
    <row r="1325" spans="25:40" x14ac:dyDescent="0.2"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</row>
    <row r="1326" spans="25:40" x14ac:dyDescent="0.2"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</row>
    <row r="1327" spans="25:40" x14ac:dyDescent="0.2"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</row>
    <row r="1328" spans="25:40" x14ac:dyDescent="0.2"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</row>
    <row r="1329" spans="25:40" x14ac:dyDescent="0.2"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</row>
    <row r="1330" spans="25:40" x14ac:dyDescent="0.2"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</row>
    <row r="1331" spans="25:40" x14ac:dyDescent="0.2"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</row>
    <row r="1332" spans="25:40" x14ac:dyDescent="0.2"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</row>
    <row r="1333" spans="25:40" x14ac:dyDescent="0.2"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</row>
    <row r="1334" spans="25:40" x14ac:dyDescent="0.2"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</row>
    <row r="1335" spans="25:40" x14ac:dyDescent="0.2"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</row>
    <row r="1336" spans="25:40" x14ac:dyDescent="0.2"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</row>
    <row r="1337" spans="25:40" x14ac:dyDescent="0.2"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</row>
    <row r="1338" spans="25:40" x14ac:dyDescent="0.2"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</row>
    <row r="1339" spans="25:40" x14ac:dyDescent="0.2"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</row>
    <row r="1340" spans="25:40" x14ac:dyDescent="0.2"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</row>
    <row r="1341" spans="25:40" x14ac:dyDescent="0.2"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</row>
    <row r="1342" spans="25:40" x14ac:dyDescent="0.2"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</row>
    <row r="1343" spans="25:40" x14ac:dyDescent="0.2"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</row>
    <row r="1344" spans="25:40" x14ac:dyDescent="0.2"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</row>
    <row r="1345" spans="25:40" x14ac:dyDescent="0.2"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</row>
    <row r="1346" spans="25:40" x14ac:dyDescent="0.2"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</row>
    <row r="1347" spans="25:40" x14ac:dyDescent="0.2"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</row>
    <row r="1348" spans="25:40" x14ac:dyDescent="0.2"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</row>
    <row r="1349" spans="25:40" x14ac:dyDescent="0.2"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</row>
    <row r="1350" spans="25:40" x14ac:dyDescent="0.2"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</row>
    <row r="1351" spans="25:40" x14ac:dyDescent="0.2"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</row>
    <row r="1352" spans="25:40" x14ac:dyDescent="0.2"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</row>
    <row r="1353" spans="25:40" x14ac:dyDescent="0.2"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</row>
    <row r="1354" spans="25:40" x14ac:dyDescent="0.2"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</row>
    <row r="1355" spans="25:40" x14ac:dyDescent="0.2"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</row>
    <row r="1356" spans="25:40" x14ac:dyDescent="0.2"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</row>
    <row r="1357" spans="25:40" x14ac:dyDescent="0.2"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</row>
    <row r="1358" spans="25:40" x14ac:dyDescent="0.2"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</row>
    <row r="1359" spans="25:40" x14ac:dyDescent="0.2"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</row>
    <row r="1360" spans="25:40" x14ac:dyDescent="0.2"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</row>
    <row r="1361" spans="25:40" x14ac:dyDescent="0.2"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</row>
    <row r="1362" spans="25:40" x14ac:dyDescent="0.2"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</row>
    <row r="1363" spans="25:40" x14ac:dyDescent="0.2"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</row>
    <row r="1364" spans="25:40" x14ac:dyDescent="0.2"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</row>
    <row r="1365" spans="25:40" x14ac:dyDescent="0.2"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</row>
    <row r="1366" spans="25:40" x14ac:dyDescent="0.2"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</row>
    <row r="1367" spans="25:40" x14ac:dyDescent="0.2"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</row>
    <row r="1368" spans="25:40" x14ac:dyDescent="0.2"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</row>
    <row r="1369" spans="25:40" x14ac:dyDescent="0.2"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</row>
    <row r="1370" spans="25:40" x14ac:dyDescent="0.2"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</row>
    <row r="1371" spans="25:40" x14ac:dyDescent="0.2"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</row>
    <row r="1372" spans="25:40" x14ac:dyDescent="0.2"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</row>
    <row r="1373" spans="25:40" x14ac:dyDescent="0.2"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</row>
    <row r="1374" spans="25:40" x14ac:dyDescent="0.2"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</row>
    <row r="1375" spans="25:40" x14ac:dyDescent="0.2"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</row>
    <row r="1376" spans="25:40" x14ac:dyDescent="0.2"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</row>
    <row r="1377" spans="25:40" x14ac:dyDescent="0.2"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</row>
    <row r="1378" spans="25:40" x14ac:dyDescent="0.2"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</row>
    <row r="1379" spans="25:40" x14ac:dyDescent="0.2"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</row>
    <row r="1380" spans="25:40" x14ac:dyDescent="0.2"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</row>
    <row r="1381" spans="25:40" x14ac:dyDescent="0.2"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</row>
    <row r="1382" spans="25:40" x14ac:dyDescent="0.2"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</row>
    <row r="1383" spans="25:40" x14ac:dyDescent="0.2"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</row>
    <row r="1384" spans="25:40" x14ac:dyDescent="0.2"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</row>
    <row r="1385" spans="25:40" x14ac:dyDescent="0.2"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</row>
    <row r="1386" spans="25:40" x14ac:dyDescent="0.2"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</row>
    <row r="1387" spans="25:40" x14ac:dyDescent="0.2"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</row>
    <row r="1388" spans="25:40" x14ac:dyDescent="0.2"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</row>
    <row r="1389" spans="25:40" x14ac:dyDescent="0.2"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</row>
    <row r="1390" spans="25:40" x14ac:dyDescent="0.2"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</row>
    <row r="1391" spans="25:40" x14ac:dyDescent="0.2"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</row>
    <row r="1392" spans="25:40" x14ac:dyDescent="0.2"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</row>
    <row r="1393" spans="25:40" x14ac:dyDescent="0.2"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</row>
    <row r="1394" spans="25:40" x14ac:dyDescent="0.2"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</row>
    <row r="1395" spans="25:40" x14ac:dyDescent="0.2"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</row>
    <row r="1396" spans="25:40" x14ac:dyDescent="0.2"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</row>
    <row r="1397" spans="25:40" x14ac:dyDescent="0.2"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</row>
    <row r="1398" spans="25:40" x14ac:dyDescent="0.2"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</row>
    <row r="1399" spans="25:40" x14ac:dyDescent="0.2"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</row>
    <row r="1400" spans="25:40" x14ac:dyDescent="0.2"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</row>
    <row r="1401" spans="25:40" x14ac:dyDescent="0.2"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</row>
    <row r="1402" spans="25:40" x14ac:dyDescent="0.2"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</row>
    <row r="1403" spans="25:40" x14ac:dyDescent="0.2"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</row>
    <row r="1404" spans="25:40" x14ac:dyDescent="0.2"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</row>
    <row r="1405" spans="25:40" x14ac:dyDescent="0.2"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</row>
    <row r="1406" spans="25:40" x14ac:dyDescent="0.2"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</row>
    <row r="1407" spans="25:40" x14ac:dyDescent="0.2"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</row>
    <row r="1408" spans="25:40" x14ac:dyDescent="0.2"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</row>
    <row r="1409" spans="25:40" x14ac:dyDescent="0.2"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</row>
    <row r="1410" spans="25:40" x14ac:dyDescent="0.2"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</row>
    <row r="1411" spans="25:40" x14ac:dyDescent="0.2"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</row>
    <row r="1412" spans="25:40" x14ac:dyDescent="0.2"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</row>
    <row r="1413" spans="25:40" x14ac:dyDescent="0.2"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</row>
    <row r="1414" spans="25:40" x14ac:dyDescent="0.2"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</row>
    <row r="1415" spans="25:40" x14ac:dyDescent="0.2"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</row>
    <row r="1416" spans="25:40" x14ac:dyDescent="0.2"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</row>
    <row r="1417" spans="25:40" x14ac:dyDescent="0.2"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</row>
    <row r="1418" spans="25:40" x14ac:dyDescent="0.2"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</row>
    <row r="1419" spans="25:40" x14ac:dyDescent="0.2"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</row>
    <row r="1420" spans="25:40" x14ac:dyDescent="0.2"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</row>
    <row r="1421" spans="25:40" x14ac:dyDescent="0.2"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</row>
    <row r="1422" spans="25:40" x14ac:dyDescent="0.2"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</row>
    <row r="1423" spans="25:40" x14ac:dyDescent="0.2"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</row>
    <row r="1424" spans="25:40" x14ac:dyDescent="0.2"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</row>
    <row r="1425" spans="25:40" x14ac:dyDescent="0.2"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</row>
    <row r="1426" spans="25:40" x14ac:dyDescent="0.2"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</row>
    <row r="1427" spans="25:40" x14ac:dyDescent="0.2"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</row>
    <row r="1428" spans="25:40" x14ac:dyDescent="0.2"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</row>
    <row r="1429" spans="25:40" x14ac:dyDescent="0.2"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</row>
    <row r="1430" spans="25:40" x14ac:dyDescent="0.2"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</row>
    <row r="1431" spans="25:40" x14ac:dyDescent="0.2"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</row>
    <row r="1432" spans="25:40" x14ac:dyDescent="0.2"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</row>
    <row r="1433" spans="25:40" x14ac:dyDescent="0.2"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</row>
    <row r="1434" spans="25:40" x14ac:dyDescent="0.2"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</row>
    <row r="1435" spans="25:40" x14ac:dyDescent="0.2"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</row>
    <row r="1436" spans="25:40" x14ac:dyDescent="0.2"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</row>
    <row r="1437" spans="25:40" x14ac:dyDescent="0.2"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</row>
    <row r="1438" spans="25:40" x14ac:dyDescent="0.2"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</row>
    <row r="1439" spans="25:40" x14ac:dyDescent="0.2"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</row>
    <row r="1440" spans="25:40" x14ac:dyDescent="0.2"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</row>
    <row r="1441" spans="25:40" x14ac:dyDescent="0.2"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</row>
    <row r="1442" spans="25:40" x14ac:dyDescent="0.2"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</row>
    <row r="1443" spans="25:40" x14ac:dyDescent="0.2"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</row>
    <row r="1444" spans="25:40" x14ac:dyDescent="0.2"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</row>
    <row r="1445" spans="25:40" x14ac:dyDescent="0.2"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</row>
    <row r="1446" spans="25:40" x14ac:dyDescent="0.2"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</row>
    <row r="1447" spans="25:40" x14ac:dyDescent="0.2"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</row>
    <row r="1448" spans="25:40" x14ac:dyDescent="0.2"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</row>
    <row r="1449" spans="25:40" x14ac:dyDescent="0.2"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</row>
    <row r="1450" spans="25:40" x14ac:dyDescent="0.2"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</row>
    <row r="1451" spans="25:40" x14ac:dyDescent="0.2"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</row>
    <row r="1452" spans="25:40" x14ac:dyDescent="0.2"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</row>
    <row r="1453" spans="25:40" x14ac:dyDescent="0.2"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</row>
    <row r="1454" spans="25:40" x14ac:dyDescent="0.2"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</row>
    <row r="1455" spans="25:40" x14ac:dyDescent="0.2"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</row>
    <row r="1456" spans="25:40" x14ac:dyDescent="0.2"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</row>
    <row r="1457" spans="25:40" x14ac:dyDescent="0.2"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</row>
    <row r="1458" spans="25:40" x14ac:dyDescent="0.2"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</row>
    <row r="1459" spans="25:40" x14ac:dyDescent="0.2"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</row>
    <row r="1460" spans="25:40" x14ac:dyDescent="0.2"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</row>
    <row r="1461" spans="25:40" x14ac:dyDescent="0.2"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</row>
    <row r="1462" spans="25:40" x14ac:dyDescent="0.2"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</row>
    <row r="1463" spans="25:40" x14ac:dyDescent="0.2"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</row>
    <row r="1464" spans="25:40" x14ac:dyDescent="0.2"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</row>
    <row r="1465" spans="25:40" x14ac:dyDescent="0.2"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</row>
    <row r="1466" spans="25:40" x14ac:dyDescent="0.2"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</row>
    <row r="1467" spans="25:40" x14ac:dyDescent="0.2"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</row>
    <row r="1468" spans="25:40" x14ac:dyDescent="0.2"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</row>
    <row r="1469" spans="25:40" x14ac:dyDescent="0.2"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</row>
    <row r="1470" spans="25:40" x14ac:dyDescent="0.2"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</row>
    <row r="1471" spans="25:40" x14ac:dyDescent="0.2"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</row>
    <row r="1472" spans="25:40" x14ac:dyDescent="0.2"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</row>
    <row r="1473" spans="25:40" x14ac:dyDescent="0.2"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</row>
    <row r="1474" spans="25:40" x14ac:dyDescent="0.2"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</row>
    <row r="1475" spans="25:40" x14ac:dyDescent="0.2"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</row>
    <row r="1476" spans="25:40" x14ac:dyDescent="0.2"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</row>
    <row r="1477" spans="25:40" x14ac:dyDescent="0.2"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</row>
    <row r="1478" spans="25:40" x14ac:dyDescent="0.2"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</row>
    <row r="1479" spans="25:40" x14ac:dyDescent="0.2"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</row>
    <row r="1480" spans="25:40" x14ac:dyDescent="0.2"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</row>
    <row r="1481" spans="25:40" x14ac:dyDescent="0.2"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</row>
    <row r="1482" spans="25:40" x14ac:dyDescent="0.2"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</row>
    <row r="1483" spans="25:40" x14ac:dyDescent="0.2"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</row>
    <row r="1484" spans="25:40" x14ac:dyDescent="0.2"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</row>
    <row r="1485" spans="25:40" x14ac:dyDescent="0.2"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</row>
    <row r="1486" spans="25:40" x14ac:dyDescent="0.2"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</row>
    <row r="1487" spans="25:40" x14ac:dyDescent="0.2"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</row>
    <row r="1488" spans="25:40" x14ac:dyDescent="0.2"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</row>
    <row r="1489" spans="25:40" x14ac:dyDescent="0.2"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</row>
    <row r="1490" spans="25:40" x14ac:dyDescent="0.2"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</row>
    <row r="1491" spans="25:40" x14ac:dyDescent="0.2"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</row>
    <row r="1492" spans="25:40" x14ac:dyDescent="0.2"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</row>
    <row r="1493" spans="25:40" x14ac:dyDescent="0.2"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</row>
    <row r="1494" spans="25:40" x14ac:dyDescent="0.2"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</row>
    <row r="1495" spans="25:40" x14ac:dyDescent="0.2"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</row>
    <row r="1496" spans="25:40" x14ac:dyDescent="0.2"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</row>
    <row r="1497" spans="25:40" x14ac:dyDescent="0.2"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</row>
    <row r="1498" spans="25:40" x14ac:dyDescent="0.2"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</row>
    <row r="1499" spans="25:40" x14ac:dyDescent="0.2"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</row>
    <row r="1500" spans="25:40" x14ac:dyDescent="0.2"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</row>
    <row r="1501" spans="25:40" x14ac:dyDescent="0.2"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</row>
    <row r="1502" spans="25:40" x14ac:dyDescent="0.2"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</row>
    <row r="1503" spans="25:40" x14ac:dyDescent="0.2"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</row>
    <row r="1504" spans="25:40" x14ac:dyDescent="0.2"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</row>
    <row r="1505" spans="25:40" x14ac:dyDescent="0.2"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</row>
    <row r="1506" spans="25:40" x14ac:dyDescent="0.2"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</row>
    <row r="1507" spans="25:40" x14ac:dyDescent="0.2"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</row>
    <row r="1508" spans="25:40" x14ac:dyDescent="0.2"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</row>
    <row r="1509" spans="25:40" x14ac:dyDescent="0.2"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</row>
    <row r="1510" spans="25:40" x14ac:dyDescent="0.2"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</row>
    <row r="1511" spans="25:40" x14ac:dyDescent="0.2"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</row>
    <row r="1512" spans="25:40" x14ac:dyDescent="0.2"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</row>
    <row r="1513" spans="25:40" x14ac:dyDescent="0.2"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</row>
    <row r="1514" spans="25:40" x14ac:dyDescent="0.2"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</row>
    <row r="1515" spans="25:40" x14ac:dyDescent="0.2"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</row>
    <row r="1516" spans="25:40" x14ac:dyDescent="0.2"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</row>
    <row r="1517" spans="25:40" x14ac:dyDescent="0.2"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</row>
    <row r="1518" spans="25:40" x14ac:dyDescent="0.2"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</row>
    <row r="1519" spans="25:40" x14ac:dyDescent="0.2"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</row>
    <row r="1520" spans="25:40" x14ac:dyDescent="0.2"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</row>
    <row r="1521" spans="25:40" x14ac:dyDescent="0.2"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</row>
    <row r="1522" spans="25:40" x14ac:dyDescent="0.2"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</row>
    <row r="1523" spans="25:40" x14ac:dyDescent="0.2"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</row>
    <row r="1524" spans="25:40" x14ac:dyDescent="0.2"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</row>
    <row r="1525" spans="25:40" x14ac:dyDescent="0.2"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</row>
    <row r="1526" spans="25:40" x14ac:dyDescent="0.2"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</row>
    <row r="1527" spans="25:40" x14ac:dyDescent="0.2"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</row>
    <row r="1528" spans="25:40" x14ac:dyDescent="0.2"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</row>
    <row r="1529" spans="25:40" x14ac:dyDescent="0.2"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</row>
    <row r="1530" spans="25:40" x14ac:dyDescent="0.2"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</row>
    <row r="1531" spans="25:40" x14ac:dyDescent="0.2"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</row>
    <row r="1532" spans="25:40" x14ac:dyDescent="0.2"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</row>
    <row r="1533" spans="25:40" x14ac:dyDescent="0.2"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</row>
    <row r="1534" spans="25:40" x14ac:dyDescent="0.2"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</row>
    <row r="1535" spans="25:40" x14ac:dyDescent="0.2"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</row>
    <row r="1536" spans="25:40" x14ac:dyDescent="0.2"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</row>
    <row r="1537" spans="25:40" x14ac:dyDescent="0.2"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</row>
    <row r="1538" spans="25:40" x14ac:dyDescent="0.2"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</row>
    <row r="1539" spans="25:40" x14ac:dyDescent="0.2"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</row>
    <row r="1540" spans="25:40" x14ac:dyDescent="0.2"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</row>
    <row r="1541" spans="25:40" x14ac:dyDescent="0.2"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</row>
    <row r="1542" spans="25:40" x14ac:dyDescent="0.2"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</row>
    <row r="1543" spans="25:40" x14ac:dyDescent="0.2"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</row>
    <row r="1544" spans="25:40" x14ac:dyDescent="0.2"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</row>
    <row r="1545" spans="25:40" x14ac:dyDescent="0.2"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</row>
    <row r="1546" spans="25:40" x14ac:dyDescent="0.2"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</row>
    <row r="1547" spans="25:40" x14ac:dyDescent="0.2"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</row>
    <row r="1548" spans="25:40" x14ac:dyDescent="0.2"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</row>
    <row r="1549" spans="25:40" x14ac:dyDescent="0.2"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</row>
    <row r="1550" spans="25:40" x14ac:dyDescent="0.2"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</row>
    <row r="1551" spans="25:40" x14ac:dyDescent="0.2"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</row>
    <row r="1552" spans="25:40" x14ac:dyDescent="0.2"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</row>
    <row r="1553" spans="25:40" x14ac:dyDescent="0.2"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</row>
    <row r="1554" spans="25:40" x14ac:dyDescent="0.2"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</row>
    <row r="1555" spans="25:40" x14ac:dyDescent="0.2"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</row>
    <row r="1556" spans="25:40" x14ac:dyDescent="0.2"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</row>
    <row r="1557" spans="25:40" x14ac:dyDescent="0.2"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</row>
    <row r="1558" spans="25:40" x14ac:dyDescent="0.2"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</row>
    <row r="1559" spans="25:40" x14ac:dyDescent="0.2"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</row>
    <row r="1560" spans="25:40" x14ac:dyDescent="0.2"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</row>
    <row r="1561" spans="25:40" x14ac:dyDescent="0.2"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</row>
    <row r="1562" spans="25:40" x14ac:dyDescent="0.2"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</row>
    <row r="1563" spans="25:40" x14ac:dyDescent="0.2"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</row>
    <row r="1564" spans="25:40" x14ac:dyDescent="0.2"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</row>
    <row r="1565" spans="25:40" x14ac:dyDescent="0.2"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</row>
    <row r="1566" spans="25:40" x14ac:dyDescent="0.2"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</row>
    <row r="1567" spans="25:40" x14ac:dyDescent="0.2"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</row>
    <row r="1568" spans="25:40" x14ac:dyDescent="0.2"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</row>
    <row r="1569" spans="25:40" x14ac:dyDescent="0.2"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</row>
    <row r="1570" spans="25:40" x14ac:dyDescent="0.2"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</row>
    <row r="1571" spans="25:40" x14ac:dyDescent="0.2"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</row>
    <row r="1572" spans="25:40" x14ac:dyDescent="0.2"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</row>
    <row r="1573" spans="25:40" x14ac:dyDescent="0.2"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</row>
    <row r="1574" spans="25:40" x14ac:dyDescent="0.2"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</row>
    <row r="1575" spans="25:40" x14ac:dyDescent="0.2"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</row>
    <row r="1576" spans="25:40" x14ac:dyDescent="0.2"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</row>
    <row r="1577" spans="25:40" x14ac:dyDescent="0.2"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</row>
    <row r="1578" spans="25:40" x14ac:dyDescent="0.2"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</row>
    <row r="1579" spans="25:40" x14ac:dyDescent="0.2"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</row>
    <row r="1580" spans="25:40" x14ac:dyDescent="0.2"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</row>
    <row r="1581" spans="25:40" x14ac:dyDescent="0.2"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</row>
    <row r="1582" spans="25:40" x14ac:dyDescent="0.2"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</row>
    <row r="1583" spans="25:40" x14ac:dyDescent="0.2"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</row>
    <row r="1584" spans="25:40" x14ac:dyDescent="0.2"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</row>
    <row r="1585" spans="25:40" x14ac:dyDescent="0.2"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</row>
    <row r="1586" spans="25:40" x14ac:dyDescent="0.2"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</row>
    <row r="1587" spans="25:40" x14ac:dyDescent="0.2"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</row>
    <row r="1588" spans="25:40" x14ac:dyDescent="0.2"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</row>
    <row r="1589" spans="25:40" x14ac:dyDescent="0.2"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</row>
    <row r="1590" spans="25:40" x14ac:dyDescent="0.2"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</row>
    <row r="1591" spans="25:40" x14ac:dyDescent="0.2"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</row>
    <row r="1592" spans="25:40" x14ac:dyDescent="0.2"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</row>
    <row r="1593" spans="25:40" x14ac:dyDescent="0.2"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</row>
    <row r="1594" spans="25:40" x14ac:dyDescent="0.2"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</row>
    <row r="1595" spans="25:40" x14ac:dyDescent="0.2"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</row>
    <row r="1596" spans="25:40" x14ac:dyDescent="0.2"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</row>
    <row r="1597" spans="25:40" x14ac:dyDescent="0.2"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</row>
    <row r="1598" spans="25:40" x14ac:dyDescent="0.2"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</row>
    <row r="1599" spans="25:40" x14ac:dyDescent="0.2"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</row>
    <row r="1600" spans="25:40" x14ac:dyDescent="0.2"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</row>
    <row r="1601" spans="25:40" x14ac:dyDescent="0.2"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</row>
    <row r="1602" spans="25:40" x14ac:dyDescent="0.2"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</row>
    <row r="1603" spans="25:40" x14ac:dyDescent="0.2"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</row>
    <row r="1604" spans="25:40" x14ac:dyDescent="0.2"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</row>
    <row r="1605" spans="25:40" x14ac:dyDescent="0.2"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</row>
    <row r="1606" spans="25:40" x14ac:dyDescent="0.2"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</row>
    <row r="1607" spans="25:40" x14ac:dyDescent="0.2"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</row>
    <row r="1608" spans="25:40" x14ac:dyDescent="0.2"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</row>
    <row r="1609" spans="25:40" x14ac:dyDescent="0.2"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</row>
    <row r="1610" spans="25:40" x14ac:dyDescent="0.2"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</row>
    <row r="1611" spans="25:40" x14ac:dyDescent="0.2"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</row>
    <row r="1612" spans="25:40" x14ac:dyDescent="0.2"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</row>
    <row r="1613" spans="25:40" x14ac:dyDescent="0.2"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</row>
    <row r="1614" spans="25:40" x14ac:dyDescent="0.2"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</row>
    <row r="1615" spans="25:40" x14ac:dyDescent="0.2"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</row>
    <row r="1616" spans="25:40" x14ac:dyDescent="0.2"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</row>
    <row r="1617" spans="25:40" x14ac:dyDescent="0.2"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</row>
    <row r="1618" spans="25:40" x14ac:dyDescent="0.2"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</row>
    <row r="1619" spans="25:40" x14ac:dyDescent="0.2"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</row>
    <row r="1620" spans="25:40" x14ac:dyDescent="0.2"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</row>
    <row r="1621" spans="25:40" x14ac:dyDescent="0.2"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</row>
    <row r="1622" spans="25:40" x14ac:dyDescent="0.2"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</row>
    <row r="1623" spans="25:40" x14ac:dyDescent="0.2"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</row>
    <row r="1624" spans="25:40" x14ac:dyDescent="0.2"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</row>
    <row r="1625" spans="25:40" x14ac:dyDescent="0.2"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</row>
    <row r="1626" spans="25:40" x14ac:dyDescent="0.2"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</row>
    <row r="1627" spans="25:40" x14ac:dyDescent="0.2"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</row>
    <row r="1628" spans="25:40" x14ac:dyDescent="0.2"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</row>
    <row r="1629" spans="25:40" x14ac:dyDescent="0.2"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</row>
    <row r="1630" spans="25:40" x14ac:dyDescent="0.2"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</row>
    <row r="1631" spans="25:40" x14ac:dyDescent="0.2"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</row>
    <row r="1632" spans="25:40" x14ac:dyDescent="0.2"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</row>
    <row r="1633" spans="25:40" x14ac:dyDescent="0.2"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</row>
    <row r="1634" spans="25:40" x14ac:dyDescent="0.2"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</row>
    <row r="1635" spans="25:40" x14ac:dyDescent="0.2"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</row>
    <row r="1636" spans="25:40" x14ac:dyDescent="0.2"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</row>
    <row r="1637" spans="25:40" x14ac:dyDescent="0.2"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</row>
    <row r="1638" spans="25:40" x14ac:dyDescent="0.2"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</row>
    <row r="1639" spans="25:40" x14ac:dyDescent="0.2"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</row>
    <row r="1640" spans="25:40" x14ac:dyDescent="0.2"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</row>
    <row r="1641" spans="25:40" x14ac:dyDescent="0.2"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</row>
    <row r="1642" spans="25:40" x14ac:dyDescent="0.2"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</row>
    <row r="1643" spans="25:40" x14ac:dyDescent="0.2"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</row>
    <row r="1644" spans="25:40" x14ac:dyDescent="0.2"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</row>
    <row r="1645" spans="25:40" x14ac:dyDescent="0.2"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</row>
    <row r="1646" spans="25:40" x14ac:dyDescent="0.2"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</row>
    <row r="1647" spans="25:40" x14ac:dyDescent="0.2"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</row>
    <row r="1648" spans="25:40" x14ac:dyDescent="0.2"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</row>
    <row r="1649" spans="25:40" x14ac:dyDescent="0.2"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</row>
    <row r="1650" spans="25:40" x14ac:dyDescent="0.2"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</row>
    <row r="1651" spans="25:40" x14ac:dyDescent="0.2"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</row>
    <row r="1652" spans="25:40" x14ac:dyDescent="0.2"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</row>
    <row r="1653" spans="25:40" x14ac:dyDescent="0.2"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</row>
    <row r="1654" spans="25:40" x14ac:dyDescent="0.2"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</row>
    <row r="1655" spans="25:40" x14ac:dyDescent="0.2"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</row>
    <row r="1656" spans="25:40" x14ac:dyDescent="0.2"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</row>
    <row r="1657" spans="25:40" x14ac:dyDescent="0.2"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</row>
    <row r="1658" spans="25:40" x14ac:dyDescent="0.2"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</row>
    <row r="1659" spans="25:40" x14ac:dyDescent="0.2"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</row>
    <row r="1660" spans="25:40" x14ac:dyDescent="0.2"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</row>
    <row r="1661" spans="25:40" x14ac:dyDescent="0.2"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</row>
    <row r="1662" spans="25:40" x14ac:dyDescent="0.2"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</row>
    <row r="1663" spans="25:40" x14ac:dyDescent="0.2"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</row>
    <row r="1664" spans="25:40" x14ac:dyDescent="0.2"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</row>
    <row r="1665" spans="25:40" x14ac:dyDescent="0.2"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</row>
    <row r="1666" spans="25:40" x14ac:dyDescent="0.2"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</row>
    <row r="1667" spans="25:40" x14ac:dyDescent="0.2"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</row>
    <row r="1668" spans="25:40" x14ac:dyDescent="0.2"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</row>
    <row r="1669" spans="25:40" x14ac:dyDescent="0.2"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</row>
    <row r="1670" spans="25:40" x14ac:dyDescent="0.2"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</row>
    <row r="1671" spans="25:40" x14ac:dyDescent="0.2"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</row>
    <row r="1672" spans="25:40" x14ac:dyDescent="0.2"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</row>
    <row r="1673" spans="25:40" x14ac:dyDescent="0.2"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</row>
    <row r="1674" spans="25:40" x14ac:dyDescent="0.2"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</row>
    <row r="1675" spans="25:40" x14ac:dyDescent="0.2"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</row>
    <row r="1676" spans="25:40" x14ac:dyDescent="0.2"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</row>
    <row r="1677" spans="25:40" x14ac:dyDescent="0.2"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</row>
    <row r="1678" spans="25:40" x14ac:dyDescent="0.2"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</row>
    <row r="1679" spans="25:40" x14ac:dyDescent="0.2"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</row>
    <row r="1680" spans="25:40" x14ac:dyDescent="0.2"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</row>
    <row r="1681" spans="25:40" x14ac:dyDescent="0.2"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</row>
    <row r="1682" spans="25:40" x14ac:dyDescent="0.2"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</row>
    <row r="1683" spans="25:40" x14ac:dyDescent="0.2"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</row>
    <row r="1684" spans="25:40" x14ac:dyDescent="0.2"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</row>
    <row r="1685" spans="25:40" x14ac:dyDescent="0.2"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</row>
    <row r="1686" spans="25:40" x14ac:dyDescent="0.2"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</row>
    <row r="1687" spans="25:40" x14ac:dyDescent="0.2"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</row>
    <row r="1688" spans="25:40" x14ac:dyDescent="0.2"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</row>
    <row r="1689" spans="25:40" x14ac:dyDescent="0.2"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</row>
    <row r="1690" spans="25:40" x14ac:dyDescent="0.2"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</row>
    <row r="1691" spans="25:40" x14ac:dyDescent="0.2"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</row>
    <row r="1692" spans="25:40" x14ac:dyDescent="0.2"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</row>
    <row r="1693" spans="25:40" x14ac:dyDescent="0.2"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</row>
    <row r="1694" spans="25:40" x14ac:dyDescent="0.2"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</row>
    <row r="1695" spans="25:40" x14ac:dyDescent="0.2"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</row>
    <row r="1696" spans="25:40" x14ac:dyDescent="0.2"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</row>
    <row r="1697" spans="25:40" x14ac:dyDescent="0.2"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</row>
    <row r="1698" spans="25:40" x14ac:dyDescent="0.2"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</row>
    <row r="1699" spans="25:40" x14ac:dyDescent="0.2"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</row>
    <row r="1700" spans="25:40" x14ac:dyDescent="0.2"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</row>
    <row r="1701" spans="25:40" x14ac:dyDescent="0.2"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</row>
    <row r="1702" spans="25:40" x14ac:dyDescent="0.2"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</row>
    <row r="1703" spans="25:40" x14ac:dyDescent="0.2"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</row>
    <row r="1704" spans="25:40" x14ac:dyDescent="0.2"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</row>
    <row r="1705" spans="25:40" x14ac:dyDescent="0.2"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</row>
    <row r="1706" spans="25:40" x14ac:dyDescent="0.2"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</row>
    <row r="1707" spans="25:40" x14ac:dyDescent="0.2"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</row>
    <row r="1708" spans="25:40" x14ac:dyDescent="0.2"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</row>
    <row r="1709" spans="25:40" x14ac:dyDescent="0.2"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</row>
    <row r="1710" spans="25:40" x14ac:dyDescent="0.2"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</row>
    <row r="1711" spans="25:40" x14ac:dyDescent="0.2"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</row>
    <row r="1712" spans="25:40" x14ac:dyDescent="0.2"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</row>
    <row r="1713" spans="25:40" x14ac:dyDescent="0.2"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</row>
    <row r="1714" spans="25:40" x14ac:dyDescent="0.2"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</row>
    <row r="1715" spans="25:40" x14ac:dyDescent="0.2"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</row>
    <row r="1716" spans="25:40" x14ac:dyDescent="0.2"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</row>
    <row r="1717" spans="25:40" x14ac:dyDescent="0.2"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</row>
    <row r="1718" spans="25:40" x14ac:dyDescent="0.2"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</row>
    <row r="1719" spans="25:40" x14ac:dyDescent="0.2"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</row>
    <row r="1720" spans="25:40" x14ac:dyDescent="0.2"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</row>
    <row r="1721" spans="25:40" x14ac:dyDescent="0.2"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</row>
    <row r="1722" spans="25:40" x14ac:dyDescent="0.2"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</row>
    <row r="1723" spans="25:40" x14ac:dyDescent="0.2"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</row>
    <row r="1724" spans="25:40" x14ac:dyDescent="0.2"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</row>
    <row r="1725" spans="25:40" x14ac:dyDescent="0.2"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</row>
    <row r="1726" spans="25:40" x14ac:dyDescent="0.2"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</row>
    <row r="1727" spans="25:40" x14ac:dyDescent="0.2"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</row>
    <row r="1728" spans="25:40" x14ac:dyDescent="0.2"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</row>
    <row r="1729" spans="25:40" x14ac:dyDescent="0.2"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</row>
    <row r="1730" spans="25:40" x14ac:dyDescent="0.2"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</row>
    <row r="1731" spans="25:40" x14ac:dyDescent="0.2"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</row>
    <row r="1732" spans="25:40" x14ac:dyDescent="0.2"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</row>
    <row r="1733" spans="25:40" x14ac:dyDescent="0.2"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</row>
    <row r="1734" spans="25:40" x14ac:dyDescent="0.2"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</row>
    <row r="1735" spans="25:40" x14ac:dyDescent="0.2"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</row>
    <row r="1736" spans="25:40" x14ac:dyDescent="0.2"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</row>
    <row r="1737" spans="25:40" x14ac:dyDescent="0.2"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</row>
    <row r="1738" spans="25:40" x14ac:dyDescent="0.2"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</row>
    <row r="1739" spans="25:40" x14ac:dyDescent="0.2"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</row>
    <row r="1740" spans="25:40" x14ac:dyDescent="0.2"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</row>
    <row r="1741" spans="25:40" x14ac:dyDescent="0.2"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</row>
    <row r="1742" spans="25:40" x14ac:dyDescent="0.2"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</row>
    <row r="1743" spans="25:40" x14ac:dyDescent="0.2"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</row>
    <row r="1744" spans="25:40" x14ac:dyDescent="0.2"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</row>
    <row r="1745" spans="25:40" x14ac:dyDescent="0.2"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</row>
    <row r="1746" spans="25:40" x14ac:dyDescent="0.2"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</row>
    <row r="1747" spans="25:40" x14ac:dyDescent="0.2"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</row>
    <row r="1748" spans="25:40" x14ac:dyDescent="0.2"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</row>
    <row r="1749" spans="25:40" x14ac:dyDescent="0.2"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</row>
    <row r="1750" spans="25:40" x14ac:dyDescent="0.2"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</row>
    <row r="1751" spans="25:40" x14ac:dyDescent="0.2"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</row>
    <row r="1752" spans="25:40" x14ac:dyDescent="0.2"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</row>
    <row r="1753" spans="25:40" x14ac:dyDescent="0.2"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</row>
    <row r="1754" spans="25:40" x14ac:dyDescent="0.2"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</row>
    <row r="1755" spans="25:40" x14ac:dyDescent="0.2"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</row>
    <row r="1756" spans="25:40" x14ac:dyDescent="0.2"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</row>
    <row r="1757" spans="25:40" x14ac:dyDescent="0.2"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</row>
    <row r="1758" spans="25:40" x14ac:dyDescent="0.2"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</row>
    <row r="1759" spans="25:40" x14ac:dyDescent="0.2"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</row>
    <row r="1760" spans="25:40" x14ac:dyDescent="0.2"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</row>
    <row r="1761" spans="25:40" x14ac:dyDescent="0.2"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</row>
    <row r="1762" spans="25:40" x14ac:dyDescent="0.2"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</row>
    <row r="1763" spans="25:40" x14ac:dyDescent="0.2"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</row>
    <row r="1764" spans="25:40" x14ac:dyDescent="0.2"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</row>
    <row r="1765" spans="25:40" x14ac:dyDescent="0.2"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</row>
    <row r="1766" spans="25:40" x14ac:dyDescent="0.2"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</row>
    <row r="1767" spans="25:40" x14ac:dyDescent="0.2"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</row>
    <row r="1768" spans="25:40" x14ac:dyDescent="0.2"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</row>
    <row r="1769" spans="25:40" x14ac:dyDescent="0.2"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</row>
    <row r="1770" spans="25:40" x14ac:dyDescent="0.2"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</row>
    <row r="1771" spans="25:40" x14ac:dyDescent="0.2"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</row>
    <row r="1772" spans="25:40" x14ac:dyDescent="0.2"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</row>
    <row r="1773" spans="25:40" x14ac:dyDescent="0.2"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</row>
    <row r="1774" spans="25:40" x14ac:dyDescent="0.2"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</row>
    <row r="1775" spans="25:40" x14ac:dyDescent="0.2"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</row>
    <row r="1776" spans="25:40" x14ac:dyDescent="0.2"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</row>
    <row r="1777" spans="25:40" x14ac:dyDescent="0.2"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</row>
    <row r="1778" spans="25:40" x14ac:dyDescent="0.2"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</row>
    <row r="1779" spans="25:40" x14ac:dyDescent="0.2"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</row>
    <row r="1780" spans="25:40" x14ac:dyDescent="0.2"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</row>
    <row r="1781" spans="25:40" x14ac:dyDescent="0.2"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</row>
    <row r="1782" spans="25:40" x14ac:dyDescent="0.2"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</row>
    <row r="1783" spans="25:40" x14ac:dyDescent="0.2"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</row>
    <row r="1784" spans="25:40" x14ac:dyDescent="0.2"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</row>
    <row r="1785" spans="25:40" x14ac:dyDescent="0.2"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</row>
    <row r="1786" spans="25:40" x14ac:dyDescent="0.2"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</row>
    <row r="1787" spans="25:40" x14ac:dyDescent="0.2"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</row>
    <row r="1788" spans="25:40" x14ac:dyDescent="0.2"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</row>
    <row r="1789" spans="25:40" x14ac:dyDescent="0.2"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</row>
    <row r="1790" spans="25:40" x14ac:dyDescent="0.2"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</row>
    <row r="1791" spans="25:40" x14ac:dyDescent="0.2"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</row>
    <row r="1792" spans="25:40" x14ac:dyDescent="0.2"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</row>
    <row r="1793" spans="25:40" x14ac:dyDescent="0.2"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</row>
    <row r="1794" spans="25:40" x14ac:dyDescent="0.2"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</row>
    <row r="1795" spans="25:40" x14ac:dyDescent="0.2"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</row>
    <row r="1796" spans="25:40" x14ac:dyDescent="0.2"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</row>
    <row r="1797" spans="25:40" x14ac:dyDescent="0.2"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</row>
    <row r="1798" spans="25:40" x14ac:dyDescent="0.2"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</row>
    <row r="1799" spans="25:40" x14ac:dyDescent="0.2"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</row>
    <row r="1800" spans="25:40" x14ac:dyDescent="0.2"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</row>
    <row r="1801" spans="25:40" x14ac:dyDescent="0.2"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</row>
    <row r="1802" spans="25:40" x14ac:dyDescent="0.2"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</row>
    <row r="1803" spans="25:40" x14ac:dyDescent="0.2"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</row>
    <row r="1804" spans="25:40" x14ac:dyDescent="0.2"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</row>
    <row r="1805" spans="25:40" x14ac:dyDescent="0.2"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</row>
    <row r="1806" spans="25:40" x14ac:dyDescent="0.2"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</row>
    <row r="1807" spans="25:40" x14ac:dyDescent="0.2"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</row>
    <row r="1808" spans="25:40" x14ac:dyDescent="0.2"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</row>
    <row r="1809" spans="25:40" x14ac:dyDescent="0.2"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</row>
    <row r="1810" spans="25:40" x14ac:dyDescent="0.2"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</row>
    <row r="1811" spans="25:40" x14ac:dyDescent="0.2"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</row>
    <row r="1812" spans="25:40" x14ac:dyDescent="0.2"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</row>
    <row r="1813" spans="25:40" x14ac:dyDescent="0.2"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</row>
    <row r="1814" spans="25:40" x14ac:dyDescent="0.2"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</row>
    <row r="1815" spans="25:40" x14ac:dyDescent="0.2"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</row>
    <row r="1816" spans="25:40" x14ac:dyDescent="0.2"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</row>
    <row r="1817" spans="25:40" x14ac:dyDescent="0.2"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</row>
    <row r="1818" spans="25:40" x14ac:dyDescent="0.2"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</row>
    <row r="1819" spans="25:40" x14ac:dyDescent="0.2"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</row>
    <row r="1820" spans="25:40" x14ac:dyDescent="0.2"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</row>
    <row r="1821" spans="25:40" x14ac:dyDescent="0.2"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</row>
    <row r="1822" spans="25:40" x14ac:dyDescent="0.2"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</row>
    <row r="1823" spans="25:40" x14ac:dyDescent="0.2"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</row>
    <row r="1824" spans="25:40" x14ac:dyDescent="0.2"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</row>
    <row r="1825" spans="25:40" x14ac:dyDescent="0.2"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</row>
    <row r="1826" spans="25:40" x14ac:dyDescent="0.2"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</row>
    <row r="1827" spans="25:40" x14ac:dyDescent="0.2"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</row>
    <row r="1828" spans="25:40" x14ac:dyDescent="0.2"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</row>
    <row r="1829" spans="25:40" x14ac:dyDescent="0.2"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</row>
    <row r="1830" spans="25:40" x14ac:dyDescent="0.2"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</row>
    <row r="1831" spans="25:40" x14ac:dyDescent="0.2"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</row>
    <row r="1832" spans="25:40" x14ac:dyDescent="0.2"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</row>
    <row r="1833" spans="25:40" x14ac:dyDescent="0.2"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</row>
    <row r="1834" spans="25:40" x14ac:dyDescent="0.2"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</row>
    <row r="1835" spans="25:40" x14ac:dyDescent="0.2"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</row>
    <row r="1836" spans="25:40" x14ac:dyDescent="0.2"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</row>
    <row r="1837" spans="25:40" x14ac:dyDescent="0.2"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</row>
    <row r="1838" spans="25:40" x14ac:dyDescent="0.2"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</row>
    <row r="1839" spans="25:40" x14ac:dyDescent="0.2"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</row>
    <row r="1840" spans="25:40" x14ac:dyDescent="0.2"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</row>
    <row r="1841" spans="25:40" x14ac:dyDescent="0.2"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</row>
    <row r="1842" spans="25:40" x14ac:dyDescent="0.2"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</row>
    <row r="1843" spans="25:40" x14ac:dyDescent="0.2"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</row>
    <row r="1844" spans="25:40" x14ac:dyDescent="0.2"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</row>
    <row r="1845" spans="25:40" x14ac:dyDescent="0.2"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</row>
    <row r="1846" spans="25:40" x14ac:dyDescent="0.2"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</row>
    <row r="1847" spans="25:40" x14ac:dyDescent="0.2"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</row>
    <row r="1848" spans="25:40" x14ac:dyDescent="0.2"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</row>
    <row r="1849" spans="25:40" x14ac:dyDescent="0.2"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</row>
    <row r="1850" spans="25:40" x14ac:dyDescent="0.2"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</row>
    <row r="1851" spans="25:40" x14ac:dyDescent="0.2"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</row>
    <row r="1852" spans="25:40" x14ac:dyDescent="0.2"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</row>
    <row r="1853" spans="25:40" x14ac:dyDescent="0.2"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</row>
    <row r="1854" spans="25:40" x14ac:dyDescent="0.2"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</row>
    <row r="1855" spans="25:40" x14ac:dyDescent="0.2"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</row>
    <row r="1856" spans="25:40" x14ac:dyDescent="0.2"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</row>
    <row r="1857" spans="25:40" x14ac:dyDescent="0.2"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</row>
    <row r="1858" spans="25:40" x14ac:dyDescent="0.2"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</row>
    <row r="1859" spans="25:40" x14ac:dyDescent="0.2"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</row>
    <row r="1860" spans="25:40" x14ac:dyDescent="0.2"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</row>
    <row r="1861" spans="25:40" x14ac:dyDescent="0.2"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</row>
    <row r="1862" spans="25:40" x14ac:dyDescent="0.2"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</row>
    <row r="1863" spans="25:40" x14ac:dyDescent="0.2"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</row>
    <row r="1864" spans="25:40" x14ac:dyDescent="0.2"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</row>
    <row r="1865" spans="25:40" x14ac:dyDescent="0.2"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</row>
    <row r="1866" spans="25:40" x14ac:dyDescent="0.2"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</row>
    <row r="1867" spans="25:40" x14ac:dyDescent="0.2"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</row>
    <row r="1868" spans="25:40" x14ac:dyDescent="0.2"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</row>
    <row r="1869" spans="25:40" x14ac:dyDescent="0.2"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</row>
    <row r="1870" spans="25:40" x14ac:dyDescent="0.2"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</row>
    <row r="1871" spans="25:40" x14ac:dyDescent="0.2"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</row>
    <row r="1872" spans="25:40" x14ac:dyDescent="0.2"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</row>
    <row r="1873" spans="25:40" x14ac:dyDescent="0.2"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</row>
    <row r="1874" spans="25:40" x14ac:dyDescent="0.2"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</row>
    <row r="1875" spans="25:40" x14ac:dyDescent="0.2"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</row>
    <row r="1876" spans="25:40" x14ac:dyDescent="0.2"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</row>
    <row r="1877" spans="25:40" x14ac:dyDescent="0.2"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</row>
    <row r="1878" spans="25:40" x14ac:dyDescent="0.2"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</row>
    <row r="1879" spans="25:40" x14ac:dyDescent="0.2"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</row>
    <row r="1880" spans="25:40" x14ac:dyDescent="0.2"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</row>
    <row r="1881" spans="25:40" x14ac:dyDescent="0.2"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</row>
    <row r="1882" spans="25:40" x14ac:dyDescent="0.2"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</row>
    <row r="1883" spans="25:40" x14ac:dyDescent="0.2"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</row>
    <row r="1884" spans="25:40" x14ac:dyDescent="0.2"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</row>
    <row r="1885" spans="25:40" x14ac:dyDescent="0.2"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</row>
    <row r="1886" spans="25:40" x14ac:dyDescent="0.2"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</row>
    <row r="1887" spans="25:40" x14ac:dyDescent="0.2"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</row>
    <row r="1888" spans="25:40" x14ac:dyDescent="0.2"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</row>
    <row r="1889" spans="25:40" x14ac:dyDescent="0.2"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</row>
    <row r="1890" spans="25:40" x14ac:dyDescent="0.2"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</row>
    <row r="1891" spans="25:40" x14ac:dyDescent="0.2"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</row>
    <row r="1892" spans="25:40" x14ac:dyDescent="0.2"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</row>
    <row r="1893" spans="25:40" x14ac:dyDescent="0.2"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</row>
    <row r="1894" spans="25:40" x14ac:dyDescent="0.2"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</row>
    <row r="1895" spans="25:40" x14ac:dyDescent="0.2"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</row>
    <row r="1896" spans="25:40" x14ac:dyDescent="0.2"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</row>
    <row r="1897" spans="25:40" x14ac:dyDescent="0.2"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</row>
    <row r="1898" spans="25:40" x14ac:dyDescent="0.2"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</row>
    <row r="1899" spans="25:40" x14ac:dyDescent="0.2"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</row>
    <row r="1900" spans="25:40" x14ac:dyDescent="0.2"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</row>
    <row r="1901" spans="25:40" x14ac:dyDescent="0.2"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</row>
    <row r="1902" spans="25:40" x14ac:dyDescent="0.2"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</row>
    <row r="1903" spans="25:40" x14ac:dyDescent="0.2"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</row>
    <row r="1904" spans="25:40" x14ac:dyDescent="0.2"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</row>
    <row r="1905" spans="25:40" x14ac:dyDescent="0.2"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</row>
    <row r="1906" spans="25:40" x14ac:dyDescent="0.2"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</row>
    <row r="1907" spans="25:40" x14ac:dyDescent="0.2"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</row>
    <row r="1908" spans="25:40" x14ac:dyDescent="0.2"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</row>
    <row r="1909" spans="25:40" x14ac:dyDescent="0.2"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</row>
    <row r="1910" spans="25:40" x14ac:dyDescent="0.2"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</row>
    <row r="1911" spans="25:40" x14ac:dyDescent="0.2"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</row>
    <row r="1912" spans="25:40" x14ac:dyDescent="0.2"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</row>
    <row r="1913" spans="25:40" x14ac:dyDescent="0.2"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</row>
    <row r="1914" spans="25:40" x14ac:dyDescent="0.2"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</row>
    <row r="1915" spans="25:40" x14ac:dyDescent="0.2"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</row>
    <row r="1916" spans="25:40" x14ac:dyDescent="0.2"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</row>
    <row r="1917" spans="25:40" x14ac:dyDescent="0.2"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</row>
    <row r="1918" spans="25:40" x14ac:dyDescent="0.2"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</row>
    <row r="1919" spans="25:40" x14ac:dyDescent="0.2"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</row>
    <row r="1920" spans="25:40" x14ac:dyDescent="0.2"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</row>
    <row r="1921" spans="25:40" x14ac:dyDescent="0.2"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</row>
    <row r="1922" spans="25:40" x14ac:dyDescent="0.2"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</row>
    <row r="1923" spans="25:40" x14ac:dyDescent="0.2"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</row>
    <row r="1924" spans="25:40" x14ac:dyDescent="0.2"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</row>
    <row r="1925" spans="25:40" x14ac:dyDescent="0.2"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</row>
    <row r="1926" spans="25:40" x14ac:dyDescent="0.2"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</row>
    <row r="1927" spans="25:40" x14ac:dyDescent="0.2"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</row>
    <row r="1928" spans="25:40" x14ac:dyDescent="0.2"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</row>
    <row r="1929" spans="25:40" x14ac:dyDescent="0.2"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</row>
    <row r="1930" spans="25:40" x14ac:dyDescent="0.2"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</row>
    <row r="1931" spans="25:40" x14ac:dyDescent="0.2"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</row>
    <row r="1932" spans="25:40" x14ac:dyDescent="0.2"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</row>
    <row r="1933" spans="25:40" x14ac:dyDescent="0.2"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</row>
    <row r="1934" spans="25:40" x14ac:dyDescent="0.2"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</row>
    <row r="1935" spans="25:40" x14ac:dyDescent="0.2"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</row>
    <row r="1936" spans="25:40" x14ac:dyDescent="0.2"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</row>
    <row r="1937" spans="25:40" x14ac:dyDescent="0.2"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</row>
    <row r="1938" spans="25:40" x14ac:dyDescent="0.2"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</row>
    <row r="1939" spans="25:40" x14ac:dyDescent="0.2"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</row>
    <row r="1940" spans="25:40" x14ac:dyDescent="0.2"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</row>
    <row r="1941" spans="25:40" x14ac:dyDescent="0.2"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</row>
    <row r="1942" spans="25:40" x14ac:dyDescent="0.2"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</row>
    <row r="1943" spans="25:40" x14ac:dyDescent="0.2"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</row>
    <row r="1944" spans="25:40" x14ac:dyDescent="0.2"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</row>
    <row r="1945" spans="25:40" x14ac:dyDescent="0.2"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</row>
    <row r="1946" spans="25:40" x14ac:dyDescent="0.2"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</row>
    <row r="1947" spans="25:40" x14ac:dyDescent="0.2"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</row>
    <row r="1948" spans="25:40" x14ac:dyDescent="0.2"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</row>
    <row r="1949" spans="25:40" x14ac:dyDescent="0.2"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</row>
    <row r="1950" spans="25:40" x14ac:dyDescent="0.2"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</row>
    <row r="1951" spans="25:40" x14ac:dyDescent="0.2"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</row>
    <row r="1952" spans="25:40" x14ac:dyDescent="0.2"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</row>
    <row r="1953" spans="25:40" x14ac:dyDescent="0.2"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</row>
    <row r="1954" spans="25:40" x14ac:dyDescent="0.2"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</row>
    <row r="1955" spans="25:40" x14ac:dyDescent="0.2"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</row>
    <row r="1956" spans="25:40" x14ac:dyDescent="0.2"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</row>
    <row r="1957" spans="25:40" x14ac:dyDescent="0.2"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</row>
    <row r="1958" spans="25:40" x14ac:dyDescent="0.2"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</row>
    <row r="1959" spans="25:40" x14ac:dyDescent="0.2"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</row>
    <row r="1960" spans="25:40" x14ac:dyDescent="0.2"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</row>
    <row r="1961" spans="25:40" x14ac:dyDescent="0.2"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</row>
    <row r="1962" spans="25:40" x14ac:dyDescent="0.2"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</row>
    <row r="1963" spans="25:40" x14ac:dyDescent="0.2"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</row>
    <row r="1964" spans="25:40" x14ac:dyDescent="0.2"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</row>
    <row r="1965" spans="25:40" x14ac:dyDescent="0.2"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</row>
    <row r="1966" spans="25:40" x14ac:dyDescent="0.2"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</row>
    <row r="1967" spans="25:40" x14ac:dyDescent="0.2"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</row>
    <row r="1968" spans="25:40" x14ac:dyDescent="0.2"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</row>
    <row r="1969" spans="25:40" x14ac:dyDescent="0.2"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</row>
    <row r="1970" spans="25:40" x14ac:dyDescent="0.2"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</row>
    <row r="1971" spans="25:40" x14ac:dyDescent="0.2"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</row>
    <row r="1972" spans="25:40" x14ac:dyDescent="0.2"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</row>
    <row r="1973" spans="25:40" x14ac:dyDescent="0.2"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</row>
    <row r="1974" spans="25:40" x14ac:dyDescent="0.2"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</row>
    <row r="1975" spans="25:40" x14ac:dyDescent="0.2"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</row>
    <row r="1976" spans="25:40" x14ac:dyDescent="0.2"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</row>
    <row r="1977" spans="25:40" x14ac:dyDescent="0.2"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</row>
    <row r="1978" spans="25:40" x14ac:dyDescent="0.2"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</row>
    <row r="1979" spans="25:40" x14ac:dyDescent="0.2"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</row>
    <row r="1980" spans="25:40" x14ac:dyDescent="0.2"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</row>
    <row r="1981" spans="25:40" x14ac:dyDescent="0.2"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</row>
    <row r="1982" spans="25:40" x14ac:dyDescent="0.2"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</row>
    <row r="1983" spans="25:40" x14ac:dyDescent="0.2"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</row>
    <row r="1984" spans="25:40" x14ac:dyDescent="0.2"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</row>
    <row r="1985" spans="25:40" x14ac:dyDescent="0.2"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</row>
    <row r="1986" spans="25:40" x14ac:dyDescent="0.2"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</row>
    <row r="1987" spans="25:40" x14ac:dyDescent="0.2"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</row>
    <row r="1988" spans="25:40" x14ac:dyDescent="0.2"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</row>
    <row r="1989" spans="25:40" x14ac:dyDescent="0.2"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</row>
    <row r="1990" spans="25:40" x14ac:dyDescent="0.2"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</row>
    <row r="1991" spans="25:40" x14ac:dyDescent="0.2"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</row>
    <row r="1992" spans="25:40" x14ac:dyDescent="0.2"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</row>
    <row r="1993" spans="25:40" x14ac:dyDescent="0.2"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</row>
    <row r="1994" spans="25:40" x14ac:dyDescent="0.2"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</row>
    <row r="1995" spans="25:40" x14ac:dyDescent="0.2"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</row>
    <row r="1996" spans="25:40" x14ac:dyDescent="0.2"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</row>
    <row r="1997" spans="25:40" x14ac:dyDescent="0.2"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</row>
    <row r="1998" spans="25:40" x14ac:dyDescent="0.2"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</row>
    <row r="1999" spans="25:40" x14ac:dyDescent="0.2"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</row>
    <row r="2000" spans="25:40" x14ac:dyDescent="0.2"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</row>
    <row r="2001" spans="25:40" x14ac:dyDescent="0.2"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</row>
    <row r="2002" spans="25:40" x14ac:dyDescent="0.2"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</row>
    <row r="2003" spans="25:40" x14ac:dyDescent="0.2"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</row>
    <row r="2004" spans="25:40" x14ac:dyDescent="0.2"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</row>
    <row r="2005" spans="25:40" x14ac:dyDescent="0.2"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</row>
    <row r="2006" spans="25:40" x14ac:dyDescent="0.2"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</row>
    <row r="2007" spans="25:40" x14ac:dyDescent="0.2"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</row>
    <row r="2008" spans="25:40" x14ac:dyDescent="0.2"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</row>
    <row r="2009" spans="25:40" x14ac:dyDescent="0.2"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</row>
    <row r="2010" spans="25:40" x14ac:dyDescent="0.2"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</row>
    <row r="2011" spans="25:40" x14ac:dyDescent="0.2"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</row>
    <row r="2012" spans="25:40" x14ac:dyDescent="0.2"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</row>
    <row r="2013" spans="25:40" x14ac:dyDescent="0.2"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</row>
    <row r="2014" spans="25:40" x14ac:dyDescent="0.2"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</row>
    <row r="2015" spans="25:40" x14ac:dyDescent="0.2"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</row>
    <row r="2016" spans="25:40" x14ac:dyDescent="0.2"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</row>
    <row r="2017" spans="25:40" x14ac:dyDescent="0.2"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</row>
    <row r="2018" spans="25:40" x14ac:dyDescent="0.2"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</row>
    <row r="2019" spans="25:40" x14ac:dyDescent="0.2"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</row>
    <row r="2020" spans="25:40" x14ac:dyDescent="0.2"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</row>
    <row r="2021" spans="25:40" x14ac:dyDescent="0.2"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</row>
    <row r="2022" spans="25:40" x14ac:dyDescent="0.2"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</row>
    <row r="2023" spans="25:40" x14ac:dyDescent="0.2"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</row>
    <row r="2024" spans="25:40" x14ac:dyDescent="0.2"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</row>
    <row r="2025" spans="25:40" x14ac:dyDescent="0.2"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</row>
    <row r="2026" spans="25:40" x14ac:dyDescent="0.2"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</row>
    <row r="2027" spans="25:40" x14ac:dyDescent="0.2"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</row>
    <row r="2028" spans="25:40" x14ac:dyDescent="0.2"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</row>
    <row r="2029" spans="25:40" x14ac:dyDescent="0.2"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</row>
    <row r="2030" spans="25:40" x14ac:dyDescent="0.2"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</row>
    <row r="2031" spans="25:40" x14ac:dyDescent="0.2"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</row>
    <row r="2032" spans="25:40" x14ac:dyDescent="0.2"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</row>
    <row r="2033" spans="25:40" x14ac:dyDescent="0.2"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</row>
    <row r="2034" spans="25:40" x14ac:dyDescent="0.2"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</row>
    <row r="2035" spans="25:40" x14ac:dyDescent="0.2"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</row>
    <row r="2036" spans="25:40" x14ac:dyDescent="0.2"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</row>
    <row r="2037" spans="25:40" x14ac:dyDescent="0.2"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</row>
    <row r="2038" spans="25:40" x14ac:dyDescent="0.2"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</row>
    <row r="2039" spans="25:40" x14ac:dyDescent="0.2"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</row>
    <row r="2040" spans="25:40" x14ac:dyDescent="0.2"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</row>
    <row r="2041" spans="25:40" x14ac:dyDescent="0.2"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</row>
    <row r="2042" spans="25:40" x14ac:dyDescent="0.2"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</row>
    <row r="2043" spans="25:40" x14ac:dyDescent="0.2"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</row>
    <row r="2044" spans="25:40" x14ac:dyDescent="0.2"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</row>
    <row r="2045" spans="25:40" x14ac:dyDescent="0.2"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</row>
    <row r="2046" spans="25:40" x14ac:dyDescent="0.2"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</row>
    <row r="2047" spans="25:40" x14ac:dyDescent="0.2"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</row>
    <row r="2048" spans="25:40" x14ac:dyDescent="0.2"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</row>
    <row r="2049" spans="25:40" x14ac:dyDescent="0.2"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</row>
    <row r="2050" spans="25:40" x14ac:dyDescent="0.2"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</row>
    <row r="2051" spans="25:40" x14ac:dyDescent="0.2"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</row>
    <row r="2052" spans="25:40" x14ac:dyDescent="0.2"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</row>
    <row r="2053" spans="25:40" x14ac:dyDescent="0.2"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</row>
    <row r="2054" spans="25:40" x14ac:dyDescent="0.2"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</row>
    <row r="2055" spans="25:40" x14ac:dyDescent="0.2"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</row>
    <row r="2056" spans="25:40" x14ac:dyDescent="0.2"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</row>
    <row r="2057" spans="25:40" x14ac:dyDescent="0.2"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</row>
    <row r="2058" spans="25:40" x14ac:dyDescent="0.2"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</row>
    <row r="2059" spans="25:40" x14ac:dyDescent="0.2"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</row>
    <row r="2060" spans="25:40" x14ac:dyDescent="0.2"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</row>
    <row r="2061" spans="25:40" x14ac:dyDescent="0.2"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</row>
    <row r="2062" spans="25:40" x14ac:dyDescent="0.2"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</row>
    <row r="2063" spans="25:40" x14ac:dyDescent="0.2"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</row>
    <row r="2064" spans="25:40" x14ac:dyDescent="0.2"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</row>
    <row r="2065" spans="25:40" x14ac:dyDescent="0.2"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</row>
    <row r="2066" spans="25:40" x14ac:dyDescent="0.2"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</row>
    <row r="2067" spans="25:40" x14ac:dyDescent="0.2"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</row>
    <row r="2068" spans="25:40" x14ac:dyDescent="0.2"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</row>
    <row r="2069" spans="25:40" x14ac:dyDescent="0.2"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</row>
    <row r="2070" spans="25:40" x14ac:dyDescent="0.2"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</row>
    <row r="2071" spans="25:40" x14ac:dyDescent="0.2"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</row>
    <row r="2072" spans="25:40" x14ac:dyDescent="0.2"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</row>
    <row r="2073" spans="25:40" x14ac:dyDescent="0.2"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</row>
    <row r="2074" spans="25:40" x14ac:dyDescent="0.2"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</row>
    <row r="2075" spans="25:40" x14ac:dyDescent="0.2"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</row>
    <row r="2076" spans="25:40" x14ac:dyDescent="0.2"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</row>
    <row r="2077" spans="25:40" x14ac:dyDescent="0.2"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</row>
    <row r="2078" spans="25:40" x14ac:dyDescent="0.2"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</row>
    <row r="2079" spans="25:40" x14ac:dyDescent="0.2"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</row>
    <row r="2080" spans="25:40" x14ac:dyDescent="0.2"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</row>
    <row r="2081" spans="25:40" x14ac:dyDescent="0.2"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</row>
    <row r="2082" spans="25:40" x14ac:dyDescent="0.2"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</row>
    <row r="2083" spans="25:40" x14ac:dyDescent="0.2"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</row>
    <row r="2084" spans="25:40" x14ac:dyDescent="0.2"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</row>
    <row r="2085" spans="25:40" x14ac:dyDescent="0.2"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</row>
    <row r="2086" spans="25:40" x14ac:dyDescent="0.2"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</row>
    <row r="2087" spans="25:40" x14ac:dyDescent="0.2"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</row>
    <row r="2088" spans="25:40" x14ac:dyDescent="0.2"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</row>
    <row r="2089" spans="25:40" x14ac:dyDescent="0.2"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</row>
    <row r="2090" spans="25:40" x14ac:dyDescent="0.2"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</row>
    <row r="2091" spans="25:40" x14ac:dyDescent="0.2"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</row>
    <row r="2092" spans="25:40" x14ac:dyDescent="0.2"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</row>
    <row r="2093" spans="25:40" x14ac:dyDescent="0.2"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</row>
    <row r="2094" spans="25:40" x14ac:dyDescent="0.2"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</row>
    <row r="2095" spans="25:40" x14ac:dyDescent="0.2"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</row>
    <row r="2096" spans="25:40" x14ac:dyDescent="0.2"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</row>
    <row r="2097" spans="25:40" x14ac:dyDescent="0.2"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</row>
    <row r="2098" spans="25:40" x14ac:dyDescent="0.2"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</row>
    <row r="2099" spans="25:40" x14ac:dyDescent="0.2"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</row>
    <row r="2100" spans="25:40" x14ac:dyDescent="0.2"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</row>
    <row r="2101" spans="25:40" x14ac:dyDescent="0.2"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</row>
    <row r="2102" spans="25:40" x14ac:dyDescent="0.2"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</row>
    <row r="2103" spans="25:40" x14ac:dyDescent="0.2"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</row>
    <row r="2104" spans="25:40" x14ac:dyDescent="0.2"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</row>
    <row r="2105" spans="25:40" x14ac:dyDescent="0.2"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</row>
    <row r="2106" spans="25:40" x14ac:dyDescent="0.2"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</row>
    <row r="2107" spans="25:40" x14ac:dyDescent="0.2"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</row>
    <row r="2108" spans="25:40" x14ac:dyDescent="0.2"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</row>
    <row r="2109" spans="25:40" x14ac:dyDescent="0.2"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</row>
    <row r="2110" spans="25:40" x14ac:dyDescent="0.2"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</row>
    <row r="2111" spans="25:40" x14ac:dyDescent="0.2"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</row>
    <row r="2112" spans="25:40" x14ac:dyDescent="0.2"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</row>
    <row r="2113" spans="25:40" x14ac:dyDescent="0.2"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</row>
    <row r="2114" spans="25:40" x14ac:dyDescent="0.2"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</row>
    <row r="2115" spans="25:40" x14ac:dyDescent="0.2"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</row>
    <row r="2116" spans="25:40" x14ac:dyDescent="0.2"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</row>
    <row r="2117" spans="25:40" x14ac:dyDescent="0.2"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</row>
    <row r="2118" spans="25:40" x14ac:dyDescent="0.2"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</row>
    <row r="2119" spans="25:40" x14ac:dyDescent="0.2"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</row>
    <row r="2120" spans="25:40" x14ac:dyDescent="0.2"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</row>
    <row r="2121" spans="25:40" x14ac:dyDescent="0.2"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</row>
    <row r="2122" spans="25:40" x14ac:dyDescent="0.2"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</row>
    <row r="2123" spans="25:40" x14ac:dyDescent="0.2"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</row>
    <row r="2124" spans="25:40" x14ac:dyDescent="0.2"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</row>
    <row r="2125" spans="25:40" x14ac:dyDescent="0.2"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</row>
    <row r="2126" spans="25:40" x14ac:dyDescent="0.2"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</row>
    <row r="2127" spans="25:40" x14ac:dyDescent="0.2"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</row>
    <row r="2128" spans="25:40" x14ac:dyDescent="0.2"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</row>
    <row r="2129" spans="25:40" x14ac:dyDescent="0.2"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</row>
    <row r="2130" spans="25:40" x14ac:dyDescent="0.2"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</row>
    <row r="2131" spans="25:40" x14ac:dyDescent="0.2"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</row>
    <row r="2132" spans="25:40" x14ac:dyDescent="0.2"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</row>
    <row r="2133" spans="25:40" x14ac:dyDescent="0.2"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</row>
    <row r="2134" spans="25:40" x14ac:dyDescent="0.2"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</row>
    <row r="2135" spans="25:40" x14ac:dyDescent="0.2"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</row>
    <row r="2136" spans="25:40" x14ac:dyDescent="0.2"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</row>
    <row r="2137" spans="25:40" x14ac:dyDescent="0.2"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</row>
    <row r="2138" spans="25:40" x14ac:dyDescent="0.2"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</row>
    <row r="2139" spans="25:40" x14ac:dyDescent="0.2"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</row>
    <row r="2140" spans="25:40" x14ac:dyDescent="0.2"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</row>
    <row r="2141" spans="25:40" x14ac:dyDescent="0.2"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</row>
    <row r="2142" spans="25:40" x14ac:dyDescent="0.2"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</row>
    <row r="2143" spans="25:40" x14ac:dyDescent="0.2"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</row>
    <row r="2144" spans="25:40" x14ac:dyDescent="0.2"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</row>
    <row r="2145" spans="25:40" x14ac:dyDescent="0.2"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</row>
    <row r="2146" spans="25:40" x14ac:dyDescent="0.2"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</row>
    <row r="2147" spans="25:40" x14ac:dyDescent="0.2"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</row>
    <row r="2148" spans="25:40" x14ac:dyDescent="0.2"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</row>
    <row r="2149" spans="25:40" x14ac:dyDescent="0.2"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</row>
    <row r="2150" spans="25:40" x14ac:dyDescent="0.2"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</row>
    <row r="2151" spans="25:40" x14ac:dyDescent="0.2"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</row>
    <row r="2152" spans="25:40" x14ac:dyDescent="0.2"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</row>
    <row r="2153" spans="25:40" x14ac:dyDescent="0.2"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</row>
    <row r="2154" spans="25:40" x14ac:dyDescent="0.2"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</row>
    <row r="2155" spans="25:40" x14ac:dyDescent="0.2"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</row>
    <row r="2156" spans="25:40" x14ac:dyDescent="0.2"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</row>
    <row r="2157" spans="25:40" x14ac:dyDescent="0.2"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</row>
    <row r="2158" spans="25:40" x14ac:dyDescent="0.2"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</row>
    <row r="2159" spans="25:40" x14ac:dyDescent="0.2"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</row>
    <row r="2160" spans="25:40" x14ac:dyDescent="0.2"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</row>
    <row r="2161" spans="25:40" x14ac:dyDescent="0.2"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</row>
    <row r="2162" spans="25:40" x14ac:dyDescent="0.2"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</row>
    <row r="2163" spans="25:40" x14ac:dyDescent="0.2"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</row>
    <row r="2164" spans="25:40" x14ac:dyDescent="0.2"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</row>
    <row r="2165" spans="25:40" x14ac:dyDescent="0.2"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</row>
    <row r="2166" spans="25:40" x14ac:dyDescent="0.2"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</row>
    <row r="2167" spans="25:40" x14ac:dyDescent="0.2"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</row>
    <row r="2168" spans="25:40" x14ac:dyDescent="0.2"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</row>
    <row r="2169" spans="25:40" x14ac:dyDescent="0.2"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</row>
    <row r="2170" spans="25:40" x14ac:dyDescent="0.2"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</row>
    <row r="2171" spans="25:40" x14ac:dyDescent="0.2"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</row>
    <row r="2172" spans="25:40" x14ac:dyDescent="0.2"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</row>
    <row r="2173" spans="25:40" x14ac:dyDescent="0.2"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</row>
    <row r="2174" spans="25:40" x14ac:dyDescent="0.2"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</row>
    <row r="2175" spans="25:40" x14ac:dyDescent="0.2"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</row>
    <row r="2176" spans="25:40" x14ac:dyDescent="0.2"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</row>
    <row r="2177" spans="25:40" x14ac:dyDescent="0.2"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</row>
    <row r="2178" spans="25:40" x14ac:dyDescent="0.2"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</row>
    <row r="2179" spans="25:40" x14ac:dyDescent="0.2"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</row>
    <row r="2180" spans="25:40" x14ac:dyDescent="0.2"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</row>
    <row r="2181" spans="25:40" x14ac:dyDescent="0.2"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</row>
    <row r="2182" spans="25:40" x14ac:dyDescent="0.2"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</row>
    <row r="2183" spans="25:40" x14ac:dyDescent="0.2"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</row>
    <row r="2184" spans="25:40" x14ac:dyDescent="0.2"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</row>
    <row r="2185" spans="25:40" x14ac:dyDescent="0.2"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</row>
    <row r="2186" spans="25:40" x14ac:dyDescent="0.2"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</row>
    <row r="2187" spans="25:40" x14ac:dyDescent="0.2"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</row>
    <row r="2188" spans="25:40" x14ac:dyDescent="0.2"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</row>
    <row r="2189" spans="25:40" x14ac:dyDescent="0.2"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</row>
    <row r="2190" spans="25:40" x14ac:dyDescent="0.2"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</row>
    <row r="2191" spans="25:40" x14ac:dyDescent="0.2"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</row>
    <row r="2192" spans="25:40" x14ac:dyDescent="0.2"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</row>
    <row r="2193" spans="25:40" x14ac:dyDescent="0.2"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</row>
    <row r="2194" spans="25:40" x14ac:dyDescent="0.2"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</row>
    <row r="2195" spans="25:40" x14ac:dyDescent="0.2"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</row>
    <row r="2196" spans="25:40" x14ac:dyDescent="0.2"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</row>
    <row r="2197" spans="25:40" x14ac:dyDescent="0.2"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</row>
    <row r="2198" spans="25:40" x14ac:dyDescent="0.2"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</row>
    <row r="2199" spans="25:40" x14ac:dyDescent="0.2"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</row>
    <row r="2200" spans="25:40" x14ac:dyDescent="0.2"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</row>
    <row r="2201" spans="25:40" x14ac:dyDescent="0.2"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</row>
    <row r="2202" spans="25:40" x14ac:dyDescent="0.2"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</row>
    <row r="2203" spans="25:40" x14ac:dyDescent="0.2"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</row>
    <row r="2204" spans="25:40" x14ac:dyDescent="0.2"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</row>
    <row r="2205" spans="25:40" x14ac:dyDescent="0.2"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</row>
    <row r="2206" spans="25:40" x14ac:dyDescent="0.2"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</row>
    <row r="2207" spans="25:40" x14ac:dyDescent="0.2"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</row>
    <row r="2208" spans="25:40" x14ac:dyDescent="0.2"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</row>
    <row r="2209" spans="25:40" x14ac:dyDescent="0.2"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</row>
    <row r="2210" spans="25:40" x14ac:dyDescent="0.2"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</row>
    <row r="2211" spans="25:40" x14ac:dyDescent="0.2"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</row>
    <row r="2212" spans="25:40" x14ac:dyDescent="0.2"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</row>
    <row r="2213" spans="25:40" x14ac:dyDescent="0.2"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</row>
    <row r="2214" spans="25:40" x14ac:dyDescent="0.2"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</row>
    <row r="2215" spans="25:40" x14ac:dyDescent="0.2"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</row>
    <row r="2216" spans="25:40" x14ac:dyDescent="0.2"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</row>
    <row r="2217" spans="25:40" x14ac:dyDescent="0.2"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</row>
    <row r="2218" spans="25:40" x14ac:dyDescent="0.2"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</row>
    <row r="2219" spans="25:40" x14ac:dyDescent="0.2"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</row>
    <row r="2220" spans="25:40" x14ac:dyDescent="0.2"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</row>
    <row r="2221" spans="25:40" x14ac:dyDescent="0.2"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</row>
    <row r="2222" spans="25:40" x14ac:dyDescent="0.2"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</row>
    <row r="2223" spans="25:40" x14ac:dyDescent="0.2"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</row>
    <row r="2224" spans="25:40" x14ac:dyDescent="0.2"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</row>
    <row r="2225" spans="25:40" x14ac:dyDescent="0.2"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</row>
    <row r="2226" spans="25:40" x14ac:dyDescent="0.2"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</row>
    <row r="2227" spans="25:40" x14ac:dyDescent="0.2"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</row>
    <row r="2228" spans="25:40" x14ac:dyDescent="0.2"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</row>
    <row r="2229" spans="25:40" x14ac:dyDescent="0.2"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</row>
    <row r="2230" spans="25:40" x14ac:dyDescent="0.2"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</row>
    <row r="2231" spans="25:40" x14ac:dyDescent="0.2"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</row>
    <row r="2232" spans="25:40" x14ac:dyDescent="0.2"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</row>
    <row r="2233" spans="25:40" x14ac:dyDescent="0.2"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</row>
    <row r="2234" spans="25:40" x14ac:dyDescent="0.2"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</row>
    <row r="2235" spans="25:40" x14ac:dyDescent="0.2"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</row>
    <row r="2236" spans="25:40" x14ac:dyDescent="0.2"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</row>
    <row r="2237" spans="25:40" x14ac:dyDescent="0.2"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</row>
    <row r="2238" spans="25:40" x14ac:dyDescent="0.2"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</row>
    <row r="2239" spans="25:40" x14ac:dyDescent="0.2"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</row>
    <row r="2240" spans="25:40" x14ac:dyDescent="0.2"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</row>
    <row r="2241" spans="25:40" x14ac:dyDescent="0.2"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</row>
    <row r="2242" spans="25:40" x14ac:dyDescent="0.2"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</row>
    <row r="2243" spans="25:40" x14ac:dyDescent="0.2"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</row>
    <row r="2244" spans="25:40" x14ac:dyDescent="0.2"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</row>
    <row r="2245" spans="25:40" x14ac:dyDescent="0.2"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</row>
    <row r="2246" spans="25:40" x14ac:dyDescent="0.2"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</row>
    <row r="2247" spans="25:40" x14ac:dyDescent="0.2"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</row>
    <row r="2248" spans="25:40" x14ac:dyDescent="0.2"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</row>
    <row r="2249" spans="25:40" x14ac:dyDescent="0.2"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</row>
    <row r="2250" spans="25:40" x14ac:dyDescent="0.2"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</row>
    <row r="2251" spans="25:40" x14ac:dyDescent="0.2"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</row>
    <row r="2252" spans="25:40" x14ac:dyDescent="0.2"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</row>
    <row r="2253" spans="25:40" x14ac:dyDescent="0.2"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</row>
    <row r="2254" spans="25:40" x14ac:dyDescent="0.2"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</row>
    <row r="2255" spans="25:40" x14ac:dyDescent="0.2"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</row>
    <row r="2256" spans="25:40" x14ac:dyDescent="0.2"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</row>
    <row r="2257" spans="25:40" x14ac:dyDescent="0.2"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</row>
    <row r="2258" spans="25:40" x14ac:dyDescent="0.2"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</row>
    <row r="2259" spans="25:40" x14ac:dyDescent="0.2"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</row>
    <row r="2260" spans="25:40" x14ac:dyDescent="0.2"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</row>
    <row r="2261" spans="25:40" x14ac:dyDescent="0.2"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</row>
    <row r="2262" spans="25:40" x14ac:dyDescent="0.2"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</row>
    <row r="2263" spans="25:40" x14ac:dyDescent="0.2"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</row>
    <row r="2264" spans="25:40" x14ac:dyDescent="0.2"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</row>
    <row r="2265" spans="25:40" x14ac:dyDescent="0.2"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</row>
    <row r="2266" spans="25:40" x14ac:dyDescent="0.2"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</row>
    <row r="2267" spans="25:40" x14ac:dyDescent="0.2"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</row>
    <row r="2268" spans="25:40" x14ac:dyDescent="0.2"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</row>
    <row r="2269" spans="25:40" x14ac:dyDescent="0.2"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</row>
    <row r="2270" spans="25:40" x14ac:dyDescent="0.2"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</row>
    <row r="2271" spans="25:40" x14ac:dyDescent="0.2"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</row>
    <row r="2272" spans="25:40" x14ac:dyDescent="0.2"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</row>
    <row r="2273" spans="25:40" x14ac:dyDescent="0.2"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</row>
    <row r="2274" spans="25:40" x14ac:dyDescent="0.2"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</row>
    <row r="2275" spans="25:40" x14ac:dyDescent="0.2"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</row>
    <row r="2276" spans="25:40" x14ac:dyDescent="0.2"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</row>
    <row r="2277" spans="25:40" x14ac:dyDescent="0.2"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</row>
    <row r="2278" spans="25:40" x14ac:dyDescent="0.2"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</row>
    <row r="2279" spans="25:40" x14ac:dyDescent="0.2"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</row>
    <row r="2280" spans="25:40" x14ac:dyDescent="0.2"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</row>
    <row r="2281" spans="25:40" x14ac:dyDescent="0.2"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</row>
    <row r="2282" spans="25:40" x14ac:dyDescent="0.2"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</row>
    <row r="2283" spans="25:40" x14ac:dyDescent="0.2"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</row>
    <row r="2284" spans="25:40" x14ac:dyDescent="0.2"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</row>
    <row r="2285" spans="25:40" x14ac:dyDescent="0.2"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</row>
    <row r="2286" spans="25:40" x14ac:dyDescent="0.2"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</row>
    <row r="2287" spans="25:40" x14ac:dyDescent="0.2"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</row>
    <row r="2288" spans="25:40" x14ac:dyDescent="0.2"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</row>
    <row r="2289" spans="25:40" x14ac:dyDescent="0.2"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</row>
    <row r="2290" spans="25:40" x14ac:dyDescent="0.2"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</row>
    <row r="2291" spans="25:40" x14ac:dyDescent="0.2"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</row>
    <row r="2292" spans="25:40" x14ac:dyDescent="0.2"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</row>
    <row r="2293" spans="25:40" x14ac:dyDescent="0.2"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</row>
    <row r="2294" spans="25:40" x14ac:dyDescent="0.2"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</row>
    <row r="2295" spans="25:40" x14ac:dyDescent="0.2"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</row>
    <row r="2296" spans="25:40" x14ac:dyDescent="0.2"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</row>
    <row r="2297" spans="25:40" x14ac:dyDescent="0.2"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</row>
    <row r="2298" spans="25:40" x14ac:dyDescent="0.2"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</row>
    <row r="2299" spans="25:40" x14ac:dyDescent="0.2"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</row>
    <row r="2300" spans="25:40" x14ac:dyDescent="0.2"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</row>
    <row r="2301" spans="25:40" x14ac:dyDescent="0.2"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</row>
    <row r="2302" spans="25:40" x14ac:dyDescent="0.2"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</row>
    <row r="2303" spans="25:40" x14ac:dyDescent="0.2"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</row>
    <row r="2304" spans="25:40" x14ac:dyDescent="0.2"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</row>
    <row r="2305" spans="25:40" x14ac:dyDescent="0.2"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</row>
    <row r="2306" spans="25:40" x14ac:dyDescent="0.2"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</row>
    <row r="2307" spans="25:40" x14ac:dyDescent="0.2"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</row>
    <row r="2308" spans="25:40" x14ac:dyDescent="0.2"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</row>
    <row r="2309" spans="25:40" x14ac:dyDescent="0.2"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</row>
    <row r="2310" spans="25:40" x14ac:dyDescent="0.2"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</row>
    <row r="2311" spans="25:40" x14ac:dyDescent="0.2"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</row>
    <row r="2312" spans="25:40" x14ac:dyDescent="0.2"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</row>
    <row r="2313" spans="25:40" x14ac:dyDescent="0.2"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</row>
    <row r="2314" spans="25:40" x14ac:dyDescent="0.2"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</row>
    <row r="2315" spans="25:40" x14ac:dyDescent="0.2"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</row>
    <row r="2316" spans="25:40" x14ac:dyDescent="0.2"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</row>
    <row r="2317" spans="25:40" x14ac:dyDescent="0.2"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</row>
    <row r="2318" spans="25:40" x14ac:dyDescent="0.2"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</row>
    <row r="2319" spans="25:40" x14ac:dyDescent="0.2"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</row>
    <row r="2320" spans="25:40" x14ac:dyDescent="0.2"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</row>
    <row r="2321" spans="25:40" x14ac:dyDescent="0.2"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</row>
    <row r="2322" spans="25:40" x14ac:dyDescent="0.2"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</row>
    <row r="2323" spans="25:40" x14ac:dyDescent="0.2"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</row>
    <row r="2324" spans="25:40" x14ac:dyDescent="0.2"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</row>
    <row r="2325" spans="25:40" x14ac:dyDescent="0.2"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</row>
    <row r="2326" spans="25:40" x14ac:dyDescent="0.2"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</row>
    <row r="2327" spans="25:40" x14ac:dyDescent="0.2"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</row>
    <row r="2328" spans="25:40" x14ac:dyDescent="0.2"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</row>
    <row r="2329" spans="25:40" x14ac:dyDescent="0.2"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</row>
    <row r="2330" spans="25:40" x14ac:dyDescent="0.2"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</row>
    <row r="2331" spans="25:40" x14ac:dyDescent="0.2"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</row>
    <row r="2332" spans="25:40" x14ac:dyDescent="0.2"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</row>
    <row r="2333" spans="25:40" x14ac:dyDescent="0.2"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</row>
    <row r="2334" spans="25:40" x14ac:dyDescent="0.2"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</row>
    <row r="2335" spans="25:40" x14ac:dyDescent="0.2"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</row>
    <row r="2336" spans="25:40" x14ac:dyDescent="0.2"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</row>
    <row r="2337" spans="25:40" x14ac:dyDescent="0.2"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</row>
    <row r="2338" spans="25:40" x14ac:dyDescent="0.2"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</row>
    <row r="2339" spans="25:40" x14ac:dyDescent="0.2"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</row>
    <row r="2340" spans="25:40" x14ac:dyDescent="0.2"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</row>
    <row r="2341" spans="25:40" x14ac:dyDescent="0.2"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</row>
    <row r="2342" spans="25:40" x14ac:dyDescent="0.2"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</row>
    <row r="2343" spans="25:40" x14ac:dyDescent="0.2"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</row>
    <row r="2344" spans="25:40" x14ac:dyDescent="0.2"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</row>
    <row r="2345" spans="25:40" x14ac:dyDescent="0.2"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</row>
    <row r="2346" spans="25:40" x14ac:dyDescent="0.2"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</row>
    <row r="2347" spans="25:40" x14ac:dyDescent="0.2"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</row>
    <row r="2348" spans="25:40" x14ac:dyDescent="0.2"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</row>
    <row r="2349" spans="25:40" x14ac:dyDescent="0.2"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</row>
    <row r="2350" spans="25:40" x14ac:dyDescent="0.2"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</row>
    <row r="2351" spans="25:40" x14ac:dyDescent="0.2"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</row>
    <row r="2352" spans="25:40" x14ac:dyDescent="0.2"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</row>
    <row r="2353" spans="25:40" x14ac:dyDescent="0.2"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</row>
    <row r="2354" spans="25:40" x14ac:dyDescent="0.2"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</row>
    <row r="2355" spans="25:40" x14ac:dyDescent="0.2"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</row>
    <row r="2356" spans="25:40" x14ac:dyDescent="0.2"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</row>
    <row r="2357" spans="25:40" x14ac:dyDescent="0.2"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</row>
    <row r="2358" spans="25:40" x14ac:dyDescent="0.2"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</row>
    <row r="2359" spans="25:40" x14ac:dyDescent="0.2"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</row>
    <row r="2360" spans="25:40" x14ac:dyDescent="0.2"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</row>
    <row r="2361" spans="25:40" x14ac:dyDescent="0.2"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</row>
    <row r="2362" spans="25:40" x14ac:dyDescent="0.2"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</row>
    <row r="2363" spans="25:40" x14ac:dyDescent="0.2"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</row>
    <row r="2364" spans="25:40" x14ac:dyDescent="0.2"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</row>
    <row r="2365" spans="25:40" x14ac:dyDescent="0.2"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</row>
    <row r="2366" spans="25:40" x14ac:dyDescent="0.2"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</row>
    <row r="2367" spans="25:40" x14ac:dyDescent="0.2"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</row>
    <row r="2368" spans="25:40" x14ac:dyDescent="0.2"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</row>
    <row r="2369" spans="25:40" x14ac:dyDescent="0.2"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</row>
    <row r="2370" spans="25:40" x14ac:dyDescent="0.2"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</row>
    <row r="2371" spans="25:40" x14ac:dyDescent="0.2"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</row>
    <row r="2372" spans="25:40" x14ac:dyDescent="0.2"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</row>
    <row r="2373" spans="25:40" x14ac:dyDescent="0.2"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</row>
    <row r="2374" spans="25:40" x14ac:dyDescent="0.2"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</row>
    <row r="2375" spans="25:40" x14ac:dyDescent="0.2"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</row>
    <row r="2376" spans="25:40" x14ac:dyDescent="0.2"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</row>
    <row r="2377" spans="25:40" x14ac:dyDescent="0.2"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</row>
    <row r="2378" spans="25:40" x14ac:dyDescent="0.2"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</row>
    <row r="2379" spans="25:40" x14ac:dyDescent="0.2"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</row>
    <row r="2380" spans="25:40" x14ac:dyDescent="0.2"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</row>
    <row r="2381" spans="25:40" x14ac:dyDescent="0.2"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</row>
    <row r="2382" spans="25:40" x14ac:dyDescent="0.2"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</row>
    <row r="2383" spans="25:40" x14ac:dyDescent="0.2"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</row>
    <row r="2384" spans="25:40" x14ac:dyDescent="0.2"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</row>
    <row r="2385" spans="25:40" x14ac:dyDescent="0.2"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</row>
    <row r="2386" spans="25:40" x14ac:dyDescent="0.2"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</row>
    <row r="2387" spans="25:40" x14ac:dyDescent="0.2"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</row>
    <row r="2388" spans="25:40" x14ac:dyDescent="0.2"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</row>
    <row r="2389" spans="25:40" x14ac:dyDescent="0.2"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</row>
    <row r="2390" spans="25:40" x14ac:dyDescent="0.2"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</row>
    <row r="2391" spans="25:40" x14ac:dyDescent="0.2"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</row>
    <row r="2392" spans="25:40" x14ac:dyDescent="0.2"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</row>
    <row r="2393" spans="25:40" x14ac:dyDescent="0.2"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</row>
    <row r="2394" spans="25:40" x14ac:dyDescent="0.2"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</row>
    <row r="2395" spans="25:40" x14ac:dyDescent="0.2"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</row>
    <row r="2396" spans="25:40" x14ac:dyDescent="0.2"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</row>
    <row r="2397" spans="25:40" x14ac:dyDescent="0.2"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</row>
    <row r="2398" spans="25:40" x14ac:dyDescent="0.2"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</row>
    <row r="2399" spans="25:40" x14ac:dyDescent="0.2"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</row>
    <row r="2400" spans="25:40" x14ac:dyDescent="0.2"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</row>
    <row r="2401" spans="25:40" x14ac:dyDescent="0.2"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</row>
    <row r="2402" spans="25:40" x14ac:dyDescent="0.2"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</row>
    <row r="2403" spans="25:40" x14ac:dyDescent="0.2"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</row>
    <row r="2404" spans="25:40" x14ac:dyDescent="0.2"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</row>
    <row r="2405" spans="25:40" x14ac:dyDescent="0.2"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</row>
    <row r="2406" spans="25:40" x14ac:dyDescent="0.2"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</row>
    <row r="2407" spans="25:40" x14ac:dyDescent="0.2"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</row>
    <row r="2408" spans="25:40" x14ac:dyDescent="0.2"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</row>
    <row r="2409" spans="25:40" x14ac:dyDescent="0.2"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</row>
    <row r="2410" spans="25:40" x14ac:dyDescent="0.2"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</row>
    <row r="2411" spans="25:40" x14ac:dyDescent="0.2"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</row>
    <row r="2412" spans="25:40" x14ac:dyDescent="0.2"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</row>
    <row r="2413" spans="25:40" x14ac:dyDescent="0.2"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</row>
    <row r="2414" spans="25:40" x14ac:dyDescent="0.2"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</row>
    <row r="2415" spans="25:40" x14ac:dyDescent="0.2"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</row>
    <row r="2416" spans="25:40" x14ac:dyDescent="0.2"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</row>
    <row r="2417" spans="25:40" x14ac:dyDescent="0.2"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</row>
    <row r="2418" spans="25:40" x14ac:dyDescent="0.2"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</row>
    <row r="2419" spans="25:40" x14ac:dyDescent="0.2"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</row>
    <row r="2420" spans="25:40" x14ac:dyDescent="0.2"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</row>
    <row r="2421" spans="25:40" x14ac:dyDescent="0.2"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</row>
    <row r="2422" spans="25:40" x14ac:dyDescent="0.2"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</row>
    <row r="2423" spans="25:40" x14ac:dyDescent="0.2"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</row>
    <row r="2424" spans="25:40" x14ac:dyDescent="0.2"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</row>
    <row r="2425" spans="25:40" x14ac:dyDescent="0.2"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</row>
    <row r="2426" spans="25:40" x14ac:dyDescent="0.2"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</row>
    <row r="2427" spans="25:40" x14ac:dyDescent="0.2"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</row>
    <row r="2428" spans="25:40" x14ac:dyDescent="0.2"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</row>
    <row r="2429" spans="25:40" x14ac:dyDescent="0.2"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</row>
    <row r="2430" spans="25:40" x14ac:dyDescent="0.2"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</row>
    <row r="2431" spans="25:40" x14ac:dyDescent="0.2"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</row>
    <row r="2432" spans="25:40" x14ac:dyDescent="0.2"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</row>
    <row r="2433" spans="25:40" x14ac:dyDescent="0.2"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</row>
    <row r="2434" spans="25:40" x14ac:dyDescent="0.2"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</row>
    <row r="2435" spans="25:40" x14ac:dyDescent="0.2"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</row>
    <row r="2436" spans="25:40" x14ac:dyDescent="0.2"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</row>
    <row r="2437" spans="25:40" x14ac:dyDescent="0.2"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</row>
    <row r="2438" spans="25:40" x14ac:dyDescent="0.2"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</row>
    <row r="2439" spans="25:40" x14ac:dyDescent="0.2"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</row>
    <row r="2440" spans="25:40" x14ac:dyDescent="0.2"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</row>
    <row r="2441" spans="25:40" x14ac:dyDescent="0.2"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</row>
    <row r="2442" spans="25:40" x14ac:dyDescent="0.2"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</row>
    <row r="2443" spans="25:40" x14ac:dyDescent="0.2"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</row>
    <row r="2444" spans="25:40" x14ac:dyDescent="0.2"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</row>
    <row r="2445" spans="25:40" x14ac:dyDescent="0.2"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</row>
    <row r="2446" spans="25:40" x14ac:dyDescent="0.2"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</row>
    <row r="2447" spans="25:40" x14ac:dyDescent="0.2"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</row>
    <row r="2448" spans="25:40" x14ac:dyDescent="0.2"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</row>
    <row r="2449" spans="25:40" x14ac:dyDescent="0.2"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</row>
    <row r="2450" spans="25:40" x14ac:dyDescent="0.2"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</row>
    <row r="2451" spans="25:40" x14ac:dyDescent="0.2"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</row>
    <row r="2452" spans="25:40" x14ac:dyDescent="0.2"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</row>
    <row r="2453" spans="25:40" x14ac:dyDescent="0.2"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</row>
    <row r="2454" spans="25:40" x14ac:dyDescent="0.2"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</row>
    <row r="2455" spans="25:40" x14ac:dyDescent="0.2"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</row>
    <row r="2456" spans="25:40" x14ac:dyDescent="0.2"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</row>
    <row r="2457" spans="25:40" x14ac:dyDescent="0.2"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</row>
    <row r="2458" spans="25:40" x14ac:dyDescent="0.2"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</row>
    <row r="2459" spans="25:40" x14ac:dyDescent="0.2"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</row>
    <row r="2460" spans="25:40" x14ac:dyDescent="0.2"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</row>
    <row r="2461" spans="25:40" x14ac:dyDescent="0.2"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</row>
    <row r="2462" spans="25:40" x14ac:dyDescent="0.2"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</row>
    <row r="2463" spans="25:40" x14ac:dyDescent="0.2"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</row>
    <row r="2464" spans="25:40" x14ac:dyDescent="0.2"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</row>
  </sheetData>
  <pageMargins left="0" right="0" top="0.39" bottom="0.25" header="0.26" footer="0.26"/>
  <pageSetup paperSize="5" scale="60" orientation="landscape" horizontalDpi="4294967295" verticalDpi="4294967295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zoomScale="75" zoomScaleNormal="75" workbookViewId="0">
      <pane xSplit="1" ySplit="11" topLeftCell="B12" activePane="bottomRight" state="frozen"/>
      <selection activeCell="C124" sqref="C124"/>
      <selection pane="topRight" activeCell="C124" sqref="C124"/>
      <selection pane="bottomLeft" activeCell="C124" sqref="C124"/>
      <selection pane="bottomRight" activeCell="F38" sqref="F38"/>
    </sheetView>
  </sheetViews>
  <sheetFormatPr defaultColWidth="14.42578125" defaultRowHeight="14.25" x14ac:dyDescent="0.2"/>
  <cols>
    <col min="1" max="1" width="31.28515625" style="225" customWidth="1"/>
    <col min="2" max="2" width="12.5703125" style="225" bestFit="1" customWidth="1"/>
    <col min="3" max="3" width="12.85546875" style="225" bestFit="1" customWidth="1"/>
    <col min="4" max="4" width="13.42578125" style="225" customWidth="1"/>
    <col min="5" max="5" width="14.42578125" style="225" bestFit="1" customWidth="1"/>
    <col min="6" max="7" width="13.85546875" style="225" customWidth="1"/>
    <col min="8" max="8" width="17" style="225" customWidth="1"/>
    <col min="9" max="9" width="16.140625" style="225" bestFit="1" customWidth="1"/>
    <col min="10" max="10" width="17.140625" style="225" customWidth="1"/>
    <col min="11" max="11" width="25.140625" style="225" bestFit="1" customWidth="1"/>
    <col min="12" max="256" width="14.42578125" style="225"/>
    <col min="257" max="257" width="31.28515625" style="225" customWidth="1"/>
    <col min="258" max="258" width="12.5703125" style="225" bestFit="1" customWidth="1"/>
    <col min="259" max="259" width="12.85546875" style="225" bestFit="1" customWidth="1"/>
    <col min="260" max="260" width="13.42578125" style="225" customWidth="1"/>
    <col min="261" max="261" width="14.42578125" style="225" bestFit="1" customWidth="1"/>
    <col min="262" max="263" width="13.85546875" style="225" customWidth="1"/>
    <col min="264" max="264" width="17" style="225" customWidth="1"/>
    <col min="265" max="265" width="16.140625" style="225" bestFit="1" customWidth="1"/>
    <col min="266" max="266" width="17.140625" style="225" customWidth="1"/>
    <col min="267" max="267" width="25.140625" style="225" bestFit="1" customWidth="1"/>
    <col min="268" max="512" width="14.42578125" style="225"/>
    <col min="513" max="513" width="31.28515625" style="225" customWidth="1"/>
    <col min="514" max="514" width="12.5703125" style="225" bestFit="1" customWidth="1"/>
    <col min="515" max="515" width="12.85546875" style="225" bestFit="1" customWidth="1"/>
    <col min="516" max="516" width="13.42578125" style="225" customWidth="1"/>
    <col min="517" max="517" width="14.42578125" style="225" bestFit="1" customWidth="1"/>
    <col min="518" max="519" width="13.85546875" style="225" customWidth="1"/>
    <col min="520" max="520" width="17" style="225" customWidth="1"/>
    <col min="521" max="521" width="16.140625" style="225" bestFit="1" customWidth="1"/>
    <col min="522" max="522" width="17.140625" style="225" customWidth="1"/>
    <col min="523" max="523" width="25.140625" style="225" bestFit="1" customWidth="1"/>
    <col min="524" max="768" width="14.42578125" style="225"/>
    <col min="769" max="769" width="31.28515625" style="225" customWidth="1"/>
    <col min="770" max="770" width="12.5703125" style="225" bestFit="1" customWidth="1"/>
    <col min="771" max="771" width="12.85546875" style="225" bestFit="1" customWidth="1"/>
    <col min="772" max="772" width="13.42578125" style="225" customWidth="1"/>
    <col min="773" max="773" width="14.42578125" style="225" bestFit="1" customWidth="1"/>
    <col min="774" max="775" width="13.85546875" style="225" customWidth="1"/>
    <col min="776" max="776" width="17" style="225" customWidth="1"/>
    <col min="777" max="777" width="16.140625" style="225" bestFit="1" customWidth="1"/>
    <col min="778" max="778" width="17.140625" style="225" customWidth="1"/>
    <col min="779" max="779" width="25.140625" style="225" bestFit="1" customWidth="1"/>
    <col min="780" max="1024" width="14.42578125" style="225"/>
    <col min="1025" max="1025" width="31.28515625" style="225" customWidth="1"/>
    <col min="1026" max="1026" width="12.5703125" style="225" bestFit="1" customWidth="1"/>
    <col min="1027" max="1027" width="12.85546875" style="225" bestFit="1" customWidth="1"/>
    <col min="1028" max="1028" width="13.42578125" style="225" customWidth="1"/>
    <col min="1029" max="1029" width="14.42578125" style="225" bestFit="1" customWidth="1"/>
    <col min="1030" max="1031" width="13.85546875" style="225" customWidth="1"/>
    <col min="1032" max="1032" width="17" style="225" customWidth="1"/>
    <col min="1033" max="1033" width="16.140625" style="225" bestFit="1" customWidth="1"/>
    <col min="1034" max="1034" width="17.140625" style="225" customWidth="1"/>
    <col min="1035" max="1035" width="25.140625" style="225" bestFit="1" customWidth="1"/>
    <col min="1036" max="1280" width="14.42578125" style="225"/>
    <col min="1281" max="1281" width="31.28515625" style="225" customWidth="1"/>
    <col min="1282" max="1282" width="12.5703125" style="225" bestFit="1" customWidth="1"/>
    <col min="1283" max="1283" width="12.85546875" style="225" bestFit="1" customWidth="1"/>
    <col min="1284" max="1284" width="13.42578125" style="225" customWidth="1"/>
    <col min="1285" max="1285" width="14.42578125" style="225" bestFit="1" customWidth="1"/>
    <col min="1286" max="1287" width="13.85546875" style="225" customWidth="1"/>
    <col min="1288" max="1288" width="17" style="225" customWidth="1"/>
    <col min="1289" max="1289" width="16.140625" style="225" bestFit="1" customWidth="1"/>
    <col min="1290" max="1290" width="17.140625" style="225" customWidth="1"/>
    <col min="1291" max="1291" width="25.140625" style="225" bestFit="1" customWidth="1"/>
    <col min="1292" max="1536" width="14.42578125" style="225"/>
    <col min="1537" max="1537" width="31.28515625" style="225" customWidth="1"/>
    <col min="1538" max="1538" width="12.5703125" style="225" bestFit="1" customWidth="1"/>
    <col min="1539" max="1539" width="12.85546875" style="225" bestFit="1" customWidth="1"/>
    <col min="1540" max="1540" width="13.42578125" style="225" customWidth="1"/>
    <col min="1541" max="1541" width="14.42578125" style="225" bestFit="1" customWidth="1"/>
    <col min="1542" max="1543" width="13.85546875" style="225" customWidth="1"/>
    <col min="1544" max="1544" width="17" style="225" customWidth="1"/>
    <col min="1545" max="1545" width="16.140625" style="225" bestFit="1" customWidth="1"/>
    <col min="1546" max="1546" width="17.140625" style="225" customWidth="1"/>
    <col min="1547" max="1547" width="25.140625" style="225" bestFit="1" customWidth="1"/>
    <col min="1548" max="1792" width="14.42578125" style="225"/>
    <col min="1793" max="1793" width="31.28515625" style="225" customWidth="1"/>
    <col min="1794" max="1794" width="12.5703125" style="225" bestFit="1" customWidth="1"/>
    <col min="1795" max="1795" width="12.85546875" style="225" bestFit="1" customWidth="1"/>
    <col min="1796" max="1796" width="13.42578125" style="225" customWidth="1"/>
    <col min="1797" max="1797" width="14.42578125" style="225" bestFit="1" customWidth="1"/>
    <col min="1798" max="1799" width="13.85546875" style="225" customWidth="1"/>
    <col min="1800" max="1800" width="17" style="225" customWidth="1"/>
    <col min="1801" max="1801" width="16.140625" style="225" bestFit="1" customWidth="1"/>
    <col min="1802" max="1802" width="17.140625" style="225" customWidth="1"/>
    <col min="1803" max="1803" width="25.140625" style="225" bestFit="1" customWidth="1"/>
    <col min="1804" max="2048" width="14.42578125" style="225"/>
    <col min="2049" max="2049" width="31.28515625" style="225" customWidth="1"/>
    <col min="2050" max="2050" width="12.5703125" style="225" bestFit="1" customWidth="1"/>
    <col min="2051" max="2051" width="12.85546875" style="225" bestFit="1" customWidth="1"/>
    <col min="2052" max="2052" width="13.42578125" style="225" customWidth="1"/>
    <col min="2053" max="2053" width="14.42578125" style="225" bestFit="1" customWidth="1"/>
    <col min="2054" max="2055" width="13.85546875" style="225" customWidth="1"/>
    <col min="2056" max="2056" width="17" style="225" customWidth="1"/>
    <col min="2057" max="2057" width="16.140625" style="225" bestFit="1" customWidth="1"/>
    <col min="2058" max="2058" width="17.140625" style="225" customWidth="1"/>
    <col min="2059" max="2059" width="25.140625" style="225" bestFit="1" customWidth="1"/>
    <col min="2060" max="2304" width="14.42578125" style="225"/>
    <col min="2305" max="2305" width="31.28515625" style="225" customWidth="1"/>
    <col min="2306" max="2306" width="12.5703125" style="225" bestFit="1" customWidth="1"/>
    <col min="2307" max="2307" width="12.85546875" style="225" bestFit="1" customWidth="1"/>
    <col min="2308" max="2308" width="13.42578125" style="225" customWidth="1"/>
    <col min="2309" max="2309" width="14.42578125" style="225" bestFit="1" customWidth="1"/>
    <col min="2310" max="2311" width="13.85546875" style="225" customWidth="1"/>
    <col min="2312" max="2312" width="17" style="225" customWidth="1"/>
    <col min="2313" max="2313" width="16.140625" style="225" bestFit="1" customWidth="1"/>
    <col min="2314" max="2314" width="17.140625" style="225" customWidth="1"/>
    <col min="2315" max="2315" width="25.140625" style="225" bestFit="1" customWidth="1"/>
    <col min="2316" max="2560" width="14.42578125" style="225"/>
    <col min="2561" max="2561" width="31.28515625" style="225" customWidth="1"/>
    <col min="2562" max="2562" width="12.5703125" style="225" bestFit="1" customWidth="1"/>
    <col min="2563" max="2563" width="12.85546875" style="225" bestFit="1" customWidth="1"/>
    <col min="2564" max="2564" width="13.42578125" style="225" customWidth="1"/>
    <col min="2565" max="2565" width="14.42578125" style="225" bestFit="1" customWidth="1"/>
    <col min="2566" max="2567" width="13.85546875" style="225" customWidth="1"/>
    <col min="2568" max="2568" width="17" style="225" customWidth="1"/>
    <col min="2569" max="2569" width="16.140625" style="225" bestFit="1" customWidth="1"/>
    <col min="2570" max="2570" width="17.140625" style="225" customWidth="1"/>
    <col min="2571" max="2571" width="25.140625" style="225" bestFit="1" customWidth="1"/>
    <col min="2572" max="2816" width="14.42578125" style="225"/>
    <col min="2817" max="2817" width="31.28515625" style="225" customWidth="1"/>
    <col min="2818" max="2818" width="12.5703125" style="225" bestFit="1" customWidth="1"/>
    <col min="2819" max="2819" width="12.85546875" style="225" bestFit="1" customWidth="1"/>
    <col min="2820" max="2820" width="13.42578125" style="225" customWidth="1"/>
    <col min="2821" max="2821" width="14.42578125" style="225" bestFit="1" customWidth="1"/>
    <col min="2822" max="2823" width="13.85546875" style="225" customWidth="1"/>
    <col min="2824" max="2824" width="17" style="225" customWidth="1"/>
    <col min="2825" max="2825" width="16.140625" style="225" bestFit="1" customWidth="1"/>
    <col min="2826" max="2826" width="17.140625" style="225" customWidth="1"/>
    <col min="2827" max="2827" width="25.140625" style="225" bestFit="1" customWidth="1"/>
    <col min="2828" max="3072" width="14.42578125" style="225"/>
    <col min="3073" max="3073" width="31.28515625" style="225" customWidth="1"/>
    <col min="3074" max="3074" width="12.5703125" style="225" bestFit="1" customWidth="1"/>
    <col min="3075" max="3075" width="12.85546875" style="225" bestFit="1" customWidth="1"/>
    <col min="3076" max="3076" width="13.42578125" style="225" customWidth="1"/>
    <col min="3077" max="3077" width="14.42578125" style="225" bestFit="1" customWidth="1"/>
    <col min="3078" max="3079" width="13.85546875" style="225" customWidth="1"/>
    <col min="3080" max="3080" width="17" style="225" customWidth="1"/>
    <col min="3081" max="3081" width="16.140625" style="225" bestFit="1" customWidth="1"/>
    <col min="3082" max="3082" width="17.140625" style="225" customWidth="1"/>
    <col min="3083" max="3083" width="25.140625" style="225" bestFit="1" customWidth="1"/>
    <col min="3084" max="3328" width="14.42578125" style="225"/>
    <col min="3329" max="3329" width="31.28515625" style="225" customWidth="1"/>
    <col min="3330" max="3330" width="12.5703125" style="225" bestFit="1" customWidth="1"/>
    <col min="3331" max="3331" width="12.85546875" style="225" bestFit="1" customWidth="1"/>
    <col min="3332" max="3332" width="13.42578125" style="225" customWidth="1"/>
    <col min="3333" max="3333" width="14.42578125" style="225" bestFit="1" customWidth="1"/>
    <col min="3334" max="3335" width="13.85546875" style="225" customWidth="1"/>
    <col min="3336" max="3336" width="17" style="225" customWidth="1"/>
    <col min="3337" max="3337" width="16.140625" style="225" bestFit="1" customWidth="1"/>
    <col min="3338" max="3338" width="17.140625" style="225" customWidth="1"/>
    <col min="3339" max="3339" width="25.140625" style="225" bestFit="1" customWidth="1"/>
    <col min="3340" max="3584" width="14.42578125" style="225"/>
    <col min="3585" max="3585" width="31.28515625" style="225" customWidth="1"/>
    <col min="3586" max="3586" width="12.5703125" style="225" bestFit="1" customWidth="1"/>
    <col min="3587" max="3587" width="12.85546875" style="225" bestFit="1" customWidth="1"/>
    <col min="3588" max="3588" width="13.42578125" style="225" customWidth="1"/>
    <col min="3589" max="3589" width="14.42578125" style="225" bestFit="1" customWidth="1"/>
    <col min="3590" max="3591" width="13.85546875" style="225" customWidth="1"/>
    <col min="3592" max="3592" width="17" style="225" customWidth="1"/>
    <col min="3593" max="3593" width="16.140625" style="225" bestFit="1" customWidth="1"/>
    <col min="3594" max="3594" width="17.140625" style="225" customWidth="1"/>
    <col min="3595" max="3595" width="25.140625" style="225" bestFit="1" customWidth="1"/>
    <col min="3596" max="3840" width="14.42578125" style="225"/>
    <col min="3841" max="3841" width="31.28515625" style="225" customWidth="1"/>
    <col min="3842" max="3842" width="12.5703125" style="225" bestFit="1" customWidth="1"/>
    <col min="3843" max="3843" width="12.85546875" style="225" bestFit="1" customWidth="1"/>
    <col min="3844" max="3844" width="13.42578125" style="225" customWidth="1"/>
    <col min="3845" max="3845" width="14.42578125" style="225" bestFit="1" customWidth="1"/>
    <col min="3846" max="3847" width="13.85546875" style="225" customWidth="1"/>
    <col min="3848" max="3848" width="17" style="225" customWidth="1"/>
    <col min="3849" max="3849" width="16.140625" style="225" bestFit="1" customWidth="1"/>
    <col min="3850" max="3850" width="17.140625" style="225" customWidth="1"/>
    <col min="3851" max="3851" width="25.140625" style="225" bestFit="1" customWidth="1"/>
    <col min="3852" max="4096" width="14.42578125" style="225"/>
    <col min="4097" max="4097" width="31.28515625" style="225" customWidth="1"/>
    <col min="4098" max="4098" width="12.5703125" style="225" bestFit="1" customWidth="1"/>
    <col min="4099" max="4099" width="12.85546875" style="225" bestFit="1" customWidth="1"/>
    <col min="4100" max="4100" width="13.42578125" style="225" customWidth="1"/>
    <col min="4101" max="4101" width="14.42578125" style="225" bestFit="1" customWidth="1"/>
    <col min="4102" max="4103" width="13.85546875" style="225" customWidth="1"/>
    <col min="4104" max="4104" width="17" style="225" customWidth="1"/>
    <col min="4105" max="4105" width="16.140625" style="225" bestFit="1" customWidth="1"/>
    <col min="4106" max="4106" width="17.140625" style="225" customWidth="1"/>
    <col min="4107" max="4107" width="25.140625" style="225" bestFit="1" customWidth="1"/>
    <col min="4108" max="4352" width="14.42578125" style="225"/>
    <col min="4353" max="4353" width="31.28515625" style="225" customWidth="1"/>
    <col min="4354" max="4354" width="12.5703125" style="225" bestFit="1" customWidth="1"/>
    <col min="4355" max="4355" width="12.85546875" style="225" bestFit="1" customWidth="1"/>
    <col min="4356" max="4356" width="13.42578125" style="225" customWidth="1"/>
    <col min="4357" max="4357" width="14.42578125" style="225" bestFit="1" customWidth="1"/>
    <col min="4358" max="4359" width="13.85546875" style="225" customWidth="1"/>
    <col min="4360" max="4360" width="17" style="225" customWidth="1"/>
    <col min="4361" max="4361" width="16.140625" style="225" bestFit="1" customWidth="1"/>
    <col min="4362" max="4362" width="17.140625" style="225" customWidth="1"/>
    <col min="4363" max="4363" width="25.140625" style="225" bestFit="1" customWidth="1"/>
    <col min="4364" max="4608" width="14.42578125" style="225"/>
    <col min="4609" max="4609" width="31.28515625" style="225" customWidth="1"/>
    <col min="4610" max="4610" width="12.5703125" style="225" bestFit="1" customWidth="1"/>
    <col min="4611" max="4611" width="12.85546875" style="225" bestFit="1" customWidth="1"/>
    <col min="4612" max="4612" width="13.42578125" style="225" customWidth="1"/>
    <col min="4613" max="4613" width="14.42578125" style="225" bestFit="1" customWidth="1"/>
    <col min="4614" max="4615" width="13.85546875" style="225" customWidth="1"/>
    <col min="4616" max="4616" width="17" style="225" customWidth="1"/>
    <col min="4617" max="4617" width="16.140625" style="225" bestFit="1" customWidth="1"/>
    <col min="4618" max="4618" width="17.140625" style="225" customWidth="1"/>
    <col min="4619" max="4619" width="25.140625" style="225" bestFit="1" customWidth="1"/>
    <col min="4620" max="4864" width="14.42578125" style="225"/>
    <col min="4865" max="4865" width="31.28515625" style="225" customWidth="1"/>
    <col min="4866" max="4866" width="12.5703125" style="225" bestFit="1" customWidth="1"/>
    <col min="4867" max="4867" width="12.85546875" style="225" bestFit="1" customWidth="1"/>
    <col min="4868" max="4868" width="13.42578125" style="225" customWidth="1"/>
    <col min="4869" max="4869" width="14.42578125" style="225" bestFit="1" customWidth="1"/>
    <col min="4870" max="4871" width="13.85546875" style="225" customWidth="1"/>
    <col min="4872" max="4872" width="17" style="225" customWidth="1"/>
    <col min="4873" max="4873" width="16.140625" style="225" bestFit="1" customWidth="1"/>
    <col min="4874" max="4874" width="17.140625" style="225" customWidth="1"/>
    <col min="4875" max="4875" width="25.140625" style="225" bestFit="1" customWidth="1"/>
    <col min="4876" max="5120" width="14.42578125" style="225"/>
    <col min="5121" max="5121" width="31.28515625" style="225" customWidth="1"/>
    <col min="5122" max="5122" width="12.5703125" style="225" bestFit="1" customWidth="1"/>
    <col min="5123" max="5123" width="12.85546875" style="225" bestFit="1" customWidth="1"/>
    <col min="5124" max="5124" width="13.42578125" style="225" customWidth="1"/>
    <col min="5125" max="5125" width="14.42578125" style="225" bestFit="1" customWidth="1"/>
    <col min="5126" max="5127" width="13.85546875" style="225" customWidth="1"/>
    <col min="5128" max="5128" width="17" style="225" customWidth="1"/>
    <col min="5129" max="5129" width="16.140625" style="225" bestFit="1" customWidth="1"/>
    <col min="5130" max="5130" width="17.140625" style="225" customWidth="1"/>
    <col min="5131" max="5131" width="25.140625" style="225" bestFit="1" customWidth="1"/>
    <col min="5132" max="5376" width="14.42578125" style="225"/>
    <col min="5377" max="5377" width="31.28515625" style="225" customWidth="1"/>
    <col min="5378" max="5378" width="12.5703125" style="225" bestFit="1" customWidth="1"/>
    <col min="5379" max="5379" width="12.85546875" style="225" bestFit="1" customWidth="1"/>
    <col min="5380" max="5380" width="13.42578125" style="225" customWidth="1"/>
    <col min="5381" max="5381" width="14.42578125" style="225" bestFit="1" customWidth="1"/>
    <col min="5382" max="5383" width="13.85546875" style="225" customWidth="1"/>
    <col min="5384" max="5384" width="17" style="225" customWidth="1"/>
    <col min="5385" max="5385" width="16.140625" style="225" bestFit="1" customWidth="1"/>
    <col min="5386" max="5386" width="17.140625" style="225" customWidth="1"/>
    <col min="5387" max="5387" width="25.140625" style="225" bestFit="1" customWidth="1"/>
    <col min="5388" max="5632" width="14.42578125" style="225"/>
    <col min="5633" max="5633" width="31.28515625" style="225" customWidth="1"/>
    <col min="5634" max="5634" width="12.5703125" style="225" bestFit="1" customWidth="1"/>
    <col min="5635" max="5635" width="12.85546875" style="225" bestFit="1" customWidth="1"/>
    <col min="5636" max="5636" width="13.42578125" style="225" customWidth="1"/>
    <col min="5637" max="5637" width="14.42578125" style="225" bestFit="1" customWidth="1"/>
    <col min="5638" max="5639" width="13.85546875" style="225" customWidth="1"/>
    <col min="5640" max="5640" width="17" style="225" customWidth="1"/>
    <col min="5641" max="5641" width="16.140625" style="225" bestFit="1" customWidth="1"/>
    <col min="5642" max="5642" width="17.140625" style="225" customWidth="1"/>
    <col min="5643" max="5643" width="25.140625" style="225" bestFit="1" customWidth="1"/>
    <col min="5644" max="5888" width="14.42578125" style="225"/>
    <col min="5889" max="5889" width="31.28515625" style="225" customWidth="1"/>
    <col min="5890" max="5890" width="12.5703125" style="225" bestFit="1" customWidth="1"/>
    <col min="5891" max="5891" width="12.85546875" style="225" bestFit="1" customWidth="1"/>
    <col min="5892" max="5892" width="13.42578125" style="225" customWidth="1"/>
    <col min="5893" max="5893" width="14.42578125" style="225" bestFit="1" customWidth="1"/>
    <col min="5894" max="5895" width="13.85546875" style="225" customWidth="1"/>
    <col min="5896" max="5896" width="17" style="225" customWidth="1"/>
    <col min="5897" max="5897" width="16.140625" style="225" bestFit="1" customWidth="1"/>
    <col min="5898" max="5898" width="17.140625" style="225" customWidth="1"/>
    <col min="5899" max="5899" width="25.140625" style="225" bestFit="1" customWidth="1"/>
    <col min="5900" max="6144" width="14.42578125" style="225"/>
    <col min="6145" max="6145" width="31.28515625" style="225" customWidth="1"/>
    <col min="6146" max="6146" width="12.5703125" style="225" bestFit="1" customWidth="1"/>
    <col min="6147" max="6147" width="12.85546875" style="225" bestFit="1" customWidth="1"/>
    <col min="6148" max="6148" width="13.42578125" style="225" customWidth="1"/>
    <col min="6149" max="6149" width="14.42578125" style="225" bestFit="1" customWidth="1"/>
    <col min="6150" max="6151" width="13.85546875" style="225" customWidth="1"/>
    <col min="6152" max="6152" width="17" style="225" customWidth="1"/>
    <col min="6153" max="6153" width="16.140625" style="225" bestFit="1" customWidth="1"/>
    <col min="6154" max="6154" width="17.140625" style="225" customWidth="1"/>
    <col min="6155" max="6155" width="25.140625" style="225" bestFit="1" customWidth="1"/>
    <col min="6156" max="6400" width="14.42578125" style="225"/>
    <col min="6401" max="6401" width="31.28515625" style="225" customWidth="1"/>
    <col min="6402" max="6402" width="12.5703125" style="225" bestFit="1" customWidth="1"/>
    <col min="6403" max="6403" width="12.85546875" style="225" bestFit="1" customWidth="1"/>
    <col min="6404" max="6404" width="13.42578125" style="225" customWidth="1"/>
    <col min="6405" max="6405" width="14.42578125" style="225" bestFit="1" customWidth="1"/>
    <col min="6406" max="6407" width="13.85546875" style="225" customWidth="1"/>
    <col min="6408" max="6408" width="17" style="225" customWidth="1"/>
    <col min="6409" max="6409" width="16.140625" style="225" bestFit="1" customWidth="1"/>
    <col min="6410" max="6410" width="17.140625" style="225" customWidth="1"/>
    <col min="6411" max="6411" width="25.140625" style="225" bestFit="1" customWidth="1"/>
    <col min="6412" max="6656" width="14.42578125" style="225"/>
    <col min="6657" max="6657" width="31.28515625" style="225" customWidth="1"/>
    <col min="6658" max="6658" width="12.5703125" style="225" bestFit="1" customWidth="1"/>
    <col min="6659" max="6659" width="12.85546875" style="225" bestFit="1" customWidth="1"/>
    <col min="6660" max="6660" width="13.42578125" style="225" customWidth="1"/>
    <col min="6661" max="6661" width="14.42578125" style="225" bestFit="1" customWidth="1"/>
    <col min="6662" max="6663" width="13.85546875" style="225" customWidth="1"/>
    <col min="6664" max="6664" width="17" style="225" customWidth="1"/>
    <col min="6665" max="6665" width="16.140625" style="225" bestFit="1" customWidth="1"/>
    <col min="6666" max="6666" width="17.140625" style="225" customWidth="1"/>
    <col min="6667" max="6667" width="25.140625" style="225" bestFit="1" customWidth="1"/>
    <col min="6668" max="6912" width="14.42578125" style="225"/>
    <col min="6913" max="6913" width="31.28515625" style="225" customWidth="1"/>
    <col min="6914" max="6914" width="12.5703125" style="225" bestFit="1" customWidth="1"/>
    <col min="6915" max="6915" width="12.85546875" style="225" bestFit="1" customWidth="1"/>
    <col min="6916" max="6916" width="13.42578125" style="225" customWidth="1"/>
    <col min="6917" max="6917" width="14.42578125" style="225" bestFit="1" customWidth="1"/>
    <col min="6918" max="6919" width="13.85546875" style="225" customWidth="1"/>
    <col min="6920" max="6920" width="17" style="225" customWidth="1"/>
    <col min="6921" max="6921" width="16.140625" style="225" bestFit="1" customWidth="1"/>
    <col min="6922" max="6922" width="17.140625" style="225" customWidth="1"/>
    <col min="6923" max="6923" width="25.140625" style="225" bestFit="1" customWidth="1"/>
    <col min="6924" max="7168" width="14.42578125" style="225"/>
    <col min="7169" max="7169" width="31.28515625" style="225" customWidth="1"/>
    <col min="7170" max="7170" width="12.5703125" style="225" bestFit="1" customWidth="1"/>
    <col min="7171" max="7171" width="12.85546875" style="225" bestFit="1" customWidth="1"/>
    <col min="7172" max="7172" width="13.42578125" style="225" customWidth="1"/>
    <col min="7173" max="7173" width="14.42578125" style="225" bestFit="1" customWidth="1"/>
    <col min="7174" max="7175" width="13.85546875" style="225" customWidth="1"/>
    <col min="7176" max="7176" width="17" style="225" customWidth="1"/>
    <col min="7177" max="7177" width="16.140625" style="225" bestFit="1" customWidth="1"/>
    <col min="7178" max="7178" width="17.140625" style="225" customWidth="1"/>
    <col min="7179" max="7179" width="25.140625" style="225" bestFit="1" customWidth="1"/>
    <col min="7180" max="7424" width="14.42578125" style="225"/>
    <col min="7425" max="7425" width="31.28515625" style="225" customWidth="1"/>
    <col min="7426" max="7426" width="12.5703125" style="225" bestFit="1" customWidth="1"/>
    <col min="7427" max="7427" width="12.85546875" style="225" bestFit="1" customWidth="1"/>
    <col min="7428" max="7428" width="13.42578125" style="225" customWidth="1"/>
    <col min="7429" max="7429" width="14.42578125" style="225" bestFit="1" customWidth="1"/>
    <col min="7430" max="7431" width="13.85546875" style="225" customWidth="1"/>
    <col min="7432" max="7432" width="17" style="225" customWidth="1"/>
    <col min="7433" max="7433" width="16.140625" style="225" bestFit="1" customWidth="1"/>
    <col min="7434" max="7434" width="17.140625" style="225" customWidth="1"/>
    <col min="7435" max="7435" width="25.140625" style="225" bestFit="1" customWidth="1"/>
    <col min="7436" max="7680" width="14.42578125" style="225"/>
    <col min="7681" max="7681" width="31.28515625" style="225" customWidth="1"/>
    <col min="7682" max="7682" width="12.5703125" style="225" bestFit="1" customWidth="1"/>
    <col min="7683" max="7683" width="12.85546875" style="225" bestFit="1" customWidth="1"/>
    <col min="7684" max="7684" width="13.42578125" style="225" customWidth="1"/>
    <col min="7685" max="7685" width="14.42578125" style="225" bestFit="1" customWidth="1"/>
    <col min="7686" max="7687" width="13.85546875" style="225" customWidth="1"/>
    <col min="7688" max="7688" width="17" style="225" customWidth="1"/>
    <col min="7689" max="7689" width="16.140625" style="225" bestFit="1" customWidth="1"/>
    <col min="7690" max="7690" width="17.140625" style="225" customWidth="1"/>
    <col min="7691" max="7691" width="25.140625" style="225" bestFit="1" customWidth="1"/>
    <col min="7692" max="7936" width="14.42578125" style="225"/>
    <col min="7937" max="7937" width="31.28515625" style="225" customWidth="1"/>
    <col min="7938" max="7938" width="12.5703125" style="225" bestFit="1" customWidth="1"/>
    <col min="7939" max="7939" width="12.85546875" style="225" bestFit="1" customWidth="1"/>
    <col min="7940" max="7940" width="13.42578125" style="225" customWidth="1"/>
    <col min="7941" max="7941" width="14.42578125" style="225" bestFit="1" customWidth="1"/>
    <col min="7942" max="7943" width="13.85546875" style="225" customWidth="1"/>
    <col min="7944" max="7944" width="17" style="225" customWidth="1"/>
    <col min="7945" max="7945" width="16.140625" style="225" bestFit="1" customWidth="1"/>
    <col min="7946" max="7946" width="17.140625" style="225" customWidth="1"/>
    <col min="7947" max="7947" width="25.140625" style="225" bestFit="1" customWidth="1"/>
    <col min="7948" max="8192" width="14.42578125" style="225"/>
    <col min="8193" max="8193" width="31.28515625" style="225" customWidth="1"/>
    <col min="8194" max="8194" width="12.5703125" style="225" bestFit="1" customWidth="1"/>
    <col min="8195" max="8195" width="12.85546875" style="225" bestFit="1" customWidth="1"/>
    <col min="8196" max="8196" width="13.42578125" style="225" customWidth="1"/>
    <col min="8197" max="8197" width="14.42578125" style="225" bestFit="1" customWidth="1"/>
    <col min="8198" max="8199" width="13.85546875" style="225" customWidth="1"/>
    <col min="8200" max="8200" width="17" style="225" customWidth="1"/>
    <col min="8201" max="8201" width="16.140625" style="225" bestFit="1" customWidth="1"/>
    <col min="8202" max="8202" width="17.140625" style="225" customWidth="1"/>
    <col min="8203" max="8203" width="25.140625" style="225" bestFit="1" customWidth="1"/>
    <col min="8204" max="8448" width="14.42578125" style="225"/>
    <col min="8449" max="8449" width="31.28515625" style="225" customWidth="1"/>
    <col min="8450" max="8450" width="12.5703125" style="225" bestFit="1" customWidth="1"/>
    <col min="8451" max="8451" width="12.85546875" style="225" bestFit="1" customWidth="1"/>
    <col min="8452" max="8452" width="13.42578125" style="225" customWidth="1"/>
    <col min="8453" max="8453" width="14.42578125" style="225" bestFit="1" customWidth="1"/>
    <col min="8454" max="8455" width="13.85546875" style="225" customWidth="1"/>
    <col min="8456" max="8456" width="17" style="225" customWidth="1"/>
    <col min="8457" max="8457" width="16.140625" style="225" bestFit="1" customWidth="1"/>
    <col min="8458" max="8458" width="17.140625" style="225" customWidth="1"/>
    <col min="8459" max="8459" width="25.140625" style="225" bestFit="1" customWidth="1"/>
    <col min="8460" max="8704" width="14.42578125" style="225"/>
    <col min="8705" max="8705" width="31.28515625" style="225" customWidth="1"/>
    <col min="8706" max="8706" width="12.5703125" style="225" bestFit="1" customWidth="1"/>
    <col min="8707" max="8707" width="12.85546875" style="225" bestFit="1" customWidth="1"/>
    <col min="8708" max="8708" width="13.42578125" style="225" customWidth="1"/>
    <col min="8709" max="8709" width="14.42578125" style="225" bestFit="1" customWidth="1"/>
    <col min="8710" max="8711" width="13.85546875" style="225" customWidth="1"/>
    <col min="8712" max="8712" width="17" style="225" customWidth="1"/>
    <col min="8713" max="8713" width="16.140625" style="225" bestFit="1" customWidth="1"/>
    <col min="8714" max="8714" width="17.140625" style="225" customWidth="1"/>
    <col min="8715" max="8715" width="25.140625" style="225" bestFit="1" customWidth="1"/>
    <col min="8716" max="8960" width="14.42578125" style="225"/>
    <col min="8961" max="8961" width="31.28515625" style="225" customWidth="1"/>
    <col min="8962" max="8962" width="12.5703125" style="225" bestFit="1" customWidth="1"/>
    <col min="8963" max="8963" width="12.85546875" style="225" bestFit="1" customWidth="1"/>
    <col min="8964" max="8964" width="13.42578125" style="225" customWidth="1"/>
    <col min="8965" max="8965" width="14.42578125" style="225" bestFit="1" customWidth="1"/>
    <col min="8966" max="8967" width="13.85546875" style="225" customWidth="1"/>
    <col min="8968" max="8968" width="17" style="225" customWidth="1"/>
    <col min="8969" max="8969" width="16.140625" style="225" bestFit="1" customWidth="1"/>
    <col min="8970" max="8970" width="17.140625" style="225" customWidth="1"/>
    <col min="8971" max="8971" width="25.140625" style="225" bestFit="1" customWidth="1"/>
    <col min="8972" max="9216" width="14.42578125" style="225"/>
    <col min="9217" max="9217" width="31.28515625" style="225" customWidth="1"/>
    <col min="9218" max="9218" width="12.5703125" style="225" bestFit="1" customWidth="1"/>
    <col min="9219" max="9219" width="12.85546875" style="225" bestFit="1" customWidth="1"/>
    <col min="9220" max="9220" width="13.42578125" style="225" customWidth="1"/>
    <col min="9221" max="9221" width="14.42578125" style="225" bestFit="1" customWidth="1"/>
    <col min="9222" max="9223" width="13.85546875" style="225" customWidth="1"/>
    <col min="9224" max="9224" width="17" style="225" customWidth="1"/>
    <col min="9225" max="9225" width="16.140625" style="225" bestFit="1" customWidth="1"/>
    <col min="9226" max="9226" width="17.140625" style="225" customWidth="1"/>
    <col min="9227" max="9227" width="25.140625" style="225" bestFit="1" customWidth="1"/>
    <col min="9228" max="9472" width="14.42578125" style="225"/>
    <col min="9473" max="9473" width="31.28515625" style="225" customWidth="1"/>
    <col min="9474" max="9474" width="12.5703125" style="225" bestFit="1" customWidth="1"/>
    <col min="9475" max="9475" width="12.85546875" style="225" bestFit="1" customWidth="1"/>
    <col min="9476" max="9476" width="13.42578125" style="225" customWidth="1"/>
    <col min="9477" max="9477" width="14.42578125" style="225" bestFit="1" customWidth="1"/>
    <col min="9478" max="9479" width="13.85546875" style="225" customWidth="1"/>
    <col min="9480" max="9480" width="17" style="225" customWidth="1"/>
    <col min="9481" max="9481" width="16.140625" style="225" bestFit="1" customWidth="1"/>
    <col min="9482" max="9482" width="17.140625" style="225" customWidth="1"/>
    <col min="9483" max="9483" width="25.140625" style="225" bestFit="1" customWidth="1"/>
    <col min="9484" max="9728" width="14.42578125" style="225"/>
    <col min="9729" max="9729" width="31.28515625" style="225" customWidth="1"/>
    <col min="9730" max="9730" width="12.5703125" style="225" bestFit="1" customWidth="1"/>
    <col min="9731" max="9731" width="12.85546875" style="225" bestFit="1" customWidth="1"/>
    <col min="9732" max="9732" width="13.42578125" style="225" customWidth="1"/>
    <col min="9733" max="9733" width="14.42578125" style="225" bestFit="1" customWidth="1"/>
    <col min="9734" max="9735" width="13.85546875" style="225" customWidth="1"/>
    <col min="9736" max="9736" width="17" style="225" customWidth="1"/>
    <col min="9737" max="9737" width="16.140625" style="225" bestFit="1" customWidth="1"/>
    <col min="9738" max="9738" width="17.140625" style="225" customWidth="1"/>
    <col min="9739" max="9739" width="25.140625" style="225" bestFit="1" customWidth="1"/>
    <col min="9740" max="9984" width="14.42578125" style="225"/>
    <col min="9985" max="9985" width="31.28515625" style="225" customWidth="1"/>
    <col min="9986" max="9986" width="12.5703125" style="225" bestFit="1" customWidth="1"/>
    <col min="9987" max="9987" width="12.85546875" style="225" bestFit="1" customWidth="1"/>
    <col min="9988" max="9988" width="13.42578125" style="225" customWidth="1"/>
    <col min="9989" max="9989" width="14.42578125" style="225" bestFit="1" customWidth="1"/>
    <col min="9990" max="9991" width="13.85546875" style="225" customWidth="1"/>
    <col min="9992" max="9992" width="17" style="225" customWidth="1"/>
    <col min="9993" max="9993" width="16.140625" style="225" bestFit="1" customWidth="1"/>
    <col min="9994" max="9994" width="17.140625" style="225" customWidth="1"/>
    <col min="9995" max="9995" width="25.140625" style="225" bestFit="1" customWidth="1"/>
    <col min="9996" max="10240" width="14.42578125" style="225"/>
    <col min="10241" max="10241" width="31.28515625" style="225" customWidth="1"/>
    <col min="10242" max="10242" width="12.5703125" style="225" bestFit="1" customWidth="1"/>
    <col min="10243" max="10243" width="12.85546875" style="225" bestFit="1" customWidth="1"/>
    <col min="10244" max="10244" width="13.42578125" style="225" customWidth="1"/>
    <col min="10245" max="10245" width="14.42578125" style="225" bestFit="1" customWidth="1"/>
    <col min="10246" max="10247" width="13.85546875" style="225" customWidth="1"/>
    <col min="10248" max="10248" width="17" style="225" customWidth="1"/>
    <col min="10249" max="10249" width="16.140625" style="225" bestFit="1" customWidth="1"/>
    <col min="10250" max="10250" width="17.140625" style="225" customWidth="1"/>
    <col min="10251" max="10251" width="25.140625" style="225" bestFit="1" customWidth="1"/>
    <col min="10252" max="10496" width="14.42578125" style="225"/>
    <col min="10497" max="10497" width="31.28515625" style="225" customWidth="1"/>
    <col min="10498" max="10498" width="12.5703125" style="225" bestFit="1" customWidth="1"/>
    <col min="10499" max="10499" width="12.85546875" style="225" bestFit="1" customWidth="1"/>
    <col min="10500" max="10500" width="13.42578125" style="225" customWidth="1"/>
    <col min="10501" max="10501" width="14.42578125" style="225" bestFit="1" customWidth="1"/>
    <col min="10502" max="10503" width="13.85546875" style="225" customWidth="1"/>
    <col min="10504" max="10504" width="17" style="225" customWidth="1"/>
    <col min="10505" max="10505" width="16.140625" style="225" bestFit="1" customWidth="1"/>
    <col min="10506" max="10506" width="17.140625" style="225" customWidth="1"/>
    <col min="10507" max="10507" width="25.140625" style="225" bestFit="1" customWidth="1"/>
    <col min="10508" max="10752" width="14.42578125" style="225"/>
    <col min="10753" max="10753" width="31.28515625" style="225" customWidth="1"/>
    <col min="10754" max="10754" width="12.5703125" style="225" bestFit="1" customWidth="1"/>
    <col min="10755" max="10755" width="12.85546875" style="225" bestFit="1" customWidth="1"/>
    <col min="10756" max="10756" width="13.42578125" style="225" customWidth="1"/>
    <col min="10757" max="10757" width="14.42578125" style="225" bestFit="1" customWidth="1"/>
    <col min="10758" max="10759" width="13.85546875" style="225" customWidth="1"/>
    <col min="10760" max="10760" width="17" style="225" customWidth="1"/>
    <col min="10761" max="10761" width="16.140625" style="225" bestFit="1" customWidth="1"/>
    <col min="10762" max="10762" width="17.140625" style="225" customWidth="1"/>
    <col min="10763" max="10763" width="25.140625" style="225" bestFit="1" customWidth="1"/>
    <col min="10764" max="11008" width="14.42578125" style="225"/>
    <col min="11009" max="11009" width="31.28515625" style="225" customWidth="1"/>
    <col min="11010" max="11010" width="12.5703125" style="225" bestFit="1" customWidth="1"/>
    <col min="11011" max="11011" width="12.85546875" style="225" bestFit="1" customWidth="1"/>
    <col min="11012" max="11012" width="13.42578125" style="225" customWidth="1"/>
    <col min="11013" max="11013" width="14.42578125" style="225" bestFit="1" customWidth="1"/>
    <col min="11014" max="11015" width="13.85546875" style="225" customWidth="1"/>
    <col min="11016" max="11016" width="17" style="225" customWidth="1"/>
    <col min="11017" max="11017" width="16.140625" style="225" bestFit="1" customWidth="1"/>
    <col min="11018" max="11018" width="17.140625" style="225" customWidth="1"/>
    <col min="11019" max="11019" width="25.140625" style="225" bestFit="1" customWidth="1"/>
    <col min="11020" max="11264" width="14.42578125" style="225"/>
    <col min="11265" max="11265" width="31.28515625" style="225" customWidth="1"/>
    <col min="11266" max="11266" width="12.5703125" style="225" bestFit="1" customWidth="1"/>
    <col min="11267" max="11267" width="12.85546875" style="225" bestFit="1" customWidth="1"/>
    <col min="11268" max="11268" width="13.42578125" style="225" customWidth="1"/>
    <col min="11269" max="11269" width="14.42578125" style="225" bestFit="1" customWidth="1"/>
    <col min="11270" max="11271" width="13.85546875" style="225" customWidth="1"/>
    <col min="11272" max="11272" width="17" style="225" customWidth="1"/>
    <col min="11273" max="11273" width="16.140625" style="225" bestFit="1" customWidth="1"/>
    <col min="11274" max="11274" width="17.140625" style="225" customWidth="1"/>
    <col min="11275" max="11275" width="25.140625" style="225" bestFit="1" customWidth="1"/>
    <col min="11276" max="11520" width="14.42578125" style="225"/>
    <col min="11521" max="11521" width="31.28515625" style="225" customWidth="1"/>
    <col min="11522" max="11522" width="12.5703125" style="225" bestFit="1" customWidth="1"/>
    <col min="11523" max="11523" width="12.85546875" style="225" bestFit="1" customWidth="1"/>
    <col min="11524" max="11524" width="13.42578125" style="225" customWidth="1"/>
    <col min="11525" max="11525" width="14.42578125" style="225" bestFit="1" customWidth="1"/>
    <col min="11526" max="11527" width="13.85546875" style="225" customWidth="1"/>
    <col min="11528" max="11528" width="17" style="225" customWidth="1"/>
    <col min="11529" max="11529" width="16.140625" style="225" bestFit="1" customWidth="1"/>
    <col min="11530" max="11530" width="17.140625" style="225" customWidth="1"/>
    <col min="11531" max="11531" width="25.140625" style="225" bestFit="1" customWidth="1"/>
    <col min="11532" max="11776" width="14.42578125" style="225"/>
    <col min="11777" max="11777" width="31.28515625" style="225" customWidth="1"/>
    <col min="11778" max="11778" width="12.5703125" style="225" bestFit="1" customWidth="1"/>
    <col min="11779" max="11779" width="12.85546875" style="225" bestFit="1" customWidth="1"/>
    <col min="11780" max="11780" width="13.42578125" style="225" customWidth="1"/>
    <col min="11781" max="11781" width="14.42578125" style="225" bestFit="1" customWidth="1"/>
    <col min="11782" max="11783" width="13.85546875" style="225" customWidth="1"/>
    <col min="11784" max="11784" width="17" style="225" customWidth="1"/>
    <col min="11785" max="11785" width="16.140625" style="225" bestFit="1" customWidth="1"/>
    <col min="11786" max="11786" width="17.140625" style="225" customWidth="1"/>
    <col min="11787" max="11787" width="25.140625" style="225" bestFit="1" customWidth="1"/>
    <col min="11788" max="12032" width="14.42578125" style="225"/>
    <col min="12033" max="12033" width="31.28515625" style="225" customWidth="1"/>
    <col min="12034" max="12034" width="12.5703125" style="225" bestFit="1" customWidth="1"/>
    <col min="12035" max="12035" width="12.85546875" style="225" bestFit="1" customWidth="1"/>
    <col min="12036" max="12036" width="13.42578125" style="225" customWidth="1"/>
    <col min="12037" max="12037" width="14.42578125" style="225" bestFit="1" customWidth="1"/>
    <col min="12038" max="12039" width="13.85546875" style="225" customWidth="1"/>
    <col min="12040" max="12040" width="17" style="225" customWidth="1"/>
    <col min="12041" max="12041" width="16.140625" style="225" bestFit="1" customWidth="1"/>
    <col min="12042" max="12042" width="17.140625" style="225" customWidth="1"/>
    <col min="12043" max="12043" width="25.140625" style="225" bestFit="1" customWidth="1"/>
    <col min="12044" max="12288" width="14.42578125" style="225"/>
    <col min="12289" max="12289" width="31.28515625" style="225" customWidth="1"/>
    <col min="12290" max="12290" width="12.5703125" style="225" bestFit="1" customWidth="1"/>
    <col min="12291" max="12291" width="12.85546875" style="225" bestFit="1" customWidth="1"/>
    <col min="12292" max="12292" width="13.42578125" style="225" customWidth="1"/>
    <col min="12293" max="12293" width="14.42578125" style="225" bestFit="1" customWidth="1"/>
    <col min="12294" max="12295" width="13.85546875" style="225" customWidth="1"/>
    <col min="12296" max="12296" width="17" style="225" customWidth="1"/>
    <col min="12297" max="12297" width="16.140625" style="225" bestFit="1" customWidth="1"/>
    <col min="12298" max="12298" width="17.140625" style="225" customWidth="1"/>
    <col min="12299" max="12299" width="25.140625" style="225" bestFit="1" customWidth="1"/>
    <col min="12300" max="12544" width="14.42578125" style="225"/>
    <col min="12545" max="12545" width="31.28515625" style="225" customWidth="1"/>
    <col min="12546" max="12546" width="12.5703125" style="225" bestFit="1" customWidth="1"/>
    <col min="12547" max="12547" width="12.85546875" style="225" bestFit="1" customWidth="1"/>
    <col min="12548" max="12548" width="13.42578125" style="225" customWidth="1"/>
    <col min="12549" max="12549" width="14.42578125" style="225" bestFit="1" customWidth="1"/>
    <col min="12550" max="12551" width="13.85546875" style="225" customWidth="1"/>
    <col min="12552" max="12552" width="17" style="225" customWidth="1"/>
    <col min="12553" max="12553" width="16.140625" style="225" bestFit="1" customWidth="1"/>
    <col min="12554" max="12554" width="17.140625" style="225" customWidth="1"/>
    <col min="12555" max="12555" width="25.140625" style="225" bestFit="1" customWidth="1"/>
    <col min="12556" max="12800" width="14.42578125" style="225"/>
    <col min="12801" max="12801" width="31.28515625" style="225" customWidth="1"/>
    <col min="12802" max="12802" width="12.5703125" style="225" bestFit="1" customWidth="1"/>
    <col min="12803" max="12803" width="12.85546875" style="225" bestFit="1" customWidth="1"/>
    <col min="12804" max="12804" width="13.42578125" style="225" customWidth="1"/>
    <col min="12805" max="12805" width="14.42578125" style="225" bestFit="1" customWidth="1"/>
    <col min="12806" max="12807" width="13.85546875" style="225" customWidth="1"/>
    <col min="12808" max="12808" width="17" style="225" customWidth="1"/>
    <col min="12809" max="12809" width="16.140625" style="225" bestFit="1" customWidth="1"/>
    <col min="12810" max="12810" width="17.140625" style="225" customWidth="1"/>
    <col min="12811" max="12811" width="25.140625" style="225" bestFit="1" customWidth="1"/>
    <col min="12812" max="13056" width="14.42578125" style="225"/>
    <col min="13057" max="13057" width="31.28515625" style="225" customWidth="1"/>
    <col min="13058" max="13058" width="12.5703125" style="225" bestFit="1" customWidth="1"/>
    <col min="13059" max="13059" width="12.85546875" style="225" bestFit="1" customWidth="1"/>
    <col min="13060" max="13060" width="13.42578125" style="225" customWidth="1"/>
    <col min="13061" max="13061" width="14.42578125" style="225" bestFit="1" customWidth="1"/>
    <col min="13062" max="13063" width="13.85546875" style="225" customWidth="1"/>
    <col min="13064" max="13064" width="17" style="225" customWidth="1"/>
    <col min="13065" max="13065" width="16.140625" style="225" bestFit="1" customWidth="1"/>
    <col min="13066" max="13066" width="17.140625" style="225" customWidth="1"/>
    <col min="13067" max="13067" width="25.140625" style="225" bestFit="1" customWidth="1"/>
    <col min="13068" max="13312" width="14.42578125" style="225"/>
    <col min="13313" max="13313" width="31.28515625" style="225" customWidth="1"/>
    <col min="13314" max="13314" width="12.5703125" style="225" bestFit="1" customWidth="1"/>
    <col min="13315" max="13315" width="12.85546875" style="225" bestFit="1" customWidth="1"/>
    <col min="13316" max="13316" width="13.42578125" style="225" customWidth="1"/>
    <col min="13317" max="13317" width="14.42578125" style="225" bestFit="1" customWidth="1"/>
    <col min="13318" max="13319" width="13.85546875" style="225" customWidth="1"/>
    <col min="13320" max="13320" width="17" style="225" customWidth="1"/>
    <col min="13321" max="13321" width="16.140625" style="225" bestFit="1" customWidth="1"/>
    <col min="13322" max="13322" width="17.140625" style="225" customWidth="1"/>
    <col min="13323" max="13323" width="25.140625" style="225" bestFit="1" customWidth="1"/>
    <col min="13324" max="13568" width="14.42578125" style="225"/>
    <col min="13569" max="13569" width="31.28515625" style="225" customWidth="1"/>
    <col min="13570" max="13570" width="12.5703125" style="225" bestFit="1" customWidth="1"/>
    <col min="13571" max="13571" width="12.85546875" style="225" bestFit="1" customWidth="1"/>
    <col min="13572" max="13572" width="13.42578125" style="225" customWidth="1"/>
    <col min="13573" max="13573" width="14.42578125" style="225" bestFit="1" customWidth="1"/>
    <col min="13574" max="13575" width="13.85546875" style="225" customWidth="1"/>
    <col min="13576" max="13576" width="17" style="225" customWidth="1"/>
    <col min="13577" max="13577" width="16.140625" style="225" bestFit="1" customWidth="1"/>
    <col min="13578" max="13578" width="17.140625" style="225" customWidth="1"/>
    <col min="13579" max="13579" width="25.140625" style="225" bestFit="1" customWidth="1"/>
    <col min="13580" max="13824" width="14.42578125" style="225"/>
    <col min="13825" max="13825" width="31.28515625" style="225" customWidth="1"/>
    <col min="13826" max="13826" width="12.5703125" style="225" bestFit="1" customWidth="1"/>
    <col min="13827" max="13827" width="12.85546875" style="225" bestFit="1" customWidth="1"/>
    <col min="13828" max="13828" width="13.42578125" style="225" customWidth="1"/>
    <col min="13829" max="13829" width="14.42578125" style="225" bestFit="1" customWidth="1"/>
    <col min="13830" max="13831" width="13.85546875" style="225" customWidth="1"/>
    <col min="13832" max="13832" width="17" style="225" customWidth="1"/>
    <col min="13833" max="13833" width="16.140625" style="225" bestFit="1" customWidth="1"/>
    <col min="13834" max="13834" width="17.140625" style="225" customWidth="1"/>
    <col min="13835" max="13835" width="25.140625" style="225" bestFit="1" customWidth="1"/>
    <col min="13836" max="14080" width="14.42578125" style="225"/>
    <col min="14081" max="14081" width="31.28515625" style="225" customWidth="1"/>
    <col min="14082" max="14082" width="12.5703125" style="225" bestFit="1" customWidth="1"/>
    <col min="14083" max="14083" width="12.85546875" style="225" bestFit="1" customWidth="1"/>
    <col min="14084" max="14084" width="13.42578125" style="225" customWidth="1"/>
    <col min="14085" max="14085" width="14.42578125" style="225" bestFit="1" customWidth="1"/>
    <col min="14086" max="14087" width="13.85546875" style="225" customWidth="1"/>
    <col min="14088" max="14088" width="17" style="225" customWidth="1"/>
    <col min="14089" max="14089" width="16.140625" style="225" bestFit="1" customWidth="1"/>
    <col min="14090" max="14090" width="17.140625" style="225" customWidth="1"/>
    <col min="14091" max="14091" width="25.140625" style="225" bestFit="1" customWidth="1"/>
    <col min="14092" max="14336" width="14.42578125" style="225"/>
    <col min="14337" max="14337" width="31.28515625" style="225" customWidth="1"/>
    <col min="14338" max="14338" width="12.5703125" style="225" bestFit="1" customWidth="1"/>
    <col min="14339" max="14339" width="12.85546875" style="225" bestFit="1" customWidth="1"/>
    <col min="14340" max="14340" width="13.42578125" style="225" customWidth="1"/>
    <col min="14341" max="14341" width="14.42578125" style="225" bestFit="1" customWidth="1"/>
    <col min="14342" max="14343" width="13.85546875" style="225" customWidth="1"/>
    <col min="14344" max="14344" width="17" style="225" customWidth="1"/>
    <col min="14345" max="14345" width="16.140625" style="225" bestFit="1" customWidth="1"/>
    <col min="14346" max="14346" width="17.140625" style="225" customWidth="1"/>
    <col min="14347" max="14347" width="25.140625" style="225" bestFit="1" customWidth="1"/>
    <col min="14348" max="14592" width="14.42578125" style="225"/>
    <col min="14593" max="14593" width="31.28515625" style="225" customWidth="1"/>
    <col min="14594" max="14594" width="12.5703125" style="225" bestFit="1" customWidth="1"/>
    <col min="14595" max="14595" width="12.85546875" style="225" bestFit="1" customWidth="1"/>
    <col min="14596" max="14596" width="13.42578125" style="225" customWidth="1"/>
    <col min="14597" max="14597" width="14.42578125" style="225" bestFit="1" customWidth="1"/>
    <col min="14598" max="14599" width="13.85546875" style="225" customWidth="1"/>
    <col min="14600" max="14600" width="17" style="225" customWidth="1"/>
    <col min="14601" max="14601" width="16.140625" style="225" bestFit="1" customWidth="1"/>
    <col min="14602" max="14602" width="17.140625" style="225" customWidth="1"/>
    <col min="14603" max="14603" width="25.140625" style="225" bestFit="1" customWidth="1"/>
    <col min="14604" max="14848" width="14.42578125" style="225"/>
    <col min="14849" max="14849" width="31.28515625" style="225" customWidth="1"/>
    <col min="14850" max="14850" width="12.5703125" style="225" bestFit="1" customWidth="1"/>
    <col min="14851" max="14851" width="12.85546875" style="225" bestFit="1" customWidth="1"/>
    <col min="14852" max="14852" width="13.42578125" style="225" customWidth="1"/>
    <col min="14853" max="14853" width="14.42578125" style="225" bestFit="1" customWidth="1"/>
    <col min="14854" max="14855" width="13.85546875" style="225" customWidth="1"/>
    <col min="14856" max="14856" width="17" style="225" customWidth="1"/>
    <col min="14857" max="14857" width="16.140625" style="225" bestFit="1" customWidth="1"/>
    <col min="14858" max="14858" width="17.140625" style="225" customWidth="1"/>
    <col min="14859" max="14859" width="25.140625" style="225" bestFit="1" customWidth="1"/>
    <col min="14860" max="15104" width="14.42578125" style="225"/>
    <col min="15105" max="15105" width="31.28515625" style="225" customWidth="1"/>
    <col min="15106" max="15106" width="12.5703125" style="225" bestFit="1" customWidth="1"/>
    <col min="15107" max="15107" width="12.85546875" style="225" bestFit="1" customWidth="1"/>
    <col min="15108" max="15108" width="13.42578125" style="225" customWidth="1"/>
    <col min="15109" max="15109" width="14.42578125" style="225" bestFit="1" customWidth="1"/>
    <col min="15110" max="15111" width="13.85546875" style="225" customWidth="1"/>
    <col min="15112" max="15112" width="17" style="225" customWidth="1"/>
    <col min="15113" max="15113" width="16.140625" style="225" bestFit="1" customWidth="1"/>
    <col min="15114" max="15114" width="17.140625" style="225" customWidth="1"/>
    <col min="15115" max="15115" width="25.140625" style="225" bestFit="1" customWidth="1"/>
    <col min="15116" max="15360" width="14.42578125" style="225"/>
    <col min="15361" max="15361" width="31.28515625" style="225" customWidth="1"/>
    <col min="15362" max="15362" width="12.5703125" style="225" bestFit="1" customWidth="1"/>
    <col min="15363" max="15363" width="12.85546875" style="225" bestFit="1" customWidth="1"/>
    <col min="15364" max="15364" width="13.42578125" style="225" customWidth="1"/>
    <col min="15365" max="15365" width="14.42578125" style="225" bestFit="1" customWidth="1"/>
    <col min="15366" max="15367" width="13.85546875" style="225" customWidth="1"/>
    <col min="15368" max="15368" width="17" style="225" customWidth="1"/>
    <col min="15369" max="15369" width="16.140625" style="225" bestFit="1" customWidth="1"/>
    <col min="15370" max="15370" width="17.140625" style="225" customWidth="1"/>
    <col min="15371" max="15371" width="25.140625" style="225" bestFit="1" customWidth="1"/>
    <col min="15372" max="15616" width="14.42578125" style="225"/>
    <col min="15617" max="15617" width="31.28515625" style="225" customWidth="1"/>
    <col min="15618" max="15618" width="12.5703125" style="225" bestFit="1" customWidth="1"/>
    <col min="15619" max="15619" width="12.85546875" style="225" bestFit="1" customWidth="1"/>
    <col min="15620" max="15620" width="13.42578125" style="225" customWidth="1"/>
    <col min="15621" max="15621" width="14.42578125" style="225" bestFit="1" customWidth="1"/>
    <col min="15622" max="15623" width="13.85546875" style="225" customWidth="1"/>
    <col min="15624" max="15624" width="17" style="225" customWidth="1"/>
    <col min="15625" max="15625" width="16.140625" style="225" bestFit="1" customWidth="1"/>
    <col min="15626" max="15626" width="17.140625" style="225" customWidth="1"/>
    <col min="15627" max="15627" width="25.140625" style="225" bestFit="1" customWidth="1"/>
    <col min="15628" max="15872" width="14.42578125" style="225"/>
    <col min="15873" max="15873" width="31.28515625" style="225" customWidth="1"/>
    <col min="15874" max="15874" width="12.5703125" style="225" bestFit="1" customWidth="1"/>
    <col min="15875" max="15875" width="12.85546875" style="225" bestFit="1" customWidth="1"/>
    <col min="15876" max="15876" width="13.42578125" style="225" customWidth="1"/>
    <col min="15877" max="15877" width="14.42578125" style="225" bestFit="1" customWidth="1"/>
    <col min="15878" max="15879" width="13.85546875" style="225" customWidth="1"/>
    <col min="15880" max="15880" width="17" style="225" customWidth="1"/>
    <col min="15881" max="15881" width="16.140625" style="225" bestFit="1" customWidth="1"/>
    <col min="15882" max="15882" width="17.140625" style="225" customWidth="1"/>
    <col min="15883" max="15883" width="25.140625" style="225" bestFit="1" customWidth="1"/>
    <col min="15884" max="16128" width="14.42578125" style="225"/>
    <col min="16129" max="16129" width="31.28515625" style="225" customWidth="1"/>
    <col min="16130" max="16130" width="12.5703125" style="225" bestFit="1" customWidth="1"/>
    <col min="16131" max="16131" width="12.85546875" style="225" bestFit="1" customWidth="1"/>
    <col min="16132" max="16132" width="13.42578125" style="225" customWidth="1"/>
    <col min="16133" max="16133" width="14.42578125" style="225" bestFit="1" customWidth="1"/>
    <col min="16134" max="16135" width="13.85546875" style="225" customWidth="1"/>
    <col min="16136" max="16136" width="17" style="225" customWidth="1"/>
    <col min="16137" max="16137" width="16.140625" style="225" bestFit="1" customWidth="1"/>
    <col min="16138" max="16138" width="17.140625" style="225" customWidth="1"/>
    <col min="16139" max="16139" width="25.140625" style="225" bestFit="1" customWidth="1"/>
    <col min="16140" max="16384" width="14.42578125" style="225"/>
  </cols>
  <sheetData>
    <row r="1" spans="1:13" ht="13.5" customHeight="1" x14ac:dyDescent="0.2">
      <c r="A1" s="224" t="s">
        <v>6</v>
      </c>
    </row>
    <row r="2" spans="1:13" ht="15" x14ac:dyDescent="0.25">
      <c r="A2" s="226" t="s">
        <v>81</v>
      </c>
    </row>
    <row r="3" spans="1:13" ht="15" x14ac:dyDescent="0.25">
      <c r="A3" s="226" t="s">
        <v>95</v>
      </c>
    </row>
    <row r="4" spans="1:13" ht="13.5" customHeight="1" x14ac:dyDescent="0.2">
      <c r="A4" s="227" t="s">
        <v>89</v>
      </c>
    </row>
    <row r="8" spans="1:13" x14ac:dyDescent="0.2">
      <c r="A8" s="228"/>
      <c r="F8" s="229"/>
      <c r="G8" s="229"/>
      <c r="H8" s="229"/>
      <c r="I8" s="229"/>
    </row>
    <row r="9" spans="1:13" ht="30.75" thickBot="1" x14ac:dyDescent="0.3">
      <c r="B9" s="230" t="s">
        <v>96</v>
      </c>
      <c r="C9" s="230" t="s">
        <v>97</v>
      </c>
      <c r="D9" s="230" t="s">
        <v>98</v>
      </c>
      <c r="E9" s="230" t="s">
        <v>99</v>
      </c>
      <c r="F9" s="231">
        <v>2004</v>
      </c>
      <c r="G9" s="231">
        <v>2005</v>
      </c>
      <c r="H9" s="231">
        <v>2006</v>
      </c>
      <c r="I9" s="231">
        <v>2007</v>
      </c>
      <c r="J9" s="231" t="s">
        <v>0</v>
      </c>
      <c r="K9" s="232" t="s">
        <v>100</v>
      </c>
    </row>
    <row r="10" spans="1:13" ht="15" thickTop="1" x14ac:dyDescent="0.2"/>
    <row r="11" spans="1:13" ht="15" x14ac:dyDescent="0.25">
      <c r="A11" s="233" t="s">
        <v>27</v>
      </c>
      <c r="B11" s="234">
        <v>39103.042016736661</v>
      </c>
      <c r="C11" s="234">
        <v>46514.202494176796</v>
      </c>
      <c r="D11" s="234">
        <v>38516.518264768791</v>
      </c>
      <c r="E11" s="235">
        <v>37280.829879298282</v>
      </c>
      <c r="F11" s="235">
        <v>43776.087022584303</v>
      </c>
      <c r="G11" s="235">
        <v>36417.847816690781</v>
      </c>
      <c r="H11" s="235">
        <v>36716.148264629664</v>
      </c>
      <c r="I11" s="235">
        <v>37023.67449961821</v>
      </c>
      <c r="J11" s="235">
        <f>SUM(B11:I11)</f>
        <v>315348.35025850346</v>
      </c>
      <c r="K11" s="236"/>
      <c r="M11" s="237"/>
    </row>
    <row r="12" spans="1:13" x14ac:dyDescent="0.2">
      <c r="A12" s="228"/>
      <c r="B12" s="234"/>
      <c r="C12" s="234"/>
      <c r="D12" s="234"/>
      <c r="E12" s="235"/>
      <c r="F12" s="235"/>
      <c r="G12" s="235"/>
      <c r="H12" s="235"/>
      <c r="I12" s="235"/>
      <c r="J12" s="235"/>
    </row>
    <row r="13" spans="1:13" x14ac:dyDescent="0.2">
      <c r="B13" s="240"/>
      <c r="C13" s="240"/>
      <c r="D13" s="240"/>
      <c r="E13" s="240"/>
      <c r="F13" s="240"/>
      <c r="G13" s="240"/>
      <c r="H13" s="240"/>
      <c r="I13" s="240"/>
    </row>
    <row r="14" spans="1:13" x14ac:dyDescent="0.2">
      <c r="B14" s="240"/>
      <c r="C14" s="240"/>
      <c r="D14" s="240"/>
      <c r="E14" s="240"/>
      <c r="F14" s="240"/>
      <c r="G14" s="240"/>
      <c r="H14" s="240"/>
      <c r="I14" s="240"/>
    </row>
    <row r="15" spans="1:13" x14ac:dyDescent="0.2">
      <c r="B15" s="240"/>
      <c r="C15" s="240"/>
      <c r="D15" s="240"/>
      <c r="E15" s="240"/>
      <c r="F15" s="240"/>
      <c r="G15" s="240"/>
      <c r="H15" s="240"/>
      <c r="I15" s="240"/>
    </row>
    <row r="16" spans="1:13" ht="11.25" customHeight="1" x14ac:dyDescent="0.2">
      <c r="A16" s="241" t="s">
        <v>96</v>
      </c>
      <c r="B16" s="234"/>
      <c r="J16" s="235">
        <f t="shared" ref="J16:J28" si="0">SUM(B16:I16)</f>
        <v>0</v>
      </c>
      <c r="K16" s="242">
        <f>J16</f>
        <v>0</v>
      </c>
    </row>
    <row r="17" spans="1:11" ht="11.25" customHeight="1" x14ac:dyDescent="0.2">
      <c r="A17" s="241" t="s">
        <v>97</v>
      </c>
      <c r="B17" s="234">
        <v>-2606.8694923095509</v>
      </c>
      <c r="C17" s="234">
        <v>-1860.5683333798806</v>
      </c>
      <c r="J17" s="235">
        <f t="shared" si="0"/>
        <v>-4467.4378256894315</v>
      </c>
      <c r="K17" s="242">
        <f>J17+K16</f>
        <v>-4467.4378256894315</v>
      </c>
    </row>
    <row r="18" spans="1:11" ht="11.25" customHeight="1" x14ac:dyDescent="0.2">
      <c r="A18" s="241" t="s">
        <v>98</v>
      </c>
      <c r="B18" s="234">
        <v>-2606.8694677824442</v>
      </c>
      <c r="C18" s="234">
        <v>-1860.568099767072</v>
      </c>
      <c r="D18" s="234">
        <v>-1540.6607561956062</v>
      </c>
      <c r="J18" s="235">
        <f t="shared" si="0"/>
        <v>-6008.0983237451219</v>
      </c>
      <c r="K18" s="242">
        <f t="shared" ref="K18:K28" si="1">J18+K17</f>
        <v>-10475.536149434552</v>
      </c>
    </row>
    <row r="19" spans="1:11" ht="11.25" customHeight="1" x14ac:dyDescent="0.2">
      <c r="A19" s="241" t="s">
        <v>99</v>
      </c>
      <c r="B19" s="234">
        <v>-2606.8694677824442</v>
      </c>
      <c r="C19" s="234">
        <v>-1860.568099767072</v>
      </c>
      <c r="D19" s="234">
        <v>-1540.6607305907517</v>
      </c>
      <c r="E19" s="234">
        <v>-1491.2331951719314</v>
      </c>
      <c r="J19" s="235">
        <f t="shared" si="0"/>
        <v>-7499.3314933121992</v>
      </c>
      <c r="K19" s="242">
        <f t="shared" si="1"/>
        <v>-17974.867642746751</v>
      </c>
    </row>
    <row r="20" spans="1:11" ht="11.25" customHeight="1" x14ac:dyDescent="0.2">
      <c r="A20" s="241" t="s">
        <v>101</v>
      </c>
      <c r="B20" s="234">
        <v>-2606.8694677824442</v>
      </c>
      <c r="C20" s="234">
        <v>-1860.568099767072</v>
      </c>
      <c r="D20" s="234">
        <v>-1540.6607305907517</v>
      </c>
      <c r="E20" s="234">
        <v>-1491.2331951719314</v>
      </c>
      <c r="F20" s="234">
        <v>-1751.043480903372</v>
      </c>
      <c r="G20" s="235"/>
      <c r="H20" s="235"/>
      <c r="I20" s="235"/>
      <c r="J20" s="235">
        <f t="shared" si="0"/>
        <v>-9250.3749742155705</v>
      </c>
      <c r="K20" s="242">
        <f t="shared" si="1"/>
        <v>-27225.242616962321</v>
      </c>
    </row>
    <row r="21" spans="1:11" ht="11.25" customHeight="1" x14ac:dyDescent="0.2">
      <c r="A21" s="241" t="s">
        <v>102</v>
      </c>
      <c r="B21" s="234">
        <v>-2606.8694677824442</v>
      </c>
      <c r="C21" s="234">
        <v>-1860.568099767072</v>
      </c>
      <c r="D21" s="234">
        <v>-1540.6607305907517</v>
      </c>
      <c r="E21" s="234">
        <v>-1491.2331951719314</v>
      </c>
      <c r="F21" s="234">
        <v>-1751.043480903372</v>
      </c>
      <c r="G21" s="243">
        <v>-1456.7139126676311</v>
      </c>
      <c r="H21" s="235"/>
      <c r="I21" s="235"/>
      <c r="J21" s="235">
        <f t="shared" si="0"/>
        <v>-10707.088886883201</v>
      </c>
      <c r="K21" s="242">
        <f t="shared" si="1"/>
        <v>-37932.331503845518</v>
      </c>
    </row>
    <row r="22" spans="1:11" ht="11.25" customHeight="1" x14ac:dyDescent="0.2">
      <c r="A22" s="241" t="s">
        <v>103</v>
      </c>
      <c r="B22" s="234">
        <v>-2606.8694677824442</v>
      </c>
      <c r="C22" s="234">
        <v>-1860.568099767072</v>
      </c>
      <c r="D22" s="234">
        <v>-1540.6607305907517</v>
      </c>
      <c r="E22" s="234">
        <v>-1491.2331951719314</v>
      </c>
      <c r="F22" s="234">
        <v>-1751.043480903372</v>
      </c>
      <c r="G22" s="243">
        <v>-1456.7139126676311</v>
      </c>
      <c r="H22" s="234">
        <v>-1468.6459305851868</v>
      </c>
      <c r="I22" s="235"/>
      <c r="J22" s="235">
        <f t="shared" si="0"/>
        <v>-12175.734817468387</v>
      </c>
      <c r="K22" s="242">
        <f t="shared" si="1"/>
        <v>-50108.066321313905</v>
      </c>
    </row>
    <row r="23" spans="1:11" ht="11.25" customHeight="1" x14ac:dyDescent="0.2">
      <c r="A23" s="241" t="s">
        <v>104</v>
      </c>
      <c r="B23" s="234">
        <v>-2606.8694677824442</v>
      </c>
      <c r="C23" s="234">
        <v>-1860.568099767072</v>
      </c>
      <c r="D23" s="234">
        <v>-1540.6607305907517</v>
      </c>
      <c r="E23" s="234">
        <v>-1491.2331951719314</v>
      </c>
      <c r="F23" s="234">
        <v>-1751.043480903372</v>
      </c>
      <c r="G23" s="243">
        <v>-1456.7139126676311</v>
      </c>
      <c r="H23" s="234">
        <v>-1468.6459305851868</v>
      </c>
      <c r="I23" s="234">
        <v>-1480.9469799847286</v>
      </c>
      <c r="J23" s="235">
        <f t="shared" si="0"/>
        <v>-13656.681797453115</v>
      </c>
      <c r="K23" s="242">
        <f t="shared" si="1"/>
        <v>-63764.74811876702</v>
      </c>
    </row>
    <row r="24" spans="1:11" ht="11.25" customHeight="1" x14ac:dyDescent="0.2">
      <c r="A24" s="241" t="s">
        <v>105</v>
      </c>
      <c r="B24" s="234">
        <v>-2606.8694677824442</v>
      </c>
      <c r="C24" s="234">
        <v>-1860.568099767072</v>
      </c>
      <c r="D24" s="234">
        <v>-1540.6607305907517</v>
      </c>
      <c r="E24" s="234">
        <v>-1491.2331951719314</v>
      </c>
      <c r="F24" s="234">
        <v>-1751.043480903372</v>
      </c>
      <c r="G24" s="243">
        <v>-1456.7139126676311</v>
      </c>
      <c r="H24" s="234">
        <v>-1468.6459305851868</v>
      </c>
      <c r="I24" s="234">
        <v>-1480.9469799847286</v>
      </c>
      <c r="J24" s="235">
        <f t="shared" si="0"/>
        <v>-13656.681797453115</v>
      </c>
      <c r="K24" s="242">
        <f t="shared" si="1"/>
        <v>-77421.429916220135</v>
      </c>
    </row>
    <row r="25" spans="1:11" s="245" customFormat="1" ht="11.25" customHeight="1" x14ac:dyDescent="0.2">
      <c r="A25" s="241" t="s">
        <v>106</v>
      </c>
      <c r="B25" s="234">
        <v>-2606.8694677824442</v>
      </c>
      <c r="C25" s="234">
        <v>-1860.568099767072</v>
      </c>
      <c r="D25" s="234">
        <v>-1540.6607305907517</v>
      </c>
      <c r="E25" s="234">
        <v>-1491.2331951719314</v>
      </c>
      <c r="F25" s="234">
        <v>-1751.043480903372</v>
      </c>
      <c r="G25" s="243">
        <v>-1456.7139126676311</v>
      </c>
      <c r="H25" s="234">
        <v>-1468.6459305851868</v>
      </c>
      <c r="I25" s="234">
        <v>-1480.9469799847286</v>
      </c>
      <c r="J25" s="244">
        <f t="shared" si="0"/>
        <v>-13656.681797453115</v>
      </c>
      <c r="K25" s="242">
        <f t="shared" si="1"/>
        <v>-91078.11171367325</v>
      </c>
    </row>
    <row r="26" spans="1:11" s="245" customFormat="1" ht="11.25" customHeight="1" x14ac:dyDescent="0.2">
      <c r="A26" s="246" t="s">
        <v>107</v>
      </c>
      <c r="B26" s="247">
        <v>-2606.8694677824442</v>
      </c>
      <c r="C26" s="247">
        <v>-1860.568099767072</v>
      </c>
      <c r="D26" s="247">
        <v>-1540.6607305907517</v>
      </c>
      <c r="E26" s="247">
        <v>-1491.2331951719314</v>
      </c>
      <c r="F26" s="247">
        <v>-1751.043480903372</v>
      </c>
      <c r="G26" s="248">
        <v>-1456.7139126676311</v>
      </c>
      <c r="H26" s="247">
        <v>-1468.6459305851868</v>
      </c>
      <c r="I26" s="247">
        <v>-1480.9469799847286</v>
      </c>
      <c r="J26" s="244">
        <f t="shared" si="0"/>
        <v>-13656.681797453115</v>
      </c>
      <c r="K26" s="242">
        <f t="shared" si="1"/>
        <v>-104734.79351112637</v>
      </c>
    </row>
    <row r="27" spans="1:11" s="245" customFormat="1" ht="11.25" customHeight="1" x14ac:dyDescent="0.2">
      <c r="A27" s="246" t="s">
        <v>108</v>
      </c>
      <c r="B27" s="247">
        <v>-2606.8694923095509</v>
      </c>
      <c r="C27" s="247">
        <v>-1860.568099767072</v>
      </c>
      <c r="D27" s="247">
        <v>-1540.6607305907517</v>
      </c>
      <c r="E27" s="247">
        <v>-1491.2331951719314</v>
      </c>
      <c r="F27" s="247">
        <v>-1751.043480903372</v>
      </c>
      <c r="G27" s="248">
        <v>-1456.7139126676311</v>
      </c>
      <c r="H27" s="247">
        <v>-1468.6459305851868</v>
      </c>
      <c r="I27" s="247">
        <v>-1480.9469799847286</v>
      </c>
      <c r="J27" s="244">
        <f t="shared" si="0"/>
        <v>-13656.681821980223</v>
      </c>
      <c r="K27" s="242">
        <f t="shared" si="1"/>
        <v>-118391.47533310659</v>
      </c>
    </row>
    <row r="28" spans="1:11" x14ac:dyDescent="0.2">
      <c r="A28" s="249" t="s">
        <v>109</v>
      </c>
      <c r="B28" s="250">
        <v>-2606.8694923095509</v>
      </c>
      <c r="C28" s="250">
        <v>-1860.568099767072</v>
      </c>
      <c r="D28" s="250">
        <v>-1540.6607305907517</v>
      </c>
      <c r="E28" s="250">
        <v>-1491.2331951719314</v>
      </c>
      <c r="F28" s="250">
        <v>-1751.043480903372</v>
      </c>
      <c r="G28" s="251">
        <v>-1456.7139126676311</v>
      </c>
      <c r="H28" s="250">
        <v>-1468.6459305851868</v>
      </c>
      <c r="I28" s="250">
        <v>-1480.9469799847286</v>
      </c>
      <c r="J28" s="252">
        <f t="shared" si="0"/>
        <v>-13656.681821980223</v>
      </c>
      <c r="K28" s="253">
        <f t="shared" si="1"/>
        <v>-132048.15715508681</v>
      </c>
    </row>
    <row r="29" spans="1:11" x14ac:dyDescent="0.2">
      <c r="A29" s="217" t="s">
        <v>53</v>
      </c>
      <c r="B29" s="238">
        <f>SUM(B17:B28)</f>
        <v>-31282.433686970653</v>
      </c>
      <c r="C29" s="238">
        <f t="shared" ref="C29:J29" si="2">SUM(C17:C28)</f>
        <v>-22326.817430817671</v>
      </c>
      <c r="D29" s="238">
        <f t="shared" si="2"/>
        <v>-16947.268062103121</v>
      </c>
      <c r="E29" s="238">
        <f t="shared" si="2"/>
        <v>-14912.331951719314</v>
      </c>
      <c r="F29" s="238">
        <f t="shared" si="2"/>
        <v>-15759.391328130348</v>
      </c>
      <c r="G29" s="238">
        <f t="shared" si="2"/>
        <v>-11653.711301341049</v>
      </c>
      <c r="H29" s="238">
        <f t="shared" si="2"/>
        <v>-10280.521514096308</v>
      </c>
      <c r="I29" s="238">
        <f t="shared" si="2"/>
        <v>-8885.6818799083721</v>
      </c>
      <c r="J29" s="238">
        <f t="shared" si="2"/>
        <v>-132048.15715508681</v>
      </c>
    </row>
    <row r="30" spans="1:11" x14ac:dyDescent="0.2">
      <c r="A30" s="217" t="s">
        <v>54</v>
      </c>
      <c r="B30" s="238">
        <f>B11+B29</f>
        <v>7820.608329766008</v>
      </c>
      <c r="C30" s="238">
        <f t="shared" ref="C30:J30" si="3">C11+C29</f>
        <v>24187.385063359125</v>
      </c>
      <c r="D30" s="238">
        <f t="shared" si="3"/>
        <v>21569.250202665669</v>
      </c>
      <c r="E30" s="238">
        <f t="shared" si="3"/>
        <v>22368.497927578966</v>
      </c>
      <c r="F30" s="238">
        <f t="shared" si="3"/>
        <v>28016.695694453956</v>
      </c>
      <c r="G30" s="238">
        <f t="shared" si="3"/>
        <v>24764.136515349732</v>
      </c>
      <c r="H30" s="238">
        <f t="shared" si="3"/>
        <v>26435.626750533356</v>
      </c>
      <c r="I30" s="238">
        <f t="shared" si="3"/>
        <v>28137.992619709839</v>
      </c>
      <c r="J30" s="238">
        <f t="shared" si="3"/>
        <v>183300.19310341665</v>
      </c>
    </row>
    <row r="31" spans="1:11" x14ac:dyDescent="0.2">
      <c r="A31" s="217"/>
      <c r="J31" s="275"/>
    </row>
    <row r="32" spans="1:11" x14ac:dyDescent="0.2">
      <c r="A32" s="217" t="s">
        <v>55</v>
      </c>
      <c r="B32" s="225">
        <v>15</v>
      </c>
      <c r="C32" s="225">
        <v>25</v>
      </c>
      <c r="D32" s="225">
        <v>25</v>
      </c>
      <c r="E32" s="225">
        <v>25</v>
      </c>
      <c r="F32" s="225">
        <v>25</v>
      </c>
      <c r="G32" s="225">
        <v>25</v>
      </c>
      <c r="H32" s="225">
        <v>25</v>
      </c>
      <c r="I32" s="225">
        <v>25</v>
      </c>
    </row>
    <row r="33" spans="1:12" x14ac:dyDescent="0.2">
      <c r="A33" s="217"/>
      <c r="J33" s="237"/>
      <c r="K33" s="236"/>
      <c r="L33" s="237"/>
    </row>
    <row r="34" spans="1:12" x14ac:dyDescent="0.2">
      <c r="A34" s="217" t="s">
        <v>56</v>
      </c>
      <c r="B34" s="225">
        <v>12</v>
      </c>
      <c r="C34" s="225">
        <v>12</v>
      </c>
      <c r="D34" s="225">
        <v>11</v>
      </c>
      <c r="E34" s="225">
        <v>10</v>
      </c>
      <c r="F34" s="225">
        <v>9</v>
      </c>
      <c r="G34" s="225">
        <v>8</v>
      </c>
      <c r="H34" s="225">
        <v>7</v>
      </c>
      <c r="I34" s="225">
        <v>6</v>
      </c>
    </row>
    <row r="35" spans="1:12" x14ac:dyDescent="0.2">
      <c r="A35" s="217" t="s">
        <v>57</v>
      </c>
      <c r="B35" s="254">
        <f>B32-B34</f>
        <v>3</v>
      </c>
      <c r="C35" s="254">
        <f t="shared" ref="C35:I35" si="4">C32-C34</f>
        <v>13</v>
      </c>
      <c r="D35" s="254">
        <f t="shared" si="4"/>
        <v>14</v>
      </c>
      <c r="E35" s="254">
        <f t="shared" si="4"/>
        <v>15</v>
      </c>
      <c r="F35" s="254">
        <f t="shared" si="4"/>
        <v>16</v>
      </c>
      <c r="G35" s="254">
        <f t="shared" si="4"/>
        <v>17</v>
      </c>
      <c r="H35" s="254">
        <f t="shared" si="4"/>
        <v>18</v>
      </c>
      <c r="I35" s="254">
        <f t="shared" si="4"/>
        <v>19</v>
      </c>
    </row>
    <row r="36" spans="1:12" x14ac:dyDescent="0.2">
      <c r="A36" s="217"/>
    </row>
    <row r="37" spans="1:12" x14ac:dyDescent="0.2">
      <c r="A37" s="217" t="s">
        <v>58</v>
      </c>
      <c r="B37" s="225">
        <v>30</v>
      </c>
      <c r="C37" s="225">
        <v>30</v>
      </c>
      <c r="D37" s="225">
        <v>30</v>
      </c>
      <c r="E37" s="225">
        <v>30</v>
      </c>
      <c r="F37" s="225">
        <v>30</v>
      </c>
      <c r="G37" s="225">
        <v>30</v>
      </c>
      <c r="H37" s="225">
        <v>30</v>
      </c>
      <c r="I37" s="225">
        <v>30</v>
      </c>
    </row>
    <row r="38" spans="1:12" x14ac:dyDescent="0.2">
      <c r="A38" s="217"/>
    </row>
    <row r="39" spans="1:12" x14ac:dyDescent="0.2">
      <c r="A39" s="217" t="s">
        <v>59</v>
      </c>
      <c r="B39" s="225">
        <f>B37-B32</f>
        <v>15</v>
      </c>
      <c r="C39" s="225">
        <f t="shared" ref="C39:I39" si="5">C37-C32</f>
        <v>5</v>
      </c>
      <c r="D39" s="225">
        <f t="shared" si="5"/>
        <v>5</v>
      </c>
      <c r="E39" s="225">
        <f t="shared" si="5"/>
        <v>5</v>
      </c>
      <c r="F39" s="225">
        <f t="shared" si="5"/>
        <v>5</v>
      </c>
      <c r="G39" s="225">
        <f t="shared" si="5"/>
        <v>5</v>
      </c>
      <c r="H39" s="225">
        <f t="shared" si="5"/>
        <v>5</v>
      </c>
      <c r="I39" s="225">
        <f t="shared" si="5"/>
        <v>5</v>
      </c>
    </row>
    <row r="40" spans="1:12" x14ac:dyDescent="0.2">
      <c r="A40" s="217"/>
    </row>
    <row r="41" spans="1:12" x14ac:dyDescent="0.2">
      <c r="A41" s="217" t="s">
        <v>60</v>
      </c>
      <c r="B41" s="225">
        <f>B37-B34</f>
        <v>18</v>
      </c>
      <c r="C41" s="225">
        <f t="shared" ref="C41:I41" si="6">C37-C34</f>
        <v>18</v>
      </c>
      <c r="D41" s="225">
        <f t="shared" si="6"/>
        <v>19</v>
      </c>
      <c r="E41" s="225">
        <f t="shared" si="6"/>
        <v>20</v>
      </c>
      <c r="F41" s="225">
        <f t="shared" si="6"/>
        <v>21</v>
      </c>
      <c r="G41" s="225">
        <f t="shared" si="6"/>
        <v>22</v>
      </c>
      <c r="H41" s="225">
        <f t="shared" si="6"/>
        <v>23</v>
      </c>
      <c r="I41" s="225">
        <f t="shared" si="6"/>
        <v>24</v>
      </c>
    </row>
    <row r="42" spans="1:12" x14ac:dyDescent="0.2">
      <c r="A42" s="217"/>
    </row>
    <row r="43" spans="1:12" x14ac:dyDescent="0.2">
      <c r="A43" s="221">
        <v>2013</v>
      </c>
      <c r="B43" s="270">
        <f>-$B$30/$B$41</f>
        <v>-434.47824054255602</v>
      </c>
      <c r="C43" s="270">
        <f>-$C$30/$C$41</f>
        <v>-1343.7436146310624</v>
      </c>
      <c r="D43" s="270">
        <f>-$D$30/$D$41</f>
        <v>-1135.2236948771406</v>
      </c>
      <c r="E43" s="270">
        <f>-$E$30/$E$41</f>
        <v>-1118.4248963789482</v>
      </c>
      <c r="F43" s="270">
        <f>-$F$30/$F$41</f>
        <v>-1334.1283664025693</v>
      </c>
      <c r="G43" s="270">
        <f>-$G$30/$G$41</f>
        <v>-1125.6425688795332</v>
      </c>
      <c r="H43" s="270">
        <f>-$H$30/$H$41</f>
        <v>-1149.375076110146</v>
      </c>
      <c r="I43" s="270">
        <f>-$I$30/$I$41</f>
        <v>-1172.4163591545766</v>
      </c>
      <c r="J43" s="247">
        <f>SUM(B43:I43)</f>
        <v>-8813.4328169765322</v>
      </c>
      <c r="K43" s="247">
        <f>J43+K28</f>
        <v>-140861.58997206335</v>
      </c>
    </row>
    <row r="44" spans="1:12" x14ac:dyDescent="0.2">
      <c r="A44" s="222">
        <v>2014</v>
      </c>
      <c r="B44" s="271">
        <f t="shared" ref="B44:B60" si="7">-$B$30/$B$41</f>
        <v>-434.47824054255602</v>
      </c>
      <c r="C44" s="271">
        <f t="shared" ref="C44:C60" si="8">-$C$30/$C$41</f>
        <v>-1343.7436146310624</v>
      </c>
      <c r="D44" s="271">
        <f t="shared" ref="D44:D61" si="9">-$D$30/$D$41</f>
        <v>-1135.2236948771406</v>
      </c>
      <c r="E44" s="271">
        <f t="shared" ref="E44:E62" si="10">-$E$30/$E$41</f>
        <v>-1118.4248963789482</v>
      </c>
      <c r="F44" s="271">
        <f t="shared" ref="F44:F63" si="11">-$F$30/$F$41</f>
        <v>-1334.1283664025693</v>
      </c>
      <c r="G44" s="271">
        <f t="shared" ref="G44:G64" si="12">-$G$30/$G$41</f>
        <v>-1125.6425688795332</v>
      </c>
      <c r="H44" s="271">
        <f t="shared" ref="H44:H65" si="13">-$H$30/$H$41</f>
        <v>-1149.375076110146</v>
      </c>
      <c r="I44" s="271">
        <f t="shared" ref="I44:I66" si="14">-$I$30/$I$41</f>
        <v>-1172.4163591545766</v>
      </c>
      <c r="J44" s="256">
        <f t="shared" ref="J44:J68" si="15">SUM(B44:I44)</f>
        <v>-8813.4328169765322</v>
      </c>
      <c r="K44" s="256">
        <f>J44+K43</f>
        <v>-149675.02278903988</v>
      </c>
    </row>
    <row r="45" spans="1:12" x14ac:dyDescent="0.2">
      <c r="A45" s="223">
        <v>2015</v>
      </c>
      <c r="B45" s="272">
        <f t="shared" si="7"/>
        <v>-434.47824054255602</v>
      </c>
      <c r="C45" s="272">
        <f t="shared" si="8"/>
        <v>-1343.7436146310624</v>
      </c>
      <c r="D45" s="272">
        <f t="shared" si="9"/>
        <v>-1135.2236948771406</v>
      </c>
      <c r="E45" s="272">
        <f t="shared" si="10"/>
        <v>-1118.4248963789482</v>
      </c>
      <c r="F45" s="272">
        <f t="shared" si="11"/>
        <v>-1334.1283664025693</v>
      </c>
      <c r="G45" s="272">
        <f t="shared" si="12"/>
        <v>-1125.6425688795332</v>
      </c>
      <c r="H45" s="272">
        <f t="shared" si="13"/>
        <v>-1149.375076110146</v>
      </c>
      <c r="I45" s="272">
        <f t="shared" si="14"/>
        <v>-1172.4163591545766</v>
      </c>
      <c r="J45" s="258">
        <f t="shared" si="15"/>
        <v>-8813.4328169765322</v>
      </c>
      <c r="K45" s="258">
        <f t="shared" ref="K45:K67" si="16">J45+K44</f>
        <v>-158488.45560601642</v>
      </c>
    </row>
    <row r="46" spans="1:12" x14ac:dyDescent="0.2">
      <c r="A46" s="217">
        <v>2016</v>
      </c>
      <c r="B46" s="273">
        <f t="shared" si="7"/>
        <v>-434.47824054255602</v>
      </c>
      <c r="C46" s="273">
        <f t="shared" si="8"/>
        <v>-1343.7436146310624</v>
      </c>
      <c r="D46" s="273">
        <f t="shared" si="9"/>
        <v>-1135.2236948771406</v>
      </c>
      <c r="E46" s="273">
        <f t="shared" si="10"/>
        <v>-1118.4248963789482</v>
      </c>
      <c r="F46" s="273">
        <f t="shared" si="11"/>
        <v>-1334.1283664025693</v>
      </c>
      <c r="G46" s="273">
        <f t="shared" si="12"/>
        <v>-1125.6425688795332</v>
      </c>
      <c r="H46" s="273">
        <f t="shared" si="13"/>
        <v>-1149.375076110146</v>
      </c>
      <c r="I46" s="273">
        <f t="shared" si="14"/>
        <v>-1172.4163591545766</v>
      </c>
      <c r="J46" s="234">
        <f t="shared" si="15"/>
        <v>-8813.4328169765322</v>
      </c>
      <c r="K46" s="234">
        <f t="shared" si="16"/>
        <v>-167301.88842299295</v>
      </c>
    </row>
    <row r="47" spans="1:12" x14ac:dyDescent="0.2">
      <c r="A47" s="217">
        <v>2017</v>
      </c>
      <c r="B47" s="273">
        <f t="shared" si="7"/>
        <v>-434.47824054255602</v>
      </c>
      <c r="C47" s="273">
        <f t="shared" si="8"/>
        <v>-1343.7436146310624</v>
      </c>
      <c r="D47" s="273">
        <f t="shared" si="9"/>
        <v>-1135.2236948771406</v>
      </c>
      <c r="E47" s="273">
        <f t="shared" si="10"/>
        <v>-1118.4248963789482</v>
      </c>
      <c r="F47" s="273">
        <f t="shared" si="11"/>
        <v>-1334.1283664025693</v>
      </c>
      <c r="G47" s="273">
        <f t="shared" si="12"/>
        <v>-1125.6425688795332</v>
      </c>
      <c r="H47" s="273">
        <f t="shared" si="13"/>
        <v>-1149.375076110146</v>
      </c>
      <c r="I47" s="273">
        <f t="shared" si="14"/>
        <v>-1172.4163591545766</v>
      </c>
      <c r="J47" s="234">
        <f t="shared" si="15"/>
        <v>-8813.4328169765322</v>
      </c>
      <c r="K47" s="234">
        <f t="shared" si="16"/>
        <v>-176115.32123996949</v>
      </c>
    </row>
    <row r="48" spans="1:12" x14ac:dyDescent="0.2">
      <c r="A48" s="217">
        <v>2018</v>
      </c>
      <c r="B48" s="273">
        <f t="shared" si="7"/>
        <v>-434.47824054255602</v>
      </c>
      <c r="C48" s="273">
        <f t="shared" si="8"/>
        <v>-1343.7436146310624</v>
      </c>
      <c r="D48" s="273">
        <f t="shared" si="9"/>
        <v>-1135.2236948771406</v>
      </c>
      <c r="E48" s="273">
        <f t="shared" si="10"/>
        <v>-1118.4248963789482</v>
      </c>
      <c r="F48" s="273">
        <f t="shared" si="11"/>
        <v>-1334.1283664025693</v>
      </c>
      <c r="G48" s="273">
        <f t="shared" si="12"/>
        <v>-1125.6425688795332</v>
      </c>
      <c r="H48" s="273">
        <f t="shared" si="13"/>
        <v>-1149.375076110146</v>
      </c>
      <c r="I48" s="273">
        <f t="shared" si="14"/>
        <v>-1172.4163591545766</v>
      </c>
      <c r="J48" s="234">
        <f t="shared" si="15"/>
        <v>-8813.4328169765322</v>
      </c>
      <c r="K48" s="234">
        <f t="shared" si="16"/>
        <v>-184928.75405694603</v>
      </c>
    </row>
    <row r="49" spans="1:11" x14ac:dyDescent="0.2">
      <c r="A49" s="217">
        <v>2019</v>
      </c>
      <c r="B49" s="273">
        <f t="shared" si="7"/>
        <v>-434.47824054255602</v>
      </c>
      <c r="C49" s="273">
        <f t="shared" si="8"/>
        <v>-1343.7436146310624</v>
      </c>
      <c r="D49" s="273">
        <f t="shared" si="9"/>
        <v>-1135.2236948771406</v>
      </c>
      <c r="E49" s="273">
        <f t="shared" si="10"/>
        <v>-1118.4248963789482</v>
      </c>
      <c r="F49" s="273">
        <f t="shared" si="11"/>
        <v>-1334.1283664025693</v>
      </c>
      <c r="G49" s="273">
        <f t="shared" si="12"/>
        <v>-1125.6425688795332</v>
      </c>
      <c r="H49" s="273">
        <f t="shared" si="13"/>
        <v>-1149.375076110146</v>
      </c>
      <c r="I49" s="273">
        <f t="shared" si="14"/>
        <v>-1172.4163591545766</v>
      </c>
      <c r="J49" s="234">
        <f t="shared" si="15"/>
        <v>-8813.4328169765322</v>
      </c>
      <c r="K49" s="234">
        <f t="shared" si="16"/>
        <v>-193742.18687392256</v>
      </c>
    </row>
    <row r="50" spans="1:11" x14ac:dyDescent="0.2">
      <c r="A50" s="217">
        <v>2020</v>
      </c>
      <c r="B50" s="273">
        <f t="shared" si="7"/>
        <v>-434.47824054255602</v>
      </c>
      <c r="C50" s="273">
        <f t="shared" si="8"/>
        <v>-1343.7436146310624</v>
      </c>
      <c r="D50" s="273">
        <f t="shared" si="9"/>
        <v>-1135.2236948771406</v>
      </c>
      <c r="E50" s="273">
        <f t="shared" si="10"/>
        <v>-1118.4248963789482</v>
      </c>
      <c r="F50" s="273">
        <f t="shared" si="11"/>
        <v>-1334.1283664025693</v>
      </c>
      <c r="G50" s="273">
        <f t="shared" si="12"/>
        <v>-1125.6425688795332</v>
      </c>
      <c r="H50" s="273">
        <f t="shared" si="13"/>
        <v>-1149.375076110146</v>
      </c>
      <c r="I50" s="273">
        <f t="shared" si="14"/>
        <v>-1172.4163591545766</v>
      </c>
      <c r="J50" s="234">
        <f t="shared" si="15"/>
        <v>-8813.4328169765322</v>
      </c>
      <c r="K50" s="234">
        <f t="shared" si="16"/>
        <v>-202555.6196908991</v>
      </c>
    </row>
    <row r="51" spans="1:11" x14ac:dyDescent="0.2">
      <c r="A51" s="217">
        <v>2021</v>
      </c>
      <c r="B51" s="273">
        <f t="shared" si="7"/>
        <v>-434.47824054255602</v>
      </c>
      <c r="C51" s="273">
        <f t="shared" si="8"/>
        <v>-1343.7436146310624</v>
      </c>
      <c r="D51" s="273">
        <f t="shared" si="9"/>
        <v>-1135.2236948771406</v>
      </c>
      <c r="E51" s="273">
        <f t="shared" si="10"/>
        <v>-1118.4248963789482</v>
      </c>
      <c r="F51" s="273">
        <f t="shared" si="11"/>
        <v>-1334.1283664025693</v>
      </c>
      <c r="G51" s="273">
        <f t="shared" si="12"/>
        <v>-1125.6425688795332</v>
      </c>
      <c r="H51" s="273">
        <f t="shared" si="13"/>
        <v>-1149.375076110146</v>
      </c>
      <c r="I51" s="273">
        <f t="shared" si="14"/>
        <v>-1172.4163591545766</v>
      </c>
      <c r="J51" s="234">
        <f t="shared" si="15"/>
        <v>-8813.4328169765322</v>
      </c>
      <c r="K51" s="234">
        <f t="shared" si="16"/>
        <v>-211369.05250787563</v>
      </c>
    </row>
    <row r="52" spans="1:11" x14ac:dyDescent="0.2">
      <c r="A52" s="217">
        <v>2022</v>
      </c>
      <c r="B52" s="273">
        <f t="shared" si="7"/>
        <v>-434.47824054255602</v>
      </c>
      <c r="C52" s="273">
        <f t="shared" si="8"/>
        <v>-1343.7436146310624</v>
      </c>
      <c r="D52" s="273">
        <f t="shared" si="9"/>
        <v>-1135.2236948771406</v>
      </c>
      <c r="E52" s="273">
        <f t="shared" si="10"/>
        <v>-1118.4248963789482</v>
      </c>
      <c r="F52" s="273">
        <f t="shared" si="11"/>
        <v>-1334.1283664025693</v>
      </c>
      <c r="G52" s="273">
        <f t="shared" si="12"/>
        <v>-1125.6425688795332</v>
      </c>
      <c r="H52" s="273">
        <f t="shared" si="13"/>
        <v>-1149.375076110146</v>
      </c>
      <c r="I52" s="273">
        <f t="shared" si="14"/>
        <v>-1172.4163591545766</v>
      </c>
      <c r="J52" s="234">
        <f t="shared" si="15"/>
        <v>-8813.4328169765322</v>
      </c>
      <c r="K52" s="234">
        <f t="shared" si="16"/>
        <v>-220182.48532485217</v>
      </c>
    </row>
    <row r="53" spans="1:11" x14ac:dyDescent="0.2">
      <c r="A53" s="217">
        <v>2023</v>
      </c>
      <c r="B53" s="273">
        <f t="shared" si="7"/>
        <v>-434.47824054255602</v>
      </c>
      <c r="C53" s="273">
        <f t="shared" si="8"/>
        <v>-1343.7436146310624</v>
      </c>
      <c r="D53" s="273">
        <f t="shared" si="9"/>
        <v>-1135.2236948771406</v>
      </c>
      <c r="E53" s="273">
        <f t="shared" si="10"/>
        <v>-1118.4248963789482</v>
      </c>
      <c r="F53" s="273">
        <f t="shared" si="11"/>
        <v>-1334.1283664025693</v>
      </c>
      <c r="G53" s="273">
        <f t="shared" si="12"/>
        <v>-1125.6425688795332</v>
      </c>
      <c r="H53" s="273">
        <f t="shared" si="13"/>
        <v>-1149.375076110146</v>
      </c>
      <c r="I53" s="273">
        <f t="shared" si="14"/>
        <v>-1172.4163591545766</v>
      </c>
      <c r="J53" s="234">
        <f t="shared" si="15"/>
        <v>-8813.4328169765322</v>
      </c>
      <c r="K53" s="234">
        <f t="shared" si="16"/>
        <v>-228995.9181418287</v>
      </c>
    </row>
    <row r="54" spans="1:11" x14ac:dyDescent="0.2">
      <c r="A54" s="217">
        <v>2024</v>
      </c>
      <c r="B54" s="273">
        <f t="shared" si="7"/>
        <v>-434.47824054255602</v>
      </c>
      <c r="C54" s="273">
        <f t="shared" si="8"/>
        <v>-1343.7436146310624</v>
      </c>
      <c r="D54" s="273">
        <f t="shared" si="9"/>
        <v>-1135.2236948771406</v>
      </c>
      <c r="E54" s="273">
        <f t="shared" si="10"/>
        <v>-1118.4248963789482</v>
      </c>
      <c r="F54" s="273">
        <f t="shared" si="11"/>
        <v>-1334.1283664025693</v>
      </c>
      <c r="G54" s="273">
        <f t="shared" si="12"/>
        <v>-1125.6425688795332</v>
      </c>
      <c r="H54" s="273">
        <f t="shared" si="13"/>
        <v>-1149.375076110146</v>
      </c>
      <c r="I54" s="273">
        <f t="shared" si="14"/>
        <v>-1172.4163591545766</v>
      </c>
      <c r="J54" s="234">
        <f t="shared" si="15"/>
        <v>-8813.4328169765322</v>
      </c>
      <c r="K54" s="234">
        <f t="shared" si="16"/>
        <v>-237809.35095880524</v>
      </c>
    </row>
    <row r="55" spans="1:11" x14ac:dyDescent="0.2">
      <c r="A55" s="217">
        <v>2025</v>
      </c>
      <c r="B55" s="273">
        <f t="shared" si="7"/>
        <v>-434.47824054255602</v>
      </c>
      <c r="C55" s="273">
        <f t="shared" si="8"/>
        <v>-1343.7436146310624</v>
      </c>
      <c r="D55" s="273">
        <f t="shared" si="9"/>
        <v>-1135.2236948771406</v>
      </c>
      <c r="E55" s="273">
        <f t="shared" si="10"/>
        <v>-1118.4248963789482</v>
      </c>
      <c r="F55" s="273">
        <f t="shared" si="11"/>
        <v>-1334.1283664025693</v>
      </c>
      <c r="G55" s="273">
        <f t="shared" si="12"/>
        <v>-1125.6425688795332</v>
      </c>
      <c r="H55" s="273">
        <f t="shared" si="13"/>
        <v>-1149.375076110146</v>
      </c>
      <c r="I55" s="273">
        <f t="shared" si="14"/>
        <v>-1172.4163591545766</v>
      </c>
      <c r="J55" s="234">
        <f t="shared" si="15"/>
        <v>-8813.4328169765322</v>
      </c>
      <c r="K55" s="234">
        <f t="shared" si="16"/>
        <v>-246622.78377578178</v>
      </c>
    </row>
    <row r="56" spans="1:11" x14ac:dyDescent="0.2">
      <c r="A56" s="217">
        <v>2026</v>
      </c>
      <c r="B56" s="273">
        <f t="shared" si="7"/>
        <v>-434.47824054255602</v>
      </c>
      <c r="C56" s="273">
        <f t="shared" si="8"/>
        <v>-1343.7436146310624</v>
      </c>
      <c r="D56" s="273">
        <f t="shared" si="9"/>
        <v>-1135.2236948771406</v>
      </c>
      <c r="E56" s="273">
        <f t="shared" si="10"/>
        <v>-1118.4248963789482</v>
      </c>
      <c r="F56" s="273">
        <f t="shared" si="11"/>
        <v>-1334.1283664025693</v>
      </c>
      <c r="G56" s="273">
        <f t="shared" si="12"/>
        <v>-1125.6425688795332</v>
      </c>
      <c r="H56" s="273">
        <f t="shared" si="13"/>
        <v>-1149.375076110146</v>
      </c>
      <c r="I56" s="273">
        <f t="shared" si="14"/>
        <v>-1172.4163591545766</v>
      </c>
      <c r="J56" s="234">
        <f t="shared" si="15"/>
        <v>-8813.4328169765322</v>
      </c>
      <c r="K56" s="234">
        <f t="shared" si="16"/>
        <v>-255436.21659275831</v>
      </c>
    </row>
    <row r="57" spans="1:11" x14ac:dyDescent="0.2">
      <c r="A57" s="217">
        <v>2027</v>
      </c>
      <c r="B57" s="273">
        <f t="shared" si="7"/>
        <v>-434.47824054255602</v>
      </c>
      <c r="C57" s="273">
        <f t="shared" si="8"/>
        <v>-1343.7436146310624</v>
      </c>
      <c r="D57" s="273">
        <f t="shared" si="9"/>
        <v>-1135.2236948771406</v>
      </c>
      <c r="E57" s="273">
        <f t="shared" si="10"/>
        <v>-1118.4248963789482</v>
      </c>
      <c r="F57" s="273">
        <f t="shared" si="11"/>
        <v>-1334.1283664025693</v>
      </c>
      <c r="G57" s="273">
        <f t="shared" si="12"/>
        <v>-1125.6425688795332</v>
      </c>
      <c r="H57" s="273">
        <f t="shared" si="13"/>
        <v>-1149.375076110146</v>
      </c>
      <c r="I57" s="273">
        <f t="shared" si="14"/>
        <v>-1172.4163591545766</v>
      </c>
      <c r="J57" s="234">
        <f t="shared" si="15"/>
        <v>-8813.4328169765322</v>
      </c>
      <c r="K57" s="234">
        <f t="shared" si="16"/>
        <v>-264249.64940973482</v>
      </c>
    </row>
    <row r="58" spans="1:11" x14ac:dyDescent="0.2">
      <c r="A58" s="217">
        <v>2028</v>
      </c>
      <c r="B58" s="273">
        <f t="shared" si="7"/>
        <v>-434.47824054255602</v>
      </c>
      <c r="C58" s="273">
        <f t="shared" si="8"/>
        <v>-1343.7436146310624</v>
      </c>
      <c r="D58" s="273">
        <f t="shared" si="9"/>
        <v>-1135.2236948771406</v>
      </c>
      <c r="E58" s="273">
        <f t="shared" si="10"/>
        <v>-1118.4248963789482</v>
      </c>
      <c r="F58" s="273">
        <f t="shared" si="11"/>
        <v>-1334.1283664025693</v>
      </c>
      <c r="G58" s="273">
        <f t="shared" si="12"/>
        <v>-1125.6425688795332</v>
      </c>
      <c r="H58" s="273">
        <f t="shared" si="13"/>
        <v>-1149.375076110146</v>
      </c>
      <c r="I58" s="273">
        <f t="shared" si="14"/>
        <v>-1172.4163591545766</v>
      </c>
      <c r="J58" s="234">
        <f t="shared" si="15"/>
        <v>-8813.4328169765322</v>
      </c>
      <c r="K58" s="234">
        <f t="shared" si="16"/>
        <v>-273063.08222671133</v>
      </c>
    </row>
    <row r="59" spans="1:11" x14ac:dyDescent="0.2">
      <c r="A59" s="217">
        <v>2029</v>
      </c>
      <c r="B59" s="273">
        <f t="shared" si="7"/>
        <v>-434.47824054255602</v>
      </c>
      <c r="C59" s="273">
        <f t="shared" si="8"/>
        <v>-1343.7436146310624</v>
      </c>
      <c r="D59" s="273">
        <f t="shared" si="9"/>
        <v>-1135.2236948771406</v>
      </c>
      <c r="E59" s="273">
        <f t="shared" si="10"/>
        <v>-1118.4248963789482</v>
      </c>
      <c r="F59" s="273">
        <f t="shared" si="11"/>
        <v>-1334.1283664025693</v>
      </c>
      <c r="G59" s="273">
        <f t="shared" si="12"/>
        <v>-1125.6425688795332</v>
      </c>
      <c r="H59" s="273">
        <f t="shared" si="13"/>
        <v>-1149.375076110146</v>
      </c>
      <c r="I59" s="273">
        <f t="shared" si="14"/>
        <v>-1172.4163591545766</v>
      </c>
      <c r="J59" s="234">
        <f t="shared" si="15"/>
        <v>-8813.4328169765322</v>
      </c>
      <c r="K59" s="234">
        <f t="shared" si="16"/>
        <v>-281876.51504368783</v>
      </c>
    </row>
    <row r="60" spans="1:11" x14ac:dyDescent="0.2">
      <c r="A60" s="217">
        <v>2030</v>
      </c>
      <c r="B60" s="273">
        <f t="shared" si="7"/>
        <v>-434.47824054255602</v>
      </c>
      <c r="C60" s="273">
        <f t="shared" si="8"/>
        <v>-1343.7436146310624</v>
      </c>
      <c r="D60" s="273">
        <f t="shared" si="9"/>
        <v>-1135.2236948771406</v>
      </c>
      <c r="E60" s="273">
        <f t="shared" si="10"/>
        <v>-1118.4248963789482</v>
      </c>
      <c r="F60" s="273">
        <f t="shared" si="11"/>
        <v>-1334.1283664025693</v>
      </c>
      <c r="G60" s="273">
        <f t="shared" si="12"/>
        <v>-1125.6425688795332</v>
      </c>
      <c r="H60" s="273">
        <f t="shared" si="13"/>
        <v>-1149.375076110146</v>
      </c>
      <c r="I60" s="273">
        <f t="shared" si="14"/>
        <v>-1172.4163591545766</v>
      </c>
      <c r="J60" s="234">
        <f t="shared" si="15"/>
        <v>-8813.4328169765322</v>
      </c>
      <c r="K60" s="234">
        <f t="shared" si="16"/>
        <v>-290689.94786066434</v>
      </c>
    </row>
    <row r="61" spans="1:11" x14ac:dyDescent="0.2">
      <c r="A61" s="217">
        <v>2031</v>
      </c>
      <c r="B61" s="234"/>
      <c r="C61" s="234"/>
      <c r="D61" s="273">
        <f t="shared" si="9"/>
        <v>-1135.2236948771406</v>
      </c>
      <c r="E61" s="273">
        <f t="shared" si="10"/>
        <v>-1118.4248963789482</v>
      </c>
      <c r="F61" s="273">
        <f t="shared" si="11"/>
        <v>-1334.1283664025693</v>
      </c>
      <c r="G61" s="273">
        <f t="shared" si="12"/>
        <v>-1125.6425688795332</v>
      </c>
      <c r="H61" s="273">
        <f t="shared" si="13"/>
        <v>-1149.375076110146</v>
      </c>
      <c r="I61" s="273">
        <f t="shared" si="14"/>
        <v>-1172.4163591545766</v>
      </c>
      <c r="J61" s="234">
        <f t="shared" si="15"/>
        <v>-7035.2109618029135</v>
      </c>
      <c r="K61" s="234">
        <f t="shared" si="16"/>
        <v>-297725.15882246726</v>
      </c>
    </row>
    <row r="62" spans="1:11" x14ac:dyDescent="0.2">
      <c r="A62" s="217">
        <v>2032</v>
      </c>
      <c r="B62" s="234"/>
      <c r="C62" s="234"/>
      <c r="D62" s="234"/>
      <c r="E62" s="273">
        <f t="shared" si="10"/>
        <v>-1118.4248963789482</v>
      </c>
      <c r="F62" s="273">
        <f t="shared" si="11"/>
        <v>-1334.1283664025693</v>
      </c>
      <c r="G62" s="273">
        <f t="shared" si="12"/>
        <v>-1125.6425688795332</v>
      </c>
      <c r="H62" s="273">
        <f t="shared" si="13"/>
        <v>-1149.375076110146</v>
      </c>
      <c r="I62" s="273">
        <f t="shared" si="14"/>
        <v>-1172.4163591545766</v>
      </c>
      <c r="J62" s="234">
        <f t="shared" si="15"/>
        <v>-5899.9872669257729</v>
      </c>
      <c r="K62" s="234">
        <f t="shared" si="16"/>
        <v>-303625.14608939301</v>
      </c>
    </row>
    <row r="63" spans="1:11" x14ac:dyDescent="0.2">
      <c r="A63" s="217">
        <v>2033</v>
      </c>
      <c r="B63" s="234"/>
      <c r="C63" s="234"/>
      <c r="D63" s="234"/>
      <c r="E63" s="234"/>
      <c r="F63" s="273">
        <f t="shared" si="11"/>
        <v>-1334.1283664025693</v>
      </c>
      <c r="G63" s="273">
        <f t="shared" si="12"/>
        <v>-1125.6425688795332</v>
      </c>
      <c r="H63" s="273">
        <f t="shared" si="13"/>
        <v>-1149.375076110146</v>
      </c>
      <c r="I63" s="273">
        <f t="shared" si="14"/>
        <v>-1172.4163591545766</v>
      </c>
      <c r="J63" s="234">
        <f t="shared" si="15"/>
        <v>-4781.5623705468252</v>
      </c>
      <c r="K63" s="234">
        <f t="shared" si="16"/>
        <v>-308406.70845993981</v>
      </c>
    </row>
    <row r="64" spans="1:11" x14ac:dyDescent="0.2">
      <c r="A64" s="217">
        <v>2034</v>
      </c>
      <c r="B64" s="234"/>
      <c r="C64" s="234"/>
      <c r="D64" s="234"/>
      <c r="E64" s="234"/>
      <c r="F64" s="234"/>
      <c r="G64" s="273">
        <f t="shared" si="12"/>
        <v>-1125.6425688795332</v>
      </c>
      <c r="H64" s="273">
        <f t="shared" si="13"/>
        <v>-1149.375076110146</v>
      </c>
      <c r="I64" s="273">
        <f t="shared" si="14"/>
        <v>-1172.4163591545766</v>
      </c>
      <c r="J64" s="234">
        <f t="shared" si="15"/>
        <v>-3447.4340041442556</v>
      </c>
      <c r="K64" s="234">
        <f t="shared" si="16"/>
        <v>-311854.14246408409</v>
      </c>
    </row>
    <row r="65" spans="1:11" x14ac:dyDescent="0.2">
      <c r="A65" s="217">
        <v>2035</v>
      </c>
      <c r="B65" s="234"/>
      <c r="C65" s="234"/>
      <c r="D65" s="234"/>
      <c r="E65" s="234"/>
      <c r="F65" s="234"/>
      <c r="G65" s="234"/>
      <c r="H65" s="273">
        <f t="shared" si="13"/>
        <v>-1149.375076110146</v>
      </c>
      <c r="I65" s="273">
        <f t="shared" si="14"/>
        <v>-1172.4163591545766</v>
      </c>
      <c r="J65" s="234">
        <f t="shared" si="15"/>
        <v>-2321.7914352647226</v>
      </c>
      <c r="K65" s="234">
        <f t="shared" si="16"/>
        <v>-314175.93389934883</v>
      </c>
    </row>
    <row r="66" spans="1:11" x14ac:dyDescent="0.2">
      <c r="A66" s="217">
        <v>2036</v>
      </c>
      <c r="B66" s="234"/>
      <c r="C66" s="234"/>
      <c r="D66" s="234"/>
      <c r="E66" s="234"/>
      <c r="F66" s="234"/>
      <c r="G66" s="234"/>
      <c r="H66" s="234"/>
      <c r="I66" s="273">
        <f t="shared" si="14"/>
        <v>-1172.4163591545766</v>
      </c>
      <c r="J66" s="234">
        <f t="shared" si="15"/>
        <v>-1172.4163591545766</v>
      </c>
      <c r="K66" s="234">
        <f t="shared" si="16"/>
        <v>-315348.3502585034</v>
      </c>
    </row>
    <row r="67" spans="1:11" x14ac:dyDescent="0.2">
      <c r="A67" s="217">
        <v>2037</v>
      </c>
      <c r="B67" s="234"/>
      <c r="C67" s="234"/>
      <c r="D67" s="234"/>
      <c r="E67" s="234"/>
      <c r="F67" s="234"/>
      <c r="G67" s="234"/>
      <c r="H67" s="234"/>
      <c r="I67" s="234"/>
      <c r="J67" s="234">
        <f t="shared" si="15"/>
        <v>0</v>
      </c>
      <c r="K67" s="234">
        <f t="shared" si="16"/>
        <v>-315348.3502585034</v>
      </c>
    </row>
    <row r="68" spans="1:11" x14ac:dyDescent="0.2">
      <c r="B68" s="234"/>
      <c r="C68" s="234"/>
      <c r="D68" s="234"/>
      <c r="E68" s="234"/>
      <c r="F68" s="234"/>
      <c r="G68" s="234"/>
      <c r="H68" s="234"/>
      <c r="I68" s="234"/>
      <c r="J68" s="234">
        <f t="shared" si="15"/>
        <v>0</v>
      </c>
      <c r="K68" s="234"/>
    </row>
    <row r="69" spans="1:11" x14ac:dyDescent="0.2">
      <c r="A69" s="225" t="s">
        <v>61</v>
      </c>
      <c r="C69" s="238">
        <f>SUM(C43:C68)</f>
        <v>-24187.385063359121</v>
      </c>
      <c r="D69" s="238">
        <f t="shared" ref="D69:J69" si="17">SUM(D43:D68)</f>
        <v>-21569.250202665666</v>
      </c>
      <c r="E69" s="238">
        <f t="shared" si="17"/>
        <v>-22368.497927578963</v>
      </c>
      <c r="F69" s="238">
        <f t="shared" si="17"/>
        <v>-28016.695694453949</v>
      </c>
      <c r="G69" s="238">
        <f t="shared" si="17"/>
        <v>-24764.136515349721</v>
      </c>
      <c r="H69" s="238">
        <f t="shared" si="17"/>
        <v>-26435.626750533364</v>
      </c>
      <c r="I69" s="238">
        <f t="shared" si="17"/>
        <v>-28137.992619709839</v>
      </c>
      <c r="J69" s="238">
        <f t="shared" si="17"/>
        <v>-183300.19310341668</v>
      </c>
    </row>
    <row r="71" spans="1:11" x14ac:dyDescent="0.2">
      <c r="A71" s="225" t="s">
        <v>62</v>
      </c>
      <c r="C71" s="238">
        <f>C30+C69</f>
        <v>0</v>
      </c>
      <c r="D71" s="238">
        <f t="shared" ref="D71:J71" si="18">D30+D69</f>
        <v>0</v>
      </c>
      <c r="E71" s="238">
        <f t="shared" si="18"/>
        <v>0</v>
      </c>
      <c r="F71" s="238">
        <f t="shared" si="18"/>
        <v>0</v>
      </c>
      <c r="G71" s="238">
        <f t="shared" si="18"/>
        <v>0</v>
      </c>
      <c r="H71" s="238">
        <f t="shared" si="18"/>
        <v>0</v>
      </c>
      <c r="I71" s="238">
        <f t="shared" si="18"/>
        <v>0</v>
      </c>
      <c r="J71" s="238">
        <f t="shared" si="18"/>
        <v>0</v>
      </c>
    </row>
    <row r="73" spans="1:11" x14ac:dyDescent="0.2">
      <c r="G73" s="225" t="s">
        <v>63</v>
      </c>
    </row>
    <row r="74" spans="1:11" x14ac:dyDescent="0.2">
      <c r="G74" s="42" t="s">
        <v>15</v>
      </c>
      <c r="I74" s="237">
        <f>K44</f>
        <v>-149675.02278903988</v>
      </c>
    </row>
    <row r="75" spans="1:11" x14ac:dyDescent="0.2">
      <c r="G75" s="42" t="s">
        <v>16</v>
      </c>
      <c r="I75" s="234">
        <v>-8813.4328169765322</v>
      </c>
    </row>
    <row r="76" spans="1:11" x14ac:dyDescent="0.2">
      <c r="G76" s="42" t="s">
        <v>17</v>
      </c>
      <c r="I76" s="276">
        <f>SUM(I74:I75)</f>
        <v>-158488.45560601642</v>
      </c>
    </row>
  </sheetData>
  <pageMargins left="0" right="0" top="0.15" bottom="0.38" header="0.33" footer="0.24"/>
  <pageSetup scale="70" orientation="landscape" horizontalDpi="4294967295" verticalDpi="4294967295" r:id="rId1"/>
  <headerFooter alignWithMargins="0">
    <oddFooter>&amp;F&amp;RPage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464"/>
  <sheetViews>
    <sheetView topLeftCell="B1" zoomScale="75" workbookViewId="0">
      <selection activeCell="I19" sqref="I19:K19"/>
    </sheetView>
  </sheetViews>
  <sheetFormatPr defaultRowHeight="12.75" x14ac:dyDescent="0.2"/>
  <cols>
    <col min="1" max="1" width="34.7109375" style="10" customWidth="1"/>
    <col min="2" max="2" width="36.7109375" style="29" customWidth="1"/>
    <col min="3" max="3" width="11.28515625" style="29" bestFit="1" customWidth="1"/>
    <col min="4" max="5" width="12.85546875" style="10" bestFit="1" customWidth="1"/>
    <col min="6" max="12" width="12.85546875" style="10" customWidth="1"/>
    <col min="13" max="13" width="15.42578125" style="10" bestFit="1" customWidth="1"/>
    <col min="14" max="14" width="14.140625" style="10" customWidth="1"/>
    <col min="15" max="15" width="19.42578125" style="10" bestFit="1" customWidth="1"/>
    <col min="16" max="16" width="11.28515625" style="126" bestFit="1" customWidth="1"/>
    <col min="17" max="17" width="9.7109375" style="10" bestFit="1" customWidth="1"/>
    <col min="18" max="18" width="11.28515625" style="10" bestFit="1" customWidth="1"/>
    <col min="19" max="256" width="9.140625" style="10"/>
    <col min="257" max="257" width="34.7109375" style="10" customWidth="1"/>
    <col min="258" max="258" width="36.7109375" style="10" customWidth="1"/>
    <col min="259" max="259" width="11.28515625" style="10" bestFit="1" customWidth="1"/>
    <col min="260" max="261" width="12.85546875" style="10" bestFit="1" customWidth="1"/>
    <col min="262" max="268" width="12.85546875" style="10" customWidth="1"/>
    <col min="269" max="269" width="15.42578125" style="10" bestFit="1" customWidth="1"/>
    <col min="270" max="270" width="14.140625" style="10" customWidth="1"/>
    <col min="271" max="271" width="19.42578125" style="10" bestFit="1" customWidth="1"/>
    <col min="272" max="272" width="11.28515625" style="10" bestFit="1" customWidth="1"/>
    <col min="273" max="273" width="9.7109375" style="10" bestFit="1" customWidth="1"/>
    <col min="274" max="274" width="11.28515625" style="10" bestFit="1" customWidth="1"/>
    <col min="275" max="512" width="9.140625" style="10"/>
    <col min="513" max="513" width="34.7109375" style="10" customWidth="1"/>
    <col min="514" max="514" width="36.7109375" style="10" customWidth="1"/>
    <col min="515" max="515" width="11.28515625" style="10" bestFit="1" customWidth="1"/>
    <col min="516" max="517" width="12.85546875" style="10" bestFit="1" customWidth="1"/>
    <col min="518" max="524" width="12.85546875" style="10" customWidth="1"/>
    <col min="525" max="525" width="15.42578125" style="10" bestFit="1" customWidth="1"/>
    <col min="526" max="526" width="14.140625" style="10" customWidth="1"/>
    <col min="527" max="527" width="19.42578125" style="10" bestFit="1" customWidth="1"/>
    <col min="528" max="528" width="11.28515625" style="10" bestFit="1" customWidth="1"/>
    <col min="529" max="529" width="9.7109375" style="10" bestFit="1" customWidth="1"/>
    <col min="530" max="530" width="11.28515625" style="10" bestFit="1" customWidth="1"/>
    <col min="531" max="768" width="9.140625" style="10"/>
    <col min="769" max="769" width="34.7109375" style="10" customWidth="1"/>
    <col min="770" max="770" width="36.7109375" style="10" customWidth="1"/>
    <col min="771" max="771" width="11.28515625" style="10" bestFit="1" customWidth="1"/>
    <col min="772" max="773" width="12.85546875" style="10" bestFit="1" customWidth="1"/>
    <col min="774" max="780" width="12.85546875" style="10" customWidth="1"/>
    <col min="781" max="781" width="15.42578125" style="10" bestFit="1" customWidth="1"/>
    <col min="782" max="782" width="14.140625" style="10" customWidth="1"/>
    <col min="783" max="783" width="19.42578125" style="10" bestFit="1" customWidth="1"/>
    <col min="784" max="784" width="11.28515625" style="10" bestFit="1" customWidth="1"/>
    <col min="785" max="785" width="9.7109375" style="10" bestFit="1" customWidth="1"/>
    <col min="786" max="786" width="11.28515625" style="10" bestFit="1" customWidth="1"/>
    <col min="787" max="1024" width="9.140625" style="10"/>
    <col min="1025" max="1025" width="34.7109375" style="10" customWidth="1"/>
    <col min="1026" max="1026" width="36.7109375" style="10" customWidth="1"/>
    <col min="1027" max="1027" width="11.28515625" style="10" bestFit="1" customWidth="1"/>
    <col min="1028" max="1029" width="12.85546875" style="10" bestFit="1" customWidth="1"/>
    <col min="1030" max="1036" width="12.85546875" style="10" customWidth="1"/>
    <col min="1037" max="1037" width="15.42578125" style="10" bestFit="1" customWidth="1"/>
    <col min="1038" max="1038" width="14.140625" style="10" customWidth="1"/>
    <col min="1039" max="1039" width="19.42578125" style="10" bestFit="1" customWidth="1"/>
    <col min="1040" max="1040" width="11.28515625" style="10" bestFit="1" customWidth="1"/>
    <col min="1041" max="1041" width="9.7109375" style="10" bestFit="1" customWidth="1"/>
    <col min="1042" max="1042" width="11.28515625" style="10" bestFit="1" customWidth="1"/>
    <col min="1043" max="1280" width="9.140625" style="10"/>
    <col min="1281" max="1281" width="34.7109375" style="10" customWidth="1"/>
    <col min="1282" max="1282" width="36.7109375" style="10" customWidth="1"/>
    <col min="1283" max="1283" width="11.28515625" style="10" bestFit="1" customWidth="1"/>
    <col min="1284" max="1285" width="12.85546875" style="10" bestFit="1" customWidth="1"/>
    <col min="1286" max="1292" width="12.85546875" style="10" customWidth="1"/>
    <col min="1293" max="1293" width="15.42578125" style="10" bestFit="1" customWidth="1"/>
    <col min="1294" max="1294" width="14.140625" style="10" customWidth="1"/>
    <col min="1295" max="1295" width="19.42578125" style="10" bestFit="1" customWidth="1"/>
    <col min="1296" max="1296" width="11.28515625" style="10" bestFit="1" customWidth="1"/>
    <col min="1297" max="1297" width="9.7109375" style="10" bestFit="1" customWidth="1"/>
    <col min="1298" max="1298" width="11.28515625" style="10" bestFit="1" customWidth="1"/>
    <col min="1299" max="1536" width="9.140625" style="10"/>
    <col min="1537" max="1537" width="34.7109375" style="10" customWidth="1"/>
    <col min="1538" max="1538" width="36.7109375" style="10" customWidth="1"/>
    <col min="1539" max="1539" width="11.28515625" style="10" bestFit="1" customWidth="1"/>
    <col min="1540" max="1541" width="12.85546875" style="10" bestFit="1" customWidth="1"/>
    <col min="1542" max="1548" width="12.85546875" style="10" customWidth="1"/>
    <col min="1549" max="1549" width="15.42578125" style="10" bestFit="1" customWidth="1"/>
    <col min="1550" max="1550" width="14.140625" style="10" customWidth="1"/>
    <col min="1551" max="1551" width="19.42578125" style="10" bestFit="1" customWidth="1"/>
    <col min="1552" max="1552" width="11.28515625" style="10" bestFit="1" customWidth="1"/>
    <col min="1553" max="1553" width="9.7109375" style="10" bestFit="1" customWidth="1"/>
    <col min="1554" max="1554" width="11.28515625" style="10" bestFit="1" customWidth="1"/>
    <col min="1555" max="1792" width="9.140625" style="10"/>
    <col min="1793" max="1793" width="34.7109375" style="10" customWidth="1"/>
    <col min="1794" max="1794" width="36.7109375" style="10" customWidth="1"/>
    <col min="1795" max="1795" width="11.28515625" style="10" bestFit="1" customWidth="1"/>
    <col min="1796" max="1797" width="12.85546875" style="10" bestFit="1" customWidth="1"/>
    <col min="1798" max="1804" width="12.85546875" style="10" customWidth="1"/>
    <col min="1805" max="1805" width="15.42578125" style="10" bestFit="1" customWidth="1"/>
    <col min="1806" max="1806" width="14.140625" style="10" customWidth="1"/>
    <col min="1807" max="1807" width="19.42578125" style="10" bestFit="1" customWidth="1"/>
    <col min="1808" max="1808" width="11.28515625" style="10" bestFit="1" customWidth="1"/>
    <col min="1809" max="1809" width="9.7109375" style="10" bestFit="1" customWidth="1"/>
    <col min="1810" max="1810" width="11.28515625" style="10" bestFit="1" customWidth="1"/>
    <col min="1811" max="2048" width="9.140625" style="10"/>
    <col min="2049" max="2049" width="34.7109375" style="10" customWidth="1"/>
    <col min="2050" max="2050" width="36.7109375" style="10" customWidth="1"/>
    <col min="2051" max="2051" width="11.28515625" style="10" bestFit="1" customWidth="1"/>
    <col min="2052" max="2053" width="12.85546875" style="10" bestFit="1" customWidth="1"/>
    <col min="2054" max="2060" width="12.85546875" style="10" customWidth="1"/>
    <col min="2061" max="2061" width="15.42578125" style="10" bestFit="1" customWidth="1"/>
    <col min="2062" max="2062" width="14.140625" style="10" customWidth="1"/>
    <col min="2063" max="2063" width="19.42578125" style="10" bestFit="1" customWidth="1"/>
    <col min="2064" max="2064" width="11.28515625" style="10" bestFit="1" customWidth="1"/>
    <col min="2065" max="2065" width="9.7109375" style="10" bestFit="1" customWidth="1"/>
    <col min="2066" max="2066" width="11.28515625" style="10" bestFit="1" customWidth="1"/>
    <col min="2067" max="2304" width="9.140625" style="10"/>
    <col min="2305" max="2305" width="34.7109375" style="10" customWidth="1"/>
    <col min="2306" max="2306" width="36.7109375" style="10" customWidth="1"/>
    <col min="2307" max="2307" width="11.28515625" style="10" bestFit="1" customWidth="1"/>
    <col min="2308" max="2309" width="12.85546875" style="10" bestFit="1" customWidth="1"/>
    <col min="2310" max="2316" width="12.85546875" style="10" customWidth="1"/>
    <col min="2317" max="2317" width="15.42578125" style="10" bestFit="1" customWidth="1"/>
    <col min="2318" max="2318" width="14.140625" style="10" customWidth="1"/>
    <col min="2319" max="2319" width="19.42578125" style="10" bestFit="1" customWidth="1"/>
    <col min="2320" max="2320" width="11.28515625" style="10" bestFit="1" customWidth="1"/>
    <col min="2321" max="2321" width="9.7109375" style="10" bestFit="1" customWidth="1"/>
    <col min="2322" max="2322" width="11.28515625" style="10" bestFit="1" customWidth="1"/>
    <col min="2323" max="2560" width="9.140625" style="10"/>
    <col min="2561" max="2561" width="34.7109375" style="10" customWidth="1"/>
    <col min="2562" max="2562" width="36.7109375" style="10" customWidth="1"/>
    <col min="2563" max="2563" width="11.28515625" style="10" bestFit="1" customWidth="1"/>
    <col min="2564" max="2565" width="12.85546875" style="10" bestFit="1" customWidth="1"/>
    <col min="2566" max="2572" width="12.85546875" style="10" customWidth="1"/>
    <col min="2573" max="2573" width="15.42578125" style="10" bestFit="1" customWidth="1"/>
    <col min="2574" max="2574" width="14.140625" style="10" customWidth="1"/>
    <col min="2575" max="2575" width="19.42578125" style="10" bestFit="1" customWidth="1"/>
    <col min="2576" max="2576" width="11.28515625" style="10" bestFit="1" customWidth="1"/>
    <col min="2577" max="2577" width="9.7109375" style="10" bestFit="1" customWidth="1"/>
    <col min="2578" max="2578" width="11.28515625" style="10" bestFit="1" customWidth="1"/>
    <col min="2579" max="2816" width="9.140625" style="10"/>
    <col min="2817" max="2817" width="34.7109375" style="10" customWidth="1"/>
    <col min="2818" max="2818" width="36.7109375" style="10" customWidth="1"/>
    <col min="2819" max="2819" width="11.28515625" style="10" bestFit="1" customWidth="1"/>
    <col min="2820" max="2821" width="12.85546875" style="10" bestFit="1" customWidth="1"/>
    <col min="2822" max="2828" width="12.85546875" style="10" customWidth="1"/>
    <col min="2829" max="2829" width="15.42578125" style="10" bestFit="1" customWidth="1"/>
    <col min="2830" max="2830" width="14.140625" style="10" customWidth="1"/>
    <col min="2831" max="2831" width="19.42578125" style="10" bestFit="1" customWidth="1"/>
    <col min="2832" max="2832" width="11.28515625" style="10" bestFit="1" customWidth="1"/>
    <col min="2833" max="2833" width="9.7109375" style="10" bestFit="1" customWidth="1"/>
    <col min="2834" max="2834" width="11.28515625" style="10" bestFit="1" customWidth="1"/>
    <col min="2835" max="3072" width="9.140625" style="10"/>
    <col min="3073" max="3073" width="34.7109375" style="10" customWidth="1"/>
    <col min="3074" max="3074" width="36.7109375" style="10" customWidth="1"/>
    <col min="3075" max="3075" width="11.28515625" style="10" bestFit="1" customWidth="1"/>
    <col min="3076" max="3077" width="12.85546875" style="10" bestFit="1" customWidth="1"/>
    <col min="3078" max="3084" width="12.85546875" style="10" customWidth="1"/>
    <col min="3085" max="3085" width="15.42578125" style="10" bestFit="1" customWidth="1"/>
    <col min="3086" max="3086" width="14.140625" style="10" customWidth="1"/>
    <col min="3087" max="3087" width="19.42578125" style="10" bestFit="1" customWidth="1"/>
    <col min="3088" max="3088" width="11.28515625" style="10" bestFit="1" customWidth="1"/>
    <col min="3089" max="3089" width="9.7109375" style="10" bestFit="1" customWidth="1"/>
    <col min="3090" max="3090" width="11.28515625" style="10" bestFit="1" customWidth="1"/>
    <col min="3091" max="3328" width="9.140625" style="10"/>
    <col min="3329" max="3329" width="34.7109375" style="10" customWidth="1"/>
    <col min="3330" max="3330" width="36.7109375" style="10" customWidth="1"/>
    <col min="3331" max="3331" width="11.28515625" style="10" bestFit="1" customWidth="1"/>
    <col min="3332" max="3333" width="12.85546875" style="10" bestFit="1" customWidth="1"/>
    <col min="3334" max="3340" width="12.85546875" style="10" customWidth="1"/>
    <col min="3341" max="3341" width="15.42578125" style="10" bestFit="1" customWidth="1"/>
    <col min="3342" max="3342" width="14.140625" style="10" customWidth="1"/>
    <col min="3343" max="3343" width="19.42578125" style="10" bestFit="1" customWidth="1"/>
    <col min="3344" max="3344" width="11.28515625" style="10" bestFit="1" customWidth="1"/>
    <col min="3345" max="3345" width="9.7109375" style="10" bestFit="1" customWidth="1"/>
    <col min="3346" max="3346" width="11.28515625" style="10" bestFit="1" customWidth="1"/>
    <col min="3347" max="3584" width="9.140625" style="10"/>
    <col min="3585" max="3585" width="34.7109375" style="10" customWidth="1"/>
    <col min="3586" max="3586" width="36.7109375" style="10" customWidth="1"/>
    <col min="3587" max="3587" width="11.28515625" style="10" bestFit="1" customWidth="1"/>
    <col min="3588" max="3589" width="12.85546875" style="10" bestFit="1" customWidth="1"/>
    <col min="3590" max="3596" width="12.85546875" style="10" customWidth="1"/>
    <col min="3597" max="3597" width="15.42578125" style="10" bestFit="1" customWidth="1"/>
    <col min="3598" max="3598" width="14.140625" style="10" customWidth="1"/>
    <col min="3599" max="3599" width="19.42578125" style="10" bestFit="1" customWidth="1"/>
    <col min="3600" max="3600" width="11.28515625" style="10" bestFit="1" customWidth="1"/>
    <col min="3601" max="3601" width="9.7109375" style="10" bestFit="1" customWidth="1"/>
    <col min="3602" max="3602" width="11.28515625" style="10" bestFit="1" customWidth="1"/>
    <col min="3603" max="3840" width="9.140625" style="10"/>
    <col min="3841" max="3841" width="34.7109375" style="10" customWidth="1"/>
    <col min="3842" max="3842" width="36.7109375" style="10" customWidth="1"/>
    <col min="3843" max="3843" width="11.28515625" style="10" bestFit="1" customWidth="1"/>
    <col min="3844" max="3845" width="12.85546875" style="10" bestFit="1" customWidth="1"/>
    <col min="3846" max="3852" width="12.85546875" style="10" customWidth="1"/>
    <col min="3853" max="3853" width="15.42578125" style="10" bestFit="1" customWidth="1"/>
    <col min="3854" max="3854" width="14.140625" style="10" customWidth="1"/>
    <col min="3855" max="3855" width="19.42578125" style="10" bestFit="1" customWidth="1"/>
    <col min="3856" max="3856" width="11.28515625" style="10" bestFit="1" customWidth="1"/>
    <col min="3857" max="3857" width="9.7109375" style="10" bestFit="1" customWidth="1"/>
    <col min="3858" max="3858" width="11.28515625" style="10" bestFit="1" customWidth="1"/>
    <col min="3859" max="4096" width="9.140625" style="10"/>
    <col min="4097" max="4097" width="34.7109375" style="10" customWidth="1"/>
    <col min="4098" max="4098" width="36.7109375" style="10" customWidth="1"/>
    <col min="4099" max="4099" width="11.28515625" style="10" bestFit="1" customWidth="1"/>
    <col min="4100" max="4101" width="12.85546875" style="10" bestFit="1" customWidth="1"/>
    <col min="4102" max="4108" width="12.85546875" style="10" customWidth="1"/>
    <col min="4109" max="4109" width="15.42578125" style="10" bestFit="1" customWidth="1"/>
    <col min="4110" max="4110" width="14.140625" style="10" customWidth="1"/>
    <col min="4111" max="4111" width="19.42578125" style="10" bestFit="1" customWidth="1"/>
    <col min="4112" max="4112" width="11.28515625" style="10" bestFit="1" customWidth="1"/>
    <col min="4113" max="4113" width="9.7109375" style="10" bestFit="1" customWidth="1"/>
    <col min="4114" max="4114" width="11.28515625" style="10" bestFit="1" customWidth="1"/>
    <col min="4115" max="4352" width="9.140625" style="10"/>
    <col min="4353" max="4353" width="34.7109375" style="10" customWidth="1"/>
    <col min="4354" max="4354" width="36.7109375" style="10" customWidth="1"/>
    <col min="4355" max="4355" width="11.28515625" style="10" bestFit="1" customWidth="1"/>
    <col min="4356" max="4357" width="12.85546875" style="10" bestFit="1" customWidth="1"/>
    <col min="4358" max="4364" width="12.85546875" style="10" customWidth="1"/>
    <col min="4365" max="4365" width="15.42578125" style="10" bestFit="1" customWidth="1"/>
    <col min="4366" max="4366" width="14.140625" style="10" customWidth="1"/>
    <col min="4367" max="4367" width="19.42578125" style="10" bestFit="1" customWidth="1"/>
    <col min="4368" max="4368" width="11.28515625" style="10" bestFit="1" customWidth="1"/>
    <col min="4369" max="4369" width="9.7109375" style="10" bestFit="1" customWidth="1"/>
    <col min="4370" max="4370" width="11.28515625" style="10" bestFit="1" customWidth="1"/>
    <col min="4371" max="4608" width="9.140625" style="10"/>
    <col min="4609" max="4609" width="34.7109375" style="10" customWidth="1"/>
    <col min="4610" max="4610" width="36.7109375" style="10" customWidth="1"/>
    <col min="4611" max="4611" width="11.28515625" style="10" bestFit="1" customWidth="1"/>
    <col min="4612" max="4613" width="12.85546875" style="10" bestFit="1" customWidth="1"/>
    <col min="4614" max="4620" width="12.85546875" style="10" customWidth="1"/>
    <col min="4621" max="4621" width="15.42578125" style="10" bestFit="1" customWidth="1"/>
    <col min="4622" max="4622" width="14.140625" style="10" customWidth="1"/>
    <col min="4623" max="4623" width="19.42578125" style="10" bestFit="1" customWidth="1"/>
    <col min="4624" max="4624" width="11.28515625" style="10" bestFit="1" customWidth="1"/>
    <col min="4625" max="4625" width="9.7109375" style="10" bestFit="1" customWidth="1"/>
    <col min="4626" max="4626" width="11.28515625" style="10" bestFit="1" customWidth="1"/>
    <col min="4627" max="4864" width="9.140625" style="10"/>
    <col min="4865" max="4865" width="34.7109375" style="10" customWidth="1"/>
    <col min="4866" max="4866" width="36.7109375" style="10" customWidth="1"/>
    <col min="4867" max="4867" width="11.28515625" style="10" bestFit="1" customWidth="1"/>
    <col min="4868" max="4869" width="12.85546875" style="10" bestFit="1" customWidth="1"/>
    <col min="4870" max="4876" width="12.85546875" style="10" customWidth="1"/>
    <col min="4877" max="4877" width="15.42578125" style="10" bestFit="1" customWidth="1"/>
    <col min="4878" max="4878" width="14.140625" style="10" customWidth="1"/>
    <col min="4879" max="4879" width="19.42578125" style="10" bestFit="1" customWidth="1"/>
    <col min="4880" max="4880" width="11.28515625" style="10" bestFit="1" customWidth="1"/>
    <col min="4881" max="4881" width="9.7109375" style="10" bestFit="1" customWidth="1"/>
    <col min="4882" max="4882" width="11.28515625" style="10" bestFit="1" customWidth="1"/>
    <col min="4883" max="5120" width="9.140625" style="10"/>
    <col min="5121" max="5121" width="34.7109375" style="10" customWidth="1"/>
    <col min="5122" max="5122" width="36.7109375" style="10" customWidth="1"/>
    <col min="5123" max="5123" width="11.28515625" style="10" bestFit="1" customWidth="1"/>
    <col min="5124" max="5125" width="12.85546875" style="10" bestFit="1" customWidth="1"/>
    <col min="5126" max="5132" width="12.85546875" style="10" customWidth="1"/>
    <col min="5133" max="5133" width="15.42578125" style="10" bestFit="1" customWidth="1"/>
    <col min="5134" max="5134" width="14.140625" style="10" customWidth="1"/>
    <col min="5135" max="5135" width="19.42578125" style="10" bestFit="1" customWidth="1"/>
    <col min="5136" max="5136" width="11.28515625" style="10" bestFit="1" customWidth="1"/>
    <col min="5137" max="5137" width="9.7109375" style="10" bestFit="1" customWidth="1"/>
    <col min="5138" max="5138" width="11.28515625" style="10" bestFit="1" customWidth="1"/>
    <col min="5139" max="5376" width="9.140625" style="10"/>
    <col min="5377" max="5377" width="34.7109375" style="10" customWidth="1"/>
    <col min="5378" max="5378" width="36.7109375" style="10" customWidth="1"/>
    <col min="5379" max="5379" width="11.28515625" style="10" bestFit="1" customWidth="1"/>
    <col min="5380" max="5381" width="12.85546875" style="10" bestFit="1" customWidth="1"/>
    <col min="5382" max="5388" width="12.85546875" style="10" customWidth="1"/>
    <col min="5389" max="5389" width="15.42578125" style="10" bestFit="1" customWidth="1"/>
    <col min="5390" max="5390" width="14.140625" style="10" customWidth="1"/>
    <col min="5391" max="5391" width="19.42578125" style="10" bestFit="1" customWidth="1"/>
    <col min="5392" max="5392" width="11.28515625" style="10" bestFit="1" customWidth="1"/>
    <col min="5393" max="5393" width="9.7109375" style="10" bestFit="1" customWidth="1"/>
    <col min="5394" max="5394" width="11.28515625" style="10" bestFit="1" customWidth="1"/>
    <col min="5395" max="5632" width="9.140625" style="10"/>
    <col min="5633" max="5633" width="34.7109375" style="10" customWidth="1"/>
    <col min="5634" max="5634" width="36.7109375" style="10" customWidth="1"/>
    <col min="5635" max="5635" width="11.28515625" style="10" bestFit="1" customWidth="1"/>
    <col min="5636" max="5637" width="12.85546875" style="10" bestFit="1" customWidth="1"/>
    <col min="5638" max="5644" width="12.85546875" style="10" customWidth="1"/>
    <col min="5645" max="5645" width="15.42578125" style="10" bestFit="1" customWidth="1"/>
    <col min="5646" max="5646" width="14.140625" style="10" customWidth="1"/>
    <col min="5647" max="5647" width="19.42578125" style="10" bestFit="1" customWidth="1"/>
    <col min="5648" max="5648" width="11.28515625" style="10" bestFit="1" customWidth="1"/>
    <col min="5649" max="5649" width="9.7109375" style="10" bestFit="1" customWidth="1"/>
    <col min="5650" max="5650" width="11.28515625" style="10" bestFit="1" customWidth="1"/>
    <col min="5651" max="5888" width="9.140625" style="10"/>
    <col min="5889" max="5889" width="34.7109375" style="10" customWidth="1"/>
    <col min="5890" max="5890" width="36.7109375" style="10" customWidth="1"/>
    <col min="5891" max="5891" width="11.28515625" style="10" bestFit="1" customWidth="1"/>
    <col min="5892" max="5893" width="12.85546875" style="10" bestFit="1" customWidth="1"/>
    <col min="5894" max="5900" width="12.85546875" style="10" customWidth="1"/>
    <col min="5901" max="5901" width="15.42578125" style="10" bestFit="1" customWidth="1"/>
    <col min="5902" max="5902" width="14.140625" style="10" customWidth="1"/>
    <col min="5903" max="5903" width="19.42578125" style="10" bestFit="1" customWidth="1"/>
    <col min="5904" max="5904" width="11.28515625" style="10" bestFit="1" customWidth="1"/>
    <col min="5905" max="5905" width="9.7109375" style="10" bestFit="1" customWidth="1"/>
    <col min="5906" max="5906" width="11.28515625" style="10" bestFit="1" customWidth="1"/>
    <col min="5907" max="6144" width="9.140625" style="10"/>
    <col min="6145" max="6145" width="34.7109375" style="10" customWidth="1"/>
    <col min="6146" max="6146" width="36.7109375" style="10" customWidth="1"/>
    <col min="6147" max="6147" width="11.28515625" style="10" bestFit="1" customWidth="1"/>
    <col min="6148" max="6149" width="12.85546875" style="10" bestFit="1" customWidth="1"/>
    <col min="6150" max="6156" width="12.85546875" style="10" customWidth="1"/>
    <col min="6157" max="6157" width="15.42578125" style="10" bestFit="1" customWidth="1"/>
    <col min="6158" max="6158" width="14.140625" style="10" customWidth="1"/>
    <col min="6159" max="6159" width="19.42578125" style="10" bestFit="1" customWidth="1"/>
    <col min="6160" max="6160" width="11.28515625" style="10" bestFit="1" customWidth="1"/>
    <col min="6161" max="6161" width="9.7109375" style="10" bestFit="1" customWidth="1"/>
    <col min="6162" max="6162" width="11.28515625" style="10" bestFit="1" customWidth="1"/>
    <col min="6163" max="6400" width="9.140625" style="10"/>
    <col min="6401" max="6401" width="34.7109375" style="10" customWidth="1"/>
    <col min="6402" max="6402" width="36.7109375" style="10" customWidth="1"/>
    <col min="6403" max="6403" width="11.28515625" style="10" bestFit="1" customWidth="1"/>
    <col min="6404" max="6405" width="12.85546875" style="10" bestFit="1" customWidth="1"/>
    <col min="6406" max="6412" width="12.85546875" style="10" customWidth="1"/>
    <col min="6413" max="6413" width="15.42578125" style="10" bestFit="1" customWidth="1"/>
    <col min="6414" max="6414" width="14.140625" style="10" customWidth="1"/>
    <col min="6415" max="6415" width="19.42578125" style="10" bestFit="1" customWidth="1"/>
    <col min="6416" max="6416" width="11.28515625" style="10" bestFit="1" customWidth="1"/>
    <col min="6417" max="6417" width="9.7109375" style="10" bestFit="1" customWidth="1"/>
    <col min="6418" max="6418" width="11.28515625" style="10" bestFit="1" customWidth="1"/>
    <col min="6419" max="6656" width="9.140625" style="10"/>
    <col min="6657" max="6657" width="34.7109375" style="10" customWidth="1"/>
    <col min="6658" max="6658" width="36.7109375" style="10" customWidth="1"/>
    <col min="6659" max="6659" width="11.28515625" style="10" bestFit="1" customWidth="1"/>
    <col min="6660" max="6661" width="12.85546875" style="10" bestFit="1" customWidth="1"/>
    <col min="6662" max="6668" width="12.85546875" style="10" customWidth="1"/>
    <col min="6669" max="6669" width="15.42578125" style="10" bestFit="1" customWidth="1"/>
    <col min="6670" max="6670" width="14.140625" style="10" customWidth="1"/>
    <col min="6671" max="6671" width="19.42578125" style="10" bestFit="1" customWidth="1"/>
    <col min="6672" max="6672" width="11.28515625" style="10" bestFit="1" customWidth="1"/>
    <col min="6673" max="6673" width="9.7109375" style="10" bestFit="1" customWidth="1"/>
    <col min="6674" max="6674" width="11.28515625" style="10" bestFit="1" customWidth="1"/>
    <col min="6675" max="6912" width="9.140625" style="10"/>
    <col min="6913" max="6913" width="34.7109375" style="10" customWidth="1"/>
    <col min="6914" max="6914" width="36.7109375" style="10" customWidth="1"/>
    <col min="6915" max="6915" width="11.28515625" style="10" bestFit="1" customWidth="1"/>
    <col min="6916" max="6917" width="12.85546875" style="10" bestFit="1" customWidth="1"/>
    <col min="6918" max="6924" width="12.85546875" style="10" customWidth="1"/>
    <col min="6925" max="6925" width="15.42578125" style="10" bestFit="1" customWidth="1"/>
    <col min="6926" max="6926" width="14.140625" style="10" customWidth="1"/>
    <col min="6927" max="6927" width="19.42578125" style="10" bestFit="1" customWidth="1"/>
    <col min="6928" max="6928" width="11.28515625" style="10" bestFit="1" customWidth="1"/>
    <col min="6929" max="6929" width="9.7109375" style="10" bestFit="1" customWidth="1"/>
    <col min="6930" max="6930" width="11.28515625" style="10" bestFit="1" customWidth="1"/>
    <col min="6931" max="7168" width="9.140625" style="10"/>
    <col min="7169" max="7169" width="34.7109375" style="10" customWidth="1"/>
    <col min="7170" max="7170" width="36.7109375" style="10" customWidth="1"/>
    <col min="7171" max="7171" width="11.28515625" style="10" bestFit="1" customWidth="1"/>
    <col min="7172" max="7173" width="12.85546875" style="10" bestFit="1" customWidth="1"/>
    <col min="7174" max="7180" width="12.85546875" style="10" customWidth="1"/>
    <col min="7181" max="7181" width="15.42578125" style="10" bestFit="1" customWidth="1"/>
    <col min="7182" max="7182" width="14.140625" style="10" customWidth="1"/>
    <col min="7183" max="7183" width="19.42578125" style="10" bestFit="1" customWidth="1"/>
    <col min="7184" max="7184" width="11.28515625" style="10" bestFit="1" customWidth="1"/>
    <col min="7185" max="7185" width="9.7109375" style="10" bestFit="1" customWidth="1"/>
    <col min="7186" max="7186" width="11.28515625" style="10" bestFit="1" customWidth="1"/>
    <col min="7187" max="7424" width="9.140625" style="10"/>
    <col min="7425" max="7425" width="34.7109375" style="10" customWidth="1"/>
    <col min="7426" max="7426" width="36.7109375" style="10" customWidth="1"/>
    <col min="7427" max="7427" width="11.28515625" style="10" bestFit="1" customWidth="1"/>
    <col min="7428" max="7429" width="12.85546875" style="10" bestFit="1" customWidth="1"/>
    <col min="7430" max="7436" width="12.85546875" style="10" customWidth="1"/>
    <col min="7437" max="7437" width="15.42578125" style="10" bestFit="1" customWidth="1"/>
    <col min="7438" max="7438" width="14.140625" style="10" customWidth="1"/>
    <col min="7439" max="7439" width="19.42578125" style="10" bestFit="1" customWidth="1"/>
    <col min="7440" max="7440" width="11.28515625" style="10" bestFit="1" customWidth="1"/>
    <col min="7441" max="7441" width="9.7109375" style="10" bestFit="1" customWidth="1"/>
    <col min="7442" max="7442" width="11.28515625" style="10" bestFit="1" customWidth="1"/>
    <col min="7443" max="7680" width="9.140625" style="10"/>
    <col min="7681" max="7681" width="34.7109375" style="10" customWidth="1"/>
    <col min="7682" max="7682" width="36.7109375" style="10" customWidth="1"/>
    <col min="7683" max="7683" width="11.28515625" style="10" bestFit="1" customWidth="1"/>
    <col min="7684" max="7685" width="12.85546875" style="10" bestFit="1" customWidth="1"/>
    <col min="7686" max="7692" width="12.85546875" style="10" customWidth="1"/>
    <col min="7693" max="7693" width="15.42578125" style="10" bestFit="1" customWidth="1"/>
    <col min="7694" max="7694" width="14.140625" style="10" customWidth="1"/>
    <col min="7695" max="7695" width="19.42578125" style="10" bestFit="1" customWidth="1"/>
    <col min="7696" max="7696" width="11.28515625" style="10" bestFit="1" customWidth="1"/>
    <col min="7697" max="7697" width="9.7109375" style="10" bestFit="1" customWidth="1"/>
    <col min="7698" max="7698" width="11.28515625" style="10" bestFit="1" customWidth="1"/>
    <col min="7699" max="7936" width="9.140625" style="10"/>
    <col min="7937" max="7937" width="34.7109375" style="10" customWidth="1"/>
    <col min="7938" max="7938" width="36.7109375" style="10" customWidth="1"/>
    <col min="7939" max="7939" width="11.28515625" style="10" bestFit="1" customWidth="1"/>
    <col min="7940" max="7941" width="12.85546875" style="10" bestFit="1" customWidth="1"/>
    <col min="7942" max="7948" width="12.85546875" style="10" customWidth="1"/>
    <col min="7949" max="7949" width="15.42578125" style="10" bestFit="1" customWidth="1"/>
    <col min="7950" max="7950" width="14.140625" style="10" customWidth="1"/>
    <col min="7951" max="7951" width="19.42578125" style="10" bestFit="1" customWidth="1"/>
    <col min="7952" max="7952" width="11.28515625" style="10" bestFit="1" customWidth="1"/>
    <col min="7953" max="7953" width="9.7109375" style="10" bestFit="1" customWidth="1"/>
    <col min="7954" max="7954" width="11.28515625" style="10" bestFit="1" customWidth="1"/>
    <col min="7955" max="8192" width="9.140625" style="10"/>
    <col min="8193" max="8193" width="34.7109375" style="10" customWidth="1"/>
    <col min="8194" max="8194" width="36.7109375" style="10" customWidth="1"/>
    <col min="8195" max="8195" width="11.28515625" style="10" bestFit="1" customWidth="1"/>
    <col min="8196" max="8197" width="12.85546875" style="10" bestFit="1" customWidth="1"/>
    <col min="8198" max="8204" width="12.85546875" style="10" customWidth="1"/>
    <col min="8205" max="8205" width="15.42578125" style="10" bestFit="1" customWidth="1"/>
    <col min="8206" max="8206" width="14.140625" style="10" customWidth="1"/>
    <col min="8207" max="8207" width="19.42578125" style="10" bestFit="1" customWidth="1"/>
    <col min="8208" max="8208" width="11.28515625" style="10" bestFit="1" customWidth="1"/>
    <col min="8209" max="8209" width="9.7109375" style="10" bestFit="1" customWidth="1"/>
    <col min="8210" max="8210" width="11.28515625" style="10" bestFit="1" customWidth="1"/>
    <col min="8211" max="8448" width="9.140625" style="10"/>
    <col min="8449" max="8449" width="34.7109375" style="10" customWidth="1"/>
    <col min="8450" max="8450" width="36.7109375" style="10" customWidth="1"/>
    <col min="8451" max="8451" width="11.28515625" style="10" bestFit="1" customWidth="1"/>
    <col min="8452" max="8453" width="12.85546875" style="10" bestFit="1" customWidth="1"/>
    <col min="8454" max="8460" width="12.85546875" style="10" customWidth="1"/>
    <col min="8461" max="8461" width="15.42578125" style="10" bestFit="1" customWidth="1"/>
    <col min="8462" max="8462" width="14.140625" style="10" customWidth="1"/>
    <col min="8463" max="8463" width="19.42578125" style="10" bestFit="1" customWidth="1"/>
    <col min="8464" max="8464" width="11.28515625" style="10" bestFit="1" customWidth="1"/>
    <col min="8465" max="8465" width="9.7109375" style="10" bestFit="1" customWidth="1"/>
    <col min="8466" max="8466" width="11.28515625" style="10" bestFit="1" customWidth="1"/>
    <col min="8467" max="8704" width="9.140625" style="10"/>
    <col min="8705" max="8705" width="34.7109375" style="10" customWidth="1"/>
    <col min="8706" max="8706" width="36.7109375" style="10" customWidth="1"/>
    <col min="8707" max="8707" width="11.28515625" style="10" bestFit="1" customWidth="1"/>
    <col min="8708" max="8709" width="12.85546875" style="10" bestFit="1" customWidth="1"/>
    <col min="8710" max="8716" width="12.85546875" style="10" customWidth="1"/>
    <col min="8717" max="8717" width="15.42578125" style="10" bestFit="1" customWidth="1"/>
    <col min="8718" max="8718" width="14.140625" style="10" customWidth="1"/>
    <col min="8719" max="8719" width="19.42578125" style="10" bestFit="1" customWidth="1"/>
    <col min="8720" max="8720" width="11.28515625" style="10" bestFit="1" customWidth="1"/>
    <col min="8721" max="8721" width="9.7109375" style="10" bestFit="1" customWidth="1"/>
    <col min="8722" max="8722" width="11.28515625" style="10" bestFit="1" customWidth="1"/>
    <col min="8723" max="8960" width="9.140625" style="10"/>
    <col min="8961" max="8961" width="34.7109375" style="10" customWidth="1"/>
    <col min="8962" max="8962" width="36.7109375" style="10" customWidth="1"/>
    <col min="8963" max="8963" width="11.28515625" style="10" bestFit="1" customWidth="1"/>
    <col min="8964" max="8965" width="12.85546875" style="10" bestFit="1" customWidth="1"/>
    <col min="8966" max="8972" width="12.85546875" style="10" customWidth="1"/>
    <col min="8973" max="8973" width="15.42578125" style="10" bestFit="1" customWidth="1"/>
    <col min="8974" max="8974" width="14.140625" style="10" customWidth="1"/>
    <col min="8975" max="8975" width="19.42578125" style="10" bestFit="1" customWidth="1"/>
    <col min="8976" max="8976" width="11.28515625" style="10" bestFit="1" customWidth="1"/>
    <col min="8977" max="8977" width="9.7109375" style="10" bestFit="1" customWidth="1"/>
    <col min="8978" max="8978" width="11.28515625" style="10" bestFit="1" customWidth="1"/>
    <col min="8979" max="9216" width="9.140625" style="10"/>
    <col min="9217" max="9217" width="34.7109375" style="10" customWidth="1"/>
    <col min="9218" max="9218" width="36.7109375" style="10" customWidth="1"/>
    <col min="9219" max="9219" width="11.28515625" style="10" bestFit="1" customWidth="1"/>
    <col min="9220" max="9221" width="12.85546875" style="10" bestFit="1" customWidth="1"/>
    <col min="9222" max="9228" width="12.85546875" style="10" customWidth="1"/>
    <col min="9229" max="9229" width="15.42578125" style="10" bestFit="1" customWidth="1"/>
    <col min="9230" max="9230" width="14.140625" style="10" customWidth="1"/>
    <col min="9231" max="9231" width="19.42578125" style="10" bestFit="1" customWidth="1"/>
    <col min="9232" max="9232" width="11.28515625" style="10" bestFit="1" customWidth="1"/>
    <col min="9233" max="9233" width="9.7109375" style="10" bestFit="1" customWidth="1"/>
    <col min="9234" max="9234" width="11.28515625" style="10" bestFit="1" customWidth="1"/>
    <col min="9235" max="9472" width="9.140625" style="10"/>
    <col min="9473" max="9473" width="34.7109375" style="10" customWidth="1"/>
    <col min="9474" max="9474" width="36.7109375" style="10" customWidth="1"/>
    <col min="9475" max="9475" width="11.28515625" style="10" bestFit="1" customWidth="1"/>
    <col min="9476" max="9477" width="12.85546875" style="10" bestFit="1" customWidth="1"/>
    <col min="9478" max="9484" width="12.85546875" style="10" customWidth="1"/>
    <col min="9485" max="9485" width="15.42578125" style="10" bestFit="1" customWidth="1"/>
    <col min="9486" max="9486" width="14.140625" style="10" customWidth="1"/>
    <col min="9487" max="9487" width="19.42578125" style="10" bestFit="1" customWidth="1"/>
    <col min="9488" max="9488" width="11.28515625" style="10" bestFit="1" customWidth="1"/>
    <col min="9489" max="9489" width="9.7109375" style="10" bestFit="1" customWidth="1"/>
    <col min="9490" max="9490" width="11.28515625" style="10" bestFit="1" customWidth="1"/>
    <col min="9491" max="9728" width="9.140625" style="10"/>
    <col min="9729" max="9729" width="34.7109375" style="10" customWidth="1"/>
    <col min="9730" max="9730" width="36.7109375" style="10" customWidth="1"/>
    <col min="9731" max="9731" width="11.28515625" style="10" bestFit="1" customWidth="1"/>
    <col min="9732" max="9733" width="12.85546875" style="10" bestFit="1" customWidth="1"/>
    <col min="9734" max="9740" width="12.85546875" style="10" customWidth="1"/>
    <col min="9741" max="9741" width="15.42578125" style="10" bestFit="1" customWidth="1"/>
    <col min="9742" max="9742" width="14.140625" style="10" customWidth="1"/>
    <col min="9743" max="9743" width="19.42578125" style="10" bestFit="1" customWidth="1"/>
    <col min="9744" max="9744" width="11.28515625" style="10" bestFit="1" customWidth="1"/>
    <col min="9745" max="9745" width="9.7109375" style="10" bestFit="1" customWidth="1"/>
    <col min="9746" max="9746" width="11.28515625" style="10" bestFit="1" customWidth="1"/>
    <col min="9747" max="9984" width="9.140625" style="10"/>
    <col min="9985" max="9985" width="34.7109375" style="10" customWidth="1"/>
    <col min="9986" max="9986" width="36.7109375" style="10" customWidth="1"/>
    <col min="9987" max="9987" width="11.28515625" style="10" bestFit="1" customWidth="1"/>
    <col min="9988" max="9989" width="12.85546875" style="10" bestFit="1" customWidth="1"/>
    <col min="9990" max="9996" width="12.85546875" style="10" customWidth="1"/>
    <col min="9997" max="9997" width="15.42578125" style="10" bestFit="1" customWidth="1"/>
    <col min="9998" max="9998" width="14.140625" style="10" customWidth="1"/>
    <col min="9999" max="9999" width="19.42578125" style="10" bestFit="1" customWidth="1"/>
    <col min="10000" max="10000" width="11.28515625" style="10" bestFit="1" customWidth="1"/>
    <col min="10001" max="10001" width="9.7109375" style="10" bestFit="1" customWidth="1"/>
    <col min="10002" max="10002" width="11.28515625" style="10" bestFit="1" customWidth="1"/>
    <col min="10003" max="10240" width="9.140625" style="10"/>
    <col min="10241" max="10241" width="34.7109375" style="10" customWidth="1"/>
    <col min="10242" max="10242" width="36.7109375" style="10" customWidth="1"/>
    <col min="10243" max="10243" width="11.28515625" style="10" bestFit="1" customWidth="1"/>
    <col min="10244" max="10245" width="12.85546875" style="10" bestFit="1" customWidth="1"/>
    <col min="10246" max="10252" width="12.85546875" style="10" customWidth="1"/>
    <col min="10253" max="10253" width="15.42578125" style="10" bestFit="1" customWidth="1"/>
    <col min="10254" max="10254" width="14.140625" style="10" customWidth="1"/>
    <col min="10255" max="10255" width="19.42578125" style="10" bestFit="1" customWidth="1"/>
    <col min="10256" max="10256" width="11.28515625" style="10" bestFit="1" customWidth="1"/>
    <col min="10257" max="10257" width="9.7109375" style="10" bestFit="1" customWidth="1"/>
    <col min="10258" max="10258" width="11.28515625" style="10" bestFit="1" customWidth="1"/>
    <col min="10259" max="10496" width="9.140625" style="10"/>
    <col min="10497" max="10497" width="34.7109375" style="10" customWidth="1"/>
    <col min="10498" max="10498" width="36.7109375" style="10" customWidth="1"/>
    <col min="10499" max="10499" width="11.28515625" style="10" bestFit="1" customWidth="1"/>
    <col min="10500" max="10501" width="12.85546875" style="10" bestFit="1" customWidth="1"/>
    <col min="10502" max="10508" width="12.85546875" style="10" customWidth="1"/>
    <col min="10509" max="10509" width="15.42578125" style="10" bestFit="1" customWidth="1"/>
    <col min="10510" max="10510" width="14.140625" style="10" customWidth="1"/>
    <col min="10511" max="10511" width="19.42578125" style="10" bestFit="1" customWidth="1"/>
    <col min="10512" max="10512" width="11.28515625" style="10" bestFit="1" customWidth="1"/>
    <col min="10513" max="10513" width="9.7109375" style="10" bestFit="1" customWidth="1"/>
    <col min="10514" max="10514" width="11.28515625" style="10" bestFit="1" customWidth="1"/>
    <col min="10515" max="10752" width="9.140625" style="10"/>
    <col min="10753" max="10753" width="34.7109375" style="10" customWidth="1"/>
    <col min="10754" max="10754" width="36.7109375" style="10" customWidth="1"/>
    <col min="10755" max="10755" width="11.28515625" style="10" bestFit="1" customWidth="1"/>
    <col min="10756" max="10757" width="12.85546875" style="10" bestFit="1" customWidth="1"/>
    <col min="10758" max="10764" width="12.85546875" style="10" customWidth="1"/>
    <col min="10765" max="10765" width="15.42578125" style="10" bestFit="1" customWidth="1"/>
    <col min="10766" max="10766" width="14.140625" style="10" customWidth="1"/>
    <col min="10767" max="10767" width="19.42578125" style="10" bestFit="1" customWidth="1"/>
    <col min="10768" max="10768" width="11.28515625" style="10" bestFit="1" customWidth="1"/>
    <col min="10769" max="10769" width="9.7109375" style="10" bestFit="1" customWidth="1"/>
    <col min="10770" max="10770" width="11.28515625" style="10" bestFit="1" customWidth="1"/>
    <col min="10771" max="11008" width="9.140625" style="10"/>
    <col min="11009" max="11009" width="34.7109375" style="10" customWidth="1"/>
    <col min="11010" max="11010" width="36.7109375" style="10" customWidth="1"/>
    <col min="11011" max="11011" width="11.28515625" style="10" bestFit="1" customWidth="1"/>
    <col min="11012" max="11013" width="12.85546875" style="10" bestFit="1" customWidth="1"/>
    <col min="11014" max="11020" width="12.85546875" style="10" customWidth="1"/>
    <col min="11021" max="11021" width="15.42578125" style="10" bestFit="1" customWidth="1"/>
    <col min="11022" max="11022" width="14.140625" style="10" customWidth="1"/>
    <col min="11023" max="11023" width="19.42578125" style="10" bestFit="1" customWidth="1"/>
    <col min="11024" max="11024" width="11.28515625" style="10" bestFit="1" customWidth="1"/>
    <col min="11025" max="11025" width="9.7109375" style="10" bestFit="1" customWidth="1"/>
    <col min="11026" max="11026" width="11.28515625" style="10" bestFit="1" customWidth="1"/>
    <col min="11027" max="11264" width="9.140625" style="10"/>
    <col min="11265" max="11265" width="34.7109375" style="10" customWidth="1"/>
    <col min="11266" max="11266" width="36.7109375" style="10" customWidth="1"/>
    <col min="11267" max="11267" width="11.28515625" style="10" bestFit="1" customWidth="1"/>
    <col min="11268" max="11269" width="12.85546875" style="10" bestFit="1" customWidth="1"/>
    <col min="11270" max="11276" width="12.85546875" style="10" customWidth="1"/>
    <col min="11277" max="11277" width="15.42578125" style="10" bestFit="1" customWidth="1"/>
    <col min="11278" max="11278" width="14.140625" style="10" customWidth="1"/>
    <col min="11279" max="11279" width="19.42578125" style="10" bestFit="1" customWidth="1"/>
    <col min="11280" max="11280" width="11.28515625" style="10" bestFit="1" customWidth="1"/>
    <col min="11281" max="11281" width="9.7109375" style="10" bestFit="1" customWidth="1"/>
    <col min="11282" max="11282" width="11.28515625" style="10" bestFit="1" customWidth="1"/>
    <col min="11283" max="11520" width="9.140625" style="10"/>
    <col min="11521" max="11521" width="34.7109375" style="10" customWidth="1"/>
    <col min="11522" max="11522" width="36.7109375" style="10" customWidth="1"/>
    <col min="11523" max="11523" width="11.28515625" style="10" bestFit="1" customWidth="1"/>
    <col min="11524" max="11525" width="12.85546875" style="10" bestFit="1" customWidth="1"/>
    <col min="11526" max="11532" width="12.85546875" style="10" customWidth="1"/>
    <col min="11533" max="11533" width="15.42578125" style="10" bestFit="1" customWidth="1"/>
    <col min="11534" max="11534" width="14.140625" style="10" customWidth="1"/>
    <col min="11535" max="11535" width="19.42578125" style="10" bestFit="1" customWidth="1"/>
    <col min="11536" max="11536" width="11.28515625" style="10" bestFit="1" customWidth="1"/>
    <col min="11537" max="11537" width="9.7109375" style="10" bestFit="1" customWidth="1"/>
    <col min="11538" max="11538" width="11.28515625" style="10" bestFit="1" customWidth="1"/>
    <col min="11539" max="11776" width="9.140625" style="10"/>
    <col min="11777" max="11777" width="34.7109375" style="10" customWidth="1"/>
    <col min="11778" max="11778" width="36.7109375" style="10" customWidth="1"/>
    <col min="11779" max="11779" width="11.28515625" style="10" bestFit="1" customWidth="1"/>
    <col min="11780" max="11781" width="12.85546875" style="10" bestFit="1" customWidth="1"/>
    <col min="11782" max="11788" width="12.85546875" style="10" customWidth="1"/>
    <col min="11789" max="11789" width="15.42578125" style="10" bestFit="1" customWidth="1"/>
    <col min="11790" max="11790" width="14.140625" style="10" customWidth="1"/>
    <col min="11791" max="11791" width="19.42578125" style="10" bestFit="1" customWidth="1"/>
    <col min="11792" max="11792" width="11.28515625" style="10" bestFit="1" customWidth="1"/>
    <col min="11793" max="11793" width="9.7109375" style="10" bestFit="1" customWidth="1"/>
    <col min="11794" max="11794" width="11.28515625" style="10" bestFit="1" customWidth="1"/>
    <col min="11795" max="12032" width="9.140625" style="10"/>
    <col min="12033" max="12033" width="34.7109375" style="10" customWidth="1"/>
    <col min="12034" max="12034" width="36.7109375" style="10" customWidth="1"/>
    <col min="12035" max="12035" width="11.28515625" style="10" bestFit="1" customWidth="1"/>
    <col min="12036" max="12037" width="12.85546875" style="10" bestFit="1" customWidth="1"/>
    <col min="12038" max="12044" width="12.85546875" style="10" customWidth="1"/>
    <col min="12045" max="12045" width="15.42578125" style="10" bestFit="1" customWidth="1"/>
    <col min="12046" max="12046" width="14.140625" style="10" customWidth="1"/>
    <col min="12047" max="12047" width="19.42578125" style="10" bestFit="1" customWidth="1"/>
    <col min="12048" max="12048" width="11.28515625" style="10" bestFit="1" customWidth="1"/>
    <col min="12049" max="12049" width="9.7109375" style="10" bestFit="1" customWidth="1"/>
    <col min="12050" max="12050" width="11.28515625" style="10" bestFit="1" customWidth="1"/>
    <col min="12051" max="12288" width="9.140625" style="10"/>
    <col min="12289" max="12289" width="34.7109375" style="10" customWidth="1"/>
    <col min="12290" max="12290" width="36.7109375" style="10" customWidth="1"/>
    <col min="12291" max="12291" width="11.28515625" style="10" bestFit="1" customWidth="1"/>
    <col min="12292" max="12293" width="12.85546875" style="10" bestFit="1" customWidth="1"/>
    <col min="12294" max="12300" width="12.85546875" style="10" customWidth="1"/>
    <col min="12301" max="12301" width="15.42578125" style="10" bestFit="1" customWidth="1"/>
    <col min="12302" max="12302" width="14.140625" style="10" customWidth="1"/>
    <col min="12303" max="12303" width="19.42578125" style="10" bestFit="1" customWidth="1"/>
    <col min="12304" max="12304" width="11.28515625" style="10" bestFit="1" customWidth="1"/>
    <col min="12305" max="12305" width="9.7109375" style="10" bestFit="1" customWidth="1"/>
    <col min="12306" max="12306" width="11.28515625" style="10" bestFit="1" customWidth="1"/>
    <col min="12307" max="12544" width="9.140625" style="10"/>
    <col min="12545" max="12545" width="34.7109375" style="10" customWidth="1"/>
    <col min="12546" max="12546" width="36.7109375" style="10" customWidth="1"/>
    <col min="12547" max="12547" width="11.28515625" style="10" bestFit="1" customWidth="1"/>
    <col min="12548" max="12549" width="12.85546875" style="10" bestFit="1" customWidth="1"/>
    <col min="12550" max="12556" width="12.85546875" style="10" customWidth="1"/>
    <col min="12557" max="12557" width="15.42578125" style="10" bestFit="1" customWidth="1"/>
    <col min="12558" max="12558" width="14.140625" style="10" customWidth="1"/>
    <col min="12559" max="12559" width="19.42578125" style="10" bestFit="1" customWidth="1"/>
    <col min="12560" max="12560" width="11.28515625" style="10" bestFit="1" customWidth="1"/>
    <col min="12561" max="12561" width="9.7109375" style="10" bestFit="1" customWidth="1"/>
    <col min="12562" max="12562" width="11.28515625" style="10" bestFit="1" customWidth="1"/>
    <col min="12563" max="12800" width="9.140625" style="10"/>
    <col min="12801" max="12801" width="34.7109375" style="10" customWidth="1"/>
    <col min="12802" max="12802" width="36.7109375" style="10" customWidth="1"/>
    <col min="12803" max="12803" width="11.28515625" style="10" bestFit="1" customWidth="1"/>
    <col min="12804" max="12805" width="12.85546875" style="10" bestFit="1" customWidth="1"/>
    <col min="12806" max="12812" width="12.85546875" style="10" customWidth="1"/>
    <col min="12813" max="12813" width="15.42578125" style="10" bestFit="1" customWidth="1"/>
    <col min="12814" max="12814" width="14.140625" style="10" customWidth="1"/>
    <col min="12815" max="12815" width="19.42578125" style="10" bestFit="1" customWidth="1"/>
    <col min="12816" max="12816" width="11.28515625" style="10" bestFit="1" customWidth="1"/>
    <col min="12817" max="12817" width="9.7109375" style="10" bestFit="1" customWidth="1"/>
    <col min="12818" max="12818" width="11.28515625" style="10" bestFit="1" customWidth="1"/>
    <col min="12819" max="13056" width="9.140625" style="10"/>
    <col min="13057" max="13057" width="34.7109375" style="10" customWidth="1"/>
    <col min="13058" max="13058" width="36.7109375" style="10" customWidth="1"/>
    <col min="13059" max="13059" width="11.28515625" style="10" bestFit="1" customWidth="1"/>
    <col min="13060" max="13061" width="12.85546875" style="10" bestFit="1" customWidth="1"/>
    <col min="13062" max="13068" width="12.85546875" style="10" customWidth="1"/>
    <col min="13069" max="13069" width="15.42578125" style="10" bestFit="1" customWidth="1"/>
    <col min="13070" max="13070" width="14.140625" style="10" customWidth="1"/>
    <col min="13071" max="13071" width="19.42578125" style="10" bestFit="1" customWidth="1"/>
    <col min="13072" max="13072" width="11.28515625" style="10" bestFit="1" customWidth="1"/>
    <col min="13073" max="13073" width="9.7109375" style="10" bestFit="1" customWidth="1"/>
    <col min="13074" max="13074" width="11.28515625" style="10" bestFit="1" customWidth="1"/>
    <col min="13075" max="13312" width="9.140625" style="10"/>
    <col min="13313" max="13313" width="34.7109375" style="10" customWidth="1"/>
    <col min="13314" max="13314" width="36.7109375" style="10" customWidth="1"/>
    <col min="13315" max="13315" width="11.28515625" style="10" bestFit="1" customWidth="1"/>
    <col min="13316" max="13317" width="12.85546875" style="10" bestFit="1" customWidth="1"/>
    <col min="13318" max="13324" width="12.85546875" style="10" customWidth="1"/>
    <col min="13325" max="13325" width="15.42578125" style="10" bestFit="1" customWidth="1"/>
    <col min="13326" max="13326" width="14.140625" style="10" customWidth="1"/>
    <col min="13327" max="13327" width="19.42578125" style="10" bestFit="1" customWidth="1"/>
    <col min="13328" max="13328" width="11.28515625" style="10" bestFit="1" customWidth="1"/>
    <col min="13329" max="13329" width="9.7109375" style="10" bestFit="1" customWidth="1"/>
    <col min="13330" max="13330" width="11.28515625" style="10" bestFit="1" customWidth="1"/>
    <col min="13331" max="13568" width="9.140625" style="10"/>
    <col min="13569" max="13569" width="34.7109375" style="10" customWidth="1"/>
    <col min="13570" max="13570" width="36.7109375" style="10" customWidth="1"/>
    <col min="13571" max="13571" width="11.28515625" style="10" bestFit="1" customWidth="1"/>
    <col min="13572" max="13573" width="12.85546875" style="10" bestFit="1" customWidth="1"/>
    <col min="13574" max="13580" width="12.85546875" style="10" customWidth="1"/>
    <col min="13581" max="13581" width="15.42578125" style="10" bestFit="1" customWidth="1"/>
    <col min="13582" max="13582" width="14.140625" style="10" customWidth="1"/>
    <col min="13583" max="13583" width="19.42578125" style="10" bestFit="1" customWidth="1"/>
    <col min="13584" max="13584" width="11.28515625" style="10" bestFit="1" customWidth="1"/>
    <col min="13585" max="13585" width="9.7109375" style="10" bestFit="1" customWidth="1"/>
    <col min="13586" max="13586" width="11.28515625" style="10" bestFit="1" customWidth="1"/>
    <col min="13587" max="13824" width="9.140625" style="10"/>
    <col min="13825" max="13825" width="34.7109375" style="10" customWidth="1"/>
    <col min="13826" max="13826" width="36.7109375" style="10" customWidth="1"/>
    <col min="13827" max="13827" width="11.28515625" style="10" bestFit="1" customWidth="1"/>
    <col min="13828" max="13829" width="12.85546875" style="10" bestFit="1" customWidth="1"/>
    <col min="13830" max="13836" width="12.85546875" style="10" customWidth="1"/>
    <col min="13837" max="13837" width="15.42578125" style="10" bestFit="1" customWidth="1"/>
    <col min="13838" max="13838" width="14.140625" style="10" customWidth="1"/>
    <col min="13839" max="13839" width="19.42578125" style="10" bestFit="1" customWidth="1"/>
    <col min="13840" max="13840" width="11.28515625" style="10" bestFit="1" customWidth="1"/>
    <col min="13841" max="13841" width="9.7109375" style="10" bestFit="1" customWidth="1"/>
    <col min="13842" max="13842" width="11.28515625" style="10" bestFit="1" customWidth="1"/>
    <col min="13843" max="14080" width="9.140625" style="10"/>
    <col min="14081" max="14081" width="34.7109375" style="10" customWidth="1"/>
    <col min="14082" max="14082" width="36.7109375" style="10" customWidth="1"/>
    <col min="14083" max="14083" width="11.28515625" style="10" bestFit="1" customWidth="1"/>
    <col min="14084" max="14085" width="12.85546875" style="10" bestFit="1" customWidth="1"/>
    <col min="14086" max="14092" width="12.85546875" style="10" customWidth="1"/>
    <col min="14093" max="14093" width="15.42578125" style="10" bestFit="1" customWidth="1"/>
    <col min="14094" max="14094" width="14.140625" style="10" customWidth="1"/>
    <col min="14095" max="14095" width="19.42578125" style="10" bestFit="1" customWidth="1"/>
    <col min="14096" max="14096" width="11.28515625" style="10" bestFit="1" customWidth="1"/>
    <col min="14097" max="14097" width="9.7109375" style="10" bestFit="1" customWidth="1"/>
    <col min="14098" max="14098" width="11.28515625" style="10" bestFit="1" customWidth="1"/>
    <col min="14099" max="14336" width="9.140625" style="10"/>
    <col min="14337" max="14337" width="34.7109375" style="10" customWidth="1"/>
    <col min="14338" max="14338" width="36.7109375" style="10" customWidth="1"/>
    <col min="14339" max="14339" width="11.28515625" style="10" bestFit="1" customWidth="1"/>
    <col min="14340" max="14341" width="12.85546875" style="10" bestFit="1" customWidth="1"/>
    <col min="14342" max="14348" width="12.85546875" style="10" customWidth="1"/>
    <col min="14349" max="14349" width="15.42578125" style="10" bestFit="1" customWidth="1"/>
    <col min="14350" max="14350" width="14.140625" style="10" customWidth="1"/>
    <col min="14351" max="14351" width="19.42578125" style="10" bestFit="1" customWidth="1"/>
    <col min="14352" max="14352" width="11.28515625" style="10" bestFit="1" customWidth="1"/>
    <col min="14353" max="14353" width="9.7109375" style="10" bestFit="1" customWidth="1"/>
    <col min="14354" max="14354" width="11.28515625" style="10" bestFit="1" customWidth="1"/>
    <col min="14355" max="14592" width="9.140625" style="10"/>
    <col min="14593" max="14593" width="34.7109375" style="10" customWidth="1"/>
    <col min="14594" max="14594" width="36.7109375" style="10" customWidth="1"/>
    <col min="14595" max="14595" width="11.28515625" style="10" bestFit="1" customWidth="1"/>
    <col min="14596" max="14597" width="12.85546875" style="10" bestFit="1" customWidth="1"/>
    <col min="14598" max="14604" width="12.85546875" style="10" customWidth="1"/>
    <col min="14605" max="14605" width="15.42578125" style="10" bestFit="1" customWidth="1"/>
    <col min="14606" max="14606" width="14.140625" style="10" customWidth="1"/>
    <col min="14607" max="14607" width="19.42578125" style="10" bestFit="1" customWidth="1"/>
    <col min="14608" max="14608" width="11.28515625" style="10" bestFit="1" customWidth="1"/>
    <col min="14609" max="14609" width="9.7109375" style="10" bestFit="1" customWidth="1"/>
    <col min="14610" max="14610" width="11.28515625" style="10" bestFit="1" customWidth="1"/>
    <col min="14611" max="14848" width="9.140625" style="10"/>
    <col min="14849" max="14849" width="34.7109375" style="10" customWidth="1"/>
    <col min="14850" max="14850" width="36.7109375" style="10" customWidth="1"/>
    <col min="14851" max="14851" width="11.28515625" style="10" bestFit="1" customWidth="1"/>
    <col min="14852" max="14853" width="12.85546875" style="10" bestFit="1" customWidth="1"/>
    <col min="14854" max="14860" width="12.85546875" style="10" customWidth="1"/>
    <col min="14861" max="14861" width="15.42578125" style="10" bestFit="1" customWidth="1"/>
    <col min="14862" max="14862" width="14.140625" style="10" customWidth="1"/>
    <col min="14863" max="14863" width="19.42578125" style="10" bestFit="1" customWidth="1"/>
    <col min="14864" max="14864" width="11.28515625" style="10" bestFit="1" customWidth="1"/>
    <col min="14865" max="14865" width="9.7109375" style="10" bestFit="1" customWidth="1"/>
    <col min="14866" max="14866" width="11.28515625" style="10" bestFit="1" customWidth="1"/>
    <col min="14867" max="15104" width="9.140625" style="10"/>
    <col min="15105" max="15105" width="34.7109375" style="10" customWidth="1"/>
    <col min="15106" max="15106" width="36.7109375" style="10" customWidth="1"/>
    <col min="15107" max="15107" width="11.28515625" style="10" bestFit="1" customWidth="1"/>
    <col min="15108" max="15109" width="12.85546875" style="10" bestFit="1" customWidth="1"/>
    <col min="15110" max="15116" width="12.85546875" style="10" customWidth="1"/>
    <col min="15117" max="15117" width="15.42578125" style="10" bestFit="1" customWidth="1"/>
    <col min="15118" max="15118" width="14.140625" style="10" customWidth="1"/>
    <col min="15119" max="15119" width="19.42578125" style="10" bestFit="1" customWidth="1"/>
    <col min="15120" max="15120" width="11.28515625" style="10" bestFit="1" customWidth="1"/>
    <col min="15121" max="15121" width="9.7109375" style="10" bestFit="1" customWidth="1"/>
    <col min="15122" max="15122" width="11.28515625" style="10" bestFit="1" customWidth="1"/>
    <col min="15123" max="15360" width="9.140625" style="10"/>
    <col min="15361" max="15361" width="34.7109375" style="10" customWidth="1"/>
    <col min="15362" max="15362" width="36.7109375" style="10" customWidth="1"/>
    <col min="15363" max="15363" width="11.28515625" style="10" bestFit="1" customWidth="1"/>
    <col min="15364" max="15365" width="12.85546875" style="10" bestFit="1" customWidth="1"/>
    <col min="15366" max="15372" width="12.85546875" style="10" customWidth="1"/>
    <col min="15373" max="15373" width="15.42578125" style="10" bestFit="1" customWidth="1"/>
    <col min="15374" max="15374" width="14.140625" style="10" customWidth="1"/>
    <col min="15375" max="15375" width="19.42578125" style="10" bestFit="1" customWidth="1"/>
    <col min="15376" max="15376" width="11.28515625" style="10" bestFit="1" customWidth="1"/>
    <col min="15377" max="15377" width="9.7109375" style="10" bestFit="1" customWidth="1"/>
    <col min="15378" max="15378" width="11.28515625" style="10" bestFit="1" customWidth="1"/>
    <col min="15379" max="15616" width="9.140625" style="10"/>
    <col min="15617" max="15617" width="34.7109375" style="10" customWidth="1"/>
    <col min="15618" max="15618" width="36.7109375" style="10" customWidth="1"/>
    <col min="15619" max="15619" width="11.28515625" style="10" bestFit="1" customWidth="1"/>
    <col min="15620" max="15621" width="12.85546875" style="10" bestFit="1" customWidth="1"/>
    <col min="15622" max="15628" width="12.85546875" style="10" customWidth="1"/>
    <col min="15629" max="15629" width="15.42578125" style="10" bestFit="1" customWidth="1"/>
    <col min="15630" max="15630" width="14.140625" style="10" customWidth="1"/>
    <col min="15631" max="15631" width="19.42578125" style="10" bestFit="1" customWidth="1"/>
    <col min="15632" max="15632" width="11.28515625" style="10" bestFit="1" customWidth="1"/>
    <col min="15633" max="15633" width="9.7109375" style="10" bestFit="1" customWidth="1"/>
    <col min="15634" max="15634" width="11.28515625" style="10" bestFit="1" customWidth="1"/>
    <col min="15635" max="15872" width="9.140625" style="10"/>
    <col min="15873" max="15873" width="34.7109375" style="10" customWidth="1"/>
    <col min="15874" max="15874" width="36.7109375" style="10" customWidth="1"/>
    <col min="15875" max="15875" width="11.28515625" style="10" bestFit="1" customWidth="1"/>
    <col min="15876" max="15877" width="12.85546875" style="10" bestFit="1" customWidth="1"/>
    <col min="15878" max="15884" width="12.85546875" style="10" customWidth="1"/>
    <col min="15885" max="15885" width="15.42578125" style="10" bestFit="1" customWidth="1"/>
    <col min="15886" max="15886" width="14.140625" style="10" customWidth="1"/>
    <col min="15887" max="15887" width="19.42578125" style="10" bestFit="1" customWidth="1"/>
    <col min="15888" max="15888" width="11.28515625" style="10" bestFit="1" customWidth="1"/>
    <col min="15889" max="15889" width="9.7109375" style="10" bestFit="1" customWidth="1"/>
    <col min="15890" max="15890" width="11.28515625" style="10" bestFit="1" customWidth="1"/>
    <col min="15891" max="16128" width="9.140625" style="10"/>
    <col min="16129" max="16129" width="34.7109375" style="10" customWidth="1"/>
    <col min="16130" max="16130" width="36.7109375" style="10" customWidth="1"/>
    <col min="16131" max="16131" width="11.28515625" style="10" bestFit="1" customWidth="1"/>
    <col min="16132" max="16133" width="12.85546875" style="10" bestFit="1" customWidth="1"/>
    <col min="16134" max="16140" width="12.85546875" style="10" customWidth="1"/>
    <col min="16141" max="16141" width="15.42578125" style="10" bestFit="1" customWidth="1"/>
    <col min="16142" max="16142" width="14.140625" style="10" customWidth="1"/>
    <col min="16143" max="16143" width="19.42578125" style="10" bestFit="1" customWidth="1"/>
    <col min="16144" max="16144" width="11.28515625" style="10" bestFit="1" customWidth="1"/>
    <col min="16145" max="16145" width="9.7109375" style="10" bestFit="1" customWidth="1"/>
    <col min="16146" max="16146" width="11.28515625" style="10" bestFit="1" customWidth="1"/>
    <col min="16147" max="16384" width="9.140625" style="10"/>
  </cols>
  <sheetData>
    <row r="1" spans="1:18" ht="15.75" x14ac:dyDescent="0.2">
      <c r="A1" s="13" t="s">
        <v>6</v>
      </c>
      <c r="B1" s="14"/>
      <c r="C1" s="14"/>
    </row>
    <row r="2" spans="1:18" ht="15.75" x14ac:dyDescent="0.25">
      <c r="A2" s="196" t="s">
        <v>64</v>
      </c>
      <c r="B2" s="197"/>
      <c r="C2" s="197"/>
    </row>
    <row r="3" spans="1:18" ht="15.75" x14ac:dyDescent="0.25">
      <c r="A3" s="196" t="s">
        <v>65</v>
      </c>
      <c r="B3" s="197"/>
      <c r="C3" s="197"/>
    </row>
    <row r="4" spans="1:18" ht="15.75" x14ac:dyDescent="0.25">
      <c r="A4" s="196" t="s">
        <v>66</v>
      </c>
      <c r="B4" s="197"/>
      <c r="C4" s="197"/>
    </row>
    <row r="5" spans="1:18" ht="15.75" x14ac:dyDescent="0.2">
      <c r="A5" s="17" t="s">
        <v>89</v>
      </c>
      <c r="B5" s="18"/>
      <c r="C5" s="18"/>
    </row>
    <row r="7" spans="1:18" x14ac:dyDescent="0.2">
      <c r="N7" s="9" t="s">
        <v>0</v>
      </c>
    </row>
    <row r="8" spans="1:18" x14ac:dyDescent="0.2">
      <c r="N8" s="9" t="s">
        <v>46</v>
      </c>
    </row>
    <row r="9" spans="1:18" s="29" customFormat="1" x14ac:dyDescent="0.2">
      <c r="B9" s="29" t="s">
        <v>9</v>
      </c>
      <c r="C9" s="29">
        <v>1992</v>
      </c>
      <c r="D9" s="29">
        <v>2001</v>
      </c>
      <c r="E9" s="29">
        <v>2002</v>
      </c>
      <c r="F9" s="29">
        <v>2009</v>
      </c>
      <c r="G9" s="29">
        <v>2010</v>
      </c>
      <c r="H9" s="29">
        <v>2011</v>
      </c>
      <c r="I9" s="29">
        <v>2012</v>
      </c>
      <c r="J9" s="29">
        <v>2013</v>
      </c>
      <c r="K9" s="29">
        <v>2014</v>
      </c>
      <c r="L9" s="29">
        <v>2015</v>
      </c>
      <c r="M9" s="29" t="s">
        <v>10</v>
      </c>
      <c r="N9" s="199" t="s">
        <v>13</v>
      </c>
      <c r="P9" s="125"/>
    </row>
    <row r="10" spans="1:18" s="29" customFormat="1" x14ac:dyDescent="0.2">
      <c r="P10" s="125"/>
    </row>
    <row r="11" spans="1:18" x14ac:dyDescent="0.2">
      <c r="A11" s="29" t="s">
        <v>2</v>
      </c>
    </row>
    <row r="12" spans="1:18" x14ac:dyDescent="0.2">
      <c r="A12" s="29"/>
      <c r="M12" s="30" t="s">
        <v>5</v>
      </c>
    </row>
    <row r="13" spans="1:18" x14ac:dyDescent="0.2">
      <c r="A13" s="211" t="s">
        <v>3</v>
      </c>
      <c r="B13" s="29">
        <v>2026</v>
      </c>
      <c r="D13" s="126">
        <v>340000</v>
      </c>
      <c r="E13" s="126"/>
      <c r="M13" s="30">
        <f>SUM(C13:L13)</f>
        <v>340000</v>
      </c>
    </row>
    <row r="14" spans="1:18" x14ac:dyDescent="0.2">
      <c r="A14" s="211" t="s">
        <v>3</v>
      </c>
      <c r="B14" s="29">
        <v>2027</v>
      </c>
      <c r="D14" s="126" t="s">
        <v>5</v>
      </c>
      <c r="E14" s="126">
        <v>1281000</v>
      </c>
      <c r="F14" s="30"/>
      <c r="G14" s="30"/>
      <c r="H14" s="30"/>
      <c r="I14" s="30"/>
      <c r="J14" s="30"/>
      <c r="K14" s="30"/>
      <c r="L14" s="30"/>
      <c r="M14" s="30">
        <f t="shared" ref="M14:M20" si="0">SUM(C14:L14)</f>
        <v>1281000</v>
      </c>
      <c r="P14" s="165"/>
      <c r="R14" s="165"/>
    </row>
    <row r="15" spans="1:18" ht="13.5" customHeight="1" x14ac:dyDescent="0.2">
      <c r="A15" s="211" t="s">
        <v>67</v>
      </c>
      <c r="B15" s="29">
        <v>2034</v>
      </c>
      <c r="D15" s="126"/>
      <c r="E15" s="126"/>
      <c r="F15" s="40">
        <f>363158.08+53671.33</f>
        <v>416829.41000000003</v>
      </c>
      <c r="G15" s="30"/>
      <c r="H15" s="30"/>
      <c r="I15" s="30"/>
      <c r="J15" s="30"/>
      <c r="K15" s="30"/>
      <c r="L15" s="30"/>
      <c r="M15" s="30">
        <f t="shared" si="0"/>
        <v>416829.41000000003</v>
      </c>
      <c r="P15" s="165"/>
      <c r="R15" s="165"/>
    </row>
    <row r="16" spans="1:18" ht="13.5" customHeight="1" x14ac:dyDescent="0.2">
      <c r="A16" s="211" t="s">
        <v>68</v>
      </c>
      <c r="B16" s="29">
        <v>2017</v>
      </c>
      <c r="C16" s="125">
        <v>377817</v>
      </c>
      <c r="D16" s="126"/>
      <c r="E16" s="126"/>
      <c r="F16" s="30"/>
      <c r="G16" s="30"/>
      <c r="H16" s="30"/>
      <c r="I16" s="30"/>
      <c r="J16" s="30"/>
      <c r="K16" s="30"/>
      <c r="L16" s="30"/>
      <c r="M16" s="30">
        <f t="shared" si="0"/>
        <v>377817</v>
      </c>
      <c r="P16" s="165"/>
      <c r="R16" s="165"/>
    </row>
    <row r="17" spans="1:18" ht="13.5" customHeight="1" x14ac:dyDescent="0.2">
      <c r="A17" s="211" t="s">
        <v>69</v>
      </c>
      <c r="B17" s="29">
        <f>2010+15</f>
        <v>2025</v>
      </c>
      <c r="C17" s="125"/>
      <c r="D17" s="126"/>
      <c r="E17" s="126"/>
      <c r="F17" s="30"/>
      <c r="G17" s="30"/>
      <c r="H17" s="30"/>
      <c r="I17" s="30"/>
      <c r="J17" s="30"/>
      <c r="K17" s="30"/>
      <c r="L17" s="30"/>
      <c r="M17" s="30">
        <f t="shared" si="0"/>
        <v>0</v>
      </c>
      <c r="P17" s="165"/>
      <c r="R17" s="165"/>
    </row>
    <row r="18" spans="1:18" x14ac:dyDescent="0.2">
      <c r="A18" s="211" t="s">
        <v>70</v>
      </c>
      <c r="B18" s="29">
        <v>2035</v>
      </c>
      <c r="C18" s="125"/>
      <c r="D18" s="126"/>
      <c r="E18" s="126"/>
      <c r="F18" s="30"/>
      <c r="G18" s="40">
        <f>192245.22+7408.81</f>
        <v>199654.03</v>
      </c>
      <c r="H18" s="30"/>
      <c r="I18" s="30"/>
      <c r="J18" s="30"/>
      <c r="K18" s="30"/>
      <c r="L18" s="30"/>
      <c r="M18" s="30">
        <f t="shared" si="0"/>
        <v>199654.03</v>
      </c>
      <c r="O18" s="126"/>
      <c r="P18" s="165"/>
      <c r="R18" s="165"/>
    </row>
    <row r="19" spans="1:18" x14ac:dyDescent="0.2">
      <c r="A19" s="211" t="s">
        <v>71</v>
      </c>
      <c r="B19" s="29">
        <v>2025</v>
      </c>
      <c r="C19" s="125"/>
      <c r="D19" s="30"/>
      <c r="E19" s="30"/>
      <c r="F19" s="30"/>
      <c r="G19" s="30">
        <v>20970.05</v>
      </c>
      <c r="H19" s="40">
        <f>110390.43+66789.87</f>
        <v>177180.3</v>
      </c>
      <c r="I19" s="40">
        <f>148622.32+60758.86</f>
        <v>209381.18</v>
      </c>
      <c r="J19" s="281">
        <f>143070.67+105298.38</f>
        <v>248369.05000000002</v>
      </c>
      <c r="K19" s="281">
        <f>577413.16+25000</f>
        <v>602413.16</v>
      </c>
      <c r="L19" s="34">
        <v>284541</v>
      </c>
      <c r="M19" s="30">
        <f t="shared" si="0"/>
        <v>1542854.74</v>
      </c>
      <c r="O19" s="126"/>
      <c r="P19" s="165"/>
      <c r="R19" s="165"/>
    </row>
    <row r="20" spans="1:18" x14ac:dyDescent="0.2">
      <c r="A20" s="211" t="s">
        <v>72</v>
      </c>
      <c r="C20" s="125"/>
      <c r="D20" s="30"/>
      <c r="E20" s="30"/>
      <c r="F20" s="30"/>
      <c r="G20" s="30"/>
      <c r="H20" s="30">
        <v>-236260.42</v>
      </c>
      <c r="I20" s="30">
        <v>-141556.57999999999</v>
      </c>
      <c r="J20" s="30"/>
      <c r="K20" s="30"/>
      <c r="L20" s="30"/>
      <c r="M20" s="30">
        <f t="shared" si="0"/>
        <v>-377817</v>
      </c>
      <c r="O20" s="126"/>
      <c r="P20" s="165"/>
      <c r="R20" s="165"/>
    </row>
    <row r="21" spans="1:18" x14ac:dyDescent="0.2">
      <c r="C21" s="125"/>
      <c r="D21" s="30"/>
      <c r="E21" s="30"/>
      <c r="F21" s="30"/>
      <c r="G21" s="30"/>
      <c r="H21" s="30"/>
      <c r="I21" s="30"/>
      <c r="J21" s="30"/>
      <c r="K21" s="30"/>
      <c r="L21" s="30"/>
      <c r="M21" s="30"/>
      <c r="O21" s="126"/>
      <c r="P21" s="165"/>
      <c r="R21" s="165"/>
    </row>
    <row r="22" spans="1:18" x14ac:dyDescent="0.2">
      <c r="A22" s="10" t="s">
        <v>11</v>
      </c>
      <c r="C22" s="167">
        <f>SUM(C13:C19)</f>
        <v>377817</v>
      </c>
      <c r="D22" s="208">
        <f t="shared" ref="D22:L22" si="1">SUM(D13:D21)</f>
        <v>340000</v>
      </c>
      <c r="E22" s="208">
        <f t="shared" si="1"/>
        <v>1281000</v>
      </c>
      <c r="F22" s="208">
        <f t="shared" si="1"/>
        <v>416829.41000000003</v>
      </c>
      <c r="G22" s="208">
        <f t="shared" si="1"/>
        <v>220624.08</v>
      </c>
      <c r="H22" s="208">
        <f t="shared" si="1"/>
        <v>-59080.120000000024</v>
      </c>
      <c r="I22" s="208">
        <f t="shared" si="1"/>
        <v>67824.600000000006</v>
      </c>
      <c r="J22" s="208">
        <f t="shared" si="1"/>
        <v>248369.05000000002</v>
      </c>
      <c r="K22" s="208">
        <f t="shared" si="1"/>
        <v>602413.16</v>
      </c>
      <c r="L22" s="208">
        <f t="shared" si="1"/>
        <v>284541</v>
      </c>
      <c r="M22" s="208">
        <f>SUM(M13:M20)</f>
        <v>3780338.1799999997</v>
      </c>
      <c r="N22" s="30"/>
      <c r="O22" s="126"/>
      <c r="P22" s="168"/>
      <c r="Q22" s="207"/>
      <c r="R22" s="168"/>
    </row>
    <row r="23" spans="1:18" x14ac:dyDescent="0.2">
      <c r="C23" s="125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1"/>
      <c r="O23" s="126"/>
      <c r="P23" s="168"/>
      <c r="Q23" s="204"/>
      <c r="R23" s="168"/>
    </row>
    <row r="24" spans="1:18" x14ac:dyDescent="0.2">
      <c r="C24" s="125"/>
      <c r="D24" s="30"/>
      <c r="E24" s="30"/>
      <c r="F24" s="30"/>
      <c r="G24" s="30"/>
      <c r="H24" s="30"/>
      <c r="I24" s="30"/>
      <c r="J24" s="30"/>
      <c r="K24" s="30"/>
      <c r="L24" s="30"/>
      <c r="M24" s="30">
        <v>3780338.1799999997</v>
      </c>
      <c r="N24" s="31"/>
      <c r="P24" s="169"/>
      <c r="Q24" s="204"/>
      <c r="R24" s="169"/>
    </row>
    <row r="25" spans="1:18" x14ac:dyDescent="0.2">
      <c r="C25" s="125"/>
      <c r="D25" s="30"/>
      <c r="E25" s="30"/>
      <c r="F25" s="30"/>
      <c r="G25" s="30"/>
      <c r="H25" s="30"/>
      <c r="I25" s="30"/>
      <c r="J25" s="30"/>
      <c r="K25" s="30"/>
      <c r="L25" s="30"/>
      <c r="M25" s="208">
        <f>+M24-M22</f>
        <v>0</v>
      </c>
      <c r="N25" s="114"/>
      <c r="O25" s="30"/>
      <c r="R25" s="30"/>
    </row>
    <row r="26" spans="1:18" x14ac:dyDescent="0.2">
      <c r="C26" s="125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</row>
    <row r="27" spans="1:18" x14ac:dyDescent="0.2">
      <c r="A27" s="29" t="s">
        <v>13</v>
      </c>
      <c r="C27" s="125"/>
      <c r="D27" s="30"/>
      <c r="E27" s="30"/>
      <c r="F27" s="30"/>
      <c r="G27" s="30"/>
      <c r="H27" s="30"/>
      <c r="I27" s="30"/>
      <c r="J27" s="30"/>
      <c r="K27" s="30"/>
      <c r="L27" s="30"/>
      <c r="M27" s="30"/>
      <c r="O27" s="30"/>
    </row>
    <row r="28" spans="1:18" x14ac:dyDescent="0.2">
      <c r="A28" s="211" t="s">
        <v>3</v>
      </c>
      <c r="B28" s="29">
        <v>1992</v>
      </c>
      <c r="C28" s="30">
        <v>-140642.6</v>
      </c>
      <c r="D28" s="30"/>
      <c r="E28" s="30"/>
      <c r="F28" s="30"/>
      <c r="G28" s="30"/>
      <c r="H28" s="30"/>
      <c r="I28" s="30"/>
      <c r="J28" s="30"/>
      <c r="K28" s="30"/>
      <c r="L28" s="30"/>
      <c r="M28" s="30">
        <f>SUM(C28:L28)</f>
        <v>-140642.6</v>
      </c>
      <c r="N28" s="30">
        <v>-140642.6</v>
      </c>
      <c r="O28" s="30"/>
    </row>
    <row r="29" spans="1:18" x14ac:dyDescent="0.2">
      <c r="A29" s="211" t="s">
        <v>3</v>
      </c>
      <c r="B29" s="29">
        <v>2001</v>
      </c>
      <c r="C29" s="30">
        <v>-15112.68</v>
      </c>
      <c r="D29" s="30">
        <v>-13600</v>
      </c>
      <c r="E29" s="30"/>
      <c r="F29" s="30"/>
      <c r="G29" s="30"/>
      <c r="H29" s="30"/>
      <c r="I29" s="30"/>
      <c r="J29" s="30"/>
      <c r="K29" s="30"/>
      <c r="L29" s="30"/>
      <c r="M29" s="30">
        <f t="shared" ref="M29:M41" si="2">SUM(C29:L29)</f>
        <v>-28712.68</v>
      </c>
      <c r="N29" s="30">
        <v>-169355.28</v>
      </c>
      <c r="O29" s="30"/>
    </row>
    <row r="30" spans="1:18" x14ac:dyDescent="0.2">
      <c r="A30" s="211" t="s">
        <v>3</v>
      </c>
      <c r="B30" s="29">
        <v>2002</v>
      </c>
      <c r="C30" s="30">
        <v>-15112.68</v>
      </c>
      <c r="D30" s="30">
        <v>-13600</v>
      </c>
      <c r="E30" s="30">
        <v>-51240</v>
      </c>
      <c r="F30" s="30"/>
      <c r="G30" s="30"/>
      <c r="H30" s="30"/>
      <c r="I30" s="30"/>
      <c r="J30" s="30"/>
      <c r="K30" s="30"/>
      <c r="L30" s="30"/>
      <c r="M30" s="30">
        <f t="shared" si="2"/>
        <v>-79952.679999999993</v>
      </c>
      <c r="N30" s="30">
        <v>-249307.96</v>
      </c>
      <c r="O30" s="30"/>
    </row>
    <row r="31" spans="1:18" x14ac:dyDescent="0.2">
      <c r="A31" s="211" t="s">
        <v>3</v>
      </c>
      <c r="B31" s="29">
        <v>2003</v>
      </c>
      <c r="C31" s="30">
        <v>-15112.68</v>
      </c>
      <c r="D31" s="30">
        <v>-13600</v>
      </c>
      <c r="E31" s="30">
        <v>-51240</v>
      </c>
      <c r="F31" s="30"/>
      <c r="G31" s="30"/>
      <c r="H31" s="30"/>
      <c r="I31" s="30"/>
      <c r="J31" s="30"/>
      <c r="K31" s="30"/>
      <c r="L31" s="30"/>
      <c r="M31" s="30">
        <f t="shared" si="2"/>
        <v>-79952.679999999993</v>
      </c>
      <c r="N31" s="30">
        <v>-329260.64</v>
      </c>
      <c r="O31" s="30"/>
    </row>
    <row r="32" spans="1:18" x14ac:dyDescent="0.2">
      <c r="A32" s="211" t="s">
        <v>3</v>
      </c>
      <c r="B32" s="29">
        <v>2004</v>
      </c>
      <c r="C32" s="30">
        <v>-15112.68</v>
      </c>
      <c r="D32" s="30">
        <v>-13600</v>
      </c>
      <c r="E32" s="30">
        <v>-51240</v>
      </c>
      <c r="F32" s="30"/>
      <c r="G32" s="30"/>
      <c r="H32" s="30"/>
      <c r="I32" s="30"/>
      <c r="J32" s="30"/>
      <c r="K32" s="30"/>
      <c r="L32" s="30"/>
      <c r="M32" s="30">
        <f t="shared" si="2"/>
        <v>-79952.679999999993</v>
      </c>
      <c r="N32" s="30">
        <v>-409213.32</v>
      </c>
      <c r="O32" s="30"/>
    </row>
    <row r="33" spans="1:18" x14ac:dyDescent="0.2">
      <c r="A33" s="211" t="s">
        <v>3</v>
      </c>
      <c r="B33" s="29">
        <v>2005</v>
      </c>
      <c r="C33" s="30">
        <v>-15112.68</v>
      </c>
      <c r="D33" s="30">
        <v>-13600</v>
      </c>
      <c r="E33" s="30">
        <v>-51240</v>
      </c>
      <c r="F33" s="30"/>
      <c r="G33" s="30"/>
      <c r="H33" s="30"/>
      <c r="I33" s="30"/>
      <c r="J33" s="30"/>
      <c r="K33" s="30"/>
      <c r="L33" s="30"/>
      <c r="M33" s="30">
        <f t="shared" si="2"/>
        <v>-79952.679999999993</v>
      </c>
      <c r="N33" s="30">
        <v>-489166</v>
      </c>
      <c r="O33" s="30"/>
    </row>
    <row r="34" spans="1:18" s="126" customFormat="1" x14ac:dyDescent="0.2">
      <c r="A34" s="211" t="s">
        <v>3</v>
      </c>
      <c r="B34" s="29">
        <v>2006</v>
      </c>
      <c r="C34" s="30">
        <v>-15112.68</v>
      </c>
      <c r="D34" s="30">
        <v>-13600</v>
      </c>
      <c r="E34" s="30">
        <v>-51240</v>
      </c>
      <c r="F34" s="30"/>
      <c r="G34" s="30"/>
      <c r="H34" s="30"/>
      <c r="I34" s="30"/>
      <c r="J34" s="30"/>
      <c r="K34" s="30"/>
      <c r="L34" s="30"/>
      <c r="M34" s="30">
        <f t="shared" si="2"/>
        <v>-79952.679999999993</v>
      </c>
      <c r="N34" s="30">
        <v>-569118.67999999993</v>
      </c>
      <c r="O34" s="30"/>
      <c r="Q34" s="10"/>
      <c r="R34" s="10"/>
    </row>
    <row r="35" spans="1:18" s="126" customFormat="1" x14ac:dyDescent="0.2">
      <c r="A35" s="211" t="s">
        <v>3</v>
      </c>
      <c r="B35" s="29">
        <v>2007</v>
      </c>
      <c r="C35" s="30">
        <v>-15112.68</v>
      </c>
      <c r="D35" s="30">
        <v>-13600</v>
      </c>
      <c r="E35" s="30">
        <v>-51240</v>
      </c>
      <c r="F35" s="30"/>
      <c r="G35" s="30"/>
      <c r="H35" s="30"/>
      <c r="I35" s="30"/>
      <c r="J35" s="30"/>
      <c r="K35" s="30"/>
      <c r="L35" s="30"/>
      <c r="M35" s="30">
        <f t="shared" si="2"/>
        <v>-79952.679999999993</v>
      </c>
      <c r="N35" s="30">
        <v>-649071.35999999987</v>
      </c>
      <c r="O35" s="30"/>
      <c r="Q35" s="10"/>
      <c r="R35" s="10"/>
    </row>
    <row r="36" spans="1:18" s="126" customFormat="1" x14ac:dyDescent="0.2">
      <c r="A36" s="211" t="s">
        <v>3</v>
      </c>
      <c r="B36" s="29">
        <v>2008</v>
      </c>
      <c r="C36" s="30">
        <v>-15112.68</v>
      </c>
      <c r="D36" s="30">
        <v>-13600</v>
      </c>
      <c r="E36" s="30">
        <v>-51240</v>
      </c>
      <c r="F36" s="30"/>
      <c r="G36" s="30"/>
      <c r="H36" s="30"/>
      <c r="I36" s="30"/>
      <c r="J36" s="30"/>
      <c r="K36" s="30"/>
      <c r="L36" s="30"/>
      <c r="M36" s="30">
        <f t="shared" si="2"/>
        <v>-79952.679999999993</v>
      </c>
      <c r="N36" s="30">
        <v>-729024.0399999998</v>
      </c>
      <c r="O36" s="10"/>
      <c r="Q36" s="10"/>
      <c r="R36" s="10"/>
    </row>
    <row r="37" spans="1:18" s="126" customFormat="1" x14ac:dyDescent="0.2">
      <c r="A37" s="211" t="s">
        <v>3</v>
      </c>
      <c r="B37" s="29">
        <v>2009</v>
      </c>
      <c r="C37" s="30">
        <v>-15112.68</v>
      </c>
      <c r="D37" s="30">
        <v>-13600</v>
      </c>
      <c r="E37" s="30">
        <v>-51240</v>
      </c>
      <c r="F37" s="30">
        <v>-14526.32</v>
      </c>
      <c r="G37" s="30"/>
      <c r="H37" s="30"/>
      <c r="I37" s="30"/>
      <c r="J37" s="30"/>
      <c r="K37" s="30"/>
      <c r="L37" s="30"/>
      <c r="M37" s="30">
        <f t="shared" si="2"/>
        <v>-94479</v>
      </c>
      <c r="N37" s="30">
        <v>-823503.0399999998</v>
      </c>
      <c r="O37" s="10"/>
      <c r="Q37" s="10"/>
      <c r="R37" s="10"/>
    </row>
    <row r="38" spans="1:18" s="126" customFormat="1" x14ac:dyDescent="0.2">
      <c r="A38" s="211" t="s">
        <v>3</v>
      </c>
      <c r="B38" s="29">
        <v>2010</v>
      </c>
      <c r="C38" s="30">
        <v>-15112.68</v>
      </c>
      <c r="D38" s="30">
        <v>-13600</v>
      </c>
      <c r="E38" s="30">
        <v>-51240</v>
      </c>
      <c r="F38" s="30">
        <v>-28771.91</v>
      </c>
      <c r="G38" s="30">
        <v>39983.088000000003</v>
      </c>
      <c r="H38" s="30"/>
      <c r="I38" s="30"/>
      <c r="J38" s="30"/>
      <c r="K38" s="30"/>
      <c r="L38" s="30"/>
      <c r="M38" s="30">
        <f t="shared" si="2"/>
        <v>-68741.501999999993</v>
      </c>
      <c r="N38" s="30">
        <v>-892244.54199999978</v>
      </c>
      <c r="O38" s="10"/>
      <c r="Q38" s="10"/>
      <c r="R38" s="10"/>
    </row>
    <row r="39" spans="1:18" s="126" customFormat="1" x14ac:dyDescent="0.2">
      <c r="A39" s="211" t="s">
        <v>3</v>
      </c>
      <c r="B39" s="29">
        <v>2011</v>
      </c>
      <c r="C39" s="30">
        <v>-86047.6</v>
      </c>
      <c r="D39" s="30">
        <v>-13600</v>
      </c>
      <c r="E39" s="30">
        <v>-51240</v>
      </c>
      <c r="F39" s="30">
        <v>-14526.32</v>
      </c>
      <c r="G39" s="30">
        <v>-46248.323999999964</v>
      </c>
      <c r="H39" s="30">
        <v>243619.75</v>
      </c>
      <c r="I39" s="30"/>
      <c r="J39" s="30"/>
      <c r="K39" s="30"/>
      <c r="L39" s="30"/>
      <c r="M39" s="30">
        <f t="shared" si="2"/>
        <v>31957.506000000023</v>
      </c>
      <c r="N39" s="30">
        <v>-860287.03599999973</v>
      </c>
      <c r="O39" s="10"/>
      <c r="Q39" s="10"/>
      <c r="R39" s="10"/>
    </row>
    <row r="40" spans="1:18" s="126" customFormat="1" x14ac:dyDescent="0.2">
      <c r="A40" s="212" t="s">
        <v>3</v>
      </c>
      <c r="B40" s="213">
        <v>2012</v>
      </c>
      <c r="C40" s="215"/>
      <c r="D40" s="215">
        <v>-13600</v>
      </c>
      <c r="E40" s="215">
        <v>-51240</v>
      </c>
      <c r="F40" s="215">
        <v>-25444.46</v>
      </c>
      <c r="G40" s="215">
        <v>-15919.233999999997</v>
      </c>
      <c r="H40" s="215">
        <v>-11039.039999999999</v>
      </c>
      <c r="I40" s="215">
        <v>-4954.0773333333336</v>
      </c>
      <c r="J40" s="215"/>
      <c r="K40" s="215"/>
      <c r="L40" s="215"/>
      <c r="M40" s="216">
        <f t="shared" si="2"/>
        <v>-122196.81133333332</v>
      </c>
      <c r="N40" s="215">
        <v>-982483.84733333299</v>
      </c>
      <c r="O40" s="10"/>
      <c r="Q40" s="10"/>
      <c r="R40" s="10"/>
    </row>
    <row r="41" spans="1:18" s="126" customFormat="1" x14ac:dyDescent="0.2">
      <c r="A41" s="212"/>
      <c r="B41" s="213"/>
      <c r="C41" s="215"/>
      <c r="D41" s="215"/>
      <c r="E41" s="215"/>
      <c r="F41" s="215"/>
      <c r="G41" s="215"/>
      <c r="H41" s="215"/>
      <c r="I41" s="215">
        <v>141556.57999999999</v>
      </c>
      <c r="J41" s="215"/>
      <c r="K41" s="215"/>
      <c r="L41" s="215"/>
      <c r="M41" s="216">
        <f t="shared" si="2"/>
        <v>141556.57999999999</v>
      </c>
      <c r="N41" s="215">
        <v>-840927.26733333303</v>
      </c>
      <c r="O41" s="10"/>
      <c r="Q41" s="10"/>
      <c r="R41" s="10"/>
    </row>
    <row r="42" spans="1:18" s="126" customFormat="1" ht="14.25" x14ac:dyDescent="0.2">
      <c r="A42" s="10"/>
      <c r="B42" s="217" t="s">
        <v>53</v>
      </c>
      <c r="C42" s="208">
        <f>SUM(C28:C41)</f>
        <v>-377817</v>
      </c>
      <c r="D42" s="208">
        <f t="shared" ref="D42:M42" si="3">SUM(D28:D41)</f>
        <v>-163200</v>
      </c>
      <c r="E42" s="208">
        <f t="shared" si="3"/>
        <v>-563640</v>
      </c>
      <c r="F42" s="208">
        <f t="shared" si="3"/>
        <v>-83269.009999999995</v>
      </c>
      <c r="G42" s="208">
        <f t="shared" si="3"/>
        <v>-22184.469999999958</v>
      </c>
      <c r="H42" s="208">
        <f t="shared" si="3"/>
        <v>232580.71</v>
      </c>
      <c r="I42" s="208">
        <f t="shared" si="3"/>
        <v>136602.50266666667</v>
      </c>
      <c r="J42" s="208">
        <f t="shared" si="3"/>
        <v>0</v>
      </c>
      <c r="K42" s="208">
        <f t="shared" si="3"/>
        <v>0</v>
      </c>
      <c r="L42" s="208">
        <f t="shared" si="3"/>
        <v>0</v>
      </c>
      <c r="M42" s="208">
        <f t="shared" si="3"/>
        <v>-840927.26733333303</v>
      </c>
      <c r="N42" s="207"/>
      <c r="O42" s="10"/>
      <c r="Q42" s="10"/>
      <c r="R42" s="10"/>
    </row>
    <row r="43" spans="1:18" s="126" customFormat="1" ht="14.25" x14ac:dyDescent="0.2">
      <c r="A43" s="10"/>
      <c r="B43" s="217" t="s">
        <v>54</v>
      </c>
      <c r="C43" s="208">
        <f>C22+C42</f>
        <v>0</v>
      </c>
      <c r="D43" s="208">
        <f t="shared" ref="D43:M43" si="4">D22+D42</f>
        <v>176800</v>
      </c>
      <c r="E43" s="208">
        <f t="shared" si="4"/>
        <v>717360</v>
      </c>
      <c r="F43" s="208">
        <f t="shared" si="4"/>
        <v>333560.40000000002</v>
      </c>
      <c r="G43" s="208">
        <f t="shared" si="4"/>
        <v>198439.61000000004</v>
      </c>
      <c r="H43" s="208">
        <f t="shared" si="4"/>
        <v>173500.58999999997</v>
      </c>
      <c r="I43" s="208">
        <f t="shared" si="4"/>
        <v>204427.10266666667</v>
      </c>
      <c r="J43" s="208">
        <f t="shared" si="4"/>
        <v>248369.05000000002</v>
      </c>
      <c r="K43" s="208">
        <f t="shared" si="4"/>
        <v>602413.16</v>
      </c>
      <c r="L43" s="208">
        <f t="shared" si="4"/>
        <v>284541</v>
      </c>
      <c r="M43" s="208">
        <f t="shared" si="4"/>
        <v>2939410.9126666668</v>
      </c>
      <c r="N43" s="207"/>
      <c r="O43" s="10"/>
      <c r="Q43" s="10"/>
      <c r="R43" s="10"/>
    </row>
    <row r="44" spans="1:18" s="126" customFormat="1" ht="14.25" x14ac:dyDescent="0.2">
      <c r="A44" s="10"/>
      <c r="B44" s="21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10"/>
      <c r="Q44" s="10"/>
      <c r="R44" s="10"/>
    </row>
    <row r="45" spans="1:18" s="126" customFormat="1" ht="14.25" x14ac:dyDescent="0.2">
      <c r="A45" s="10"/>
      <c r="B45" s="217" t="s">
        <v>55</v>
      </c>
      <c r="C45" s="207">
        <v>25</v>
      </c>
      <c r="D45" s="207">
        <v>25</v>
      </c>
      <c r="E45" s="207">
        <v>25</v>
      </c>
      <c r="F45" s="207">
        <v>15</v>
      </c>
      <c r="G45" s="207">
        <v>15</v>
      </c>
      <c r="H45" s="207">
        <v>15</v>
      </c>
      <c r="I45" s="207">
        <v>15</v>
      </c>
      <c r="J45" s="207">
        <v>15</v>
      </c>
      <c r="K45" s="207"/>
      <c r="L45" s="207"/>
      <c r="M45" s="207"/>
      <c r="N45" s="207"/>
      <c r="O45" s="10"/>
      <c r="Q45" s="10"/>
      <c r="R45" s="10"/>
    </row>
    <row r="46" spans="1:18" s="126" customFormat="1" ht="14.25" x14ac:dyDescent="0.2">
      <c r="A46" s="10"/>
      <c r="B46" s="21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10"/>
      <c r="Q46" s="10"/>
      <c r="R46" s="10"/>
    </row>
    <row r="47" spans="1:18" s="126" customFormat="1" ht="14.25" x14ac:dyDescent="0.2">
      <c r="A47" s="10"/>
      <c r="B47" s="217" t="s">
        <v>56</v>
      </c>
      <c r="C47" s="207">
        <v>25</v>
      </c>
      <c r="D47" s="207">
        <v>12</v>
      </c>
      <c r="E47" s="207">
        <v>11</v>
      </c>
      <c r="F47" s="207">
        <v>4</v>
      </c>
      <c r="G47" s="207">
        <v>2.5</v>
      </c>
      <c r="H47" s="207">
        <v>1.5</v>
      </c>
      <c r="I47" s="207">
        <v>0.5</v>
      </c>
      <c r="J47" s="207">
        <v>0</v>
      </c>
      <c r="K47" s="207"/>
      <c r="L47" s="207"/>
      <c r="M47" s="207"/>
      <c r="N47" s="207"/>
      <c r="O47" s="10"/>
      <c r="Q47" s="10"/>
      <c r="R47" s="10"/>
    </row>
    <row r="48" spans="1:18" s="126" customFormat="1" ht="14.25" x14ac:dyDescent="0.2">
      <c r="A48" s="10"/>
      <c r="B48" s="217" t="s">
        <v>57</v>
      </c>
      <c r="C48" s="208">
        <f>C45-C47</f>
        <v>0</v>
      </c>
      <c r="D48" s="208">
        <f t="shared" ref="D48:J48" si="5">D45-D47</f>
        <v>13</v>
      </c>
      <c r="E48" s="208">
        <f t="shared" si="5"/>
        <v>14</v>
      </c>
      <c r="F48" s="208">
        <f t="shared" si="5"/>
        <v>11</v>
      </c>
      <c r="G48" s="208">
        <f t="shared" si="5"/>
        <v>12.5</v>
      </c>
      <c r="H48" s="208">
        <f t="shared" si="5"/>
        <v>13.5</v>
      </c>
      <c r="I48" s="208">
        <f t="shared" si="5"/>
        <v>14.5</v>
      </c>
      <c r="J48" s="208">
        <f t="shared" si="5"/>
        <v>15</v>
      </c>
      <c r="K48" s="207"/>
      <c r="L48" s="207"/>
      <c r="M48" s="207"/>
      <c r="N48" s="207"/>
      <c r="O48" s="10"/>
      <c r="Q48" s="10"/>
      <c r="R48" s="10"/>
    </row>
    <row r="49" spans="1:18" s="126" customFormat="1" ht="14.25" x14ac:dyDescent="0.2">
      <c r="A49" s="10"/>
      <c r="B49" s="21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10"/>
      <c r="Q49" s="10"/>
      <c r="R49" s="10"/>
    </row>
    <row r="50" spans="1:18" s="126" customFormat="1" ht="14.25" x14ac:dyDescent="0.2">
      <c r="A50" s="10"/>
      <c r="B50" s="217" t="s">
        <v>58</v>
      </c>
      <c r="C50" s="207">
        <v>20</v>
      </c>
      <c r="D50" s="207">
        <v>20</v>
      </c>
      <c r="E50" s="207">
        <v>20</v>
      </c>
      <c r="F50" s="207">
        <v>20</v>
      </c>
      <c r="G50" s="207">
        <v>20</v>
      </c>
      <c r="H50" s="207">
        <v>20</v>
      </c>
      <c r="I50" s="207">
        <v>20</v>
      </c>
      <c r="J50" s="207">
        <v>20</v>
      </c>
      <c r="K50" s="207"/>
      <c r="L50" s="207"/>
      <c r="M50" s="207"/>
      <c r="N50" s="207"/>
      <c r="O50" s="10"/>
      <c r="Q50" s="10"/>
      <c r="R50" s="10"/>
    </row>
    <row r="51" spans="1:18" s="126" customFormat="1" ht="14.25" x14ac:dyDescent="0.2">
      <c r="A51" s="10"/>
      <c r="B51" s="21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10"/>
      <c r="Q51" s="10"/>
      <c r="R51" s="10"/>
    </row>
    <row r="52" spans="1:18" s="126" customFormat="1" ht="14.25" x14ac:dyDescent="0.2">
      <c r="A52" s="10"/>
      <c r="B52" s="217" t="s">
        <v>59</v>
      </c>
      <c r="C52" s="207">
        <f>C50-C45</f>
        <v>-5</v>
      </c>
      <c r="D52" s="207">
        <f t="shared" ref="D52:J52" si="6">D50-D45</f>
        <v>-5</v>
      </c>
      <c r="E52" s="207">
        <f t="shared" si="6"/>
        <v>-5</v>
      </c>
      <c r="F52" s="207">
        <f t="shared" si="6"/>
        <v>5</v>
      </c>
      <c r="G52" s="207">
        <f t="shared" si="6"/>
        <v>5</v>
      </c>
      <c r="H52" s="207">
        <f t="shared" si="6"/>
        <v>5</v>
      </c>
      <c r="I52" s="207">
        <f t="shared" si="6"/>
        <v>5</v>
      </c>
      <c r="J52" s="207">
        <f t="shared" si="6"/>
        <v>5</v>
      </c>
      <c r="K52" s="207"/>
      <c r="L52" s="207"/>
      <c r="M52" s="207"/>
      <c r="N52" s="207"/>
      <c r="O52" s="10"/>
      <c r="Q52" s="10"/>
      <c r="R52" s="10"/>
    </row>
    <row r="53" spans="1:18" s="126" customFormat="1" ht="14.25" x14ac:dyDescent="0.2">
      <c r="A53" s="10"/>
      <c r="B53" s="21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10"/>
      <c r="Q53" s="10"/>
      <c r="R53" s="10"/>
    </row>
    <row r="54" spans="1:18" s="126" customFormat="1" ht="14.25" x14ac:dyDescent="0.2">
      <c r="A54" s="10"/>
      <c r="B54" s="217" t="s">
        <v>60</v>
      </c>
      <c r="C54" s="282">
        <f>IF(C48=0,0,C50-C47)</f>
        <v>0</v>
      </c>
      <c r="D54" s="282">
        <f t="shared" ref="D54:J54" si="7">IF(D48=0,0,D50-D47)</f>
        <v>8</v>
      </c>
      <c r="E54" s="282">
        <f t="shared" si="7"/>
        <v>9</v>
      </c>
      <c r="F54" s="282">
        <f t="shared" si="7"/>
        <v>16</v>
      </c>
      <c r="G54" s="282">
        <f t="shared" si="7"/>
        <v>17.5</v>
      </c>
      <c r="H54" s="282">
        <f t="shared" si="7"/>
        <v>18.5</v>
      </c>
      <c r="I54" s="282">
        <f t="shared" si="7"/>
        <v>19.5</v>
      </c>
      <c r="J54" s="282">
        <f t="shared" si="7"/>
        <v>20</v>
      </c>
      <c r="K54" s="282"/>
      <c r="L54" s="282"/>
      <c r="M54" s="207"/>
      <c r="N54" s="207"/>
      <c r="O54" s="10"/>
      <c r="Q54" s="10"/>
      <c r="R54" s="10"/>
    </row>
    <row r="55" spans="1:18" s="126" customFormat="1" ht="14.25" x14ac:dyDescent="0.2">
      <c r="A55" s="10"/>
      <c r="B55" s="21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10"/>
      <c r="Q55" s="10"/>
      <c r="R55" s="10"/>
    </row>
    <row r="56" spans="1:18" s="126" customFormat="1" ht="14.25" x14ac:dyDescent="0.2">
      <c r="A56" s="10"/>
      <c r="B56" s="221">
        <v>2013</v>
      </c>
      <c r="C56" s="207">
        <v>0</v>
      </c>
      <c r="D56" s="207">
        <f>-$D$43/$D$54</f>
        <v>-22100</v>
      </c>
      <c r="E56" s="207">
        <f>-$E$43/$E$54</f>
        <v>-79706.666666666672</v>
      </c>
      <c r="F56" s="207">
        <f>-$F$43/$F$54</f>
        <v>-20847.525000000001</v>
      </c>
      <c r="G56" s="207">
        <f>-$G$43/$G$54</f>
        <v>-11339.406285714289</v>
      </c>
      <c r="H56" s="207">
        <f t="shared" ref="H56:H73" si="8">-$H$43/$H$54</f>
        <v>-9378.4102702702694</v>
      </c>
      <c r="I56" s="207">
        <f>-$I$43/$I$54</f>
        <v>-10483.441162393163</v>
      </c>
      <c r="J56" s="207">
        <f>-$J$43/$J$54*0.5</f>
        <v>-6209.2262500000006</v>
      </c>
      <c r="K56" s="207"/>
      <c r="L56" s="207"/>
      <c r="M56" s="207">
        <f>SUM(C56:L56)</f>
        <v>-160064.67563504443</v>
      </c>
      <c r="N56" s="207">
        <f>N41+M56</f>
        <v>-1000991.9429683775</v>
      </c>
      <c r="O56" s="10"/>
      <c r="Q56" s="10"/>
      <c r="R56" s="10"/>
    </row>
    <row r="57" spans="1:18" s="126" customFormat="1" ht="14.25" x14ac:dyDescent="0.2">
      <c r="A57" s="35"/>
      <c r="B57" s="222">
        <v>2014</v>
      </c>
      <c r="C57" s="264"/>
      <c r="D57" s="264">
        <f t="shared" ref="D57:D63" si="9">-$D$43/$D$54</f>
        <v>-22100</v>
      </c>
      <c r="E57" s="264">
        <f t="shared" ref="E57:E64" si="10">-$E$43/$E$54</f>
        <v>-79706.666666666672</v>
      </c>
      <c r="F57" s="264">
        <f t="shared" ref="F57:F71" si="11">-$F$43/$F$54</f>
        <v>-20847.525000000001</v>
      </c>
      <c r="G57" s="264">
        <f t="shared" ref="G57:G72" si="12">-$G$43/$G$54</f>
        <v>-11339.406285714289</v>
      </c>
      <c r="H57" s="264">
        <f t="shared" si="8"/>
        <v>-9378.4102702702694</v>
      </c>
      <c r="I57" s="264">
        <f t="shared" ref="I57:I74" si="13">-$I$43/$I$54</f>
        <v>-10483.441162393163</v>
      </c>
      <c r="J57" s="264">
        <f t="shared" ref="J57:J75" si="14">-$J$43/$J$54</f>
        <v>-12418.452500000001</v>
      </c>
      <c r="K57" s="264">
        <f>-K19/20*0.5</f>
        <v>-15060.329000000002</v>
      </c>
      <c r="L57" s="264"/>
      <c r="M57" s="264">
        <f>SUM(C57:L57)</f>
        <v>-181334.23088504444</v>
      </c>
      <c r="N57" s="264">
        <f>M57+N56</f>
        <v>-1182326.173853422</v>
      </c>
      <c r="O57" s="10"/>
      <c r="Q57" s="10"/>
      <c r="R57" s="10"/>
    </row>
    <row r="58" spans="1:18" s="126" customFormat="1" ht="14.25" x14ac:dyDescent="0.2">
      <c r="A58" s="38"/>
      <c r="B58" s="223">
        <v>2015</v>
      </c>
      <c r="C58" s="266"/>
      <c r="D58" s="266">
        <f t="shared" si="9"/>
        <v>-22100</v>
      </c>
      <c r="E58" s="266">
        <f t="shared" si="10"/>
        <v>-79706.666666666672</v>
      </c>
      <c r="F58" s="266">
        <f t="shared" si="11"/>
        <v>-20847.525000000001</v>
      </c>
      <c r="G58" s="266">
        <f t="shared" si="12"/>
        <v>-11339.406285714289</v>
      </c>
      <c r="H58" s="266">
        <f t="shared" si="8"/>
        <v>-9378.4102702702694</v>
      </c>
      <c r="I58" s="266">
        <f t="shared" si="13"/>
        <v>-10483.441162393163</v>
      </c>
      <c r="J58" s="266">
        <f t="shared" si="14"/>
        <v>-12418.452500000001</v>
      </c>
      <c r="K58" s="266">
        <f>-$K$19/20</f>
        <v>-30120.658000000003</v>
      </c>
      <c r="L58" s="266">
        <f>-$L$19/20*0.5</f>
        <v>-7113.5249999999996</v>
      </c>
      <c r="M58" s="266">
        <f t="shared" ref="M58:M78" si="15">SUM(C58:L58)</f>
        <v>-203508.08488504443</v>
      </c>
      <c r="N58" s="266">
        <f t="shared" ref="N58:N78" si="16">M58+N57</f>
        <v>-1385834.2587384665</v>
      </c>
      <c r="O58" s="10"/>
      <c r="Q58" s="10"/>
      <c r="R58" s="10"/>
    </row>
    <row r="59" spans="1:18" s="126" customFormat="1" ht="14.25" x14ac:dyDescent="0.2">
      <c r="A59" s="10"/>
      <c r="B59" s="221">
        <v>2016</v>
      </c>
      <c r="C59" s="207"/>
      <c r="D59" s="207">
        <f t="shared" si="9"/>
        <v>-22100</v>
      </c>
      <c r="E59" s="207">
        <f t="shared" si="10"/>
        <v>-79706.666666666672</v>
      </c>
      <c r="F59" s="207">
        <f t="shared" si="11"/>
        <v>-20847.525000000001</v>
      </c>
      <c r="G59" s="207">
        <f t="shared" si="12"/>
        <v>-11339.406285714289</v>
      </c>
      <c r="H59" s="207">
        <f t="shared" si="8"/>
        <v>-9378.4102702702694</v>
      </c>
      <c r="I59" s="207">
        <f t="shared" si="13"/>
        <v>-10483.441162393163</v>
      </c>
      <c r="J59" s="207">
        <f t="shared" si="14"/>
        <v>-12418.452500000001</v>
      </c>
      <c r="K59" s="207">
        <f t="shared" ref="K59:K76" si="17">-$K$19/20</f>
        <v>-30120.658000000003</v>
      </c>
      <c r="L59" s="207">
        <f>-$L$19/20</f>
        <v>-14227.05</v>
      </c>
      <c r="M59" s="207">
        <f t="shared" si="15"/>
        <v>-210621.60988504443</v>
      </c>
      <c r="N59" s="207">
        <f t="shared" si="16"/>
        <v>-1596455.8686235109</v>
      </c>
      <c r="O59" s="10"/>
      <c r="Q59" s="10"/>
      <c r="R59" s="10"/>
    </row>
    <row r="60" spans="1:18" s="126" customFormat="1" ht="14.25" x14ac:dyDescent="0.2">
      <c r="A60" s="10"/>
      <c r="B60" s="221">
        <v>2017</v>
      </c>
      <c r="C60" s="207"/>
      <c r="D60" s="207">
        <f t="shared" si="9"/>
        <v>-22100</v>
      </c>
      <c r="E60" s="207">
        <f t="shared" si="10"/>
        <v>-79706.666666666672</v>
      </c>
      <c r="F60" s="207">
        <f t="shared" si="11"/>
        <v>-20847.525000000001</v>
      </c>
      <c r="G60" s="207">
        <f t="shared" si="12"/>
        <v>-11339.406285714289</v>
      </c>
      <c r="H60" s="207">
        <f t="shared" si="8"/>
        <v>-9378.4102702702694</v>
      </c>
      <c r="I60" s="207">
        <f t="shared" si="13"/>
        <v>-10483.441162393163</v>
      </c>
      <c r="J60" s="207">
        <f t="shared" si="14"/>
        <v>-12418.452500000001</v>
      </c>
      <c r="K60" s="207">
        <f t="shared" si="17"/>
        <v>-30120.658000000003</v>
      </c>
      <c r="L60" s="207">
        <f t="shared" ref="L60:L77" si="18">-$L$19/20</f>
        <v>-14227.05</v>
      </c>
      <c r="M60" s="207">
        <f t="shared" si="15"/>
        <v>-210621.60988504443</v>
      </c>
      <c r="N60" s="207">
        <f t="shared" si="16"/>
        <v>-1807077.4785085553</v>
      </c>
      <c r="O60" s="10"/>
      <c r="Q60" s="10"/>
      <c r="R60" s="10"/>
    </row>
    <row r="61" spans="1:18" s="126" customFormat="1" ht="14.25" x14ac:dyDescent="0.2">
      <c r="A61" s="10"/>
      <c r="B61" s="221">
        <v>2018</v>
      </c>
      <c r="C61" s="175"/>
      <c r="D61" s="207">
        <f t="shared" si="9"/>
        <v>-22100</v>
      </c>
      <c r="E61" s="207">
        <f t="shared" si="10"/>
        <v>-79706.666666666672</v>
      </c>
      <c r="F61" s="207">
        <f t="shared" si="11"/>
        <v>-20847.525000000001</v>
      </c>
      <c r="G61" s="207">
        <f t="shared" si="12"/>
        <v>-11339.406285714289</v>
      </c>
      <c r="H61" s="207">
        <f t="shared" si="8"/>
        <v>-9378.4102702702694</v>
      </c>
      <c r="I61" s="207">
        <f t="shared" si="13"/>
        <v>-10483.441162393163</v>
      </c>
      <c r="J61" s="207">
        <f t="shared" si="14"/>
        <v>-12418.452500000001</v>
      </c>
      <c r="K61" s="207">
        <f t="shared" si="17"/>
        <v>-30120.658000000003</v>
      </c>
      <c r="L61" s="207">
        <f t="shared" si="18"/>
        <v>-14227.05</v>
      </c>
      <c r="M61" s="207">
        <f t="shared" si="15"/>
        <v>-210621.60988504443</v>
      </c>
      <c r="N61" s="207">
        <f t="shared" si="16"/>
        <v>-2017699.0883935997</v>
      </c>
      <c r="O61" s="10"/>
      <c r="Q61" s="10"/>
      <c r="R61" s="10"/>
    </row>
    <row r="62" spans="1:18" s="126" customFormat="1" ht="14.25" x14ac:dyDescent="0.2">
      <c r="A62" s="10"/>
      <c r="B62" s="221">
        <v>2019</v>
      </c>
      <c r="C62" s="207"/>
      <c r="D62" s="207">
        <f t="shared" si="9"/>
        <v>-22100</v>
      </c>
      <c r="E62" s="207">
        <f t="shared" si="10"/>
        <v>-79706.666666666672</v>
      </c>
      <c r="F62" s="207">
        <f t="shared" si="11"/>
        <v>-20847.525000000001</v>
      </c>
      <c r="G62" s="207">
        <f t="shared" si="12"/>
        <v>-11339.406285714289</v>
      </c>
      <c r="H62" s="207">
        <f t="shared" si="8"/>
        <v>-9378.4102702702694</v>
      </c>
      <c r="I62" s="207">
        <f t="shared" si="13"/>
        <v>-10483.441162393163</v>
      </c>
      <c r="J62" s="207">
        <f t="shared" si="14"/>
        <v>-12418.452500000001</v>
      </c>
      <c r="K62" s="207">
        <f t="shared" si="17"/>
        <v>-30120.658000000003</v>
      </c>
      <c r="L62" s="207">
        <f t="shared" si="18"/>
        <v>-14227.05</v>
      </c>
      <c r="M62" s="207">
        <f t="shared" si="15"/>
        <v>-210621.60988504443</v>
      </c>
      <c r="N62" s="207">
        <f t="shared" si="16"/>
        <v>-2228320.6982786441</v>
      </c>
      <c r="O62" s="10"/>
      <c r="Q62" s="10"/>
      <c r="R62" s="10"/>
    </row>
    <row r="63" spans="1:18" s="126" customFormat="1" ht="14.25" x14ac:dyDescent="0.2">
      <c r="B63" s="221">
        <v>2020</v>
      </c>
      <c r="C63" s="175"/>
      <c r="D63" s="207">
        <f t="shared" si="9"/>
        <v>-22100</v>
      </c>
      <c r="E63" s="207">
        <f t="shared" si="10"/>
        <v>-79706.666666666672</v>
      </c>
      <c r="F63" s="207">
        <f t="shared" si="11"/>
        <v>-20847.525000000001</v>
      </c>
      <c r="G63" s="207">
        <f t="shared" si="12"/>
        <v>-11339.406285714289</v>
      </c>
      <c r="H63" s="207">
        <f t="shared" si="8"/>
        <v>-9378.4102702702694</v>
      </c>
      <c r="I63" s="207">
        <f t="shared" si="13"/>
        <v>-10483.441162393163</v>
      </c>
      <c r="J63" s="207">
        <f t="shared" si="14"/>
        <v>-12418.452500000001</v>
      </c>
      <c r="K63" s="207">
        <f t="shared" si="17"/>
        <v>-30120.658000000003</v>
      </c>
      <c r="L63" s="207">
        <f t="shared" si="18"/>
        <v>-14227.05</v>
      </c>
      <c r="M63" s="207">
        <f t="shared" si="15"/>
        <v>-210621.60988504443</v>
      </c>
      <c r="N63" s="207">
        <f t="shared" si="16"/>
        <v>-2438942.3081636885</v>
      </c>
      <c r="O63" s="10"/>
      <c r="Q63" s="10"/>
      <c r="R63" s="10"/>
    </row>
    <row r="64" spans="1:18" s="126" customFormat="1" ht="14.25" x14ac:dyDescent="0.2">
      <c r="B64" s="221">
        <v>2021</v>
      </c>
      <c r="C64" s="125"/>
      <c r="D64" s="30"/>
      <c r="E64" s="207">
        <f t="shared" si="10"/>
        <v>-79706.666666666672</v>
      </c>
      <c r="F64" s="207">
        <f t="shared" si="11"/>
        <v>-20847.525000000001</v>
      </c>
      <c r="G64" s="207">
        <f t="shared" si="12"/>
        <v>-11339.406285714289</v>
      </c>
      <c r="H64" s="207">
        <f t="shared" si="8"/>
        <v>-9378.4102702702694</v>
      </c>
      <c r="I64" s="207">
        <f t="shared" si="13"/>
        <v>-10483.441162393163</v>
      </c>
      <c r="J64" s="207">
        <f t="shared" si="14"/>
        <v>-12418.452500000001</v>
      </c>
      <c r="K64" s="207">
        <f t="shared" si="17"/>
        <v>-30120.658000000003</v>
      </c>
      <c r="L64" s="207">
        <f t="shared" si="18"/>
        <v>-14227.05</v>
      </c>
      <c r="M64" s="207">
        <f t="shared" si="15"/>
        <v>-188521.6098850444</v>
      </c>
      <c r="N64" s="207">
        <f t="shared" si="16"/>
        <v>-2627463.9180487329</v>
      </c>
      <c r="O64" s="10"/>
      <c r="Q64" s="10"/>
      <c r="R64" s="10"/>
    </row>
    <row r="65" spans="2:18" s="126" customFormat="1" ht="14.25" x14ac:dyDescent="0.2">
      <c r="B65" s="221">
        <v>2022</v>
      </c>
      <c r="C65" s="125"/>
      <c r="D65" s="30"/>
      <c r="E65" s="30"/>
      <c r="F65" s="207">
        <f t="shared" si="11"/>
        <v>-20847.525000000001</v>
      </c>
      <c r="G65" s="207">
        <f t="shared" si="12"/>
        <v>-11339.406285714289</v>
      </c>
      <c r="H65" s="207">
        <f t="shared" si="8"/>
        <v>-9378.4102702702694</v>
      </c>
      <c r="I65" s="207">
        <f t="shared" si="13"/>
        <v>-10483.441162393163</v>
      </c>
      <c r="J65" s="207">
        <f t="shared" si="14"/>
        <v>-12418.452500000001</v>
      </c>
      <c r="K65" s="207">
        <f t="shared" si="17"/>
        <v>-30120.658000000003</v>
      </c>
      <c r="L65" s="207">
        <f t="shared" si="18"/>
        <v>-14227.05</v>
      </c>
      <c r="M65" s="207">
        <f t="shared" si="15"/>
        <v>-108814.94321837772</v>
      </c>
      <c r="N65" s="207">
        <f t="shared" si="16"/>
        <v>-2736278.8612671108</v>
      </c>
      <c r="O65" s="10"/>
      <c r="Q65" s="10"/>
      <c r="R65" s="10"/>
    </row>
    <row r="66" spans="2:18" s="126" customFormat="1" ht="14.25" x14ac:dyDescent="0.2">
      <c r="B66" s="221">
        <v>2023</v>
      </c>
      <c r="C66" s="125"/>
      <c r="D66" s="30"/>
      <c r="E66" s="30"/>
      <c r="F66" s="207">
        <f t="shared" si="11"/>
        <v>-20847.525000000001</v>
      </c>
      <c r="G66" s="207">
        <f t="shared" si="12"/>
        <v>-11339.406285714289</v>
      </c>
      <c r="H66" s="207">
        <f t="shared" si="8"/>
        <v>-9378.4102702702694</v>
      </c>
      <c r="I66" s="207">
        <f t="shared" si="13"/>
        <v>-10483.441162393163</v>
      </c>
      <c r="J66" s="207">
        <f t="shared" si="14"/>
        <v>-12418.452500000001</v>
      </c>
      <c r="K66" s="207">
        <f t="shared" si="17"/>
        <v>-30120.658000000003</v>
      </c>
      <c r="L66" s="207">
        <f t="shared" si="18"/>
        <v>-14227.05</v>
      </c>
      <c r="M66" s="207">
        <f t="shared" si="15"/>
        <v>-108814.94321837772</v>
      </c>
      <c r="N66" s="207">
        <f t="shared" si="16"/>
        <v>-2845093.8044854887</v>
      </c>
      <c r="O66" s="10"/>
      <c r="Q66" s="10"/>
      <c r="R66" s="10"/>
    </row>
    <row r="67" spans="2:18" s="126" customFormat="1" ht="14.25" x14ac:dyDescent="0.2">
      <c r="B67" s="221">
        <v>2024</v>
      </c>
      <c r="C67" s="125"/>
      <c r="D67" s="30"/>
      <c r="E67" s="30"/>
      <c r="F67" s="207">
        <f t="shared" si="11"/>
        <v>-20847.525000000001</v>
      </c>
      <c r="G67" s="207">
        <f t="shared" si="12"/>
        <v>-11339.406285714289</v>
      </c>
      <c r="H67" s="207">
        <f t="shared" si="8"/>
        <v>-9378.4102702702694</v>
      </c>
      <c r="I67" s="207">
        <f t="shared" si="13"/>
        <v>-10483.441162393163</v>
      </c>
      <c r="J67" s="207">
        <f t="shared" si="14"/>
        <v>-12418.452500000001</v>
      </c>
      <c r="K67" s="207">
        <f t="shared" si="17"/>
        <v>-30120.658000000003</v>
      </c>
      <c r="L67" s="207">
        <f t="shared" si="18"/>
        <v>-14227.05</v>
      </c>
      <c r="M67" s="207">
        <f t="shared" si="15"/>
        <v>-108814.94321837772</v>
      </c>
      <c r="N67" s="207">
        <f t="shared" si="16"/>
        <v>-2953908.7477038666</v>
      </c>
      <c r="O67" s="10"/>
      <c r="Q67" s="10"/>
      <c r="R67" s="10"/>
    </row>
    <row r="68" spans="2:18" s="126" customFormat="1" ht="14.25" x14ac:dyDescent="0.2">
      <c r="B68" s="221">
        <v>2025</v>
      </c>
      <c r="C68" s="125"/>
      <c r="D68" s="30"/>
      <c r="E68" s="30"/>
      <c r="F68" s="207">
        <f t="shared" si="11"/>
        <v>-20847.525000000001</v>
      </c>
      <c r="G68" s="207">
        <f t="shared" si="12"/>
        <v>-11339.406285714289</v>
      </c>
      <c r="H68" s="207">
        <f t="shared" si="8"/>
        <v>-9378.4102702702694</v>
      </c>
      <c r="I68" s="207">
        <f t="shared" si="13"/>
        <v>-10483.441162393163</v>
      </c>
      <c r="J68" s="207">
        <f t="shared" si="14"/>
        <v>-12418.452500000001</v>
      </c>
      <c r="K68" s="207">
        <f t="shared" si="17"/>
        <v>-30120.658000000003</v>
      </c>
      <c r="L68" s="207">
        <f t="shared" si="18"/>
        <v>-14227.05</v>
      </c>
      <c r="M68" s="207">
        <f t="shared" si="15"/>
        <v>-108814.94321837772</v>
      </c>
      <c r="N68" s="207">
        <f t="shared" si="16"/>
        <v>-3062723.6909222445</v>
      </c>
      <c r="O68" s="10"/>
      <c r="Q68" s="10"/>
      <c r="R68" s="10"/>
    </row>
    <row r="69" spans="2:18" s="126" customFormat="1" ht="14.25" x14ac:dyDescent="0.2">
      <c r="B69" s="221">
        <v>2026</v>
      </c>
      <c r="C69" s="125"/>
      <c r="D69" s="30"/>
      <c r="E69" s="30"/>
      <c r="F69" s="207">
        <f t="shared" si="11"/>
        <v>-20847.525000000001</v>
      </c>
      <c r="G69" s="207">
        <f t="shared" si="12"/>
        <v>-11339.406285714289</v>
      </c>
      <c r="H69" s="207">
        <f t="shared" si="8"/>
        <v>-9378.4102702702694</v>
      </c>
      <c r="I69" s="207">
        <f t="shared" si="13"/>
        <v>-10483.441162393163</v>
      </c>
      <c r="J69" s="207">
        <f t="shared" si="14"/>
        <v>-12418.452500000001</v>
      </c>
      <c r="K69" s="207">
        <f t="shared" si="17"/>
        <v>-30120.658000000003</v>
      </c>
      <c r="L69" s="207">
        <f t="shared" si="18"/>
        <v>-14227.05</v>
      </c>
      <c r="M69" s="207">
        <f t="shared" si="15"/>
        <v>-108814.94321837772</v>
      </c>
      <c r="N69" s="207">
        <f t="shared" si="16"/>
        <v>-3171538.6341406223</v>
      </c>
      <c r="O69" s="10"/>
      <c r="Q69" s="10"/>
      <c r="R69" s="10"/>
    </row>
    <row r="70" spans="2:18" s="126" customFormat="1" ht="14.25" x14ac:dyDescent="0.2">
      <c r="B70" s="221">
        <v>2027</v>
      </c>
      <c r="C70" s="125"/>
      <c r="D70" s="30"/>
      <c r="E70" s="30"/>
      <c r="F70" s="207">
        <f t="shared" si="11"/>
        <v>-20847.525000000001</v>
      </c>
      <c r="G70" s="207">
        <f t="shared" si="12"/>
        <v>-11339.406285714289</v>
      </c>
      <c r="H70" s="207">
        <f t="shared" si="8"/>
        <v>-9378.4102702702694</v>
      </c>
      <c r="I70" s="207">
        <f t="shared" si="13"/>
        <v>-10483.441162393163</v>
      </c>
      <c r="J70" s="207">
        <f t="shared" si="14"/>
        <v>-12418.452500000001</v>
      </c>
      <c r="K70" s="207">
        <f t="shared" si="17"/>
        <v>-30120.658000000003</v>
      </c>
      <c r="L70" s="207">
        <f t="shared" si="18"/>
        <v>-14227.05</v>
      </c>
      <c r="M70" s="207">
        <f t="shared" si="15"/>
        <v>-108814.94321837772</v>
      </c>
      <c r="N70" s="207">
        <f t="shared" si="16"/>
        <v>-3280353.5773590002</v>
      </c>
      <c r="O70" s="10"/>
      <c r="Q70" s="10"/>
      <c r="R70" s="10"/>
    </row>
    <row r="71" spans="2:18" s="126" customFormat="1" ht="14.25" x14ac:dyDescent="0.2">
      <c r="B71" s="221">
        <v>2028</v>
      </c>
      <c r="C71" s="125"/>
      <c r="D71" s="30"/>
      <c r="E71" s="30"/>
      <c r="F71" s="207">
        <f t="shared" si="11"/>
        <v>-20847.525000000001</v>
      </c>
      <c r="G71" s="207">
        <f t="shared" si="12"/>
        <v>-11339.406285714289</v>
      </c>
      <c r="H71" s="207">
        <f t="shared" si="8"/>
        <v>-9378.4102702702694</v>
      </c>
      <c r="I71" s="207">
        <f t="shared" si="13"/>
        <v>-10483.441162393163</v>
      </c>
      <c r="J71" s="207">
        <f t="shared" si="14"/>
        <v>-12418.452500000001</v>
      </c>
      <c r="K71" s="207">
        <f t="shared" si="17"/>
        <v>-30120.658000000003</v>
      </c>
      <c r="L71" s="207">
        <f t="shared" si="18"/>
        <v>-14227.05</v>
      </c>
      <c r="M71" s="207">
        <f t="shared" si="15"/>
        <v>-108814.94321837772</v>
      </c>
      <c r="N71" s="207">
        <f t="shared" si="16"/>
        <v>-3389168.5205773781</v>
      </c>
      <c r="O71" s="10"/>
      <c r="Q71" s="10"/>
      <c r="R71" s="10"/>
    </row>
    <row r="72" spans="2:18" s="126" customFormat="1" ht="14.25" x14ac:dyDescent="0.2">
      <c r="B72" s="221">
        <v>2029</v>
      </c>
      <c r="C72" s="125"/>
      <c r="D72" s="30"/>
      <c r="E72" s="30"/>
      <c r="F72" s="30"/>
      <c r="G72" s="207">
        <f t="shared" si="12"/>
        <v>-11339.406285714289</v>
      </c>
      <c r="H72" s="207">
        <f t="shared" si="8"/>
        <v>-9378.4102702702694</v>
      </c>
      <c r="I72" s="207">
        <f t="shared" si="13"/>
        <v>-10483.441162393163</v>
      </c>
      <c r="J72" s="207">
        <f t="shared" si="14"/>
        <v>-12418.452500000001</v>
      </c>
      <c r="K72" s="207">
        <f t="shared" si="17"/>
        <v>-30120.658000000003</v>
      </c>
      <c r="L72" s="207">
        <f t="shared" si="18"/>
        <v>-14227.05</v>
      </c>
      <c r="M72" s="207">
        <f t="shared" si="15"/>
        <v>-87967.41821837773</v>
      </c>
      <c r="N72" s="207">
        <f t="shared" si="16"/>
        <v>-3477135.9387957556</v>
      </c>
      <c r="O72" s="10"/>
      <c r="Q72" s="10"/>
      <c r="R72" s="10"/>
    </row>
    <row r="73" spans="2:18" s="126" customFormat="1" ht="14.25" x14ac:dyDescent="0.2">
      <c r="B73" s="221">
        <v>2030</v>
      </c>
      <c r="C73" s="125"/>
      <c r="D73" s="30"/>
      <c r="E73" s="30"/>
      <c r="F73" s="30"/>
      <c r="G73" s="30">
        <v>-5669.7</v>
      </c>
      <c r="H73" s="207">
        <f t="shared" si="8"/>
        <v>-9378.4102702702694</v>
      </c>
      <c r="I73" s="207">
        <f t="shared" si="13"/>
        <v>-10483.441162393163</v>
      </c>
      <c r="J73" s="207">
        <f t="shared" si="14"/>
        <v>-12418.452500000001</v>
      </c>
      <c r="K73" s="207">
        <f t="shared" si="17"/>
        <v>-30120.658000000003</v>
      </c>
      <c r="L73" s="207">
        <f t="shared" si="18"/>
        <v>-14227.05</v>
      </c>
      <c r="M73" s="207">
        <f t="shared" si="15"/>
        <v>-82297.711932663442</v>
      </c>
      <c r="N73" s="207">
        <f t="shared" si="16"/>
        <v>-3559433.650728419</v>
      </c>
      <c r="O73" s="10"/>
      <c r="Q73" s="10"/>
      <c r="R73" s="10"/>
    </row>
    <row r="74" spans="2:18" s="126" customFormat="1" ht="14.25" x14ac:dyDescent="0.2">
      <c r="B74" s="221">
        <v>2031</v>
      </c>
      <c r="C74" s="125"/>
      <c r="D74" s="30"/>
      <c r="E74" s="30"/>
      <c r="F74" s="30"/>
      <c r="G74" s="30"/>
      <c r="H74" s="207">
        <v>-4689.21</v>
      </c>
      <c r="I74" s="207">
        <f t="shared" si="13"/>
        <v>-10483.441162393163</v>
      </c>
      <c r="J74" s="207">
        <f t="shared" si="14"/>
        <v>-12418.452500000001</v>
      </c>
      <c r="K74" s="207">
        <f t="shared" si="17"/>
        <v>-30120.658000000003</v>
      </c>
      <c r="L74" s="207">
        <f t="shared" si="18"/>
        <v>-14227.05</v>
      </c>
      <c r="M74" s="207">
        <f t="shared" si="15"/>
        <v>-71938.811662393171</v>
      </c>
      <c r="N74" s="207">
        <f t="shared" si="16"/>
        <v>-3631372.4623908121</v>
      </c>
      <c r="O74" s="10"/>
      <c r="Q74" s="10"/>
      <c r="R74" s="10"/>
    </row>
    <row r="75" spans="2:18" s="126" customFormat="1" ht="14.25" x14ac:dyDescent="0.2">
      <c r="B75" s="221">
        <v>2032</v>
      </c>
      <c r="C75" s="125"/>
      <c r="D75" s="30"/>
      <c r="E75" s="30"/>
      <c r="F75" s="30"/>
      <c r="G75" s="30"/>
      <c r="H75" s="207"/>
      <c r="I75" s="207">
        <v>-5241.72</v>
      </c>
      <c r="J75" s="207">
        <f t="shared" si="14"/>
        <v>-12418.452500000001</v>
      </c>
      <c r="K75" s="207">
        <f t="shared" si="17"/>
        <v>-30120.658000000003</v>
      </c>
      <c r="L75" s="207">
        <f t="shared" si="18"/>
        <v>-14227.05</v>
      </c>
      <c r="M75" s="207">
        <f t="shared" si="15"/>
        <v>-62007.880499999999</v>
      </c>
      <c r="N75" s="207">
        <f t="shared" si="16"/>
        <v>-3693380.3428908121</v>
      </c>
      <c r="O75" s="10"/>
      <c r="Q75" s="10"/>
      <c r="R75" s="10"/>
    </row>
    <row r="76" spans="2:18" s="126" customFormat="1" ht="14.25" x14ac:dyDescent="0.2">
      <c r="B76" s="221">
        <v>2033</v>
      </c>
      <c r="C76" s="125"/>
      <c r="D76" s="30"/>
      <c r="E76" s="30"/>
      <c r="F76" s="30"/>
      <c r="G76" s="30"/>
      <c r="H76" s="30"/>
      <c r="I76" s="30"/>
      <c r="J76" s="207">
        <f>-$J$43/$J$54*0.5</f>
        <v>-6209.2262500000006</v>
      </c>
      <c r="K76" s="207">
        <f t="shared" si="17"/>
        <v>-30120.658000000003</v>
      </c>
      <c r="L76" s="207">
        <f t="shared" si="18"/>
        <v>-14227.05</v>
      </c>
      <c r="M76" s="207">
        <f t="shared" si="15"/>
        <v>-50556.934250000006</v>
      </c>
      <c r="N76" s="207">
        <f t="shared" si="16"/>
        <v>-3743937.277140812</v>
      </c>
      <c r="O76" s="10"/>
      <c r="Q76" s="10"/>
      <c r="R76" s="10"/>
    </row>
    <row r="77" spans="2:18" s="126" customFormat="1" ht="14.25" x14ac:dyDescent="0.2">
      <c r="B77" s="221">
        <v>2034</v>
      </c>
      <c r="C77" s="125"/>
      <c r="D77" s="30"/>
      <c r="E77" s="30"/>
      <c r="F77" s="30"/>
      <c r="G77" s="30"/>
      <c r="H77" s="30"/>
      <c r="I77" s="30"/>
      <c r="J77" s="30"/>
      <c r="K77" s="207">
        <f>-$K$19/20*0.5</f>
        <v>-15060.329000000002</v>
      </c>
      <c r="L77" s="207">
        <f t="shared" si="18"/>
        <v>-14227.05</v>
      </c>
      <c r="M77" s="207">
        <f t="shared" si="15"/>
        <v>-29287.379000000001</v>
      </c>
      <c r="N77" s="207">
        <f t="shared" si="16"/>
        <v>-3773224.6561408122</v>
      </c>
      <c r="O77" s="10"/>
      <c r="Q77" s="10"/>
      <c r="R77" s="10"/>
    </row>
    <row r="78" spans="2:18" s="126" customFormat="1" ht="14.25" x14ac:dyDescent="0.2">
      <c r="B78" s="221"/>
      <c r="C78" s="125"/>
      <c r="D78" s="30"/>
      <c r="E78" s="30"/>
      <c r="F78" s="30"/>
      <c r="G78" s="30"/>
      <c r="H78" s="30"/>
      <c r="I78" s="30"/>
      <c r="J78" s="30"/>
      <c r="K78" s="30"/>
      <c r="L78" s="30">
        <f>-$L$19/20*0.5</f>
        <v>-7113.5249999999996</v>
      </c>
      <c r="M78" s="207">
        <f t="shared" si="15"/>
        <v>-7113.5249999999996</v>
      </c>
      <c r="N78" s="207">
        <f t="shared" si="16"/>
        <v>-3780338.1811408121</v>
      </c>
      <c r="O78" s="10"/>
      <c r="Q78" s="10"/>
      <c r="R78" s="10"/>
    </row>
    <row r="79" spans="2:18" s="126" customFormat="1" ht="14.25" x14ac:dyDescent="0.2">
      <c r="B79" s="221"/>
      <c r="C79" s="125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204"/>
      <c r="O79" s="10"/>
      <c r="Q79" s="10"/>
      <c r="R79" s="10"/>
    </row>
    <row r="80" spans="2:18" s="126" customFormat="1" x14ac:dyDescent="0.2">
      <c r="B80" s="51" t="s">
        <v>61</v>
      </c>
      <c r="C80" s="176">
        <f>SUM(C56:C79)</f>
        <v>0</v>
      </c>
      <c r="D80" s="176">
        <f t="shared" ref="D80:M80" si="19">SUM(D56:D79)</f>
        <v>-176800</v>
      </c>
      <c r="E80" s="176">
        <f t="shared" si="19"/>
        <v>-717360</v>
      </c>
      <c r="F80" s="176">
        <f t="shared" si="19"/>
        <v>-333560.40000000002</v>
      </c>
      <c r="G80" s="176">
        <f t="shared" si="19"/>
        <v>-198439.60685714296</v>
      </c>
      <c r="H80" s="176">
        <f t="shared" si="19"/>
        <v>-173500.59486486486</v>
      </c>
      <c r="I80" s="176">
        <f t="shared" si="19"/>
        <v>-204427.10208547013</v>
      </c>
      <c r="J80" s="176">
        <f t="shared" si="19"/>
        <v>-248369.05000000013</v>
      </c>
      <c r="K80" s="176">
        <f t="shared" si="19"/>
        <v>-602413.16000000015</v>
      </c>
      <c r="L80" s="176">
        <f t="shared" si="19"/>
        <v>-284540.99999999994</v>
      </c>
      <c r="M80" s="176">
        <f t="shared" si="19"/>
        <v>-2939410.9138074783</v>
      </c>
      <c r="N80" s="204"/>
      <c r="O80" s="10"/>
      <c r="Q80" s="10"/>
      <c r="R80" s="10"/>
    </row>
    <row r="81" spans="1:18" s="126" customFormat="1" x14ac:dyDescent="0.2">
      <c r="B81" s="51"/>
      <c r="C81" s="125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204"/>
      <c r="O81" s="10"/>
      <c r="Q81" s="10"/>
      <c r="R81" s="10"/>
    </row>
    <row r="82" spans="1:18" s="126" customFormat="1" x14ac:dyDescent="0.2">
      <c r="B82" s="51" t="s">
        <v>62</v>
      </c>
      <c r="C82" s="167">
        <f>C43+C80</f>
        <v>0</v>
      </c>
      <c r="D82" s="167">
        <f t="shared" ref="D82:L82" si="20">D43+D80</f>
        <v>0</v>
      </c>
      <c r="E82" s="167">
        <f t="shared" si="20"/>
        <v>0</v>
      </c>
      <c r="F82" s="167">
        <f t="shared" si="20"/>
        <v>0</v>
      </c>
      <c r="G82" s="167">
        <f t="shared" si="20"/>
        <v>3.1428570800926536E-3</v>
      </c>
      <c r="H82" s="167">
        <f t="shared" si="20"/>
        <v>-4.8648648953530937E-3</v>
      </c>
      <c r="I82" s="167">
        <f t="shared" si="20"/>
        <v>5.811965384054929E-4</v>
      </c>
      <c r="J82" s="167">
        <f t="shared" si="20"/>
        <v>0</v>
      </c>
      <c r="K82" s="167">
        <f t="shared" si="20"/>
        <v>0</v>
      </c>
      <c r="L82" s="167">
        <f t="shared" si="20"/>
        <v>0</v>
      </c>
      <c r="M82" s="167">
        <f>M43+M80</f>
        <v>-1.1408114805817604E-3</v>
      </c>
      <c r="N82" s="204"/>
      <c r="O82" s="10"/>
      <c r="Q82" s="10"/>
      <c r="R82" s="10"/>
    </row>
    <row r="83" spans="1:18" s="126" customFormat="1" ht="14.25" x14ac:dyDescent="0.2">
      <c r="A83" s="221"/>
      <c r="B83" s="29"/>
      <c r="C83" s="29"/>
      <c r="D83" s="30"/>
      <c r="E83" s="30"/>
      <c r="F83" s="30"/>
      <c r="G83" s="30"/>
      <c r="H83" s="30"/>
      <c r="I83" s="30"/>
      <c r="J83" s="30"/>
      <c r="K83" s="30"/>
      <c r="L83" s="30"/>
      <c r="M83" s="207"/>
      <c r="N83" s="207"/>
      <c r="O83" s="30"/>
      <c r="Q83" s="10"/>
      <c r="R83" s="10"/>
    </row>
    <row r="84" spans="1:18" s="126" customFormat="1" x14ac:dyDescent="0.2">
      <c r="A84" s="10"/>
      <c r="B84" s="11"/>
      <c r="C84" s="283"/>
      <c r="D84" s="283"/>
      <c r="E84" s="283"/>
      <c r="F84" s="283"/>
      <c r="G84" s="283" t="s">
        <v>63</v>
      </c>
      <c r="H84" s="283"/>
      <c r="I84" s="283"/>
      <c r="J84" s="283"/>
      <c r="K84" s="283"/>
      <c r="L84" s="283"/>
      <c r="M84" s="283"/>
      <c r="N84" s="207"/>
      <c r="O84" s="10"/>
      <c r="Q84" s="10"/>
      <c r="R84" s="10"/>
    </row>
    <row r="85" spans="1:18" s="126" customFormat="1" x14ac:dyDescent="0.2">
      <c r="A85" s="10"/>
      <c r="B85" s="29"/>
      <c r="C85" s="29"/>
      <c r="D85" s="30"/>
      <c r="E85" s="30"/>
      <c r="F85" s="30"/>
      <c r="G85" s="42" t="s">
        <v>15</v>
      </c>
      <c r="H85" s="10"/>
      <c r="I85" s="30"/>
      <c r="J85" s="30"/>
      <c r="K85" s="30"/>
      <c r="L85" s="30"/>
      <c r="M85" s="30">
        <f>N57</f>
        <v>-1182326.173853422</v>
      </c>
      <c r="N85" s="207"/>
      <c r="O85" s="30"/>
      <c r="Q85" s="10"/>
      <c r="R85" s="10"/>
    </row>
    <row r="86" spans="1:18" s="126" customFormat="1" x14ac:dyDescent="0.2">
      <c r="A86" s="10"/>
      <c r="B86" s="29"/>
      <c r="C86" s="29"/>
      <c r="D86" s="30"/>
      <c r="E86" s="30"/>
      <c r="F86" s="30"/>
      <c r="G86" s="42" t="s">
        <v>16</v>
      </c>
      <c r="H86" s="10"/>
      <c r="I86" s="30"/>
      <c r="J86" s="30"/>
      <c r="K86" s="30"/>
      <c r="L86" s="30"/>
      <c r="M86" s="30">
        <v>-203508.08488504443</v>
      </c>
      <c r="N86" s="207"/>
      <c r="O86" s="10"/>
      <c r="Q86" s="10"/>
      <c r="R86" s="10"/>
    </row>
    <row r="87" spans="1:18" s="126" customFormat="1" ht="13.5" thickBot="1" x14ac:dyDescent="0.25">
      <c r="A87" s="10"/>
      <c r="B87" s="29"/>
      <c r="C87" s="29"/>
      <c r="D87" s="30"/>
      <c r="E87" s="30"/>
      <c r="F87" s="30"/>
      <c r="G87" s="42" t="s">
        <v>17</v>
      </c>
      <c r="H87" s="10"/>
      <c r="I87" s="30"/>
      <c r="J87" s="30"/>
      <c r="K87" s="30"/>
      <c r="L87" s="30"/>
      <c r="M87" s="203">
        <f>SUM(M84:M86)</f>
        <v>-1385834.2587384665</v>
      </c>
      <c r="N87" s="204"/>
      <c r="O87" s="30"/>
      <c r="Q87" s="10"/>
      <c r="R87" s="10"/>
    </row>
    <row r="88" spans="1:18" s="126" customFormat="1" ht="13.5" thickTop="1" x14ac:dyDescent="0.2">
      <c r="A88" s="10"/>
      <c r="B88" s="29"/>
      <c r="C88" s="29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10"/>
      <c r="Q88" s="10"/>
      <c r="R88" s="10"/>
    </row>
    <row r="89" spans="1:18" s="126" customFormat="1" x14ac:dyDescent="0.2">
      <c r="A89" s="10"/>
      <c r="B89" s="29"/>
      <c r="C89" s="29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10"/>
      <c r="O89" s="10"/>
      <c r="Q89" s="10"/>
      <c r="R89" s="10"/>
    </row>
    <row r="90" spans="1:18" s="126" customFormat="1" x14ac:dyDescent="0.2">
      <c r="A90" s="10"/>
      <c r="B90" s="29"/>
      <c r="C90" s="29"/>
      <c r="D90" s="30"/>
      <c r="E90" s="30"/>
      <c r="F90" s="30"/>
      <c r="G90" s="283" t="s">
        <v>73</v>
      </c>
      <c r="H90" s="283"/>
      <c r="I90" s="283"/>
      <c r="J90" s="283"/>
      <c r="K90" s="283"/>
      <c r="L90" s="283"/>
      <c r="M90" s="283"/>
      <c r="N90" s="30"/>
      <c r="O90" s="10"/>
      <c r="Q90" s="10"/>
      <c r="R90" s="10"/>
    </row>
    <row r="91" spans="1:18" s="126" customFormat="1" x14ac:dyDescent="0.2">
      <c r="A91" s="10"/>
      <c r="B91" s="29"/>
      <c r="C91" s="29"/>
      <c r="D91" s="30"/>
      <c r="E91" s="30"/>
      <c r="F91" s="30"/>
      <c r="G91" s="42" t="s">
        <v>15</v>
      </c>
      <c r="H91" s="10"/>
      <c r="I91" s="30"/>
      <c r="J91" s="30"/>
      <c r="K91" s="30"/>
      <c r="L91" s="30"/>
      <c r="M91" s="30">
        <f>M85</f>
        <v>-1182326.173853422</v>
      </c>
      <c r="N91" s="30"/>
      <c r="O91" s="10"/>
      <c r="Q91" s="10"/>
      <c r="R91" s="10"/>
    </row>
    <row r="92" spans="1:18" s="126" customFormat="1" x14ac:dyDescent="0.2">
      <c r="A92" s="10"/>
      <c r="B92" s="29"/>
      <c r="C92" s="29"/>
      <c r="D92" s="30"/>
      <c r="E92" s="30"/>
      <c r="F92" s="30"/>
      <c r="G92" s="42" t="s">
        <v>16</v>
      </c>
      <c r="H92" s="10"/>
      <c r="I92" s="30"/>
      <c r="J92" s="30"/>
      <c r="K92" s="30"/>
      <c r="L92" s="30"/>
      <c r="M92" s="30">
        <v>-203508.08488504443</v>
      </c>
      <c r="N92" s="30"/>
      <c r="O92" s="10"/>
      <c r="Q92" s="10"/>
      <c r="R92" s="10"/>
    </row>
    <row r="93" spans="1:18" s="126" customFormat="1" ht="13.5" thickBot="1" x14ac:dyDescent="0.25">
      <c r="A93" s="10"/>
      <c r="B93" s="29"/>
      <c r="C93" s="29"/>
      <c r="D93" s="30"/>
      <c r="E93" s="30"/>
      <c r="F93" s="30"/>
      <c r="G93" s="42" t="s">
        <v>17</v>
      </c>
      <c r="H93" s="10"/>
      <c r="I93" s="30"/>
      <c r="J93" s="30"/>
      <c r="K93" s="30"/>
      <c r="L93" s="30"/>
      <c r="M93" s="203">
        <f>SUM(M90:M92)</f>
        <v>-1385834.2587384665</v>
      </c>
      <c r="N93" s="10"/>
      <c r="O93" s="10"/>
      <c r="Q93" s="10"/>
      <c r="R93" s="10"/>
    </row>
    <row r="94" spans="1:18" s="126" customFormat="1" ht="13.5" thickTop="1" x14ac:dyDescent="0.2">
      <c r="A94" s="10"/>
      <c r="B94" s="29"/>
      <c r="C94" s="29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10"/>
      <c r="O94" s="10"/>
      <c r="Q94" s="10"/>
      <c r="R94" s="10"/>
    </row>
    <row r="95" spans="1:18" s="126" customFormat="1" x14ac:dyDescent="0.2">
      <c r="A95" s="10"/>
      <c r="B95" s="29"/>
      <c r="C95" s="29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10"/>
      <c r="O95" s="10"/>
      <c r="Q95" s="10"/>
      <c r="R95" s="10"/>
    </row>
    <row r="96" spans="1:18" s="126" customFormat="1" x14ac:dyDescent="0.2">
      <c r="A96" s="10"/>
      <c r="B96" s="29"/>
      <c r="C96" s="29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10"/>
      <c r="O96" s="10"/>
      <c r="Q96" s="10"/>
      <c r="R96" s="10"/>
    </row>
    <row r="97" spans="1:18" s="126" customFormat="1" x14ac:dyDescent="0.2">
      <c r="A97" s="10"/>
      <c r="B97" s="29"/>
      <c r="C97" s="29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10"/>
      <c r="O97" s="10"/>
      <c r="Q97" s="10"/>
      <c r="R97" s="10"/>
    </row>
    <row r="98" spans="1:18" s="126" customFormat="1" x14ac:dyDescent="0.2">
      <c r="A98" s="10"/>
      <c r="B98" s="29"/>
      <c r="C98" s="29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10"/>
      <c r="O98" s="10"/>
      <c r="Q98" s="10"/>
      <c r="R98" s="10"/>
    </row>
    <row r="99" spans="1:18" s="126" customFormat="1" x14ac:dyDescent="0.2">
      <c r="A99" s="10"/>
      <c r="B99" s="29"/>
      <c r="C99" s="29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10"/>
      <c r="O99" s="10"/>
      <c r="Q99" s="10"/>
      <c r="R99" s="10"/>
    </row>
    <row r="100" spans="1:18" s="126" customFormat="1" x14ac:dyDescent="0.2">
      <c r="A100" s="10"/>
      <c r="B100" s="29"/>
      <c r="C100" s="29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10"/>
      <c r="O100" s="10"/>
      <c r="Q100" s="10"/>
      <c r="R100" s="10"/>
    </row>
    <row r="101" spans="1:18" x14ac:dyDescent="0.2"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1:18" x14ac:dyDescent="0.2"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1:18" x14ac:dyDescent="0.2"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1:18" x14ac:dyDescent="0.2"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1:18" x14ac:dyDescent="0.2"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1:18" x14ac:dyDescent="0.2"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1:18" x14ac:dyDescent="0.2"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1:18" x14ac:dyDescent="0.2"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1:18" x14ac:dyDescent="0.2"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1:18" x14ac:dyDescent="0.2"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1:18" x14ac:dyDescent="0.2"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1:18" x14ac:dyDescent="0.2"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4:13" x14ac:dyDescent="0.2"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4:13" x14ac:dyDescent="0.2"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4:13" x14ac:dyDescent="0.2"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4:13" x14ac:dyDescent="0.2"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4:13" x14ac:dyDescent="0.2"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4:13" x14ac:dyDescent="0.2"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4:13" x14ac:dyDescent="0.2"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4:13" x14ac:dyDescent="0.2"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4:13" x14ac:dyDescent="0.2"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4:13" x14ac:dyDescent="0.2"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4:13" x14ac:dyDescent="0.2"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4:13" x14ac:dyDescent="0.2"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4:13" x14ac:dyDescent="0.2"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4:13" x14ac:dyDescent="0.2"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4:13" x14ac:dyDescent="0.2"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4:13" x14ac:dyDescent="0.2"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4:13" x14ac:dyDescent="0.2"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4:13" x14ac:dyDescent="0.2"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4:13" x14ac:dyDescent="0.2"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4:13" x14ac:dyDescent="0.2"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4:13" x14ac:dyDescent="0.2"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4:13" x14ac:dyDescent="0.2"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4:13" x14ac:dyDescent="0.2"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4:13" x14ac:dyDescent="0.2"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4:13" x14ac:dyDescent="0.2"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4:13" x14ac:dyDescent="0.2"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4:13" x14ac:dyDescent="0.2"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4:13" x14ac:dyDescent="0.2"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4:13" x14ac:dyDescent="0.2"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4:13" x14ac:dyDescent="0.2"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4:13" x14ac:dyDescent="0.2"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4:13" x14ac:dyDescent="0.2"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4:13" x14ac:dyDescent="0.2"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4:13" x14ac:dyDescent="0.2"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4:13" x14ac:dyDescent="0.2"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4:13" x14ac:dyDescent="0.2"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4:13" x14ac:dyDescent="0.2"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4:13" x14ac:dyDescent="0.2"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4:13" x14ac:dyDescent="0.2"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4:13" x14ac:dyDescent="0.2"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4:13" x14ac:dyDescent="0.2"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4:13" x14ac:dyDescent="0.2"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4:13" x14ac:dyDescent="0.2"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4:13" x14ac:dyDescent="0.2"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4:13" x14ac:dyDescent="0.2"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4:13" x14ac:dyDescent="0.2"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4:13" x14ac:dyDescent="0.2"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4:13" x14ac:dyDescent="0.2"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4:13" x14ac:dyDescent="0.2"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4:13" x14ac:dyDescent="0.2"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4:13" x14ac:dyDescent="0.2"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4:13" x14ac:dyDescent="0.2"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4:13" x14ac:dyDescent="0.2"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4:13" x14ac:dyDescent="0.2"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4:13" x14ac:dyDescent="0.2"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4:13" x14ac:dyDescent="0.2"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4:13" x14ac:dyDescent="0.2"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4:13" x14ac:dyDescent="0.2"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4:13" x14ac:dyDescent="0.2"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4:13" x14ac:dyDescent="0.2"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4:13" x14ac:dyDescent="0.2"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4:13" x14ac:dyDescent="0.2"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4:13" x14ac:dyDescent="0.2"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4:13" x14ac:dyDescent="0.2"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4:13" x14ac:dyDescent="0.2"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4:13" x14ac:dyDescent="0.2"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4:13" x14ac:dyDescent="0.2"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4:13" x14ac:dyDescent="0.2"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4:13" x14ac:dyDescent="0.2"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4:13" x14ac:dyDescent="0.2"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4:13" x14ac:dyDescent="0.2"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4:13" x14ac:dyDescent="0.2"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4:13" x14ac:dyDescent="0.2"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4:13" x14ac:dyDescent="0.2"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4:13" x14ac:dyDescent="0.2"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4:13" x14ac:dyDescent="0.2"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4:13" x14ac:dyDescent="0.2"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4:13" x14ac:dyDescent="0.2"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4:13" x14ac:dyDescent="0.2"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4:13" x14ac:dyDescent="0.2"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4:13" x14ac:dyDescent="0.2"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4:13" x14ac:dyDescent="0.2"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4:13" x14ac:dyDescent="0.2"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4:13" x14ac:dyDescent="0.2"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4:13" x14ac:dyDescent="0.2"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4:13" x14ac:dyDescent="0.2"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4:13" x14ac:dyDescent="0.2"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4:13" x14ac:dyDescent="0.2"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4:13" x14ac:dyDescent="0.2"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4:13" x14ac:dyDescent="0.2"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4:13" x14ac:dyDescent="0.2"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4:13" x14ac:dyDescent="0.2"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4:13" x14ac:dyDescent="0.2"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4:13" x14ac:dyDescent="0.2"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4:13" x14ac:dyDescent="0.2"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4:13" x14ac:dyDescent="0.2"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4:13" x14ac:dyDescent="0.2"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4:13" x14ac:dyDescent="0.2"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4:13" x14ac:dyDescent="0.2"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4:13" x14ac:dyDescent="0.2"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4:13" x14ac:dyDescent="0.2"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4:13" x14ac:dyDescent="0.2"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4:13" x14ac:dyDescent="0.2"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4:13" x14ac:dyDescent="0.2"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4:13" x14ac:dyDescent="0.2"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4:13" x14ac:dyDescent="0.2"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4:13" x14ac:dyDescent="0.2"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4:13" x14ac:dyDescent="0.2"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4:13" x14ac:dyDescent="0.2"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4:13" x14ac:dyDescent="0.2"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4:13" x14ac:dyDescent="0.2"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4:13" x14ac:dyDescent="0.2"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4:13" x14ac:dyDescent="0.2"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4:13" x14ac:dyDescent="0.2"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4:13" x14ac:dyDescent="0.2"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4:13" x14ac:dyDescent="0.2"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4:13" x14ac:dyDescent="0.2"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4:13" x14ac:dyDescent="0.2"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4:13" x14ac:dyDescent="0.2"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4:13" x14ac:dyDescent="0.2"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4:13" x14ac:dyDescent="0.2"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4:13" x14ac:dyDescent="0.2"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4:13" x14ac:dyDescent="0.2"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4:13" x14ac:dyDescent="0.2"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4:13" x14ac:dyDescent="0.2"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4:13" x14ac:dyDescent="0.2"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4:13" x14ac:dyDescent="0.2"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4:13" x14ac:dyDescent="0.2"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4:13" x14ac:dyDescent="0.2"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4:13" x14ac:dyDescent="0.2"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4:13" x14ac:dyDescent="0.2"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4:13" x14ac:dyDescent="0.2"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4:13" x14ac:dyDescent="0.2"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4:13" x14ac:dyDescent="0.2"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4:13" x14ac:dyDescent="0.2"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4:13" x14ac:dyDescent="0.2"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4:13" x14ac:dyDescent="0.2"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4:13" x14ac:dyDescent="0.2"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4:13" x14ac:dyDescent="0.2"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4:13" x14ac:dyDescent="0.2"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4:13" x14ac:dyDescent="0.2"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4:13" x14ac:dyDescent="0.2"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4:13" x14ac:dyDescent="0.2"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4:13" x14ac:dyDescent="0.2"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4:13" x14ac:dyDescent="0.2"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4:13" x14ac:dyDescent="0.2"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4:13" x14ac:dyDescent="0.2"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4:13" x14ac:dyDescent="0.2"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4:13" x14ac:dyDescent="0.2"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4:13" x14ac:dyDescent="0.2"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4:13" x14ac:dyDescent="0.2"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4:13" x14ac:dyDescent="0.2"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4:13" x14ac:dyDescent="0.2"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4:13" x14ac:dyDescent="0.2"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4:13" x14ac:dyDescent="0.2"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4:13" x14ac:dyDescent="0.2"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4:13" x14ac:dyDescent="0.2"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4:13" x14ac:dyDescent="0.2"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4:13" x14ac:dyDescent="0.2"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4:13" x14ac:dyDescent="0.2"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4:13" x14ac:dyDescent="0.2"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4:13" x14ac:dyDescent="0.2"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4:13" x14ac:dyDescent="0.2"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4:13" x14ac:dyDescent="0.2"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4:13" x14ac:dyDescent="0.2"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4:13" x14ac:dyDescent="0.2"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4:13" x14ac:dyDescent="0.2"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4:13" x14ac:dyDescent="0.2"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4:13" x14ac:dyDescent="0.2"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4:13" x14ac:dyDescent="0.2"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4:13" x14ac:dyDescent="0.2"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4:13" x14ac:dyDescent="0.2"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4:13" x14ac:dyDescent="0.2"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4:13" x14ac:dyDescent="0.2"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4:13" x14ac:dyDescent="0.2"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4:13" x14ac:dyDescent="0.2"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4:13" x14ac:dyDescent="0.2"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4:13" x14ac:dyDescent="0.2"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4:13" x14ac:dyDescent="0.2"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4:13" x14ac:dyDescent="0.2"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4:13" x14ac:dyDescent="0.2"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4:13" x14ac:dyDescent="0.2"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4:13" x14ac:dyDescent="0.2"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4:13" x14ac:dyDescent="0.2"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4:13" x14ac:dyDescent="0.2"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4:13" x14ac:dyDescent="0.2"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4:13" x14ac:dyDescent="0.2"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4:13" x14ac:dyDescent="0.2"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4:13" x14ac:dyDescent="0.2"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4:13" x14ac:dyDescent="0.2"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4:13" x14ac:dyDescent="0.2"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4:13" x14ac:dyDescent="0.2"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4:13" x14ac:dyDescent="0.2"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4:13" x14ac:dyDescent="0.2"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4:13" x14ac:dyDescent="0.2"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4:13" x14ac:dyDescent="0.2"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4:13" x14ac:dyDescent="0.2"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4:13" x14ac:dyDescent="0.2"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4:13" x14ac:dyDescent="0.2"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4:13" x14ac:dyDescent="0.2"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4:13" x14ac:dyDescent="0.2"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4:13" x14ac:dyDescent="0.2"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4:13" x14ac:dyDescent="0.2"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4:13" x14ac:dyDescent="0.2"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4:13" x14ac:dyDescent="0.2"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4:13" x14ac:dyDescent="0.2"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4:13" x14ac:dyDescent="0.2"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4:13" x14ac:dyDescent="0.2"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4:13" x14ac:dyDescent="0.2"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4:13" x14ac:dyDescent="0.2"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4:13" x14ac:dyDescent="0.2"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4:13" x14ac:dyDescent="0.2"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4:13" x14ac:dyDescent="0.2"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4:13" x14ac:dyDescent="0.2"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4:13" x14ac:dyDescent="0.2"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4:13" x14ac:dyDescent="0.2"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4:13" x14ac:dyDescent="0.2"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4:13" x14ac:dyDescent="0.2"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4:13" x14ac:dyDescent="0.2"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4:13" x14ac:dyDescent="0.2"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4:13" x14ac:dyDescent="0.2"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4:13" x14ac:dyDescent="0.2"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4:13" x14ac:dyDescent="0.2"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4:13" x14ac:dyDescent="0.2"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4:13" x14ac:dyDescent="0.2"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4:13" x14ac:dyDescent="0.2"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4:13" x14ac:dyDescent="0.2"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4:13" x14ac:dyDescent="0.2"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4:13" x14ac:dyDescent="0.2"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4:13" x14ac:dyDescent="0.2"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4:13" x14ac:dyDescent="0.2"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4:13" x14ac:dyDescent="0.2"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4:13" x14ac:dyDescent="0.2"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4:13" x14ac:dyDescent="0.2"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4:13" x14ac:dyDescent="0.2"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4:13" x14ac:dyDescent="0.2"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4:13" x14ac:dyDescent="0.2"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4:13" x14ac:dyDescent="0.2"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4:13" x14ac:dyDescent="0.2"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4:13" x14ac:dyDescent="0.2"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4:13" x14ac:dyDescent="0.2"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4:13" x14ac:dyDescent="0.2"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4:13" x14ac:dyDescent="0.2"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4:13" x14ac:dyDescent="0.2"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4:13" x14ac:dyDescent="0.2"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4:13" x14ac:dyDescent="0.2"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4:13" x14ac:dyDescent="0.2"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4:13" x14ac:dyDescent="0.2"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4:13" x14ac:dyDescent="0.2"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4:13" x14ac:dyDescent="0.2"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4:13" x14ac:dyDescent="0.2"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4:13" x14ac:dyDescent="0.2"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4:13" x14ac:dyDescent="0.2"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4:13" x14ac:dyDescent="0.2"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4:13" x14ac:dyDescent="0.2"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4:13" x14ac:dyDescent="0.2"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4:13" x14ac:dyDescent="0.2"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4:13" x14ac:dyDescent="0.2"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4:13" x14ac:dyDescent="0.2"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4:13" x14ac:dyDescent="0.2"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4:13" x14ac:dyDescent="0.2"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4:13" x14ac:dyDescent="0.2"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4:13" x14ac:dyDescent="0.2"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4:13" x14ac:dyDescent="0.2"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4:13" x14ac:dyDescent="0.2"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4:13" x14ac:dyDescent="0.2"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4:13" x14ac:dyDescent="0.2"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4:13" x14ac:dyDescent="0.2"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4:13" x14ac:dyDescent="0.2"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4:13" x14ac:dyDescent="0.2"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4:13" x14ac:dyDescent="0.2"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4:13" x14ac:dyDescent="0.2"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4:13" x14ac:dyDescent="0.2"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4:13" x14ac:dyDescent="0.2"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4:13" x14ac:dyDescent="0.2"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4:13" x14ac:dyDescent="0.2"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4:13" x14ac:dyDescent="0.2"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4:13" x14ac:dyDescent="0.2"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4:13" x14ac:dyDescent="0.2"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4:13" x14ac:dyDescent="0.2"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4:13" x14ac:dyDescent="0.2"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4:13" x14ac:dyDescent="0.2"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4:13" x14ac:dyDescent="0.2"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4:13" x14ac:dyDescent="0.2"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4:13" x14ac:dyDescent="0.2"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4:13" x14ac:dyDescent="0.2"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4:13" x14ac:dyDescent="0.2"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4:13" x14ac:dyDescent="0.2"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4:13" x14ac:dyDescent="0.2"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4:13" x14ac:dyDescent="0.2"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4:13" x14ac:dyDescent="0.2"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4:13" x14ac:dyDescent="0.2"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4:13" x14ac:dyDescent="0.2"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4:13" x14ac:dyDescent="0.2"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4:13" x14ac:dyDescent="0.2"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4:13" x14ac:dyDescent="0.2"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4:13" x14ac:dyDescent="0.2"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4:13" x14ac:dyDescent="0.2"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4:13" x14ac:dyDescent="0.2"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4:13" x14ac:dyDescent="0.2"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4:13" x14ac:dyDescent="0.2"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4:13" x14ac:dyDescent="0.2"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4:13" x14ac:dyDescent="0.2"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4:13" x14ac:dyDescent="0.2"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4:13" x14ac:dyDescent="0.2"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4:13" x14ac:dyDescent="0.2"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4:13" x14ac:dyDescent="0.2"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4:13" x14ac:dyDescent="0.2"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4:13" x14ac:dyDescent="0.2"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4:13" x14ac:dyDescent="0.2"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4:13" x14ac:dyDescent="0.2"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4:13" x14ac:dyDescent="0.2"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4:13" x14ac:dyDescent="0.2"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4:13" x14ac:dyDescent="0.2"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4:13" x14ac:dyDescent="0.2"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4:13" x14ac:dyDescent="0.2"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4:13" x14ac:dyDescent="0.2"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4:13" x14ac:dyDescent="0.2"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4:13" x14ac:dyDescent="0.2"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4:13" x14ac:dyDescent="0.2"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4:13" x14ac:dyDescent="0.2"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4:13" x14ac:dyDescent="0.2"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4:13" x14ac:dyDescent="0.2"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4:13" x14ac:dyDescent="0.2"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4:13" x14ac:dyDescent="0.2"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4:13" x14ac:dyDescent="0.2">
      <c r="D438" s="30"/>
      <c r="E438" s="30"/>
      <c r="F438" s="30"/>
      <c r="G438" s="30"/>
      <c r="H438" s="30"/>
      <c r="I438" s="30"/>
      <c r="J438" s="30"/>
      <c r="K438" s="30"/>
      <c r="L438" s="30"/>
      <c r="M438" s="30"/>
    </row>
    <row r="439" spans="4:13" x14ac:dyDescent="0.2">
      <c r="D439" s="30"/>
      <c r="E439" s="30"/>
      <c r="F439" s="30"/>
      <c r="G439" s="30"/>
      <c r="H439" s="30"/>
      <c r="I439" s="30"/>
      <c r="J439" s="30"/>
      <c r="K439" s="30"/>
      <c r="L439" s="30"/>
      <c r="M439" s="30"/>
    </row>
    <row r="440" spans="4:13" x14ac:dyDescent="0.2">
      <c r="D440" s="30"/>
      <c r="E440" s="30"/>
      <c r="F440" s="30"/>
      <c r="G440" s="30"/>
      <c r="H440" s="30"/>
      <c r="I440" s="30"/>
      <c r="J440" s="30"/>
      <c r="K440" s="30"/>
      <c r="L440" s="30"/>
      <c r="M440" s="30"/>
    </row>
    <row r="441" spans="4:13" x14ac:dyDescent="0.2">
      <c r="D441" s="30"/>
      <c r="E441" s="30"/>
      <c r="F441" s="30"/>
      <c r="G441" s="30"/>
      <c r="H441" s="30"/>
      <c r="I441" s="30"/>
      <c r="J441" s="30"/>
      <c r="K441" s="30"/>
      <c r="L441" s="30"/>
      <c r="M441" s="30"/>
    </row>
    <row r="442" spans="4:13" x14ac:dyDescent="0.2">
      <c r="D442" s="30"/>
      <c r="E442" s="30"/>
      <c r="F442" s="30"/>
      <c r="G442" s="30"/>
      <c r="H442" s="30"/>
      <c r="I442" s="30"/>
      <c r="J442" s="30"/>
      <c r="K442" s="30"/>
      <c r="L442" s="30"/>
      <c r="M442" s="30"/>
    </row>
    <row r="443" spans="4:13" x14ac:dyDescent="0.2">
      <c r="D443" s="30"/>
      <c r="E443" s="30"/>
      <c r="F443" s="30"/>
      <c r="G443" s="30"/>
      <c r="H443" s="30"/>
      <c r="I443" s="30"/>
      <c r="J443" s="30"/>
      <c r="K443" s="30"/>
      <c r="L443" s="30"/>
      <c r="M443" s="30"/>
    </row>
    <row r="444" spans="4:13" x14ac:dyDescent="0.2">
      <c r="D444" s="30"/>
      <c r="E444" s="30"/>
      <c r="F444" s="30"/>
      <c r="G444" s="30"/>
      <c r="H444" s="30"/>
      <c r="I444" s="30"/>
      <c r="J444" s="30"/>
      <c r="K444" s="30"/>
      <c r="L444" s="30"/>
      <c r="M444" s="30"/>
    </row>
    <row r="445" spans="4:13" x14ac:dyDescent="0.2">
      <c r="D445" s="30"/>
      <c r="E445" s="30"/>
      <c r="F445" s="30"/>
      <c r="G445" s="30"/>
      <c r="H445" s="30"/>
      <c r="I445" s="30"/>
      <c r="J445" s="30"/>
      <c r="K445" s="30"/>
      <c r="L445" s="30"/>
      <c r="M445" s="30"/>
    </row>
    <row r="446" spans="4:13" x14ac:dyDescent="0.2">
      <c r="D446" s="30"/>
      <c r="E446" s="30"/>
      <c r="F446" s="30"/>
      <c r="G446" s="30"/>
      <c r="H446" s="30"/>
      <c r="I446" s="30"/>
      <c r="J446" s="30"/>
      <c r="K446" s="30"/>
      <c r="L446" s="30"/>
      <c r="M446" s="30"/>
    </row>
    <row r="447" spans="4:13" x14ac:dyDescent="0.2">
      <c r="D447" s="30"/>
      <c r="E447" s="30"/>
      <c r="F447" s="30"/>
      <c r="G447" s="30"/>
      <c r="H447" s="30"/>
      <c r="I447" s="30"/>
      <c r="J447" s="30"/>
      <c r="K447" s="30"/>
      <c r="L447" s="30"/>
      <c r="M447" s="30"/>
    </row>
    <row r="448" spans="4:13" x14ac:dyDescent="0.2">
      <c r="D448" s="30"/>
      <c r="E448" s="30"/>
      <c r="F448" s="30"/>
      <c r="G448" s="30"/>
      <c r="H448" s="30"/>
      <c r="I448" s="30"/>
      <c r="J448" s="30"/>
      <c r="K448" s="30"/>
      <c r="L448" s="30"/>
      <c r="M448" s="30"/>
    </row>
    <row r="449" spans="4:13" x14ac:dyDescent="0.2">
      <c r="D449" s="30"/>
      <c r="E449" s="30"/>
      <c r="F449" s="30"/>
      <c r="G449" s="30"/>
      <c r="H449" s="30"/>
      <c r="I449" s="30"/>
      <c r="J449" s="30"/>
      <c r="K449" s="30"/>
      <c r="L449" s="30"/>
      <c r="M449" s="30"/>
    </row>
    <row r="450" spans="4:13" x14ac:dyDescent="0.2">
      <c r="D450" s="30"/>
      <c r="E450" s="30"/>
      <c r="F450" s="30"/>
      <c r="G450" s="30"/>
      <c r="H450" s="30"/>
      <c r="I450" s="30"/>
      <c r="J450" s="30"/>
      <c r="K450" s="30"/>
      <c r="L450" s="30"/>
      <c r="M450" s="30"/>
    </row>
    <row r="451" spans="4:13" x14ac:dyDescent="0.2">
      <c r="D451" s="30"/>
      <c r="E451" s="30"/>
      <c r="F451" s="30"/>
      <c r="G451" s="30"/>
      <c r="H451" s="30"/>
      <c r="I451" s="30"/>
      <c r="J451" s="30"/>
      <c r="K451" s="30"/>
      <c r="L451" s="30"/>
      <c r="M451" s="30"/>
    </row>
    <row r="452" spans="4:13" x14ac:dyDescent="0.2">
      <c r="D452" s="30"/>
      <c r="E452" s="30"/>
      <c r="F452" s="30"/>
      <c r="G452" s="30"/>
      <c r="H452" s="30"/>
      <c r="I452" s="30"/>
      <c r="J452" s="30"/>
      <c r="K452" s="30"/>
      <c r="L452" s="30"/>
      <c r="M452" s="30"/>
    </row>
    <row r="453" spans="4:13" x14ac:dyDescent="0.2">
      <c r="D453" s="30"/>
      <c r="E453" s="30"/>
      <c r="F453" s="30"/>
      <c r="G453" s="30"/>
      <c r="H453" s="30"/>
      <c r="I453" s="30"/>
      <c r="J453" s="30"/>
      <c r="K453" s="30"/>
      <c r="L453" s="30"/>
      <c r="M453" s="30"/>
    </row>
    <row r="454" spans="4:13" x14ac:dyDescent="0.2">
      <c r="D454" s="30"/>
      <c r="E454" s="30"/>
      <c r="F454" s="30"/>
      <c r="G454" s="30"/>
      <c r="H454" s="30"/>
      <c r="I454" s="30"/>
      <c r="J454" s="30"/>
      <c r="K454" s="30"/>
      <c r="L454" s="30"/>
      <c r="M454" s="30"/>
    </row>
    <row r="455" spans="4:13" x14ac:dyDescent="0.2">
      <c r="D455" s="30"/>
      <c r="E455" s="30"/>
      <c r="F455" s="30"/>
      <c r="G455" s="30"/>
      <c r="H455" s="30"/>
      <c r="I455" s="30"/>
      <c r="J455" s="30"/>
      <c r="K455" s="30"/>
      <c r="L455" s="30"/>
      <c r="M455" s="30"/>
    </row>
    <row r="456" spans="4:13" x14ac:dyDescent="0.2">
      <c r="D456" s="30"/>
      <c r="E456" s="30"/>
      <c r="F456" s="30"/>
      <c r="G456" s="30"/>
      <c r="H456" s="30"/>
      <c r="I456" s="30"/>
      <c r="J456" s="30"/>
      <c r="K456" s="30"/>
      <c r="L456" s="30"/>
      <c r="M456" s="30"/>
    </row>
    <row r="457" spans="4:13" x14ac:dyDescent="0.2">
      <c r="D457" s="30"/>
      <c r="E457" s="30"/>
      <c r="F457" s="30"/>
      <c r="G457" s="30"/>
      <c r="H457" s="30"/>
      <c r="I457" s="30"/>
      <c r="J457" s="30"/>
      <c r="K457" s="30"/>
      <c r="L457" s="30"/>
      <c r="M457" s="30"/>
    </row>
    <row r="458" spans="4:13" x14ac:dyDescent="0.2">
      <c r="D458" s="30"/>
      <c r="E458" s="30"/>
      <c r="F458" s="30"/>
      <c r="G458" s="30"/>
      <c r="H458" s="30"/>
      <c r="I458" s="30"/>
      <c r="J458" s="30"/>
      <c r="K458" s="30"/>
      <c r="L458" s="30"/>
      <c r="M458" s="30"/>
    </row>
    <row r="459" spans="4:13" x14ac:dyDescent="0.2">
      <c r="D459" s="30"/>
      <c r="E459" s="30"/>
      <c r="F459" s="30"/>
      <c r="G459" s="30"/>
      <c r="H459" s="30"/>
      <c r="I459" s="30"/>
      <c r="J459" s="30"/>
      <c r="K459" s="30"/>
      <c r="L459" s="30"/>
      <c r="M459" s="30"/>
    </row>
    <row r="460" spans="4:13" x14ac:dyDescent="0.2">
      <c r="D460" s="30"/>
      <c r="E460" s="30"/>
      <c r="F460" s="30"/>
      <c r="G460" s="30"/>
      <c r="H460" s="30"/>
      <c r="I460" s="30"/>
      <c r="J460" s="30"/>
      <c r="K460" s="30"/>
      <c r="L460" s="30"/>
      <c r="M460" s="30"/>
    </row>
    <row r="461" spans="4:13" x14ac:dyDescent="0.2">
      <c r="D461" s="30"/>
      <c r="E461" s="30"/>
      <c r="F461" s="30"/>
      <c r="G461" s="30"/>
      <c r="H461" s="30"/>
      <c r="I461" s="30"/>
      <c r="J461" s="30"/>
      <c r="K461" s="30"/>
      <c r="L461" s="30"/>
      <c r="M461" s="30"/>
    </row>
    <row r="462" spans="4:13" x14ac:dyDescent="0.2">
      <c r="D462" s="30"/>
      <c r="E462" s="30"/>
      <c r="F462" s="30"/>
      <c r="G462" s="30"/>
      <c r="H462" s="30"/>
      <c r="I462" s="30"/>
      <c r="J462" s="30"/>
      <c r="K462" s="30"/>
      <c r="L462" s="30"/>
      <c r="M462" s="30"/>
    </row>
    <row r="463" spans="4:13" x14ac:dyDescent="0.2">
      <c r="D463" s="30"/>
      <c r="E463" s="30"/>
      <c r="F463" s="30"/>
      <c r="G463" s="30"/>
      <c r="H463" s="30"/>
      <c r="I463" s="30"/>
      <c r="J463" s="30"/>
      <c r="K463" s="30"/>
      <c r="L463" s="30"/>
      <c r="M463" s="30"/>
    </row>
    <row r="464" spans="4:13" x14ac:dyDescent="0.2">
      <c r="D464" s="30"/>
      <c r="E464" s="30"/>
      <c r="F464" s="30"/>
      <c r="G464" s="30"/>
      <c r="H464" s="30"/>
      <c r="I464" s="30"/>
      <c r="J464" s="30"/>
      <c r="K464" s="30"/>
      <c r="L464" s="30"/>
      <c r="M464" s="30"/>
    </row>
    <row r="465" spans="4:13" x14ac:dyDescent="0.2">
      <c r="D465" s="30"/>
      <c r="E465" s="30"/>
      <c r="F465" s="30"/>
      <c r="G465" s="30"/>
      <c r="H465" s="30"/>
      <c r="I465" s="30"/>
      <c r="J465" s="30"/>
      <c r="K465" s="30"/>
      <c r="L465" s="30"/>
      <c r="M465" s="30"/>
    </row>
    <row r="466" spans="4:13" x14ac:dyDescent="0.2">
      <c r="D466" s="30"/>
      <c r="E466" s="30"/>
      <c r="F466" s="30"/>
      <c r="G466" s="30"/>
      <c r="H466" s="30"/>
      <c r="I466" s="30"/>
      <c r="J466" s="30"/>
      <c r="K466" s="30"/>
      <c r="L466" s="30"/>
      <c r="M466" s="30"/>
    </row>
    <row r="467" spans="4:13" x14ac:dyDescent="0.2">
      <c r="D467" s="30"/>
      <c r="E467" s="30"/>
      <c r="F467" s="30"/>
      <c r="G467" s="30"/>
      <c r="H467" s="30"/>
      <c r="I467" s="30"/>
      <c r="J467" s="30"/>
      <c r="K467" s="30"/>
      <c r="L467" s="30"/>
      <c r="M467" s="30"/>
    </row>
    <row r="468" spans="4:13" x14ac:dyDescent="0.2">
      <c r="D468" s="30"/>
      <c r="E468" s="30"/>
      <c r="F468" s="30"/>
      <c r="G468" s="30"/>
      <c r="H468" s="30"/>
      <c r="I468" s="30"/>
      <c r="J468" s="30"/>
      <c r="K468" s="30"/>
      <c r="L468" s="30"/>
      <c r="M468" s="30"/>
    </row>
    <row r="469" spans="4:13" x14ac:dyDescent="0.2">
      <c r="D469" s="30"/>
      <c r="E469" s="30"/>
      <c r="F469" s="30"/>
      <c r="G469" s="30"/>
      <c r="H469" s="30"/>
      <c r="I469" s="30"/>
      <c r="J469" s="30"/>
      <c r="K469" s="30"/>
      <c r="L469" s="30"/>
      <c r="M469" s="30"/>
    </row>
    <row r="470" spans="4:13" x14ac:dyDescent="0.2">
      <c r="D470" s="30"/>
      <c r="E470" s="30"/>
      <c r="F470" s="30"/>
      <c r="G470" s="30"/>
      <c r="H470" s="30"/>
      <c r="I470" s="30"/>
      <c r="J470" s="30"/>
      <c r="K470" s="30"/>
      <c r="L470" s="30"/>
      <c r="M470" s="30"/>
    </row>
    <row r="471" spans="4:13" x14ac:dyDescent="0.2">
      <c r="D471" s="30"/>
      <c r="E471" s="30"/>
      <c r="F471" s="30"/>
      <c r="G471" s="30"/>
      <c r="H471" s="30"/>
      <c r="I471" s="30"/>
      <c r="J471" s="30"/>
      <c r="K471" s="30"/>
      <c r="L471" s="30"/>
      <c r="M471" s="30"/>
    </row>
    <row r="472" spans="4:13" x14ac:dyDescent="0.2">
      <c r="D472" s="30"/>
      <c r="E472" s="30"/>
      <c r="F472" s="30"/>
      <c r="G472" s="30"/>
      <c r="H472" s="30"/>
      <c r="I472" s="30"/>
      <c r="J472" s="30"/>
      <c r="K472" s="30"/>
      <c r="L472" s="30"/>
      <c r="M472" s="30"/>
    </row>
    <row r="473" spans="4:13" x14ac:dyDescent="0.2">
      <c r="D473" s="30"/>
      <c r="E473" s="30"/>
      <c r="F473" s="30"/>
      <c r="G473" s="30"/>
      <c r="H473" s="30"/>
      <c r="I473" s="30"/>
      <c r="J473" s="30"/>
      <c r="K473" s="30"/>
      <c r="L473" s="30"/>
      <c r="M473" s="30"/>
    </row>
    <row r="474" spans="4:13" x14ac:dyDescent="0.2">
      <c r="D474" s="30"/>
      <c r="E474" s="30"/>
      <c r="F474" s="30"/>
      <c r="G474" s="30"/>
      <c r="H474" s="30"/>
      <c r="I474" s="30"/>
      <c r="J474" s="30"/>
      <c r="K474" s="30"/>
      <c r="L474" s="30"/>
      <c r="M474" s="30"/>
    </row>
    <row r="475" spans="4:13" x14ac:dyDescent="0.2">
      <c r="D475" s="30"/>
      <c r="E475" s="30"/>
      <c r="F475" s="30"/>
      <c r="G475" s="30"/>
      <c r="H475" s="30"/>
      <c r="I475" s="30"/>
      <c r="J475" s="30"/>
      <c r="K475" s="30"/>
      <c r="L475" s="30"/>
      <c r="M475" s="30"/>
    </row>
    <row r="476" spans="4:13" x14ac:dyDescent="0.2">
      <c r="D476" s="30"/>
      <c r="E476" s="30"/>
      <c r="F476" s="30"/>
      <c r="G476" s="30"/>
      <c r="H476" s="30"/>
      <c r="I476" s="30"/>
      <c r="J476" s="30"/>
      <c r="K476" s="30"/>
      <c r="L476" s="30"/>
      <c r="M476" s="30"/>
    </row>
    <row r="477" spans="4:13" x14ac:dyDescent="0.2">
      <c r="D477" s="30"/>
      <c r="E477" s="30"/>
      <c r="F477" s="30"/>
      <c r="G477" s="30"/>
      <c r="H477" s="30"/>
      <c r="I477" s="30"/>
      <c r="J477" s="30"/>
      <c r="K477" s="30"/>
      <c r="L477" s="30"/>
      <c r="M477" s="30"/>
    </row>
    <row r="478" spans="4:13" x14ac:dyDescent="0.2">
      <c r="D478" s="30"/>
      <c r="E478" s="30"/>
      <c r="F478" s="30"/>
      <c r="G478" s="30"/>
      <c r="H478" s="30"/>
      <c r="I478" s="30"/>
      <c r="J478" s="30"/>
      <c r="K478" s="30"/>
      <c r="L478" s="30"/>
      <c r="M478" s="30"/>
    </row>
    <row r="479" spans="4:13" x14ac:dyDescent="0.2">
      <c r="D479" s="30"/>
      <c r="E479" s="30"/>
      <c r="F479" s="30"/>
      <c r="G479" s="30"/>
      <c r="H479" s="30"/>
      <c r="I479" s="30"/>
      <c r="J479" s="30"/>
      <c r="K479" s="30"/>
      <c r="L479" s="30"/>
      <c r="M479" s="30"/>
    </row>
    <row r="480" spans="4:13" x14ac:dyDescent="0.2">
      <c r="D480" s="30"/>
      <c r="E480" s="30"/>
      <c r="F480" s="30"/>
      <c r="G480" s="30"/>
      <c r="H480" s="30"/>
      <c r="I480" s="30"/>
      <c r="J480" s="30"/>
      <c r="K480" s="30"/>
      <c r="L480" s="30"/>
      <c r="M480" s="30"/>
    </row>
    <row r="481" spans="4:13" x14ac:dyDescent="0.2">
      <c r="D481" s="30"/>
      <c r="E481" s="30"/>
      <c r="F481" s="30"/>
      <c r="G481" s="30"/>
      <c r="H481" s="30"/>
      <c r="I481" s="30"/>
      <c r="J481" s="30"/>
      <c r="K481" s="30"/>
      <c r="L481" s="30"/>
      <c r="M481" s="30"/>
    </row>
    <row r="482" spans="4:13" x14ac:dyDescent="0.2">
      <c r="D482" s="30"/>
      <c r="E482" s="30"/>
      <c r="F482" s="30"/>
      <c r="G482" s="30"/>
      <c r="H482" s="30"/>
      <c r="I482" s="30"/>
      <c r="J482" s="30"/>
      <c r="K482" s="30"/>
      <c r="L482" s="30"/>
      <c r="M482" s="30"/>
    </row>
    <row r="483" spans="4:13" x14ac:dyDescent="0.2">
      <c r="D483" s="30"/>
      <c r="E483" s="30"/>
      <c r="F483" s="30"/>
      <c r="G483" s="30"/>
      <c r="H483" s="30"/>
      <c r="I483" s="30"/>
      <c r="J483" s="30"/>
      <c r="K483" s="30"/>
      <c r="L483" s="30"/>
      <c r="M483" s="30"/>
    </row>
    <row r="484" spans="4:13" x14ac:dyDescent="0.2">
      <c r="D484" s="30"/>
      <c r="E484" s="30"/>
      <c r="F484" s="30"/>
      <c r="G484" s="30"/>
      <c r="H484" s="30"/>
      <c r="I484" s="30"/>
      <c r="J484" s="30"/>
      <c r="K484" s="30"/>
      <c r="L484" s="30"/>
      <c r="M484" s="30"/>
    </row>
    <row r="485" spans="4:13" x14ac:dyDescent="0.2">
      <c r="D485" s="30"/>
      <c r="E485" s="30"/>
      <c r="F485" s="30"/>
      <c r="G485" s="30"/>
      <c r="H485" s="30"/>
      <c r="I485" s="30"/>
      <c r="J485" s="30"/>
      <c r="K485" s="30"/>
      <c r="L485" s="30"/>
      <c r="M485" s="30"/>
    </row>
    <row r="486" spans="4:13" x14ac:dyDescent="0.2">
      <c r="D486" s="30"/>
      <c r="E486" s="30"/>
      <c r="F486" s="30"/>
      <c r="G486" s="30"/>
      <c r="H486" s="30"/>
      <c r="I486" s="30"/>
      <c r="J486" s="30"/>
      <c r="K486" s="30"/>
      <c r="L486" s="30"/>
      <c r="M486" s="30"/>
    </row>
    <row r="487" spans="4:13" x14ac:dyDescent="0.2">
      <c r="D487" s="30"/>
      <c r="E487" s="30"/>
      <c r="F487" s="30"/>
      <c r="G487" s="30"/>
      <c r="H487" s="30"/>
      <c r="I487" s="30"/>
      <c r="J487" s="30"/>
      <c r="K487" s="30"/>
      <c r="L487" s="30"/>
      <c r="M487" s="30"/>
    </row>
    <row r="488" spans="4:13" x14ac:dyDescent="0.2">
      <c r="D488" s="30"/>
      <c r="E488" s="30"/>
      <c r="F488" s="30"/>
      <c r="G488" s="30"/>
      <c r="H488" s="30"/>
      <c r="I488" s="30"/>
      <c r="J488" s="30"/>
      <c r="K488" s="30"/>
      <c r="L488" s="30"/>
      <c r="M488" s="30"/>
    </row>
    <row r="489" spans="4:13" x14ac:dyDescent="0.2">
      <c r="D489" s="30"/>
      <c r="E489" s="30"/>
      <c r="F489" s="30"/>
      <c r="G489" s="30"/>
      <c r="H489" s="30"/>
      <c r="I489" s="30"/>
      <c r="J489" s="30"/>
      <c r="K489" s="30"/>
      <c r="L489" s="30"/>
      <c r="M489" s="30"/>
    </row>
    <row r="490" spans="4:13" x14ac:dyDescent="0.2">
      <c r="D490" s="30"/>
      <c r="E490" s="30"/>
      <c r="F490" s="30"/>
      <c r="G490" s="30"/>
      <c r="H490" s="30"/>
      <c r="I490" s="30"/>
      <c r="J490" s="30"/>
      <c r="K490" s="30"/>
      <c r="L490" s="30"/>
      <c r="M490" s="30"/>
    </row>
    <row r="491" spans="4:13" x14ac:dyDescent="0.2">
      <c r="D491" s="30"/>
      <c r="E491" s="30"/>
      <c r="F491" s="30"/>
      <c r="G491" s="30"/>
      <c r="H491" s="30"/>
      <c r="I491" s="30"/>
      <c r="J491" s="30"/>
      <c r="K491" s="30"/>
      <c r="L491" s="30"/>
      <c r="M491" s="30"/>
    </row>
    <row r="492" spans="4:13" x14ac:dyDescent="0.2">
      <c r="D492" s="30"/>
      <c r="E492" s="30"/>
      <c r="F492" s="30"/>
      <c r="G492" s="30"/>
      <c r="H492" s="30"/>
      <c r="I492" s="30"/>
      <c r="J492" s="30"/>
      <c r="K492" s="30"/>
      <c r="L492" s="30"/>
      <c r="M492" s="30"/>
    </row>
    <row r="493" spans="4:13" x14ac:dyDescent="0.2">
      <c r="D493" s="30"/>
      <c r="E493" s="30"/>
      <c r="F493" s="30"/>
      <c r="G493" s="30"/>
      <c r="H493" s="30"/>
      <c r="I493" s="30"/>
      <c r="J493" s="30"/>
      <c r="K493" s="30"/>
      <c r="L493" s="30"/>
      <c r="M493" s="30"/>
    </row>
    <row r="494" spans="4:13" x14ac:dyDescent="0.2">
      <c r="D494" s="30"/>
      <c r="E494" s="30"/>
      <c r="F494" s="30"/>
      <c r="G494" s="30"/>
      <c r="H494" s="30"/>
      <c r="I494" s="30"/>
      <c r="J494" s="30"/>
      <c r="K494" s="30"/>
      <c r="L494" s="30"/>
      <c r="M494" s="30"/>
    </row>
    <row r="495" spans="4:13" x14ac:dyDescent="0.2">
      <c r="D495" s="30"/>
      <c r="E495" s="30"/>
      <c r="F495" s="30"/>
      <c r="G495" s="30"/>
      <c r="H495" s="30"/>
      <c r="I495" s="30"/>
      <c r="J495" s="30"/>
      <c r="K495" s="30"/>
      <c r="L495" s="30"/>
      <c r="M495" s="30"/>
    </row>
    <row r="496" spans="4:13" x14ac:dyDescent="0.2">
      <c r="D496" s="30"/>
      <c r="E496" s="30"/>
      <c r="F496" s="30"/>
      <c r="G496" s="30"/>
      <c r="H496" s="30"/>
      <c r="I496" s="30"/>
      <c r="J496" s="30"/>
      <c r="K496" s="30"/>
      <c r="L496" s="30"/>
      <c r="M496" s="30"/>
    </row>
    <row r="497" spans="4:13" x14ac:dyDescent="0.2">
      <c r="D497" s="30"/>
      <c r="E497" s="30"/>
      <c r="F497" s="30"/>
      <c r="G497" s="30"/>
      <c r="H497" s="30"/>
      <c r="I497" s="30"/>
      <c r="J497" s="30"/>
      <c r="K497" s="30"/>
      <c r="L497" s="30"/>
      <c r="M497" s="30"/>
    </row>
    <row r="498" spans="4:13" x14ac:dyDescent="0.2">
      <c r="D498" s="30"/>
      <c r="E498" s="30"/>
      <c r="F498" s="30"/>
      <c r="G498" s="30"/>
      <c r="H498" s="30"/>
      <c r="I498" s="30"/>
      <c r="J498" s="30"/>
      <c r="K498" s="30"/>
      <c r="L498" s="30"/>
      <c r="M498" s="30"/>
    </row>
    <row r="499" spans="4:13" x14ac:dyDescent="0.2">
      <c r="D499" s="30"/>
      <c r="E499" s="30"/>
      <c r="F499" s="30"/>
      <c r="G499" s="30"/>
      <c r="H499" s="30"/>
      <c r="I499" s="30"/>
      <c r="J499" s="30"/>
      <c r="K499" s="30"/>
      <c r="L499" s="30"/>
      <c r="M499" s="30"/>
    </row>
    <row r="500" spans="4:13" x14ac:dyDescent="0.2">
      <c r="D500" s="30"/>
      <c r="E500" s="30"/>
      <c r="F500" s="30"/>
      <c r="G500" s="30"/>
      <c r="H500" s="30"/>
      <c r="I500" s="30"/>
      <c r="J500" s="30"/>
      <c r="K500" s="30"/>
      <c r="L500" s="30"/>
      <c r="M500" s="30"/>
    </row>
    <row r="501" spans="4:13" x14ac:dyDescent="0.2">
      <c r="D501" s="30"/>
      <c r="E501" s="30"/>
      <c r="F501" s="30"/>
      <c r="G501" s="30"/>
      <c r="H501" s="30"/>
      <c r="I501" s="30"/>
      <c r="J501" s="30"/>
      <c r="K501" s="30"/>
      <c r="L501" s="30"/>
      <c r="M501" s="30"/>
    </row>
    <row r="502" spans="4:13" x14ac:dyDescent="0.2">
      <c r="D502" s="30"/>
      <c r="E502" s="30"/>
      <c r="F502" s="30"/>
      <c r="G502" s="30"/>
      <c r="H502" s="30"/>
      <c r="I502" s="30"/>
      <c r="J502" s="30"/>
      <c r="K502" s="30"/>
      <c r="L502" s="30"/>
      <c r="M502" s="30"/>
    </row>
    <row r="503" spans="4:13" x14ac:dyDescent="0.2">
      <c r="D503" s="30"/>
      <c r="E503" s="30"/>
      <c r="F503" s="30"/>
      <c r="G503" s="30"/>
      <c r="H503" s="30"/>
      <c r="I503" s="30"/>
      <c r="J503" s="30"/>
      <c r="K503" s="30"/>
      <c r="L503" s="30"/>
      <c r="M503" s="30"/>
    </row>
    <row r="504" spans="4:13" x14ac:dyDescent="0.2">
      <c r="D504" s="30"/>
      <c r="E504" s="30"/>
      <c r="F504" s="30"/>
      <c r="G504" s="30"/>
      <c r="H504" s="30"/>
      <c r="I504" s="30"/>
      <c r="J504" s="30"/>
      <c r="K504" s="30"/>
      <c r="L504" s="30"/>
      <c r="M504" s="30"/>
    </row>
    <row r="505" spans="4:13" x14ac:dyDescent="0.2">
      <c r="D505" s="30"/>
      <c r="E505" s="30"/>
      <c r="F505" s="30"/>
      <c r="G505" s="30"/>
      <c r="H505" s="30"/>
      <c r="I505" s="30"/>
      <c r="J505" s="30"/>
      <c r="K505" s="30"/>
      <c r="L505" s="30"/>
      <c r="M505" s="30"/>
    </row>
    <row r="506" spans="4:13" x14ac:dyDescent="0.2">
      <c r="D506" s="30"/>
      <c r="E506" s="30"/>
      <c r="F506" s="30"/>
      <c r="G506" s="30"/>
      <c r="H506" s="30"/>
      <c r="I506" s="30"/>
      <c r="J506" s="30"/>
      <c r="K506" s="30"/>
      <c r="L506" s="30"/>
      <c r="M506" s="30"/>
    </row>
    <row r="507" spans="4:13" x14ac:dyDescent="0.2">
      <c r="D507" s="30"/>
      <c r="E507" s="30"/>
      <c r="F507" s="30"/>
      <c r="G507" s="30"/>
      <c r="H507" s="30"/>
      <c r="I507" s="30"/>
      <c r="J507" s="30"/>
      <c r="K507" s="30"/>
      <c r="L507" s="30"/>
      <c r="M507" s="30"/>
    </row>
    <row r="508" spans="4:13" x14ac:dyDescent="0.2">
      <c r="D508" s="30"/>
      <c r="E508" s="30"/>
      <c r="F508" s="30"/>
      <c r="G508" s="30"/>
      <c r="H508" s="30"/>
      <c r="I508" s="30"/>
      <c r="J508" s="30"/>
      <c r="K508" s="30"/>
      <c r="L508" s="30"/>
      <c r="M508" s="30"/>
    </row>
    <row r="509" spans="4:13" x14ac:dyDescent="0.2">
      <c r="D509" s="30"/>
      <c r="E509" s="30"/>
      <c r="F509" s="30"/>
      <c r="G509" s="30"/>
      <c r="H509" s="30"/>
      <c r="I509" s="30"/>
      <c r="J509" s="30"/>
      <c r="K509" s="30"/>
      <c r="L509" s="30"/>
      <c r="M509" s="30"/>
    </row>
    <row r="510" spans="4:13" x14ac:dyDescent="0.2">
      <c r="D510" s="30"/>
      <c r="E510" s="30"/>
      <c r="F510" s="30"/>
      <c r="G510" s="30"/>
      <c r="H510" s="30"/>
      <c r="I510" s="30"/>
      <c r="J510" s="30"/>
      <c r="K510" s="30"/>
      <c r="L510" s="30"/>
      <c r="M510" s="30"/>
    </row>
    <row r="511" spans="4:13" x14ac:dyDescent="0.2">
      <c r="D511" s="30"/>
      <c r="E511" s="30"/>
      <c r="F511" s="30"/>
      <c r="G511" s="30"/>
      <c r="H511" s="30"/>
      <c r="I511" s="30"/>
      <c r="J511" s="30"/>
      <c r="K511" s="30"/>
      <c r="L511" s="30"/>
      <c r="M511" s="30"/>
    </row>
    <row r="512" spans="4:13" x14ac:dyDescent="0.2">
      <c r="D512" s="30"/>
      <c r="E512" s="30"/>
      <c r="F512" s="30"/>
      <c r="G512" s="30"/>
      <c r="H512" s="30"/>
      <c r="I512" s="30"/>
      <c r="J512" s="30"/>
      <c r="K512" s="30"/>
      <c r="L512" s="30"/>
      <c r="M512" s="30"/>
    </row>
    <row r="513" spans="4:13" x14ac:dyDescent="0.2">
      <c r="D513" s="30"/>
      <c r="E513" s="30"/>
      <c r="F513" s="30"/>
      <c r="G513" s="30"/>
      <c r="H513" s="30"/>
      <c r="I513" s="30"/>
      <c r="J513" s="30"/>
      <c r="K513" s="30"/>
      <c r="L513" s="30"/>
      <c r="M513" s="30"/>
    </row>
    <row r="514" spans="4:13" x14ac:dyDescent="0.2">
      <c r="D514" s="30"/>
      <c r="E514" s="30"/>
      <c r="F514" s="30"/>
      <c r="G514" s="30"/>
      <c r="H514" s="30"/>
      <c r="I514" s="30"/>
      <c r="J514" s="30"/>
      <c r="K514" s="30"/>
      <c r="L514" s="30"/>
      <c r="M514" s="30"/>
    </row>
    <row r="515" spans="4:13" x14ac:dyDescent="0.2">
      <c r="D515" s="30"/>
      <c r="E515" s="30"/>
      <c r="F515" s="30"/>
      <c r="G515" s="30"/>
      <c r="H515" s="30"/>
      <c r="I515" s="30"/>
      <c r="J515" s="30"/>
      <c r="K515" s="30"/>
      <c r="L515" s="30"/>
      <c r="M515" s="30"/>
    </row>
    <row r="516" spans="4:13" x14ac:dyDescent="0.2">
      <c r="D516" s="30"/>
      <c r="E516" s="30"/>
      <c r="F516" s="30"/>
      <c r="G516" s="30"/>
      <c r="H516" s="30"/>
      <c r="I516" s="30"/>
      <c r="J516" s="30"/>
      <c r="K516" s="30"/>
      <c r="L516" s="30"/>
      <c r="M516" s="30"/>
    </row>
    <row r="517" spans="4:13" x14ac:dyDescent="0.2">
      <c r="D517" s="30"/>
      <c r="E517" s="30"/>
      <c r="F517" s="30"/>
      <c r="G517" s="30"/>
      <c r="H517" s="30"/>
      <c r="I517" s="30"/>
      <c r="J517" s="30"/>
      <c r="K517" s="30"/>
      <c r="L517" s="30"/>
      <c r="M517" s="30"/>
    </row>
    <row r="518" spans="4:13" x14ac:dyDescent="0.2">
      <c r="D518" s="30"/>
      <c r="E518" s="30"/>
      <c r="F518" s="30"/>
      <c r="G518" s="30"/>
      <c r="H518" s="30"/>
      <c r="I518" s="30"/>
      <c r="J518" s="30"/>
      <c r="K518" s="30"/>
      <c r="L518" s="30"/>
      <c r="M518" s="30"/>
    </row>
    <row r="519" spans="4:13" x14ac:dyDescent="0.2">
      <c r="D519" s="30"/>
      <c r="E519" s="30"/>
      <c r="F519" s="30"/>
      <c r="G519" s="30"/>
      <c r="H519" s="30"/>
      <c r="I519" s="30"/>
      <c r="J519" s="30"/>
      <c r="K519" s="30"/>
      <c r="L519" s="30"/>
      <c r="M519" s="30"/>
    </row>
    <row r="520" spans="4:13" x14ac:dyDescent="0.2">
      <c r="D520" s="30"/>
      <c r="E520" s="30"/>
      <c r="F520" s="30"/>
      <c r="G520" s="30"/>
      <c r="H520" s="30"/>
      <c r="I520" s="30"/>
      <c r="J520" s="30"/>
      <c r="K520" s="30"/>
      <c r="L520" s="30"/>
      <c r="M520" s="30"/>
    </row>
    <row r="521" spans="4:13" x14ac:dyDescent="0.2">
      <c r="D521" s="30"/>
      <c r="E521" s="30"/>
      <c r="F521" s="30"/>
      <c r="G521" s="30"/>
      <c r="H521" s="30"/>
      <c r="I521" s="30"/>
      <c r="J521" s="30"/>
      <c r="K521" s="30"/>
      <c r="L521" s="30"/>
      <c r="M521" s="30"/>
    </row>
    <row r="522" spans="4:13" x14ac:dyDescent="0.2">
      <c r="D522" s="30"/>
      <c r="E522" s="30"/>
      <c r="F522" s="30"/>
      <c r="G522" s="30"/>
      <c r="H522" s="30"/>
      <c r="I522" s="30"/>
      <c r="J522" s="30"/>
      <c r="K522" s="30"/>
      <c r="L522" s="30"/>
      <c r="M522" s="30"/>
    </row>
    <row r="523" spans="4:13" x14ac:dyDescent="0.2">
      <c r="D523" s="30"/>
      <c r="E523" s="30"/>
      <c r="F523" s="30"/>
      <c r="G523" s="30"/>
      <c r="H523" s="30"/>
      <c r="I523" s="30"/>
      <c r="J523" s="30"/>
      <c r="K523" s="30"/>
      <c r="L523" s="30"/>
      <c r="M523" s="30"/>
    </row>
    <row r="524" spans="4:13" x14ac:dyDescent="0.2">
      <c r="D524" s="30"/>
      <c r="E524" s="30"/>
      <c r="F524" s="30"/>
      <c r="G524" s="30"/>
      <c r="H524" s="30"/>
      <c r="I524" s="30"/>
      <c r="J524" s="30"/>
      <c r="K524" s="30"/>
      <c r="L524" s="30"/>
      <c r="M524" s="30"/>
    </row>
    <row r="525" spans="4:13" x14ac:dyDescent="0.2">
      <c r="D525" s="30"/>
      <c r="E525" s="30"/>
      <c r="F525" s="30"/>
      <c r="G525" s="30"/>
      <c r="H525" s="30"/>
      <c r="I525" s="30"/>
      <c r="J525" s="30"/>
      <c r="K525" s="30"/>
      <c r="L525" s="30"/>
      <c r="M525" s="30"/>
    </row>
    <row r="526" spans="4:13" x14ac:dyDescent="0.2">
      <c r="D526" s="30"/>
      <c r="E526" s="30"/>
      <c r="F526" s="30"/>
      <c r="G526" s="30"/>
      <c r="H526" s="30"/>
      <c r="I526" s="30"/>
      <c r="J526" s="30"/>
      <c r="K526" s="30"/>
      <c r="L526" s="30"/>
      <c r="M526" s="30"/>
    </row>
    <row r="527" spans="4:13" x14ac:dyDescent="0.2">
      <c r="D527" s="30"/>
      <c r="E527" s="30"/>
      <c r="F527" s="30"/>
      <c r="G527" s="30"/>
      <c r="H527" s="30"/>
      <c r="I527" s="30"/>
      <c r="J527" s="30"/>
      <c r="K527" s="30"/>
      <c r="L527" s="30"/>
      <c r="M527" s="30"/>
    </row>
    <row r="528" spans="4:13" x14ac:dyDescent="0.2">
      <c r="D528" s="30"/>
      <c r="E528" s="30"/>
      <c r="F528" s="30"/>
      <c r="G528" s="30"/>
      <c r="H528" s="30"/>
      <c r="I528" s="30"/>
      <c r="J528" s="30"/>
      <c r="K528" s="30"/>
      <c r="L528" s="30"/>
      <c r="M528" s="30"/>
    </row>
    <row r="529" spans="4:13" x14ac:dyDescent="0.2">
      <c r="D529" s="30"/>
      <c r="E529" s="30"/>
      <c r="F529" s="30"/>
      <c r="G529" s="30"/>
      <c r="H529" s="30"/>
      <c r="I529" s="30"/>
      <c r="J529" s="30"/>
      <c r="K529" s="30"/>
      <c r="L529" s="30"/>
      <c r="M529" s="30"/>
    </row>
    <row r="530" spans="4:13" x14ac:dyDescent="0.2">
      <c r="D530" s="30"/>
      <c r="E530" s="30"/>
      <c r="F530" s="30"/>
      <c r="G530" s="30"/>
      <c r="H530" s="30"/>
      <c r="I530" s="30"/>
      <c r="J530" s="30"/>
      <c r="K530" s="30"/>
      <c r="L530" s="30"/>
      <c r="M530" s="30"/>
    </row>
    <row r="531" spans="4:13" x14ac:dyDescent="0.2">
      <c r="D531" s="30"/>
      <c r="E531" s="30"/>
      <c r="F531" s="30"/>
      <c r="G531" s="30"/>
      <c r="H531" s="30"/>
      <c r="I531" s="30"/>
      <c r="J531" s="30"/>
      <c r="K531" s="30"/>
      <c r="L531" s="30"/>
      <c r="M531" s="30"/>
    </row>
    <row r="532" spans="4:13" x14ac:dyDescent="0.2">
      <c r="D532" s="30"/>
      <c r="E532" s="30"/>
      <c r="F532" s="30"/>
      <c r="G532" s="30"/>
      <c r="H532" s="30"/>
      <c r="I532" s="30"/>
      <c r="J532" s="30"/>
      <c r="K532" s="30"/>
      <c r="L532" s="30"/>
      <c r="M532" s="30"/>
    </row>
    <row r="533" spans="4:13" x14ac:dyDescent="0.2">
      <c r="D533" s="30"/>
      <c r="E533" s="30"/>
      <c r="F533" s="30"/>
      <c r="G533" s="30"/>
      <c r="H533" s="30"/>
      <c r="I533" s="30"/>
      <c r="J533" s="30"/>
      <c r="K533" s="30"/>
      <c r="L533" s="30"/>
      <c r="M533" s="30"/>
    </row>
    <row r="534" spans="4:13" x14ac:dyDescent="0.2">
      <c r="D534" s="30"/>
      <c r="E534" s="30"/>
      <c r="F534" s="30"/>
      <c r="G534" s="30"/>
      <c r="H534" s="30"/>
      <c r="I534" s="30"/>
      <c r="J534" s="30"/>
      <c r="K534" s="30"/>
      <c r="L534" s="30"/>
      <c r="M534" s="30"/>
    </row>
    <row r="535" spans="4:13" x14ac:dyDescent="0.2">
      <c r="D535" s="30"/>
      <c r="E535" s="30"/>
      <c r="F535" s="30"/>
      <c r="G535" s="30"/>
      <c r="H535" s="30"/>
      <c r="I535" s="30"/>
      <c r="J535" s="30"/>
      <c r="K535" s="30"/>
      <c r="L535" s="30"/>
      <c r="M535" s="30"/>
    </row>
    <row r="536" spans="4:13" x14ac:dyDescent="0.2">
      <c r="D536" s="30"/>
      <c r="E536" s="30"/>
      <c r="F536" s="30"/>
      <c r="G536" s="30"/>
      <c r="H536" s="30"/>
      <c r="I536" s="30"/>
      <c r="J536" s="30"/>
      <c r="K536" s="30"/>
      <c r="L536" s="30"/>
      <c r="M536" s="30"/>
    </row>
    <row r="537" spans="4:13" x14ac:dyDescent="0.2">
      <c r="D537" s="30"/>
      <c r="E537" s="30"/>
      <c r="F537" s="30"/>
      <c r="G537" s="30"/>
      <c r="H537" s="30"/>
      <c r="I537" s="30"/>
      <c r="J537" s="30"/>
      <c r="K537" s="30"/>
      <c r="L537" s="30"/>
      <c r="M537" s="30"/>
    </row>
    <row r="538" spans="4:13" x14ac:dyDescent="0.2">
      <c r="D538" s="30"/>
      <c r="E538" s="30"/>
      <c r="F538" s="30"/>
      <c r="G538" s="30"/>
      <c r="H538" s="30"/>
      <c r="I538" s="30"/>
      <c r="J538" s="30"/>
      <c r="K538" s="30"/>
      <c r="L538" s="30"/>
      <c r="M538" s="30"/>
    </row>
    <row r="539" spans="4:13" x14ac:dyDescent="0.2">
      <c r="D539" s="30"/>
      <c r="E539" s="30"/>
      <c r="F539" s="30"/>
      <c r="G539" s="30"/>
      <c r="H539" s="30"/>
      <c r="I539" s="30"/>
      <c r="J539" s="30"/>
      <c r="K539" s="30"/>
      <c r="L539" s="30"/>
      <c r="M539" s="30"/>
    </row>
    <row r="540" spans="4:13" x14ac:dyDescent="0.2">
      <c r="D540" s="30"/>
      <c r="E540" s="30"/>
      <c r="F540" s="30"/>
      <c r="G540" s="30"/>
      <c r="H540" s="30"/>
      <c r="I540" s="30"/>
      <c r="J540" s="30"/>
      <c r="K540" s="30"/>
      <c r="L540" s="30"/>
      <c r="M540" s="30"/>
    </row>
    <row r="541" spans="4:13" x14ac:dyDescent="0.2">
      <c r="D541" s="30"/>
      <c r="E541" s="30"/>
      <c r="F541" s="30"/>
      <c r="G541" s="30"/>
      <c r="H541" s="30"/>
      <c r="I541" s="30"/>
      <c r="J541" s="30"/>
      <c r="K541" s="30"/>
      <c r="L541" s="30"/>
      <c r="M541" s="30"/>
    </row>
    <row r="542" spans="4:13" x14ac:dyDescent="0.2">
      <c r="D542" s="30"/>
      <c r="E542" s="30"/>
      <c r="F542" s="30"/>
      <c r="G542" s="30"/>
      <c r="H542" s="30"/>
      <c r="I542" s="30"/>
      <c r="J542" s="30"/>
      <c r="K542" s="30"/>
      <c r="L542" s="30"/>
      <c r="M542" s="30"/>
    </row>
    <row r="543" spans="4:13" x14ac:dyDescent="0.2">
      <c r="D543" s="30"/>
      <c r="E543" s="30"/>
      <c r="F543" s="30"/>
      <c r="G543" s="30"/>
      <c r="H543" s="30"/>
      <c r="I543" s="30"/>
      <c r="J543" s="30"/>
      <c r="K543" s="30"/>
      <c r="L543" s="30"/>
      <c r="M543" s="30"/>
    </row>
    <row r="544" spans="4:13" x14ac:dyDescent="0.2">
      <c r="D544" s="30"/>
      <c r="E544" s="30"/>
      <c r="F544" s="30"/>
      <c r="G544" s="30"/>
      <c r="H544" s="30"/>
      <c r="I544" s="30"/>
      <c r="J544" s="30"/>
      <c r="K544" s="30"/>
      <c r="L544" s="30"/>
      <c r="M544" s="30"/>
    </row>
    <row r="545" spans="4:13" x14ac:dyDescent="0.2">
      <c r="D545" s="30"/>
      <c r="E545" s="30"/>
      <c r="F545" s="30"/>
      <c r="G545" s="30"/>
      <c r="H545" s="30"/>
      <c r="I545" s="30"/>
      <c r="J545" s="30"/>
      <c r="K545" s="30"/>
      <c r="L545" s="30"/>
      <c r="M545" s="30"/>
    </row>
    <row r="546" spans="4:13" x14ac:dyDescent="0.2">
      <c r="D546" s="30"/>
      <c r="E546" s="30"/>
      <c r="F546" s="30"/>
      <c r="G546" s="30"/>
      <c r="H546" s="30"/>
      <c r="I546" s="30"/>
      <c r="J546" s="30"/>
      <c r="K546" s="30"/>
      <c r="L546" s="30"/>
      <c r="M546" s="30"/>
    </row>
    <row r="547" spans="4:13" x14ac:dyDescent="0.2">
      <c r="D547" s="30"/>
      <c r="E547" s="30"/>
      <c r="F547" s="30"/>
      <c r="G547" s="30"/>
      <c r="H547" s="30"/>
      <c r="I547" s="30"/>
      <c r="J547" s="30"/>
      <c r="K547" s="30"/>
      <c r="L547" s="30"/>
      <c r="M547" s="30"/>
    </row>
    <row r="548" spans="4:13" x14ac:dyDescent="0.2">
      <c r="D548" s="30"/>
      <c r="E548" s="30"/>
      <c r="F548" s="30"/>
      <c r="G548" s="30"/>
      <c r="H548" s="30"/>
      <c r="I548" s="30"/>
      <c r="J548" s="30"/>
      <c r="K548" s="30"/>
      <c r="L548" s="30"/>
      <c r="M548" s="30"/>
    </row>
    <row r="549" spans="4:13" x14ac:dyDescent="0.2">
      <c r="D549" s="30"/>
      <c r="E549" s="30"/>
      <c r="F549" s="30"/>
      <c r="G549" s="30"/>
      <c r="H549" s="30"/>
      <c r="I549" s="30"/>
      <c r="J549" s="30"/>
      <c r="K549" s="30"/>
      <c r="L549" s="30"/>
      <c r="M549" s="30"/>
    </row>
    <row r="550" spans="4:13" x14ac:dyDescent="0.2">
      <c r="D550" s="30"/>
      <c r="E550" s="30"/>
      <c r="F550" s="30"/>
      <c r="G550" s="30"/>
      <c r="H550" s="30"/>
      <c r="I550" s="30"/>
      <c r="J550" s="30"/>
      <c r="K550" s="30"/>
      <c r="L550" s="30"/>
      <c r="M550" s="30"/>
    </row>
    <row r="551" spans="4:13" x14ac:dyDescent="0.2">
      <c r="D551" s="30"/>
      <c r="E551" s="30"/>
      <c r="F551" s="30"/>
      <c r="G551" s="30"/>
      <c r="H551" s="30"/>
      <c r="I551" s="30"/>
      <c r="J551" s="30"/>
      <c r="K551" s="30"/>
      <c r="L551" s="30"/>
      <c r="M551" s="30"/>
    </row>
    <row r="552" spans="4:13" x14ac:dyDescent="0.2">
      <c r="D552" s="30"/>
      <c r="E552" s="30"/>
      <c r="F552" s="30"/>
      <c r="G552" s="30"/>
      <c r="H552" s="30"/>
      <c r="I552" s="30"/>
      <c r="J552" s="30"/>
      <c r="K552" s="30"/>
      <c r="L552" s="30"/>
      <c r="M552" s="30"/>
    </row>
    <row r="553" spans="4:13" x14ac:dyDescent="0.2">
      <c r="D553" s="30"/>
      <c r="E553" s="30"/>
      <c r="F553" s="30"/>
      <c r="G553" s="30"/>
      <c r="H553" s="30"/>
      <c r="I553" s="30"/>
      <c r="J553" s="30"/>
      <c r="K553" s="30"/>
      <c r="L553" s="30"/>
      <c r="M553" s="30"/>
    </row>
    <row r="554" spans="4:13" x14ac:dyDescent="0.2">
      <c r="D554" s="30"/>
      <c r="E554" s="30"/>
      <c r="F554" s="30"/>
      <c r="G554" s="30"/>
      <c r="H554" s="30"/>
      <c r="I554" s="30"/>
      <c r="J554" s="30"/>
      <c r="K554" s="30"/>
      <c r="L554" s="30"/>
      <c r="M554" s="30"/>
    </row>
    <row r="555" spans="4:13" x14ac:dyDescent="0.2">
      <c r="D555" s="30"/>
      <c r="E555" s="30"/>
      <c r="F555" s="30"/>
      <c r="G555" s="30"/>
      <c r="H555" s="30"/>
      <c r="I555" s="30"/>
      <c r="J555" s="30"/>
      <c r="K555" s="30"/>
      <c r="L555" s="30"/>
      <c r="M555" s="30"/>
    </row>
    <row r="556" spans="4:13" x14ac:dyDescent="0.2">
      <c r="D556" s="30"/>
      <c r="E556" s="30"/>
      <c r="F556" s="30"/>
      <c r="G556" s="30"/>
      <c r="H556" s="30"/>
      <c r="I556" s="30"/>
      <c r="J556" s="30"/>
      <c r="K556" s="30"/>
      <c r="L556" s="30"/>
      <c r="M556" s="30"/>
    </row>
    <row r="557" spans="4:13" x14ac:dyDescent="0.2">
      <c r="D557" s="30"/>
      <c r="E557" s="30"/>
      <c r="F557" s="30"/>
      <c r="G557" s="30"/>
      <c r="H557" s="30"/>
      <c r="I557" s="30"/>
      <c r="J557" s="30"/>
      <c r="K557" s="30"/>
      <c r="L557" s="30"/>
      <c r="M557" s="30"/>
    </row>
    <row r="558" spans="4:13" x14ac:dyDescent="0.2">
      <c r="D558" s="30"/>
      <c r="E558" s="30"/>
      <c r="F558" s="30"/>
      <c r="G558" s="30"/>
      <c r="H558" s="30"/>
      <c r="I558" s="30"/>
      <c r="J558" s="30"/>
      <c r="K558" s="30"/>
      <c r="L558" s="30"/>
      <c r="M558" s="30"/>
    </row>
    <row r="559" spans="4:13" x14ac:dyDescent="0.2">
      <c r="D559" s="30"/>
      <c r="E559" s="30"/>
      <c r="F559" s="30"/>
      <c r="G559" s="30"/>
      <c r="H559" s="30"/>
      <c r="I559" s="30"/>
      <c r="J559" s="30"/>
      <c r="K559" s="30"/>
      <c r="L559" s="30"/>
      <c r="M559" s="30"/>
    </row>
    <row r="560" spans="4:13" x14ac:dyDescent="0.2">
      <c r="D560" s="30"/>
      <c r="E560" s="30"/>
      <c r="F560" s="30"/>
      <c r="G560" s="30"/>
      <c r="H560" s="30"/>
      <c r="I560" s="30"/>
      <c r="J560" s="30"/>
      <c r="K560" s="30"/>
      <c r="L560" s="30"/>
      <c r="M560" s="30"/>
    </row>
    <row r="561" spans="4:13" x14ac:dyDescent="0.2">
      <c r="D561" s="30"/>
      <c r="E561" s="30"/>
      <c r="F561" s="30"/>
      <c r="G561" s="30"/>
      <c r="H561" s="30"/>
      <c r="I561" s="30"/>
      <c r="J561" s="30"/>
      <c r="K561" s="30"/>
      <c r="L561" s="30"/>
      <c r="M561" s="30"/>
    </row>
    <row r="562" spans="4:13" x14ac:dyDescent="0.2">
      <c r="D562" s="30"/>
      <c r="E562" s="30"/>
      <c r="F562" s="30"/>
      <c r="G562" s="30"/>
      <c r="H562" s="30"/>
      <c r="I562" s="30"/>
      <c r="J562" s="30"/>
      <c r="K562" s="30"/>
      <c r="L562" s="30"/>
      <c r="M562" s="30"/>
    </row>
    <row r="563" spans="4:13" x14ac:dyDescent="0.2">
      <c r="D563" s="30"/>
      <c r="E563" s="30"/>
      <c r="F563" s="30"/>
      <c r="G563" s="30"/>
      <c r="H563" s="30"/>
      <c r="I563" s="30"/>
      <c r="J563" s="30"/>
      <c r="K563" s="30"/>
      <c r="L563" s="30"/>
      <c r="M563" s="30"/>
    </row>
    <row r="564" spans="4:13" x14ac:dyDescent="0.2">
      <c r="D564" s="30"/>
      <c r="E564" s="30"/>
      <c r="F564" s="30"/>
      <c r="G564" s="30"/>
      <c r="H564" s="30"/>
      <c r="I564" s="30"/>
      <c r="J564" s="30"/>
      <c r="K564" s="30"/>
      <c r="L564" s="30"/>
      <c r="M564" s="30"/>
    </row>
    <row r="565" spans="4:13" x14ac:dyDescent="0.2">
      <c r="D565" s="30"/>
      <c r="E565" s="30"/>
      <c r="F565" s="30"/>
      <c r="G565" s="30"/>
      <c r="H565" s="30"/>
      <c r="I565" s="30"/>
      <c r="J565" s="30"/>
      <c r="K565" s="30"/>
      <c r="L565" s="30"/>
      <c r="M565" s="30"/>
    </row>
    <row r="566" spans="4:13" x14ac:dyDescent="0.2">
      <c r="D566" s="30"/>
      <c r="E566" s="30"/>
      <c r="F566" s="30"/>
      <c r="G566" s="30"/>
      <c r="H566" s="30"/>
      <c r="I566" s="30"/>
      <c r="J566" s="30"/>
      <c r="K566" s="30"/>
      <c r="L566" s="30"/>
      <c r="M566" s="30"/>
    </row>
    <row r="567" spans="4:13" x14ac:dyDescent="0.2">
      <c r="D567" s="30"/>
      <c r="E567" s="30"/>
      <c r="F567" s="30"/>
      <c r="G567" s="30"/>
      <c r="H567" s="30"/>
      <c r="I567" s="30"/>
      <c r="J567" s="30"/>
      <c r="K567" s="30"/>
      <c r="L567" s="30"/>
      <c r="M567" s="30"/>
    </row>
    <row r="568" spans="4:13" x14ac:dyDescent="0.2">
      <c r="D568" s="30"/>
      <c r="E568" s="30"/>
      <c r="F568" s="30"/>
      <c r="G568" s="30"/>
      <c r="H568" s="30"/>
      <c r="I568" s="30"/>
      <c r="J568" s="30"/>
      <c r="K568" s="30"/>
      <c r="L568" s="30"/>
      <c r="M568" s="30"/>
    </row>
    <row r="569" spans="4:13" x14ac:dyDescent="0.2">
      <c r="D569" s="30"/>
      <c r="E569" s="30"/>
      <c r="F569" s="30"/>
      <c r="G569" s="30"/>
      <c r="H569" s="30"/>
      <c r="I569" s="30"/>
      <c r="J569" s="30"/>
      <c r="K569" s="30"/>
      <c r="L569" s="30"/>
      <c r="M569" s="30"/>
    </row>
    <row r="570" spans="4:13" x14ac:dyDescent="0.2">
      <c r="D570" s="30"/>
      <c r="E570" s="30"/>
      <c r="F570" s="30"/>
      <c r="G570" s="30"/>
      <c r="H570" s="30"/>
      <c r="I570" s="30"/>
      <c r="J570" s="30"/>
      <c r="K570" s="30"/>
      <c r="L570" s="30"/>
      <c r="M570" s="30"/>
    </row>
    <row r="571" spans="4:13" x14ac:dyDescent="0.2">
      <c r="D571" s="30"/>
      <c r="E571" s="30"/>
      <c r="F571" s="30"/>
      <c r="G571" s="30"/>
      <c r="H571" s="30"/>
      <c r="I571" s="30"/>
      <c r="J571" s="30"/>
      <c r="K571" s="30"/>
      <c r="L571" s="30"/>
      <c r="M571" s="30"/>
    </row>
    <row r="572" spans="4:13" x14ac:dyDescent="0.2">
      <c r="D572" s="30"/>
      <c r="E572" s="30"/>
      <c r="F572" s="30"/>
      <c r="G572" s="30"/>
      <c r="H572" s="30"/>
      <c r="I572" s="30"/>
      <c r="J572" s="30"/>
      <c r="K572" s="30"/>
      <c r="L572" s="30"/>
      <c r="M572" s="30"/>
    </row>
    <row r="573" spans="4:13" x14ac:dyDescent="0.2">
      <c r="D573" s="30"/>
      <c r="E573" s="30"/>
      <c r="F573" s="30"/>
      <c r="G573" s="30"/>
      <c r="H573" s="30"/>
      <c r="I573" s="30"/>
      <c r="J573" s="30"/>
      <c r="K573" s="30"/>
      <c r="L573" s="30"/>
      <c r="M573" s="30"/>
    </row>
    <row r="574" spans="4:13" x14ac:dyDescent="0.2">
      <c r="D574" s="30"/>
      <c r="E574" s="30"/>
      <c r="F574" s="30"/>
      <c r="G574" s="30"/>
      <c r="H574" s="30"/>
      <c r="I574" s="30"/>
      <c r="J574" s="30"/>
      <c r="K574" s="30"/>
      <c r="L574" s="30"/>
      <c r="M574" s="30"/>
    </row>
    <row r="575" spans="4:13" x14ac:dyDescent="0.2">
      <c r="D575" s="30"/>
      <c r="E575" s="30"/>
      <c r="F575" s="30"/>
      <c r="G575" s="30"/>
      <c r="H575" s="30"/>
      <c r="I575" s="30"/>
      <c r="J575" s="30"/>
      <c r="K575" s="30"/>
      <c r="L575" s="30"/>
      <c r="M575" s="30"/>
    </row>
    <row r="576" spans="4:13" x14ac:dyDescent="0.2">
      <c r="D576" s="30"/>
      <c r="E576" s="30"/>
      <c r="F576" s="30"/>
      <c r="G576" s="30"/>
      <c r="H576" s="30"/>
      <c r="I576" s="30"/>
      <c r="J576" s="30"/>
      <c r="K576" s="30"/>
      <c r="L576" s="30"/>
      <c r="M576" s="30"/>
    </row>
    <row r="577" spans="4:13" x14ac:dyDescent="0.2">
      <c r="D577" s="30"/>
      <c r="E577" s="30"/>
      <c r="F577" s="30"/>
      <c r="G577" s="30"/>
      <c r="H577" s="30"/>
      <c r="I577" s="30"/>
      <c r="J577" s="30"/>
      <c r="K577" s="30"/>
      <c r="L577" s="30"/>
      <c r="M577" s="30"/>
    </row>
    <row r="578" spans="4:13" x14ac:dyDescent="0.2">
      <c r="D578" s="30"/>
      <c r="E578" s="30"/>
      <c r="F578" s="30"/>
      <c r="G578" s="30"/>
      <c r="H578" s="30"/>
      <c r="I578" s="30"/>
      <c r="J578" s="30"/>
      <c r="K578" s="30"/>
      <c r="L578" s="30"/>
      <c r="M578" s="30"/>
    </row>
    <row r="579" spans="4:13" x14ac:dyDescent="0.2">
      <c r="D579" s="30"/>
      <c r="E579" s="30"/>
      <c r="F579" s="30"/>
      <c r="G579" s="30"/>
      <c r="H579" s="30"/>
      <c r="I579" s="30"/>
      <c r="J579" s="30"/>
      <c r="K579" s="30"/>
      <c r="L579" s="30"/>
      <c r="M579" s="30"/>
    </row>
    <row r="580" spans="4:13" x14ac:dyDescent="0.2">
      <c r="D580" s="30"/>
      <c r="E580" s="30"/>
      <c r="F580" s="30"/>
      <c r="G580" s="30"/>
      <c r="H580" s="30"/>
      <c r="I580" s="30"/>
      <c r="J580" s="30"/>
      <c r="K580" s="30"/>
      <c r="L580" s="30"/>
      <c r="M580" s="30"/>
    </row>
    <row r="581" spans="4:13" x14ac:dyDescent="0.2">
      <c r="D581" s="30"/>
      <c r="E581" s="30"/>
      <c r="F581" s="30"/>
      <c r="G581" s="30"/>
      <c r="H581" s="30"/>
      <c r="I581" s="30"/>
      <c r="J581" s="30"/>
      <c r="K581" s="30"/>
      <c r="L581" s="30"/>
      <c r="M581" s="30"/>
    </row>
    <row r="582" spans="4:13" x14ac:dyDescent="0.2">
      <c r="D582" s="30"/>
      <c r="E582" s="30"/>
      <c r="F582" s="30"/>
      <c r="G582" s="30"/>
      <c r="H582" s="30"/>
      <c r="I582" s="30"/>
      <c r="J582" s="30"/>
      <c r="K582" s="30"/>
      <c r="L582" s="30"/>
      <c r="M582" s="30"/>
    </row>
    <row r="583" spans="4:13" x14ac:dyDescent="0.2">
      <c r="D583" s="30"/>
      <c r="E583" s="30"/>
      <c r="F583" s="30"/>
      <c r="G583" s="30"/>
      <c r="H583" s="30"/>
      <c r="I583" s="30"/>
      <c r="J583" s="30"/>
      <c r="K583" s="30"/>
      <c r="L583" s="30"/>
      <c r="M583" s="30"/>
    </row>
    <row r="584" spans="4:13" x14ac:dyDescent="0.2">
      <c r="D584" s="30"/>
      <c r="E584" s="30"/>
      <c r="F584" s="30"/>
      <c r="G584" s="30"/>
      <c r="H584" s="30"/>
      <c r="I584" s="30"/>
      <c r="J584" s="30"/>
      <c r="K584" s="30"/>
      <c r="L584" s="30"/>
      <c r="M584" s="30"/>
    </row>
    <row r="585" spans="4:13" x14ac:dyDescent="0.2">
      <c r="D585" s="30"/>
      <c r="E585" s="30"/>
      <c r="F585" s="30"/>
      <c r="G585" s="30"/>
      <c r="H585" s="30"/>
      <c r="I585" s="30"/>
      <c r="J585" s="30"/>
      <c r="K585" s="30"/>
      <c r="L585" s="30"/>
      <c r="M585" s="30"/>
    </row>
    <row r="586" spans="4:13" x14ac:dyDescent="0.2">
      <c r="D586" s="30"/>
      <c r="E586" s="30"/>
      <c r="F586" s="30"/>
      <c r="G586" s="30"/>
      <c r="H586" s="30"/>
      <c r="I586" s="30"/>
      <c r="J586" s="30"/>
      <c r="K586" s="30"/>
      <c r="L586" s="30"/>
      <c r="M586" s="30"/>
    </row>
    <row r="587" spans="4:13" x14ac:dyDescent="0.2">
      <c r="D587" s="30"/>
      <c r="E587" s="30"/>
      <c r="F587" s="30"/>
      <c r="G587" s="30"/>
      <c r="H587" s="30"/>
      <c r="I587" s="30"/>
      <c r="J587" s="30"/>
      <c r="K587" s="30"/>
      <c r="L587" s="30"/>
      <c r="M587" s="30"/>
    </row>
    <row r="588" spans="4:13" x14ac:dyDescent="0.2">
      <c r="D588" s="30"/>
      <c r="E588" s="30"/>
      <c r="F588" s="30"/>
      <c r="G588" s="30"/>
      <c r="H588" s="30"/>
      <c r="I588" s="30"/>
      <c r="J588" s="30"/>
      <c r="K588" s="30"/>
      <c r="L588" s="30"/>
      <c r="M588" s="30"/>
    </row>
    <row r="589" spans="4:13" x14ac:dyDescent="0.2">
      <c r="D589" s="30"/>
      <c r="E589" s="30"/>
      <c r="F589" s="30"/>
      <c r="G589" s="30"/>
      <c r="H589" s="30"/>
      <c r="I589" s="30"/>
      <c r="J589" s="30"/>
      <c r="K589" s="30"/>
      <c r="L589" s="30"/>
      <c r="M589" s="30"/>
    </row>
    <row r="590" spans="4:13" x14ac:dyDescent="0.2">
      <c r="D590" s="30"/>
      <c r="E590" s="30"/>
      <c r="F590" s="30"/>
      <c r="G590" s="30"/>
      <c r="H590" s="30"/>
      <c r="I590" s="30"/>
      <c r="J590" s="30"/>
      <c r="K590" s="30"/>
      <c r="L590" s="30"/>
      <c r="M590" s="30"/>
    </row>
    <row r="591" spans="4:13" x14ac:dyDescent="0.2">
      <c r="D591" s="30"/>
      <c r="E591" s="30"/>
      <c r="F591" s="30"/>
      <c r="G591" s="30"/>
      <c r="H591" s="30"/>
      <c r="I591" s="30"/>
      <c r="J591" s="30"/>
      <c r="K591" s="30"/>
      <c r="L591" s="30"/>
      <c r="M591" s="30"/>
    </row>
    <row r="592" spans="4:13" x14ac:dyDescent="0.2">
      <c r="D592" s="30"/>
      <c r="E592" s="30"/>
      <c r="F592" s="30"/>
      <c r="G592" s="30"/>
      <c r="H592" s="30"/>
      <c r="I592" s="30"/>
      <c r="J592" s="30"/>
      <c r="K592" s="30"/>
      <c r="L592" s="30"/>
      <c r="M592" s="30"/>
    </row>
    <row r="593" spans="4:13" x14ac:dyDescent="0.2">
      <c r="D593" s="30"/>
      <c r="E593" s="30"/>
      <c r="F593" s="30"/>
      <c r="G593" s="30"/>
      <c r="H593" s="30"/>
      <c r="I593" s="30"/>
      <c r="J593" s="30"/>
      <c r="K593" s="30"/>
      <c r="L593" s="30"/>
      <c r="M593" s="30"/>
    </row>
    <row r="594" spans="4:13" x14ac:dyDescent="0.2">
      <c r="D594" s="30"/>
      <c r="E594" s="30"/>
      <c r="F594" s="30"/>
      <c r="G594" s="30"/>
      <c r="H594" s="30"/>
      <c r="I594" s="30"/>
      <c r="J594" s="30"/>
      <c r="K594" s="30"/>
      <c r="L594" s="30"/>
      <c r="M594" s="30"/>
    </row>
    <row r="595" spans="4:13" x14ac:dyDescent="0.2">
      <c r="D595" s="30"/>
      <c r="E595" s="30"/>
      <c r="F595" s="30"/>
      <c r="G595" s="30"/>
      <c r="H595" s="30"/>
      <c r="I595" s="30"/>
      <c r="J595" s="30"/>
      <c r="K595" s="30"/>
      <c r="L595" s="30"/>
      <c r="M595" s="30"/>
    </row>
    <row r="596" spans="4:13" x14ac:dyDescent="0.2">
      <c r="D596" s="30"/>
      <c r="E596" s="30"/>
      <c r="F596" s="30"/>
      <c r="G596" s="30"/>
      <c r="H596" s="30"/>
      <c r="I596" s="30"/>
      <c r="J596" s="30"/>
      <c r="K596" s="30"/>
      <c r="L596" s="30"/>
      <c r="M596" s="30"/>
    </row>
    <row r="597" spans="4:13" x14ac:dyDescent="0.2">
      <c r="D597" s="30"/>
      <c r="E597" s="30"/>
      <c r="F597" s="30"/>
      <c r="G597" s="30"/>
      <c r="H597" s="30"/>
      <c r="I597" s="30"/>
      <c r="J597" s="30"/>
      <c r="K597" s="30"/>
      <c r="L597" s="30"/>
      <c r="M597" s="30"/>
    </row>
    <row r="598" spans="4:13" x14ac:dyDescent="0.2">
      <c r="D598" s="30"/>
      <c r="E598" s="30"/>
      <c r="F598" s="30"/>
      <c r="G598" s="30"/>
      <c r="H598" s="30"/>
      <c r="I598" s="30"/>
      <c r="J598" s="30"/>
      <c r="K598" s="30"/>
      <c r="L598" s="30"/>
      <c r="M598" s="30"/>
    </row>
    <row r="599" spans="4:13" x14ac:dyDescent="0.2">
      <c r="D599" s="30"/>
      <c r="E599" s="30"/>
      <c r="F599" s="30"/>
      <c r="G599" s="30"/>
      <c r="H599" s="30"/>
      <c r="I599" s="30"/>
      <c r="J599" s="30"/>
      <c r="K599" s="30"/>
      <c r="L599" s="30"/>
      <c r="M599" s="30"/>
    </row>
    <row r="600" spans="4:13" x14ac:dyDescent="0.2">
      <c r="D600" s="30"/>
      <c r="E600" s="30"/>
      <c r="F600" s="30"/>
      <c r="G600" s="30"/>
      <c r="H600" s="30"/>
      <c r="I600" s="30"/>
      <c r="J600" s="30"/>
      <c r="K600" s="30"/>
      <c r="L600" s="30"/>
      <c r="M600" s="30"/>
    </row>
    <row r="601" spans="4:13" x14ac:dyDescent="0.2">
      <c r="D601" s="30"/>
      <c r="E601" s="30"/>
      <c r="F601" s="30"/>
      <c r="G601" s="30"/>
      <c r="H601" s="30"/>
      <c r="I601" s="30"/>
      <c r="J601" s="30"/>
      <c r="K601" s="30"/>
      <c r="L601" s="30"/>
      <c r="M601" s="30"/>
    </row>
    <row r="602" spans="4:13" x14ac:dyDescent="0.2">
      <c r="D602" s="30"/>
      <c r="E602" s="30"/>
      <c r="F602" s="30"/>
      <c r="G602" s="30"/>
      <c r="H602" s="30"/>
      <c r="I602" s="30"/>
      <c r="J602" s="30"/>
      <c r="K602" s="30"/>
      <c r="L602" s="30"/>
      <c r="M602" s="30"/>
    </row>
    <row r="603" spans="4:13" x14ac:dyDescent="0.2">
      <c r="D603" s="30"/>
      <c r="E603" s="30"/>
      <c r="F603" s="30"/>
      <c r="G603" s="30"/>
      <c r="H603" s="30"/>
      <c r="I603" s="30"/>
      <c r="J603" s="30"/>
      <c r="K603" s="30"/>
      <c r="L603" s="30"/>
      <c r="M603" s="30"/>
    </row>
    <row r="604" spans="4:13" x14ac:dyDescent="0.2">
      <c r="D604" s="30"/>
      <c r="E604" s="30"/>
      <c r="F604" s="30"/>
      <c r="G604" s="30"/>
      <c r="H604" s="30"/>
      <c r="I604" s="30"/>
      <c r="J604" s="30"/>
      <c r="K604" s="30"/>
      <c r="L604" s="30"/>
      <c r="M604" s="30"/>
    </row>
    <row r="605" spans="4:13" x14ac:dyDescent="0.2">
      <c r="D605" s="30"/>
      <c r="E605" s="30"/>
      <c r="F605" s="30"/>
      <c r="G605" s="30"/>
      <c r="H605" s="30"/>
      <c r="I605" s="30"/>
      <c r="J605" s="30"/>
      <c r="K605" s="30"/>
      <c r="L605" s="30"/>
      <c r="M605" s="30"/>
    </row>
    <row r="606" spans="4:13" x14ac:dyDescent="0.2">
      <c r="D606" s="30"/>
      <c r="E606" s="30"/>
      <c r="F606" s="30"/>
      <c r="G606" s="30"/>
      <c r="H606" s="30"/>
      <c r="I606" s="30"/>
      <c r="J606" s="30"/>
      <c r="K606" s="30"/>
      <c r="L606" s="30"/>
      <c r="M606" s="30"/>
    </row>
    <row r="607" spans="4:13" x14ac:dyDescent="0.2">
      <c r="D607" s="30"/>
      <c r="E607" s="30"/>
      <c r="F607" s="30"/>
      <c r="G607" s="30"/>
      <c r="H607" s="30"/>
      <c r="I607" s="30"/>
      <c r="J607" s="30"/>
      <c r="K607" s="30"/>
      <c r="L607" s="30"/>
      <c r="M607" s="30"/>
    </row>
    <row r="608" spans="4:13" x14ac:dyDescent="0.2">
      <c r="D608" s="30"/>
      <c r="E608" s="30"/>
      <c r="F608" s="30"/>
      <c r="G608" s="30"/>
      <c r="H608" s="30"/>
      <c r="I608" s="30"/>
      <c r="J608" s="30"/>
      <c r="K608" s="30"/>
      <c r="L608" s="30"/>
      <c r="M608" s="30"/>
    </row>
    <row r="609" spans="4:13" x14ac:dyDescent="0.2">
      <c r="D609" s="30"/>
      <c r="E609" s="30"/>
      <c r="F609" s="30"/>
      <c r="G609" s="30"/>
      <c r="H609" s="30"/>
      <c r="I609" s="30"/>
      <c r="J609" s="30"/>
      <c r="K609" s="30"/>
      <c r="L609" s="30"/>
      <c r="M609" s="30"/>
    </row>
    <row r="610" spans="4:13" x14ac:dyDescent="0.2">
      <c r="D610" s="30"/>
      <c r="E610" s="30"/>
      <c r="F610" s="30"/>
      <c r="G610" s="30"/>
      <c r="H610" s="30"/>
      <c r="I610" s="30"/>
      <c r="J610" s="30"/>
      <c r="K610" s="30"/>
      <c r="L610" s="30"/>
      <c r="M610" s="30"/>
    </row>
    <row r="611" spans="4:13" x14ac:dyDescent="0.2">
      <c r="D611" s="30"/>
      <c r="E611" s="30"/>
      <c r="F611" s="30"/>
      <c r="G611" s="30"/>
      <c r="H611" s="30"/>
      <c r="I611" s="30"/>
      <c r="J611" s="30"/>
      <c r="K611" s="30"/>
      <c r="L611" s="30"/>
      <c r="M611" s="30"/>
    </row>
    <row r="612" spans="4:13" x14ac:dyDescent="0.2">
      <c r="D612" s="30"/>
      <c r="E612" s="30"/>
      <c r="F612" s="30"/>
      <c r="G612" s="30"/>
      <c r="H612" s="30"/>
      <c r="I612" s="30"/>
      <c r="J612" s="30"/>
      <c r="K612" s="30"/>
      <c r="L612" s="30"/>
      <c r="M612" s="30"/>
    </row>
    <row r="613" spans="4:13" x14ac:dyDescent="0.2">
      <c r="D613" s="30"/>
      <c r="E613" s="30"/>
      <c r="F613" s="30"/>
      <c r="G613" s="30"/>
      <c r="H613" s="30"/>
      <c r="I613" s="30"/>
      <c r="J613" s="30"/>
      <c r="K613" s="30"/>
      <c r="L613" s="30"/>
      <c r="M613" s="30"/>
    </row>
    <row r="614" spans="4:13" x14ac:dyDescent="0.2">
      <c r="D614" s="30"/>
      <c r="E614" s="30"/>
      <c r="F614" s="30"/>
      <c r="G614" s="30"/>
      <c r="H614" s="30"/>
      <c r="I614" s="30"/>
      <c r="J614" s="30"/>
      <c r="K614" s="30"/>
      <c r="L614" s="30"/>
      <c r="M614" s="30"/>
    </row>
    <row r="615" spans="4:13" x14ac:dyDescent="0.2">
      <c r="D615" s="30"/>
      <c r="E615" s="30"/>
      <c r="F615" s="30"/>
      <c r="G615" s="30"/>
      <c r="H615" s="30"/>
      <c r="I615" s="30"/>
      <c r="J615" s="30"/>
      <c r="K615" s="30"/>
      <c r="L615" s="30"/>
      <c r="M615" s="30"/>
    </row>
    <row r="616" spans="4:13" x14ac:dyDescent="0.2">
      <c r="D616" s="30"/>
      <c r="E616" s="30"/>
      <c r="F616" s="30"/>
      <c r="G616" s="30"/>
      <c r="H616" s="30"/>
      <c r="I616" s="30"/>
      <c r="J616" s="30"/>
      <c r="K616" s="30"/>
      <c r="L616" s="30"/>
      <c r="M616" s="30"/>
    </row>
    <row r="617" spans="4:13" x14ac:dyDescent="0.2">
      <c r="D617" s="30"/>
      <c r="E617" s="30"/>
      <c r="F617" s="30"/>
      <c r="G617" s="30"/>
      <c r="H617" s="30"/>
      <c r="I617" s="30"/>
      <c r="J617" s="30"/>
      <c r="K617" s="30"/>
      <c r="L617" s="30"/>
      <c r="M617" s="30"/>
    </row>
    <row r="618" spans="4:13" x14ac:dyDescent="0.2">
      <c r="D618" s="30"/>
      <c r="E618" s="30"/>
      <c r="F618" s="30"/>
      <c r="G618" s="30"/>
      <c r="H618" s="30"/>
      <c r="I618" s="30"/>
      <c r="J618" s="30"/>
      <c r="K618" s="30"/>
      <c r="L618" s="30"/>
      <c r="M618" s="30"/>
    </row>
    <row r="619" spans="4:13" x14ac:dyDescent="0.2">
      <c r="D619" s="30"/>
      <c r="E619" s="30"/>
      <c r="F619" s="30"/>
      <c r="G619" s="30"/>
      <c r="H619" s="30"/>
      <c r="I619" s="30"/>
      <c r="J619" s="30"/>
      <c r="K619" s="30"/>
      <c r="L619" s="30"/>
      <c r="M619" s="30"/>
    </row>
    <row r="620" spans="4:13" x14ac:dyDescent="0.2">
      <c r="D620" s="30"/>
      <c r="E620" s="30"/>
      <c r="F620" s="30"/>
      <c r="G620" s="30"/>
      <c r="H620" s="30"/>
      <c r="I620" s="30"/>
      <c r="J620" s="30"/>
      <c r="K620" s="30"/>
      <c r="L620" s="30"/>
      <c r="M620" s="30"/>
    </row>
    <row r="621" spans="4:13" x14ac:dyDescent="0.2">
      <c r="D621" s="30"/>
      <c r="E621" s="30"/>
      <c r="F621" s="30"/>
      <c r="G621" s="30"/>
      <c r="H621" s="30"/>
      <c r="I621" s="30"/>
      <c r="J621" s="30"/>
      <c r="K621" s="30"/>
      <c r="L621" s="30"/>
      <c r="M621" s="30"/>
    </row>
    <row r="622" spans="4:13" x14ac:dyDescent="0.2">
      <c r="D622" s="30"/>
      <c r="E622" s="30"/>
      <c r="F622" s="30"/>
      <c r="G622" s="30"/>
      <c r="H622" s="30"/>
      <c r="I622" s="30"/>
      <c r="J622" s="30"/>
      <c r="K622" s="30"/>
      <c r="L622" s="30"/>
      <c r="M622" s="30"/>
    </row>
    <row r="623" spans="4:13" x14ac:dyDescent="0.2">
      <c r="D623" s="30"/>
      <c r="E623" s="30"/>
      <c r="F623" s="30"/>
      <c r="G623" s="30"/>
      <c r="H623" s="30"/>
      <c r="I623" s="30"/>
      <c r="J623" s="30"/>
      <c r="K623" s="30"/>
      <c r="L623" s="30"/>
      <c r="M623" s="30"/>
    </row>
    <row r="624" spans="4:13" x14ac:dyDescent="0.2">
      <c r="D624" s="30"/>
      <c r="E624" s="30"/>
      <c r="F624" s="30"/>
      <c r="G624" s="30"/>
      <c r="H624" s="30"/>
      <c r="I624" s="30"/>
      <c r="J624" s="30"/>
      <c r="K624" s="30"/>
      <c r="L624" s="30"/>
      <c r="M624" s="30"/>
    </row>
    <row r="625" spans="4:13" x14ac:dyDescent="0.2">
      <c r="D625" s="30"/>
      <c r="E625" s="30"/>
      <c r="F625" s="30"/>
      <c r="G625" s="30"/>
      <c r="H625" s="30"/>
      <c r="I625" s="30"/>
      <c r="J625" s="30"/>
      <c r="K625" s="30"/>
      <c r="L625" s="30"/>
      <c r="M625" s="30"/>
    </row>
    <row r="626" spans="4:13" x14ac:dyDescent="0.2">
      <c r="D626" s="30"/>
      <c r="E626" s="30"/>
      <c r="F626" s="30"/>
      <c r="G626" s="30"/>
      <c r="H626" s="30"/>
      <c r="I626" s="30"/>
      <c r="J626" s="30"/>
      <c r="K626" s="30"/>
      <c r="L626" s="30"/>
      <c r="M626" s="30"/>
    </row>
    <row r="627" spans="4:13" x14ac:dyDescent="0.2">
      <c r="D627" s="30"/>
      <c r="E627" s="30"/>
      <c r="F627" s="30"/>
      <c r="G627" s="30"/>
      <c r="H627" s="30"/>
      <c r="I627" s="30"/>
      <c r="J627" s="30"/>
      <c r="K627" s="30"/>
      <c r="L627" s="30"/>
      <c r="M627" s="30"/>
    </row>
    <row r="628" spans="4:13" x14ac:dyDescent="0.2">
      <c r="D628" s="30"/>
      <c r="E628" s="30"/>
      <c r="F628" s="30"/>
      <c r="G628" s="30"/>
      <c r="H628" s="30"/>
      <c r="I628" s="30"/>
      <c r="J628" s="30"/>
      <c r="K628" s="30"/>
      <c r="L628" s="30"/>
      <c r="M628" s="30"/>
    </row>
    <row r="629" spans="4:13" x14ac:dyDescent="0.2">
      <c r="D629" s="30"/>
      <c r="E629" s="30"/>
      <c r="F629" s="30"/>
      <c r="G629" s="30"/>
      <c r="H629" s="30"/>
      <c r="I629" s="30"/>
      <c r="J629" s="30"/>
      <c r="K629" s="30"/>
      <c r="L629" s="30"/>
      <c r="M629" s="30"/>
    </row>
    <row r="630" spans="4:13" x14ac:dyDescent="0.2">
      <c r="D630" s="30"/>
      <c r="E630" s="30"/>
      <c r="F630" s="30"/>
      <c r="G630" s="30"/>
      <c r="H630" s="30"/>
      <c r="I630" s="30"/>
      <c r="J630" s="30"/>
      <c r="K630" s="30"/>
      <c r="L630" s="30"/>
      <c r="M630" s="30"/>
    </row>
    <row r="631" spans="4:13" x14ac:dyDescent="0.2">
      <c r="D631" s="30"/>
      <c r="E631" s="30"/>
      <c r="F631" s="30"/>
      <c r="G631" s="30"/>
      <c r="H631" s="30"/>
      <c r="I631" s="30"/>
      <c r="J631" s="30"/>
      <c r="K631" s="30"/>
      <c r="L631" s="30"/>
      <c r="M631" s="30"/>
    </row>
    <row r="632" spans="4:13" x14ac:dyDescent="0.2">
      <c r="D632" s="30"/>
      <c r="E632" s="30"/>
      <c r="F632" s="30"/>
      <c r="G632" s="30"/>
      <c r="H632" s="30"/>
      <c r="I632" s="30"/>
      <c r="J632" s="30"/>
      <c r="K632" s="30"/>
      <c r="L632" s="30"/>
      <c r="M632" s="30"/>
    </row>
    <row r="633" spans="4:13" x14ac:dyDescent="0.2">
      <c r="D633" s="30"/>
      <c r="E633" s="30"/>
      <c r="F633" s="30"/>
      <c r="G633" s="30"/>
      <c r="H633" s="30"/>
      <c r="I633" s="30"/>
      <c r="J633" s="30"/>
      <c r="K633" s="30"/>
      <c r="L633" s="30"/>
      <c r="M633" s="30"/>
    </row>
    <row r="634" spans="4:13" x14ac:dyDescent="0.2">
      <c r="D634" s="30"/>
      <c r="E634" s="30"/>
      <c r="F634" s="30"/>
      <c r="G634" s="30"/>
      <c r="H634" s="30"/>
      <c r="I634" s="30"/>
      <c r="J634" s="30"/>
      <c r="K634" s="30"/>
      <c r="L634" s="30"/>
      <c r="M634" s="30"/>
    </row>
    <row r="635" spans="4:13" x14ac:dyDescent="0.2">
      <c r="D635" s="30"/>
      <c r="E635" s="30"/>
      <c r="F635" s="30"/>
      <c r="G635" s="30"/>
      <c r="H635" s="30"/>
      <c r="I635" s="30"/>
      <c r="J635" s="30"/>
      <c r="K635" s="30"/>
      <c r="L635" s="30"/>
      <c r="M635" s="30"/>
    </row>
    <row r="636" spans="4:13" x14ac:dyDescent="0.2">
      <c r="D636" s="30"/>
      <c r="E636" s="30"/>
      <c r="F636" s="30"/>
      <c r="G636" s="30"/>
      <c r="H636" s="30"/>
      <c r="I636" s="30"/>
      <c r="J636" s="30"/>
      <c r="K636" s="30"/>
      <c r="L636" s="30"/>
      <c r="M636" s="30"/>
    </row>
    <row r="637" spans="4:13" x14ac:dyDescent="0.2">
      <c r="D637" s="30"/>
      <c r="E637" s="30"/>
      <c r="F637" s="30"/>
      <c r="G637" s="30"/>
      <c r="H637" s="30"/>
      <c r="I637" s="30"/>
      <c r="J637" s="30"/>
      <c r="K637" s="30"/>
      <c r="L637" s="30"/>
      <c r="M637" s="30"/>
    </row>
    <row r="638" spans="4:13" x14ac:dyDescent="0.2">
      <c r="D638" s="30"/>
      <c r="E638" s="30"/>
      <c r="F638" s="30"/>
      <c r="G638" s="30"/>
      <c r="H638" s="30"/>
      <c r="I638" s="30"/>
      <c r="J638" s="30"/>
      <c r="K638" s="30"/>
      <c r="L638" s="30"/>
      <c r="M638" s="30"/>
    </row>
    <row r="639" spans="4:13" x14ac:dyDescent="0.2">
      <c r="D639" s="30"/>
      <c r="E639" s="30"/>
      <c r="F639" s="30"/>
      <c r="G639" s="30"/>
      <c r="H639" s="30"/>
      <c r="I639" s="30"/>
      <c r="J639" s="30"/>
      <c r="K639" s="30"/>
      <c r="L639" s="30"/>
      <c r="M639" s="30"/>
    </row>
    <row r="640" spans="4:13" x14ac:dyDescent="0.2">
      <c r="D640" s="30"/>
      <c r="E640" s="30"/>
      <c r="F640" s="30"/>
      <c r="G640" s="30"/>
      <c r="H640" s="30"/>
      <c r="I640" s="30"/>
      <c r="J640" s="30"/>
      <c r="K640" s="30"/>
      <c r="L640" s="30"/>
      <c r="M640" s="30"/>
    </row>
    <row r="641" spans="4:13" x14ac:dyDescent="0.2">
      <c r="D641" s="30"/>
      <c r="E641" s="30"/>
      <c r="F641" s="30"/>
      <c r="G641" s="30"/>
      <c r="H641" s="30"/>
      <c r="I641" s="30"/>
      <c r="J641" s="30"/>
      <c r="K641" s="30"/>
      <c r="L641" s="30"/>
      <c r="M641" s="30"/>
    </row>
    <row r="642" spans="4:13" x14ac:dyDescent="0.2">
      <c r="D642" s="30"/>
      <c r="E642" s="30"/>
      <c r="F642" s="30"/>
      <c r="G642" s="30"/>
      <c r="H642" s="30"/>
      <c r="I642" s="30"/>
      <c r="J642" s="30"/>
      <c r="K642" s="30"/>
      <c r="L642" s="30"/>
      <c r="M642" s="30"/>
    </row>
    <row r="643" spans="4:13" x14ac:dyDescent="0.2">
      <c r="D643" s="30"/>
      <c r="E643" s="30"/>
      <c r="F643" s="30"/>
      <c r="G643" s="30"/>
      <c r="H643" s="30"/>
      <c r="I643" s="30"/>
      <c r="J643" s="30"/>
      <c r="K643" s="30"/>
      <c r="L643" s="30"/>
      <c r="M643" s="30"/>
    </row>
    <row r="644" spans="4:13" x14ac:dyDescent="0.2">
      <c r="D644" s="30"/>
      <c r="E644" s="30"/>
      <c r="F644" s="30"/>
      <c r="G644" s="30"/>
      <c r="H644" s="30"/>
      <c r="I644" s="30"/>
      <c r="J644" s="30"/>
      <c r="K644" s="30"/>
      <c r="L644" s="30"/>
      <c r="M644" s="30"/>
    </row>
    <row r="645" spans="4:13" x14ac:dyDescent="0.2">
      <c r="D645" s="30"/>
      <c r="E645" s="30"/>
      <c r="F645" s="30"/>
      <c r="G645" s="30"/>
      <c r="H645" s="30"/>
      <c r="I645" s="30"/>
      <c r="J645" s="30"/>
      <c r="K645" s="30"/>
      <c r="L645" s="30"/>
      <c r="M645" s="30"/>
    </row>
    <row r="646" spans="4:13" x14ac:dyDescent="0.2">
      <c r="D646" s="30"/>
      <c r="E646" s="30"/>
      <c r="F646" s="30"/>
      <c r="G646" s="30"/>
      <c r="H646" s="30"/>
      <c r="I646" s="30"/>
      <c r="J646" s="30"/>
      <c r="K646" s="30"/>
      <c r="L646" s="30"/>
      <c r="M646" s="30"/>
    </row>
    <row r="647" spans="4:13" x14ac:dyDescent="0.2">
      <c r="D647" s="30"/>
      <c r="E647" s="30"/>
      <c r="F647" s="30"/>
      <c r="G647" s="30"/>
      <c r="H647" s="30"/>
      <c r="I647" s="30"/>
      <c r="J647" s="30"/>
      <c r="K647" s="30"/>
      <c r="L647" s="30"/>
      <c r="M647" s="30"/>
    </row>
    <row r="648" spans="4:13" x14ac:dyDescent="0.2">
      <c r="D648" s="30"/>
      <c r="E648" s="30"/>
      <c r="F648" s="30"/>
      <c r="G648" s="30"/>
      <c r="H648" s="30"/>
      <c r="I648" s="30"/>
      <c r="J648" s="30"/>
      <c r="K648" s="30"/>
      <c r="L648" s="30"/>
      <c r="M648" s="30"/>
    </row>
    <row r="649" spans="4:13" x14ac:dyDescent="0.2">
      <c r="D649" s="30"/>
      <c r="E649" s="30"/>
      <c r="F649" s="30"/>
      <c r="G649" s="30"/>
      <c r="H649" s="30"/>
      <c r="I649" s="30"/>
      <c r="J649" s="30"/>
      <c r="K649" s="30"/>
      <c r="L649" s="30"/>
      <c r="M649" s="30"/>
    </row>
    <row r="650" spans="4:13" x14ac:dyDescent="0.2">
      <c r="D650" s="30"/>
      <c r="E650" s="30"/>
      <c r="F650" s="30"/>
      <c r="G650" s="30"/>
      <c r="H650" s="30"/>
      <c r="I650" s="30"/>
      <c r="J650" s="30"/>
      <c r="K650" s="30"/>
      <c r="L650" s="30"/>
      <c r="M650" s="30"/>
    </row>
    <row r="651" spans="4:13" x14ac:dyDescent="0.2">
      <c r="D651" s="30"/>
      <c r="E651" s="30"/>
      <c r="F651" s="30"/>
      <c r="G651" s="30"/>
      <c r="H651" s="30"/>
      <c r="I651" s="30"/>
      <c r="J651" s="30"/>
      <c r="K651" s="30"/>
      <c r="L651" s="30"/>
      <c r="M651" s="30"/>
    </row>
    <row r="652" spans="4:13" x14ac:dyDescent="0.2">
      <c r="D652" s="30"/>
      <c r="E652" s="30"/>
      <c r="F652" s="30"/>
      <c r="G652" s="30"/>
      <c r="H652" s="30"/>
      <c r="I652" s="30"/>
      <c r="J652" s="30"/>
      <c r="K652" s="30"/>
      <c r="L652" s="30"/>
      <c r="M652" s="30"/>
    </row>
    <row r="653" spans="4:13" x14ac:dyDescent="0.2">
      <c r="D653" s="30"/>
      <c r="E653" s="30"/>
      <c r="F653" s="30"/>
      <c r="G653" s="30"/>
      <c r="H653" s="30"/>
      <c r="I653" s="30"/>
      <c r="J653" s="30"/>
      <c r="K653" s="30"/>
      <c r="L653" s="30"/>
      <c r="M653" s="30"/>
    </row>
    <row r="654" spans="4:13" x14ac:dyDescent="0.2">
      <c r="D654" s="30"/>
      <c r="E654" s="30"/>
      <c r="F654" s="30"/>
      <c r="G654" s="30"/>
      <c r="H654" s="30"/>
      <c r="I654" s="30"/>
      <c r="J654" s="30"/>
      <c r="K654" s="30"/>
      <c r="L654" s="30"/>
      <c r="M654" s="30"/>
    </row>
    <row r="655" spans="4:13" x14ac:dyDescent="0.2">
      <c r="D655" s="30"/>
      <c r="E655" s="30"/>
      <c r="F655" s="30"/>
      <c r="G655" s="30"/>
      <c r="H655" s="30"/>
      <c r="I655" s="30"/>
      <c r="J655" s="30"/>
      <c r="K655" s="30"/>
      <c r="L655" s="30"/>
      <c r="M655" s="30"/>
    </row>
    <row r="656" spans="4:13" x14ac:dyDescent="0.2">
      <c r="D656" s="30"/>
      <c r="E656" s="30"/>
      <c r="F656" s="30"/>
      <c r="G656" s="30"/>
      <c r="H656" s="30"/>
      <c r="I656" s="30"/>
      <c r="J656" s="30"/>
      <c r="K656" s="30"/>
      <c r="L656" s="30"/>
      <c r="M656" s="30"/>
    </row>
    <row r="657" spans="4:13" x14ac:dyDescent="0.2">
      <c r="D657" s="30"/>
      <c r="E657" s="30"/>
      <c r="F657" s="30"/>
      <c r="G657" s="30"/>
      <c r="H657" s="30"/>
      <c r="I657" s="30"/>
      <c r="J657" s="30"/>
      <c r="K657" s="30"/>
      <c r="L657" s="30"/>
      <c r="M657" s="30"/>
    </row>
    <row r="658" spans="4:13" x14ac:dyDescent="0.2">
      <c r="D658" s="30"/>
      <c r="E658" s="30"/>
      <c r="F658" s="30"/>
      <c r="G658" s="30"/>
      <c r="H658" s="30"/>
      <c r="I658" s="30"/>
      <c r="J658" s="30"/>
      <c r="K658" s="30"/>
      <c r="L658" s="30"/>
      <c r="M658" s="30"/>
    </row>
    <row r="659" spans="4:13" x14ac:dyDescent="0.2">
      <c r="D659" s="30"/>
      <c r="E659" s="30"/>
      <c r="F659" s="30"/>
      <c r="G659" s="30"/>
      <c r="H659" s="30"/>
      <c r="I659" s="30"/>
      <c r="J659" s="30"/>
      <c r="K659" s="30"/>
      <c r="L659" s="30"/>
      <c r="M659" s="30"/>
    </row>
    <row r="660" spans="4:13" x14ac:dyDescent="0.2">
      <c r="D660" s="30"/>
      <c r="E660" s="30"/>
      <c r="F660" s="30"/>
      <c r="G660" s="30"/>
      <c r="H660" s="30"/>
      <c r="I660" s="30"/>
      <c r="J660" s="30"/>
      <c r="K660" s="30"/>
      <c r="L660" s="30"/>
      <c r="M660" s="30"/>
    </row>
    <row r="661" spans="4:13" x14ac:dyDescent="0.2">
      <c r="D661" s="30"/>
      <c r="E661" s="30"/>
      <c r="F661" s="30"/>
      <c r="G661" s="30"/>
      <c r="H661" s="30"/>
      <c r="I661" s="30"/>
      <c r="J661" s="30"/>
      <c r="K661" s="30"/>
      <c r="L661" s="30"/>
      <c r="M661" s="30"/>
    </row>
    <row r="662" spans="4:13" x14ac:dyDescent="0.2">
      <c r="D662" s="30"/>
      <c r="E662" s="30"/>
      <c r="F662" s="30"/>
      <c r="G662" s="30"/>
      <c r="H662" s="30"/>
      <c r="I662" s="30"/>
      <c r="J662" s="30"/>
      <c r="K662" s="30"/>
      <c r="L662" s="30"/>
      <c r="M662" s="30"/>
    </row>
    <row r="663" spans="4:13" x14ac:dyDescent="0.2">
      <c r="D663" s="30"/>
      <c r="E663" s="30"/>
      <c r="F663" s="30"/>
      <c r="G663" s="30"/>
      <c r="H663" s="30"/>
      <c r="I663" s="30"/>
      <c r="J663" s="30"/>
      <c r="K663" s="30"/>
      <c r="L663" s="30"/>
      <c r="M663" s="30"/>
    </row>
    <row r="664" spans="4:13" x14ac:dyDescent="0.2">
      <c r="D664" s="30"/>
      <c r="E664" s="30"/>
      <c r="F664" s="30"/>
      <c r="G664" s="30"/>
      <c r="H664" s="30"/>
      <c r="I664" s="30"/>
      <c r="J664" s="30"/>
      <c r="K664" s="30"/>
      <c r="L664" s="30"/>
      <c r="M664" s="30"/>
    </row>
    <row r="665" spans="4:13" x14ac:dyDescent="0.2">
      <c r="D665" s="30"/>
      <c r="E665" s="30"/>
      <c r="F665" s="30"/>
      <c r="G665" s="30"/>
      <c r="H665" s="30"/>
      <c r="I665" s="30"/>
      <c r="J665" s="30"/>
      <c r="K665" s="30"/>
      <c r="L665" s="30"/>
      <c r="M665" s="30"/>
    </row>
    <row r="666" spans="4:13" x14ac:dyDescent="0.2">
      <c r="D666" s="30"/>
      <c r="E666" s="30"/>
      <c r="F666" s="30"/>
      <c r="G666" s="30"/>
      <c r="H666" s="30"/>
      <c r="I666" s="30"/>
      <c r="J666" s="30"/>
      <c r="K666" s="30"/>
      <c r="L666" s="30"/>
      <c r="M666" s="30"/>
    </row>
    <row r="667" spans="4:13" x14ac:dyDescent="0.2">
      <c r="D667" s="30"/>
      <c r="E667" s="30"/>
      <c r="F667" s="30"/>
      <c r="G667" s="30"/>
      <c r="H667" s="30"/>
      <c r="I667" s="30"/>
      <c r="J667" s="30"/>
      <c r="K667" s="30"/>
      <c r="L667" s="30"/>
      <c r="M667" s="30"/>
    </row>
    <row r="668" spans="4:13" x14ac:dyDescent="0.2">
      <c r="D668" s="30"/>
      <c r="E668" s="30"/>
      <c r="F668" s="30"/>
      <c r="G668" s="30"/>
      <c r="H668" s="30"/>
      <c r="I668" s="30"/>
      <c r="J668" s="30"/>
      <c r="K668" s="30"/>
      <c r="L668" s="30"/>
      <c r="M668" s="30"/>
    </row>
    <row r="669" spans="4:13" x14ac:dyDescent="0.2">
      <c r="D669" s="30"/>
      <c r="E669" s="30"/>
      <c r="F669" s="30"/>
      <c r="G669" s="30"/>
      <c r="H669" s="30"/>
      <c r="I669" s="30"/>
      <c r="J669" s="30"/>
      <c r="K669" s="30"/>
      <c r="L669" s="30"/>
      <c r="M669" s="30"/>
    </row>
    <row r="670" spans="4:13" x14ac:dyDescent="0.2">
      <c r="D670" s="30"/>
      <c r="E670" s="30"/>
      <c r="F670" s="30"/>
      <c r="G670" s="30"/>
      <c r="H670" s="30"/>
      <c r="I670" s="30"/>
      <c r="J670" s="30"/>
      <c r="K670" s="30"/>
      <c r="L670" s="30"/>
      <c r="M670" s="30"/>
    </row>
    <row r="671" spans="4:13" x14ac:dyDescent="0.2">
      <c r="D671" s="30"/>
      <c r="E671" s="30"/>
      <c r="F671" s="30"/>
      <c r="G671" s="30"/>
      <c r="H671" s="30"/>
      <c r="I671" s="30"/>
      <c r="J671" s="30"/>
      <c r="K671" s="30"/>
      <c r="L671" s="30"/>
      <c r="M671" s="30"/>
    </row>
    <row r="672" spans="4:13" x14ac:dyDescent="0.2">
      <c r="D672" s="30"/>
      <c r="E672" s="30"/>
      <c r="F672" s="30"/>
      <c r="G672" s="30"/>
      <c r="H672" s="30"/>
      <c r="I672" s="30"/>
      <c r="J672" s="30"/>
      <c r="K672" s="30"/>
      <c r="L672" s="30"/>
      <c r="M672" s="30"/>
    </row>
    <row r="673" spans="4:13" x14ac:dyDescent="0.2">
      <c r="D673" s="30"/>
      <c r="E673" s="30"/>
      <c r="F673" s="30"/>
      <c r="G673" s="30"/>
      <c r="H673" s="30"/>
      <c r="I673" s="30"/>
      <c r="J673" s="30"/>
      <c r="K673" s="30"/>
      <c r="L673" s="30"/>
      <c r="M673" s="30"/>
    </row>
    <row r="674" spans="4:13" x14ac:dyDescent="0.2">
      <c r="D674" s="30"/>
      <c r="E674" s="30"/>
      <c r="F674" s="30"/>
      <c r="G674" s="30"/>
      <c r="H674" s="30"/>
      <c r="I674" s="30"/>
      <c r="J674" s="30"/>
      <c r="K674" s="30"/>
      <c r="L674" s="30"/>
      <c r="M674" s="30"/>
    </row>
    <row r="675" spans="4:13" x14ac:dyDescent="0.2">
      <c r="D675" s="30"/>
      <c r="E675" s="30"/>
      <c r="F675" s="30"/>
      <c r="G675" s="30"/>
      <c r="H675" s="30"/>
      <c r="I675" s="30"/>
      <c r="J675" s="30"/>
      <c r="K675" s="30"/>
      <c r="L675" s="30"/>
      <c r="M675" s="30"/>
    </row>
    <row r="676" spans="4:13" x14ac:dyDescent="0.2">
      <c r="D676" s="30"/>
      <c r="E676" s="30"/>
      <c r="F676" s="30"/>
      <c r="G676" s="30"/>
      <c r="H676" s="30"/>
      <c r="I676" s="30"/>
      <c r="J676" s="30"/>
      <c r="K676" s="30"/>
      <c r="L676" s="30"/>
      <c r="M676" s="30"/>
    </row>
    <row r="677" spans="4:13" x14ac:dyDescent="0.2">
      <c r="D677" s="30"/>
      <c r="E677" s="30"/>
      <c r="F677" s="30"/>
      <c r="G677" s="30"/>
      <c r="H677" s="30"/>
      <c r="I677" s="30"/>
      <c r="J677" s="30"/>
      <c r="K677" s="30"/>
      <c r="L677" s="30"/>
      <c r="M677" s="30"/>
    </row>
    <row r="678" spans="4:13" x14ac:dyDescent="0.2">
      <c r="D678" s="30"/>
      <c r="E678" s="30"/>
      <c r="F678" s="30"/>
      <c r="G678" s="30"/>
      <c r="H678" s="30"/>
      <c r="I678" s="30"/>
      <c r="J678" s="30"/>
      <c r="K678" s="30"/>
      <c r="L678" s="30"/>
      <c r="M678" s="30"/>
    </row>
    <row r="679" spans="4:13" x14ac:dyDescent="0.2">
      <c r="D679" s="30"/>
      <c r="E679" s="30"/>
      <c r="F679" s="30"/>
      <c r="G679" s="30"/>
      <c r="H679" s="30"/>
      <c r="I679" s="30"/>
      <c r="J679" s="30"/>
      <c r="K679" s="30"/>
      <c r="L679" s="30"/>
      <c r="M679" s="30"/>
    </row>
    <row r="680" spans="4:13" x14ac:dyDescent="0.2">
      <c r="D680" s="30"/>
      <c r="E680" s="30"/>
      <c r="F680" s="30"/>
      <c r="G680" s="30"/>
      <c r="H680" s="30"/>
      <c r="I680" s="30"/>
      <c r="J680" s="30"/>
      <c r="K680" s="30"/>
      <c r="L680" s="30"/>
      <c r="M680" s="30"/>
    </row>
    <row r="681" spans="4:13" x14ac:dyDescent="0.2">
      <c r="D681" s="30"/>
      <c r="E681" s="30"/>
      <c r="F681" s="30"/>
      <c r="G681" s="30"/>
      <c r="H681" s="30"/>
      <c r="I681" s="30"/>
      <c r="J681" s="30"/>
      <c r="K681" s="30"/>
      <c r="L681" s="30"/>
      <c r="M681" s="30"/>
    </row>
    <row r="682" spans="4:13" x14ac:dyDescent="0.2">
      <c r="D682" s="30"/>
      <c r="E682" s="30"/>
      <c r="F682" s="30"/>
      <c r="G682" s="30"/>
      <c r="H682" s="30"/>
      <c r="I682" s="30"/>
      <c r="J682" s="30"/>
      <c r="K682" s="30"/>
      <c r="L682" s="30"/>
      <c r="M682" s="30"/>
    </row>
    <row r="683" spans="4:13" x14ac:dyDescent="0.2">
      <c r="D683" s="30"/>
      <c r="E683" s="30"/>
      <c r="F683" s="30"/>
      <c r="G683" s="30"/>
      <c r="H683" s="30"/>
      <c r="I683" s="30"/>
      <c r="J683" s="30"/>
      <c r="K683" s="30"/>
      <c r="L683" s="30"/>
      <c r="M683" s="30"/>
    </row>
    <row r="684" spans="4:13" x14ac:dyDescent="0.2">
      <c r="D684" s="30"/>
      <c r="E684" s="30"/>
      <c r="F684" s="30"/>
      <c r="G684" s="30"/>
      <c r="H684" s="30"/>
      <c r="I684" s="30"/>
      <c r="J684" s="30"/>
      <c r="K684" s="30"/>
      <c r="L684" s="30"/>
      <c r="M684" s="30"/>
    </row>
    <row r="685" spans="4:13" x14ac:dyDescent="0.2">
      <c r="D685" s="30"/>
      <c r="E685" s="30"/>
      <c r="F685" s="30"/>
      <c r="G685" s="30"/>
      <c r="H685" s="30"/>
      <c r="I685" s="30"/>
      <c r="J685" s="30"/>
      <c r="K685" s="30"/>
      <c r="L685" s="30"/>
      <c r="M685" s="30"/>
    </row>
    <row r="686" spans="4:13" x14ac:dyDescent="0.2">
      <c r="D686" s="30"/>
      <c r="E686" s="30"/>
      <c r="F686" s="30"/>
      <c r="G686" s="30"/>
      <c r="H686" s="30"/>
      <c r="I686" s="30"/>
      <c r="J686" s="30"/>
      <c r="K686" s="30"/>
      <c r="L686" s="30"/>
      <c r="M686" s="30"/>
    </row>
    <row r="687" spans="4:13" x14ac:dyDescent="0.2">
      <c r="D687" s="30"/>
      <c r="E687" s="30"/>
      <c r="F687" s="30"/>
      <c r="G687" s="30"/>
      <c r="H687" s="30"/>
      <c r="I687" s="30"/>
      <c r="J687" s="30"/>
      <c r="K687" s="30"/>
      <c r="L687" s="30"/>
      <c r="M687" s="30"/>
    </row>
    <row r="688" spans="4:13" x14ac:dyDescent="0.2">
      <c r="D688" s="30"/>
      <c r="E688" s="30"/>
      <c r="F688" s="30"/>
      <c r="G688" s="30"/>
      <c r="H688" s="30"/>
      <c r="I688" s="30"/>
      <c r="J688" s="30"/>
      <c r="K688" s="30"/>
      <c r="L688" s="30"/>
      <c r="M688" s="30"/>
    </row>
    <row r="689" spans="4:13" x14ac:dyDescent="0.2">
      <c r="D689" s="30"/>
      <c r="E689" s="30"/>
      <c r="F689" s="30"/>
      <c r="G689" s="30"/>
      <c r="H689" s="30"/>
      <c r="I689" s="30"/>
      <c r="J689" s="30"/>
      <c r="K689" s="30"/>
      <c r="L689" s="30"/>
      <c r="M689" s="30"/>
    </row>
    <row r="690" spans="4:13" x14ac:dyDescent="0.2">
      <c r="D690" s="30"/>
      <c r="E690" s="30"/>
      <c r="F690" s="30"/>
      <c r="G690" s="30"/>
      <c r="H690" s="30"/>
      <c r="I690" s="30"/>
      <c r="J690" s="30"/>
      <c r="K690" s="30"/>
      <c r="L690" s="30"/>
      <c r="M690" s="30"/>
    </row>
    <row r="691" spans="4:13" x14ac:dyDescent="0.2">
      <c r="D691" s="30"/>
      <c r="E691" s="30"/>
      <c r="F691" s="30"/>
      <c r="G691" s="30"/>
      <c r="H691" s="30"/>
      <c r="I691" s="30"/>
      <c r="J691" s="30"/>
      <c r="K691" s="30"/>
      <c r="L691" s="30"/>
      <c r="M691" s="30"/>
    </row>
    <row r="692" spans="4:13" x14ac:dyDescent="0.2">
      <c r="D692" s="30"/>
      <c r="E692" s="30"/>
      <c r="F692" s="30"/>
      <c r="G692" s="30"/>
      <c r="H692" s="30"/>
      <c r="I692" s="30"/>
      <c r="J692" s="30"/>
      <c r="K692" s="30"/>
      <c r="L692" s="30"/>
      <c r="M692" s="30"/>
    </row>
    <row r="693" spans="4:13" x14ac:dyDescent="0.2">
      <c r="D693" s="30"/>
      <c r="E693" s="30"/>
      <c r="F693" s="30"/>
      <c r="G693" s="30"/>
      <c r="H693" s="30"/>
      <c r="I693" s="30"/>
      <c r="J693" s="30"/>
      <c r="K693" s="30"/>
      <c r="L693" s="30"/>
      <c r="M693" s="30"/>
    </row>
    <row r="694" spans="4:13" x14ac:dyDescent="0.2">
      <c r="D694" s="30"/>
      <c r="E694" s="30"/>
      <c r="F694" s="30"/>
      <c r="G694" s="30"/>
      <c r="H694" s="30"/>
      <c r="I694" s="30"/>
      <c r="J694" s="30"/>
      <c r="K694" s="30"/>
      <c r="L694" s="30"/>
      <c r="M694" s="30"/>
    </row>
    <row r="695" spans="4:13" x14ac:dyDescent="0.2">
      <c r="D695" s="30"/>
      <c r="E695" s="30"/>
      <c r="F695" s="30"/>
      <c r="G695" s="30"/>
      <c r="H695" s="30"/>
      <c r="I695" s="30"/>
      <c r="J695" s="30"/>
      <c r="K695" s="30"/>
      <c r="L695" s="30"/>
      <c r="M695" s="30"/>
    </row>
    <row r="696" spans="4:13" x14ac:dyDescent="0.2">
      <c r="D696" s="30"/>
      <c r="E696" s="30"/>
      <c r="F696" s="30"/>
      <c r="G696" s="30"/>
      <c r="H696" s="30"/>
      <c r="I696" s="30"/>
      <c r="J696" s="30"/>
      <c r="K696" s="30"/>
      <c r="L696" s="30"/>
      <c r="M696" s="30"/>
    </row>
    <row r="697" spans="4:13" x14ac:dyDescent="0.2">
      <c r="D697" s="30"/>
      <c r="E697" s="30"/>
      <c r="F697" s="30"/>
      <c r="G697" s="30"/>
      <c r="H697" s="30"/>
      <c r="I697" s="30"/>
      <c r="J697" s="30"/>
      <c r="K697" s="30"/>
      <c r="L697" s="30"/>
      <c r="M697" s="30"/>
    </row>
    <row r="698" spans="4:13" x14ac:dyDescent="0.2">
      <c r="D698" s="30"/>
      <c r="E698" s="30"/>
      <c r="F698" s="30"/>
      <c r="G698" s="30"/>
      <c r="H698" s="30"/>
      <c r="I698" s="30"/>
      <c r="J698" s="30"/>
      <c r="K698" s="30"/>
      <c r="L698" s="30"/>
      <c r="M698" s="30"/>
    </row>
    <row r="699" spans="4:13" x14ac:dyDescent="0.2">
      <c r="D699" s="30"/>
      <c r="E699" s="30"/>
      <c r="F699" s="30"/>
      <c r="G699" s="30"/>
      <c r="H699" s="30"/>
      <c r="I699" s="30"/>
      <c r="J699" s="30"/>
      <c r="K699" s="30"/>
      <c r="L699" s="30"/>
      <c r="M699" s="30"/>
    </row>
    <row r="700" spans="4:13" x14ac:dyDescent="0.2">
      <c r="D700" s="30"/>
      <c r="E700" s="30"/>
      <c r="F700" s="30"/>
      <c r="G700" s="30"/>
      <c r="H700" s="30"/>
      <c r="I700" s="30"/>
      <c r="J700" s="30"/>
      <c r="K700" s="30"/>
      <c r="L700" s="30"/>
      <c r="M700" s="30"/>
    </row>
    <row r="701" spans="4:13" x14ac:dyDescent="0.2">
      <c r="D701" s="30"/>
      <c r="E701" s="30"/>
      <c r="F701" s="30"/>
      <c r="G701" s="30"/>
      <c r="H701" s="30"/>
      <c r="I701" s="30"/>
      <c r="J701" s="30"/>
      <c r="K701" s="30"/>
      <c r="L701" s="30"/>
      <c r="M701" s="30"/>
    </row>
    <row r="702" spans="4:13" x14ac:dyDescent="0.2">
      <c r="D702" s="30"/>
      <c r="E702" s="30"/>
      <c r="F702" s="30"/>
      <c r="G702" s="30"/>
      <c r="H702" s="30"/>
      <c r="I702" s="30"/>
      <c r="J702" s="30"/>
      <c r="K702" s="30"/>
      <c r="L702" s="30"/>
      <c r="M702" s="30"/>
    </row>
    <row r="703" spans="4:13" x14ac:dyDescent="0.2">
      <c r="D703" s="30"/>
      <c r="E703" s="30"/>
      <c r="F703" s="30"/>
      <c r="G703" s="30"/>
      <c r="H703" s="30"/>
      <c r="I703" s="30"/>
      <c r="J703" s="30"/>
      <c r="K703" s="30"/>
      <c r="L703" s="30"/>
      <c r="M703" s="30"/>
    </row>
    <row r="704" spans="4:13" x14ac:dyDescent="0.2">
      <c r="D704" s="30"/>
      <c r="E704" s="30"/>
      <c r="F704" s="30"/>
      <c r="G704" s="30"/>
      <c r="H704" s="30"/>
      <c r="I704" s="30"/>
      <c r="J704" s="30"/>
      <c r="K704" s="30"/>
      <c r="L704" s="30"/>
      <c r="M704" s="30"/>
    </row>
    <row r="705" spans="4:13" x14ac:dyDescent="0.2">
      <c r="D705" s="30"/>
      <c r="E705" s="30"/>
      <c r="F705" s="30"/>
      <c r="G705" s="30"/>
      <c r="H705" s="30"/>
      <c r="I705" s="30"/>
      <c r="J705" s="30"/>
      <c r="K705" s="30"/>
      <c r="L705" s="30"/>
      <c r="M705" s="30"/>
    </row>
    <row r="706" spans="4:13" x14ac:dyDescent="0.2">
      <c r="D706" s="30"/>
      <c r="E706" s="30"/>
      <c r="F706" s="30"/>
      <c r="G706" s="30"/>
      <c r="H706" s="30"/>
      <c r="I706" s="30"/>
      <c r="J706" s="30"/>
      <c r="K706" s="30"/>
      <c r="L706" s="30"/>
      <c r="M706" s="30"/>
    </row>
    <row r="707" spans="4:13" x14ac:dyDescent="0.2">
      <c r="D707" s="30"/>
      <c r="E707" s="30"/>
      <c r="F707" s="30"/>
      <c r="G707" s="30"/>
      <c r="H707" s="30"/>
      <c r="I707" s="30"/>
      <c r="J707" s="30"/>
      <c r="K707" s="30"/>
      <c r="L707" s="30"/>
      <c r="M707" s="30"/>
    </row>
    <row r="708" spans="4:13" x14ac:dyDescent="0.2">
      <c r="D708" s="30"/>
      <c r="E708" s="30"/>
      <c r="F708" s="30"/>
      <c r="G708" s="30"/>
      <c r="H708" s="30"/>
      <c r="I708" s="30"/>
      <c r="J708" s="30"/>
      <c r="K708" s="30"/>
      <c r="L708" s="30"/>
      <c r="M708" s="30"/>
    </row>
    <row r="709" spans="4:13" x14ac:dyDescent="0.2">
      <c r="D709" s="30"/>
      <c r="E709" s="30"/>
      <c r="F709" s="30"/>
      <c r="G709" s="30"/>
      <c r="H709" s="30"/>
      <c r="I709" s="30"/>
      <c r="J709" s="30"/>
      <c r="K709" s="30"/>
      <c r="L709" s="30"/>
      <c r="M709" s="30"/>
    </row>
    <row r="710" spans="4:13" x14ac:dyDescent="0.2">
      <c r="D710" s="30"/>
      <c r="E710" s="30"/>
      <c r="F710" s="30"/>
      <c r="G710" s="30"/>
      <c r="H710" s="30"/>
      <c r="I710" s="30"/>
      <c r="J710" s="30"/>
      <c r="K710" s="30"/>
      <c r="L710" s="30"/>
      <c r="M710" s="30"/>
    </row>
    <row r="711" spans="4:13" x14ac:dyDescent="0.2">
      <c r="D711" s="30"/>
      <c r="E711" s="30"/>
      <c r="F711" s="30"/>
      <c r="G711" s="30"/>
      <c r="H711" s="30"/>
      <c r="I711" s="30"/>
      <c r="J711" s="30"/>
      <c r="K711" s="30"/>
      <c r="L711" s="30"/>
      <c r="M711" s="30"/>
    </row>
    <row r="712" spans="4:13" x14ac:dyDescent="0.2">
      <c r="D712" s="30"/>
      <c r="E712" s="30"/>
      <c r="F712" s="30"/>
      <c r="G712" s="30"/>
      <c r="H712" s="30"/>
      <c r="I712" s="30"/>
      <c r="J712" s="30"/>
      <c r="K712" s="30"/>
      <c r="L712" s="30"/>
      <c r="M712" s="30"/>
    </row>
    <row r="713" spans="4:13" x14ac:dyDescent="0.2">
      <c r="D713" s="30"/>
      <c r="E713" s="30"/>
      <c r="F713" s="30"/>
      <c r="G713" s="30"/>
      <c r="H713" s="30"/>
      <c r="I713" s="30"/>
      <c r="J713" s="30"/>
      <c r="K713" s="30"/>
      <c r="L713" s="30"/>
      <c r="M713" s="30"/>
    </row>
    <row r="714" spans="4:13" x14ac:dyDescent="0.2">
      <c r="D714" s="30"/>
      <c r="E714" s="30"/>
      <c r="F714" s="30"/>
      <c r="G714" s="30"/>
      <c r="H714" s="30"/>
      <c r="I714" s="30"/>
      <c r="J714" s="30"/>
      <c r="K714" s="30"/>
      <c r="L714" s="30"/>
      <c r="M714" s="30"/>
    </row>
    <row r="715" spans="4:13" x14ac:dyDescent="0.2">
      <c r="D715" s="30"/>
      <c r="E715" s="30"/>
      <c r="F715" s="30"/>
      <c r="G715" s="30"/>
      <c r="H715" s="30"/>
      <c r="I715" s="30"/>
      <c r="J715" s="30"/>
      <c r="K715" s="30"/>
      <c r="L715" s="30"/>
      <c r="M715" s="30"/>
    </row>
    <row r="716" spans="4:13" x14ac:dyDescent="0.2">
      <c r="D716" s="30"/>
      <c r="E716" s="30"/>
      <c r="F716" s="30"/>
      <c r="G716" s="30"/>
      <c r="H716" s="30"/>
      <c r="I716" s="30"/>
      <c r="J716" s="30"/>
      <c r="K716" s="30"/>
      <c r="L716" s="30"/>
      <c r="M716" s="30"/>
    </row>
    <row r="717" spans="4:13" x14ac:dyDescent="0.2">
      <c r="D717" s="30"/>
      <c r="E717" s="30"/>
      <c r="F717" s="30"/>
      <c r="G717" s="30"/>
      <c r="H717" s="30"/>
      <c r="I717" s="30"/>
      <c r="J717" s="30"/>
      <c r="K717" s="30"/>
      <c r="L717" s="30"/>
      <c r="M717" s="30"/>
    </row>
    <row r="718" spans="4:13" x14ac:dyDescent="0.2">
      <c r="D718" s="30"/>
      <c r="E718" s="30"/>
      <c r="F718" s="30"/>
      <c r="G718" s="30"/>
      <c r="H718" s="30"/>
      <c r="I718" s="30"/>
      <c r="J718" s="30"/>
      <c r="K718" s="30"/>
      <c r="L718" s="30"/>
      <c r="M718" s="30"/>
    </row>
    <row r="719" spans="4:13" x14ac:dyDescent="0.2">
      <c r="D719" s="30"/>
      <c r="E719" s="30"/>
      <c r="F719" s="30"/>
      <c r="G719" s="30"/>
      <c r="H719" s="30"/>
      <c r="I719" s="30"/>
      <c r="J719" s="30"/>
      <c r="K719" s="30"/>
      <c r="L719" s="30"/>
      <c r="M719" s="30"/>
    </row>
    <row r="720" spans="4:13" x14ac:dyDescent="0.2">
      <c r="D720" s="30"/>
      <c r="E720" s="30"/>
      <c r="F720" s="30"/>
      <c r="G720" s="30"/>
      <c r="H720" s="30"/>
      <c r="I720" s="30"/>
      <c r="J720" s="30"/>
      <c r="K720" s="30"/>
      <c r="L720" s="30"/>
      <c r="M720" s="30"/>
    </row>
    <row r="721" spans="4:13" x14ac:dyDescent="0.2">
      <c r="D721" s="30"/>
      <c r="E721" s="30"/>
      <c r="F721" s="30"/>
      <c r="G721" s="30"/>
      <c r="H721" s="30"/>
      <c r="I721" s="30"/>
      <c r="J721" s="30"/>
      <c r="K721" s="30"/>
      <c r="L721" s="30"/>
      <c r="M721" s="30"/>
    </row>
    <row r="722" spans="4:13" x14ac:dyDescent="0.2">
      <c r="D722" s="30"/>
      <c r="E722" s="30"/>
      <c r="F722" s="30"/>
      <c r="G722" s="30"/>
      <c r="H722" s="30"/>
      <c r="I722" s="30"/>
      <c r="J722" s="30"/>
      <c r="K722" s="30"/>
      <c r="L722" s="30"/>
      <c r="M722" s="30"/>
    </row>
    <row r="723" spans="4:13" x14ac:dyDescent="0.2">
      <c r="D723" s="30"/>
      <c r="E723" s="30"/>
      <c r="F723" s="30"/>
      <c r="G723" s="30"/>
      <c r="H723" s="30"/>
      <c r="I723" s="30"/>
      <c r="J723" s="30"/>
      <c r="K723" s="30"/>
      <c r="L723" s="30"/>
      <c r="M723" s="30"/>
    </row>
    <row r="724" spans="4:13" x14ac:dyDescent="0.2">
      <c r="D724" s="30"/>
      <c r="E724" s="30"/>
      <c r="F724" s="30"/>
      <c r="G724" s="30"/>
      <c r="H724" s="30"/>
      <c r="I724" s="30"/>
      <c r="J724" s="30"/>
      <c r="K724" s="30"/>
      <c r="L724" s="30"/>
      <c r="M724" s="30"/>
    </row>
    <row r="725" spans="4:13" x14ac:dyDescent="0.2">
      <c r="D725" s="30"/>
      <c r="E725" s="30"/>
      <c r="F725" s="30"/>
      <c r="G725" s="30"/>
      <c r="H725" s="30"/>
      <c r="I725" s="30"/>
      <c r="J725" s="30"/>
      <c r="K725" s="30"/>
      <c r="L725" s="30"/>
      <c r="M725" s="30"/>
    </row>
    <row r="726" spans="4:13" x14ac:dyDescent="0.2">
      <c r="D726" s="30"/>
      <c r="E726" s="30"/>
      <c r="F726" s="30"/>
      <c r="G726" s="30"/>
      <c r="H726" s="30"/>
      <c r="I726" s="30"/>
      <c r="J726" s="30"/>
      <c r="K726" s="30"/>
      <c r="L726" s="30"/>
      <c r="M726" s="30"/>
    </row>
    <row r="727" spans="4:13" x14ac:dyDescent="0.2">
      <c r="D727" s="30"/>
      <c r="E727" s="30"/>
      <c r="F727" s="30"/>
      <c r="G727" s="30"/>
      <c r="H727" s="30"/>
      <c r="I727" s="30"/>
      <c r="J727" s="30"/>
      <c r="K727" s="30"/>
      <c r="L727" s="30"/>
      <c r="M727" s="30"/>
    </row>
    <row r="728" spans="4:13" x14ac:dyDescent="0.2">
      <c r="D728" s="30"/>
      <c r="E728" s="30"/>
      <c r="F728" s="30"/>
      <c r="G728" s="30"/>
      <c r="H728" s="30"/>
      <c r="I728" s="30"/>
      <c r="J728" s="30"/>
      <c r="K728" s="30"/>
      <c r="L728" s="30"/>
      <c r="M728" s="30"/>
    </row>
    <row r="729" spans="4:13" x14ac:dyDescent="0.2">
      <c r="D729" s="30"/>
      <c r="E729" s="30"/>
      <c r="F729" s="30"/>
      <c r="G729" s="30"/>
      <c r="H729" s="30"/>
      <c r="I729" s="30"/>
      <c r="J729" s="30"/>
      <c r="K729" s="30"/>
      <c r="L729" s="30"/>
      <c r="M729" s="30"/>
    </row>
    <row r="730" spans="4:13" x14ac:dyDescent="0.2">
      <c r="D730" s="30"/>
      <c r="E730" s="30"/>
      <c r="F730" s="30"/>
      <c r="G730" s="30"/>
      <c r="H730" s="30"/>
      <c r="I730" s="30"/>
      <c r="J730" s="30"/>
      <c r="K730" s="30"/>
      <c r="L730" s="30"/>
      <c r="M730" s="30"/>
    </row>
    <row r="731" spans="4:13" x14ac:dyDescent="0.2">
      <c r="D731" s="30"/>
      <c r="E731" s="30"/>
      <c r="F731" s="30"/>
      <c r="G731" s="30"/>
      <c r="H731" s="30"/>
      <c r="I731" s="30"/>
      <c r="J731" s="30"/>
      <c r="K731" s="30"/>
      <c r="L731" s="30"/>
      <c r="M731" s="30"/>
    </row>
    <row r="732" spans="4:13" x14ac:dyDescent="0.2">
      <c r="D732" s="30"/>
      <c r="E732" s="30"/>
      <c r="F732" s="30"/>
      <c r="G732" s="30"/>
      <c r="H732" s="30"/>
      <c r="I732" s="30"/>
      <c r="J732" s="30"/>
      <c r="K732" s="30"/>
      <c r="L732" s="30"/>
      <c r="M732" s="30"/>
    </row>
    <row r="733" spans="4:13" x14ac:dyDescent="0.2">
      <c r="D733" s="30"/>
      <c r="E733" s="30"/>
      <c r="F733" s="30"/>
      <c r="G733" s="30"/>
      <c r="H733" s="30"/>
      <c r="I733" s="30"/>
      <c r="J733" s="30"/>
      <c r="K733" s="30"/>
      <c r="L733" s="30"/>
      <c r="M733" s="30"/>
    </row>
    <row r="734" spans="4:13" x14ac:dyDescent="0.2">
      <c r="D734" s="30"/>
      <c r="E734" s="30"/>
      <c r="F734" s="30"/>
      <c r="G734" s="30"/>
      <c r="H734" s="30"/>
      <c r="I734" s="30"/>
      <c r="J734" s="30"/>
      <c r="K734" s="30"/>
      <c r="L734" s="30"/>
      <c r="M734" s="30"/>
    </row>
    <row r="735" spans="4:13" x14ac:dyDescent="0.2">
      <c r="D735" s="30"/>
      <c r="E735" s="30"/>
      <c r="F735" s="30"/>
      <c r="G735" s="30"/>
      <c r="H735" s="30"/>
      <c r="I735" s="30"/>
      <c r="J735" s="30"/>
      <c r="K735" s="30"/>
      <c r="L735" s="30"/>
      <c r="M735" s="30"/>
    </row>
    <row r="736" spans="4:13" x14ac:dyDescent="0.2">
      <c r="D736" s="30"/>
      <c r="E736" s="30"/>
      <c r="F736" s="30"/>
      <c r="G736" s="30"/>
      <c r="H736" s="30"/>
      <c r="I736" s="30"/>
      <c r="J736" s="30"/>
      <c r="K736" s="30"/>
      <c r="L736" s="30"/>
      <c r="M736" s="30"/>
    </row>
    <row r="737" spans="4:13" x14ac:dyDescent="0.2">
      <c r="D737" s="30"/>
      <c r="E737" s="30"/>
      <c r="F737" s="30"/>
      <c r="G737" s="30"/>
      <c r="H737" s="30"/>
      <c r="I737" s="30"/>
      <c r="J737" s="30"/>
      <c r="K737" s="30"/>
      <c r="L737" s="30"/>
      <c r="M737" s="30"/>
    </row>
    <row r="738" spans="4:13" x14ac:dyDescent="0.2">
      <c r="D738" s="30"/>
      <c r="E738" s="30"/>
      <c r="F738" s="30"/>
      <c r="G738" s="30"/>
      <c r="H738" s="30"/>
      <c r="I738" s="30"/>
      <c r="J738" s="30"/>
      <c r="K738" s="30"/>
      <c r="L738" s="30"/>
      <c r="M738" s="30"/>
    </row>
    <row r="739" spans="4:13" x14ac:dyDescent="0.2">
      <c r="D739" s="30"/>
      <c r="E739" s="30"/>
      <c r="F739" s="30"/>
      <c r="G739" s="30"/>
      <c r="H739" s="30"/>
      <c r="I739" s="30"/>
      <c r="J739" s="30"/>
      <c r="K739" s="30"/>
      <c r="L739" s="30"/>
      <c r="M739" s="30"/>
    </row>
    <row r="740" spans="4:13" x14ac:dyDescent="0.2">
      <c r="D740" s="30"/>
      <c r="E740" s="30"/>
      <c r="F740" s="30"/>
      <c r="G740" s="30"/>
      <c r="H740" s="30"/>
      <c r="I740" s="30"/>
      <c r="J740" s="30"/>
      <c r="K740" s="30"/>
      <c r="L740" s="30"/>
      <c r="M740" s="30"/>
    </row>
    <row r="741" spans="4:13" x14ac:dyDescent="0.2">
      <c r="D741" s="30"/>
      <c r="E741" s="30"/>
      <c r="F741" s="30"/>
      <c r="G741" s="30"/>
      <c r="H741" s="30"/>
      <c r="I741" s="30"/>
      <c r="J741" s="30"/>
      <c r="K741" s="30"/>
      <c r="L741" s="30"/>
      <c r="M741" s="30"/>
    </row>
    <row r="742" spans="4:13" x14ac:dyDescent="0.2">
      <c r="D742" s="30"/>
      <c r="E742" s="30"/>
      <c r="F742" s="30"/>
      <c r="G742" s="30"/>
      <c r="H742" s="30"/>
      <c r="I742" s="30"/>
      <c r="J742" s="30"/>
      <c r="K742" s="30"/>
      <c r="L742" s="30"/>
      <c r="M742" s="30"/>
    </row>
    <row r="743" spans="4:13" x14ac:dyDescent="0.2">
      <c r="D743" s="30"/>
      <c r="E743" s="30"/>
      <c r="F743" s="30"/>
      <c r="G743" s="30"/>
      <c r="H743" s="30"/>
      <c r="I743" s="30"/>
      <c r="J743" s="30"/>
      <c r="K743" s="30"/>
      <c r="L743" s="30"/>
      <c r="M743" s="30"/>
    </row>
    <row r="744" spans="4:13" x14ac:dyDescent="0.2">
      <c r="D744" s="30"/>
      <c r="E744" s="30"/>
      <c r="F744" s="30"/>
      <c r="G744" s="30"/>
      <c r="H744" s="30"/>
      <c r="I744" s="30"/>
      <c r="J744" s="30"/>
      <c r="K744" s="30"/>
      <c r="L744" s="30"/>
      <c r="M744" s="30"/>
    </row>
    <row r="745" spans="4:13" x14ac:dyDescent="0.2">
      <c r="D745" s="30"/>
      <c r="E745" s="30"/>
      <c r="F745" s="30"/>
      <c r="G745" s="30"/>
      <c r="H745" s="30"/>
      <c r="I745" s="30"/>
      <c r="J745" s="30"/>
      <c r="K745" s="30"/>
      <c r="L745" s="30"/>
      <c r="M745" s="30"/>
    </row>
    <row r="746" spans="4:13" x14ac:dyDescent="0.2">
      <c r="D746" s="30"/>
      <c r="E746" s="30"/>
      <c r="F746" s="30"/>
      <c r="G746" s="30"/>
      <c r="H746" s="30"/>
      <c r="I746" s="30"/>
      <c r="J746" s="30"/>
      <c r="K746" s="30"/>
      <c r="L746" s="30"/>
      <c r="M746" s="30"/>
    </row>
    <row r="747" spans="4:13" x14ac:dyDescent="0.2">
      <c r="D747" s="30"/>
      <c r="E747" s="30"/>
      <c r="F747" s="30"/>
      <c r="G747" s="30"/>
      <c r="H747" s="30"/>
      <c r="I747" s="30"/>
      <c r="J747" s="30"/>
      <c r="K747" s="30"/>
      <c r="L747" s="30"/>
      <c r="M747" s="30"/>
    </row>
    <row r="748" spans="4:13" x14ac:dyDescent="0.2">
      <c r="D748" s="30"/>
      <c r="E748" s="30"/>
      <c r="F748" s="30"/>
      <c r="G748" s="30"/>
      <c r="H748" s="30"/>
      <c r="I748" s="30"/>
      <c r="J748" s="30"/>
      <c r="K748" s="30"/>
      <c r="L748" s="30"/>
      <c r="M748" s="30"/>
    </row>
    <row r="749" spans="4:13" x14ac:dyDescent="0.2">
      <c r="D749" s="30"/>
      <c r="E749" s="30"/>
      <c r="F749" s="30"/>
      <c r="G749" s="30"/>
      <c r="H749" s="30"/>
      <c r="I749" s="30"/>
      <c r="J749" s="30"/>
      <c r="K749" s="30"/>
      <c r="L749" s="30"/>
      <c r="M749" s="30"/>
    </row>
    <row r="750" spans="4:13" x14ac:dyDescent="0.2">
      <c r="D750" s="30"/>
      <c r="E750" s="30"/>
      <c r="F750" s="30"/>
      <c r="G750" s="30"/>
      <c r="H750" s="30"/>
      <c r="I750" s="30"/>
      <c r="J750" s="30"/>
      <c r="K750" s="30"/>
      <c r="L750" s="30"/>
      <c r="M750" s="30"/>
    </row>
    <row r="751" spans="4:13" x14ac:dyDescent="0.2">
      <c r="D751" s="30"/>
      <c r="E751" s="30"/>
      <c r="F751" s="30"/>
      <c r="G751" s="30"/>
      <c r="H751" s="30"/>
      <c r="I751" s="30"/>
      <c r="J751" s="30"/>
      <c r="K751" s="30"/>
      <c r="L751" s="30"/>
      <c r="M751" s="30"/>
    </row>
    <row r="752" spans="4:13" x14ac:dyDescent="0.2">
      <c r="D752" s="30"/>
      <c r="E752" s="30"/>
      <c r="F752" s="30"/>
      <c r="G752" s="30"/>
      <c r="H752" s="30"/>
      <c r="I752" s="30"/>
      <c r="J752" s="30"/>
      <c r="K752" s="30"/>
      <c r="L752" s="30"/>
      <c r="M752" s="30"/>
    </row>
    <row r="753" spans="4:13" x14ac:dyDescent="0.2">
      <c r="D753" s="30"/>
      <c r="E753" s="30"/>
      <c r="F753" s="30"/>
      <c r="G753" s="30"/>
      <c r="H753" s="30"/>
      <c r="I753" s="30"/>
      <c r="J753" s="30"/>
      <c r="K753" s="30"/>
      <c r="L753" s="30"/>
      <c r="M753" s="30"/>
    </row>
    <row r="754" spans="4:13" x14ac:dyDescent="0.2">
      <c r="D754" s="30"/>
      <c r="E754" s="30"/>
      <c r="F754" s="30"/>
      <c r="G754" s="30"/>
      <c r="H754" s="30"/>
      <c r="I754" s="30"/>
      <c r="J754" s="30"/>
      <c r="K754" s="30"/>
      <c r="L754" s="30"/>
      <c r="M754" s="30"/>
    </row>
    <row r="755" spans="4:13" x14ac:dyDescent="0.2">
      <c r="D755" s="30"/>
      <c r="E755" s="30"/>
      <c r="F755" s="30"/>
      <c r="G755" s="30"/>
      <c r="H755" s="30"/>
      <c r="I755" s="30"/>
      <c r="J755" s="30"/>
      <c r="K755" s="30"/>
      <c r="L755" s="30"/>
      <c r="M755" s="30"/>
    </row>
    <row r="756" spans="4:13" x14ac:dyDescent="0.2">
      <c r="D756" s="30"/>
      <c r="E756" s="30"/>
      <c r="F756" s="30"/>
      <c r="G756" s="30"/>
      <c r="H756" s="30"/>
      <c r="I756" s="30"/>
      <c r="J756" s="30"/>
      <c r="K756" s="30"/>
      <c r="L756" s="30"/>
      <c r="M756" s="30"/>
    </row>
    <row r="757" spans="4:13" x14ac:dyDescent="0.2">
      <c r="D757" s="30"/>
      <c r="E757" s="30"/>
      <c r="F757" s="30"/>
      <c r="G757" s="30"/>
      <c r="H757" s="30"/>
      <c r="I757" s="30"/>
      <c r="J757" s="30"/>
      <c r="K757" s="30"/>
      <c r="L757" s="30"/>
      <c r="M757" s="30"/>
    </row>
    <row r="758" spans="4:13" x14ac:dyDescent="0.2">
      <c r="D758" s="30"/>
      <c r="E758" s="30"/>
      <c r="F758" s="30"/>
      <c r="G758" s="30"/>
      <c r="H758" s="30"/>
      <c r="I758" s="30"/>
      <c r="J758" s="30"/>
      <c r="K758" s="30"/>
      <c r="L758" s="30"/>
      <c r="M758" s="30"/>
    </row>
    <row r="759" spans="4:13" x14ac:dyDescent="0.2">
      <c r="D759" s="30"/>
      <c r="E759" s="30"/>
      <c r="F759" s="30"/>
      <c r="G759" s="30"/>
      <c r="H759" s="30"/>
      <c r="I759" s="30"/>
      <c r="J759" s="30"/>
      <c r="K759" s="30"/>
      <c r="L759" s="30"/>
      <c r="M759" s="30"/>
    </row>
    <row r="760" spans="4:13" x14ac:dyDescent="0.2">
      <c r="D760" s="30"/>
      <c r="E760" s="30"/>
      <c r="F760" s="30"/>
      <c r="G760" s="30"/>
      <c r="H760" s="30"/>
      <c r="I760" s="30"/>
      <c r="J760" s="30"/>
      <c r="K760" s="30"/>
      <c r="L760" s="30"/>
      <c r="M760" s="30"/>
    </row>
    <row r="761" spans="4:13" x14ac:dyDescent="0.2">
      <c r="D761" s="30"/>
      <c r="E761" s="30"/>
      <c r="F761" s="30"/>
      <c r="G761" s="30"/>
      <c r="H761" s="30"/>
      <c r="I761" s="30"/>
      <c r="J761" s="30"/>
      <c r="K761" s="30"/>
      <c r="L761" s="30"/>
      <c r="M761" s="30"/>
    </row>
    <row r="762" spans="4:13" x14ac:dyDescent="0.2">
      <c r="D762" s="30"/>
      <c r="E762" s="30"/>
      <c r="F762" s="30"/>
      <c r="G762" s="30"/>
      <c r="H762" s="30"/>
      <c r="I762" s="30"/>
      <c r="J762" s="30"/>
      <c r="K762" s="30"/>
      <c r="L762" s="30"/>
      <c r="M762" s="30"/>
    </row>
    <row r="763" spans="4:13" x14ac:dyDescent="0.2">
      <c r="D763" s="30"/>
      <c r="E763" s="30"/>
      <c r="F763" s="30"/>
      <c r="G763" s="30"/>
      <c r="H763" s="30"/>
      <c r="I763" s="30"/>
      <c r="J763" s="30"/>
      <c r="K763" s="30"/>
      <c r="L763" s="30"/>
      <c r="M763" s="30"/>
    </row>
    <row r="764" spans="4:13" x14ac:dyDescent="0.2">
      <c r="D764" s="30"/>
      <c r="E764" s="30"/>
      <c r="F764" s="30"/>
      <c r="G764" s="30"/>
      <c r="H764" s="30"/>
      <c r="I764" s="30"/>
      <c r="J764" s="30"/>
      <c r="K764" s="30"/>
      <c r="L764" s="30"/>
      <c r="M764" s="30"/>
    </row>
    <row r="765" spans="4:13" x14ac:dyDescent="0.2">
      <c r="D765" s="30"/>
      <c r="E765" s="30"/>
      <c r="F765" s="30"/>
      <c r="G765" s="30"/>
      <c r="H765" s="30"/>
      <c r="I765" s="30"/>
      <c r="J765" s="30"/>
      <c r="K765" s="30"/>
      <c r="L765" s="30"/>
      <c r="M765" s="30"/>
    </row>
    <row r="766" spans="4:13" x14ac:dyDescent="0.2">
      <c r="D766" s="30"/>
      <c r="E766" s="30"/>
      <c r="F766" s="30"/>
      <c r="G766" s="30"/>
      <c r="H766" s="30"/>
      <c r="I766" s="30"/>
      <c r="J766" s="30"/>
      <c r="K766" s="30"/>
      <c r="L766" s="30"/>
      <c r="M766" s="30"/>
    </row>
    <row r="767" spans="4:13" x14ac:dyDescent="0.2">
      <c r="D767" s="30"/>
      <c r="E767" s="30"/>
      <c r="F767" s="30"/>
      <c r="G767" s="30"/>
      <c r="H767" s="30"/>
      <c r="I767" s="30"/>
      <c r="J767" s="30"/>
      <c r="K767" s="30"/>
      <c r="L767" s="30"/>
      <c r="M767" s="30"/>
    </row>
    <row r="768" spans="4:13" x14ac:dyDescent="0.2">
      <c r="D768" s="30"/>
      <c r="E768" s="30"/>
      <c r="F768" s="30"/>
      <c r="G768" s="30"/>
      <c r="H768" s="30"/>
      <c r="I768" s="30"/>
      <c r="J768" s="30"/>
      <c r="K768" s="30"/>
      <c r="L768" s="30"/>
      <c r="M768" s="30"/>
    </row>
    <row r="769" spans="4:13" x14ac:dyDescent="0.2">
      <c r="D769" s="30"/>
      <c r="E769" s="30"/>
      <c r="F769" s="30"/>
      <c r="G769" s="30"/>
      <c r="H769" s="30"/>
      <c r="I769" s="30"/>
      <c r="J769" s="30"/>
      <c r="K769" s="30"/>
      <c r="L769" s="30"/>
      <c r="M769" s="30"/>
    </row>
    <row r="770" spans="4:13" x14ac:dyDescent="0.2">
      <c r="D770" s="30"/>
      <c r="E770" s="30"/>
      <c r="F770" s="30"/>
      <c r="G770" s="30"/>
      <c r="H770" s="30"/>
      <c r="I770" s="30"/>
      <c r="J770" s="30"/>
      <c r="K770" s="30"/>
      <c r="L770" s="30"/>
      <c r="M770" s="30"/>
    </row>
    <row r="771" spans="4:13" x14ac:dyDescent="0.2">
      <c r="D771" s="30"/>
      <c r="E771" s="30"/>
      <c r="F771" s="30"/>
      <c r="G771" s="30"/>
      <c r="H771" s="30"/>
      <c r="I771" s="30"/>
      <c r="J771" s="30"/>
      <c r="K771" s="30"/>
      <c r="L771" s="30"/>
      <c r="M771" s="30"/>
    </row>
    <row r="772" spans="4:13" x14ac:dyDescent="0.2">
      <c r="D772" s="30"/>
      <c r="E772" s="30"/>
      <c r="F772" s="30"/>
      <c r="G772" s="30"/>
      <c r="H772" s="30"/>
      <c r="I772" s="30"/>
      <c r="J772" s="30"/>
      <c r="K772" s="30"/>
      <c r="L772" s="30"/>
      <c r="M772" s="30"/>
    </row>
    <row r="773" spans="4:13" x14ac:dyDescent="0.2">
      <c r="D773" s="30"/>
      <c r="E773" s="30"/>
      <c r="F773" s="30"/>
      <c r="G773" s="30"/>
      <c r="H773" s="30"/>
      <c r="I773" s="30"/>
      <c r="J773" s="30"/>
      <c r="K773" s="30"/>
      <c r="L773" s="30"/>
      <c r="M773" s="30"/>
    </row>
    <row r="774" spans="4:13" x14ac:dyDescent="0.2">
      <c r="D774" s="30"/>
      <c r="E774" s="30"/>
      <c r="F774" s="30"/>
      <c r="G774" s="30"/>
      <c r="H774" s="30"/>
      <c r="I774" s="30"/>
      <c r="J774" s="30"/>
      <c r="K774" s="30"/>
      <c r="L774" s="30"/>
      <c r="M774" s="30"/>
    </row>
    <row r="775" spans="4:13" x14ac:dyDescent="0.2">
      <c r="D775" s="30"/>
      <c r="E775" s="30"/>
      <c r="F775" s="30"/>
      <c r="G775" s="30"/>
      <c r="H775" s="30"/>
      <c r="I775" s="30"/>
      <c r="J775" s="30"/>
      <c r="K775" s="30"/>
      <c r="L775" s="30"/>
      <c r="M775" s="30"/>
    </row>
    <row r="776" spans="4:13" x14ac:dyDescent="0.2">
      <c r="D776" s="30"/>
      <c r="E776" s="30"/>
      <c r="F776" s="30"/>
      <c r="G776" s="30"/>
      <c r="H776" s="30"/>
      <c r="I776" s="30"/>
      <c r="J776" s="30"/>
      <c r="K776" s="30"/>
      <c r="L776" s="30"/>
      <c r="M776" s="30"/>
    </row>
    <row r="777" spans="4:13" x14ac:dyDescent="0.2">
      <c r="D777" s="30"/>
      <c r="E777" s="30"/>
      <c r="F777" s="30"/>
      <c r="G777" s="30"/>
      <c r="H777" s="30"/>
      <c r="I777" s="30"/>
      <c r="J777" s="30"/>
      <c r="K777" s="30"/>
      <c r="L777" s="30"/>
      <c r="M777" s="30"/>
    </row>
    <row r="778" spans="4:13" x14ac:dyDescent="0.2">
      <c r="D778" s="30"/>
      <c r="E778" s="30"/>
      <c r="F778" s="30"/>
      <c r="G778" s="30"/>
      <c r="H778" s="30"/>
      <c r="I778" s="30"/>
      <c r="J778" s="30"/>
      <c r="K778" s="30"/>
      <c r="L778" s="30"/>
      <c r="M778" s="30"/>
    </row>
    <row r="779" spans="4:13" x14ac:dyDescent="0.2">
      <c r="D779" s="30"/>
      <c r="E779" s="30"/>
      <c r="F779" s="30"/>
      <c r="G779" s="30"/>
      <c r="H779" s="30"/>
      <c r="I779" s="30"/>
      <c r="J779" s="30"/>
      <c r="K779" s="30"/>
      <c r="L779" s="30"/>
      <c r="M779" s="30"/>
    </row>
    <row r="780" spans="4:13" x14ac:dyDescent="0.2">
      <c r="D780" s="30"/>
      <c r="E780" s="30"/>
      <c r="F780" s="30"/>
      <c r="G780" s="30"/>
      <c r="H780" s="30"/>
      <c r="I780" s="30"/>
      <c r="J780" s="30"/>
      <c r="K780" s="30"/>
      <c r="L780" s="30"/>
      <c r="M780" s="30"/>
    </row>
    <row r="781" spans="4:13" x14ac:dyDescent="0.2">
      <c r="D781" s="30"/>
      <c r="E781" s="30"/>
      <c r="F781" s="30"/>
      <c r="G781" s="30"/>
      <c r="H781" s="30"/>
      <c r="I781" s="30"/>
      <c r="J781" s="30"/>
      <c r="K781" s="30"/>
      <c r="L781" s="30"/>
      <c r="M781" s="30"/>
    </row>
    <row r="782" spans="4:13" x14ac:dyDescent="0.2">
      <c r="D782" s="30"/>
      <c r="E782" s="30"/>
      <c r="F782" s="30"/>
      <c r="G782" s="30"/>
      <c r="H782" s="30"/>
      <c r="I782" s="30"/>
      <c r="J782" s="30"/>
      <c r="K782" s="30"/>
      <c r="L782" s="30"/>
      <c r="M782" s="30"/>
    </row>
    <row r="783" spans="4:13" x14ac:dyDescent="0.2">
      <c r="D783" s="30"/>
      <c r="E783" s="30"/>
      <c r="F783" s="30"/>
      <c r="G783" s="30"/>
      <c r="H783" s="30"/>
      <c r="I783" s="30"/>
      <c r="J783" s="30"/>
      <c r="K783" s="30"/>
      <c r="L783" s="30"/>
      <c r="M783" s="30"/>
    </row>
    <row r="784" spans="4:13" x14ac:dyDescent="0.2">
      <c r="D784" s="30"/>
      <c r="E784" s="30"/>
      <c r="F784" s="30"/>
      <c r="G784" s="30"/>
      <c r="H784" s="30"/>
      <c r="I784" s="30"/>
      <c r="J784" s="30"/>
      <c r="K784" s="30"/>
      <c r="L784" s="30"/>
      <c r="M784" s="30"/>
    </row>
    <row r="785" spans="4:13" x14ac:dyDescent="0.2">
      <c r="D785" s="30"/>
      <c r="E785" s="30"/>
      <c r="F785" s="30"/>
      <c r="G785" s="30"/>
      <c r="H785" s="30"/>
      <c r="I785" s="30"/>
      <c r="J785" s="30"/>
      <c r="K785" s="30"/>
      <c r="L785" s="30"/>
      <c r="M785" s="30"/>
    </row>
    <row r="786" spans="4:13" x14ac:dyDescent="0.2">
      <c r="D786" s="30"/>
      <c r="E786" s="30"/>
      <c r="F786" s="30"/>
      <c r="G786" s="30"/>
      <c r="H786" s="30"/>
      <c r="I786" s="30"/>
      <c r="J786" s="30"/>
      <c r="K786" s="30"/>
      <c r="L786" s="30"/>
      <c r="M786" s="30"/>
    </row>
    <row r="787" spans="4:13" x14ac:dyDescent="0.2">
      <c r="D787" s="30"/>
      <c r="E787" s="30"/>
      <c r="F787" s="30"/>
      <c r="G787" s="30"/>
      <c r="H787" s="30"/>
      <c r="I787" s="30"/>
      <c r="J787" s="30"/>
      <c r="K787" s="30"/>
      <c r="L787" s="30"/>
      <c r="M787" s="30"/>
    </row>
    <row r="788" spans="4:13" x14ac:dyDescent="0.2">
      <c r="D788" s="30"/>
      <c r="E788" s="30"/>
      <c r="F788" s="30"/>
      <c r="G788" s="30"/>
      <c r="H788" s="30"/>
      <c r="I788" s="30"/>
      <c r="J788" s="30"/>
      <c r="K788" s="30"/>
      <c r="L788" s="30"/>
      <c r="M788" s="30"/>
    </row>
    <row r="789" spans="4:13" x14ac:dyDescent="0.2">
      <c r="D789" s="30"/>
      <c r="E789" s="30"/>
      <c r="F789" s="30"/>
      <c r="G789" s="30"/>
      <c r="H789" s="30"/>
      <c r="I789" s="30"/>
      <c r="J789" s="30"/>
      <c r="K789" s="30"/>
      <c r="L789" s="30"/>
      <c r="M789" s="30"/>
    </row>
    <row r="790" spans="4:13" x14ac:dyDescent="0.2">
      <c r="D790" s="30"/>
      <c r="E790" s="30"/>
      <c r="F790" s="30"/>
      <c r="G790" s="30"/>
      <c r="H790" s="30"/>
      <c r="I790" s="30"/>
      <c r="J790" s="30"/>
      <c r="K790" s="30"/>
      <c r="L790" s="30"/>
      <c r="M790" s="30"/>
    </row>
    <row r="791" spans="4:13" x14ac:dyDescent="0.2">
      <c r="D791" s="30"/>
      <c r="E791" s="30"/>
      <c r="F791" s="30"/>
      <c r="G791" s="30"/>
      <c r="H791" s="30"/>
      <c r="I791" s="30"/>
      <c r="J791" s="30"/>
      <c r="K791" s="30"/>
      <c r="L791" s="30"/>
      <c r="M791" s="30"/>
    </row>
    <row r="792" spans="4:13" x14ac:dyDescent="0.2">
      <c r="D792" s="30"/>
      <c r="E792" s="30"/>
      <c r="F792" s="30"/>
      <c r="G792" s="30"/>
      <c r="H792" s="30"/>
      <c r="I792" s="30"/>
      <c r="J792" s="30"/>
      <c r="K792" s="30"/>
      <c r="L792" s="30"/>
      <c r="M792" s="30"/>
    </row>
    <row r="793" spans="4:13" x14ac:dyDescent="0.2">
      <c r="D793" s="30"/>
      <c r="E793" s="30"/>
      <c r="F793" s="30"/>
      <c r="G793" s="30"/>
      <c r="H793" s="30"/>
      <c r="I793" s="30"/>
      <c r="J793" s="30"/>
      <c r="K793" s="30"/>
      <c r="L793" s="30"/>
      <c r="M793" s="30"/>
    </row>
    <row r="794" spans="4:13" x14ac:dyDescent="0.2">
      <c r="D794" s="30"/>
      <c r="E794" s="30"/>
      <c r="F794" s="30"/>
      <c r="G794" s="30"/>
      <c r="H794" s="30"/>
      <c r="I794" s="30"/>
      <c r="J794" s="30"/>
      <c r="K794" s="30"/>
      <c r="L794" s="30"/>
      <c r="M794" s="30"/>
    </row>
    <row r="795" spans="4:13" x14ac:dyDescent="0.2">
      <c r="D795" s="30"/>
      <c r="E795" s="30"/>
      <c r="F795" s="30"/>
      <c r="G795" s="30"/>
      <c r="H795" s="30"/>
      <c r="I795" s="30"/>
      <c r="J795" s="30"/>
      <c r="K795" s="30"/>
      <c r="L795" s="30"/>
      <c r="M795" s="30"/>
    </row>
    <row r="796" spans="4:13" x14ac:dyDescent="0.2">
      <c r="D796" s="30"/>
      <c r="E796" s="30"/>
      <c r="F796" s="30"/>
      <c r="G796" s="30"/>
      <c r="H796" s="30"/>
      <c r="I796" s="30"/>
      <c r="J796" s="30"/>
      <c r="K796" s="30"/>
      <c r="L796" s="30"/>
      <c r="M796" s="30"/>
    </row>
    <row r="797" spans="4:13" x14ac:dyDescent="0.2">
      <c r="D797" s="30"/>
      <c r="E797" s="30"/>
      <c r="F797" s="30"/>
      <c r="G797" s="30"/>
      <c r="H797" s="30"/>
      <c r="I797" s="30"/>
      <c r="J797" s="30"/>
      <c r="K797" s="30"/>
      <c r="L797" s="30"/>
      <c r="M797" s="30"/>
    </row>
    <row r="798" spans="4:13" x14ac:dyDescent="0.2">
      <c r="D798" s="30"/>
      <c r="E798" s="30"/>
      <c r="F798" s="30"/>
      <c r="G798" s="30"/>
      <c r="H798" s="30"/>
      <c r="I798" s="30"/>
      <c r="J798" s="30"/>
      <c r="K798" s="30"/>
      <c r="L798" s="30"/>
      <c r="M798" s="30"/>
    </row>
    <row r="799" spans="4:13" x14ac:dyDescent="0.2">
      <c r="D799" s="30"/>
      <c r="E799" s="30"/>
      <c r="F799" s="30"/>
      <c r="G799" s="30"/>
      <c r="H799" s="30"/>
      <c r="I799" s="30"/>
      <c r="J799" s="30"/>
      <c r="K799" s="30"/>
      <c r="L799" s="30"/>
      <c r="M799" s="30"/>
    </row>
    <row r="800" spans="4:13" x14ac:dyDescent="0.2">
      <c r="D800" s="30"/>
      <c r="E800" s="30"/>
      <c r="F800" s="30"/>
      <c r="G800" s="30"/>
      <c r="H800" s="30"/>
      <c r="I800" s="30"/>
      <c r="J800" s="30"/>
      <c r="K800" s="30"/>
      <c r="L800" s="30"/>
      <c r="M800" s="30"/>
    </row>
    <row r="801" spans="4:13" x14ac:dyDescent="0.2">
      <c r="D801" s="30"/>
      <c r="E801" s="30"/>
      <c r="F801" s="30"/>
      <c r="G801" s="30"/>
      <c r="H801" s="30"/>
      <c r="I801" s="30"/>
      <c r="J801" s="30"/>
      <c r="K801" s="30"/>
      <c r="L801" s="30"/>
      <c r="M801" s="30"/>
    </row>
    <row r="802" spans="4:13" x14ac:dyDescent="0.2">
      <c r="D802" s="30"/>
      <c r="E802" s="30"/>
      <c r="F802" s="30"/>
      <c r="G802" s="30"/>
      <c r="H802" s="30"/>
      <c r="I802" s="30"/>
      <c r="J802" s="30"/>
      <c r="K802" s="30"/>
      <c r="L802" s="30"/>
      <c r="M802" s="30"/>
    </row>
    <row r="803" spans="4:13" x14ac:dyDescent="0.2">
      <c r="D803" s="30"/>
      <c r="E803" s="30"/>
      <c r="F803" s="30"/>
      <c r="G803" s="30"/>
      <c r="H803" s="30"/>
      <c r="I803" s="30"/>
      <c r="J803" s="30"/>
      <c r="K803" s="30"/>
      <c r="L803" s="30"/>
      <c r="M803" s="30"/>
    </row>
    <row r="804" spans="4:13" x14ac:dyDescent="0.2">
      <c r="D804" s="30"/>
      <c r="E804" s="30"/>
      <c r="F804" s="30"/>
      <c r="G804" s="30"/>
      <c r="H804" s="30"/>
      <c r="I804" s="30"/>
      <c r="J804" s="30"/>
      <c r="K804" s="30"/>
      <c r="L804" s="30"/>
      <c r="M804" s="30"/>
    </row>
    <row r="805" spans="4:13" x14ac:dyDescent="0.2">
      <c r="D805" s="30"/>
      <c r="E805" s="30"/>
      <c r="F805" s="30"/>
      <c r="G805" s="30"/>
      <c r="H805" s="30"/>
      <c r="I805" s="30"/>
      <c r="J805" s="30"/>
      <c r="K805" s="30"/>
      <c r="L805" s="30"/>
      <c r="M805" s="30"/>
    </row>
    <row r="806" spans="4:13" x14ac:dyDescent="0.2">
      <c r="D806" s="30"/>
      <c r="E806" s="30"/>
      <c r="F806" s="30"/>
      <c r="G806" s="30"/>
      <c r="H806" s="30"/>
      <c r="I806" s="30"/>
      <c r="J806" s="30"/>
      <c r="K806" s="30"/>
      <c r="L806" s="30"/>
      <c r="M806" s="30"/>
    </row>
    <row r="807" spans="4:13" x14ac:dyDescent="0.2">
      <c r="D807" s="30"/>
      <c r="E807" s="30"/>
      <c r="F807" s="30"/>
      <c r="G807" s="30"/>
      <c r="H807" s="30"/>
      <c r="I807" s="30"/>
      <c r="J807" s="30"/>
      <c r="K807" s="30"/>
      <c r="L807" s="30"/>
      <c r="M807" s="30"/>
    </row>
    <row r="808" spans="4:13" x14ac:dyDescent="0.2">
      <c r="D808" s="30"/>
      <c r="E808" s="30"/>
      <c r="F808" s="30"/>
      <c r="G808" s="30"/>
      <c r="H808" s="30"/>
      <c r="I808" s="30"/>
      <c r="J808" s="30"/>
      <c r="K808" s="30"/>
      <c r="L808" s="30"/>
      <c r="M808" s="30"/>
    </row>
    <row r="809" spans="4:13" x14ac:dyDescent="0.2">
      <c r="D809" s="30"/>
      <c r="E809" s="30"/>
      <c r="F809" s="30"/>
      <c r="G809" s="30"/>
      <c r="H809" s="30"/>
      <c r="I809" s="30"/>
      <c r="J809" s="30"/>
      <c r="K809" s="30"/>
      <c r="L809" s="30"/>
      <c r="M809" s="30"/>
    </row>
    <row r="810" spans="4:13" x14ac:dyDescent="0.2">
      <c r="D810" s="30"/>
      <c r="E810" s="30"/>
      <c r="F810" s="30"/>
      <c r="G810" s="30"/>
      <c r="H810" s="30"/>
      <c r="I810" s="30"/>
      <c r="J810" s="30"/>
      <c r="K810" s="30"/>
      <c r="L810" s="30"/>
      <c r="M810" s="30"/>
    </row>
    <row r="811" spans="4:13" x14ac:dyDescent="0.2">
      <c r="D811" s="30"/>
      <c r="E811" s="30"/>
      <c r="F811" s="30"/>
      <c r="G811" s="30"/>
      <c r="H811" s="30"/>
      <c r="I811" s="30"/>
      <c r="J811" s="30"/>
      <c r="K811" s="30"/>
      <c r="L811" s="30"/>
      <c r="M811" s="30"/>
    </row>
    <row r="812" spans="4:13" x14ac:dyDescent="0.2">
      <c r="D812" s="30"/>
      <c r="E812" s="30"/>
      <c r="F812" s="30"/>
      <c r="G812" s="30"/>
      <c r="H812" s="30"/>
      <c r="I812" s="30"/>
      <c r="J812" s="30"/>
      <c r="K812" s="30"/>
      <c r="L812" s="30"/>
      <c r="M812" s="30"/>
    </row>
    <row r="813" spans="4:13" x14ac:dyDescent="0.2">
      <c r="D813" s="30"/>
      <c r="E813" s="30"/>
      <c r="F813" s="30"/>
      <c r="G813" s="30"/>
      <c r="H813" s="30"/>
      <c r="I813" s="30"/>
      <c r="J813" s="30"/>
      <c r="K813" s="30"/>
      <c r="L813" s="30"/>
      <c r="M813" s="30"/>
    </row>
    <row r="814" spans="4:13" x14ac:dyDescent="0.2">
      <c r="D814" s="30"/>
      <c r="E814" s="30"/>
      <c r="F814" s="30"/>
      <c r="G814" s="30"/>
      <c r="H814" s="30"/>
      <c r="I814" s="30"/>
      <c r="J814" s="30"/>
      <c r="K814" s="30"/>
      <c r="L814" s="30"/>
      <c r="M814" s="30"/>
    </row>
    <row r="815" spans="4:13" x14ac:dyDescent="0.2">
      <c r="D815" s="30"/>
      <c r="E815" s="30"/>
      <c r="F815" s="30"/>
      <c r="G815" s="30"/>
      <c r="H815" s="30"/>
      <c r="I815" s="30"/>
      <c r="J815" s="30"/>
      <c r="K815" s="30"/>
      <c r="L815" s="30"/>
      <c r="M815" s="30"/>
    </row>
    <row r="816" spans="4:13" x14ac:dyDescent="0.2">
      <c r="D816" s="30"/>
      <c r="E816" s="30"/>
      <c r="F816" s="30"/>
      <c r="G816" s="30"/>
      <c r="H816" s="30"/>
      <c r="I816" s="30"/>
      <c r="J816" s="30"/>
      <c r="K816" s="30"/>
      <c r="L816" s="30"/>
      <c r="M816" s="30"/>
    </row>
    <row r="817" spans="4:13" x14ac:dyDescent="0.2">
      <c r="D817" s="30"/>
      <c r="E817" s="30"/>
      <c r="F817" s="30"/>
      <c r="G817" s="30"/>
      <c r="H817" s="30"/>
      <c r="I817" s="30"/>
      <c r="J817" s="30"/>
      <c r="K817" s="30"/>
      <c r="L817" s="30"/>
      <c r="M817" s="30"/>
    </row>
    <row r="818" spans="4:13" x14ac:dyDescent="0.2">
      <c r="D818" s="30"/>
      <c r="E818" s="30"/>
      <c r="F818" s="30"/>
      <c r="G818" s="30"/>
      <c r="H818" s="30"/>
      <c r="I818" s="30"/>
      <c r="J818" s="30"/>
      <c r="K818" s="30"/>
      <c r="L818" s="30"/>
      <c r="M818" s="30"/>
    </row>
    <row r="819" spans="4:13" x14ac:dyDescent="0.2">
      <c r="D819" s="30"/>
      <c r="E819" s="30"/>
      <c r="F819" s="30"/>
      <c r="G819" s="30"/>
      <c r="H819" s="30"/>
      <c r="I819" s="30"/>
      <c r="J819" s="30"/>
      <c r="K819" s="30"/>
      <c r="L819" s="30"/>
      <c r="M819" s="30"/>
    </row>
    <row r="820" spans="4:13" x14ac:dyDescent="0.2">
      <c r="D820" s="30"/>
      <c r="E820" s="30"/>
      <c r="F820" s="30"/>
      <c r="G820" s="30"/>
      <c r="H820" s="30"/>
      <c r="I820" s="30"/>
      <c r="J820" s="30"/>
      <c r="K820" s="30"/>
      <c r="L820" s="30"/>
      <c r="M820" s="30"/>
    </row>
    <row r="821" spans="4:13" x14ac:dyDescent="0.2">
      <c r="D821" s="30"/>
      <c r="E821" s="30"/>
      <c r="F821" s="30"/>
      <c r="G821" s="30"/>
      <c r="H821" s="30"/>
      <c r="I821" s="30"/>
      <c r="J821" s="30"/>
      <c r="K821" s="30"/>
      <c r="L821" s="30"/>
      <c r="M821" s="30"/>
    </row>
    <row r="822" spans="4:13" x14ac:dyDescent="0.2">
      <c r="D822" s="30"/>
      <c r="E822" s="30"/>
      <c r="F822" s="30"/>
      <c r="G822" s="30"/>
      <c r="H822" s="30"/>
      <c r="I822" s="30"/>
      <c r="J822" s="30"/>
      <c r="K822" s="30"/>
      <c r="L822" s="30"/>
      <c r="M822" s="30"/>
    </row>
    <row r="823" spans="4:13" x14ac:dyDescent="0.2">
      <c r="D823" s="30"/>
      <c r="E823" s="30"/>
      <c r="F823" s="30"/>
      <c r="G823" s="30"/>
      <c r="H823" s="30"/>
      <c r="I823" s="30"/>
      <c r="J823" s="30"/>
      <c r="K823" s="30"/>
      <c r="L823" s="30"/>
      <c r="M823" s="30"/>
    </row>
    <row r="824" spans="4:13" x14ac:dyDescent="0.2">
      <c r="D824" s="30"/>
      <c r="E824" s="30"/>
      <c r="F824" s="30"/>
      <c r="G824" s="30"/>
      <c r="H824" s="30"/>
      <c r="I824" s="30"/>
      <c r="J824" s="30"/>
      <c r="K824" s="30"/>
      <c r="L824" s="30"/>
      <c r="M824" s="30"/>
    </row>
    <row r="825" spans="4:13" x14ac:dyDescent="0.2">
      <c r="D825" s="30"/>
      <c r="E825" s="30"/>
      <c r="F825" s="30"/>
      <c r="G825" s="30"/>
      <c r="H825" s="30"/>
      <c r="I825" s="30"/>
      <c r="J825" s="30"/>
      <c r="K825" s="30"/>
      <c r="L825" s="30"/>
      <c r="M825" s="30"/>
    </row>
    <row r="826" spans="4:13" x14ac:dyDescent="0.2">
      <c r="D826" s="30"/>
      <c r="E826" s="30"/>
      <c r="F826" s="30"/>
      <c r="G826" s="30"/>
      <c r="H826" s="30"/>
      <c r="I826" s="30"/>
      <c r="J826" s="30"/>
      <c r="K826" s="30"/>
      <c r="L826" s="30"/>
      <c r="M826" s="30"/>
    </row>
    <row r="827" spans="4:13" x14ac:dyDescent="0.2">
      <c r="D827" s="30"/>
      <c r="E827" s="30"/>
      <c r="F827" s="30"/>
      <c r="G827" s="30"/>
      <c r="H827" s="30"/>
      <c r="I827" s="30"/>
      <c r="J827" s="30"/>
      <c r="K827" s="30"/>
      <c r="L827" s="30"/>
      <c r="M827" s="30"/>
    </row>
    <row r="828" spans="4:13" x14ac:dyDescent="0.2">
      <c r="D828" s="30"/>
      <c r="E828" s="30"/>
      <c r="F828" s="30"/>
      <c r="G828" s="30"/>
      <c r="H828" s="30"/>
      <c r="I828" s="30"/>
      <c r="J828" s="30"/>
      <c r="K828" s="30"/>
      <c r="L828" s="30"/>
      <c r="M828" s="30"/>
    </row>
    <row r="829" spans="4:13" x14ac:dyDescent="0.2">
      <c r="D829" s="30"/>
      <c r="E829" s="30"/>
      <c r="F829" s="30"/>
      <c r="G829" s="30"/>
      <c r="H829" s="30"/>
      <c r="I829" s="30"/>
      <c r="J829" s="30"/>
      <c r="K829" s="30"/>
      <c r="L829" s="30"/>
      <c r="M829" s="30"/>
    </row>
    <row r="830" spans="4:13" x14ac:dyDescent="0.2">
      <c r="D830" s="30"/>
      <c r="E830" s="30"/>
      <c r="F830" s="30"/>
      <c r="G830" s="30"/>
      <c r="H830" s="30"/>
      <c r="I830" s="30"/>
      <c r="J830" s="30"/>
      <c r="K830" s="30"/>
      <c r="L830" s="30"/>
      <c r="M830" s="30"/>
    </row>
    <row r="831" spans="4:13" x14ac:dyDescent="0.2">
      <c r="D831" s="30"/>
      <c r="E831" s="30"/>
      <c r="F831" s="30"/>
      <c r="G831" s="30"/>
      <c r="H831" s="30"/>
      <c r="I831" s="30"/>
      <c r="J831" s="30"/>
      <c r="K831" s="30"/>
      <c r="L831" s="30"/>
      <c r="M831" s="30"/>
    </row>
    <row r="832" spans="4:13" x14ac:dyDescent="0.2">
      <c r="D832" s="30"/>
      <c r="E832" s="30"/>
      <c r="F832" s="30"/>
      <c r="G832" s="30"/>
      <c r="H832" s="30"/>
      <c r="I832" s="30"/>
      <c r="J832" s="30"/>
      <c r="K832" s="30"/>
      <c r="L832" s="30"/>
      <c r="M832" s="30"/>
    </row>
    <row r="833" spans="4:13" x14ac:dyDescent="0.2">
      <c r="D833" s="30"/>
      <c r="E833" s="30"/>
      <c r="F833" s="30"/>
      <c r="G833" s="30"/>
      <c r="H833" s="30"/>
      <c r="I833" s="30"/>
      <c r="J833" s="30"/>
      <c r="K833" s="30"/>
      <c r="L833" s="30"/>
      <c r="M833" s="30"/>
    </row>
    <row r="834" spans="4:13" x14ac:dyDescent="0.2">
      <c r="D834" s="30"/>
      <c r="E834" s="30"/>
      <c r="F834" s="30"/>
      <c r="G834" s="30"/>
      <c r="H834" s="30"/>
      <c r="I834" s="30"/>
      <c r="J834" s="30"/>
      <c r="K834" s="30"/>
      <c r="L834" s="30"/>
      <c r="M834" s="30"/>
    </row>
    <row r="835" spans="4:13" x14ac:dyDescent="0.2">
      <c r="D835" s="30"/>
      <c r="E835" s="30"/>
      <c r="F835" s="30"/>
      <c r="G835" s="30"/>
      <c r="H835" s="30"/>
      <c r="I835" s="30"/>
      <c r="J835" s="30"/>
      <c r="K835" s="30"/>
      <c r="L835" s="30"/>
      <c r="M835" s="30"/>
    </row>
    <row r="836" spans="4:13" x14ac:dyDescent="0.2">
      <c r="D836" s="30"/>
      <c r="E836" s="30"/>
      <c r="F836" s="30"/>
      <c r="G836" s="30"/>
      <c r="H836" s="30"/>
      <c r="I836" s="30"/>
      <c r="J836" s="30"/>
      <c r="K836" s="30"/>
      <c r="L836" s="30"/>
      <c r="M836" s="30"/>
    </row>
    <row r="837" spans="4:13" x14ac:dyDescent="0.2">
      <c r="D837" s="30"/>
      <c r="E837" s="30"/>
      <c r="F837" s="30"/>
      <c r="G837" s="30"/>
      <c r="H837" s="30"/>
      <c r="I837" s="30"/>
      <c r="J837" s="30"/>
      <c r="K837" s="30"/>
      <c r="L837" s="30"/>
      <c r="M837" s="30"/>
    </row>
    <row r="838" spans="4:13" x14ac:dyDescent="0.2">
      <c r="D838" s="30"/>
      <c r="E838" s="30"/>
      <c r="F838" s="30"/>
      <c r="G838" s="30"/>
      <c r="H838" s="30"/>
      <c r="I838" s="30"/>
      <c r="J838" s="30"/>
      <c r="K838" s="30"/>
      <c r="L838" s="30"/>
      <c r="M838" s="30"/>
    </row>
    <row r="839" spans="4:13" x14ac:dyDescent="0.2">
      <c r="D839" s="30"/>
      <c r="E839" s="30"/>
      <c r="F839" s="30"/>
      <c r="G839" s="30"/>
      <c r="H839" s="30"/>
      <c r="I839" s="30"/>
      <c r="J839" s="30"/>
      <c r="K839" s="30"/>
      <c r="L839" s="30"/>
      <c r="M839" s="30"/>
    </row>
    <row r="840" spans="4:13" x14ac:dyDescent="0.2">
      <c r="D840" s="30"/>
      <c r="E840" s="30"/>
      <c r="F840" s="30"/>
      <c r="G840" s="30"/>
      <c r="H840" s="30"/>
      <c r="I840" s="30"/>
      <c r="J840" s="30"/>
      <c r="K840" s="30"/>
      <c r="L840" s="30"/>
      <c r="M840" s="30"/>
    </row>
    <row r="841" spans="4:13" x14ac:dyDescent="0.2">
      <c r="D841" s="30"/>
      <c r="E841" s="30"/>
      <c r="F841" s="30"/>
      <c r="G841" s="30"/>
      <c r="H841" s="30"/>
      <c r="I841" s="30"/>
      <c r="J841" s="30"/>
      <c r="K841" s="30"/>
      <c r="L841" s="30"/>
      <c r="M841" s="30"/>
    </row>
    <row r="842" spans="4:13" x14ac:dyDescent="0.2">
      <c r="D842" s="30"/>
      <c r="E842" s="30"/>
      <c r="F842" s="30"/>
      <c r="G842" s="30"/>
      <c r="H842" s="30"/>
      <c r="I842" s="30"/>
      <c r="J842" s="30"/>
      <c r="K842" s="30"/>
      <c r="L842" s="30"/>
      <c r="M842" s="30"/>
    </row>
    <row r="843" spans="4:13" x14ac:dyDescent="0.2">
      <c r="D843" s="30"/>
      <c r="E843" s="30"/>
      <c r="F843" s="30"/>
      <c r="G843" s="30"/>
      <c r="H843" s="30"/>
      <c r="I843" s="30"/>
      <c r="J843" s="30"/>
      <c r="K843" s="30"/>
      <c r="L843" s="30"/>
      <c r="M843" s="30"/>
    </row>
    <row r="844" spans="4:13" x14ac:dyDescent="0.2">
      <c r="D844" s="30"/>
      <c r="E844" s="30"/>
      <c r="F844" s="30"/>
      <c r="G844" s="30"/>
      <c r="H844" s="30"/>
      <c r="I844" s="30"/>
      <c r="J844" s="30"/>
      <c r="K844" s="30"/>
      <c r="L844" s="30"/>
      <c r="M844" s="30"/>
    </row>
    <row r="845" spans="4:13" x14ac:dyDescent="0.2">
      <c r="D845" s="30"/>
      <c r="E845" s="30"/>
      <c r="F845" s="30"/>
      <c r="G845" s="30"/>
      <c r="H845" s="30"/>
      <c r="I845" s="30"/>
      <c r="J845" s="30"/>
      <c r="K845" s="30"/>
      <c r="L845" s="30"/>
      <c r="M845" s="30"/>
    </row>
    <row r="846" spans="4:13" x14ac:dyDescent="0.2">
      <c r="D846" s="30"/>
      <c r="E846" s="30"/>
      <c r="F846" s="30"/>
      <c r="G846" s="30"/>
      <c r="H846" s="30"/>
      <c r="I846" s="30"/>
      <c r="J846" s="30"/>
      <c r="K846" s="30"/>
      <c r="L846" s="30"/>
      <c r="M846" s="30"/>
    </row>
    <row r="847" spans="4:13" x14ac:dyDescent="0.2">
      <c r="D847" s="30"/>
      <c r="E847" s="30"/>
      <c r="F847" s="30"/>
      <c r="G847" s="30"/>
      <c r="H847" s="30"/>
      <c r="I847" s="30"/>
      <c r="J847" s="30"/>
      <c r="K847" s="30"/>
      <c r="L847" s="30"/>
      <c r="M847" s="30"/>
    </row>
    <row r="848" spans="4:13" x14ac:dyDescent="0.2">
      <c r="D848" s="30"/>
      <c r="E848" s="30"/>
      <c r="F848" s="30"/>
      <c r="G848" s="30"/>
      <c r="H848" s="30"/>
      <c r="I848" s="30"/>
      <c r="J848" s="30"/>
      <c r="K848" s="30"/>
      <c r="L848" s="30"/>
      <c r="M848" s="30"/>
    </row>
    <row r="849" spans="4:13" x14ac:dyDescent="0.2">
      <c r="D849" s="30"/>
      <c r="E849" s="30"/>
      <c r="F849" s="30"/>
      <c r="G849" s="30"/>
      <c r="H849" s="30"/>
      <c r="I849" s="30"/>
      <c r="J849" s="30"/>
      <c r="K849" s="30"/>
      <c r="L849" s="30"/>
      <c r="M849" s="30"/>
    </row>
    <row r="850" spans="4:13" x14ac:dyDescent="0.2">
      <c r="D850" s="30"/>
      <c r="E850" s="30"/>
      <c r="F850" s="30"/>
      <c r="G850" s="30"/>
      <c r="H850" s="30"/>
      <c r="I850" s="30"/>
      <c r="J850" s="30"/>
      <c r="K850" s="30"/>
      <c r="L850" s="30"/>
      <c r="M850" s="30"/>
    </row>
    <row r="851" spans="4:13" x14ac:dyDescent="0.2">
      <c r="D851" s="30"/>
      <c r="E851" s="30"/>
      <c r="F851" s="30"/>
      <c r="G851" s="30"/>
      <c r="H851" s="30"/>
      <c r="I851" s="30"/>
      <c r="J851" s="30"/>
      <c r="K851" s="30"/>
      <c r="L851" s="30"/>
      <c r="M851" s="30"/>
    </row>
    <row r="852" spans="4:13" x14ac:dyDescent="0.2">
      <c r="D852" s="30"/>
      <c r="E852" s="30"/>
      <c r="F852" s="30"/>
      <c r="G852" s="30"/>
      <c r="H852" s="30"/>
      <c r="I852" s="30"/>
      <c r="J852" s="30"/>
      <c r="K852" s="30"/>
      <c r="L852" s="30"/>
      <c r="M852" s="30"/>
    </row>
    <row r="853" spans="4:13" x14ac:dyDescent="0.2">
      <c r="D853" s="30"/>
      <c r="E853" s="30"/>
      <c r="F853" s="30"/>
      <c r="G853" s="30"/>
      <c r="H853" s="30"/>
      <c r="I853" s="30"/>
      <c r="J853" s="30"/>
      <c r="K853" s="30"/>
      <c r="L853" s="30"/>
      <c r="M853" s="30"/>
    </row>
    <row r="854" spans="4:13" x14ac:dyDescent="0.2">
      <c r="D854" s="30"/>
      <c r="E854" s="30"/>
      <c r="F854" s="30"/>
      <c r="G854" s="30"/>
      <c r="H854" s="30"/>
      <c r="I854" s="30"/>
      <c r="J854" s="30"/>
      <c r="K854" s="30"/>
      <c r="L854" s="30"/>
      <c r="M854" s="30"/>
    </row>
    <row r="855" spans="4:13" x14ac:dyDescent="0.2">
      <c r="D855" s="30"/>
      <c r="E855" s="30"/>
      <c r="F855" s="30"/>
      <c r="G855" s="30"/>
      <c r="H855" s="30"/>
      <c r="I855" s="30"/>
      <c r="J855" s="30"/>
      <c r="K855" s="30"/>
      <c r="L855" s="30"/>
      <c r="M855" s="30"/>
    </row>
    <row r="856" spans="4:13" x14ac:dyDescent="0.2">
      <c r="D856" s="30"/>
      <c r="E856" s="30"/>
      <c r="F856" s="30"/>
      <c r="G856" s="30"/>
      <c r="H856" s="30"/>
      <c r="I856" s="30"/>
      <c r="J856" s="30"/>
      <c r="K856" s="30"/>
      <c r="L856" s="30"/>
      <c r="M856" s="30"/>
    </row>
    <row r="857" spans="4:13" x14ac:dyDescent="0.2">
      <c r="D857" s="30"/>
      <c r="E857" s="30"/>
      <c r="F857" s="30"/>
      <c r="G857" s="30"/>
      <c r="H857" s="30"/>
      <c r="I857" s="30"/>
      <c r="J857" s="30"/>
      <c r="K857" s="30"/>
      <c r="L857" s="30"/>
      <c r="M857" s="30"/>
    </row>
    <row r="858" spans="4:13" x14ac:dyDescent="0.2">
      <c r="D858" s="30"/>
      <c r="E858" s="30"/>
      <c r="F858" s="30"/>
      <c r="G858" s="30"/>
      <c r="H858" s="30"/>
      <c r="I858" s="30"/>
      <c r="J858" s="30"/>
      <c r="K858" s="30"/>
      <c r="L858" s="30"/>
      <c r="M858" s="30"/>
    </row>
    <row r="859" spans="4:13" x14ac:dyDescent="0.2">
      <c r="D859" s="30"/>
      <c r="E859" s="30"/>
      <c r="F859" s="30"/>
      <c r="G859" s="30"/>
      <c r="H859" s="30"/>
      <c r="I859" s="30"/>
      <c r="J859" s="30"/>
      <c r="K859" s="30"/>
      <c r="L859" s="30"/>
      <c r="M859" s="30"/>
    </row>
    <row r="860" spans="4:13" x14ac:dyDescent="0.2">
      <c r="D860" s="30"/>
      <c r="E860" s="30"/>
      <c r="F860" s="30"/>
      <c r="G860" s="30"/>
      <c r="H860" s="30"/>
      <c r="I860" s="30"/>
      <c r="J860" s="30"/>
      <c r="K860" s="30"/>
      <c r="L860" s="30"/>
      <c r="M860" s="30"/>
    </row>
    <row r="861" spans="4:13" x14ac:dyDescent="0.2">
      <c r="D861" s="30"/>
      <c r="E861" s="30"/>
      <c r="F861" s="30"/>
      <c r="G861" s="30"/>
      <c r="H861" s="30"/>
      <c r="I861" s="30"/>
      <c r="J861" s="30"/>
      <c r="K861" s="30"/>
      <c r="L861" s="30"/>
      <c r="M861" s="30"/>
    </row>
    <row r="862" spans="4:13" x14ac:dyDescent="0.2">
      <c r="D862" s="30"/>
      <c r="E862" s="30"/>
      <c r="F862" s="30"/>
      <c r="G862" s="30"/>
      <c r="H862" s="30"/>
      <c r="I862" s="30"/>
      <c r="J862" s="30"/>
      <c r="K862" s="30"/>
      <c r="L862" s="30"/>
      <c r="M862" s="30"/>
    </row>
    <row r="863" spans="4:13" x14ac:dyDescent="0.2">
      <c r="D863" s="30"/>
      <c r="E863" s="30"/>
      <c r="F863" s="30"/>
      <c r="G863" s="30"/>
      <c r="H863" s="30"/>
      <c r="I863" s="30"/>
      <c r="J863" s="30"/>
      <c r="K863" s="30"/>
      <c r="L863" s="30"/>
      <c r="M863" s="30"/>
    </row>
    <row r="864" spans="4:13" x14ac:dyDescent="0.2">
      <c r="D864" s="30"/>
      <c r="E864" s="30"/>
      <c r="F864" s="30"/>
      <c r="G864" s="30"/>
      <c r="H864" s="30"/>
      <c r="I864" s="30"/>
      <c r="J864" s="30"/>
      <c r="K864" s="30"/>
      <c r="L864" s="30"/>
      <c r="M864" s="30"/>
    </row>
    <row r="865" spans="4:13" x14ac:dyDescent="0.2">
      <c r="D865" s="30"/>
      <c r="E865" s="30"/>
      <c r="F865" s="30"/>
      <c r="G865" s="30"/>
      <c r="H865" s="30"/>
      <c r="I865" s="30"/>
      <c r="J865" s="30"/>
      <c r="K865" s="30"/>
      <c r="L865" s="30"/>
      <c r="M865" s="30"/>
    </row>
    <row r="866" spans="4:13" x14ac:dyDescent="0.2">
      <c r="D866" s="30"/>
      <c r="E866" s="30"/>
      <c r="F866" s="30"/>
      <c r="G866" s="30"/>
      <c r="H866" s="30"/>
      <c r="I866" s="30"/>
      <c r="J866" s="30"/>
      <c r="K866" s="30"/>
      <c r="L866" s="30"/>
      <c r="M866" s="30"/>
    </row>
    <row r="867" spans="4:13" x14ac:dyDescent="0.2">
      <c r="D867" s="30"/>
      <c r="E867" s="30"/>
      <c r="F867" s="30"/>
      <c r="G867" s="30"/>
      <c r="H867" s="30"/>
      <c r="I867" s="30"/>
      <c r="J867" s="30"/>
      <c r="K867" s="30"/>
      <c r="L867" s="30"/>
      <c r="M867" s="30"/>
    </row>
    <row r="868" spans="4:13" x14ac:dyDescent="0.2">
      <c r="D868" s="30"/>
      <c r="E868" s="30"/>
      <c r="F868" s="30"/>
      <c r="G868" s="30"/>
      <c r="H868" s="30"/>
      <c r="I868" s="30"/>
      <c r="J868" s="30"/>
      <c r="K868" s="30"/>
      <c r="L868" s="30"/>
      <c r="M868" s="30"/>
    </row>
    <row r="869" spans="4:13" x14ac:dyDescent="0.2">
      <c r="D869" s="30"/>
      <c r="E869" s="30"/>
      <c r="F869" s="30"/>
      <c r="G869" s="30"/>
      <c r="H869" s="30"/>
      <c r="I869" s="30"/>
      <c r="J869" s="30"/>
      <c r="K869" s="30"/>
      <c r="L869" s="30"/>
      <c r="M869" s="30"/>
    </row>
    <row r="870" spans="4:13" x14ac:dyDescent="0.2">
      <c r="D870" s="30"/>
      <c r="E870" s="30"/>
      <c r="F870" s="30"/>
      <c r="G870" s="30"/>
      <c r="H870" s="30"/>
      <c r="I870" s="30"/>
      <c r="J870" s="30"/>
      <c r="K870" s="30"/>
      <c r="L870" s="30"/>
      <c r="M870" s="30"/>
    </row>
    <row r="871" spans="4:13" x14ac:dyDescent="0.2">
      <c r="D871" s="30"/>
      <c r="E871" s="30"/>
      <c r="F871" s="30"/>
      <c r="G871" s="30"/>
      <c r="H871" s="30"/>
      <c r="I871" s="30"/>
      <c r="J871" s="30"/>
      <c r="K871" s="30"/>
      <c r="L871" s="30"/>
      <c r="M871" s="30"/>
    </row>
    <row r="872" spans="4:13" x14ac:dyDescent="0.2">
      <c r="D872" s="30"/>
      <c r="E872" s="30"/>
      <c r="F872" s="30"/>
      <c r="G872" s="30"/>
      <c r="H872" s="30"/>
      <c r="I872" s="30"/>
      <c r="J872" s="30"/>
      <c r="K872" s="30"/>
      <c r="L872" s="30"/>
      <c r="M872" s="30"/>
    </row>
    <row r="873" spans="4:13" x14ac:dyDescent="0.2">
      <c r="D873" s="30"/>
      <c r="E873" s="30"/>
      <c r="F873" s="30"/>
      <c r="G873" s="30"/>
      <c r="H873" s="30"/>
      <c r="I873" s="30"/>
      <c r="J873" s="30"/>
      <c r="K873" s="30"/>
      <c r="L873" s="30"/>
      <c r="M873" s="30"/>
    </row>
    <row r="874" spans="4:13" x14ac:dyDescent="0.2">
      <c r="D874" s="30"/>
      <c r="E874" s="30"/>
      <c r="F874" s="30"/>
      <c r="G874" s="30"/>
      <c r="H874" s="30"/>
      <c r="I874" s="30"/>
      <c r="J874" s="30"/>
      <c r="K874" s="30"/>
      <c r="L874" s="30"/>
      <c r="M874" s="30"/>
    </row>
    <row r="875" spans="4:13" x14ac:dyDescent="0.2">
      <c r="D875" s="30"/>
      <c r="E875" s="30"/>
      <c r="F875" s="30"/>
      <c r="G875" s="30"/>
      <c r="H875" s="30"/>
      <c r="I875" s="30"/>
      <c r="J875" s="30"/>
      <c r="K875" s="30"/>
      <c r="L875" s="30"/>
      <c r="M875" s="30"/>
    </row>
    <row r="876" spans="4:13" x14ac:dyDescent="0.2">
      <c r="D876" s="30"/>
      <c r="E876" s="30"/>
      <c r="F876" s="30"/>
      <c r="G876" s="30"/>
      <c r="H876" s="30"/>
      <c r="I876" s="30"/>
      <c r="J876" s="30"/>
      <c r="K876" s="30"/>
      <c r="L876" s="30"/>
      <c r="M876" s="30"/>
    </row>
    <row r="877" spans="4:13" x14ac:dyDescent="0.2">
      <c r="D877" s="30"/>
      <c r="E877" s="30"/>
      <c r="F877" s="30"/>
      <c r="G877" s="30"/>
      <c r="H877" s="30"/>
      <c r="I877" s="30"/>
      <c r="J877" s="30"/>
      <c r="K877" s="30"/>
      <c r="L877" s="30"/>
      <c r="M877" s="30"/>
    </row>
    <row r="878" spans="4:13" x14ac:dyDescent="0.2">
      <c r="D878" s="30"/>
      <c r="E878" s="30"/>
      <c r="F878" s="30"/>
      <c r="G878" s="30"/>
      <c r="H878" s="30"/>
      <c r="I878" s="30"/>
      <c r="J878" s="30"/>
      <c r="K878" s="30"/>
      <c r="L878" s="30"/>
      <c r="M878" s="30"/>
    </row>
    <row r="879" spans="4:13" x14ac:dyDescent="0.2">
      <c r="D879" s="30"/>
      <c r="E879" s="30"/>
      <c r="F879" s="30"/>
      <c r="G879" s="30"/>
      <c r="H879" s="30"/>
      <c r="I879" s="30"/>
      <c r="J879" s="30"/>
      <c r="K879" s="30"/>
      <c r="L879" s="30"/>
      <c r="M879" s="30"/>
    </row>
    <row r="880" spans="4:13" x14ac:dyDescent="0.2">
      <c r="D880" s="30"/>
      <c r="E880" s="30"/>
      <c r="F880" s="30"/>
      <c r="G880" s="30"/>
      <c r="H880" s="30"/>
      <c r="I880" s="30"/>
      <c r="J880" s="30"/>
      <c r="K880" s="30"/>
      <c r="L880" s="30"/>
      <c r="M880" s="30"/>
    </row>
    <row r="881" spans="4:13" x14ac:dyDescent="0.2">
      <c r="D881" s="30"/>
      <c r="E881" s="30"/>
      <c r="F881" s="30"/>
      <c r="G881" s="30"/>
      <c r="H881" s="30"/>
      <c r="I881" s="30"/>
      <c r="J881" s="30"/>
      <c r="K881" s="30"/>
      <c r="L881" s="30"/>
      <c r="M881" s="30"/>
    </row>
    <row r="882" spans="4:13" x14ac:dyDescent="0.2">
      <c r="D882" s="30"/>
      <c r="E882" s="30"/>
      <c r="F882" s="30"/>
      <c r="G882" s="30"/>
      <c r="H882" s="30"/>
      <c r="I882" s="30"/>
      <c r="J882" s="30"/>
      <c r="K882" s="30"/>
      <c r="L882" s="30"/>
      <c r="M882" s="30"/>
    </row>
    <row r="883" spans="4:13" x14ac:dyDescent="0.2">
      <c r="D883" s="30"/>
      <c r="E883" s="30"/>
      <c r="F883" s="30"/>
      <c r="G883" s="30"/>
      <c r="H883" s="30"/>
      <c r="I883" s="30"/>
      <c r="J883" s="30"/>
      <c r="K883" s="30"/>
      <c r="L883" s="30"/>
      <c r="M883" s="30"/>
    </row>
    <row r="884" spans="4:13" x14ac:dyDescent="0.2">
      <c r="D884" s="30"/>
      <c r="E884" s="30"/>
      <c r="F884" s="30"/>
      <c r="G884" s="30"/>
      <c r="H884" s="30"/>
      <c r="I884" s="30"/>
      <c r="J884" s="30"/>
      <c r="K884" s="30"/>
      <c r="L884" s="30"/>
      <c r="M884" s="30"/>
    </row>
    <row r="885" spans="4:13" x14ac:dyDescent="0.2">
      <c r="D885" s="30"/>
      <c r="E885" s="30"/>
      <c r="F885" s="30"/>
      <c r="G885" s="30"/>
      <c r="H885" s="30"/>
      <c r="I885" s="30"/>
      <c r="J885" s="30"/>
      <c r="K885" s="30"/>
      <c r="L885" s="30"/>
      <c r="M885" s="30"/>
    </row>
    <row r="886" spans="4:13" x14ac:dyDescent="0.2">
      <c r="D886" s="30"/>
      <c r="E886" s="30"/>
      <c r="F886" s="30"/>
      <c r="G886" s="30"/>
      <c r="H886" s="30"/>
      <c r="I886" s="30"/>
      <c r="J886" s="30"/>
      <c r="K886" s="30"/>
      <c r="L886" s="30"/>
      <c r="M886" s="30"/>
    </row>
    <row r="887" spans="4:13" x14ac:dyDescent="0.2">
      <c r="D887" s="30"/>
      <c r="E887" s="30"/>
      <c r="F887" s="30"/>
      <c r="G887" s="30"/>
      <c r="H887" s="30"/>
      <c r="I887" s="30"/>
      <c r="J887" s="30"/>
      <c r="K887" s="30"/>
      <c r="L887" s="30"/>
      <c r="M887" s="30"/>
    </row>
    <row r="888" spans="4:13" x14ac:dyDescent="0.2">
      <c r="D888" s="30"/>
      <c r="E888" s="30"/>
      <c r="F888" s="30"/>
      <c r="G888" s="30"/>
      <c r="H888" s="30"/>
      <c r="I888" s="30"/>
      <c r="J888" s="30"/>
      <c r="K888" s="30"/>
      <c r="L888" s="30"/>
      <c r="M888" s="30"/>
    </row>
    <row r="889" spans="4:13" x14ac:dyDescent="0.2">
      <c r="D889" s="30"/>
      <c r="E889" s="30"/>
      <c r="F889" s="30"/>
      <c r="G889" s="30"/>
      <c r="H889" s="30"/>
      <c r="I889" s="30"/>
      <c r="J889" s="30"/>
      <c r="K889" s="30"/>
      <c r="L889" s="30"/>
      <c r="M889" s="30"/>
    </row>
    <row r="890" spans="4:13" x14ac:dyDescent="0.2">
      <c r="D890" s="30"/>
      <c r="E890" s="30"/>
      <c r="F890" s="30"/>
      <c r="G890" s="30"/>
      <c r="H890" s="30"/>
      <c r="I890" s="30"/>
      <c r="J890" s="30"/>
      <c r="K890" s="30"/>
      <c r="L890" s="30"/>
      <c r="M890" s="30"/>
    </row>
    <row r="891" spans="4:13" x14ac:dyDescent="0.2">
      <c r="D891" s="30"/>
      <c r="E891" s="30"/>
      <c r="F891" s="30"/>
      <c r="G891" s="30"/>
      <c r="H891" s="30"/>
      <c r="I891" s="30"/>
      <c r="J891" s="30"/>
      <c r="K891" s="30"/>
      <c r="L891" s="30"/>
      <c r="M891" s="30"/>
    </row>
    <row r="892" spans="4:13" x14ac:dyDescent="0.2">
      <c r="D892" s="30"/>
      <c r="E892" s="30"/>
      <c r="F892" s="30"/>
      <c r="G892" s="30"/>
      <c r="H892" s="30"/>
      <c r="I892" s="30"/>
      <c r="J892" s="30"/>
      <c r="K892" s="30"/>
      <c r="L892" s="30"/>
      <c r="M892" s="30"/>
    </row>
    <row r="893" spans="4:13" x14ac:dyDescent="0.2">
      <c r="D893" s="30"/>
      <c r="E893" s="30"/>
      <c r="F893" s="30"/>
      <c r="G893" s="30"/>
      <c r="H893" s="30"/>
      <c r="I893" s="30"/>
      <c r="J893" s="30"/>
      <c r="K893" s="30"/>
      <c r="L893" s="30"/>
      <c r="M893" s="30"/>
    </row>
    <row r="894" spans="4:13" x14ac:dyDescent="0.2">
      <c r="D894" s="30"/>
      <c r="E894" s="30"/>
      <c r="F894" s="30"/>
      <c r="G894" s="30"/>
      <c r="H894" s="30"/>
      <c r="I894" s="30"/>
      <c r="J894" s="30"/>
      <c r="K894" s="30"/>
      <c r="L894" s="30"/>
      <c r="M894" s="30"/>
    </row>
    <row r="895" spans="4:13" x14ac:dyDescent="0.2">
      <c r="D895" s="30"/>
      <c r="E895" s="30"/>
      <c r="F895" s="30"/>
      <c r="G895" s="30"/>
      <c r="H895" s="30"/>
      <c r="I895" s="30"/>
      <c r="J895" s="30"/>
      <c r="K895" s="30"/>
      <c r="L895" s="30"/>
      <c r="M895" s="30"/>
    </row>
    <row r="896" spans="4:13" x14ac:dyDescent="0.2">
      <c r="D896" s="30"/>
      <c r="E896" s="30"/>
      <c r="F896" s="30"/>
      <c r="G896" s="30"/>
      <c r="H896" s="30"/>
      <c r="I896" s="30"/>
      <c r="J896" s="30"/>
      <c r="K896" s="30"/>
      <c r="L896" s="30"/>
      <c r="M896" s="30"/>
    </row>
    <row r="897" spans="4:13" x14ac:dyDescent="0.2">
      <c r="D897" s="30"/>
      <c r="E897" s="30"/>
      <c r="F897" s="30"/>
      <c r="G897" s="30"/>
      <c r="H897" s="30"/>
      <c r="I897" s="30"/>
      <c r="J897" s="30"/>
      <c r="K897" s="30"/>
      <c r="L897" s="30"/>
      <c r="M897" s="30"/>
    </row>
    <row r="898" spans="4:13" x14ac:dyDescent="0.2">
      <c r="D898" s="30"/>
      <c r="E898" s="30"/>
      <c r="F898" s="30"/>
      <c r="G898" s="30"/>
      <c r="H898" s="30"/>
      <c r="I898" s="30"/>
      <c r="J898" s="30"/>
      <c r="K898" s="30"/>
      <c r="L898" s="30"/>
      <c r="M898" s="30"/>
    </row>
    <row r="899" spans="4:13" x14ac:dyDescent="0.2">
      <c r="D899" s="30"/>
      <c r="E899" s="30"/>
      <c r="F899" s="30"/>
      <c r="G899" s="30"/>
      <c r="H899" s="30"/>
      <c r="I899" s="30"/>
      <c r="J899" s="30"/>
      <c r="K899" s="30"/>
      <c r="L899" s="30"/>
      <c r="M899" s="30"/>
    </row>
    <row r="900" spans="4:13" x14ac:dyDescent="0.2">
      <c r="D900" s="30"/>
      <c r="E900" s="30"/>
      <c r="F900" s="30"/>
      <c r="G900" s="30"/>
      <c r="H900" s="30"/>
      <c r="I900" s="30"/>
      <c r="J900" s="30"/>
      <c r="K900" s="30"/>
      <c r="L900" s="30"/>
      <c r="M900" s="30"/>
    </row>
    <row r="901" spans="4:13" x14ac:dyDescent="0.2">
      <c r="D901" s="30"/>
      <c r="E901" s="30"/>
      <c r="F901" s="30"/>
      <c r="G901" s="30"/>
      <c r="H901" s="30"/>
      <c r="I901" s="30"/>
      <c r="J901" s="30"/>
      <c r="K901" s="30"/>
      <c r="L901" s="30"/>
      <c r="M901" s="30"/>
    </row>
    <row r="902" spans="4:13" x14ac:dyDescent="0.2">
      <c r="D902" s="30"/>
      <c r="E902" s="30"/>
      <c r="F902" s="30"/>
      <c r="G902" s="30"/>
      <c r="H902" s="30"/>
      <c r="I902" s="30"/>
      <c r="J902" s="30"/>
      <c r="K902" s="30"/>
      <c r="L902" s="30"/>
      <c r="M902" s="30"/>
    </row>
    <row r="903" spans="4:13" x14ac:dyDescent="0.2">
      <c r="D903" s="30"/>
      <c r="E903" s="30"/>
      <c r="F903" s="30"/>
      <c r="G903" s="30"/>
      <c r="H903" s="30"/>
      <c r="I903" s="30"/>
      <c r="J903" s="30"/>
      <c r="K903" s="30"/>
      <c r="L903" s="30"/>
      <c r="M903" s="30"/>
    </row>
    <row r="904" spans="4:13" x14ac:dyDescent="0.2">
      <c r="D904" s="30"/>
      <c r="E904" s="30"/>
      <c r="F904" s="30"/>
      <c r="G904" s="30"/>
      <c r="H904" s="30"/>
      <c r="I904" s="30"/>
      <c r="J904" s="30"/>
      <c r="K904" s="30"/>
      <c r="L904" s="30"/>
      <c r="M904" s="30"/>
    </row>
    <row r="905" spans="4:13" x14ac:dyDescent="0.2">
      <c r="D905" s="30"/>
      <c r="E905" s="30"/>
      <c r="F905" s="30"/>
      <c r="G905" s="30"/>
      <c r="H905" s="30"/>
      <c r="I905" s="30"/>
      <c r="J905" s="30"/>
      <c r="K905" s="30"/>
      <c r="L905" s="30"/>
      <c r="M905" s="30"/>
    </row>
    <row r="906" spans="4:13" x14ac:dyDescent="0.2">
      <c r="D906" s="30"/>
      <c r="E906" s="30"/>
      <c r="F906" s="30"/>
      <c r="G906" s="30"/>
      <c r="H906" s="30"/>
      <c r="I906" s="30"/>
      <c r="J906" s="30"/>
      <c r="K906" s="30"/>
      <c r="L906" s="30"/>
      <c r="M906" s="30"/>
    </row>
    <row r="907" spans="4:13" x14ac:dyDescent="0.2">
      <c r="D907" s="30"/>
      <c r="E907" s="30"/>
      <c r="F907" s="30"/>
      <c r="G907" s="30"/>
      <c r="H907" s="30"/>
      <c r="I907" s="30"/>
      <c r="J907" s="30"/>
      <c r="K907" s="30"/>
      <c r="L907" s="30"/>
      <c r="M907" s="30"/>
    </row>
    <row r="908" spans="4:13" x14ac:dyDescent="0.2">
      <c r="D908" s="30"/>
      <c r="E908" s="30"/>
      <c r="F908" s="30"/>
      <c r="G908" s="30"/>
      <c r="H908" s="30"/>
      <c r="I908" s="30"/>
      <c r="J908" s="30"/>
      <c r="K908" s="30"/>
      <c r="L908" s="30"/>
      <c r="M908" s="30"/>
    </row>
    <row r="909" spans="4:13" x14ac:dyDescent="0.2">
      <c r="D909" s="30"/>
      <c r="E909" s="30"/>
      <c r="F909" s="30"/>
      <c r="G909" s="30"/>
      <c r="H909" s="30"/>
      <c r="I909" s="30"/>
      <c r="J909" s="30"/>
      <c r="K909" s="30"/>
      <c r="L909" s="30"/>
      <c r="M909" s="30"/>
    </row>
    <row r="910" spans="4:13" x14ac:dyDescent="0.2">
      <c r="D910" s="30"/>
      <c r="E910" s="30"/>
      <c r="F910" s="30"/>
      <c r="G910" s="30"/>
      <c r="H910" s="30"/>
      <c r="I910" s="30"/>
      <c r="J910" s="30"/>
      <c r="K910" s="30"/>
      <c r="L910" s="30"/>
      <c r="M910" s="30"/>
    </row>
    <row r="911" spans="4:13" x14ac:dyDescent="0.2">
      <c r="D911" s="30"/>
      <c r="E911" s="30"/>
      <c r="F911" s="30"/>
      <c r="G911" s="30"/>
      <c r="H911" s="30"/>
      <c r="I911" s="30"/>
      <c r="J911" s="30"/>
      <c r="K911" s="30"/>
      <c r="L911" s="30"/>
      <c r="M911" s="30"/>
    </row>
    <row r="912" spans="4:13" x14ac:dyDescent="0.2">
      <c r="D912" s="30"/>
      <c r="E912" s="30"/>
      <c r="F912" s="30"/>
      <c r="G912" s="30"/>
      <c r="H912" s="30"/>
      <c r="I912" s="30"/>
      <c r="J912" s="30"/>
      <c r="K912" s="30"/>
      <c r="L912" s="30"/>
      <c r="M912" s="30"/>
    </row>
    <row r="913" spans="4:13" x14ac:dyDescent="0.2">
      <c r="D913" s="30"/>
      <c r="E913" s="30"/>
      <c r="F913" s="30"/>
      <c r="G913" s="30"/>
      <c r="H913" s="30"/>
      <c r="I913" s="30"/>
      <c r="J913" s="30"/>
      <c r="K913" s="30"/>
      <c r="L913" s="30"/>
      <c r="M913" s="30"/>
    </row>
    <row r="914" spans="4:13" x14ac:dyDescent="0.2">
      <c r="D914" s="30"/>
      <c r="E914" s="30"/>
      <c r="F914" s="30"/>
      <c r="G914" s="30"/>
      <c r="H914" s="30"/>
      <c r="I914" s="30"/>
      <c r="J914" s="30"/>
      <c r="K914" s="30"/>
      <c r="L914" s="30"/>
      <c r="M914" s="30"/>
    </row>
    <row r="915" spans="4:13" x14ac:dyDescent="0.2">
      <c r="D915" s="30"/>
      <c r="E915" s="30"/>
      <c r="F915" s="30"/>
      <c r="G915" s="30"/>
      <c r="H915" s="30"/>
      <c r="I915" s="30"/>
      <c r="J915" s="30"/>
      <c r="K915" s="30"/>
      <c r="L915" s="30"/>
      <c r="M915" s="30"/>
    </row>
    <row r="916" spans="4:13" x14ac:dyDescent="0.2">
      <c r="D916" s="30"/>
      <c r="E916" s="30"/>
      <c r="F916" s="30"/>
      <c r="G916" s="30"/>
      <c r="H916" s="30"/>
      <c r="I916" s="30"/>
      <c r="J916" s="30"/>
      <c r="K916" s="30"/>
      <c r="L916" s="30"/>
      <c r="M916" s="30"/>
    </row>
    <row r="917" spans="4:13" x14ac:dyDescent="0.2">
      <c r="D917" s="30"/>
      <c r="E917" s="30"/>
      <c r="F917" s="30"/>
      <c r="G917" s="30"/>
      <c r="H917" s="30"/>
      <c r="I917" s="30"/>
      <c r="J917" s="30"/>
      <c r="K917" s="30"/>
      <c r="L917" s="30"/>
      <c r="M917" s="30"/>
    </row>
    <row r="918" spans="4:13" x14ac:dyDescent="0.2">
      <c r="D918" s="30"/>
      <c r="E918" s="30"/>
      <c r="F918" s="30"/>
      <c r="G918" s="30"/>
      <c r="H918" s="30"/>
      <c r="I918" s="30"/>
      <c r="J918" s="30"/>
      <c r="K918" s="30"/>
      <c r="L918" s="30"/>
      <c r="M918" s="30"/>
    </row>
    <row r="919" spans="4:13" x14ac:dyDescent="0.2">
      <c r="D919" s="30"/>
      <c r="E919" s="30"/>
      <c r="F919" s="30"/>
      <c r="G919" s="30"/>
      <c r="H919" s="30"/>
      <c r="I919" s="30"/>
      <c r="J919" s="30"/>
      <c r="K919" s="30"/>
      <c r="L919" s="30"/>
      <c r="M919" s="30"/>
    </row>
    <row r="920" spans="4:13" x14ac:dyDescent="0.2">
      <c r="D920" s="30"/>
      <c r="E920" s="30"/>
      <c r="F920" s="30"/>
      <c r="G920" s="30"/>
      <c r="H920" s="30"/>
      <c r="I920" s="30"/>
      <c r="J920" s="30"/>
      <c r="K920" s="30"/>
      <c r="L920" s="30"/>
      <c r="M920" s="30"/>
    </row>
    <row r="921" spans="4:13" x14ac:dyDescent="0.2">
      <c r="D921" s="30"/>
      <c r="E921" s="30"/>
      <c r="F921" s="30"/>
      <c r="G921" s="30"/>
      <c r="H921" s="30"/>
      <c r="I921" s="30"/>
      <c r="J921" s="30"/>
      <c r="K921" s="30"/>
      <c r="L921" s="30"/>
      <c r="M921" s="30"/>
    </row>
    <row r="922" spans="4:13" x14ac:dyDescent="0.2">
      <c r="D922" s="30"/>
      <c r="E922" s="30"/>
      <c r="F922" s="30"/>
      <c r="G922" s="30"/>
      <c r="H922" s="30"/>
      <c r="I922" s="30"/>
      <c r="J922" s="30"/>
      <c r="K922" s="30"/>
      <c r="L922" s="30"/>
      <c r="M922" s="30"/>
    </row>
    <row r="923" spans="4:13" x14ac:dyDescent="0.2">
      <c r="D923" s="30"/>
      <c r="E923" s="30"/>
      <c r="F923" s="30"/>
      <c r="G923" s="30"/>
      <c r="H923" s="30"/>
      <c r="I923" s="30"/>
      <c r="J923" s="30"/>
      <c r="K923" s="30"/>
      <c r="L923" s="30"/>
      <c r="M923" s="30"/>
    </row>
    <row r="924" spans="4:13" x14ac:dyDescent="0.2">
      <c r="D924" s="30"/>
      <c r="E924" s="30"/>
      <c r="F924" s="30"/>
      <c r="G924" s="30"/>
      <c r="H924" s="30"/>
      <c r="I924" s="30"/>
      <c r="J924" s="30"/>
      <c r="K924" s="30"/>
      <c r="L924" s="30"/>
      <c r="M924" s="30"/>
    </row>
    <row r="925" spans="4:13" x14ac:dyDescent="0.2">
      <c r="D925" s="30"/>
      <c r="E925" s="30"/>
      <c r="F925" s="30"/>
      <c r="G925" s="30"/>
      <c r="H925" s="30"/>
      <c r="I925" s="30"/>
      <c r="J925" s="30"/>
      <c r="K925" s="30"/>
      <c r="L925" s="30"/>
      <c r="M925" s="30"/>
    </row>
    <row r="926" spans="4:13" x14ac:dyDescent="0.2">
      <c r="D926" s="30"/>
      <c r="E926" s="30"/>
      <c r="F926" s="30"/>
      <c r="G926" s="30"/>
      <c r="H926" s="30"/>
      <c r="I926" s="30"/>
      <c r="J926" s="30"/>
      <c r="K926" s="30"/>
      <c r="L926" s="30"/>
      <c r="M926" s="30"/>
    </row>
    <row r="927" spans="4:13" x14ac:dyDescent="0.2">
      <c r="D927" s="30"/>
      <c r="E927" s="30"/>
      <c r="F927" s="30"/>
      <c r="G927" s="30"/>
      <c r="H927" s="30"/>
      <c r="I927" s="30"/>
      <c r="J927" s="30"/>
      <c r="K927" s="30"/>
      <c r="L927" s="30"/>
      <c r="M927" s="30"/>
    </row>
    <row r="928" spans="4:13" x14ac:dyDescent="0.2">
      <c r="D928" s="30"/>
      <c r="E928" s="30"/>
      <c r="F928" s="30"/>
      <c r="G928" s="30"/>
      <c r="H928" s="30"/>
      <c r="I928" s="30"/>
      <c r="J928" s="30"/>
      <c r="K928" s="30"/>
      <c r="L928" s="30"/>
      <c r="M928" s="30"/>
    </row>
    <row r="929" spans="4:13" x14ac:dyDescent="0.2">
      <c r="D929" s="30"/>
      <c r="E929" s="30"/>
      <c r="F929" s="30"/>
      <c r="G929" s="30"/>
      <c r="H929" s="30"/>
      <c r="I929" s="30"/>
      <c r="J929" s="30"/>
      <c r="K929" s="30"/>
      <c r="L929" s="30"/>
      <c r="M929" s="30"/>
    </row>
    <row r="930" spans="4:13" x14ac:dyDescent="0.2">
      <c r="D930" s="30"/>
      <c r="E930" s="30"/>
      <c r="F930" s="30"/>
      <c r="G930" s="30"/>
      <c r="H930" s="30"/>
      <c r="I930" s="30"/>
      <c r="J930" s="30"/>
      <c r="K930" s="30"/>
      <c r="L930" s="30"/>
      <c r="M930" s="30"/>
    </row>
    <row r="931" spans="4:13" x14ac:dyDescent="0.2">
      <c r="D931" s="30"/>
      <c r="E931" s="30"/>
      <c r="F931" s="30"/>
      <c r="G931" s="30"/>
      <c r="H931" s="30"/>
      <c r="I931" s="30"/>
      <c r="J931" s="30"/>
      <c r="K931" s="30"/>
      <c r="L931" s="30"/>
      <c r="M931" s="30"/>
    </row>
    <row r="932" spans="4:13" x14ac:dyDescent="0.2">
      <c r="D932" s="30"/>
      <c r="E932" s="30"/>
      <c r="F932" s="30"/>
      <c r="G932" s="30"/>
      <c r="H932" s="30"/>
      <c r="I932" s="30"/>
      <c r="J932" s="30"/>
      <c r="K932" s="30"/>
      <c r="L932" s="30"/>
      <c r="M932" s="30"/>
    </row>
    <row r="933" spans="4:13" x14ac:dyDescent="0.2">
      <c r="D933" s="30"/>
      <c r="E933" s="30"/>
      <c r="F933" s="30"/>
      <c r="G933" s="30"/>
      <c r="H933" s="30"/>
      <c r="I933" s="30"/>
      <c r="J933" s="30"/>
      <c r="K933" s="30"/>
      <c r="L933" s="30"/>
      <c r="M933" s="30"/>
    </row>
    <row r="934" spans="4:13" x14ac:dyDescent="0.2">
      <c r="D934" s="30"/>
      <c r="E934" s="30"/>
      <c r="F934" s="30"/>
      <c r="G934" s="30"/>
      <c r="H934" s="30"/>
      <c r="I934" s="30"/>
      <c r="J934" s="30"/>
      <c r="K934" s="30"/>
      <c r="L934" s="30"/>
      <c r="M934" s="30"/>
    </row>
    <row r="935" spans="4:13" x14ac:dyDescent="0.2">
      <c r="D935" s="30"/>
      <c r="E935" s="30"/>
      <c r="F935" s="30"/>
      <c r="G935" s="30"/>
      <c r="H935" s="30"/>
      <c r="I935" s="30"/>
      <c r="J935" s="30"/>
      <c r="K935" s="30"/>
      <c r="L935" s="30"/>
      <c r="M935" s="30"/>
    </row>
    <row r="936" spans="4:13" x14ac:dyDescent="0.2">
      <c r="D936" s="30"/>
      <c r="E936" s="30"/>
      <c r="F936" s="30"/>
      <c r="G936" s="30"/>
      <c r="H936" s="30"/>
      <c r="I936" s="30"/>
      <c r="J936" s="30"/>
      <c r="K936" s="30"/>
      <c r="L936" s="30"/>
      <c r="M936" s="30"/>
    </row>
    <row r="937" spans="4:13" x14ac:dyDescent="0.2">
      <c r="D937" s="30"/>
      <c r="E937" s="30"/>
      <c r="F937" s="30"/>
      <c r="G937" s="30"/>
      <c r="H937" s="30"/>
      <c r="I937" s="30"/>
      <c r="J937" s="30"/>
      <c r="K937" s="30"/>
      <c r="L937" s="30"/>
      <c r="M937" s="30"/>
    </row>
    <row r="938" spans="4:13" x14ac:dyDescent="0.2">
      <c r="D938" s="30"/>
      <c r="E938" s="30"/>
      <c r="F938" s="30"/>
      <c r="G938" s="30"/>
      <c r="H938" s="30"/>
      <c r="I938" s="30"/>
      <c r="J938" s="30"/>
      <c r="K938" s="30"/>
      <c r="L938" s="30"/>
      <c r="M938" s="30"/>
    </row>
    <row r="939" spans="4:13" x14ac:dyDescent="0.2">
      <c r="D939" s="30"/>
      <c r="E939" s="30"/>
      <c r="F939" s="30"/>
      <c r="G939" s="30"/>
      <c r="H939" s="30"/>
      <c r="I939" s="30"/>
      <c r="J939" s="30"/>
      <c r="K939" s="30"/>
      <c r="L939" s="30"/>
      <c r="M939" s="30"/>
    </row>
    <row r="940" spans="4:13" x14ac:dyDescent="0.2">
      <c r="D940" s="30"/>
      <c r="E940" s="30"/>
      <c r="F940" s="30"/>
      <c r="G940" s="30"/>
      <c r="H940" s="30"/>
      <c r="I940" s="30"/>
      <c r="J940" s="30"/>
      <c r="K940" s="30"/>
      <c r="L940" s="30"/>
      <c r="M940" s="30"/>
    </row>
    <row r="941" spans="4:13" x14ac:dyDescent="0.2">
      <c r="D941" s="30"/>
      <c r="E941" s="30"/>
      <c r="F941" s="30"/>
      <c r="G941" s="30"/>
      <c r="H941" s="30"/>
      <c r="I941" s="30"/>
      <c r="J941" s="30"/>
      <c r="K941" s="30"/>
      <c r="L941" s="30"/>
      <c r="M941" s="30"/>
    </row>
    <row r="942" spans="4:13" x14ac:dyDescent="0.2">
      <c r="D942" s="30"/>
      <c r="E942" s="30"/>
      <c r="F942" s="30"/>
      <c r="G942" s="30"/>
      <c r="H942" s="30"/>
      <c r="I942" s="30"/>
      <c r="J942" s="30"/>
      <c r="K942" s="30"/>
      <c r="L942" s="30"/>
      <c r="M942" s="30"/>
    </row>
    <row r="943" spans="4:13" x14ac:dyDescent="0.2">
      <c r="D943" s="30"/>
      <c r="E943" s="30"/>
      <c r="F943" s="30"/>
      <c r="G943" s="30"/>
      <c r="H943" s="30"/>
      <c r="I943" s="30"/>
      <c r="J943" s="30"/>
      <c r="K943" s="30"/>
      <c r="L943" s="30"/>
      <c r="M943" s="30"/>
    </row>
    <row r="944" spans="4:13" x14ac:dyDescent="0.2">
      <c r="D944" s="30"/>
      <c r="E944" s="30"/>
      <c r="F944" s="30"/>
      <c r="G944" s="30"/>
      <c r="H944" s="30"/>
      <c r="I944" s="30"/>
      <c r="J944" s="30"/>
      <c r="K944" s="30"/>
      <c r="L944" s="30"/>
      <c r="M944" s="30"/>
    </row>
    <row r="945" spans="4:13" x14ac:dyDescent="0.2">
      <c r="D945" s="30"/>
      <c r="E945" s="30"/>
      <c r="F945" s="30"/>
      <c r="G945" s="30"/>
      <c r="H945" s="30"/>
      <c r="I945" s="30"/>
      <c r="J945" s="30"/>
      <c r="K945" s="30"/>
      <c r="L945" s="30"/>
      <c r="M945" s="30"/>
    </row>
    <row r="946" spans="4:13" x14ac:dyDescent="0.2">
      <c r="D946" s="30"/>
      <c r="E946" s="30"/>
      <c r="F946" s="30"/>
      <c r="G946" s="30"/>
      <c r="H946" s="30"/>
      <c r="I946" s="30"/>
      <c r="J946" s="30"/>
      <c r="K946" s="30"/>
      <c r="L946" s="30"/>
      <c r="M946" s="30"/>
    </row>
    <row r="947" spans="4:13" x14ac:dyDescent="0.2">
      <c r="D947" s="30"/>
      <c r="E947" s="30"/>
      <c r="F947" s="30"/>
      <c r="G947" s="30"/>
      <c r="H947" s="30"/>
      <c r="I947" s="30"/>
      <c r="J947" s="30"/>
      <c r="K947" s="30"/>
      <c r="L947" s="30"/>
      <c r="M947" s="30"/>
    </row>
    <row r="948" spans="4:13" x14ac:dyDescent="0.2">
      <c r="D948" s="30"/>
      <c r="E948" s="30"/>
      <c r="F948" s="30"/>
      <c r="G948" s="30"/>
      <c r="H948" s="30"/>
      <c r="I948" s="30"/>
      <c r="J948" s="30"/>
      <c r="K948" s="30"/>
      <c r="L948" s="30"/>
      <c r="M948" s="30"/>
    </row>
    <row r="949" spans="4:13" x14ac:dyDescent="0.2">
      <c r="D949" s="30"/>
      <c r="E949" s="30"/>
      <c r="F949" s="30"/>
      <c r="G949" s="30"/>
      <c r="H949" s="30"/>
      <c r="I949" s="30"/>
      <c r="J949" s="30"/>
      <c r="K949" s="30"/>
      <c r="L949" s="30"/>
      <c r="M949" s="30"/>
    </row>
    <row r="950" spans="4:13" x14ac:dyDescent="0.2">
      <c r="D950" s="30"/>
      <c r="E950" s="30"/>
      <c r="F950" s="30"/>
      <c r="G950" s="30"/>
      <c r="H950" s="30"/>
      <c r="I950" s="30"/>
      <c r="J950" s="30"/>
      <c r="K950" s="30"/>
      <c r="L950" s="30"/>
      <c r="M950" s="30"/>
    </row>
    <row r="951" spans="4:13" x14ac:dyDescent="0.2">
      <c r="D951" s="30"/>
      <c r="E951" s="30"/>
      <c r="F951" s="30"/>
      <c r="G951" s="30"/>
      <c r="H951" s="30"/>
      <c r="I951" s="30"/>
      <c r="J951" s="30"/>
      <c r="K951" s="30"/>
      <c r="L951" s="30"/>
      <c r="M951" s="30"/>
    </row>
    <row r="952" spans="4:13" x14ac:dyDescent="0.2">
      <c r="D952" s="30"/>
      <c r="E952" s="30"/>
      <c r="F952" s="30"/>
      <c r="G952" s="30"/>
      <c r="H952" s="30"/>
      <c r="I952" s="30"/>
      <c r="J952" s="30"/>
      <c r="K952" s="30"/>
      <c r="L952" s="30"/>
      <c r="M952" s="30"/>
    </row>
    <row r="953" spans="4:13" x14ac:dyDescent="0.2">
      <c r="D953" s="30"/>
      <c r="E953" s="30"/>
      <c r="F953" s="30"/>
      <c r="G953" s="30"/>
      <c r="H953" s="30"/>
      <c r="I953" s="30"/>
      <c r="J953" s="30"/>
      <c r="K953" s="30"/>
      <c r="L953" s="30"/>
      <c r="M953" s="30"/>
    </row>
    <row r="954" spans="4:13" x14ac:dyDescent="0.2">
      <c r="D954" s="30"/>
      <c r="E954" s="30"/>
      <c r="F954" s="30"/>
      <c r="G954" s="30"/>
      <c r="H954" s="30"/>
      <c r="I954" s="30"/>
      <c r="J954" s="30"/>
      <c r="K954" s="30"/>
      <c r="L954" s="30"/>
      <c r="M954" s="30"/>
    </row>
    <row r="955" spans="4:13" x14ac:dyDescent="0.2">
      <c r="D955" s="30"/>
      <c r="E955" s="30"/>
      <c r="F955" s="30"/>
      <c r="G955" s="30"/>
      <c r="H955" s="30"/>
      <c r="I955" s="30"/>
      <c r="J955" s="30"/>
      <c r="K955" s="30"/>
      <c r="L955" s="30"/>
      <c r="M955" s="30"/>
    </row>
    <row r="956" spans="4:13" x14ac:dyDescent="0.2">
      <c r="D956" s="30"/>
      <c r="E956" s="30"/>
      <c r="F956" s="30"/>
      <c r="G956" s="30"/>
      <c r="H956" s="30"/>
      <c r="I956" s="30"/>
      <c r="J956" s="30"/>
      <c r="K956" s="30"/>
      <c r="L956" s="30"/>
      <c r="M956" s="30"/>
    </row>
    <row r="957" spans="4:13" x14ac:dyDescent="0.2">
      <c r="D957" s="30"/>
      <c r="E957" s="30"/>
      <c r="F957" s="30"/>
      <c r="G957" s="30"/>
      <c r="H957" s="30"/>
      <c r="I957" s="30"/>
      <c r="J957" s="30"/>
      <c r="K957" s="30"/>
      <c r="L957" s="30"/>
      <c r="M957" s="30"/>
    </row>
    <row r="958" spans="4:13" x14ac:dyDescent="0.2">
      <c r="D958" s="30"/>
      <c r="E958" s="30"/>
      <c r="F958" s="30"/>
      <c r="G958" s="30"/>
      <c r="H958" s="30"/>
      <c r="I958" s="30"/>
      <c r="J958" s="30"/>
      <c r="K958" s="30"/>
      <c r="L958" s="30"/>
      <c r="M958" s="30"/>
    </row>
    <row r="959" spans="4:13" x14ac:dyDescent="0.2">
      <c r="D959" s="30"/>
      <c r="E959" s="30"/>
      <c r="F959" s="30"/>
      <c r="G959" s="30"/>
      <c r="H959" s="30"/>
      <c r="I959" s="30"/>
      <c r="J959" s="30"/>
      <c r="K959" s="30"/>
      <c r="L959" s="30"/>
      <c r="M959" s="30"/>
    </row>
    <row r="960" spans="4:13" x14ac:dyDescent="0.2">
      <c r="D960" s="30"/>
      <c r="E960" s="30"/>
      <c r="F960" s="30"/>
      <c r="G960" s="30"/>
      <c r="H960" s="30"/>
      <c r="I960" s="30"/>
      <c r="J960" s="30"/>
      <c r="K960" s="30"/>
      <c r="L960" s="30"/>
      <c r="M960" s="30"/>
    </row>
    <row r="961" spans="4:13" x14ac:dyDescent="0.2">
      <c r="D961" s="30"/>
      <c r="E961" s="30"/>
      <c r="F961" s="30"/>
      <c r="G961" s="30"/>
      <c r="H961" s="30"/>
      <c r="I961" s="30"/>
      <c r="J961" s="30"/>
      <c r="K961" s="30"/>
      <c r="L961" s="30"/>
      <c r="M961" s="30"/>
    </row>
    <row r="962" spans="4:13" x14ac:dyDescent="0.2">
      <c r="D962" s="30"/>
      <c r="E962" s="30"/>
      <c r="F962" s="30"/>
      <c r="G962" s="30"/>
      <c r="H962" s="30"/>
      <c r="I962" s="30"/>
      <c r="J962" s="30"/>
      <c r="K962" s="30"/>
      <c r="L962" s="30"/>
      <c r="M962" s="30"/>
    </row>
    <row r="963" spans="4:13" x14ac:dyDescent="0.2">
      <c r="D963" s="30"/>
      <c r="E963" s="30"/>
      <c r="F963" s="30"/>
      <c r="G963" s="30"/>
      <c r="H963" s="30"/>
      <c r="I963" s="30"/>
      <c r="J963" s="30"/>
      <c r="K963" s="30"/>
      <c r="L963" s="30"/>
      <c r="M963" s="30"/>
    </row>
    <row r="964" spans="4:13" x14ac:dyDescent="0.2">
      <c r="D964" s="30"/>
      <c r="E964" s="30"/>
      <c r="F964" s="30"/>
      <c r="G964" s="30"/>
      <c r="H964" s="30"/>
      <c r="I964" s="30"/>
      <c r="J964" s="30"/>
      <c r="K964" s="30"/>
      <c r="L964" s="30"/>
      <c r="M964" s="30"/>
    </row>
    <row r="965" spans="4:13" x14ac:dyDescent="0.2">
      <c r="D965" s="30"/>
      <c r="E965" s="30"/>
      <c r="F965" s="30"/>
      <c r="G965" s="30"/>
      <c r="H965" s="30"/>
      <c r="I965" s="30"/>
      <c r="J965" s="30"/>
      <c r="K965" s="30"/>
      <c r="L965" s="30"/>
      <c r="M965" s="30"/>
    </row>
    <row r="966" spans="4:13" x14ac:dyDescent="0.2">
      <c r="D966" s="30"/>
      <c r="E966" s="30"/>
      <c r="F966" s="30"/>
      <c r="G966" s="30"/>
      <c r="H966" s="30"/>
      <c r="I966" s="30"/>
      <c r="J966" s="30"/>
      <c r="K966" s="30"/>
      <c r="L966" s="30"/>
      <c r="M966" s="30"/>
    </row>
    <row r="967" spans="4:13" x14ac:dyDescent="0.2">
      <c r="D967" s="30"/>
      <c r="E967" s="30"/>
      <c r="F967" s="30"/>
      <c r="G967" s="30"/>
      <c r="H967" s="30"/>
      <c r="I967" s="30"/>
      <c r="J967" s="30"/>
      <c r="K967" s="30"/>
      <c r="L967" s="30"/>
      <c r="M967" s="30"/>
    </row>
    <row r="968" spans="4:13" x14ac:dyDescent="0.2">
      <c r="D968" s="30"/>
      <c r="E968" s="30"/>
      <c r="F968" s="30"/>
      <c r="G968" s="30"/>
      <c r="H968" s="30"/>
      <c r="I968" s="30"/>
      <c r="J968" s="30"/>
      <c r="K968" s="30"/>
      <c r="L968" s="30"/>
      <c r="M968" s="30"/>
    </row>
    <row r="969" spans="4:13" x14ac:dyDescent="0.2">
      <c r="D969" s="30"/>
      <c r="E969" s="30"/>
      <c r="F969" s="30"/>
      <c r="G969" s="30"/>
      <c r="H969" s="30"/>
      <c r="I969" s="30"/>
      <c r="J969" s="30"/>
      <c r="K969" s="30"/>
      <c r="L969" s="30"/>
      <c r="M969" s="30"/>
    </row>
    <row r="970" spans="4:13" x14ac:dyDescent="0.2">
      <c r="D970" s="30"/>
      <c r="E970" s="30"/>
      <c r="F970" s="30"/>
      <c r="G970" s="30"/>
      <c r="H970" s="30"/>
      <c r="I970" s="30"/>
      <c r="J970" s="30"/>
      <c r="K970" s="30"/>
      <c r="L970" s="30"/>
      <c r="M970" s="30"/>
    </row>
    <row r="971" spans="4:13" x14ac:dyDescent="0.2">
      <c r="D971" s="30"/>
      <c r="E971" s="30"/>
      <c r="F971" s="30"/>
      <c r="G971" s="30"/>
      <c r="H971" s="30"/>
      <c r="I971" s="30"/>
      <c r="J971" s="30"/>
      <c r="K971" s="30"/>
      <c r="L971" s="30"/>
      <c r="M971" s="30"/>
    </row>
    <row r="972" spans="4:13" x14ac:dyDescent="0.2">
      <c r="D972" s="30"/>
      <c r="E972" s="30"/>
      <c r="F972" s="30"/>
      <c r="G972" s="30"/>
      <c r="H972" s="30"/>
      <c r="I972" s="30"/>
      <c r="J972" s="30"/>
      <c r="K972" s="30"/>
      <c r="L972" s="30"/>
      <c r="M972" s="30"/>
    </row>
    <row r="973" spans="4:13" x14ac:dyDescent="0.2">
      <c r="D973" s="30"/>
      <c r="E973" s="30"/>
      <c r="F973" s="30"/>
      <c r="G973" s="30"/>
      <c r="H973" s="30"/>
      <c r="I973" s="30"/>
      <c r="J973" s="30"/>
      <c r="K973" s="30"/>
      <c r="L973" s="30"/>
      <c r="M973" s="30"/>
    </row>
    <row r="974" spans="4:13" x14ac:dyDescent="0.2">
      <c r="D974" s="30"/>
      <c r="E974" s="30"/>
      <c r="F974" s="30"/>
      <c r="G974" s="30"/>
      <c r="H974" s="30"/>
      <c r="I974" s="30"/>
      <c r="J974" s="30"/>
      <c r="K974" s="30"/>
      <c r="L974" s="30"/>
      <c r="M974" s="30"/>
    </row>
    <row r="975" spans="4:13" x14ac:dyDescent="0.2">
      <c r="D975" s="30"/>
      <c r="E975" s="30"/>
      <c r="F975" s="30"/>
      <c r="G975" s="30"/>
      <c r="H975" s="30"/>
      <c r="I975" s="30"/>
      <c r="J975" s="30"/>
      <c r="K975" s="30"/>
      <c r="L975" s="30"/>
      <c r="M975" s="30"/>
    </row>
    <row r="976" spans="4:13" x14ac:dyDescent="0.2">
      <c r="D976" s="30"/>
      <c r="E976" s="30"/>
      <c r="F976" s="30"/>
      <c r="G976" s="30"/>
      <c r="H976" s="30"/>
      <c r="I976" s="30"/>
      <c r="J976" s="30"/>
      <c r="K976" s="30"/>
      <c r="L976" s="30"/>
      <c r="M976" s="30"/>
    </row>
    <row r="977" spans="4:13" x14ac:dyDescent="0.2">
      <c r="D977" s="30"/>
      <c r="E977" s="30"/>
      <c r="F977" s="30"/>
      <c r="G977" s="30"/>
      <c r="H977" s="30"/>
      <c r="I977" s="30"/>
      <c r="J977" s="30"/>
      <c r="K977" s="30"/>
      <c r="L977" s="30"/>
      <c r="M977" s="30"/>
    </row>
    <row r="978" spans="4:13" x14ac:dyDescent="0.2">
      <c r="D978" s="30"/>
      <c r="E978" s="30"/>
      <c r="F978" s="30"/>
      <c r="G978" s="30"/>
      <c r="H978" s="30"/>
      <c r="I978" s="30"/>
      <c r="J978" s="30"/>
      <c r="K978" s="30"/>
      <c r="L978" s="30"/>
      <c r="M978" s="30"/>
    </row>
    <row r="979" spans="4:13" x14ac:dyDescent="0.2">
      <c r="D979" s="30"/>
      <c r="E979" s="30"/>
      <c r="F979" s="30"/>
      <c r="G979" s="30"/>
      <c r="H979" s="30"/>
      <c r="I979" s="30"/>
      <c r="J979" s="30"/>
      <c r="K979" s="30"/>
      <c r="L979" s="30"/>
      <c r="M979" s="30"/>
    </row>
    <row r="980" spans="4:13" x14ac:dyDescent="0.2">
      <c r="D980" s="30"/>
      <c r="E980" s="30"/>
      <c r="F980" s="30"/>
      <c r="G980" s="30"/>
      <c r="H980" s="30"/>
      <c r="I980" s="30"/>
      <c r="J980" s="30"/>
      <c r="K980" s="30"/>
      <c r="L980" s="30"/>
      <c r="M980" s="30"/>
    </row>
    <row r="981" spans="4:13" x14ac:dyDescent="0.2">
      <c r="D981" s="30"/>
      <c r="E981" s="30"/>
      <c r="F981" s="30"/>
      <c r="G981" s="30"/>
      <c r="H981" s="30"/>
      <c r="I981" s="30"/>
      <c r="J981" s="30"/>
      <c r="K981" s="30"/>
      <c r="L981" s="30"/>
      <c r="M981" s="30"/>
    </row>
    <row r="982" spans="4:13" x14ac:dyDescent="0.2">
      <c r="D982" s="30"/>
      <c r="E982" s="30"/>
      <c r="F982" s="30"/>
      <c r="G982" s="30"/>
      <c r="H982" s="30"/>
      <c r="I982" s="30"/>
      <c r="J982" s="30"/>
      <c r="K982" s="30"/>
      <c r="L982" s="30"/>
      <c r="M982" s="30"/>
    </row>
    <row r="983" spans="4:13" x14ac:dyDescent="0.2">
      <c r="D983" s="30"/>
      <c r="E983" s="30"/>
      <c r="F983" s="30"/>
      <c r="G983" s="30"/>
      <c r="H983" s="30"/>
      <c r="I983" s="30"/>
      <c r="J983" s="30"/>
      <c r="K983" s="30"/>
      <c r="L983" s="30"/>
      <c r="M983" s="30"/>
    </row>
    <row r="984" spans="4:13" x14ac:dyDescent="0.2">
      <c r="D984" s="30"/>
      <c r="E984" s="30"/>
      <c r="F984" s="30"/>
      <c r="G984" s="30"/>
      <c r="H984" s="30"/>
      <c r="I984" s="30"/>
      <c r="J984" s="30"/>
      <c r="K984" s="30"/>
      <c r="L984" s="30"/>
      <c r="M984" s="30"/>
    </row>
    <row r="985" spans="4:13" x14ac:dyDescent="0.2">
      <c r="D985" s="30"/>
      <c r="E985" s="30"/>
      <c r="F985" s="30"/>
      <c r="G985" s="30"/>
      <c r="H985" s="30"/>
      <c r="I985" s="30"/>
      <c r="J985" s="30"/>
      <c r="K985" s="30"/>
      <c r="L985" s="30"/>
      <c r="M985" s="30"/>
    </row>
    <row r="986" spans="4:13" x14ac:dyDescent="0.2">
      <c r="D986" s="30"/>
      <c r="E986" s="30"/>
      <c r="F986" s="30"/>
      <c r="G986" s="30"/>
      <c r="H986" s="30"/>
      <c r="I986" s="30"/>
      <c r="J986" s="30"/>
      <c r="K986" s="30"/>
      <c r="L986" s="30"/>
      <c r="M986" s="30"/>
    </row>
    <row r="987" spans="4:13" x14ac:dyDescent="0.2">
      <c r="D987" s="30"/>
      <c r="E987" s="30"/>
      <c r="F987" s="30"/>
      <c r="G987" s="30"/>
      <c r="H987" s="30"/>
      <c r="I987" s="30"/>
      <c r="J987" s="30"/>
      <c r="K987" s="30"/>
      <c r="L987" s="30"/>
      <c r="M987" s="30"/>
    </row>
    <row r="988" spans="4:13" x14ac:dyDescent="0.2">
      <c r="D988" s="30"/>
      <c r="E988" s="30"/>
      <c r="F988" s="30"/>
      <c r="G988" s="30"/>
      <c r="H988" s="30"/>
      <c r="I988" s="30"/>
      <c r="J988" s="30"/>
      <c r="K988" s="30"/>
      <c r="L988" s="30"/>
      <c r="M988" s="30"/>
    </row>
    <row r="989" spans="4:13" x14ac:dyDescent="0.2">
      <c r="D989" s="30"/>
      <c r="E989" s="30"/>
      <c r="F989" s="30"/>
      <c r="G989" s="30"/>
      <c r="H989" s="30"/>
      <c r="I989" s="30"/>
      <c r="J989" s="30"/>
      <c r="K989" s="30"/>
      <c r="L989" s="30"/>
      <c r="M989" s="30"/>
    </row>
    <row r="990" spans="4:13" x14ac:dyDescent="0.2">
      <c r="D990" s="30"/>
      <c r="E990" s="30"/>
      <c r="F990" s="30"/>
      <c r="G990" s="30"/>
      <c r="H990" s="30"/>
      <c r="I990" s="30"/>
      <c r="J990" s="30"/>
      <c r="K990" s="30"/>
      <c r="L990" s="30"/>
      <c r="M990" s="30"/>
    </row>
    <row r="991" spans="4:13" x14ac:dyDescent="0.2">
      <c r="D991" s="30"/>
      <c r="E991" s="30"/>
      <c r="F991" s="30"/>
      <c r="G991" s="30"/>
      <c r="H991" s="30"/>
      <c r="I991" s="30"/>
      <c r="J991" s="30"/>
      <c r="K991" s="30"/>
      <c r="L991" s="30"/>
      <c r="M991" s="30"/>
    </row>
    <row r="992" spans="4:13" x14ac:dyDescent="0.2">
      <c r="D992" s="30"/>
      <c r="E992" s="30"/>
      <c r="F992" s="30"/>
      <c r="G992" s="30"/>
      <c r="H992" s="30"/>
      <c r="I992" s="30"/>
      <c r="J992" s="30"/>
      <c r="K992" s="30"/>
      <c r="L992" s="30"/>
      <c r="M992" s="30"/>
    </row>
    <row r="993" spans="4:13" x14ac:dyDescent="0.2">
      <c r="D993" s="30"/>
      <c r="E993" s="30"/>
      <c r="F993" s="30"/>
      <c r="G993" s="30"/>
      <c r="H993" s="30"/>
      <c r="I993" s="30"/>
      <c r="J993" s="30"/>
      <c r="K993" s="30"/>
      <c r="L993" s="30"/>
      <c r="M993" s="30"/>
    </row>
    <row r="994" spans="4:13" x14ac:dyDescent="0.2">
      <c r="D994" s="30"/>
      <c r="E994" s="30"/>
      <c r="F994" s="30"/>
      <c r="G994" s="30"/>
      <c r="H994" s="30"/>
      <c r="I994" s="30"/>
      <c r="J994" s="30"/>
      <c r="K994" s="30"/>
      <c r="L994" s="30"/>
      <c r="M994" s="30"/>
    </row>
    <row r="995" spans="4:13" x14ac:dyDescent="0.2">
      <c r="D995" s="30"/>
      <c r="E995" s="30"/>
      <c r="F995" s="30"/>
      <c r="G995" s="30"/>
      <c r="H995" s="30"/>
      <c r="I995" s="30"/>
      <c r="J995" s="30"/>
      <c r="K995" s="30"/>
      <c r="L995" s="30"/>
      <c r="M995" s="30"/>
    </row>
    <row r="996" spans="4:13" x14ac:dyDescent="0.2">
      <c r="D996" s="30"/>
      <c r="E996" s="30"/>
      <c r="F996" s="30"/>
      <c r="G996" s="30"/>
      <c r="H996" s="30"/>
      <c r="I996" s="30"/>
      <c r="J996" s="30"/>
      <c r="K996" s="30"/>
      <c r="L996" s="30"/>
      <c r="M996" s="30"/>
    </row>
    <row r="997" spans="4:13" x14ac:dyDescent="0.2">
      <c r="D997" s="30"/>
      <c r="E997" s="30"/>
      <c r="F997" s="30"/>
      <c r="G997" s="30"/>
      <c r="H997" s="30"/>
      <c r="I997" s="30"/>
      <c r="J997" s="30"/>
      <c r="K997" s="30"/>
      <c r="L997" s="30"/>
      <c r="M997" s="30"/>
    </row>
    <row r="998" spans="4:13" x14ac:dyDescent="0.2">
      <c r="D998" s="30"/>
      <c r="E998" s="30"/>
      <c r="F998" s="30"/>
      <c r="G998" s="30"/>
      <c r="H998" s="30"/>
      <c r="I998" s="30"/>
      <c r="J998" s="30"/>
      <c r="K998" s="30"/>
      <c r="L998" s="30"/>
      <c r="M998" s="30"/>
    </row>
    <row r="999" spans="4:13" x14ac:dyDescent="0.2">
      <c r="D999" s="30"/>
      <c r="E999" s="30"/>
      <c r="F999" s="30"/>
      <c r="G999" s="30"/>
      <c r="H999" s="30"/>
      <c r="I999" s="30"/>
      <c r="J999" s="30"/>
      <c r="K999" s="30"/>
      <c r="L999" s="30"/>
      <c r="M999" s="30"/>
    </row>
    <row r="1000" spans="4:13" x14ac:dyDescent="0.2"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</row>
    <row r="1001" spans="4:13" x14ac:dyDescent="0.2"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</row>
    <row r="1002" spans="4:13" x14ac:dyDescent="0.2"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</row>
    <row r="1003" spans="4:13" x14ac:dyDescent="0.2"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</row>
    <row r="1004" spans="4:13" x14ac:dyDescent="0.2"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</row>
    <row r="1005" spans="4:13" x14ac:dyDescent="0.2"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</row>
    <row r="1006" spans="4:13" x14ac:dyDescent="0.2"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</row>
    <row r="1007" spans="4:13" x14ac:dyDescent="0.2"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</row>
    <row r="1008" spans="4:13" x14ac:dyDescent="0.2"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</row>
    <row r="1009" spans="4:13" x14ac:dyDescent="0.2"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</row>
    <row r="1010" spans="4:13" x14ac:dyDescent="0.2"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</row>
    <row r="1011" spans="4:13" x14ac:dyDescent="0.2"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</row>
    <row r="1012" spans="4:13" x14ac:dyDescent="0.2"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</row>
    <row r="1013" spans="4:13" x14ac:dyDescent="0.2"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</row>
    <row r="1014" spans="4:13" x14ac:dyDescent="0.2"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</row>
    <row r="1015" spans="4:13" x14ac:dyDescent="0.2"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</row>
    <row r="1016" spans="4:13" x14ac:dyDescent="0.2"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</row>
    <row r="1017" spans="4:13" x14ac:dyDescent="0.2"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</row>
    <row r="1018" spans="4:13" x14ac:dyDescent="0.2"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</row>
    <row r="1019" spans="4:13" x14ac:dyDescent="0.2"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</row>
    <row r="1020" spans="4:13" x14ac:dyDescent="0.2"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</row>
    <row r="1021" spans="4:13" x14ac:dyDescent="0.2"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</row>
    <row r="1022" spans="4:13" x14ac:dyDescent="0.2"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</row>
    <row r="1023" spans="4:13" x14ac:dyDescent="0.2"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</row>
    <row r="1024" spans="4:13" x14ac:dyDescent="0.2"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</row>
    <row r="1025" spans="4:13" x14ac:dyDescent="0.2"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</row>
    <row r="1026" spans="4:13" x14ac:dyDescent="0.2"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</row>
    <row r="1027" spans="4:13" x14ac:dyDescent="0.2"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</row>
    <row r="1028" spans="4:13" x14ac:dyDescent="0.2"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</row>
    <row r="1029" spans="4:13" x14ac:dyDescent="0.2"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</row>
    <row r="1030" spans="4:13" x14ac:dyDescent="0.2"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</row>
    <row r="1031" spans="4:13" x14ac:dyDescent="0.2"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</row>
    <row r="1032" spans="4:13" x14ac:dyDescent="0.2"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</row>
    <row r="1033" spans="4:13" x14ac:dyDescent="0.2"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</row>
    <row r="1034" spans="4:13" x14ac:dyDescent="0.2"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</row>
    <row r="1035" spans="4:13" x14ac:dyDescent="0.2"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</row>
    <row r="1036" spans="4:13" x14ac:dyDescent="0.2"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</row>
    <row r="1037" spans="4:13" x14ac:dyDescent="0.2"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</row>
    <row r="1038" spans="4:13" x14ac:dyDescent="0.2"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</row>
    <row r="1039" spans="4:13" x14ac:dyDescent="0.2"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</row>
    <row r="1040" spans="4:13" x14ac:dyDescent="0.2"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</row>
    <row r="1041" spans="4:13" x14ac:dyDescent="0.2"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</row>
    <row r="1042" spans="4:13" x14ac:dyDescent="0.2"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</row>
    <row r="1043" spans="4:13" x14ac:dyDescent="0.2"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</row>
    <row r="1044" spans="4:13" x14ac:dyDescent="0.2"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</row>
    <row r="1045" spans="4:13" x14ac:dyDescent="0.2"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</row>
    <row r="1046" spans="4:13" x14ac:dyDescent="0.2"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</row>
    <row r="1047" spans="4:13" x14ac:dyDescent="0.2"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</row>
    <row r="1048" spans="4:13" x14ac:dyDescent="0.2"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</row>
    <row r="1049" spans="4:13" x14ac:dyDescent="0.2"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</row>
    <row r="1050" spans="4:13" x14ac:dyDescent="0.2"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</row>
    <row r="1051" spans="4:13" x14ac:dyDescent="0.2"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</row>
    <row r="1052" spans="4:13" x14ac:dyDescent="0.2"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</row>
    <row r="1053" spans="4:13" x14ac:dyDescent="0.2"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</row>
    <row r="1054" spans="4:13" x14ac:dyDescent="0.2"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</row>
    <row r="1055" spans="4:13" x14ac:dyDescent="0.2"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</row>
    <row r="1056" spans="4:13" x14ac:dyDescent="0.2"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</row>
    <row r="1057" spans="4:13" x14ac:dyDescent="0.2"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</row>
    <row r="1058" spans="4:13" x14ac:dyDescent="0.2"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</row>
    <row r="1059" spans="4:13" x14ac:dyDescent="0.2"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</row>
    <row r="1060" spans="4:13" x14ac:dyDescent="0.2"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</row>
    <row r="1061" spans="4:13" x14ac:dyDescent="0.2"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</row>
    <row r="1062" spans="4:13" x14ac:dyDescent="0.2"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</row>
    <row r="1063" spans="4:13" x14ac:dyDescent="0.2"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</row>
    <row r="1064" spans="4:13" x14ac:dyDescent="0.2"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</row>
    <row r="1065" spans="4:13" x14ac:dyDescent="0.2"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</row>
    <row r="1066" spans="4:13" x14ac:dyDescent="0.2"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</row>
    <row r="1067" spans="4:13" x14ac:dyDescent="0.2"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</row>
    <row r="1068" spans="4:13" x14ac:dyDescent="0.2"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</row>
    <row r="1069" spans="4:13" x14ac:dyDescent="0.2"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</row>
    <row r="1070" spans="4:13" x14ac:dyDescent="0.2"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</row>
    <row r="1071" spans="4:13" x14ac:dyDescent="0.2"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</row>
    <row r="1072" spans="4:13" x14ac:dyDescent="0.2"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</row>
    <row r="1073" spans="4:13" x14ac:dyDescent="0.2"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</row>
    <row r="1074" spans="4:13" x14ac:dyDescent="0.2"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</row>
    <row r="1075" spans="4:13" x14ac:dyDescent="0.2"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</row>
    <row r="1076" spans="4:13" x14ac:dyDescent="0.2"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</row>
    <row r="1077" spans="4:13" x14ac:dyDescent="0.2"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</row>
    <row r="1078" spans="4:13" x14ac:dyDescent="0.2"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</row>
    <row r="1079" spans="4:13" x14ac:dyDescent="0.2"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</row>
    <row r="1080" spans="4:13" x14ac:dyDescent="0.2"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</row>
    <row r="1081" spans="4:13" x14ac:dyDescent="0.2"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</row>
    <row r="1082" spans="4:13" x14ac:dyDescent="0.2"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</row>
    <row r="1083" spans="4:13" x14ac:dyDescent="0.2"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</row>
    <row r="1084" spans="4:13" x14ac:dyDescent="0.2"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</row>
    <row r="1085" spans="4:13" x14ac:dyDescent="0.2"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</row>
    <row r="1086" spans="4:13" x14ac:dyDescent="0.2"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</row>
    <row r="1087" spans="4:13" x14ac:dyDescent="0.2"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</row>
    <row r="1088" spans="4:13" x14ac:dyDescent="0.2"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</row>
    <row r="1089" spans="4:13" x14ac:dyDescent="0.2"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</row>
    <row r="1090" spans="4:13" x14ac:dyDescent="0.2"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</row>
    <row r="1091" spans="4:13" x14ac:dyDescent="0.2"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</row>
    <row r="1092" spans="4:13" x14ac:dyDescent="0.2"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</row>
    <row r="1093" spans="4:13" x14ac:dyDescent="0.2"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</row>
    <row r="1094" spans="4:13" x14ac:dyDescent="0.2"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</row>
    <row r="1095" spans="4:13" x14ac:dyDescent="0.2"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</row>
    <row r="1096" spans="4:13" x14ac:dyDescent="0.2"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</row>
    <row r="1097" spans="4:13" x14ac:dyDescent="0.2"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</row>
    <row r="1098" spans="4:13" x14ac:dyDescent="0.2"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</row>
    <row r="1099" spans="4:13" x14ac:dyDescent="0.2"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</row>
    <row r="1100" spans="4:13" x14ac:dyDescent="0.2"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</row>
    <row r="1101" spans="4:13" x14ac:dyDescent="0.2"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</row>
    <row r="1102" spans="4:13" x14ac:dyDescent="0.2"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</row>
    <row r="1103" spans="4:13" x14ac:dyDescent="0.2"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</row>
    <row r="1104" spans="4:13" x14ac:dyDescent="0.2"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</row>
    <row r="1105" spans="4:13" x14ac:dyDescent="0.2"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</row>
    <row r="1106" spans="4:13" x14ac:dyDescent="0.2"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</row>
    <row r="1107" spans="4:13" x14ac:dyDescent="0.2"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</row>
    <row r="1108" spans="4:13" x14ac:dyDescent="0.2"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</row>
    <row r="1109" spans="4:13" x14ac:dyDescent="0.2"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</row>
    <row r="1110" spans="4:13" x14ac:dyDescent="0.2"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</row>
    <row r="1111" spans="4:13" x14ac:dyDescent="0.2"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</row>
    <row r="1112" spans="4:13" x14ac:dyDescent="0.2"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</row>
    <row r="1113" spans="4:13" x14ac:dyDescent="0.2"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</row>
    <row r="1114" spans="4:13" x14ac:dyDescent="0.2"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</row>
    <row r="1115" spans="4:13" x14ac:dyDescent="0.2"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</row>
    <row r="1116" spans="4:13" x14ac:dyDescent="0.2"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</row>
    <row r="1117" spans="4:13" x14ac:dyDescent="0.2"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</row>
    <row r="1118" spans="4:13" x14ac:dyDescent="0.2"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</row>
    <row r="1119" spans="4:13" x14ac:dyDescent="0.2"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</row>
    <row r="1120" spans="4:13" x14ac:dyDescent="0.2"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</row>
    <row r="1121" spans="4:13" x14ac:dyDescent="0.2"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</row>
    <row r="1122" spans="4:13" x14ac:dyDescent="0.2"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</row>
    <row r="1123" spans="4:13" x14ac:dyDescent="0.2"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</row>
    <row r="1124" spans="4:13" x14ac:dyDescent="0.2"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</row>
    <row r="1125" spans="4:13" x14ac:dyDescent="0.2"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</row>
    <row r="1126" spans="4:13" x14ac:dyDescent="0.2"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</row>
    <row r="1127" spans="4:13" x14ac:dyDescent="0.2"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</row>
    <row r="1128" spans="4:13" x14ac:dyDescent="0.2"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</row>
    <row r="1129" spans="4:13" x14ac:dyDescent="0.2"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</row>
    <row r="1130" spans="4:13" x14ac:dyDescent="0.2"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</row>
    <row r="1131" spans="4:13" x14ac:dyDescent="0.2"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</row>
    <row r="1132" spans="4:13" x14ac:dyDescent="0.2"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</row>
    <row r="1133" spans="4:13" x14ac:dyDescent="0.2"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</row>
    <row r="1134" spans="4:13" x14ac:dyDescent="0.2"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</row>
    <row r="1135" spans="4:13" x14ac:dyDescent="0.2"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</row>
    <row r="1136" spans="4:13" x14ac:dyDescent="0.2"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</row>
    <row r="1137" spans="4:13" x14ac:dyDescent="0.2"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</row>
    <row r="1138" spans="4:13" x14ac:dyDescent="0.2"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</row>
    <row r="1139" spans="4:13" x14ac:dyDescent="0.2"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</row>
    <row r="1140" spans="4:13" x14ac:dyDescent="0.2"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</row>
    <row r="1141" spans="4:13" x14ac:dyDescent="0.2"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</row>
    <row r="1142" spans="4:13" x14ac:dyDescent="0.2"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</row>
    <row r="1143" spans="4:13" x14ac:dyDescent="0.2"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</row>
    <row r="1144" spans="4:13" x14ac:dyDescent="0.2"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</row>
    <row r="1145" spans="4:13" x14ac:dyDescent="0.2"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</row>
    <row r="1146" spans="4:13" x14ac:dyDescent="0.2"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</row>
    <row r="1147" spans="4:13" x14ac:dyDescent="0.2"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</row>
    <row r="1148" spans="4:13" x14ac:dyDescent="0.2"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</row>
    <row r="1149" spans="4:13" x14ac:dyDescent="0.2"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</row>
    <row r="1150" spans="4:13" x14ac:dyDescent="0.2"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</row>
    <row r="1151" spans="4:13" x14ac:dyDescent="0.2"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</row>
    <row r="1152" spans="4:13" x14ac:dyDescent="0.2"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</row>
    <row r="1153" spans="4:13" x14ac:dyDescent="0.2"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</row>
    <row r="1154" spans="4:13" x14ac:dyDescent="0.2"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</row>
    <row r="1155" spans="4:13" x14ac:dyDescent="0.2"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</row>
    <row r="1156" spans="4:13" x14ac:dyDescent="0.2"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</row>
    <row r="1157" spans="4:13" x14ac:dyDescent="0.2"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</row>
    <row r="1158" spans="4:13" x14ac:dyDescent="0.2"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</row>
    <row r="1159" spans="4:13" x14ac:dyDescent="0.2"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</row>
    <row r="1160" spans="4:13" x14ac:dyDescent="0.2"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</row>
    <row r="1161" spans="4:13" x14ac:dyDescent="0.2"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</row>
    <row r="1162" spans="4:13" x14ac:dyDescent="0.2"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</row>
    <row r="1163" spans="4:13" x14ac:dyDescent="0.2"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</row>
    <row r="1164" spans="4:13" x14ac:dyDescent="0.2"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</row>
    <row r="1165" spans="4:13" x14ac:dyDescent="0.2"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</row>
    <row r="1166" spans="4:13" x14ac:dyDescent="0.2"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</row>
    <row r="1167" spans="4:13" x14ac:dyDescent="0.2"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</row>
    <row r="1168" spans="4:13" x14ac:dyDescent="0.2"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</row>
    <row r="1169" spans="4:13" x14ac:dyDescent="0.2"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</row>
    <row r="1170" spans="4:13" x14ac:dyDescent="0.2"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</row>
    <row r="1171" spans="4:13" x14ac:dyDescent="0.2"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</row>
    <row r="1172" spans="4:13" x14ac:dyDescent="0.2"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</row>
    <row r="1173" spans="4:13" x14ac:dyDescent="0.2"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</row>
    <row r="1174" spans="4:13" x14ac:dyDescent="0.2"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</row>
    <row r="1175" spans="4:13" x14ac:dyDescent="0.2"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</row>
    <row r="1176" spans="4:13" x14ac:dyDescent="0.2"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</row>
    <row r="1177" spans="4:13" x14ac:dyDescent="0.2"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</row>
    <row r="1178" spans="4:13" x14ac:dyDescent="0.2"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</row>
    <row r="1179" spans="4:13" x14ac:dyDescent="0.2"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</row>
    <row r="1180" spans="4:13" x14ac:dyDescent="0.2"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</row>
    <row r="1181" spans="4:13" x14ac:dyDescent="0.2"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</row>
    <row r="1182" spans="4:13" x14ac:dyDescent="0.2"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</row>
    <row r="1183" spans="4:13" x14ac:dyDescent="0.2"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</row>
    <row r="1184" spans="4:13" x14ac:dyDescent="0.2"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</row>
    <row r="1185" spans="4:13" x14ac:dyDescent="0.2"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</row>
    <row r="1186" spans="4:13" x14ac:dyDescent="0.2"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</row>
    <row r="1187" spans="4:13" x14ac:dyDescent="0.2"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</row>
    <row r="1188" spans="4:13" x14ac:dyDescent="0.2"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</row>
    <row r="1189" spans="4:13" x14ac:dyDescent="0.2"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</row>
    <row r="1190" spans="4:13" x14ac:dyDescent="0.2"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</row>
    <row r="1191" spans="4:13" x14ac:dyDescent="0.2"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</row>
    <row r="1192" spans="4:13" x14ac:dyDescent="0.2"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</row>
    <row r="1193" spans="4:13" x14ac:dyDescent="0.2"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</row>
    <row r="1194" spans="4:13" x14ac:dyDescent="0.2"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</row>
    <row r="1195" spans="4:13" x14ac:dyDescent="0.2"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</row>
    <row r="1196" spans="4:13" x14ac:dyDescent="0.2"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</row>
    <row r="1197" spans="4:13" x14ac:dyDescent="0.2"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</row>
    <row r="1198" spans="4:13" x14ac:dyDescent="0.2"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</row>
    <row r="1199" spans="4:13" x14ac:dyDescent="0.2"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</row>
    <row r="1200" spans="4:13" x14ac:dyDescent="0.2"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</row>
    <row r="1201" spans="4:13" x14ac:dyDescent="0.2"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</row>
    <row r="1202" spans="4:13" x14ac:dyDescent="0.2"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</row>
    <row r="1203" spans="4:13" x14ac:dyDescent="0.2"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</row>
    <row r="1204" spans="4:13" x14ac:dyDescent="0.2"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</row>
    <row r="1205" spans="4:13" x14ac:dyDescent="0.2"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</row>
    <row r="1206" spans="4:13" x14ac:dyDescent="0.2"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</row>
    <row r="1207" spans="4:13" x14ac:dyDescent="0.2"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</row>
    <row r="1208" spans="4:13" x14ac:dyDescent="0.2"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</row>
    <row r="1209" spans="4:13" x14ac:dyDescent="0.2"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</row>
    <row r="1210" spans="4:13" x14ac:dyDescent="0.2"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</row>
    <row r="1211" spans="4:13" x14ac:dyDescent="0.2"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</row>
    <row r="1212" spans="4:13" x14ac:dyDescent="0.2"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</row>
    <row r="1213" spans="4:13" x14ac:dyDescent="0.2"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</row>
    <row r="1214" spans="4:13" x14ac:dyDescent="0.2"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</row>
    <row r="1215" spans="4:13" x14ac:dyDescent="0.2"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</row>
    <row r="1216" spans="4:13" x14ac:dyDescent="0.2"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</row>
    <row r="1217" spans="4:13" x14ac:dyDescent="0.2"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</row>
    <row r="1218" spans="4:13" x14ac:dyDescent="0.2"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</row>
    <row r="1219" spans="4:13" x14ac:dyDescent="0.2"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</row>
    <row r="1220" spans="4:13" x14ac:dyDescent="0.2"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</row>
    <row r="1221" spans="4:13" x14ac:dyDescent="0.2"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</row>
    <row r="1222" spans="4:13" x14ac:dyDescent="0.2"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</row>
    <row r="1223" spans="4:13" x14ac:dyDescent="0.2"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</row>
    <row r="1224" spans="4:13" x14ac:dyDescent="0.2"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</row>
    <row r="1225" spans="4:13" x14ac:dyDescent="0.2"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</row>
    <row r="1226" spans="4:13" x14ac:dyDescent="0.2"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</row>
    <row r="1227" spans="4:13" x14ac:dyDescent="0.2"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</row>
    <row r="1228" spans="4:13" x14ac:dyDescent="0.2"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</row>
    <row r="1229" spans="4:13" x14ac:dyDescent="0.2"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</row>
    <row r="1230" spans="4:13" x14ac:dyDescent="0.2"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</row>
    <row r="1231" spans="4:13" x14ac:dyDescent="0.2"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</row>
    <row r="1232" spans="4:13" x14ac:dyDescent="0.2"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</row>
    <row r="1233" spans="4:13" x14ac:dyDescent="0.2"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</row>
    <row r="1234" spans="4:13" x14ac:dyDescent="0.2"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</row>
    <row r="1235" spans="4:13" x14ac:dyDescent="0.2"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</row>
    <row r="1236" spans="4:13" x14ac:dyDescent="0.2"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</row>
    <row r="1237" spans="4:13" x14ac:dyDescent="0.2"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</row>
    <row r="1238" spans="4:13" x14ac:dyDescent="0.2"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</row>
    <row r="1239" spans="4:13" x14ac:dyDescent="0.2"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</row>
    <row r="1240" spans="4:13" x14ac:dyDescent="0.2"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</row>
    <row r="1241" spans="4:13" x14ac:dyDescent="0.2"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</row>
    <row r="1242" spans="4:13" x14ac:dyDescent="0.2"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</row>
    <row r="1243" spans="4:13" x14ac:dyDescent="0.2"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</row>
    <row r="1244" spans="4:13" x14ac:dyDescent="0.2"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</row>
    <row r="1245" spans="4:13" x14ac:dyDescent="0.2"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</row>
    <row r="1246" spans="4:13" x14ac:dyDescent="0.2"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</row>
    <row r="1247" spans="4:13" x14ac:dyDescent="0.2"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</row>
    <row r="1248" spans="4:13" x14ac:dyDescent="0.2"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</row>
    <row r="1249" spans="4:13" x14ac:dyDescent="0.2"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</row>
    <row r="1250" spans="4:13" x14ac:dyDescent="0.2"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</row>
    <row r="1251" spans="4:13" x14ac:dyDescent="0.2"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</row>
    <row r="1252" spans="4:13" x14ac:dyDescent="0.2"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</row>
    <row r="1253" spans="4:13" x14ac:dyDescent="0.2"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</row>
    <row r="1254" spans="4:13" x14ac:dyDescent="0.2"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</row>
    <row r="1255" spans="4:13" x14ac:dyDescent="0.2"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</row>
    <row r="1256" spans="4:13" x14ac:dyDescent="0.2"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</row>
    <row r="1257" spans="4:13" x14ac:dyDescent="0.2"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</row>
    <row r="1258" spans="4:13" x14ac:dyDescent="0.2"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</row>
    <row r="1259" spans="4:13" x14ac:dyDescent="0.2"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</row>
    <row r="1260" spans="4:13" x14ac:dyDescent="0.2"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</row>
    <row r="1261" spans="4:13" x14ac:dyDescent="0.2"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</row>
    <row r="1262" spans="4:13" x14ac:dyDescent="0.2"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</row>
    <row r="1263" spans="4:13" x14ac:dyDescent="0.2"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</row>
    <row r="1264" spans="4:13" x14ac:dyDescent="0.2"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</row>
    <row r="1265" spans="4:13" x14ac:dyDescent="0.2"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</row>
    <row r="1266" spans="4:13" x14ac:dyDescent="0.2"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</row>
    <row r="1267" spans="4:13" x14ac:dyDescent="0.2"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</row>
    <row r="1268" spans="4:13" x14ac:dyDescent="0.2"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</row>
    <row r="1269" spans="4:13" x14ac:dyDescent="0.2"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</row>
    <row r="1270" spans="4:13" x14ac:dyDescent="0.2"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</row>
    <row r="1271" spans="4:13" x14ac:dyDescent="0.2"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</row>
    <row r="1272" spans="4:13" x14ac:dyDescent="0.2"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</row>
    <row r="1273" spans="4:13" x14ac:dyDescent="0.2"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</row>
    <row r="1274" spans="4:13" x14ac:dyDescent="0.2"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</row>
    <row r="1275" spans="4:13" x14ac:dyDescent="0.2"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</row>
    <row r="1276" spans="4:13" x14ac:dyDescent="0.2"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</row>
    <row r="1277" spans="4:13" x14ac:dyDescent="0.2"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</row>
    <row r="1278" spans="4:13" x14ac:dyDescent="0.2"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</row>
    <row r="1279" spans="4:13" x14ac:dyDescent="0.2"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</row>
    <row r="1280" spans="4:13" x14ac:dyDescent="0.2"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</row>
    <row r="1281" spans="4:13" x14ac:dyDescent="0.2"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</row>
    <row r="1282" spans="4:13" x14ac:dyDescent="0.2"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</row>
    <row r="1283" spans="4:13" x14ac:dyDescent="0.2"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</row>
    <row r="1284" spans="4:13" x14ac:dyDescent="0.2"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</row>
    <row r="1285" spans="4:13" x14ac:dyDescent="0.2"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</row>
    <row r="1286" spans="4:13" x14ac:dyDescent="0.2"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</row>
    <row r="1287" spans="4:13" x14ac:dyDescent="0.2"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</row>
    <row r="1288" spans="4:13" x14ac:dyDescent="0.2"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</row>
    <row r="1289" spans="4:13" x14ac:dyDescent="0.2"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</row>
    <row r="1290" spans="4:13" x14ac:dyDescent="0.2"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</row>
    <row r="1291" spans="4:13" x14ac:dyDescent="0.2"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</row>
    <row r="1292" spans="4:13" x14ac:dyDescent="0.2"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</row>
    <row r="1293" spans="4:13" x14ac:dyDescent="0.2"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</row>
    <row r="1294" spans="4:13" x14ac:dyDescent="0.2"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</row>
    <row r="1295" spans="4:13" x14ac:dyDescent="0.2"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</row>
    <row r="1296" spans="4:13" x14ac:dyDescent="0.2"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</row>
    <row r="1297" spans="4:13" x14ac:dyDescent="0.2"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</row>
    <row r="1298" spans="4:13" x14ac:dyDescent="0.2"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</row>
    <row r="1299" spans="4:13" x14ac:dyDescent="0.2"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</row>
    <row r="1300" spans="4:13" x14ac:dyDescent="0.2"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</row>
    <row r="1301" spans="4:13" x14ac:dyDescent="0.2"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</row>
    <row r="1302" spans="4:13" x14ac:dyDescent="0.2"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</row>
    <row r="1303" spans="4:13" x14ac:dyDescent="0.2"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</row>
    <row r="1304" spans="4:13" x14ac:dyDescent="0.2"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</row>
    <row r="1305" spans="4:13" x14ac:dyDescent="0.2"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</row>
    <row r="1306" spans="4:13" x14ac:dyDescent="0.2"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</row>
    <row r="1307" spans="4:13" x14ac:dyDescent="0.2"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</row>
    <row r="1308" spans="4:13" x14ac:dyDescent="0.2"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</row>
    <row r="1309" spans="4:13" x14ac:dyDescent="0.2"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</row>
    <row r="1310" spans="4:13" x14ac:dyDescent="0.2"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</row>
    <row r="1311" spans="4:13" x14ac:dyDescent="0.2"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</row>
    <row r="1312" spans="4:13" x14ac:dyDescent="0.2"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</row>
    <row r="1313" spans="4:13" x14ac:dyDescent="0.2"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</row>
    <row r="1314" spans="4:13" x14ac:dyDescent="0.2"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</row>
    <row r="1315" spans="4:13" x14ac:dyDescent="0.2"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</row>
    <row r="1316" spans="4:13" x14ac:dyDescent="0.2"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</row>
    <row r="1317" spans="4:13" x14ac:dyDescent="0.2"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</row>
    <row r="1318" spans="4:13" x14ac:dyDescent="0.2"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</row>
    <row r="1319" spans="4:13" x14ac:dyDescent="0.2"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</row>
    <row r="1320" spans="4:13" x14ac:dyDescent="0.2"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</row>
    <row r="1321" spans="4:13" x14ac:dyDescent="0.2"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</row>
    <row r="1322" spans="4:13" x14ac:dyDescent="0.2"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</row>
    <row r="1323" spans="4:13" x14ac:dyDescent="0.2"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</row>
    <row r="1324" spans="4:13" x14ac:dyDescent="0.2"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</row>
    <row r="1325" spans="4:13" x14ac:dyDescent="0.2"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</row>
    <row r="1326" spans="4:13" x14ac:dyDescent="0.2"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</row>
    <row r="1327" spans="4:13" x14ac:dyDescent="0.2"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</row>
    <row r="1328" spans="4:13" x14ac:dyDescent="0.2"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</row>
    <row r="1329" spans="4:13" x14ac:dyDescent="0.2"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</row>
    <row r="1330" spans="4:13" x14ac:dyDescent="0.2"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</row>
    <row r="1331" spans="4:13" x14ac:dyDescent="0.2"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</row>
    <row r="1332" spans="4:13" x14ac:dyDescent="0.2"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</row>
    <row r="1333" spans="4:13" x14ac:dyDescent="0.2"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</row>
    <row r="1334" spans="4:13" x14ac:dyDescent="0.2"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</row>
    <row r="1335" spans="4:13" x14ac:dyDescent="0.2"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</row>
    <row r="1336" spans="4:13" x14ac:dyDescent="0.2"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</row>
    <row r="1337" spans="4:13" x14ac:dyDescent="0.2"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</row>
    <row r="1338" spans="4:13" x14ac:dyDescent="0.2"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</row>
    <row r="1339" spans="4:13" x14ac:dyDescent="0.2"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</row>
    <row r="1340" spans="4:13" x14ac:dyDescent="0.2"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</row>
    <row r="1341" spans="4:13" x14ac:dyDescent="0.2"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</row>
    <row r="1342" spans="4:13" x14ac:dyDescent="0.2"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</row>
    <row r="1343" spans="4:13" x14ac:dyDescent="0.2"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</row>
    <row r="1344" spans="4:13" x14ac:dyDescent="0.2"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</row>
    <row r="1345" spans="4:13" x14ac:dyDescent="0.2"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</row>
    <row r="1346" spans="4:13" x14ac:dyDescent="0.2"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</row>
    <row r="1347" spans="4:13" x14ac:dyDescent="0.2"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</row>
    <row r="1348" spans="4:13" x14ac:dyDescent="0.2"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</row>
    <row r="1349" spans="4:13" x14ac:dyDescent="0.2"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</row>
    <row r="1350" spans="4:13" x14ac:dyDescent="0.2"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</row>
    <row r="1351" spans="4:13" x14ac:dyDescent="0.2"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</row>
    <row r="1352" spans="4:13" x14ac:dyDescent="0.2"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</row>
    <row r="1353" spans="4:13" x14ac:dyDescent="0.2"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</row>
    <row r="1354" spans="4:13" x14ac:dyDescent="0.2"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</row>
    <row r="1355" spans="4:13" x14ac:dyDescent="0.2"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</row>
    <row r="1356" spans="4:13" x14ac:dyDescent="0.2"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</row>
    <row r="1357" spans="4:13" x14ac:dyDescent="0.2"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</row>
    <row r="1358" spans="4:13" x14ac:dyDescent="0.2"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</row>
    <row r="1359" spans="4:13" x14ac:dyDescent="0.2"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</row>
    <row r="1360" spans="4:13" x14ac:dyDescent="0.2"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</row>
    <row r="1361" spans="4:13" x14ac:dyDescent="0.2"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</row>
    <row r="1362" spans="4:13" x14ac:dyDescent="0.2"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</row>
    <row r="1363" spans="4:13" x14ac:dyDescent="0.2"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</row>
    <row r="1364" spans="4:13" x14ac:dyDescent="0.2"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</row>
    <row r="1365" spans="4:13" x14ac:dyDescent="0.2"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</row>
    <row r="1366" spans="4:13" x14ac:dyDescent="0.2"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</row>
    <row r="1367" spans="4:13" x14ac:dyDescent="0.2"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</row>
    <row r="1368" spans="4:13" x14ac:dyDescent="0.2"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</row>
    <row r="1369" spans="4:13" x14ac:dyDescent="0.2"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</row>
    <row r="1370" spans="4:13" x14ac:dyDescent="0.2"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</row>
    <row r="1371" spans="4:13" x14ac:dyDescent="0.2"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</row>
    <row r="1372" spans="4:13" x14ac:dyDescent="0.2"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</row>
    <row r="1373" spans="4:13" x14ac:dyDescent="0.2"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</row>
    <row r="1374" spans="4:13" x14ac:dyDescent="0.2"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</row>
    <row r="1375" spans="4:13" x14ac:dyDescent="0.2"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</row>
    <row r="1376" spans="4:13" x14ac:dyDescent="0.2"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</row>
    <row r="1377" spans="4:13" x14ac:dyDescent="0.2"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</row>
    <row r="1378" spans="4:13" x14ac:dyDescent="0.2"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</row>
    <row r="1379" spans="4:13" x14ac:dyDescent="0.2"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</row>
    <row r="1380" spans="4:13" x14ac:dyDescent="0.2"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</row>
    <row r="1381" spans="4:13" x14ac:dyDescent="0.2"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</row>
    <row r="1382" spans="4:13" x14ac:dyDescent="0.2"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</row>
    <row r="1383" spans="4:13" x14ac:dyDescent="0.2"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</row>
    <row r="1384" spans="4:13" x14ac:dyDescent="0.2"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</row>
    <row r="1385" spans="4:13" x14ac:dyDescent="0.2"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</row>
    <row r="1386" spans="4:13" x14ac:dyDescent="0.2"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</row>
    <row r="1387" spans="4:13" x14ac:dyDescent="0.2"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</row>
    <row r="1388" spans="4:13" x14ac:dyDescent="0.2"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</row>
    <row r="1389" spans="4:13" x14ac:dyDescent="0.2"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</row>
    <row r="1390" spans="4:13" x14ac:dyDescent="0.2"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</row>
    <row r="1391" spans="4:13" x14ac:dyDescent="0.2"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</row>
    <row r="1392" spans="4:13" x14ac:dyDescent="0.2"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</row>
    <row r="1393" spans="4:13" x14ac:dyDescent="0.2"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</row>
    <row r="1394" spans="4:13" x14ac:dyDescent="0.2"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</row>
    <row r="1395" spans="4:13" x14ac:dyDescent="0.2"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</row>
    <row r="1396" spans="4:13" x14ac:dyDescent="0.2"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</row>
    <row r="1397" spans="4:13" x14ac:dyDescent="0.2"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</row>
    <row r="1398" spans="4:13" x14ac:dyDescent="0.2"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</row>
    <row r="1399" spans="4:13" x14ac:dyDescent="0.2"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</row>
    <row r="1400" spans="4:13" x14ac:dyDescent="0.2"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</row>
    <row r="1401" spans="4:13" x14ac:dyDescent="0.2"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</row>
    <row r="1402" spans="4:13" x14ac:dyDescent="0.2"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</row>
    <row r="1403" spans="4:13" x14ac:dyDescent="0.2"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</row>
    <row r="1404" spans="4:13" x14ac:dyDescent="0.2"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</row>
    <row r="1405" spans="4:13" x14ac:dyDescent="0.2"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</row>
    <row r="1406" spans="4:13" x14ac:dyDescent="0.2"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</row>
    <row r="1407" spans="4:13" x14ac:dyDescent="0.2"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</row>
    <row r="1408" spans="4:13" x14ac:dyDescent="0.2"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</row>
    <row r="1409" spans="4:13" x14ac:dyDescent="0.2"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</row>
    <row r="1410" spans="4:13" x14ac:dyDescent="0.2"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</row>
    <row r="1411" spans="4:13" x14ac:dyDescent="0.2"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</row>
    <row r="1412" spans="4:13" x14ac:dyDescent="0.2"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</row>
    <row r="1413" spans="4:13" x14ac:dyDescent="0.2"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</row>
    <row r="1414" spans="4:13" x14ac:dyDescent="0.2"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</row>
    <row r="1415" spans="4:13" x14ac:dyDescent="0.2"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</row>
    <row r="1416" spans="4:13" x14ac:dyDescent="0.2"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</row>
    <row r="1417" spans="4:13" x14ac:dyDescent="0.2"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</row>
    <row r="1418" spans="4:13" x14ac:dyDescent="0.2"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</row>
    <row r="1419" spans="4:13" x14ac:dyDescent="0.2"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</row>
    <row r="1420" spans="4:13" x14ac:dyDescent="0.2"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</row>
    <row r="1421" spans="4:13" x14ac:dyDescent="0.2"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</row>
    <row r="1422" spans="4:13" x14ac:dyDescent="0.2"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</row>
    <row r="1423" spans="4:13" x14ac:dyDescent="0.2"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</row>
    <row r="1424" spans="4:13" x14ac:dyDescent="0.2"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</row>
    <row r="1425" spans="4:13" x14ac:dyDescent="0.2"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</row>
    <row r="1426" spans="4:13" x14ac:dyDescent="0.2"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</row>
    <row r="1427" spans="4:13" x14ac:dyDescent="0.2"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</row>
    <row r="1428" spans="4:13" x14ac:dyDescent="0.2"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</row>
    <row r="1429" spans="4:13" x14ac:dyDescent="0.2"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</row>
    <row r="1430" spans="4:13" x14ac:dyDescent="0.2"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</row>
    <row r="1431" spans="4:13" x14ac:dyDescent="0.2"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</row>
    <row r="1432" spans="4:13" x14ac:dyDescent="0.2"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</row>
    <row r="1433" spans="4:13" x14ac:dyDescent="0.2"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</row>
    <row r="1434" spans="4:13" x14ac:dyDescent="0.2"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</row>
    <row r="1435" spans="4:13" x14ac:dyDescent="0.2"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</row>
    <row r="1436" spans="4:13" x14ac:dyDescent="0.2"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</row>
    <row r="1437" spans="4:13" x14ac:dyDescent="0.2"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</row>
    <row r="1438" spans="4:13" x14ac:dyDescent="0.2"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</row>
    <row r="1439" spans="4:13" x14ac:dyDescent="0.2"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</row>
    <row r="1440" spans="4:13" x14ac:dyDescent="0.2"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</row>
    <row r="1441" spans="4:13" x14ac:dyDescent="0.2"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</row>
    <row r="1442" spans="4:13" x14ac:dyDescent="0.2"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</row>
    <row r="1443" spans="4:13" x14ac:dyDescent="0.2"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</row>
    <row r="1444" spans="4:13" x14ac:dyDescent="0.2"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</row>
    <row r="1445" spans="4:13" x14ac:dyDescent="0.2"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</row>
    <row r="1446" spans="4:13" x14ac:dyDescent="0.2"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</row>
    <row r="1447" spans="4:13" x14ac:dyDescent="0.2"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</row>
    <row r="1448" spans="4:13" x14ac:dyDescent="0.2"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</row>
    <row r="1449" spans="4:13" x14ac:dyDescent="0.2"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</row>
    <row r="1450" spans="4:13" x14ac:dyDescent="0.2"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</row>
    <row r="1451" spans="4:13" x14ac:dyDescent="0.2"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</row>
    <row r="1452" spans="4:13" x14ac:dyDescent="0.2"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</row>
    <row r="1453" spans="4:13" x14ac:dyDescent="0.2"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</row>
    <row r="1454" spans="4:13" x14ac:dyDescent="0.2"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</row>
    <row r="1455" spans="4:13" x14ac:dyDescent="0.2"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</row>
    <row r="1456" spans="4:13" x14ac:dyDescent="0.2"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</row>
    <row r="1457" spans="4:13" x14ac:dyDescent="0.2"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</row>
    <row r="1458" spans="4:13" x14ac:dyDescent="0.2"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</row>
    <row r="1459" spans="4:13" x14ac:dyDescent="0.2"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</row>
    <row r="1460" spans="4:13" x14ac:dyDescent="0.2"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</row>
    <row r="1461" spans="4:13" x14ac:dyDescent="0.2"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</row>
    <row r="1462" spans="4:13" x14ac:dyDescent="0.2"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</row>
    <row r="1463" spans="4:13" x14ac:dyDescent="0.2"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</row>
    <row r="1464" spans="4:13" x14ac:dyDescent="0.2"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</row>
    <row r="1465" spans="4:13" x14ac:dyDescent="0.2"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</row>
    <row r="1466" spans="4:13" x14ac:dyDescent="0.2"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</row>
    <row r="1467" spans="4:13" x14ac:dyDescent="0.2"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</row>
    <row r="1468" spans="4:13" x14ac:dyDescent="0.2"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</row>
    <row r="1469" spans="4:13" x14ac:dyDescent="0.2"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</row>
    <row r="1470" spans="4:13" x14ac:dyDescent="0.2"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</row>
    <row r="1471" spans="4:13" x14ac:dyDescent="0.2"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</row>
    <row r="1472" spans="4:13" x14ac:dyDescent="0.2"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</row>
    <row r="1473" spans="4:13" x14ac:dyDescent="0.2"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</row>
    <row r="1474" spans="4:13" x14ac:dyDescent="0.2"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</row>
    <row r="1475" spans="4:13" x14ac:dyDescent="0.2"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</row>
    <row r="1476" spans="4:13" x14ac:dyDescent="0.2"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</row>
    <row r="1477" spans="4:13" x14ac:dyDescent="0.2"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</row>
    <row r="1478" spans="4:13" x14ac:dyDescent="0.2"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</row>
    <row r="1479" spans="4:13" x14ac:dyDescent="0.2"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</row>
    <row r="1480" spans="4:13" x14ac:dyDescent="0.2"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</row>
    <row r="1481" spans="4:13" x14ac:dyDescent="0.2"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</row>
    <row r="1482" spans="4:13" x14ac:dyDescent="0.2"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</row>
    <row r="1483" spans="4:13" x14ac:dyDescent="0.2"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</row>
    <row r="1484" spans="4:13" x14ac:dyDescent="0.2"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</row>
    <row r="1485" spans="4:13" x14ac:dyDescent="0.2"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</row>
    <row r="1486" spans="4:13" x14ac:dyDescent="0.2"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</row>
    <row r="1487" spans="4:13" x14ac:dyDescent="0.2"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</row>
    <row r="1488" spans="4:13" x14ac:dyDescent="0.2"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</row>
    <row r="1489" spans="4:13" x14ac:dyDescent="0.2"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</row>
    <row r="1490" spans="4:13" x14ac:dyDescent="0.2"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</row>
    <row r="1491" spans="4:13" x14ac:dyDescent="0.2"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</row>
    <row r="1492" spans="4:13" x14ac:dyDescent="0.2"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</row>
    <row r="1493" spans="4:13" x14ac:dyDescent="0.2"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</row>
    <row r="1494" spans="4:13" x14ac:dyDescent="0.2"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</row>
    <row r="1495" spans="4:13" x14ac:dyDescent="0.2"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</row>
    <row r="1496" spans="4:13" x14ac:dyDescent="0.2"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</row>
    <row r="1497" spans="4:13" x14ac:dyDescent="0.2"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</row>
    <row r="1498" spans="4:13" x14ac:dyDescent="0.2"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</row>
    <row r="1499" spans="4:13" x14ac:dyDescent="0.2"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</row>
    <row r="1500" spans="4:13" x14ac:dyDescent="0.2"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</row>
    <row r="1501" spans="4:13" x14ac:dyDescent="0.2"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</row>
    <row r="1502" spans="4:13" x14ac:dyDescent="0.2"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</row>
    <row r="1503" spans="4:13" x14ac:dyDescent="0.2"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</row>
    <row r="1504" spans="4:13" x14ac:dyDescent="0.2"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</row>
    <row r="1505" spans="4:13" x14ac:dyDescent="0.2"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</row>
    <row r="1506" spans="4:13" x14ac:dyDescent="0.2"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</row>
    <row r="1507" spans="4:13" x14ac:dyDescent="0.2"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</row>
    <row r="1508" spans="4:13" x14ac:dyDescent="0.2"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</row>
    <row r="1509" spans="4:13" x14ac:dyDescent="0.2"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</row>
    <row r="1510" spans="4:13" x14ac:dyDescent="0.2"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</row>
    <row r="1511" spans="4:13" x14ac:dyDescent="0.2"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</row>
    <row r="1512" spans="4:13" x14ac:dyDescent="0.2"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</row>
    <row r="1513" spans="4:13" x14ac:dyDescent="0.2"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</row>
    <row r="1514" spans="4:13" x14ac:dyDescent="0.2"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</row>
    <row r="1515" spans="4:13" x14ac:dyDescent="0.2"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</row>
    <row r="1516" spans="4:13" x14ac:dyDescent="0.2"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</row>
    <row r="1517" spans="4:13" x14ac:dyDescent="0.2"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</row>
    <row r="1518" spans="4:13" x14ac:dyDescent="0.2"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</row>
    <row r="1519" spans="4:13" x14ac:dyDescent="0.2"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</row>
    <row r="1520" spans="4:13" x14ac:dyDescent="0.2"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</row>
    <row r="1521" spans="4:13" x14ac:dyDescent="0.2"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</row>
    <row r="1522" spans="4:13" x14ac:dyDescent="0.2"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</row>
    <row r="1523" spans="4:13" x14ac:dyDescent="0.2"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</row>
    <row r="1524" spans="4:13" x14ac:dyDescent="0.2"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</row>
    <row r="1525" spans="4:13" x14ac:dyDescent="0.2"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</row>
    <row r="1526" spans="4:13" x14ac:dyDescent="0.2"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</row>
    <row r="1527" spans="4:13" x14ac:dyDescent="0.2"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</row>
    <row r="1528" spans="4:13" x14ac:dyDescent="0.2"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</row>
    <row r="1529" spans="4:13" x14ac:dyDescent="0.2"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</row>
    <row r="1530" spans="4:13" x14ac:dyDescent="0.2"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</row>
    <row r="1531" spans="4:13" x14ac:dyDescent="0.2"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</row>
    <row r="1532" spans="4:13" x14ac:dyDescent="0.2"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</row>
    <row r="1533" spans="4:13" x14ac:dyDescent="0.2"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</row>
    <row r="1534" spans="4:13" x14ac:dyDescent="0.2"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</row>
    <row r="1535" spans="4:13" x14ac:dyDescent="0.2"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</row>
    <row r="1536" spans="4:13" x14ac:dyDescent="0.2"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</row>
    <row r="1537" spans="4:13" x14ac:dyDescent="0.2"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</row>
    <row r="1538" spans="4:13" x14ac:dyDescent="0.2"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</row>
    <row r="1539" spans="4:13" x14ac:dyDescent="0.2"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</row>
    <row r="1540" spans="4:13" x14ac:dyDescent="0.2"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</row>
    <row r="1541" spans="4:13" x14ac:dyDescent="0.2"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</row>
    <row r="1542" spans="4:13" x14ac:dyDescent="0.2"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</row>
    <row r="1543" spans="4:13" x14ac:dyDescent="0.2"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</row>
    <row r="1544" spans="4:13" x14ac:dyDescent="0.2"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</row>
    <row r="1545" spans="4:13" x14ac:dyDescent="0.2"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</row>
    <row r="1546" spans="4:13" x14ac:dyDescent="0.2"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</row>
    <row r="1547" spans="4:13" x14ac:dyDescent="0.2"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</row>
    <row r="1548" spans="4:13" x14ac:dyDescent="0.2"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</row>
    <row r="1549" spans="4:13" x14ac:dyDescent="0.2"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</row>
    <row r="1550" spans="4:13" x14ac:dyDescent="0.2"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</row>
    <row r="1551" spans="4:13" x14ac:dyDescent="0.2"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</row>
    <row r="1552" spans="4:13" x14ac:dyDescent="0.2"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</row>
    <row r="1553" spans="4:13" x14ac:dyDescent="0.2"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</row>
    <row r="1554" spans="4:13" x14ac:dyDescent="0.2"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</row>
    <row r="1555" spans="4:13" x14ac:dyDescent="0.2"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</row>
    <row r="1556" spans="4:13" x14ac:dyDescent="0.2"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</row>
    <row r="1557" spans="4:13" x14ac:dyDescent="0.2"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</row>
    <row r="1558" spans="4:13" x14ac:dyDescent="0.2"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</row>
    <row r="1559" spans="4:13" x14ac:dyDescent="0.2"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</row>
    <row r="1560" spans="4:13" x14ac:dyDescent="0.2"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</row>
    <row r="1561" spans="4:13" x14ac:dyDescent="0.2"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</row>
    <row r="1562" spans="4:13" x14ac:dyDescent="0.2"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</row>
    <row r="1563" spans="4:13" x14ac:dyDescent="0.2"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</row>
    <row r="1564" spans="4:13" x14ac:dyDescent="0.2"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</row>
    <row r="1565" spans="4:13" x14ac:dyDescent="0.2"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</row>
    <row r="1566" spans="4:13" x14ac:dyDescent="0.2"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</row>
    <row r="1567" spans="4:13" x14ac:dyDescent="0.2"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</row>
    <row r="1568" spans="4:13" x14ac:dyDescent="0.2"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</row>
    <row r="1569" spans="4:13" x14ac:dyDescent="0.2"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</row>
    <row r="1570" spans="4:13" x14ac:dyDescent="0.2"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</row>
    <row r="1571" spans="4:13" x14ac:dyDescent="0.2"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</row>
    <row r="1572" spans="4:13" x14ac:dyDescent="0.2"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</row>
    <row r="1573" spans="4:13" x14ac:dyDescent="0.2"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</row>
    <row r="1574" spans="4:13" x14ac:dyDescent="0.2"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</row>
    <row r="1575" spans="4:13" x14ac:dyDescent="0.2"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</row>
    <row r="1576" spans="4:13" x14ac:dyDescent="0.2"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</row>
    <row r="1577" spans="4:13" x14ac:dyDescent="0.2"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</row>
    <row r="1578" spans="4:13" x14ac:dyDescent="0.2"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</row>
    <row r="1579" spans="4:13" x14ac:dyDescent="0.2"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</row>
    <row r="1580" spans="4:13" x14ac:dyDescent="0.2"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</row>
    <row r="1581" spans="4:13" x14ac:dyDescent="0.2"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</row>
    <row r="1582" spans="4:13" x14ac:dyDescent="0.2"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</row>
    <row r="1583" spans="4:13" x14ac:dyDescent="0.2"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</row>
    <row r="1584" spans="4:13" x14ac:dyDescent="0.2"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</row>
    <row r="1585" spans="4:13" x14ac:dyDescent="0.2"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</row>
    <row r="1586" spans="4:13" x14ac:dyDescent="0.2"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</row>
    <row r="1587" spans="4:13" x14ac:dyDescent="0.2"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</row>
    <row r="1588" spans="4:13" x14ac:dyDescent="0.2"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</row>
    <row r="1589" spans="4:13" x14ac:dyDescent="0.2"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</row>
    <row r="1590" spans="4:13" x14ac:dyDescent="0.2"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</row>
    <row r="1591" spans="4:13" x14ac:dyDescent="0.2"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</row>
    <row r="1592" spans="4:13" x14ac:dyDescent="0.2"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</row>
    <row r="1593" spans="4:13" x14ac:dyDescent="0.2"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</row>
    <row r="1594" spans="4:13" x14ac:dyDescent="0.2"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</row>
    <row r="1595" spans="4:13" x14ac:dyDescent="0.2"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</row>
    <row r="1596" spans="4:13" x14ac:dyDescent="0.2"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</row>
    <row r="1597" spans="4:13" x14ac:dyDescent="0.2"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</row>
    <row r="1598" spans="4:13" x14ac:dyDescent="0.2"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</row>
    <row r="1599" spans="4:13" x14ac:dyDescent="0.2"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</row>
    <row r="1600" spans="4:13" x14ac:dyDescent="0.2"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</row>
    <row r="1601" spans="4:13" x14ac:dyDescent="0.2"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</row>
    <row r="1602" spans="4:13" x14ac:dyDescent="0.2"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</row>
    <row r="1603" spans="4:13" x14ac:dyDescent="0.2"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</row>
    <row r="1604" spans="4:13" x14ac:dyDescent="0.2"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</row>
    <row r="1605" spans="4:13" x14ac:dyDescent="0.2"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</row>
    <row r="1606" spans="4:13" x14ac:dyDescent="0.2"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</row>
    <row r="1607" spans="4:13" x14ac:dyDescent="0.2"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</row>
    <row r="1608" spans="4:13" x14ac:dyDescent="0.2"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</row>
    <row r="1609" spans="4:13" x14ac:dyDescent="0.2"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</row>
    <row r="1610" spans="4:13" x14ac:dyDescent="0.2"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</row>
    <row r="1611" spans="4:13" x14ac:dyDescent="0.2"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</row>
    <row r="1612" spans="4:13" x14ac:dyDescent="0.2"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</row>
    <row r="1613" spans="4:13" x14ac:dyDescent="0.2"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</row>
    <row r="1614" spans="4:13" x14ac:dyDescent="0.2"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</row>
    <row r="1615" spans="4:13" x14ac:dyDescent="0.2"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</row>
    <row r="1616" spans="4:13" x14ac:dyDescent="0.2"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</row>
    <row r="1617" spans="4:13" x14ac:dyDescent="0.2"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</row>
    <row r="1618" spans="4:13" x14ac:dyDescent="0.2"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</row>
    <row r="1619" spans="4:13" x14ac:dyDescent="0.2"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</row>
    <row r="1620" spans="4:13" x14ac:dyDescent="0.2"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</row>
    <row r="1621" spans="4:13" x14ac:dyDescent="0.2"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</row>
    <row r="1622" spans="4:13" x14ac:dyDescent="0.2"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</row>
    <row r="1623" spans="4:13" x14ac:dyDescent="0.2"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</row>
    <row r="1624" spans="4:13" x14ac:dyDescent="0.2"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</row>
    <row r="1625" spans="4:13" x14ac:dyDescent="0.2"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</row>
    <row r="1626" spans="4:13" x14ac:dyDescent="0.2"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</row>
    <row r="1627" spans="4:13" x14ac:dyDescent="0.2"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</row>
    <row r="1628" spans="4:13" x14ac:dyDescent="0.2"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</row>
    <row r="1629" spans="4:13" x14ac:dyDescent="0.2"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</row>
    <row r="1630" spans="4:13" x14ac:dyDescent="0.2"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</row>
    <row r="1631" spans="4:13" x14ac:dyDescent="0.2"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</row>
    <row r="1632" spans="4:13" x14ac:dyDescent="0.2"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</row>
    <row r="1633" spans="4:13" x14ac:dyDescent="0.2"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</row>
    <row r="1634" spans="4:13" x14ac:dyDescent="0.2"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</row>
    <row r="1635" spans="4:13" x14ac:dyDescent="0.2"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</row>
    <row r="1636" spans="4:13" x14ac:dyDescent="0.2"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</row>
    <row r="1637" spans="4:13" x14ac:dyDescent="0.2"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</row>
    <row r="1638" spans="4:13" x14ac:dyDescent="0.2"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</row>
    <row r="1639" spans="4:13" x14ac:dyDescent="0.2"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</row>
    <row r="1640" spans="4:13" x14ac:dyDescent="0.2"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</row>
    <row r="1641" spans="4:13" x14ac:dyDescent="0.2"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</row>
    <row r="1642" spans="4:13" x14ac:dyDescent="0.2"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</row>
    <row r="1643" spans="4:13" x14ac:dyDescent="0.2"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</row>
    <row r="1644" spans="4:13" x14ac:dyDescent="0.2"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</row>
    <row r="1645" spans="4:13" x14ac:dyDescent="0.2"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</row>
    <row r="1646" spans="4:13" x14ac:dyDescent="0.2"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</row>
    <row r="1647" spans="4:13" x14ac:dyDescent="0.2"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</row>
    <row r="1648" spans="4:13" x14ac:dyDescent="0.2"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</row>
    <row r="1649" spans="4:13" x14ac:dyDescent="0.2"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</row>
    <row r="1650" spans="4:13" x14ac:dyDescent="0.2"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</row>
    <row r="1651" spans="4:13" x14ac:dyDescent="0.2"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</row>
    <row r="1652" spans="4:13" x14ac:dyDescent="0.2"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</row>
    <row r="1653" spans="4:13" x14ac:dyDescent="0.2"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</row>
    <row r="1654" spans="4:13" x14ac:dyDescent="0.2"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</row>
    <row r="1655" spans="4:13" x14ac:dyDescent="0.2"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</row>
    <row r="1656" spans="4:13" x14ac:dyDescent="0.2"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</row>
    <row r="1657" spans="4:13" x14ac:dyDescent="0.2"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</row>
    <row r="1658" spans="4:13" x14ac:dyDescent="0.2"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</row>
    <row r="1659" spans="4:13" x14ac:dyDescent="0.2"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</row>
    <row r="1660" spans="4:13" x14ac:dyDescent="0.2"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</row>
    <row r="1661" spans="4:13" x14ac:dyDescent="0.2"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</row>
    <row r="1662" spans="4:13" x14ac:dyDescent="0.2"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</row>
    <row r="1663" spans="4:13" x14ac:dyDescent="0.2"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</row>
    <row r="1664" spans="4:13" x14ac:dyDescent="0.2"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</row>
    <row r="1665" spans="4:13" x14ac:dyDescent="0.2"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</row>
    <row r="1666" spans="4:13" x14ac:dyDescent="0.2"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</row>
    <row r="1667" spans="4:13" x14ac:dyDescent="0.2"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</row>
    <row r="1668" spans="4:13" x14ac:dyDescent="0.2"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</row>
    <row r="1669" spans="4:13" x14ac:dyDescent="0.2"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</row>
    <row r="1670" spans="4:13" x14ac:dyDescent="0.2"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</row>
    <row r="1671" spans="4:13" x14ac:dyDescent="0.2"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</row>
    <row r="1672" spans="4:13" x14ac:dyDescent="0.2"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</row>
    <row r="1673" spans="4:13" x14ac:dyDescent="0.2"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</row>
    <row r="1674" spans="4:13" x14ac:dyDescent="0.2"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</row>
    <row r="1675" spans="4:13" x14ac:dyDescent="0.2"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</row>
    <row r="1676" spans="4:13" x14ac:dyDescent="0.2"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</row>
    <row r="1677" spans="4:13" x14ac:dyDescent="0.2"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</row>
    <row r="1678" spans="4:13" x14ac:dyDescent="0.2"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</row>
    <row r="1679" spans="4:13" x14ac:dyDescent="0.2"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</row>
    <row r="1680" spans="4:13" x14ac:dyDescent="0.2"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</row>
    <row r="1681" spans="4:13" x14ac:dyDescent="0.2"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</row>
    <row r="1682" spans="4:13" x14ac:dyDescent="0.2"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</row>
    <row r="1683" spans="4:13" x14ac:dyDescent="0.2"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</row>
    <row r="1684" spans="4:13" x14ac:dyDescent="0.2"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</row>
    <row r="1685" spans="4:13" x14ac:dyDescent="0.2"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</row>
    <row r="1686" spans="4:13" x14ac:dyDescent="0.2"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</row>
    <row r="1687" spans="4:13" x14ac:dyDescent="0.2"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</row>
    <row r="1688" spans="4:13" x14ac:dyDescent="0.2"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</row>
    <row r="1689" spans="4:13" x14ac:dyDescent="0.2"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</row>
    <row r="1690" spans="4:13" x14ac:dyDescent="0.2"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</row>
    <row r="1691" spans="4:13" x14ac:dyDescent="0.2"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</row>
    <row r="1692" spans="4:13" x14ac:dyDescent="0.2"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</row>
    <row r="1693" spans="4:13" x14ac:dyDescent="0.2"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</row>
    <row r="1694" spans="4:13" x14ac:dyDescent="0.2"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</row>
    <row r="1695" spans="4:13" x14ac:dyDescent="0.2"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</row>
    <row r="1696" spans="4:13" x14ac:dyDescent="0.2"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</row>
    <row r="1697" spans="4:13" x14ac:dyDescent="0.2"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</row>
    <row r="1698" spans="4:13" x14ac:dyDescent="0.2"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</row>
    <row r="1699" spans="4:13" x14ac:dyDescent="0.2"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</row>
    <row r="1700" spans="4:13" x14ac:dyDescent="0.2"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</row>
    <row r="1701" spans="4:13" x14ac:dyDescent="0.2"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</row>
    <row r="1702" spans="4:13" x14ac:dyDescent="0.2"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</row>
    <row r="1703" spans="4:13" x14ac:dyDescent="0.2"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</row>
    <row r="1704" spans="4:13" x14ac:dyDescent="0.2"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</row>
    <row r="1705" spans="4:13" x14ac:dyDescent="0.2"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</row>
    <row r="1706" spans="4:13" x14ac:dyDescent="0.2"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</row>
    <row r="1707" spans="4:13" x14ac:dyDescent="0.2"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</row>
    <row r="1708" spans="4:13" x14ac:dyDescent="0.2"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</row>
    <row r="1709" spans="4:13" x14ac:dyDescent="0.2"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</row>
    <row r="1710" spans="4:13" x14ac:dyDescent="0.2"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</row>
    <row r="1711" spans="4:13" x14ac:dyDescent="0.2"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</row>
    <row r="1712" spans="4:13" x14ac:dyDescent="0.2"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</row>
    <row r="1713" spans="4:13" x14ac:dyDescent="0.2"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</row>
    <row r="1714" spans="4:13" x14ac:dyDescent="0.2"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</row>
    <row r="1715" spans="4:13" x14ac:dyDescent="0.2"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</row>
    <row r="1716" spans="4:13" x14ac:dyDescent="0.2"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</row>
    <row r="1717" spans="4:13" x14ac:dyDescent="0.2"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</row>
    <row r="1718" spans="4:13" x14ac:dyDescent="0.2"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</row>
    <row r="1719" spans="4:13" x14ac:dyDescent="0.2"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</row>
    <row r="1720" spans="4:13" x14ac:dyDescent="0.2"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</row>
    <row r="1721" spans="4:13" x14ac:dyDescent="0.2"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</row>
    <row r="1722" spans="4:13" x14ac:dyDescent="0.2"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</row>
    <row r="1723" spans="4:13" x14ac:dyDescent="0.2"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</row>
    <row r="1724" spans="4:13" x14ac:dyDescent="0.2"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</row>
    <row r="1725" spans="4:13" x14ac:dyDescent="0.2"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</row>
    <row r="1726" spans="4:13" x14ac:dyDescent="0.2"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</row>
    <row r="1727" spans="4:13" x14ac:dyDescent="0.2">
      <c r="D1727" s="30"/>
      <c r="E1727" s="30"/>
      <c r="F1727" s="30"/>
      <c r="G1727" s="30"/>
      <c r="H1727" s="30"/>
      <c r="I1727" s="30"/>
      <c r="J1727" s="30"/>
      <c r="K1727" s="30"/>
      <c r="L1727" s="30"/>
      <c r="M1727" s="30"/>
    </row>
    <row r="1728" spans="4:13" x14ac:dyDescent="0.2">
      <c r="D1728" s="30"/>
      <c r="E1728" s="30"/>
      <c r="F1728" s="30"/>
      <c r="G1728" s="30"/>
      <c r="H1728" s="30"/>
      <c r="I1728" s="30"/>
      <c r="J1728" s="30"/>
      <c r="K1728" s="30"/>
      <c r="L1728" s="30"/>
      <c r="M1728" s="30"/>
    </row>
    <row r="1729" spans="4:13" x14ac:dyDescent="0.2">
      <c r="D1729" s="30"/>
      <c r="E1729" s="30"/>
      <c r="F1729" s="30"/>
      <c r="G1729" s="30"/>
      <c r="H1729" s="30"/>
      <c r="I1729" s="30"/>
      <c r="J1729" s="30"/>
      <c r="K1729" s="30"/>
      <c r="L1729" s="30"/>
      <c r="M1729" s="30"/>
    </row>
    <row r="1730" spans="4:13" x14ac:dyDescent="0.2">
      <c r="D1730" s="30"/>
      <c r="E1730" s="30"/>
      <c r="F1730" s="30"/>
      <c r="G1730" s="30"/>
      <c r="H1730" s="30"/>
      <c r="I1730" s="30"/>
      <c r="J1730" s="30"/>
      <c r="K1730" s="30"/>
      <c r="L1730" s="30"/>
      <c r="M1730" s="30"/>
    </row>
    <row r="1731" spans="4:13" x14ac:dyDescent="0.2">
      <c r="D1731" s="30"/>
      <c r="E1731" s="30"/>
      <c r="F1731" s="30"/>
      <c r="G1731" s="30"/>
      <c r="H1731" s="30"/>
      <c r="I1731" s="30"/>
      <c r="J1731" s="30"/>
      <c r="K1731" s="30"/>
      <c r="L1731" s="30"/>
      <c r="M1731" s="30"/>
    </row>
    <row r="1732" spans="4:13" x14ac:dyDescent="0.2">
      <c r="D1732" s="30"/>
      <c r="E1732" s="30"/>
      <c r="F1732" s="30"/>
      <c r="G1732" s="30"/>
      <c r="H1732" s="30"/>
      <c r="I1732" s="30"/>
      <c r="J1732" s="30"/>
      <c r="K1732" s="30"/>
      <c r="L1732" s="30"/>
      <c r="M1732" s="30"/>
    </row>
    <row r="1733" spans="4:13" x14ac:dyDescent="0.2">
      <c r="D1733" s="30"/>
      <c r="E1733" s="30"/>
      <c r="F1733" s="30"/>
      <c r="G1733" s="30"/>
      <c r="H1733" s="30"/>
      <c r="I1733" s="30"/>
      <c r="J1733" s="30"/>
      <c r="K1733" s="30"/>
      <c r="L1733" s="30"/>
      <c r="M1733" s="30"/>
    </row>
    <row r="1734" spans="4:13" x14ac:dyDescent="0.2">
      <c r="D1734" s="30"/>
      <c r="E1734" s="30"/>
      <c r="F1734" s="30"/>
      <c r="G1734" s="30"/>
      <c r="H1734" s="30"/>
      <c r="I1734" s="30"/>
      <c r="J1734" s="30"/>
      <c r="K1734" s="30"/>
      <c r="L1734" s="30"/>
      <c r="M1734" s="30"/>
    </row>
    <row r="1735" spans="4:13" x14ac:dyDescent="0.2">
      <c r="D1735" s="30"/>
      <c r="E1735" s="30"/>
      <c r="F1735" s="30"/>
      <c r="G1735" s="30"/>
      <c r="H1735" s="30"/>
      <c r="I1735" s="30"/>
      <c r="J1735" s="30"/>
      <c r="K1735" s="30"/>
      <c r="L1735" s="30"/>
      <c r="M1735" s="30"/>
    </row>
    <row r="1736" spans="4:13" x14ac:dyDescent="0.2">
      <c r="D1736" s="30"/>
      <c r="E1736" s="30"/>
      <c r="F1736" s="30"/>
      <c r="G1736" s="30"/>
      <c r="H1736" s="30"/>
      <c r="I1736" s="30"/>
      <c r="J1736" s="30"/>
      <c r="K1736" s="30"/>
      <c r="L1736" s="30"/>
      <c r="M1736" s="30"/>
    </row>
    <row r="1737" spans="4:13" x14ac:dyDescent="0.2">
      <c r="D1737" s="30"/>
      <c r="E1737" s="30"/>
      <c r="F1737" s="30"/>
      <c r="G1737" s="30"/>
      <c r="H1737" s="30"/>
      <c r="I1737" s="30"/>
      <c r="J1737" s="30"/>
      <c r="K1737" s="30"/>
      <c r="L1737" s="30"/>
      <c r="M1737" s="30"/>
    </row>
    <row r="1738" spans="4:13" x14ac:dyDescent="0.2">
      <c r="D1738" s="30"/>
      <c r="E1738" s="30"/>
      <c r="F1738" s="30"/>
      <c r="G1738" s="30"/>
      <c r="H1738" s="30"/>
      <c r="I1738" s="30"/>
      <c r="J1738" s="30"/>
      <c r="K1738" s="30"/>
      <c r="L1738" s="30"/>
      <c r="M1738" s="30"/>
    </row>
    <row r="1739" spans="4:13" x14ac:dyDescent="0.2">
      <c r="D1739" s="30"/>
      <c r="E1739" s="30"/>
      <c r="F1739" s="30"/>
      <c r="G1739" s="30"/>
      <c r="H1739" s="30"/>
      <c r="I1739" s="30"/>
      <c r="J1739" s="30"/>
      <c r="K1739" s="30"/>
      <c r="L1739" s="30"/>
      <c r="M1739" s="30"/>
    </row>
    <row r="1740" spans="4:13" x14ac:dyDescent="0.2">
      <c r="D1740" s="30"/>
      <c r="E1740" s="30"/>
      <c r="F1740" s="30"/>
      <c r="G1740" s="30"/>
      <c r="H1740" s="30"/>
      <c r="I1740" s="30"/>
      <c r="J1740" s="30"/>
      <c r="K1740" s="30"/>
      <c r="L1740" s="30"/>
      <c r="M1740" s="30"/>
    </row>
    <row r="1741" spans="4:13" x14ac:dyDescent="0.2">
      <c r="D1741" s="30"/>
      <c r="E1741" s="30"/>
      <c r="F1741" s="30"/>
      <c r="G1741" s="30"/>
      <c r="H1741" s="30"/>
      <c r="I1741" s="30"/>
      <c r="J1741" s="30"/>
      <c r="K1741" s="30"/>
      <c r="L1741" s="30"/>
      <c r="M1741" s="30"/>
    </row>
    <row r="1742" spans="4:13" x14ac:dyDescent="0.2">
      <c r="D1742" s="30"/>
      <c r="E1742" s="30"/>
      <c r="F1742" s="30"/>
      <c r="G1742" s="30"/>
      <c r="H1742" s="30"/>
      <c r="I1742" s="30"/>
      <c r="J1742" s="30"/>
      <c r="K1742" s="30"/>
      <c r="L1742" s="30"/>
      <c r="M1742" s="30"/>
    </row>
    <row r="1743" spans="4:13" x14ac:dyDescent="0.2">
      <c r="D1743" s="30"/>
      <c r="E1743" s="30"/>
      <c r="F1743" s="30"/>
      <c r="G1743" s="30"/>
      <c r="H1743" s="30"/>
      <c r="I1743" s="30"/>
      <c r="J1743" s="30"/>
      <c r="K1743" s="30"/>
      <c r="L1743" s="30"/>
      <c r="M1743" s="30"/>
    </row>
    <row r="1744" spans="4:13" x14ac:dyDescent="0.2">
      <c r="D1744" s="30"/>
      <c r="E1744" s="30"/>
      <c r="F1744" s="30"/>
      <c r="G1744" s="30"/>
      <c r="H1744" s="30"/>
      <c r="I1744" s="30"/>
      <c r="J1744" s="30"/>
      <c r="K1744" s="30"/>
      <c r="L1744" s="30"/>
      <c r="M1744" s="30"/>
    </row>
    <row r="1745" spans="4:13" x14ac:dyDescent="0.2">
      <c r="D1745" s="30"/>
      <c r="E1745" s="30"/>
      <c r="F1745" s="30"/>
      <c r="G1745" s="30"/>
      <c r="H1745" s="30"/>
      <c r="I1745" s="30"/>
      <c r="J1745" s="30"/>
      <c r="K1745" s="30"/>
      <c r="L1745" s="30"/>
      <c r="M1745" s="30"/>
    </row>
    <row r="1746" spans="4:13" x14ac:dyDescent="0.2">
      <c r="D1746" s="30"/>
      <c r="E1746" s="30"/>
      <c r="F1746" s="30"/>
      <c r="G1746" s="30"/>
      <c r="H1746" s="30"/>
      <c r="I1746" s="30"/>
      <c r="J1746" s="30"/>
      <c r="K1746" s="30"/>
      <c r="L1746" s="30"/>
      <c r="M1746" s="30"/>
    </row>
    <row r="1747" spans="4:13" x14ac:dyDescent="0.2">
      <c r="D1747" s="30"/>
      <c r="E1747" s="30"/>
      <c r="F1747" s="30"/>
      <c r="G1747" s="30"/>
      <c r="H1747" s="30"/>
      <c r="I1747" s="30"/>
      <c r="J1747" s="30"/>
      <c r="K1747" s="30"/>
      <c r="L1747" s="30"/>
      <c r="M1747" s="30"/>
    </row>
    <row r="1748" spans="4:13" x14ac:dyDescent="0.2">
      <c r="D1748" s="30"/>
      <c r="E1748" s="30"/>
      <c r="F1748" s="30"/>
      <c r="G1748" s="30"/>
      <c r="H1748" s="30"/>
      <c r="I1748" s="30"/>
      <c r="J1748" s="30"/>
      <c r="K1748" s="30"/>
      <c r="L1748" s="30"/>
      <c r="M1748" s="30"/>
    </row>
    <row r="1749" spans="4:13" x14ac:dyDescent="0.2">
      <c r="D1749" s="30"/>
      <c r="E1749" s="30"/>
      <c r="F1749" s="30"/>
      <c r="G1749" s="30"/>
      <c r="H1749" s="30"/>
      <c r="I1749" s="30"/>
      <c r="J1749" s="30"/>
      <c r="K1749" s="30"/>
      <c r="L1749" s="30"/>
      <c r="M1749" s="30"/>
    </row>
    <row r="1750" spans="4:13" x14ac:dyDescent="0.2">
      <c r="D1750" s="30"/>
      <c r="E1750" s="30"/>
      <c r="F1750" s="30"/>
      <c r="G1750" s="30"/>
      <c r="H1750" s="30"/>
      <c r="I1750" s="30"/>
      <c r="J1750" s="30"/>
      <c r="K1750" s="30"/>
      <c r="L1750" s="30"/>
      <c r="M1750" s="30"/>
    </row>
    <row r="1751" spans="4:13" x14ac:dyDescent="0.2">
      <c r="D1751" s="30"/>
      <c r="E1751" s="30"/>
      <c r="F1751" s="30"/>
      <c r="G1751" s="30"/>
      <c r="H1751" s="30"/>
      <c r="I1751" s="30"/>
      <c r="J1751" s="30"/>
      <c r="K1751" s="30"/>
      <c r="L1751" s="30"/>
      <c r="M1751" s="30"/>
    </row>
    <row r="1752" spans="4:13" x14ac:dyDescent="0.2">
      <c r="D1752" s="30"/>
      <c r="E1752" s="30"/>
      <c r="F1752" s="30"/>
      <c r="G1752" s="30"/>
      <c r="H1752" s="30"/>
      <c r="I1752" s="30"/>
      <c r="J1752" s="30"/>
      <c r="K1752" s="30"/>
      <c r="L1752" s="30"/>
      <c r="M1752" s="30"/>
    </row>
    <row r="1753" spans="4:13" x14ac:dyDescent="0.2">
      <c r="D1753" s="30"/>
      <c r="E1753" s="30"/>
      <c r="F1753" s="30"/>
      <c r="G1753" s="30"/>
      <c r="H1753" s="30"/>
      <c r="I1753" s="30"/>
      <c r="J1753" s="30"/>
      <c r="K1753" s="30"/>
      <c r="L1753" s="30"/>
      <c r="M1753" s="30"/>
    </row>
    <row r="1754" spans="4:13" x14ac:dyDescent="0.2">
      <c r="D1754" s="30"/>
      <c r="E1754" s="30"/>
      <c r="F1754" s="30"/>
      <c r="G1754" s="30"/>
      <c r="H1754" s="30"/>
      <c r="I1754" s="30"/>
      <c r="J1754" s="30"/>
      <c r="K1754" s="30"/>
      <c r="L1754" s="30"/>
      <c r="M1754" s="30"/>
    </row>
    <row r="1755" spans="4:13" x14ac:dyDescent="0.2">
      <c r="D1755" s="30"/>
      <c r="E1755" s="30"/>
      <c r="F1755" s="30"/>
      <c r="G1755" s="30"/>
      <c r="H1755" s="30"/>
      <c r="I1755" s="30"/>
      <c r="J1755" s="30"/>
      <c r="K1755" s="30"/>
      <c r="L1755" s="30"/>
      <c r="M1755" s="30"/>
    </row>
    <row r="1756" spans="4:13" x14ac:dyDescent="0.2">
      <c r="D1756" s="30"/>
      <c r="E1756" s="30"/>
      <c r="F1756" s="30"/>
      <c r="G1756" s="30"/>
      <c r="H1756" s="30"/>
      <c r="I1756" s="30"/>
      <c r="J1756" s="30"/>
      <c r="K1756" s="30"/>
      <c r="L1756" s="30"/>
      <c r="M1756" s="30"/>
    </row>
    <row r="1757" spans="4:13" x14ac:dyDescent="0.2"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</row>
    <row r="1758" spans="4:13" x14ac:dyDescent="0.2">
      <c r="D1758" s="30"/>
      <c r="E1758" s="30"/>
      <c r="F1758" s="30"/>
      <c r="G1758" s="30"/>
      <c r="H1758" s="30"/>
      <c r="I1758" s="30"/>
      <c r="J1758" s="30"/>
      <c r="K1758" s="30"/>
      <c r="L1758" s="30"/>
      <c r="M1758" s="30"/>
    </row>
    <row r="1759" spans="4:13" x14ac:dyDescent="0.2">
      <c r="D1759" s="30"/>
      <c r="E1759" s="30"/>
      <c r="F1759" s="30"/>
      <c r="G1759" s="30"/>
      <c r="H1759" s="30"/>
      <c r="I1759" s="30"/>
      <c r="J1759" s="30"/>
      <c r="K1759" s="30"/>
      <c r="L1759" s="30"/>
      <c r="M1759" s="30"/>
    </row>
    <row r="1760" spans="4:13" x14ac:dyDescent="0.2">
      <c r="D1760" s="30"/>
      <c r="E1760" s="30"/>
      <c r="F1760" s="30"/>
      <c r="G1760" s="30"/>
      <c r="H1760" s="30"/>
      <c r="I1760" s="30"/>
      <c r="J1760" s="30"/>
      <c r="K1760" s="30"/>
      <c r="L1760" s="30"/>
      <c r="M1760" s="30"/>
    </row>
    <row r="1761" spans="4:13" x14ac:dyDescent="0.2">
      <c r="D1761" s="30"/>
      <c r="E1761" s="30"/>
      <c r="F1761" s="30"/>
      <c r="G1761" s="30"/>
      <c r="H1761" s="30"/>
      <c r="I1761" s="30"/>
      <c r="J1761" s="30"/>
      <c r="K1761" s="30"/>
      <c r="L1761" s="30"/>
      <c r="M1761" s="30"/>
    </row>
    <row r="1762" spans="4:13" x14ac:dyDescent="0.2">
      <c r="D1762" s="30"/>
      <c r="E1762" s="30"/>
      <c r="F1762" s="30"/>
      <c r="G1762" s="30"/>
      <c r="H1762" s="30"/>
      <c r="I1762" s="30"/>
      <c r="J1762" s="30"/>
      <c r="K1762" s="30"/>
      <c r="L1762" s="30"/>
      <c r="M1762" s="30"/>
    </row>
    <row r="1763" spans="4:13" x14ac:dyDescent="0.2">
      <c r="D1763" s="30"/>
      <c r="E1763" s="30"/>
      <c r="F1763" s="30"/>
      <c r="G1763" s="30"/>
      <c r="H1763" s="30"/>
      <c r="I1763" s="30"/>
      <c r="J1763" s="30"/>
      <c r="K1763" s="30"/>
      <c r="L1763" s="30"/>
      <c r="M1763" s="30"/>
    </row>
    <row r="1764" spans="4:13" x14ac:dyDescent="0.2">
      <c r="D1764" s="30"/>
      <c r="E1764" s="30"/>
      <c r="F1764" s="30"/>
      <c r="G1764" s="30"/>
      <c r="H1764" s="30"/>
      <c r="I1764" s="30"/>
      <c r="J1764" s="30"/>
      <c r="K1764" s="30"/>
      <c r="L1764" s="30"/>
      <c r="M1764" s="30"/>
    </row>
    <row r="1765" spans="4:13" x14ac:dyDescent="0.2">
      <c r="D1765" s="30"/>
      <c r="E1765" s="30"/>
      <c r="F1765" s="30"/>
      <c r="G1765" s="30"/>
      <c r="H1765" s="30"/>
      <c r="I1765" s="30"/>
      <c r="J1765" s="30"/>
      <c r="K1765" s="30"/>
      <c r="L1765" s="30"/>
      <c r="M1765" s="30"/>
    </row>
    <row r="1766" spans="4:13" x14ac:dyDescent="0.2">
      <c r="D1766" s="30"/>
      <c r="E1766" s="30"/>
      <c r="F1766" s="30"/>
      <c r="G1766" s="30"/>
      <c r="H1766" s="30"/>
      <c r="I1766" s="30"/>
      <c r="J1766" s="30"/>
      <c r="K1766" s="30"/>
      <c r="L1766" s="30"/>
      <c r="M1766" s="30"/>
    </row>
    <row r="1767" spans="4:13" x14ac:dyDescent="0.2">
      <c r="D1767" s="30"/>
      <c r="E1767" s="30"/>
      <c r="F1767" s="30"/>
      <c r="G1767" s="30"/>
      <c r="H1767" s="30"/>
      <c r="I1767" s="30"/>
      <c r="J1767" s="30"/>
      <c r="K1767" s="30"/>
      <c r="L1767" s="30"/>
      <c r="M1767" s="30"/>
    </row>
    <row r="1768" spans="4:13" x14ac:dyDescent="0.2">
      <c r="D1768" s="30"/>
      <c r="E1768" s="30"/>
      <c r="F1768" s="30"/>
      <c r="G1768" s="30"/>
      <c r="H1768" s="30"/>
      <c r="I1768" s="30"/>
      <c r="J1768" s="30"/>
      <c r="K1768" s="30"/>
      <c r="L1768" s="30"/>
      <c r="M1768" s="30"/>
    </row>
    <row r="1769" spans="4:13" x14ac:dyDescent="0.2">
      <c r="D1769" s="30"/>
      <c r="E1769" s="30"/>
      <c r="F1769" s="30"/>
      <c r="G1769" s="30"/>
      <c r="H1769" s="30"/>
      <c r="I1769" s="30"/>
      <c r="J1769" s="30"/>
      <c r="K1769" s="30"/>
      <c r="L1769" s="30"/>
      <c r="M1769" s="30"/>
    </row>
    <row r="1770" spans="4:13" x14ac:dyDescent="0.2">
      <c r="D1770" s="30"/>
      <c r="E1770" s="30"/>
      <c r="F1770" s="30"/>
      <c r="G1770" s="30"/>
      <c r="H1770" s="30"/>
      <c r="I1770" s="30"/>
      <c r="J1770" s="30"/>
      <c r="K1770" s="30"/>
      <c r="L1770" s="30"/>
      <c r="M1770" s="30"/>
    </row>
    <row r="1771" spans="4:13" x14ac:dyDescent="0.2">
      <c r="D1771" s="30"/>
      <c r="E1771" s="30"/>
      <c r="F1771" s="30"/>
      <c r="G1771" s="30"/>
      <c r="H1771" s="30"/>
      <c r="I1771" s="30"/>
      <c r="J1771" s="30"/>
      <c r="K1771" s="30"/>
      <c r="L1771" s="30"/>
      <c r="M1771" s="30"/>
    </row>
    <row r="1772" spans="4:13" x14ac:dyDescent="0.2">
      <c r="D1772" s="30"/>
      <c r="E1772" s="30"/>
      <c r="F1772" s="30"/>
      <c r="G1772" s="30"/>
      <c r="H1772" s="30"/>
      <c r="I1772" s="30"/>
      <c r="J1772" s="30"/>
      <c r="K1772" s="30"/>
      <c r="L1772" s="30"/>
      <c r="M1772" s="30"/>
    </row>
    <row r="1773" spans="4:13" x14ac:dyDescent="0.2">
      <c r="D1773" s="30"/>
      <c r="E1773" s="30"/>
      <c r="F1773" s="30"/>
      <c r="G1773" s="30"/>
      <c r="H1773" s="30"/>
      <c r="I1773" s="30"/>
      <c r="J1773" s="30"/>
      <c r="K1773" s="30"/>
      <c r="L1773" s="30"/>
      <c r="M1773" s="30"/>
    </row>
    <row r="1774" spans="4:13" x14ac:dyDescent="0.2">
      <c r="D1774" s="30"/>
      <c r="E1774" s="30"/>
      <c r="F1774" s="30"/>
      <c r="G1774" s="30"/>
      <c r="H1774" s="30"/>
      <c r="I1774" s="30"/>
      <c r="J1774" s="30"/>
      <c r="K1774" s="30"/>
      <c r="L1774" s="30"/>
      <c r="M1774" s="30"/>
    </row>
    <row r="1775" spans="4:13" x14ac:dyDescent="0.2">
      <c r="D1775" s="30"/>
      <c r="E1775" s="30"/>
      <c r="F1775" s="30"/>
      <c r="G1775" s="30"/>
      <c r="H1775" s="30"/>
      <c r="I1775" s="30"/>
      <c r="J1775" s="30"/>
      <c r="K1775" s="30"/>
      <c r="L1775" s="30"/>
      <c r="M1775" s="30"/>
    </row>
    <row r="1776" spans="4:13" x14ac:dyDescent="0.2">
      <c r="D1776" s="30"/>
      <c r="E1776" s="30"/>
      <c r="F1776" s="30"/>
      <c r="G1776" s="30"/>
      <c r="H1776" s="30"/>
      <c r="I1776" s="30"/>
      <c r="J1776" s="30"/>
      <c r="K1776" s="30"/>
      <c r="L1776" s="30"/>
      <c r="M1776" s="30"/>
    </row>
    <row r="1777" spans="4:13" x14ac:dyDescent="0.2"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</row>
    <row r="1778" spans="4:13" x14ac:dyDescent="0.2">
      <c r="D1778" s="30"/>
      <c r="E1778" s="30"/>
      <c r="F1778" s="30"/>
      <c r="G1778" s="30"/>
      <c r="H1778" s="30"/>
      <c r="I1778" s="30"/>
      <c r="J1778" s="30"/>
      <c r="K1778" s="30"/>
      <c r="L1778" s="30"/>
      <c r="M1778" s="30"/>
    </row>
    <row r="1779" spans="4:13" x14ac:dyDescent="0.2">
      <c r="D1779" s="30"/>
      <c r="E1779" s="30"/>
      <c r="F1779" s="30"/>
      <c r="G1779" s="30"/>
      <c r="H1779" s="30"/>
      <c r="I1779" s="30"/>
      <c r="J1779" s="30"/>
      <c r="K1779" s="30"/>
      <c r="L1779" s="30"/>
      <c r="M1779" s="30"/>
    </row>
    <row r="1780" spans="4:13" x14ac:dyDescent="0.2"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</row>
    <row r="1781" spans="4:13" x14ac:dyDescent="0.2"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</row>
    <row r="1782" spans="4:13" x14ac:dyDescent="0.2">
      <c r="D1782" s="30"/>
      <c r="E1782" s="30"/>
      <c r="F1782" s="30"/>
      <c r="G1782" s="30"/>
      <c r="H1782" s="30"/>
      <c r="I1782" s="30"/>
      <c r="J1782" s="30"/>
      <c r="K1782" s="30"/>
      <c r="L1782" s="30"/>
      <c r="M1782" s="30"/>
    </row>
    <row r="1783" spans="4:13" x14ac:dyDescent="0.2">
      <c r="D1783" s="30"/>
      <c r="E1783" s="30"/>
      <c r="F1783" s="30"/>
      <c r="G1783" s="30"/>
      <c r="H1783" s="30"/>
      <c r="I1783" s="30"/>
      <c r="J1783" s="30"/>
      <c r="K1783" s="30"/>
      <c r="L1783" s="30"/>
      <c r="M1783" s="30"/>
    </row>
    <row r="1784" spans="4:13" x14ac:dyDescent="0.2">
      <c r="D1784" s="30"/>
      <c r="E1784" s="30"/>
      <c r="F1784" s="30"/>
      <c r="G1784" s="30"/>
      <c r="H1784" s="30"/>
      <c r="I1784" s="30"/>
      <c r="J1784" s="30"/>
      <c r="K1784" s="30"/>
      <c r="L1784" s="30"/>
      <c r="M1784" s="30"/>
    </row>
    <row r="1785" spans="4:13" x14ac:dyDescent="0.2"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</row>
    <row r="1786" spans="4:13" x14ac:dyDescent="0.2">
      <c r="D1786" s="30"/>
      <c r="E1786" s="30"/>
      <c r="F1786" s="30"/>
      <c r="G1786" s="30"/>
      <c r="H1786" s="30"/>
      <c r="I1786" s="30"/>
      <c r="J1786" s="30"/>
      <c r="K1786" s="30"/>
      <c r="L1786" s="30"/>
      <c r="M1786" s="30"/>
    </row>
    <row r="1787" spans="4:13" x14ac:dyDescent="0.2">
      <c r="D1787" s="30"/>
      <c r="E1787" s="30"/>
      <c r="F1787" s="30"/>
      <c r="G1787" s="30"/>
      <c r="H1787" s="30"/>
      <c r="I1787" s="30"/>
      <c r="J1787" s="30"/>
      <c r="K1787" s="30"/>
      <c r="L1787" s="30"/>
      <c r="M1787" s="30"/>
    </row>
    <row r="1788" spans="4:13" x14ac:dyDescent="0.2"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</row>
    <row r="1789" spans="4:13" x14ac:dyDescent="0.2">
      <c r="D1789" s="30"/>
      <c r="E1789" s="30"/>
      <c r="F1789" s="30"/>
      <c r="G1789" s="30"/>
      <c r="H1789" s="30"/>
      <c r="I1789" s="30"/>
      <c r="J1789" s="30"/>
      <c r="K1789" s="30"/>
      <c r="L1789" s="30"/>
      <c r="M1789" s="30"/>
    </row>
    <row r="1790" spans="4:13" x14ac:dyDescent="0.2">
      <c r="D1790" s="30"/>
      <c r="E1790" s="30"/>
      <c r="F1790" s="30"/>
      <c r="G1790" s="30"/>
      <c r="H1790" s="30"/>
      <c r="I1790" s="30"/>
      <c r="J1790" s="30"/>
      <c r="K1790" s="30"/>
      <c r="L1790" s="30"/>
      <c r="M1790" s="30"/>
    </row>
    <row r="1791" spans="4:13" x14ac:dyDescent="0.2">
      <c r="D1791" s="30"/>
      <c r="E1791" s="30"/>
      <c r="F1791" s="30"/>
      <c r="G1791" s="30"/>
      <c r="H1791" s="30"/>
      <c r="I1791" s="30"/>
      <c r="J1791" s="30"/>
      <c r="K1791" s="30"/>
      <c r="L1791" s="30"/>
      <c r="M1791" s="30"/>
    </row>
    <row r="1792" spans="4:13" x14ac:dyDescent="0.2">
      <c r="D1792" s="30"/>
      <c r="E1792" s="30"/>
      <c r="F1792" s="30"/>
      <c r="G1792" s="30"/>
      <c r="H1792" s="30"/>
      <c r="I1792" s="30"/>
      <c r="J1792" s="30"/>
      <c r="K1792" s="30"/>
      <c r="L1792" s="30"/>
      <c r="M1792" s="30"/>
    </row>
    <row r="1793" spans="4:13" x14ac:dyDescent="0.2"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</row>
    <row r="1794" spans="4:13" x14ac:dyDescent="0.2">
      <c r="D1794" s="30"/>
      <c r="E1794" s="30"/>
      <c r="F1794" s="30"/>
      <c r="G1794" s="30"/>
      <c r="H1794" s="30"/>
      <c r="I1794" s="30"/>
      <c r="J1794" s="30"/>
      <c r="K1794" s="30"/>
      <c r="L1794" s="30"/>
      <c r="M1794" s="30"/>
    </row>
    <row r="1795" spans="4:13" x14ac:dyDescent="0.2">
      <c r="D1795" s="30"/>
      <c r="E1795" s="30"/>
      <c r="F1795" s="30"/>
      <c r="G1795" s="30"/>
      <c r="H1795" s="30"/>
      <c r="I1795" s="30"/>
      <c r="J1795" s="30"/>
      <c r="K1795" s="30"/>
      <c r="L1795" s="30"/>
      <c r="M1795" s="30"/>
    </row>
    <row r="1796" spans="4:13" x14ac:dyDescent="0.2">
      <c r="D1796" s="30"/>
      <c r="E1796" s="30"/>
      <c r="F1796" s="30"/>
      <c r="G1796" s="30"/>
      <c r="H1796" s="30"/>
      <c r="I1796" s="30"/>
      <c r="J1796" s="30"/>
      <c r="K1796" s="30"/>
      <c r="L1796" s="30"/>
      <c r="M1796" s="30"/>
    </row>
    <row r="1797" spans="4:13" x14ac:dyDescent="0.2"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</row>
    <row r="1798" spans="4:13" x14ac:dyDescent="0.2">
      <c r="D1798" s="30"/>
      <c r="E1798" s="30"/>
      <c r="F1798" s="30"/>
      <c r="G1798" s="30"/>
      <c r="H1798" s="30"/>
      <c r="I1798" s="30"/>
      <c r="J1798" s="30"/>
      <c r="K1798" s="30"/>
      <c r="L1798" s="30"/>
      <c r="M1798" s="30"/>
    </row>
    <row r="1799" spans="4:13" x14ac:dyDescent="0.2">
      <c r="D1799" s="30"/>
      <c r="E1799" s="30"/>
      <c r="F1799" s="30"/>
      <c r="G1799" s="30"/>
      <c r="H1799" s="30"/>
      <c r="I1799" s="30"/>
      <c r="J1799" s="30"/>
      <c r="K1799" s="30"/>
      <c r="L1799" s="30"/>
      <c r="M1799" s="30"/>
    </row>
    <row r="1800" spans="4:13" x14ac:dyDescent="0.2"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</row>
    <row r="1801" spans="4:13" x14ac:dyDescent="0.2">
      <c r="D1801" s="30"/>
      <c r="E1801" s="30"/>
      <c r="F1801" s="30"/>
      <c r="G1801" s="30"/>
      <c r="H1801" s="30"/>
      <c r="I1801" s="30"/>
      <c r="J1801" s="30"/>
      <c r="K1801" s="30"/>
      <c r="L1801" s="30"/>
      <c r="M1801" s="30"/>
    </row>
    <row r="1802" spans="4:13" x14ac:dyDescent="0.2">
      <c r="D1802" s="30"/>
      <c r="E1802" s="30"/>
      <c r="F1802" s="30"/>
      <c r="G1802" s="30"/>
      <c r="H1802" s="30"/>
      <c r="I1802" s="30"/>
      <c r="J1802" s="30"/>
      <c r="K1802" s="30"/>
      <c r="L1802" s="30"/>
      <c r="M1802" s="30"/>
    </row>
    <row r="1803" spans="4:13" x14ac:dyDescent="0.2">
      <c r="D1803" s="30"/>
      <c r="E1803" s="30"/>
      <c r="F1803" s="30"/>
      <c r="G1803" s="30"/>
      <c r="H1803" s="30"/>
      <c r="I1803" s="30"/>
      <c r="J1803" s="30"/>
      <c r="K1803" s="30"/>
      <c r="L1803" s="30"/>
      <c r="M1803" s="30"/>
    </row>
    <row r="1804" spans="4:13" x14ac:dyDescent="0.2"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</row>
    <row r="1805" spans="4:13" x14ac:dyDescent="0.2">
      <c r="D1805" s="30"/>
      <c r="E1805" s="30"/>
      <c r="F1805" s="30"/>
      <c r="G1805" s="30"/>
      <c r="H1805" s="30"/>
      <c r="I1805" s="30"/>
      <c r="J1805" s="30"/>
      <c r="K1805" s="30"/>
      <c r="L1805" s="30"/>
      <c r="M1805" s="30"/>
    </row>
    <row r="1806" spans="4:13" x14ac:dyDescent="0.2"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</row>
    <row r="1807" spans="4:13" x14ac:dyDescent="0.2"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</row>
    <row r="1808" spans="4:13" x14ac:dyDescent="0.2"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</row>
    <row r="1809" spans="4:13" x14ac:dyDescent="0.2">
      <c r="D1809" s="30"/>
      <c r="E1809" s="30"/>
      <c r="F1809" s="30"/>
      <c r="G1809" s="30"/>
      <c r="H1809" s="30"/>
      <c r="I1809" s="30"/>
      <c r="J1809" s="30"/>
      <c r="K1809" s="30"/>
      <c r="L1809" s="30"/>
      <c r="M1809" s="30"/>
    </row>
    <row r="1810" spans="4:13" x14ac:dyDescent="0.2">
      <c r="D1810" s="30"/>
      <c r="E1810" s="30"/>
      <c r="F1810" s="30"/>
      <c r="G1810" s="30"/>
      <c r="H1810" s="30"/>
      <c r="I1810" s="30"/>
      <c r="J1810" s="30"/>
      <c r="K1810" s="30"/>
      <c r="L1810" s="30"/>
      <c r="M1810" s="30"/>
    </row>
    <row r="1811" spans="4:13" x14ac:dyDescent="0.2"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</row>
    <row r="1812" spans="4:13" x14ac:dyDescent="0.2"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</row>
    <row r="1813" spans="4:13" x14ac:dyDescent="0.2">
      <c r="D1813" s="30"/>
      <c r="E1813" s="30"/>
      <c r="F1813" s="30"/>
      <c r="G1813" s="30"/>
      <c r="H1813" s="30"/>
      <c r="I1813" s="30"/>
      <c r="J1813" s="30"/>
      <c r="K1813" s="30"/>
      <c r="L1813" s="30"/>
      <c r="M1813" s="30"/>
    </row>
    <row r="1814" spans="4:13" x14ac:dyDescent="0.2">
      <c r="D1814" s="30"/>
      <c r="E1814" s="30"/>
      <c r="F1814" s="30"/>
      <c r="G1814" s="30"/>
      <c r="H1814" s="30"/>
      <c r="I1814" s="30"/>
      <c r="J1814" s="30"/>
      <c r="K1814" s="30"/>
      <c r="L1814" s="30"/>
      <c r="M1814" s="30"/>
    </row>
    <row r="1815" spans="4:13" x14ac:dyDescent="0.2"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</row>
    <row r="1816" spans="4:13" x14ac:dyDescent="0.2"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</row>
    <row r="1817" spans="4:13" x14ac:dyDescent="0.2"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</row>
    <row r="1818" spans="4:13" x14ac:dyDescent="0.2">
      <c r="D1818" s="30"/>
      <c r="E1818" s="30"/>
      <c r="F1818" s="30"/>
      <c r="G1818" s="30"/>
      <c r="H1818" s="30"/>
      <c r="I1818" s="30"/>
      <c r="J1818" s="30"/>
      <c r="K1818" s="30"/>
      <c r="L1818" s="30"/>
      <c r="M1818" s="30"/>
    </row>
    <row r="1819" spans="4:13" x14ac:dyDescent="0.2"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</row>
    <row r="1820" spans="4:13" x14ac:dyDescent="0.2">
      <c r="D1820" s="30"/>
      <c r="E1820" s="30"/>
      <c r="F1820" s="30"/>
      <c r="G1820" s="30"/>
      <c r="H1820" s="30"/>
      <c r="I1820" s="30"/>
      <c r="J1820" s="30"/>
      <c r="K1820" s="30"/>
      <c r="L1820" s="30"/>
      <c r="M1820" s="30"/>
    </row>
    <row r="1821" spans="4:13" x14ac:dyDescent="0.2"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</row>
    <row r="1822" spans="4:13" x14ac:dyDescent="0.2">
      <c r="D1822" s="30"/>
      <c r="E1822" s="30"/>
      <c r="F1822" s="30"/>
      <c r="G1822" s="30"/>
      <c r="H1822" s="30"/>
      <c r="I1822" s="30"/>
      <c r="J1822" s="30"/>
      <c r="K1822" s="30"/>
      <c r="L1822" s="30"/>
      <c r="M1822" s="30"/>
    </row>
    <row r="1823" spans="4:13" x14ac:dyDescent="0.2">
      <c r="D1823" s="30"/>
      <c r="E1823" s="30"/>
      <c r="F1823" s="30"/>
      <c r="G1823" s="30"/>
      <c r="H1823" s="30"/>
      <c r="I1823" s="30"/>
      <c r="J1823" s="30"/>
      <c r="K1823" s="30"/>
      <c r="L1823" s="30"/>
      <c r="M1823" s="30"/>
    </row>
    <row r="1824" spans="4:13" x14ac:dyDescent="0.2"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</row>
    <row r="1825" spans="4:13" x14ac:dyDescent="0.2"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</row>
    <row r="1826" spans="4:13" x14ac:dyDescent="0.2">
      <c r="D1826" s="30"/>
      <c r="E1826" s="30"/>
      <c r="F1826" s="30"/>
      <c r="G1826" s="30"/>
      <c r="H1826" s="30"/>
      <c r="I1826" s="30"/>
      <c r="J1826" s="30"/>
      <c r="K1826" s="30"/>
      <c r="L1826" s="30"/>
      <c r="M1826" s="30"/>
    </row>
    <row r="1827" spans="4:13" x14ac:dyDescent="0.2">
      <c r="D1827" s="30"/>
      <c r="E1827" s="30"/>
      <c r="F1827" s="30"/>
      <c r="G1827" s="30"/>
      <c r="H1827" s="30"/>
      <c r="I1827" s="30"/>
      <c r="J1827" s="30"/>
      <c r="K1827" s="30"/>
      <c r="L1827" s="30"/>
      <c r="M1827" s="30"/>
    </row>
    <row r="1828" spans="4:13" x14ac:dyDescent="0.2"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</row>
    <row r="1829" spans="4:13" x14ac:dyDescent="0.2">
      <c r="D1829" s="30"/>
      <c r="E1829" s="30"/>
      <c r="F1829" s="30"/>
      <c r="G1829" s="30"/>
      <c r="H1829" s="30"/>
      <c r="I1829" s="30"/>
      <c r="J1829" s="30"/>
      <c r="K1829" s="30"/>
      <c r="L1829" s="30"/>
      <c r="M1829" s="30"/>
    </row>
    <row r="1830" spans="4:13" x14ac:dyDescent="0.2">
      <c r="D1830" s="30"/>
      <c r="E1830" s="30"/>
      <c r="F1830" s="30"/>
      <c r="G1830" s="30"/>
      <c r="H1830" s="30"/>
      <c r="I1830" s="30"/>
      <c r="J1830" s="30"/>
      <c r="K1830" s="30"/>
      <c r="L1830" s="30"/>
      <c r="M1830" s="30"/>
    </row>
    <row r="1831" spans="4:13" x14ac:dyDescent="0.2"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</row>
    <row r="1832" spans="4:13" x14ac:dyDescent="0.2">
      <c r="D1832" s="30"/>
      <c r="E1832" s="30"/>
      <c r="F1832" s="30"/>
      <c r="G1832" s="30"/>
      <c r="H1832" s="30"/>
      <c r="I1832" s="30"/>
      <c r="J1832" s="30"/>
      <c r="K1832" s="30"/>
      <c r="L1832" s="30"/>
      <c r="M1832" s="30"/>
    </row>
    <row r="1833" spans="4:13" x14ac:dyDescent="0.2">
      <c r="D1833" s="30"/>
      <c r="E1833" s="30"/>
      <c r="F1833" s="30"/>
      <c r="G1833" s="30"/>
      <c r="H1833" s="30"/>
      <c r="I1833" s="30"/>
      <c r="J1833" s="30"/>
      <c r="K1833" s="30"/>
      <c r="L1833" s="30"/>
      <c r="M1833" s="30"/>
    </row>
    <row r="1834" spans="4:13" x14ac:dyDescent="0.2">
      <c r="D1834" s="30"/>
      <c r="E1834" s="30"/>
      <c r="F1834" s="30"/>
      <c r="G1834" s="30"/>
      <c r="H1834" s="30"/>
      <c r="I1834" s="30"/>
      <c r="J1834" s="30"/>
      <c r="K1834" s="30"/>
      <c r="L1834" s="30"/>
      <c r="M1834" s="30"/>
    </row>
    <row r="1835" spans="4:13" x14ac:dyDescent="0.2"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</row>
    <row r="1836" spans="4:13" x14ac:dyDescent="0.2">
      <c r="D1836" s="30"/>
      <c r="E1836" s="30"/>
      <c r="F1836" s="30"/>
      <c r="G1836" s="30"/>
      <c r="H1836" s="30"/>
      <c r="I1836" s="30"/>
      <c r="J1836" s="30"/>
      <c r="K1836" s="30"/>
      <c r="L1836" s="30"/>
      <c r="M1836" s="30"/>
    </row>
    <row r="1837" spans="4:13" x14ac:dyDescent="0.2">
      <c r="D1837" s="30"/>
      <c r="E1837" s="30"/>
      <c r="F1837" s="30"/>
      <c r="G1837" s="30"/>
      <c r="H1837" s="30"/>
      <c r="I1837" s="30"/>
      <c r="J1837" s="30"/>
      <c r="K1837" s="30"/>
      <c r="L1837" s="30"/>
      <c r="M1837" s="30"/>
    </row>
    <row r="1838" spans="4:13" x14ac:dyDescent="0.2"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</row>
    <row r="1839" spans="4:13" x14ac:dyDescent="0.2">
      <c r="D1839" s="30"/>
      <c r="E1839" s="30"/>
      <c r="F1839" s="30"/>
      <c r="G1839" s="30"/>
      <c r="H1839" s="30"/>
      <c r="I1839" s="30"/>
      <c r="J1839" s="30"/>
      <c r="K1839" s="30"/>
      <c r="L1839" s="30"/>
      <c r="M1839" s="30"/>
    </row>
    <row r="1840" spans="4:13" x14ac:dyDescent="0.2">
      <c r="D1840" s="30"/>
      <c r="E1840" s="30"/>
      <c r="F1840" s="30"/>
      <c r="G1840" s="30"/>
      <c r="H1840" s="30"/>
      <c r="I1840" s="30"/>
      <c r="J1840" s="30"/>
      <c r="K1840" s="30"/>
      <c r="L1840" s="30"/>
      <c r="M1840" s="30"/>
    </row>
    <row r="1841" spans="4:13" x14ac:dyDescent="0.2">
      <c r="D1841" s="30"/>
      <c r="E1841" s="30"/>
      <c r="F1841" s="30"/>
      <c r="G1841" s="30"/>
      <c r="H1841" s="30"/>
      <c r="I1841" s="30"/>
      <c r="J1841" s="30"/>
      <c r="K1841" s="30"/>
      <c r="L1841" s="30"/>
      <c r="M1841" s="30"/>
    </row>
    <row r="1842" spans="4:13" x14ac:dyDescent="0.2">
      <c r="D1842" s="30"/>
      <c r="E1842" s="30"/>
      <c r="F1842" s="30"/>
      <c r="G1842" s="30"/>
      <c r="H1842" s="30"/>
      <c r="I1842" s="30"/>
      <c r="J1842" s="30"/>
      <c r="K1842" s="30"/>
      <c r="L1842" s="30"/>
      <c r="M1842" s="30"/>
    </row>
    <row r="1843" spans="4:13" x14ac:dyDescent="0.2"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</row>
    <row r="1844" spans="4:13" x14ac:dyDescent="0.2">
      <c r="D1844" s="30"/>
      <c r="E1844" s="30"/>
      <c r="F1844" s="30"/>
      <c r="G1844" s="30"/>
      <c r="H1844" s="30"/>
      <c r="I1844" s="30"/>
      <c r="J1844" s="30"/>
      <c r="K1844" s="30"/>
      <c r="L1844" s="30"/>
      <c r="M1844" s="30"/>
    </row>
    <row r="1845" spans="4:13" x14ac:dyDescent="0.2">
      <c r="D1845" s="30"/>
      <c r="E1845" s="30"/>
      <c r="F1845" s="30"/>
      <c r="G1845" s="30"/>
      <c r="H1845" s="30"/>
      <c r="I1845" s="30"/>
      <c r="J1845" s="30"/>
      <c r="K1845" s="30"/>
      <c r="L1845" s="30"/>
      <c r="M1845" s="30"/>
    </row>
    <row r="1846" spans="4:13" x14ac:dyDescent="0.2">
      <c r="D1846" s="30"/>
      <c r="E1846" s="30"/>
      <c r="F1846" s="30"/>
      <c r="G1846" s="30"/>
      <c r="H1846" s="30"/>
      <c r="I1846" s="30"/>
      <c r="J1846" s="30"/>
      <c r="K1846" s="30"/>
      <c r="L1846" s="30"/>
      <c r="M1846" s="30"/>
    </row>
    <row r="1847" spans="4:13" x14ac:dyDescent="0.2"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</row>
    <row r="1848" spans="4:13" x14ac:dyDescent="0.2">
      <c r="D1848" s="30"/>
      <c r="E1848" s="30"/>
      <c r="F1848" s="30"/>
      <c r="G1848" s="30"/>
      <c r="H1848" s="30"/>
      <c r="I1848" s="30"/>
      <c r="J1848" s="30"/>
      <c r="K1848" s="30"/>
      <c r="L1848" s="30"/>
      <c r="M1848" s="30"/>
    </row>
    <row r="1849" spans="4:13" x14ac:dyDescent="0.2">
      <c r="D1849" s="30"/>
      <c r="E1849" s="30"/>
      <c r="F1849" s="30"/>
      <c r="G1849" s="30"/>
      <c r="H1849" s="30"/>
      <c r="I1849" s="30"/>
      <c r="J1849" s="30"/>
      <c r="K1849" s="30"/>
      <c r="L1849" s="30"/>
      <c r="M1849" s="30"/>
    </row>
    <row r="1850" spans="4:13" x14ac:dyDescent="0.2"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</row>
    <row r="1851" spans="4:13" x14ac:dyDescent="0.2">
      <c r="D1851" s="30"/>
      <c r="E1851" s="30"/>
      <c r="F1851" s="30"/>
      <c r="G1851" s="30"/>
      <c r="H1851" s="30"/>
      <c r="I1851" s="30"/>
      <c r="J1851" s="30"/>
      <c r="K1851" s="30"/>
      <c r="L1851" s="30"/>
      <c r="M1851" s="30"/>
    </row>
    <row r="1852" spans="4:13" x14ac:dyDescent="0.2">
      <c r="D1852" s="30"/>
      <c r="E1852" s="30"/>
      <c r="F1852" s="30"/>
      <c r="G1852" s="30"/>
      <c r="H1852" s="30"/>
      <c r="I1852" s="30"/>
      <c r="J1852" s="30"/>
      <c r="K1852" s="30"/>
      <c r="L1852" s="30"/>
      <c r="M1852" s="30"/>
    </row>
    <row r="1853" spans="4:13" x14ac:dyDescent="0.2">
      <c r="D1853" s="30"/>
      <c r="E1853" s="30"/>
      <c r="F1853" s="30"/>
      <c r="G1853" s="30"/>
      <c r="H1853" s="30"/>
      <c r="I1853" s="30"/>
      <c r="J1853" s="30"/>
      <c r="K1853" s="30"/>
      <c r="L1853" s="30"/>
      <c r="M1853" s="30"/>
    </row>
    <row r="1854" spans="4:13" x14ac:dyDescent="0.2">
      <c r="D1854" s="30"/>
      <c r="E1854" s="30"/>
      <c r="F1854" s="30"/>
      <c r="G1854" s="30"/>
      <c r="H1854" s="30"/>
      <c r="I1854" s="30"/>
      <c r="J1854" s="30"/>
      <c r="K1854" s="30"/>
      <c r="L1854" s="30"/>
      <c r="M1854" s="30"/>
    </row>
    <row r="1855" spans="4:13" x14ac:dyDescent="0.2">
      <c r="D1855" s="30"/>
      <c r="E1855" s="30"/>
      <c r="F1855" s="30"/>
      <c r="G1855" s="30"/>
      <c r="H1855" s="30"/>
      <c r="I1855" s="30"/>
      <c r="J1855" s="30"/>
      <c r="K1855" s="30"/>
      <c r="L1855" s="30"/>
      <c r="M1855" s="30"/>
    </row>
    <row r="1856" spans="4:13" x14ac:dyDescent="0.2">
      <c r="D1856" s="30"/>
      <c r="E1856" s="30"/>
      <c r="F1856" s="30"/>
      <c r="G1856" s="30"/>
      <c r="H1856" s="30"/>
      <c r="I1856" s="30"/>
      <c r="J1856" s="30"/>
      <c r="K1856" s="30"/>
      <c r="L1856" s="30"/>
      <c r="M1856" s="30"/>
    </row>
    <row r="1857" spans="4:13" x14ac:dyDescent="0.2">
      <c r="D1857" s="30"/>
      <c r="E1857" s="30"/>
      <c r="F1857" s="30"/>
      <c r="G1857" s="30"/>
      <c r="H1857" s="30"/>
      <c r="I1857" s="30"/>
      <c r="J1857" s="30"/>
      <c r="K1857" s="30"/>
      <c r="L1857" s="30"/>
      <c r="M1857" s="30"/>
    </row>
    <row r="1858" spans="4:13" x14ac:dyDescent="0.2">
      <c r="D1858" s="30"/>
      <c r="E1858" s="30"/>
      <c r="F1858" s="30"/>
      <c r="G1858" s="30"/>
      <c r="H1858" s="30"/>
      <c r="I1858" s="30"/>
      <c r="J1858" s="30"/>
      <c r="K1858" s="30"/>
      <c r="L1858" s="30"/>
      <c r="M1858" s="30"/>
    </row>
    <row r="1859" spans="4:13" x14ac:dyDescent="0.2">
      <c r="D1859" s="30"/>
      <c r="E1859" s="30"/>
      <c r="F1859" s="30"/>
      <c r="G1859" s="30"/>
      <c r="H1859" s="30"/>
      <c r="I1859" s="30"/>
      <c r="J1859" s="30"/>
      <c r="K1859" s="30"/>
      <c r="L1859" s="30"/>
      <c r="M1859" s="30"/>
    </row>
    <row r="1860" spans="4:13" x14ac:dyDescent="0.2">
      <c r="D1860" s="30"/>
      <c r="E1860" s="30"/>
      <c r="F1860" s="30"/>
      <c r="G1860" s="30"/>
      <c r="H1860" s="30"/>
      <c r="I1860" s="30"/>
      <c r="J1860" s="30"/>
      <c r="K1860" s="30"/>
      <c r="L1860" s="30"/>
      <c r="M1860" s="30"/>
    </row>
    <row r="1861" spans="4:13" x14ac:dyDescent="0.2">
      <c r="D1861" s="30"/>
      <c r="E1861" s="30"/>
      <c r="F1861" s="30"/>
      <c r="G1861" s="30"/>
      <c r="H1861" s="30"/>
      <c r="I1861" s="30"/>
      <c r="J1861" s="30"/>
      <c r="K1861" s="30"/>
      <c r="L1861" s="30"/>
      <c r="M1861" s="30"/>
    </row>
    <row r="1862" spans="4:13" x14ac:dyDescent="0.2">
      <c r="D1862" s="30"/>
      <c r="E1862" s="30"/>
      <c r="F1862" s="30"/>
      <c r="G1862" s="30"/>
      <c r="H1862" s="30"/>
      <c r="I1862" s="30"/>
      <c r="J1862" s="30"/>
      <c r="K1862" s="30"/>
      <c r="L1862" s="30"/>
      <c r="M1862" s="30"/>
    </row>
    <row r="1863" spans="4:13" x14ac:dyDescent="0.2">
      <c r="D1863" s="30"/>
      <c r="E1863" s="30"/>
      <c r="F1863" s="30"/>
      <c r="G1863" s="30"/>
      <c r="H1863" s="30"/>
      <c r="I1863" s="30"/>
      <c r="J1863" s="30"/>
      <c r="K1863" s="30"/>
      <c r="L1863" s="30"/>
      <c r="M1863" s="30"/>
    </row>
    <row r="1864" spans="4:13" x14ac:dyDescent="0.2">
      <c r="D1864" s="30"/>
      <c r="E1864" s="30"/>
      <c r="F1864" s="30"/>
      <c r="G1864" s="30"/>
      <c r="H1864" s="30"/>
      <c r="I1864" s="30"/>
      <c r="J1864" s="30"/>
      <c r="K1864" s="30"/>
      <c r="L1864" s="30"/>
      <c r="M1864" s="30"/>
    </row>
    <row r="1865" spans="4:13" x14ac:dyDescent="0.2">
      <c r="D1865" s="30"/>
      <c r="E1865" s="30"/>
      <c r="F1865" s="30"/>
      <c r="G1865" s="30"/>
      <c r="H1865" s="30"/>
      <c r="I1865" s="30"/>
      <c r="J1865" s="30"/>
      <c r="K1865" s="30"/>
      <c r="L1865" s="30"/>
      <c r="M1865" s="30"/>
    </row>
    <row r="1866" spans="4:13" x14ac:dyDescent="0.2">
      <c r="D1866" s="30"/>
      <c r="E1866" s="30"/>
      <c r="F1866" s="30"/>
      <c r="G1866" s="30"/>
      <c r="H1866" s="30"/>
      <c r="I1866" s="30"/>
      <c r="J1866" s="30"/>
      <c r="K1866" s="30"/>
      <c r="L1866" s="30"/>
      <c r="M1866" s="30"/>
    </row>
    <row r="1867" spans="4:13" x14ac:dyDescent="0.2"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</row>
    <row r="1868" spans="4:13" x14ac:dyDescent="0.2">
      <c r="D1868" s="30"/>
      <c r="E1868" s="30"/>
      <c r="F1868" s="30"/>
      <c r="G1868" s="30"/>
      <c r="H1868" s="30"/>
      <c r="I1868" s="30"/>
      <c r="J1868" s="30"/>
      <c r="K1868" s="30"/>
      <c r="L1868" s="30"/>
      <c r="M1868" s="30"/>
    </row>
    <row r="1869" spans="4:13" x14ac:dyDescent="0.2">
      <c r="D1869" s="30"/>
      <c r="E1869" s="30"/>
      <c r="F1869" s="30"/>
      <c r="G1869" s="30"/>
      <c r="H1869" s="30"/>
      <c r="I1869" s="30"/>
      <c r="J1869" s="30"/>
      <c r="K1869" s="30"/>
      <c r="L1869" s="30"/>
      <c r="M1869" s="30"/>
    </row>
    <row r="1870" spans="4:13" x14ac:dyDescent="0.2">
      <c r="D1870" s="30"/>
      <c r="E1870" s="30"/>
      <c r="F1870" s="30"/>
      <c r="G1870" s="30"/>
      <c r="H1870" s="30"/>
      <c r="I1870" s="30"/>
      <c r="J1870" s="30"/>
      <c r="K1870" s="30"/>
      <c r="L1870" s="30"/>
      <c r="M1870" s="30"/>
    </row>
    <row r="1871" spans="4:13" x14ac:dyDescent="0.2">
      <c r="D1871" s="30"/>
      <c r="E1871" s="30"/>
      <c r="F1871" s="30"/>
      <c r="G1871" s="30"/>
      <c r="H1871" s="30"/>
      <c r="I1871" s="30"/>
      <c r="J1871" s="30"/>
      <c r="K1871" s="30"/>
      <c r="L1871" s="30"/>
      <c r="M1871" s="30"/>
    </row>
    <row r="1872" spans="4:13" x14ac:dyDescent="0.2">
      <c r="D1872" s="30"/>
      <c r="E1872" s="30"/>
      <c r="F1872" s="30"/>
      <c r="G1872" s="30"/>
      <c r="H1872" s="30"/>
      <c r="I1872" s="30"/>
      <c r="J1872" s="30"/>
      <c r="K1872" s="30"/>
      <c r="L1872" s="30"/>
      <c r="M1872" s="30"/>
    </row>
    <row r="1873" spans="4:13" x14ac:dyDescent="0.2">
      <c r="D1873" s="30"/>
      <c r="E1873" s="30"/>
      <c r="F1873" s="30"/>
      <c r="G1873" s="30"/>
      <c r="H1873" s="30"/>
      <c r="I1873" s="30"/>
      <c r="J1873" s="30"/>
      <c r="K1873" s="30"/>
      <c r="L1873" s="30"/>
      <c r="M1873" s="30"/>
    </row>
    <row r="1874" spans="4:13" x14ac:dyDescent="0.2">
      <c r="D1874" s="30"/>
      <c r="E1874" s="30"/>
      <c r="F1874" s="30"/>
      <c r="G1874" s="30"/>
      <c r="H1874" s="30"/>
      <c r="I1874" s="30"/>
      <c r="J1874" s="30"/>
      <c r="K1874" s="30"/>
      <c r="L1874" s="30"/>
      <c r="M1874" s="30"/>
    </row>
    <row r="1875" spans="4:13" x14ac:dyDescent="0.2">
      <c r="D1875" s="30"/>
      <c r="E1875" s="30"/>
      <c r="F1875" s="30"/>
      <c r="G1875" s="30"/>
      <c r="H1875" s="30"/>
      <c r="I1875" s="30"/>
      <c r="J1875" s="30"/>
      <c r="K1875" s="30"/>
      <c r="L1875" s="30"/>
      <c r="M1875" s="30"/>
    </row>
    <row r="1876" spans="4:13" x14ac:dyDescent="0.2">
      <c r="D1876" s="30"/>
      <c r="E1876" s="30"/>
      <c r="F1876" s="30"/>
      <c r="G1876" s="30"/>
      <c r="H1876" s="30"/>
      <c r="I1876" s="30"/>
      <c r="J1876" s="30"/>
      <c r="K1876" s="30"/>
      <c r="L1876" s="30"/>
      <c r="M1876" s="30"/>
    </row>
    <row r="1877" spans="4:13" x14ac:dyDescent="0.2">
      <c r="D1877" s="30"/>
      <c r="E1877" s="30"/>
      <c r="F1877" s="30"/>
      <c r="G1877" s="30"/>
      <c r="H1877" s="30"/>
      <c r="I1877" s="30"/>
      <c r="J1877" s="30"/>
      <c r="K1877" s="30"/>
      <c r="L1877" s="30"/>
      <c r="M1877" s="30"/>
    </row>
    <row r="1878" spans="4:13" x14ac:dyDescent="0.2">
      <c r="D1878" s="30"/>
      <c r="E1878" s="30"/>
      <c r="F1878" s="30"/>
      <c r="G1878" s="30"/>
      <c r="H1878" s="30"/>
      <c r="I1878" s="30"/>
      <c r="J1878" s="30"/>
      <c r="K1878" s="30"/>
      <c r="L1878" s="30"/>
      <c r="M1878" s="30"/>
    </row>
    <row r="1879" spans="4:13" x14ac:dyDescent="0.2">
      <c r="D1879" s="30"/>
      <c r="E1879" s="30"/>
      <c r="F1879" s="30"/>
      <c r="G1879" s="30"/>
      <c r="H1879" s="30"/>
      <c r="I1879" s="30"/>
      <c r="J1879" s="30"/>
      <c r="K1879" s="30"/>
      <c r="L1879" s="30"/>
      <c r="M1879" s="30"/>
    </row>
    <row r="1880" spans="4:13" x14ac:dyDescent="0.2">
      <c r="D1880" s="30"/>
      <c r="E1880" s="30"/>
      <c r="F1880" s="30"/>
      <c r="G1880" s="30"/>
      <c r="H1880" s="30"/>
      <c r="I1880" s="30"/>
      <c r="J1880" s="30"/>
      <c r="K1880" s="30"/>
      <c r="L1880" s="30"/>
      <c r="M1880" s="30"/>
    </row>
    <row r="1881" spans="4:13" x14ac:dyDescent="0.2">
      <c r="D1881" s="30"/>
      <c r="E1881" s="30"/>
      <c r="F1881" s="30"/>
      <c r="G1881" s="30"/>
      <c r="H1881" s="30"/>
      <c r="I1881" s="30"/>
      <c r="J1881" s="30"/>
      <c r="K1881" s="30"/>
      <c r="L1881" s="30"/>
      <c r="M1881" s="30"/>
    </row>
    <row r="1882" spans="4:13" x14ac:dyDescent="0.2">
      <c r="D1882" s="30"/>
      <c r="E1882" s="30"/>
      <c r="F1882" s="30"/>
      <c r="G1882" s="30"/>
      <c r="H1882" s="30"/>
      <c r="I1882" s="30"/>
      <c r="J1882" s="30"/>
      <c r="K1882" s="30"/>
      <c r="L1882" s="30"/>
      <c r="M1882" s="30"/>
    </row>
    <row r="1883" spans="4:13" x14ac:dyDescent="0.2">
      <c r="D1883" s="30"/>
      <c r="E1883" s="30"/>
      <c r="F1883" s="30"/>
      <c r="G1883" s="30"/>
      <c r="H1883" s="30"/>
      <c r="I1883" s="30"/>
      <c r="J1883" s="30"/>
      <c r="K1883" s="30"/>
      <c r="L1883" s="30"/>
      <c r="M1883" s="30"/>
    </row>
    <row r="1884" spans="4:13" x14ac:dyDescent="0.2">
      <c r="D1884" s="30"/>
      <c r="E1884" s="30"/>
      <c r="F1884" s="30"/>
      <c r="G1884" s="30"/>
      <c r="H1884" s="30"/>
      <c r="I1884" s="30"/>
      <c r="J1884" s="30"/>
      <c r="K1884" s="30"/>
      <c r="L1884" s="30"/>
      <c r="M1884" s="30"/>
    </row>
    <row r="1885" spans="4:13" x14ac:dyDescent="0.2">
      <c r="D1885" s="30"/>
      <c r="E1885" s="30"/>
      <c r="F1885" s="30"/>
      <c r="G1885" s="30"/>
      <c r="H1885" s="30"/>
      <c r="I1885" s="30"/>
      <c r="J1885" s="30"/>
      <c r="K1885" s="30"/>
      <c r="L1885" s="30"/>
      <c r="M1885" s="30"/>
    </row>
    <row r="1886" spans="4:13" x14ac:dyDescent="0.2">
      <c r="D1886" s="30"/>
      <c r="E1886" s="30"/>
      <c r="F1886" s="30"/>
      <c r="G1886" s="30"/>
      <c r="H1886" s="30"/>
      <c r="I1886" s="30"/>
      <c r="J1886" s="30"/>
      <c r="K1886" s="30"/>
      <c r="L1886" s="30"/>
      <c r="M1886" s="30"/>
    </row>
    <row r="1887" spans="4:13" x14ac:dyDescent="0.2">
      <c r="D1887" s="30"/>
      <c r="E1887" s="30"/>
      <c r="F1887" s="30"/>
      <c r="G1887" s="30"/>
      <c r="H1887" s="30"/>
      <c r="I1887" s="30"/>
      <c r="J1887" s="30"/>
      <c r="K1887" s="30"/>
      <c r="L1887" s="30"/>
      <c r="M1887" s="30"/>
    </row>
    <row r="1888" spans="4:13" x14ac:dyDescent="0.2">
      <c r="D1888" s="30"/>
      <c r="E1888" s="30"/>
      <c r="F1888" s="30"/>
      <c r="G1888" s="30"/>
      <c r="H1888" s="30"/>
      <c r="I1888" s="30"/>
      <c r="J1888" s="30"/>
      <c r="K1888" s="30"/>
      <c r="L1888" s="30"/>
      <c r="M1888" s="30"/>
    </row>
    <row r="1889" spans="4:13" x14ac:dyDescent="0.2">
      <c r="D1889" s="30"/>
      <c r="E1889" s="30"/>
      <c r="F1889" s="30"/>
      <c r="G1889" s="30"/>
      <c r="H1889" s="30"/>
      <c r="I1889" s="30"/>
      <c r="J1889" s="30"/>
      <c r="K1889" s="30"/>
      <c r="L1889" s="30"/>
      <c r="M1889" s="30"/>
    </row>
    <row r="1890" spans="4:13" x14ac:dyDescent="0.2">
      <c r="D1890" s="30"/>
      <c r="E1890" s="30"/>
      <c r="F1890" s="30"/>
      <c r="G1890" s="30"/>
      <c r="H1890" s="30"/>
      <c r="I1890" s="30"/>
      <c r="J1890" s="30"/>
      <c r="K1890" s="30"/>
      <c r="L1890" s="30"/>
      <c r="M1890" s="30"/>
    </row>
    <row r="1891" spans="4:13" x14ac:dyDescent="0.2">
      <c r="D1891" s="30"/>
      <c r="E1891" s="30"/>
      <c r="F1891" s="30"/>
      <c r="G1891" s="30"/>
      <c r="H1891" s="30"/>
      <c r="I1891" s="30"/>
      <c r="J1891" s="30"/>
      <c r="K1891" s="30"/>
      <c r="L1891" s="30"/>
      <c r="M1891" s="30"/>
    </row>
    <row r="1892" spans="4:13" x14ac:dyDescent="0.2">
      <c r="D1892" s="30"/>
      <c r="E1892" s="30"/>
      <c r="F1892" s="30"/>
      <c r="G1892" s="30"/>
      <c r="H1892" s="30"/>
      <c r="I1892" s="30"/>
      <c r="J1892" s="30"/>
      <c r="K1892" s="30"/>
      <c r="L1892" s="30"/>
      <c r="M1892" s="30"/>
    </row>
    <row r="1893" spans="4:13" x14ac:dyDescent="0.2">
      <c r="D1893" s="30"/>
      <c r="E1893" s="30"/>
      <c r="F1893" s="30"/>
      <c r="G1893" s="30"/>
      <c r="H1893" s="30"/>
      <c r="I1893" s="30"/>
      <c r="J1893" s="30"/>
      <c r="K1893" s="30"/>
      <c r="L1893" s="30"/>
      <c r="M1893" s="30"/>
    </row>
    <row r="1894" spans="4:13" x14ac:dyDescent="0.2">
      <c r="D1894" s="30"/>
      <c r="E1894" s="30"/>
      <c r="F1894" s="30"/>
      <c r="G1894" s="30"/>
      <c r="H1894" s="30"/>
      <c r="I1894" s="30"/>
      <c r="J1894" s="30"/>
      <c r="K1894" s="30"/>
      <c r="L1894" s="30"/>
      <c r="M1894" s="30"/>
    </row>
    <row r="1895" spans="4:13" x14ac:dyDescent="0.2">
      <c r="D1895" s="30"/>
      <c r="E1895" s="30"/>
      <c r="F1895" s="30"/>
      <c r="G1895" s="30"/>
      <c r="H1895" s="30"/>
      <c r="I1895" s="30"/>
      <c r="J1895" s="30"/>
      <c r="K1895" s="30"/>
      <c r="L1895" s="30"/>
      <c r="M1895" s="30"/>
    </row>
    <row r="1896" spans="4:13" x14ac:dyDescent="0.2">
      <c r="D1896" s="30"/>
      <c r="E1896" s="30"/>
      <c r="F1896" s="30"/>
      <c r="G1896" s="30"/>
      <c r="H1896" s="30"/>
      <c r="I1896" s="30"/>
      <c r="J1896" s="30"/>
      <c r="K1896" s="30"/>
      <c r="L1896" s="30"/>
      <c r="M1896" s="30"/>
    </row>
    <row r="1897" spans="4:13" x14ac:dyDescent="0.2">
      <c r="D1897" s="30"/>
      <c r="E1897" s="30"/>
      <c r="F1897" s="30"/>
      <c r="G1897" s="30"/>
      <c r="H1897" s="30"/>
      <c r="I1897" s="30"/>
      <c r="J1897" s="30"/>
      <c r="K1897" s="30"/>
      <c r="L1897" s="30"/>
      <c r="M1897" s="30"/>
    </row>
    <row r="1898" spans="4:13" x14ac:dyDescent="0.2">
      <c r="D1898" s="30"/>
      <c r="E1898" s="30"/>
      <c r="F1898" s="30"/>
      <c r="G1898" s="30"/>
      <c r="H1898" s="30"/>
      <c r="I1898" s="30"/>
      <c r="J1898" s="30"/>
      <c r="K1898" s="30"/>
      <c r="L1898" s="30"/>
      <c r="M1898" s="30"/>
    </row>
    <row r="1899" spans="4:13" x14ac:dyDescent="0.2">
      <c r="D1899" s="30"/>
      <c r="E1899" s="30"/>
      <c r="F1899" s="30"/>
      <c r="G1899" s="30"/>
      <c r="H1899" s="30"/>
      <c r="I1899" s="30"/>
      <c r="J1899" s="30"/>
      <c r="K1899" s="30"/>
      <c r="L1899" s="30"/>
      <c r="M1899" s="30"/>
    </row>
    <row r="1900" spans="4:13" x14ac:dyDescent="0.2">
      <c r="D1900" s="30"/>
      <c r="E1900" s="30"/>
      <c r="F1900" s="30"/>
      <c r="G1900" s="30"/>
      <c r="H1900" s="30"/>
      <c r="I1900" s="30"/>
      <c r="J1900" s="30"/>
      <c r="K1900" s="30"/>
      <c r="L1900" s="30"/>
      <c r="M1900" s="30"/>
    </row>
    <row r="1901" spans="4:13" x14ac:dyDescent="0.2">
      <c r="D1901" s="30"/>
      <c r="E1901" s="30"/>
      <c r="F1901" s="30"/>
      <c r="G1901" s="30"/>
      <c r="H1901" s="30"/>
      <c r="I1901" s="30"/>
      <c r="J1901" s="30"/>
      <c r="K1901" s="30"/>
      <c r="L1901" s="30"/>
      <c r="M1901" s="30"/>
    </row>
    <row r="1902" spans="4:13" x14ac:dyDescent="0.2"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</row>
    <row r="1903" spans="4:13" x14ac:dyDescent="0.2">
      <c r="D1903" s="30"/>
      <c r="E1903" s="30"/>
      <c r="F1903" s="30"/>
      <c r="G1903" s="30"/>
      <c r="H1903" s="30"/>
      <c r="I1903" s="30"/>
      <c r="J1903" s="30"/>
      <c r="K1903" s="30"/>
      <c r="L1903" s="30"/>
      <c r="M1903" s="30"/>
    </row>
    <row r="1904" spans="4:13" x14ac:dyDescent="0.2"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</row>
    <row r="1905" spans="4:13" x14ac:dyDescent="0.2">
      <c r="D1905" s="30"/>
      <c r="E1905" s="30"/>
      <c r="F1905" s="30"/>
      <c r="G1905" s="30"/>
      <c r="H1905" s="30"/>
      <c r="I1905" s="30"/>
      <c r="J1905" s="30"/>
      <c r="K1905" s="30"/>
      <c r="L1905" s="30"/>
      <c r="M1905" s="30"/>
    </row>
    <row r="1906" spans="4:13" x14ac:dyDescent="0.2"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</row>
    <row r="1907" spans="4:13" x14ac:dyDescent="0.2">
      <c r="D1907" s="30"/>
      <c r="E1907" s="30"/>
      <c r="F1907" s="30"/>
      <c r="G1907" s="30"/>
      <c r="H1907" s="30"/>
      <c r="I1907" s="30"/>
      <c r="J1907" s="30"/>
      <c r="K1907" s="30"/>
      <c r="L1907" s="30"/>
      <c r="M1907" s="30"/>
    </row>
    <row r="1908" spans="4:13" x14ac:dyDescent="0.2"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</row>
    <row r="1909" spans="4:13" x14ac:dyDescent="0.2">
      <c r="D1909" s="30"/>
      <c r="E1909" s="30"/>
      <c r="F1909" s="30"/>
      <c r="G1909" s="30"/>
      <c r="H1909" s="30"/>
      <c r="I1909" s="30"/>
      <c r="J1909" s="30"/>
      <c r="K1909" s="30"/>
      <c r="L1909" s="30"/>
      <c r="M1909" s="30"/>
    </row>
    <row r="1910" spans="4:13" x14ac:dyDescent="0.2"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</row>
    <row r="1911" spans="4:13" x14ac:dyDescent="0.2">
      <c r="D1911" s="30"/>
      <c r="E1911" s="30"/>
      <c r="F1911" s="30"/>
      <c r="G1911" s="30"/>
      <c r="H1911" s="30"/>
      <c r="I1911" s="30"/>
      <c r="J1911" s="30"/>
      <c r="K1911" s="30"/>
      <c r="L1911" s="30"/>
      <c r="M1911" s="30"/>
    </row>
    <row r="1912" spans="4:13" x14ac:dyDescent="0.2"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</row>
    <row r="1913" spans="4:13" x14ac:dyDescent="0.2">
      <c r="D1913" s="30"/>
      <c r="E1913" s="30"/>
      <c r="F1913" s="30"/>
      <c r="G1913" s="30"/>
      <c r="H1913" s="30"/>
      <c r="I1913" s="30"/>
      <c r="J1913" s="30"/>
      <c r="K1913" s="30"/>
      <c r="L1913" s="30"/>
      <c r="M1913" s="30"/>
    </row>
    <row r="1914" spans="4:13" x14ac:dyDescent="0.2"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</row>
    <row r="1915" spans="4:13" x14ac:dyDescent="0.2">
      <c r="D1915" s="30"/>
      <c r="E1915" s="30"/>
      <c r="F1915" s="30"/>
      <c r="G1915" s="30"/>
      <c r="H1915" s="30"/>
      <c r="I1915" s="30"/>
      <c r="J1915" s="30"/>
      <c r="K1915" s="30"/>
      <c r="L1915" s="30"/>
      <c r="M1915" s="30"/>
    </row>
    <row r="1916" spans="4:13" x14ac:dyDescent="0.2"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</row>
    <row r="1917" spans="4:13" x14ac:dyDescent="0.2">
      <c r="D1917" s="30"/>
      <c r="E1917" s="30"/>
      <c r="F1917" s="30"/>
      <c r="G1917" s="30"/>
      <c r="H1917" s="30"/>
      <c r="I1917" s="30"/>
      <c r="J1917" s="30"/>
      <c r="K1917" s="30"/>
      <c r="L1917" s="30"/>
      <c r="M1917" s="30"/>
    </row>
    <row r="1918" spans="4:13" x14ac:dyDescent="0.2"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</row>
    <row r="1919" spans="4:13" x14ac:dyDescent="0.2">
      <c r="D1919" s="30"/>
      <c r="E1919" s="30"/>
      <c r="F1919" s="30"/>
      <c r="G1919" s="30"/>
      <c r="H1919" s="30"/>
      <c r="I1919" s="30"/>
      <c r="J1919" s="30"/>
      <c r="K1919" s="30"/>
      <c r="L1919" s="30"/>
      <c r="M1919" s="30"/>
    </row>
    <row r="1920" spans="4:13" x14ac:dyDescent="0.2"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</row>
    <row r="1921" spans="4:13" x14ac:dyDescent="0.2">
      <c r="D1921" s="30"/>
      <c r="E1921" s="30"/>
      <c r="F1921" s="30"/>
      <c r="G1921" s="30"/>
      <c r="H1921" s="30"/>
      <c r="I1921" s="30"/>
      <c r="J1921" s="30"/>
      <c r="K1921" s="30"/>
      <c r="L1921" s="30"/>
      <c r="M1921" s="30"/>
    </row>
    <row r="1922" spans="4:13" x14ac:dyDescent="0.2"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</row>
    <row r="1923" spans="4:13" x14ac:dyDescent="0.2">
      <c r="D1923" s="30"/>
      <c r="E1923" s="30"/>
      <c r="F1923" s="30"/>
      <c r="G1923" s="30"/>
      <c r="H1923" s="30"/>
      <c r="I1923" s="30"/>
      <c r="J1923" s="30"/>
      <c r="K1923" s="30"/>
      <c r="L1923" s="30"/>
      <c r="M1923" s="30"/>
    </row>
    <row r="1924" spans="4:13" x14ac:dyDescent="0.2"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</row>
    <row r="1925" spans="4:13" x14ac:dyDescent="0.2">
      <c r="D1925" s="30"/>
      <c r="E1925" s="30"/>
      <c r="F1925" s="30"/>
      <c r="G1925" s="30"/>
      <c r="H1925" s="30"/>
      <c r="I1925" s="30"/>
      <c r="J1925" s="30"/>
      <c r="K1925" s="30"/>
      <c r="L1925" s="30"/>
      <c r="M1925" s="30"/>
    </row>
    <row r="1926" spans="4:13" x14ac:dyDescent="0.2"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</row>
    <row r="1927" spans="4:13" x14ac:dyDescent="0.2">
      <c r="D1927" s="30"/>
      <c r="E1927" s="30"/>
      <c r="F1927" s="30"/>
      <c r="G1927" s="30"/>
      <c r="H1927" s="30"/>
      <c r="I1927" s="30"/>
      <c r="J1927" s="30"/>
      <c r="K1927" s="30"/>
      <c r="L1927" s="30"/>
      <c r="M1927" s="30"/>
    </row>
    <row r="1928" spans="4:13" x14ac:dyDescent="0.2"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</row>
    <row r="1929" spans="4:13" x14ac:dyDescent="0.2">
      <c r="D1929" s="30"/>
      <c r="E1929" s="30"/>
      <c r="F1929" s="30"/>
      <c r="G1929" s="30"/>
      <c r="H1929" s="30"/>
      <c r="I1929" s="30"/>
      <c r="J1929" s="30"/>
      <c r="K1929" s="30"/>
      <c r="L1929" s="30"/>
      <c r="M1929" s="30"/>
    </row>
    <row r="1930" spans="4:13" x14ac:dyDescent="0.2"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</row>
    <row r="1931" spans="4:13" x14ac:dyDescent="0.2">
      <c r="D1931" s="30"/>
      <c r="E1931" s="30"/>
      <c r="F1931" s="30"/>
      <c r="G1931" s="30"/>
      <c r="H1931" s="30"/>
      <c r="I1931" s="30"/>
      <c r="J1931" s="30"/>
      <c r="K1931" s="30"/>
      <c r="L1931" s="30"/>
      <c r="M1931" s="30"/>
    </row>
    <row r="1932" spans="4:13" x14ac:dyDescent="0.2"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</row>
    <row r="1933" spans="4:13" x14ac:dyDescent="0.2">
      <c r="D1933" s="30"/>
      <c r="E1933" s="30"/>
      <c r="F1933" s="30"/>
      <c r="G1933" s="30"/>
      <c r="H1933" s="30"/>
      <c r="I1933" s="30"/>
      <c r="J1933" s="30"/>
      <c r="K1933" s="30"/>
      <c r="L1933" s="30"/>
      <c r="M1933" s="30"/>
    </row>
    <row r="1934" spans="4:13" x14ac:dyDescent="0.2"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</row>
    <row r="1935" spans="4:13" x14ac:dyDescent="0.2">
      <c r="D1935" s="30"/>
      <c r="E1935" s="30"/>
      <c r="F1935" s="30"/>
      <c r="G1935" s="30"/>
      <c r="H1935" s="30"/>
      <c r="I1935" s="30"/>
      <c r="J1935" s="30"/>
      <c r="K1935" s="30"/>
      <c r="L1935" s="30"/>
      <c r="M1935" s="30"/>
    </row>
    <row r="1936" spans="4:13" x14ac:dyDescent="0.2"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</row>
    <row r="1937" spans="4:13" x14ac:dyDescent="0.2"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</row>
    <row r="1938" spans="4:13" x14ac:dyDescent="0.2"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</row>
    <row r="1939" spans="4:13" x14ac:dyDescent="0.2">
      <c r="D1939" s="30"/>
      <c r="E1939" s="30"/>
      <c r="F1939" s="30"/>
      <c r="G1939" s="30"/>
      <c r="H1939" s="30"/>
      <c r="I1939" s="30"/>
      <c r="J1939" s="30"/>
      <c r="K1939" s="30"/>
      <c r="L1939" s="30"/>
      <c r="M1939" s="30"/>
    </row>
    <row r="1940" spans="4:13" x14ac:dyDescent="0.2"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</row>
    <row r="1941" spans="4:13" x14ac:dyDescent="0.2">
      <c r="D1941" s="30"/>
      <c r="E1941" s="30"/>
      <c r="F1941" s="30"/>
      <c r="G1941" s="30"/>
      <c r="H1941" s="30"/>
      <c r="I1941" s="30"/>
      <c r="J1941" s="30"/>
      <c r="K1941" s="30"/>
      <c r="L1941" s="30"/>
      <c r="M1941" s="30"/>
    </row>
    <row r="1942" spans="4:13" x14ac:dyDescent="0.2"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</row>
    <row r="1943" spans="4:13" x14ac:dyDescent="0.2">
      <c r="D1943" s="30"/>
      <c r="E1943" s="30"/>
      <c r="F1943" s="30"/>
      <c r="G1943" s="30"/>
      <c r="H1943" s="30"/>
      <c r="I1943" s="30"/>
      <c r="J1943" s="30"/>
      <c r="K1943" s="30"/>
      <c r="L1943" s="30"/>
      <c r="M1943" s="30"/>
    </row>
    <row r="1944" spans="4:13" x14ac:dyDescent="0.2"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</row>
    <row r="1945" spans="4:13" x14ac:dyDescent="0.2">
      <c r="D1945" s="30"/>
      <c r="E1945" s="30"/>
      <c r="F1945" s="30"/>
      <c r="G1945" s="30"/>
      <c r="H1945" s="30"/>
      <c r="I1945" s="30"/>
      <c r="J1945" s="30"/>
      <c r="K1945" s="30"/>
      <c r="L1945" s="30"/>
      <c r="M1945" s="30"/>
    </row>
    <row r="1946" spans="4:13" x14ac:dyDescent="0.2"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</row>
    <row r="1947" spans="4:13" x14ac:dyDescent="0.2">
      <c r="D1947" s="30"/>
      <c r="E1947" s="30"/>
      <c r="F1947" s="30"/>
      <c r="G1947" s="30"/>
      <c r="H1947" s="30"/>
      <c r="I1947" s="30"/>
      <c r="J1947" s="30"/>
      <c r="K1947" s="30"/>
      <c r="L1947" s="30"/>
      <c r="M1947" s="30"/>
    </row>
    <row r="1948" spans="4:13" x14ac:dyDescent="0.2"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</row>
    <row r="1949" spans="4:13" x14ac:dyDescent="0.2">
      <c r="D1949" s="30"/>
      <c r="E1949" s="30"/>
      <c r="F1949" s="30"/>
      <c r="G1949" s="30"/>
      <c r="H1949" s="30"/>
      <c r="I1949" s="30"/>
      <c r="J1949" s="30"/>
      <c r="K1949" s="30"/>
      <c r="L1949" s="30"/>
      <c r="M1949" s="30"/>
    </row>
    <row r="1950" spans="4:13" x14ac:dyDescent="0.2"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</row>
    <row r="1951" spans="4:13" x14ac:dyDescent="0.2">
      <c r="D1951" s="30"/>
      <c r="E1951" s="30"/>
      <c r="F1951" s="30"/>
      <c r="G1951" s="30"/>
      <c r="H1951" s="30"/>
      <c r="I1951" s="30"/>
      <c r="J1951" s="30"/>
      <c r="K1951" s="30"/>
      <c r="L1951" s="30"/>
      <c r="M1951" s="30"/>
    </row>
    <row r="1952" spans="4:13" x14ac:dyDescent="0.2"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</row>
    <row r="1953" spans="4:13" x14ac:dyDescent="0.2"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</row>
    <row r="1954" spans="4:13" x14ac:dyDescent="0.2"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</row>
    <row r="1955" spans="4:13" x14ac:dyDescent="0.2">
      <c r="D1955" s="30"/>
      <c r="E1955" s="30"/>
      <c r="F1955" s="30"/>
      <c r="G1955" s="30"/>
      <c r="H1955" s="30"/>
      <c r="I1955" s="30"/>
      <c r="J1955" s="30"/>
      <c r="K1955" s="30"/>
      <c r="L1955" s="30"/>
      <c r="M1955" s="30"/>
    </row>
    <row r="1956" spans="4:13" x14ac:dyDescent="0.2"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</row>
    <row r="1957" spans="4:13" x14ac:dyDescent="0.2">
      <c r="D1957" s="30"/>
      <c r="E1957" s="30"/>
      <c r="F1957" s="30"/>
      <c r="G1957" s="30"/>
      <c r="H1957" s="30"/>
      <c r="I1957" s="30"/>
      <c r="J1957" s="30"/>
      <c r="K1957" s="30"/>
      <c r="L1957" s="30"/>
      <c r="M1957" s="30"/>
    </row>
    <row r="1958" spans="4:13" x14ac:dyDescent="0.2"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</row>
    <row r="1959" spans="4:13" x14ac:dyDescent="0.2">
      <c r="D1959" s="30"/>
      <c r="E1959" s="30"/>
      <c r="F1959" s="30"/>
      <c r="G1959" s="30"/>
      <c r="H1959" s="30"/>
      <c r="I1959" s="30"/>
      <c r="J1959" s="30"/>
      <c r="K1959" s="30"/>
      <c r="L1959" s="30"/>
      <c r="M1959" s="30"/>
    </row>
    <row r="1960" spans="4:13" x14ac:dyDescent="0.2"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</row>
    <row r="1961" spans="4:13" x14ac:dyDescent="0.2">
      <c r="D1961" s="30"/>
      <c r="E1961" s="30"/>
      <c r="F1961" s="30"/>
      <c r="G1961" s="30"/>
      <c r="H1961" s="30"/>
      <c r="I1961" s="30"/>
      <c r="J1961" s="30"/>
      <c r="K1961" s="30"/>
      <c r="L1961" s="30"/>
      <c r="M1961" s="30"/>
    </row>
    <row r="1962" spans="4:13" x14ac:dyDescent="0.2"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</row>
    <row r="1963" spans="4:13" x14ac:dyDescent="0.2"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</row>
    <row r="1964" spans="4:13" x14ac:dyDescent="0.2"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</row>
    <row r="1965" spans="4:13" x14ac:dyDescent="0.2">
      <c r="D1965" s="30"/>
      <c r="E1965" s="30"/>
      <c r="F1965" s="30"/>
      <c r="G1965" s="30"/>
      <c r="H1965" s="30"/>
      <c r="I1965" s="30"/>
      <c r="J1965" s="30"/>
      <c r="K1965" s="30"/>
      <c r="L1965" s="30"/>
      <c r="M1965" s="30"/>
    </row>
    <row r="1966" spans="4:13" x14ac:dyDescent="0.2"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</row>
    <row r="1967" spans="4:13" x14ac:dyDescent="0.2">
      <c r="D1967" s="30"/>
      <c r="E1967" s="30"/>
      <c r="F1967" s="30"/>
      <c r="G1967" s="30"/>
      <c r="H1967" s="30"/>
      <c r="I1967" s="30"/>
      <c r="J1967" s="30"/>
      <c r="K1967" s="30"/>
      <c r="L1967" s="30"/>
      <c r="M1967" s="30"/>
    </row>
    <row r="1968" spans="4:13" x14ac:dyDescent="0.2"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</row>
    <row r="1969" spans="4:13" x14ac:dyDescent="0.2">
      <c r="D1969" s="30"/>
      <c r="E1969" s="30"/>
      <c r="F1969" s="30"/>
      <c r="G1969" s="30"/>
      <c r="H1969" s="30"/>
      <c r="I1969" s="30"/>
      <c r="J1969" s="30"/>
      <c r="K1969" s="30"/>
      <c r="L1969" s="30"/>
      <c r="M1969" s="30"/>
    </row>
    <row r="1970" spans="4:13" x14ac:dyDescent="0.2"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</row>
    <row r="1971" spans="4:13" x14ac:dyDescent="0.2"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</row>
    <row r="1972" spans="4:13" x14ac:dyDescent="0.2"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</row>
    <row r="1973" spans="4:13" x14ac:dyDescent="0.2">
      <c r="D1973" s="30"/>
      <c r="E1973" s="30"/>
      <c r="F1973" s="30"/>
      <c r="G1973" s="30"/>
      <c r="H1973" s="30"/>
      <c r="I1973" s="30"/>
      <c r="J1973" s="30"/>
      <c r="K1973" s="30"/>
      <c r="L1973" s="30"/>
      <c r="M1973" s="30"/>
    </row>
    <row r="1974" spans="4:13" x14ac:dyDescent="0.2"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</row>
    <row r="1975" spans="4:13" x14ac:dyDescent="0.2">
      <c r="D1975" s="30"/>
      <c r="E1975" s="30"/>
      <c r="F1975" s="30"/>
      <c r="G1975" s="30"/>
      <c r="H1975" s="30"/>
      <c r="I1975" s="30"/>
      <c r="J1975" s="30"/>
      <c r="K1975" s="30"/>
      <c r="L1975" s="30"/>
      <c r="M1975" s="30"/>
    </row>
    <row r="1976" spans="4:13" x14ac:dyDescent="0.2"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</row>
    <row r="1977" spans="4:13" x14ac:dyDescent="0.2">
      <c r="D1977" s="30"/>
      <c r="E1977" s="30"/>
      <c r="F1977" s="30"/>
      <c r="G1977" s="30"/>
      <c r="H1977" s="30"/>
      <c r="I1977" s="30"/>
      <c r="J1977" s="30"/>
      <c r="K1977" s="30"/>
      <c r="L1977" s="30"/>
      <c r="M1977" s="30"/>
    </row>
    <row r="1978" spans="4:13" x14ac:dyDescent="0.2"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</row>
    <row r="1979" spans="4:13" x14ac:dyDescent="0.2">
      <c r="D1979" s="30"/>
      <c r="E1979" s="30"/>
      <c r="F1979" s="30"/>
      <c r="G1979" s="30"/>
      <c r="H1979" s="30"/>
      <c r="I1979" s="30"/>
      <c r="J1979" s="30"/>
      <c r="K1979" s="30"/>
      <c r="L1979" s="30"/>
      <c r="M1979" s="30"/>
    </row>
    <row r="1980" spans="4:13" x14ac:dyDescent="0.2"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</row>
    <row r="1981" spans="4:13" x14ac:dyDescent="0.2">
      <c r="D1981" s="30"/>
      <c r="E1981" s="30"/>
      <c r="F1981" s="30"/>
      <c r="G1981" s="30"/>
      <c r="H1981" s="30"/>
      <c r="I1981" s="30"/>
      <c r="J1981" s="30"/>
      <c r="K1981" s="30"/>
      <c r="L1981" s="30"/>
      <c r="M1981" s="30"/>
    </row>
    <row r="1982" spans="4:13" x14ac:dyDescent="0.2"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</row>
    <row r="1983" spans="4:13" x14ac:dyDescent="0.2">
      <c r="D1983" s="30"/>
      <c r="E1983" s="30"/>
      <c r="F1983" s="30"/>
      <c r="G1983" s="30"/>
      <c r="H1983" s="30"/>
      <c r="I1983" s="30"/>
      <c r="J1983" s="30"/>
      <c r="K1983" s="30"/>
      <c r="L1983" s="30"/>
      <c r="M1983" s="30"/>
    </row>
    <row r="1984" spans="4:13" x14ac:dyDescent="0.2"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</row>
    <row r="1985" spans="4:13" x14ac:dyDescent="0.2">
      <c r="D1985" s="30"/>
      <c r="E1985" s="30"/>
      <c r="F1985" s="30"/>
      <c r="G1985" s="30"/>
      <c r="H1985" s="30"/>
      <c r="I1985" s="30"/>
      <c r="J1985" s="30"/>
      <c r="K1985" s="30"/>
      <c r="L1985" s="30"/>
      <c r="M1985" s="30"/>
    </row>
    <row r="1986" spans="4:13" x14ac:dyDescent="0.2"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</row>
    <row r="1987" spans="4:13" x14ac:dyDescent="0.2">
      <c r="D1987" s="30"/>
      <c r="E1987" s="30"/>
      <c r="F1987" s="30"/>
      <c r="G1987" s="30"/>
      <c r="H1987" s="30"/>
      <c r="I1987" s="30"/>
      <c r="J1987" s="30"/>
      <c r="K1987" s="30"/>
      <c r="L1987" s="30"/>
      <c r="M1987" s="30"/>
    </row>
    <row r="1988" spans="4:13" x14ac:dyDescent="0.2"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</row>
    <row r="1989" spans="4:13" x14ac:dyDescent="0.2"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</row>
    <row r="1990" spans="4:13" x14ac:dyDescent="0.2"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</row>
    <row r="1991" spans="4:13" x14ac:dyDescent="0.2">
      <c r="D1991" s="30"/>
      <c r="E1991" s="30"/>
      <c r="F1991" s="30"/>
      <c r="G1991" s="30"/>
      <c r="H1991" s="30"/>
      <c r="I1991" s="30"/>
      <c r="J1991" s="30"/>
      <c r="K1991" s="30"/>
      <c r="L1991" s="30"/>
      <c r="M1991" s="30"/>
    </row>
    <row r="1992" spans="4:13" x14ac:dyDescent="0.2"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</row>
    <row r="1993" spans="4:13" x14ac:dyDescent="0.2">
      <c r="D1993" s="30"/>
      <c r="E1993" s="30"/>
      <c r="F1993" s="30"/>
      <c r="G1993" s="30"/>
      <c r="H1993" s="30"/>
      <c r="I1993" s="30"/>
      <c r="J1993" s="30"/>
      <c r="K1993" s="30"/>
      <c r="L1993" s="30"/>
      <c r="M1993" s="30"/>
    </row>
    <row r="1994" spans="4:13" x14ac:dyDescent="0.2"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</row>
    <row r="1995" spans="4:13" x14ac:dyDescent="0.2">
      <c r="D1995" s="30"/>
      <c r="E1995" s="30"/>
      <c r="F1995" s="30"/>
      <c r="G1995" s="30"/>
      <c r="H1995" s="30"/>
      <c r="I1995" s="30"/>
      <c r="J1995" s="30"/>
      <c r="K1995" s="30"/>
      <c r="L1995" s="30"/>
      <c r="M1995" s="30"/>
    </row>
    <row r="1996" spans="4:13" x14ac:dyDescent="0.2"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</row>
    <row r="1997" spans="4:13" x14ac:dyDescent="0.2">
      <c r="D1997" s="30"/>
      <c r="E1997" s="30"/>
      <c r="F1997" s="30"/>
      <c r="G1997" s="30"/>
      <c r="H1997" s="30"/>
      <c r="I1997" s="30"/>
      <c r="J1997" s="30"/>
      <c r="K1997" s="30"/>
      <c r="L1997" s="30"/>
      <c r="M1997" s="30"/>
    </row>
    <row r="1998" spans="4:13" x14ac:dyDescent="0.2"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</row>
    <row r="1999" spans="4:13" x14ac:dyDescent="0.2">
      <c r="D1999" s="30"/>
      <c r="E1999" s="30"/>
      <c r="F1999" s="30"/>
      <c r="G1999" s="30"/>
      <c r="H1999" s="30"/>
      <c r="I1999" s="30"/>
      <c r="J1999" s="30"/>
      <c r="K1999" s="30"/>
      <c r="L1999" s="30"/>
      <c r="M1999" s="30"/>
    </row>
    <row r="2000" spans="4:13" x14ac:dyDescent="0.2"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</row>
    <row r="2001" spans="4:13" x14ac:dyDescent="0.2">
      <c r="D2001" s="30"/>
      <c r="E2001" s="30"/>
      <c r="F2001" s="30"/>
      <c r="G2001" s="30"/>
      <c r="H2001" s="30"/>
      <c r="I2001" s="30"/>
      <c r="J2001" s="30"/>
      <c r="K2001" s="30"/>
      <c r="L2001" s="30"/>
      <c r="M2001" s="30"/>
    </row>
    <row r="2002" spans="4:13" x14ac:dyDescent="0.2"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</row>
    <row r="2003" spans="4:13" x14ac:dyDescent="0.2">
      <c r="D2003" s="30"/>
      <c r="E2003" s="30"/>
      <c r="F2003" s="30"/>
      <c r="G2003" s="30"/>
      <c r="H2003" s="30"/>
      <c r="I2003" s="30"/>
      <c r="J2003" s="30"/>
      <c r="K2003" s="30"/>
      <c r="L2003" s="30"/>
      <c r="M2003" s="30"/>
    </row>
    <row r="2004" spans="4:13" x14ac:dyDescent="0.2"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</row>
    <row r="2005" spans="4:13" x14ac:dyDescent="0.2">
      <c r="D2005" s="30"/>
      <c r="E2005" s="30"/>
      <c r="F2005" s="30"/>
      <c r="G2005" s="30"/>
      <c r="H2005" s="30"/>
      <c r="I2005" s="30"/>
      <c r="J2005" s="30"/>
      <c r="K2005" s="30"/>
      <c r="L2005" s="30"/>
      <c r="M2005" s="30"/>
    </row>
    <row r="2006" spans="4:13" x14ac:dyDescent="0.2"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</row>
    <row r="2007" spans="4:13" x14ac:dyDescent="0.2">
      <c r="D2007" s="30"/>
      <c r="E2007" s="30"/>
      <c r="F2007" s="30"/>
      <c r="G2007" s="30"/>
      <c r="H2007" s="30"/>
      <c r="I2007" s="30"/>
      <c r="J2007" s="30"/>
      <c r="K2007" s="30"/>
      <c r="L2007" s="30"/>
      <c r="M2007" s="30"/>
    </row>
    <row r="2008" spans="4:13" x14ac:dyDescent="0.2"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</row>
    <row r="2009" spans="4:13" x14ac:dyDescent="0.2">
      <c r="D2009" s="30"/>
      <c r="E2009" s="30"/>
      <c r="F2009" s="30"/>
      <c r="G2009" s="30"/>
      <c r="H2009" s="30"/>
      <c r="I2009" s="30"/>
      <c r="J2009" s="30"/>
      <c r="K2009" s="30"/>
      <c r="L2009" s="30"/>
      <c r="M2009" s="30"/>
    </row>
    <row r="2010" spans="4:13" x14ac:dyDescent="0.2"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</row>
    <row r="2011" spans="4:13" x14ac:dyDescent="0.2">
      <c r="D2011" s="30"/>
      <c r="E2011" s="30"/>
      <c r="F2011" s="30"/>
      <c r="G2011" s="30"/>
      <c r="H2011" s="30"/>
      <c r="I2011" s="30"/>
      <c r="J2011" s="30"/>
      <c r="K2011" s="30"/>
      <c r="L2011" s="30"/>
      <c r="M2011" s="30"/>
    </row>
    <row r="2012" spans="4:13" x14ac:dyDescent="0.2"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</row>
    <row r="2013" spans="4:13" x14ac:dyDescent="0.2">
      <c r="D2013" s="30"/>
      <c r="E2013" s="30"/>
      <c r="F2013" s="30"/>
      <c r="G2013" s="30"/>
      <c r="H2013" s="30"/>
      <c r="I2013" s="30"/>
      <c r="J2013" s="30"/>
      <c r="K2013" s="30"/>
      <c r="L2013" s="30"/>
      <c r="M2013" s="30"/>
    </row>
    <row r="2014" spans="4:13" x14ac:dyDescent="0.2"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</row>
    <row r="2015" spans="4:13" x14ac:dyDescent="0.2"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</row>
    <row r="2016" spans="4:13" x14ac:dyDescent="0.2"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</row>
    <row r="2017" spans="4:13" x14ac:dyDescent="0.2">
      <c r="D2017" s="30"/>
      <c r="E2017" s="30"/>
      <c r="F2017" s="30"/>
      <c r="G2017" s="30"/>
      <c r="H2017" s="30"/>
      <c r="I2017" s="30"/>
      <c r="J2017" s="30"/>
      <c r="K2017" s="30"/>
      <c r="L2017" s="30"/>
      <c r="M2017" s="30"/>
    </row>
    <row r="2018" spans="4:13" x14ac:dyDescent="0.2"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</row>
    <row r="2019" spans="4:13" x14ac:dyDescent="0.2">
      <c r="D2019" s="30"/>
      <c r="E2019" s="30"/>
      <c r="F2019" s="30"/>
      <c r="G2019" s="30"/>
      <c r="H2019" s="30"/>
      <c r="I2019" s="30"/>
      <c r="J2019" s="30"/>
      <c r="K2019" s="30"/>
      <c r="L2019" s="30"/>
      <c r="M2019" s="30"/>
    </row>
    <row r="2020" spans="4:13" x14ac:dyDescent="0.2"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</row>
    <row r="2021" spans="4:13" x14ac:dyDescent="0.2">
      <c r="D2021" s="30"/>
      <c r="E2021" s="30"/>
      <c r="F2021" s="30"/>
      <c r="G2021" s="30"/>
      <c r="H2021" s="30"/>
      <c r="I2021" s="30"/>
      <c r="J2021" s="30"/>
      <c r="K2021" s="30"/>
      <c r="L2021" s="30"/>
      <c r="M2021" s="30"/>
    </row>
    <row r="2022" spans="4:13" x14ac:dyDescent="0.2"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</row>
    <row r="2023" spans="4:13" x14ac:dyDescent="0.2">
      <c r="D2023" s="30"/>
      <c r="E2023" s="30"/>
      <c r="F2023" s="30"/>
      <c r="G2023" s="30"/>
      <c r="H2023" s="30"/>
      <c r="I2023" s="30"/>
      <c r="J2023" s="30"/>
      <c r="K2023" s="30"/>
      <c r="L2023" s="30"/>
      <c r="M2023" s="30"/>
    </row>
    <row r="2024" spans="4:13" x14ac:dyDescent="0.2"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</row>
    <row r="2025" spans="4:13" x14ac:dyDescent="0.2">
      <c r="D2025" s="30"/>
      <c r="E2025" s="30"/>
      <c r="F2025" s="30"/>
      <c r="G2025" s="30"/>
      <c r="H2025" s="30"/>
      <c r="I2025" s="30"/>
      <c r="J2025" s="30"/>
      <c r="K2025" s="30"/>
      <c r="L2025" s="30"/>
      <c r="M2025" s="30"/>
    </row>
    <row r="2026" spans="4:13" x14ac:dyDescent="0.2"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</row>
    <row r="2027" spans="4:13" x14ac:dyDescent="0.2">
      <c r="D2027" s="30"/>
      <c r="E2027" s="30"/>
      <c r="F2027" s="30"/>
      <c r="G2027" s="30"/>
      <c r="H2027" s="30"/>
      <c r="I2027" s="30"/>
      <c r="J2027" s="30"/>
      <c r="K2027" s="30"/>
      <c r="L2027" s="30"/>
      <c r="M2027" s="30"/>
    </row>
    <row r="2028" spans="4:13" x14ac:dyDescent="0.2"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</row>
    <row r="2029" spans="4:13" x14ac:dyDescent="0.2">
      <c r="D2029" s="30"/>
      <c r="E2029" s="30"/>
      <c r="F2029" s="30"/>
      <c r="G2029" s="30"/>
      <c r="H2029" s="30"/>
      <c r="I2029" s="30"/>
      <c r="J2029" s="30"/>
      <c r="K2029" s="30"/>
      <c r="L2029" s="30"/>
      <c r="M2029" s="30"/>
    </row>
    <row r="2030" spans="4:13" x14ac:dyDescent="0.2"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</row>
    <row r="2031" spans="4:13" x14ac:dyDescent="0.2"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</row>
    <row r="2032" spans="4:13" x14ac:dyDescent="0.2">
      <c r="D2032" s="30"/>
      <c r="E2032" s="30"/>
      <c r="F2032" s="30"/>
      <c r="G2032" s="30"/>
      <c r="H2032" s="30"/>
      <c r="I2032" s="30"/>
      <c r="J2032" s="30"/>
      <c r="K2032" s="30"/>
      <c r="L2032" s="30"/>
      <c r="M2032" s="30"/>
    </row>
    <row r="2033" spans="4:13" x14ac:dyDescent="0.2">
      <c r="D2033" s="30"/>
      <c r="E2033" s="30"/>
      <c r="F2033" s="30"/>
      <c r="G2033" s="30"/>
      <c r="H2033" s="30"/>
      <c r="I2033" s="30"/>
      <c r="J2033" s="30"/>
      <c r="K2033" s="30"/>
      <c r="L2033" s="30"/>
      <c r="M2033" s="30"/>
    </row>
    <row r="2034" spans="4:13" x14ac:dyDescent="0.2">
      <c r="D2034" s="30"/>
      <c r="E2034" s="30"/>
      <c r="F2034" s="30"/>
      <c r="G2034" s="30"/>
      <c r="H2034" s="30"/>
      <c r="I2034" s="30"/>
      <c r="J2034" s="30"/>
      <c r="K2034" s="30"/>
      <c r="L2034" s="30"/>
      <c r="M2034" s="30"/>
    </row>
    <row r="2035" spans="4:13" x14ac:dyDescent="0.2">
      <c r="D2035" s="30"/>
      <c r="E2035" s="30"/>
      <c r="F2035" s="30"/>
      <c r="G2035" s="30"/>
      <c r="H2035" s="30"/>
      <c r="I2035" s="30"/>
      <c r="J2035" s="30"/>
      <c r="K2035" s="30"/>
      <c r="L2035" s="30"/>
      <c r="M2035" s="30"/>
    </row>
    <row r="2036" spans="4:13" x14ac:dyDescent="0.2">
      <c r="D2036" s="30"/>
      <c r="E2036" s="30"/>
      <c r="F2036" s="30"/>
      <c r="G2036" s="30"/>
      <c r="H2036" s="30"/>
      <c r="I2036" s="30"/>
      <c r="J2036" s="30"/>
      <c r="K2036" s="30"/>
      <c r="L2036" s="30"/>
      <c r="M2036" s="30"/>
    </row>
    <row r="2037" spans="4:13" x14ac:dyDescent="0.2">
      <c r="D2037" s="30"/>
      <c r="E2037" s="30"/>
      <c r="F2037" s="30"/>
      <c r="G2037" s="30"/>
      <c r="H2037" s="30"/>
      <c r="I2037" s="30"/>
      <c r="J2037" s="30"/>
      <c r="K2037" s="30"/>
      <c r="L2037" s="30"/>
      <c r="M2037" s="30"/>
    </row>
    <row r="2038" spans="4:13" x14ac:dyDescent="0.2">
      <c r="D2038" s="30"/>
      <c r="E2038" s="30"/>
      <c r="F2038" s="30"/>
      <c r="G2038" s="30"/>
      <c r="H2038" s="30"/>
      <c r="I2038" s="30"/>
      <c r="J2038" s="30"/>
      <c r="K2038" s="30"/>
      <c r="L2038" s="30"/>
      <c r="M2038" s="30"/>
    </row>
    <row r="2039" spans="4:13" x14ac:dyDescent="0.2">
      <c r="D2039" s="30"/>
      <c r="E2039" s="30"/>
      <c r="F2039" s="30"/>
      <c r="G2039" s="30"/>
      <c r="H2039" s="30"/>
      <c r="I2039" s="30"/>
      <c r="J2039" s="30"/>
      <c r="K2039" s="30"/>
      <c r="L2039" s="30"/>
      <c r="M2039" s="30"/>
    </row>
    <row r="2040" spans="4:13" x14ac:dyDescent="0.2">
      <c r="D2040" s="30"/>
      <c r="E2040" s="30"/>
      <c r="F2040" s="30"/>
      <c r="G2040" s="30"/>
      <c r="H2040" s="30"/>
      <c r="I2040" s="30"/>
      <c r="J2040" s="30"/>
      <c r="K2040" s="30"/>
      <c r="L2040" s="30"/>
      <c r="M2040" s="30"/>
    </row>
    <row r="2041" spans="4:13" x14ac:dyDescent="0.2">
      <c r="D2041" s="30"/>
      <c r="E2041" s="30"/>
      <c r="F2041" s="30"/>
      <c r="G2041" s="30"/>
      <c r="H2041" s="30"/>
      <c r="I2041" s="30"/>
      <c r="J2041" s="30"/>
      <c r="K2041" s="30"/>
      <c r="L2041" s="30"/>
      <c r="M2041" s="30"/>
    </row>
    <row r="2042" spans="4:13" x14ac:dyDescent="0.2">
      <c r="D2042" s="30"/>
      <c r="E2042" s="30"/>
      <c r="F2042" s="30"/>
      <c r="G2042" s="30"/>
      <c r="H2042" s="30"/>
      <c r="I2042" s="30"/>
      <c r="J2042" s="30"/>
      <c r="K2042" s="30"/>
      <c r="L2042" s="30"/>
      <c r="M2042" s="30"/>
    </row>
    <row r="2043" spans="4:13" x14ac:dyDescent="0.2">
      <c r="D2043" s="30"/>
      <c r="E2043" s="30"/>
      <c r="F2043" s="30"/>
      <c r="G2043" s="30"/>
      <c r="H2043" s="30"/>
      <c r="I2043" s="30"/>
      <c r="J2043" s="30"/>
      <c r="K2043" s="30"/>
      <c r="L2043" s="30"/>
      <c r="M2043" s="30"/>
    </row>
    <row r="2044" spans="4:13" x14ac:dyDescent="0.2">
      <c r="D2044" s="30"/>
      <c r="E2044" s="30"/>
      <c r="F2044" s="30"/>
      <c r="G2044" s="30"/>
      <c r="H2044" s="30"/>
      <c r="I2044" s="30"/>
      <c r="J2044" s="30"/>
      <c r="K2044" s="30"/>
      <c r="L2044" s="30"/>
      <c r="M2044" s="30"/>
    </row>
    <row r="2045" spans="4:13" x14ac:dyDescent="0.2">
      <c r="D2045" s="30"/>
      <c r="E2045" s="30"/>
      <c r="F2045" s="30"/>
      <c r="G2045" s="30"/>
      <c r="H2045" s="30"/>
      <c r="I2045" s="30"/>
      <c r="J2045" s="30"/>
      <c r="K2045" s="30"/>
      <c r="L2045" s="30"/>
      <c r="M2045" s="30"/>
    </row>
    <row r="2046" spans="4:13" x14ac:dyDescent="0.2">
      <c r="D2046" s="30"/>
      <c r="E2046" s="30"/>
      <c r="F2046" s="30"/>
      <c r="G2046" s="30"/>
      <c r="H2046" s="30"/>
      <c r="I2046" s="30"/>
      <c r="J2046" s="30"/>
      <c r="K2046" s="30"/>
      <c r="L2046" s="30"/>
      <c r="M2046" s="30"/>
    </row>
    <row r="2047" spans="4:13" x14ac:dyDescent="0.2">
      <c r="D2047" s="30"/>
      <c r="E2047" s="30"/>
      <c r="F2047" s="30"/>
      <c r="G2047" s="30"/>
      <c r="H2047" s="30"/>
      <c r="I2047" s="30"/>
      <c r="J2047" s="30"/>
      <c r="K2047" s="30"/>
      <c r="L2047" s="30"/>
      <c r="M2047" s="30"/>
    </row>
    <row r="2048" spans="4:13" x14ac:dyDescent="0.2"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</row>
    <row r="2049" spans="4:13" x14ac:dyDescent="0.2">
      <c r="D2049" s="30"/>
      <c r="E2049" s="30"/>
      <c r="F2049" s="30"/>
      <c r="G2049" s="30"/>
      <c r="H2049" s="30"/>
      <c r="I2049" s="30"/>
      <c r="J2049" s="30"/>
      <c r="K2049" s="30"/>
      <c r="L2049" s="30"/>
      <c r="M2049" s="30"/>
    </row>
    <row r="2050" spans="4:13" x14ac:dyDescent="0.2">
      <c r="D2050" s="30"/>
      <c r="E2050" s="30"/>
      <c r="F2050" s="30"/>
      <c r="G2050" s="30"/>
      <c r="H2050" s="30"/>
      <c r="I2050" s="30"/>
      <c r="J2050" s="30"/>
      <c r="K2050" s="30"/>
      <c r="L2050" s="30"/>
      <c r="M2050" s="30"/>
    </row>
    <row r="2051" spans="4:13" x14ac:dyDescent="0.2">
      <c r="D2051" s="30"/>
      <c r="E2051" s="30"/>
      <c r="F2051" s="30"/>
      <c r="G2051" s="30"/>
      <c r="H2051" s="30"/>
      <c r="I2051" s="30"/>
      <c r="J2051" s="30"/>
      <c r="K2051" s="30"/>
      <c r="L2051" s="30"/>
      <c r="M2051" s="30"/>
    </row>
    <row r="2052" spans="4:13" x14ac:dyDescent="0.2">
      <c r="D2052" s="30"/>
      <c r="E2052" s="30"/>
      <c r="F2052" s="30"/>
      <c r="G2052" s="30"/>
      <c r="H2052" s="30"/>
      <c r="I2052" s="30"/>
      <c r="J2052" s="30"/>
      <c r="K2052" s="30"/>
      <c r="L2052" s="30"/>
      <c r="M2052" s="30"/>
    </row>
    <row r="2053" spans="4:13" x14ac:dyDescent="0.2">
      <c r="D2053" s="30"/>
      <c r="E2053" s="30"/>
      <c r="F2053" s="30"/>
      <c r="G2053" s="30"/>
      <c r="H2053" s="30"/>
      <c r="I2053" s="30"/>
      <c r="J2053" s="30"/>
      <c r="K2053" s="30"/>
      <c r="L2053" s="30"/>
      <c r="M2053" s="30"/>
    </row>
    <row r="2054" spans="4:13" x14ac:dyDescent="0.2"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</row>
    <row r="2055" spans="4:13" x14ac:dyDescent="0.2">
      <c r="D2055" s="30"/>
      <c r="E2055" s="30"/>
      <c r="F2055" s="30"/>
      <c r="G2055" s="30"/>
      <c r="H2055" s="30"/>
      <c r="I2055" s="30"/>
      <c r="J2055" s="30"/>
      <c r="K2055" s="30"/>
      <c r="L2055" s="30"/>
      <c r="M2055" s="30"/>
    </row>
    <row r="2056" spans="4:13" x14ac:dyDescent="0.2">
      <c r="D2056" s="30"/>
      <c r="E2056" s="30"/>
      <c r="F2056" s="30"/>
      <c r="G2056" s="30"/>
      <c r="H2056" s="30"/>
      <c r="I2056" s="30"/>
      <c r="J2056" s="30"/>
      <c r="K2056" s="30"/>
      <c r="L2056" s="30"/>
      <c r="M2056" s="30"/>
    </row>
    <row r="2057" spans="4:13" x14ac:dyDescent="0.2">
      <c r="D2057" s="30"/>
      <c r="E2057" s="30"/>
      <c r="F2057" s="30"/>
      <c r="G2057" s="30"/>
      <c r="H2057" s="30"/>
      <c r="I2057" s="30"/>
      <c r="J2057" s="30"/>
      <c r="K2057" s="30"/>
      <c r="L2057" s="30"/>
      <c r="M2057" s="30"/>
    </row>
    <row r="2058" spans="4:13" x14ac:dyDescent="0.2">
      <c r="D2058" s="30"/>
      <c r="E2058" s="30"/>
      <c r="F2058" s="30"/>
      <c r="G2058" s="30"/>
      <c r="H2058" s="30"/>
      <c r="I2058" s="30"/>
      <c r="J2058" s="30"/>
      <c r="K2058" s="30"/>
      <c r="L2058" s="30"/>
      <c r="M2058" s="30"/>
    </row>
    <row r="2059" spans="4:13" x14ac:dyDescent="0.2">
      <c r="D2059" s="30"/>
      <c r="E2059" s="30"/>
      <c r="F2059" s="30"/>
      <c r="G2059" s="30"/>
      <c r="H2059" s="30"/>
      <c r="I2059" s="30"/>
      <c r="J2059" s="30"/>
      <c r="K2059" s="30"/>
      <c r="L2059" s="30"/>
      <c r="M2059" s="30"/>
    </row>
    <row r="2060" spans="4:13" x14ac:dyDescent="0.2">
      <c r="D2060" s="30"/>
      <c r="E2060" s="30"/>
      <c r="F2060" s="30"/>
      <c r="G2060" s="30"/>
      <c r="H2060" s="30"/>
      <c r="I2060" s="30"/>
      <c r="J2060" s="30"/>
      <c r="K2060" s="30"/>
      <c r="L2060" s="30"/>
      <c r="M2060" s="30"/>
    </row>
    <row r="2061" spans="4:13" x14ac:dyDescent="0.2">
      <c r="D2061" s="30"/>
      <c r="E2061" s="30"/>
      <c r="F2061" s="30"/>
      <c r="G2061" s="30"/>
      <c r="H2061" s="30"/>
      <c r="I2061" s="30"/>
      <c r="J2061" s="30"/>
      <c r="K2061" s="30"/>
      <c r="L2061" s="30"/>
      <c r="M2061" s="30"/>
    </row>
    <row r="2062" spans="4:13" x14ac:dyDescent="0.2">
      <c r="D2062" s="30"/>
      <c r="E2062" s="30"/>
      <c r="F2062" s="30"/>
      <c r="G2062" s="30"/>
      <c r="H2062" s="30"/>
      <c r="I2062" s="30"/>
      <c r="J2062" s="30"/>
      <c r="K2062" s="30"/>
      <c r="L2062" s="30"/>
      <c r="M2062" s="30"/>
    </row>
    <row r="2063" spans="4:13" x14ac:dyDescent="0.2">
      <c r="D2063" s="30"/>
      <c r="E2063" s="30"/>
      <c r="F2063" s="30"/>
      <c r="G2063" s="30"/>
      <c r="H2063" s="30"/>
      <c r="I2063" s="30"/>
      <c r="J2063" s="30"/>
      <c r="K2063" s="30"/>
      <c r="L2063" s="30"/>
      <c r="M2063" s="30"/>
    </row>
    <row r="2064" spans="4:13" x14ac:dyDescent="0.2">
      <c r="D2064" s="30"/>
      <c r="E2064" s="30"/>
      <c r="F2064" s="30"/>
      <c r="G2064" s="30"/>
      <c r="H2064" s="30"/>
      <c r="I2064" s="30"/>
      <c r="J2064" s="30"/>
      <c r="K2064" s="30"/>
      <c r="L2064" s="30"/>
      <c r="M2064" s="30"/>
    </row>
    <row r="2065" spans="4:13" x14ac:dyDescent="0.2">
      <c r="D2065" s="30"/>
      <c r="E2065" s="30"/>
      <c r="F2065" s="30"/>
      <c r="G2065" s="30"/>
      <c r="H2065" s="30"/>
      <c r="I2065" s="30"/>
      <c r="J2065" s="30"/>
      <c r="K2065" s="30"/>
      <c r="L2065" s="30"/>
      <c r="M2065" s="30"/>
    </row>
    <row r="2066" spans="4:13" x14ac:dyDescent="0.2">
      <c r="D2066" s="30"/>
      <c r="E2066" s="30"/>
      <c r="F2066" s="30"/>
      <c r="G2066" s="30"/>
      <c r="H2066" s="30"/>
      <c r="I2066" s="30"/>
      <c r="J2066" s="30"/>
      <c r="K2066" s="30"/>
      <c r="L2066" s="30"/>
      <c r="M2066" s="30"/>
    </row>
    <row r="2067" spans="4:13" x14ac:dyDescent="0.2">
      <c r="D2067" s="30"/>
      <c r="E2067" s="30"/>
      <c r="F2067" s="30"/>
      <c r="G2067" s="30"/>
      <c r="H2067" s="30"/>
      <c r="I2067" s="30"/>
      <c r="J2067" s="30"/>
      <c r="K2067" s="30"/>
      <c r="L2067" s="30"/>
      <c r="M2067" s="30"/>
    </row>
    <row r="2068" spans="4:13" x14ac:dyDescent="0.2">
      <c r="D2068" s="30"/>
      <c r="E2068" s="30"/>
      <c r="F2068" s="30"/>
      <c r="G2068" s="30"/>
      <c r="H2068" s="30"/>
      <c r="I2068" s="30"/>
      <c r="J2068" s="30"/>
      <c r="K2068" s="30"/>
      <c r="L2068" s="30"/>
      <c r="M2068" s="30"/>
    </row>
    <row r="2069" spans="4:13" x14ac:dyDescent="0.2">
      <c r="D2069" s="30"/>
      <c r="E2069" s="30"/>
      <c r="F2069" s="30"/>
      <c r="G2069" s="30"/>
      <c r="H2069" s="30"/>
      <c r="I2069" s="30"/>
      <c r="J2069" s="30"/>
      <c r="K2069" s="30"/>
      <c r="L2069" s="30"/>
      <c r="M2069" s="30"/>
    </row>
    <row r="2070" spans="4:13" x14ac:dyDescent="0.2">
      <c r="D2070" s="30"/>
      <c r="E2070" s="30"/>
      <c r="F2070" s="30"/>
      <c r="G2070" s="30"/>
      <c r="H2070" s="30"/>
      <c r="I2070" s="30"/>
      <c r="J2070" s="30"/>
      <c r="K2070" s="30"/>
      <c r="L2070" s="30"/>
      <c r="M2070" s="30"/>
    </row>
    <row r="2071" spans="4:13" x14ac:dyDescent="0.2">
      <c r="D2071" s="30"/>
      <c r="E2071" s="30"/>
      <c r="F2071" s="30"/>
      <c r="G2071" s="30"/>
      <c r="H2071" s="30"/>
      <c r="I2071" s="30"/>
      <c r="J2071" s="30"/>
      <c r="K2071" s="30"/>
      <c r="L2071" s="30"/>
      <c r="M2071" s="30"/>
    </row>
    <row r="2072" spans="4:13" x14ac:dyDescent="0.2">
      <c r="D2072" s="30"/>
      <c r="E2072" s="30"/>
      <c r="F2072" s="30"/>
      <c r="G2072" s="30"/>
      <c r="H2072" s="30"/>
      <c r="I2072" s="30"/>
      <c r="J2072" s="30"/>
      <c r="K2072" s="30"/>
      <c r="L2072" s="30"/>
      <c r="M2072" s="30"/>
    </row>
    <row r="2073" spans="4:13" x14ac:dyDescent="0.2">
      <c r="D2073" s="30"/>
      <c r="E2073" s="30"/>
      <c r="F2073" s="30"/>
      <c r="G2073" s="30"/>
      <c r="H2073" s="30"/>
      <c r="I2073" s="30"/>
      <c r="J2073" s="30"/>
      <c r="K2073" s="30"/>
      <c r="L2073" s="30"/>
      <c r="M2073" s="30"/>
    </row>
    <row r="2074" spans="4:13" x14ac:dyDescent="0.2">
      <c r="D2074" s="30"/>
      <c r="E2074" s="30"/>
      <c r="F2074" s="30"/>
      <c r="G2074" s="30"/>
      <c r="H2074" s="30"/>
      <c r="I2074" s="30"/>
      <c r="J2074" s="30"/>
      <c r="K2074" s="30"/>
      <c r="L2074" s="30"/>
      <c r="M2074" s="30"/>
    </row>
    <row r="2075" spans="4:13" x14ac:dyDescent="0.2">
      <c r="D2075" s="30"/>
      <c r="E2075" s="30"/>
      <c r="F2075" s="30"/>
      <c r="G2075" s="30"/>
      <c r="H2075" s="30"/>
      <c r="I2075" s="30"/>
      <c r="J2075" s="30"/>
      <c r="K2075" s="30"/>
      <c r="L2075" s="30"/>
      <c r="M2075" s="30"/>
    </row>
    <row r="2076" spans="4:13" x14ac:dyDescent="0.2">
      <c r="D2076" s="30"/>
      <c r="E2076" s="30"/>
      <c r="F2076" s="30"/>
      <c r="G2076" s="30"/>
      <c r="H2076" s="30"/>
      <c r="I2076" s="30"/>
      <c r="J2076" s="30"/>
      <c r="K2076" s="30"/>
      <c r="L2076" s="30"/>
      <c r="M2076" s="30"/>
    </row>
    <row r="2077" spans="4:13" x14ac:dyDescent="0.2">
      <c r="D2077" s="30"/>
      <c r="E2077" s="30"/>
      <c r="F2077" s="30"/>
      <c r="G2077" s="30"/>
      <c r="H2077" s="30"/>
      <c r="I2077" s="30"/>
      <c r="J2077" s="30"/>
      <c r="K2077" s="30"/>
      <c r="L2077" s="30"/>
      <c r="M2077" s="30"/>
    </row>
    <row r="2078" spans="4:13" x14ac:dyDescent="0.2">
      <c r="D2078" s="30"/>
      <c r="E2078" s="30"/>
      <c r="F2078" s="30"/>
      <c r="G2078" s="30"/>
      <c r="H2078" s="30"/>
      <c r="I2078" s="30"/>
      <c r="J2078" s="30"/>
      <c r="K2078" s="30"/>
      <c r="L2078" s="30"/>
      <c r="M2078" s="30"/>
    </row>
    <row r="2079" spans="4:13" x14ac:dyDescent="0.2">
      <c r="D2079" s="30"/>
      <c r="E2079" s="30"/>
      <c r="F2079" s="30"/>
      <c r="G2079" s="30"/>
      <c r="H2079" s="30"/>
      <c r="I2079" s="30"/>
      <c r="J2079" s="30"/>
      <c r="K2079" s="30"/>
      <c r="L2079" s="30"/>
      <c r="M2079" s="30"/>
    </row>
    <row r="2080" spans="4:13" x14ac:dyDescent="0.2"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</row>
    <row r="2081" spans="4:13" x14ac:dyDescent="0.2">
      <c r="D2081" s="30"/>
      <c r="E2081" s="30"/>
      <c r="F2081" s="30"/>
      <c r="G2081" s="30"/>
      <c r="H2081" s="30"/>
      <c r="I2081" s="30"/>
      <c r="J2081" s="30"/>
      <c r="K2081" s="30"/>
      <c r="L2081" s="30"/>
      <c r="M2081" s="30"/>
    </row>
    <row r="2082" spans="4:13" x14ac:dyDescent="0.2">
      <c r="D2082" s="30"/>
      <c r="E2082" s="30"/>
      <c r="F2082" s="30"/>
      <c r="G2082" s="30"/>
      <c r="H2082" s="30"/>
      <c r="I2082" s="30"/>
      <c r="J2082" s="30"/>
      <c r="K2082" s="30"/>
      <c r="L2082" s="30"/>
      <c r="M2082" s="30"/>
    </row>
    <row r="2083" spans="4:13" x14ac:dyDescent="0.2">
      <c r="D2083" s="30"/>
      <c r="E2083" s="30"/>
      <c r="F2083" s="30"/>
      <c r="G2083" s="30"/>
      <c r="H2083" s="30"/>
      <c r="I2083" s="30"/>
      <c r="J2083" s="30"/>
      <c r="K2083" s="30"/>
      <c r="L2083" s="30"/>
      <c r="M2083" s="30"/>
    </row>
    <row r="2084" spans="4:13" x14ac:dyDescent="0.2">
      <c r="D2084" s="30"/>
      <c r="E2084" s="30"/>
      <c r="F2084" s="30"/>
      <c r="G2084" s="30"/>
      <c r="H2084" s="30"/>
      <c r="I2084" s="30"/>
      <c r="J2084" s="30"/>
      <c r="K2084" s="30"/>
      <c r="L2084" s="30"/>
      <c r="M2084" s="30"/>
    </row>
    <row r="2085" spans="4:13" x14ac:dyDescent="0.2"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</row>
    <row r="2086" spans="4:13" x14ac:dyDescent="0.2">
      <c r="D2086" s="30"/>
      <c r="E2086" s="30"/>
      <c r="F2086" s="30"/>
      <c r="G2086" s="30"/>
      <c r="H2086" s="30"/>
      <c r="I2086" s="30"/>
      <c r="J2086" s="30"/>
      <c r="K2086" s="30"/>
      <c r="L2086" s="30"/>
      <c r="M2086" s="30"/>
    </row>
    <row r="2087" spans="4:13" x14ac:dyDescent="0.2">
      <c r="D2087" s="30"/>
      <c r="E2087" s="30"/>
      <c r="F2087" s="30"/>
      <c r="G2087" s="30"/>
      <c r="H2087" s="30"/>
      <c r="I2087" s="30"/>
      <c r="J2087" s="30"/>
      <c r="K2087" s="30"/>
      <c r="L2087" s="30"/>
      <c r="M2087" s="30"/>
    </row>
    <row r="2088" spans="4:13" x14ac:dyDescent="0.2">
      <c r="D2088" s="30"/>
      <c r="E2088" s="30"/>
      <c r="F2088" s="30"/>
      <c r="G2088" s="30"/>
      <c r="H2088" s="30"/>
      <c r="I2088" s="30"/>
      <c r="J2088" s="30"/>
      <c r="K2088" s="30"/>
      <c r="L2088" s="30"/>
      <c r="M2088" s="30"/>
    </row>
    <row r="2089" spans="4:13" x14ac:dyDescent="0.2"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</row>
    <row r="2090" spans="4:13" x14ac:dyDescent="0.2">
      <c r="D2090" s="30"/>
      <c r="E2090" s="30"/>
      <c r="F2090" s="30"/>
      <c r="G2090" s="30"/>
      <c r="H2090" s="30"/>
      <c r="I2090" s="30"/>
      <c r="J2090" s="30"/>
      <c r="K2090" s="30"/>
      <c r="L2090" s="30"/>
      <c r="M2090" s="30"/>
    </row>
    <row r="2091" spans="4:13" x14ac:dyDescent="0.2"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</row>
    <row r="2092" spans="4:13" x14ac:dyDescent="0.2"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</row>
    <row r="2093" spans="4:13" x14ac:dyDescent="0.2">
      <c r="D2093" s="30"/>
      <c r="E2093" s="30"/>
      <c r="F2093" s="30"/>
      <c r="G2093" s="30"/>
      <c r="H2093" s="30"/>
      <c r="I2093" s="30"/>
      <c r="J2093" s="30"/>
      <c r="K2093" s="30"/>
      <c r="L2093" s="30"/>
      <c r="M2093" s="30"/>
    </row>
    <row r="2094" spans="4:13" x14ac:dyDescent="0.2">
      <c r="D2094" s="30"/>
      <c r="E2094" s="30"/>
      <c r="F2094" s="30"/>
      <c r="G2094" s="30"/>
      <c r="H2094" s="30"/>
      <c r="I2094" s="30"/>
      <c r="J2094" s="30"/>
      <c r="K2094" s="30"/>
      <c r="L2094" s="30"/>
      <c r="M2094" s="30"/>
    </row>
    <row r="2095" spans="4:13" x14ac:dyDescent="0.2">
      <c r="D2095" s="30"/>
      <c r="E2095" s="30"/>
      <c r="F2095" s="30"/>
      <c r="G2095" s="30"/>
      <c r="H2095" s="30"/>
      <c r="I2095" s="30"/>
      <c r="J2095" s="30"/>
      <c r="K2095" s="30"/>
      <c r="L2095" s="30"/>
      <c r="M2095" s="30"/>
    </row>
    <row r="2096" spans="4:13" x14ac:dyDescent="0.2">
      <c r="D2096" s="30"/>
      <c r="E2096" s="30"/>
      <c r="F2096" s="30"/>
      <c r="G2096" s="30"/>
      <c r="H2096" s="30"/>
      <c r="I2096" s="30"/>
      <c r="J2096" s="30"/>
      <c r="K2096" s="30"/>
      <c r="L2096" s="30"/>
      <c r="M2096" s="30"/>
    </row>
    <row r="2097" spans="4:13" x14ac:dyDescent="0.2">
      <c r="D2097" s="30"/>
      <c r="E2097" s="30"/>
      <c r="F2097" s="30"/>
      <c r="G2097" s="30"/>
      <c r="H2097" s="30"/>
      <c r="I2097" s="30"/>
      <c r="J2097" s="30"/>
      <c r="K2097" s="30"/>
      <c r="L2097" s="30"/>
      <c r="M2097" s="30"/>
    </row>
    <row r="2098" spans="4:13" x14ac:dyDescent="0.2"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</row>
    <row r="2099" spans="4:13" x14ac:dyDescent="0.2">
      <c r="D2099" s="30"/>
      <c r="E2099" s="30"/>
      <c r="F2099" s="30"/>
      <c r="G2099" s="30"/>
      <c r="H2099" s="30"/>
      <c r="I2099" s="30"/>
      <c r="J2099" s="30"/>
      <c r="K2099" s="30"/>
      <c r="L2099" s="30"/>
      <c r="M2099" s="30"/>
    </row>
    <row r="2100" spans="4:13" x14ac:dyDescent="0.2">
      <c r="D2100" s="30"/>
      <c r="E2100" s="30"/>
      <c r="F2100" s="30"/>
      <c r="G2100" s="30"/>
      <c r="H2100" s="30"/>
      <c r="I2100" s="30"/>
      <c r="J2100" s="30"/>
      <c r="K2100" s="30"/>
      <c r="L2100" s="30"/>
      <c r="M2100" s="30"/>
    </row>
    <row r="2101" spans="4:13" x14ac:dyDescent="0.2">
      <c r="D2101" s="30"/>
      <c r="E2101" s="30"/>
      <c r="F2101" s="30"/>
      <c r="G2101" s="30"/>
      <c r="H2101" s="30"/>
      <c r="I2101" s="30"/>
      <c r="J2101" s="30"/>
      <c r="K2101" s="30"/>
      <c r="L2101" s="30"/>
      <c r="M2101" s="30"/>
    </row>
    <row r="2102" spans="4:13" x14ac:dyDescent="0.2">
      <c r="D2102" s="30"/>
      <c r="E2102" s="30"/>
      <c r="F2102" s="30"/>
      <c r="G2102" s="30"/>
      <c r="H2102" s="30"/>
      <c r="I2102" s="30"/>
      <c r="J2102" s="30"/>
      <c r="K2102" s="30"/>
      <c r="L2102" s="30"/>
      <c r="M2102" s="30"/>
    </row>
    <row r="2103" spans="4:13" x14ac:dyDescent="0.2">
      <c r="D2103" s="30"/>
      <c r="E2103" s="30"/>
      <c r="F2103" s="30"/>
      <c r="G2103" s="30"/>
      <c r="H2103" s="30"/>
      <c r="I2103" s="30"/>
      <c r="J2103" s="30"/>
      <c r="K2103" s="30"/>
      <c r="L2103" s="30"/>
      <c r="M2103" s="30"/>
    </row>
    <row r="2104" spans="4:13" x14ac:dyDescent="0.2">
      <c r="D2104" s="30"/>
      <c r="E2104" s="30"/>
      <c r="F2104" s="30"/>
      <c r="G2104" s="30"/>
      <c r="H2104" s="30"/>
      <c r="I2104" s="30"/>
      <c r="J2104" s="30"/>
      <c r="K2104" s="30"/>
      <c r="L2104" s="30"/>
      <c r="M2104" s="30"/>
    </row>
    <row r="2105" spans="4:13" x14ac:dyDescent="0.2">
      <c r="D2105" s="30"/>
      <c r="E2105" s="30"/>
      <c r="F2105" s="30"/>
      <c r="G2105" s="30"/>
      <c r="H2105" s="30"/>
      <c r="I2105" s="30"/>
      <c r="J2105" s="30"/>
      <c r="K2105" s="30"/>
      <c r="L2105" s="30"/>
      <c r="M2105" s="30"/>
    </row>
    <row r="2106" spans="4:13" x14ac:dyDescent="0.2">
      <c r="D2106" s="30"/>
      <c r="E2106" s="30"/>
      <c r="F2106" s="30"/>
      <c r="G2106" s="30"/>
      <c r="H2106" s="30"/>
      <c r="I2106" s="30"/>
      <c r="J2106" s="30"/>
      <c r="K2106" s="30"/>
      <c r="L2106" s="30"/>
      <c r="M2106" s="30"/>
    </row>
    <row r="2107" spans="4:13" x14ac:dyDescent="0.2">
      <c r="D2107" s="30"/>
      <c r="E2107" s="30"/>
      <c r="F2107" s="30"/>
      <c r="G2107" s="30"/>
      <c r="H2107" s="30"/>
      <c r="I2107" s="30"/>
      <c r="J2107" s="30"/>
      <c r="K2107" s="30"/>
      <c r="L2107" s="30"/>
      <c r="M2107" s="30"/>
    </row>
    <row r="2108" spans="4:13" x14ac:dyDescent="0.2">
      <c r="D2108" s="30"/>
      <c r="E2108" s="30"/>
      <c r="F2108" s="30"/>
      <c r="G2108" s="30"/>
      <c r="H2108" s="30"/>
      <c r="I2108" s="30"/>
      <c r="J2108" s="30"/>
      <c r="K2108" s="30"/>
      <c r="L2108" s="30"/>
      <c r="M2108" s="30"/>
    </row>
    <row r="2109" spans="4:13" x14ac:dyDescent="0.2">
      <c r="D2109" s="30"/>
      <c r="E2109" s="30"/>
      <c r="F2109" s="30"/>
      <c r="G2109" s="30"/>
      <c r="H2109" s="30"/>
      <c r="I2109" s="30"/>
      <c r="J2109" s="30"/>
      <c r="K2109" s="30"/>
      <c r="L2109" s="30"/>
      <c r="M2109" s="30"/>
    </row>
    <row r="2110" spans="4:13" x14ac:dyDescent="0.2">
      <c r="D2110" s="30"/>
      <c r="E2110" s="30"/>
      <c r="F2110" s="30"/>
      <c r="G2110" s="30"/>
      <c r="H2110" s="30"/>
      <c r="I2110" s="30"/>
      <c r="J2110" s="30"/>
      <c r="K2110" s="30"/>
      <c r="L2110" s="30"/>
      <c r="M2110" s="30"/>
    </row>
    <row r="2111" spans="4:13" x14ac:dyDescent="0.2">
      <c r="D2111" s="30"/>
      <c r="E2111" s="30"/>
      <c r="F2111" s="30"/>
      <c r="G2111" s="30"/>
      <c r="H2111" s="30"/>
      <c r="I2111" s="30"/>
      <c r="J2111" s="30"/>
      <c r="K2111" s="30"/>
      <c r="L2111" s="30"/>
      <c r="M2111" s="30"/>
    </row>
    <row r="2112" spans="4:13" x14ac:dyDescent="0.2">
      <c r="D2112" s="30"/>
      <c r="E2112" s="30"/>
      <c r="F2112" s="30"/>
      <c r="G2112" s="30"/>
      <c r="H2112" s="30"/>
      <c r="I2112" s="30"/>
      <c r="J2112" s="30"/>
      <c r="K2112" s="30"/>
      <c r="L2112" s="30"/>
      <c r="M2112" s="30"/>
    </row>
    <row r="2113" spans="4:13" x14ac:dyDescent="0.2">
      <c r="D2113" s="30"/>
      <c r="E2113" s="30"/>
      <c r="F2113" s="30"/>
      <c r="G2113" s="30"/>
      <c r="H2113" s="30"/>
      <c r="I2113" s="30"/>
      <c r="J2113" s="30"/>
      <c r="K2113" s="30"/>
      <c r="L2113" s="30"/>
      <c r="M2113" s="30"/>
    </row>
    <row r="2114" spans="4:13" x14ac:dyDescent="0.2">
      <c r="D2114" s="30"/>
      <c r="E2114" s="30"/>
      <c r="F2114" s="30"/>
      <c r="G2114" s="30"/>
      <c r="H2114" s="30"/>
      <c r="I2114" s="30"/>
      <c r="J2114" s="30"/>
      <c r="K2114" s="30"/>
      <c r="L2114" s="30"/>
      <c r="M2114" s="30"/>
    </row>
    <row r="2115" spans="4:13" x14ac:dyDescent="0.2">
      <c r="D2115" s="30"/>
      <c r="E2115" s="30"/>
      <c r="F2115" s="30"/>
      <c r="G2115" s="30"/>
      <c r="H2115" s="30"/>
      <c r="I2115" s="30"/>
      <c r="J2115" s="30"/>
      <c r="K2115" s="30"/>
      <c r="L2115" s="30"/>
      <c r="M2115" s="30"/>
    </row>
    <row r="2116" spans="4:13" x14ac:dyDescent="0.2">
      <c r="D2116" s="30"/>
      <c r="E2116" s="30"/>
      <c r="F2116" s="30"/>
      <c r="G2116" s="30"/>
      <c r="H2116" s="30"/>
      <c r="I2116" s="30"/>
      <c r="J2116" s="30"/>
      <c r="K2116" s="30"/>
      <c r="L2116" s="30"/>
      <c r="M2116" s="30"/>
    </row>
    <row r="2117" spans="4:13" x14ac:dyDescent="0.2">
      <c r="D2117" s="30"/>
      <c r="E2117" s="30"/>
      <c r="F2117" s="30"/>
      <c r="G2117" s="30"/>
      <c r="H2117" s="30"/>
      <c r="I2117" s="30"/>
      <c r="J2117" s="30"/>
      <c r="K2117" s="30"/>
      <c r="L2117" s="30"/>
      <c r="M2117" s="30"/>
    </row>
    <row r="2118" spans="4:13" x14ac:dyDescent="0.2">
      <c r="D2118" s="30"/>
      <c r="E2118" s="30"/>
      <c r="F2118" s="30"/>
      <c r="G2118" s="30"/>
      <c r="H2118" s="30"/>
      <c r="I2118" s="30"/>
      <c r="J2118" s="30"/>
      <c r="K2118" s="30"/>
      <c r="L2118" s="30"/>
      <c r="M2118" s="30"/>
    </row>
    <row r="2119" spans="4:13" x14ac:dyDescent="0.2">
      <c r="D2119" s="30"/>
      <c r="E2119" s="30"/>
      <c r="F2119" s="30"/>
      <c r="G2119" s="30"/>
      <c r="H2119" s="30"/>
      <c r="I2119" s="30"/>
      <c r="J2119" s="30"/>
      <c r="K2119" s="30"/>
      <c r="L2119" s="30"/>
      <c r="M2119" s="30"/>
    </row>
    <row r="2120" spans="4:13" x14ac:dyDescent="0.2">
      <c r="D2120" s="30"/>
      <c r="E2120" s="30"/>
      <c r="F2120" s="30"/>
      <c r="G2120" s="30"/>
      <c r="H2120" s="30"/>
      <c r="I2120" s="30"/>
      <c r="J2120" s="30"/>
      <c r="K2120" s="30"/>
      <c r="L2120" s="30"/>
      <c r="M2120" s="30"/>
    </row>
    <row r="2121" spans="4:13" x14ac:dyDescent="0.2">
      <c r="D2121" s="30"/>
      <c r="E2121" s="30"/>
      <c r="F2121" s="30"/>
      <c r="G2121" s="30"/>
      <c r="H2121" s="30"/>
      <c r="I2121" s="30"/>
      <c r="J2121" s="30"/>
      <c r="K2121" s="30"/>
      <c r="L2121" s="30"/>
      <c r="M2121" s="30"/>
    </row>
    <row r="2122" spans="4:13" x14ac:dyDescent="0.2">
      <c r="D2122" s="30"/>
      <c r="E2122" s="30"/>
      <c r="F2122" s="30"/>
      <c r="G2122" s="30"/>
      <c r="H2122" s="30"/>
      <c r="I2122" s="30"/>
      <c r="J2122" s="30"/>
      <c r="K2122" s="30"/>
      <c r="L2122" s="30"/>
      <c r="M2122" s="30"/>
    </row>
    <row r="2123" spans="4:13" x14ac:dyDescent="0.2">
      <c r="D2123" s="30"/>
      <c r="E2123" s="30"/>
      <c r="F2123" s="30"/>
      <c r="G2123" s="30"/>
      <c r="H2123" s="30"/>
      <c r="I2123" s="30"/>
      <c r="J2123" s="30"/>
      <c r="K2123" s="30"/>
      <c r="L2123" s="30"/>
      <c r="M2123" s="30"/>
    </row>
    <row r="2124" spans="4:13" x14ac:dyDescent="0.2">
      <c r="D2124" s="30"/>
      <c r="E2124" s="30"/>
      <c r="F2124" s="30"/>
      <c r="G2124" s="30"/>
      <c r="H2124" s="30"/>
      <c r="I2124" s="30"/>
      <c r="J2124" s="30"/>
      <c r="K2124" s="30"/>
      <c r="L2124" s="30"/>
      <c r="M2124" s="30"/>
    </row>
    <row r="2125" spans="4:13" x14ac:dyDescent="0.2">
      <c r="D2125" s="30"/>
      <c r="E2125" s="30"/>
      <c r="F2125" s="30"/>
      <c r="G2125" s="30"/>
      <c r="H2125" s="30"/>
      <c r="I2125" s="30"/>
      <c r="J2125" s="30"/>
      <c r="K2125" s="30"/>
      <c r="L2125" s="30"/>
      <c r="M2125" s="30"/>
    </row>
    <row r="2126" spans="4:13" x14ac:dyDescent="0.2">
      <c r="D2126" s="30"/>
      <c r="E2126" s="30"/>
      <c r="F2126" s="30"/>
      <c r="G2126" s="30"/>
      <c r="H2126" s="30"/>
      <c r="I2126" s="30"/>
      <c r="J2126" s="30"/>
      <c r="K2126" s="30"/>
      <c r="L2126" s="30"/>
      <c r="M2126" s="30"/>
    </row>
    <row r="2127" spans="4:13" x14ac:dyDescent="0.2">
      <c r="D2127" s="30"/>
      <c r="E2127" s="30"/>
      <c r="F2127" s="30"/>
      <c r="G2127" s="30"/>
      <c r="H2127" s="30"/>
      <c r="I2127" s="30"/>
      <c r="J2127" s="30"/>
      <c r="K2127" s="30"/>
      <c r="L2127" s="30"/>
      <c r="M2127" s="30"/>
    </row>
    <row r="2128" spans="4:13" x14ac:dyDescent="0.2">
      <c r="D2128" s="30"/>
      <c r="E2128" s="30"/>
      <c r="F2128" s="30"/>
      <c r="G2128" s="30"/>
      <c r="H2128" s="30"/>
      <c r="I2128" s="30"/>
      <c r="J2128" s="30"/>
      <c r="K2128" s="30"/>
      <c r="L2128" s="30"/>
      <c r="M2128" s="30"/>
    </row>
    <row r="2129" spans="4:13" x14ac:dyDescent="0.2">
      <c r="D2129" s="30"/>
      <c r="E2129" s="30"/>
      <c r="F2129" s="30"/>
      <c r="G2129" s="30"/>
      <c r="H2129" s="30"/>
      <c r="I2129" s="30"/>
      <c r="J2129" s="30"/>
      <c r="K2129" s="30"/>
      <c r="L2129" s="30"/>
      <c r="M2129" s="30"/>
    </row>
    <row r="2130" spans="4:13" x14ac:dyDescent="0.2">
      <c r="D2130" s="30"/>
      <c r="E2130" s="30"/>
      <c r="F2130" s="30"/>
      <c r="G2130" s="30"/>
      <c r="H2130" s="30"/>
      <c r="I2130" s="30"/>
      <c r="J2130" s="30"/>
      <c r="K2130" s="30"/>
      <c r="L2130" s="30"/>
      <c r="M2130" s="30"/>
    </row>
    <row r="2131" spans="4:13" x14ac:dyDescent="0.2">
      <c r="D2131" s="30"/>
      <c r="E2131" s="30"/>
      <c r="F2131" s="30"/>
      <c r="G2131" s="30"/>
      <c r="H2131" s="30"/>
      <c r="I2131" s="30"/>
      <c r="J2131" s="30"/>
      <c r="K2131" s="30"/>
      <c r="L2131" s="30"/>
      <c r="M2131" s="30"/>
    </row>
    <row r="2132" spans="4:13" x14ac:dyDescent="0.2">
      <c r="D2132" s="30"/>
      <c r="E2132" s="30"/>
      <c r="F2132" s="30"/>
      <c r="G2132" s="30"/>
      <c r="H2132" s="30"/>
      <c r="I2132" s="30"/>
      <c r="J2132" s="30"/>
      <c r="K2132" s="30"/>
      <c r="L2132" s="30"/>
      <c r="M2132" s="30"/>
    </row>
    <row r="2133" spans="4:13" x14ac:dyDescent="0.2">
      <c r="D2133" s="30"/>
      <c r="E2133" s="30"/>
      <c r="F2133" s="30"/>
      <c r="G2133" s="30"/>
      <c r="H2133" s="30"/>
      <c r="I2133" s="30"/>
      <c r="J2133" s="30"/>
      <c r="K2133" s="30"/>
      <c r="L2133" s="30"/>
      <c r="M2133" s="30"/>
    </row>
    <row r="2134" spans="4:13" x14ac:dyDescent="0.2">
      <c r="D2134" s="30"/>
      <c r="E2134" s="30"/>
      <c r="F2134" s="30"/>
      <c r="G2134" s="30"/>
      <c r="H2134" s="30"/>
      <c r="I2134" s="30"/>
      <c r="J2134" s="30"/>
      <c r="K2134" s="30"/>
      <c r="L2134" s="30"/>
      <c r="M2134" s="30"/>
    </row>
    <row r="2135" spans="4:13" x14ac:dyDescent="0.2">
      <c r="D2135" s="30"/>
      <c r="E2135" s="30"/>
      <c r="F2135" s="30"/>
      <c r="G2135" s="30"/>
      <c r="H2135" s="30"/>
      <c r="I2135" s="30"/>
      <c r="J2135" s="30"/>
      <c r="K2135" s="30"/>
      <c r="L2135" s="30"/>
      <c r="M2135" s="30"/>
    </row>
    <row r="2136" spans="4:13" x14ac:dyDescent="0.2">
      <c r="D2136" s="30"/>
      <c r="E2136" s="30"/>
      <c r="F2136" s="30"/>
      <c r="G2136" s="30"/>
      <c r="H2136" s="30"/>
      <c r="I2136" s="30"/>
      <c r="J2136" s="30"/>
      <c r="K2136" s="30"/>
      <c r="L2136" s="30"/>
      <c r="M2136" s="30"/>
    </row>
    <row r="2137" spans="4:13" x14ac:dyDescent="0.2">
      <c r="D2137" s="30"/>
      <c r="E2137" s="30"/>
      <c r="F2137" s="30"/>
      <c r="G2137" s="30"/>
      <c r="H2137" s="30"/>
      <c r="I2137" s="30"/>
      <c r="J2137" s="30"/>
      <c r="K2137" s="30"/>
      <c r="L2137" s="30"/>
      <c r="M2137" s="30"/>
    </row>
    <row r="2138" spans="4:13" x14ac:dyDescent="0.2">
      <c r="D2138" s="30"/>
      <c r="E2138" s="30"/>
      <c r="F2138" s="30"/>
      <c r="G2138" s="30"/>
      <c r="H2138" s="30"/>
      <c r="I2138" s="30"/>
      <c r="J2138" s="30"/>
      <c r="K2138" s="30"/>
      <c r="L2138" s="30"/>
      <c r="M2138" s="30"/>
    </row>
    <row r="2139" spans="4:13" x14ac:dyDescent="0.2">
      <c r="D2139" s="30"/>
      <c r="E2139" s="30"/>
      <c r="F2139" s="30"/>
      <c r="G2139" s="30"/>
      <c r="H2139" s="30"/>
      <c r="I2139" s="30"/>
      <c r="J2139" s="30"/>
      <c r="K2139" s="30"/>
      <c r="L2139" s="30"/>
      <c r="M2139" s="30"/>
    </row>
    <row r="2140" spans="4:13" x14ac:dyDescent="0.2"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</row>
    <row r="2141" spans="4:13" x14ac:dyDescent="0.2">
      <c r="D2141" s="30"/>
      <c r="E2141" s="30"/>
      <c r="F2141" s="30"/>
      <c r="G2141" s="30"/>
      <c r="H2141" s="30"/>
      <c r="I2141" s="30"/>
      <c r="J2141" s="30"/>
      <c r="K2141" s="30"/>
      <c r="L2141" s="30"/>
      <c r="M2141" s="30"/>
    </row>
    <row r="2142" spans="4:13" x14ac:dyDescent="0.2">
      <c r="D2142" s="30"/>
      <c r="E2142" s="30"/>
      <c r="F2142" s="30"/>
      <c r="G2142" s="30"/>
      <c r="H2142" s="30"/>
      <c r="I2142" s="30"/>
      <c r="J2142" s="30"/>
      <c r="K2142" s="30"/>
      <c r="L2142" s="30"/>
      <c r="M2142" s="30"/>
    </row>
    <row r="2143" spans="4:13" x14ac:dyDescent="0.2">
      <c r="D2143" s="30"/>
      <c r="E2143" s="30"/>
      <c r="F2143" s="30"/>
      <c r="G2143" s="30"/>
      <c r="H2143" s="30"/>
      <c r="I2143" s="30"/>
      <c r="J2143" s="30"/>
      <c r="K2143" s="30"/>
      <c r="L2143" s="30"/>
      <c r="M2143" s="30"/>
    </row>
    <row r="2144" spans="4:13" x14ac:dyDescent="0.2">
      <c r="D2144" s="30"/>
      <c r="E2144" s="30"/>
      <c r="F2144" s="30"/>
      <c r="G2144" s="30"/>
      <c r="H2144" s="30"/>
      <c r="I2144" s="30"/>
      <c r="J2144" s="30"/>
      <c r="K2144" s="30"/>
      <c r="L2144" s="30"/>
      <c r="M2144" s="30"/>
    </row>
    <row r="2145" spans="4:13" x14ac:dyDescent="0.2">
      <c r="D2145" s="30"/>
      <c r="E2145" s="30"/>
      <c r="F2145" s="30"/>
      <c r="G2145" s="30"/>
      <c r="H2145" s="30"/>
      <c r="I2145" s="30"/>
      <c r="J2145" s="30"/>
      <c r="K2145" s="30"/>
      <c r="L2145" s="30"/>
      <c r="M2145" s="30"/>
    </row>
    <row r="2146" spans="4:13" x14ac:dyDescent="0.2">
      <c r="D2146" s="30"/>
      <c r="E2146" s="30"/>
      <c r="F2146" s="30"/>
      <c r="G2146" s="30"/>
      <c r="H2146" s="30"/>
      <c r="I2146" s="30"/>
      <c r="J2146" s="30"/>
      <c r="K2146" s="30"/>
      <c r="L2146" s="30"/>
      <c r="M2146" s="30"/>
    </row>
    <row r="2147" spans="4:13" x14ac:dyDescent="0.2">
      <c r="D2147" s="30"/>
      <c r="E2147" s="30"/>
      <c r="F2147" s="30"/>
      <c r="G2147" s="30"/>
      <c r="H2147" s="30"/>
      <c r="I2147" s="30"/>
      <c r="J2147" s="30"/>
      <c r="K2147" s="30"/>
      <c r="L2147" s="30"/>
      <c r="M2147" s="30"/>
    </row>
    <row r="2148" spans="4:13" x14ac:dyDescent="0.2">
      <c r="D2148" s="30"/>
      <c r="E2148" s="30"/>
      <c r="F2148" s="30"/>
      <c r="G2148" s="30"/>
      <c r="H2148" s="30"/>
      <c r="I2148" s="30"/>
      <c r="J2148" s="30"/>
      <c r="K2148" s="30"/>
      <c r="L2148" s="30"/>
      <c r="M2148" s="30"/>
    </row>
    <row r="2149" spans="4:13" x14ac:dyDescent="0.2">
      <c r="D2149" s="30"/>
      <c r="E2149" s="30"/>
      <c r="F2149" s="30"/>
      <c r="G2149" s="30"/>
      <c r="H2149" s="30"/>
      <c r="I2149" s="30"/>
      <c r="J2149" s="30"/>
      <c r="K2149" s="30"/>
      <c r="L2149" s="30"/>
      <c r="M2149" s="30"/>
    </row>
    <row r="2150" spans="4:13" x14ac:dyDescent="0.2">
      <c r="D2150" s="30"/>
      <c r="E2150" s="30"/>
      <c r="F2150" s="30"/>
      <c r="G2150" s="30"/>
      <c r="H2150" s="30"/>
      <c r="I2150" s="30"/>
      <c r="J2150" s="30"/>
      <c r="K2150" s="30"/>
      <c r="L2150" s="30"/>
      <c r="M2150" s="30"/>
    </row>
    <row r="2151" spans="4:13" x14ac:dyDescent="0.2">
      <c r="D2151" s="30"/>
      <c r="E2151" s="30"/>
      <c r="F2151" s="30"/>
      <c r="G2151" s="30"/>
      <c r="H2151" s="30"/>
      <c r="I2151" s="30"/>
      <c r="J2151" s="30"/>
      <c r="K2151" s="30"/>
      <c r="L2151" s="30"/>
      <c r="M2151" s="30"/>
    </row>
    <row r="2152" spans="4:13" x14ac:dyDescent="0.2">
      <c r="D2152" s="30"/>
      <c r="E2152" s="30"/>
      <c r="F2152" s="30"/>
      <c r="G2152" s="30"/>
      <c r="H2152" s="30"/>
      <c r="I2152" s="30"/>
      <c r="J2152" s="30"/>
      <c r="K2152" s="30"/>
      <c r="L2152" s="30"/>
      <c r="M2152" s="30"/>
    </row>
    <row r="2153" spans="4:13" x14ac:dyDescent="0.2">
      <c r="D2153" s="30"/>
      <c r="E2153" s="30"/>
      <c r="F2153" s="30"/>
      <c r="G2153" s="30"/>
      <c r="H2153" s="30"/>
      <c r="I2153" s="30"/>
      <c r="J2153" s="30"/>
      <c r="K2153" s="30"/>
      <c r="L2153" s="30"/>
      <c r="M2153" s="30"/>
    </row>
    <row r="2154" spans="4:13" x14ac:dyDescent="0.2">
      <c r="D2154" s="30"/>
      <c r="E2154" s="30"/>
      <c r="F2154" s="30"/>
      <c r="G2154" s="30"/>
      <c r="H2154" s="30"/>
      <c r="I2154" s="30"/>
      <c r="J2154" s="30"/>
      <c r="K2154" s="30"/>
      <c r="L2154" s="30"/>
      <c r="M2154" s="30"/>
    </row>
    <row r="2155" spans="4:13" x14ac:dyDescent="0.2">
      <c r="D2155" s="30"/>
      <c r="E2155" s="30"/>
      <c r="F2155" s="30"/>
      <c r="G2155" s="30"/>
      <c r="H2155" s="30"/>
      <c r="I2155" s="30"/>
      <c r="J2155" s="30"/>
      <c r="K2155" s="30"/>
      <c r="L2155" s="30"/>
      <c r="M2155" s="30"/>
    </row>
    <row r="2156" spans="4:13" x14ac:dyDescent="0.2">
      <c r="D2156" s="30"/>
      <c r="E2156" s="30"/>
      <c r="F2156" s="30"/>
      <c r="G2156" s="30"/>
      <c r="H2156" s="30"/>
      <c r="I2156" s="30"/>
      <c r="J2156" s="30"/>
      <c r="K2156" s="30"/>
      <c r="L2156" s="30"/>
      <c r="M2156" s="30"/>
    </row>
    <row r="2157" spans="4:13" x14ac:dyDescent="0.2">
      <c r="D2157" s="30"/>
      <c r="E2157" s="30"/>
      <c r="F2157" s="30"/>
      <c r="G2157" s="30"/>
      <c r="H2157" s="30"/>
      <c r="I2157" s="30"/>
      <c r="J2157" s="30"/>
      <c r="K2157" s="30"/>
      <c r="L2157" s="30"/>
      <c r="M2157" s="30"/>
    </row>
    <row r="2158" spans="4:13" x14ac:dyDescent="0.2">
      <c r="D2158" s="30"/>
      <c r="E2158" s="30"/>
      <c r="F2158" s="30"/>
      <c r="G2158" s="30"/>
      <c r="H2158" s="30"/>
      <c r="I2158" s="30"/>
      <c r="J2158" s="30"/>
      <c r="K2158" s="30"/>
      <c r="L2158" s="30"/>
      <c r="M2158" s="30"/>
    </row>
    <row r="2159" spans="4:13" x14ac:dyDescent="0.2">
      <c r="D2159" s="30"/>
      <c r="E2159" s="30"/>
      <c r="F2159" s="30"/>
      <c r="G2159" s="30"/>
      <c r="H2159" s="30"/>
      <c r="I2159" s="30"/>
      <c r="J2159" s="30"/>
      <c r="K2159" s="30"/>
      <c r="L2159" s="30"/>
      <c r="M2159" s="30"/>
    </row>
    <row r="2160" spans="4:13" x14ac:dyDescent="0.2">
      <c r="D2160" s="30"/>
      <c r="E2160" s="30"/>
      <c r="F2160" s="30"/>
      <c r="G2160" s="30"/>
      <c r="H2160" s="30"/>
      <c r="I2160" s="30"/>
      <c r="J2160" s="30"/>
      <c r="K2160" s="30"/>
      <c r="L2160" s="30"/>
      <c r="M2160" s="30"/>
    </row>
    <row r="2161" spans="4:13" x14ac:dyDescent="0.2">
      <c r="D2161" s="30"/>
      <c r="E2161" s="30"/>
      <c r="F2161" s="30"/>
      <c r="G2161" s="30"/>
      <c r="H2161" s="30"/>
      <c r="I2161" s="30"/>
      <c r="J2161" s="30"/>
      <c r="K2161" s="30"/>
      <c r="L2161" s="30"/>
      <c r="M2161" s="30"/>
    </row>
    <row r="2162" spans="4:13" x14ac:dyDescent="0.2">
      <c r="D2162" s="30"/>
      <c r="E2162" s="30"/>
      <c r="F2162" s="30"/>
      <c r="G2162" s="30"/>
      <c r="H2162" s="30"/>
      <c r="I2162" s="30"/>
      <c r="J2162" s="30"/>
      <c r="K2162" s="30"/>
      <c r="L2162" s="30"/>
      <c r="M2162" s="30"/>
    </row>
    <row r="2163" spans="4:13" x14ac:dyDescent="0.2">
      <c r="D2163" s="30"/>
      <c r="E2163" s="30"/>
      <c r="F2163" s="30"/>
      <c r="G2163" s="30"/>
      <c r="H2163" s="30"/>
      <c r="I2163" s="30"/>
      <c r="J2163" s="30"/>
      <c r="K2163" s="30"/>
      <c r="L2163" s="30"/>
      <c r="M2163" s="30"/>
    </row>
    <row r="2164" spans="4:13" x14ac:dyDescent="0.2">
      <c r="D2164" s="30"/>
      <c r="E2164" s="30"/>
      <c r="F2164" s="30"/>
      <c r="G2164" s="30"/>
      <c r="H2164" s="30"/>
      <c r="I2164" s="30"/>
      <c r="J2164" s="30"/>
      <c r="K2164" s="30"/>
      <c r="L2164" s="30"/>
      <c r="M2164" s="30"/>
    </row>
    <row r="2165" spans="4:13" x14ac:dyDescent="0.2">
      <c r="D2165" s="30"/>
      <c r="E2165" s="30"/>
      <c r="F2165" s="30"/>
      <c r="G2165" s="30"/>
      <c r="H2165" s="30"/>
      <c r="I2165" s="30"/>
      <c r="J2165" s="30"/>
      <c r="K2165" s="30"/>
      <c r="L2165" s="30"/>
      <c r="M2165" s="30"/>
    </row>
    <row r="2166" spans="4:13" x14ac:dyDescent="0.2">
      <c r="D2166" s="30"/>
      <c r="E2166" s="30"/>
      <c r="F2166" s="30"/>
      <c r="G2166" s="30"/>
      <c r="H2166" s="30"/>
      <c r="I2166" s="30"/>
      <c r="J2166" s="30"/>
      <c r="K2166" s="30"/>
      <c r="L2166" s="30"/>
      <c r="M2166" s="30"/>
    </row>
    <row r="2167" spans="4:13" x14ac:dyDescent="0.2">
      <c r="D2167" s="30"/>
      <c r="E2167" s="30"/>
      <c r="F2167" s="30"/>
      <c r="G2167" s="30"/>
      <c r="H2167" s="30"/>
      <c r="I2167" s="30"/>
      <c r="J2167" s="30"/>
      <c r="K2167" s="30"/>
      <c r="L2167" s="30"/>
      <c r="M2167" s="30"/>
    </row>
    <row r="2168" spans="4:13" x14ac:dyDescent="0.2">
      <c r="D2168" s="30"/>
      <c r="E2168" s="30"/>
      <c r="F2168" s="30"/>
      <c r="G2168" s="30"/>
      <c r="H2168" s="30"/>
      <c r="I2168" s="30"/>
      <c r="J2168" s="30"/>
      <c r="K2168" s="30"/>
      <c r="L2168" s="30"/>
      <c r="M2168" s="30"/>
    </row>
    <row r="2169" spans="4:13" x14ac:dyDescent="0.2">
      <c r="D2169" s="30"/>
      <c r="E2169" s="30"/>
      <c r="F2169" s="30"/>
      <c r="G2169" s="30"/>
      <c r="H2169" s="30"/>
      <c r="I2169" s="30"/>
      <c r="J2169" s="30"/>
      <c r="K2169" s="30"/>
      <c r="L2169" s="30"/>
      <c r="M2169" s="30"/>
    </row>
    <row r="2170" spans="4:13" x14ac:dyDescent="0.2">
      <c r="D2170" s="30"/>
      <c r="E2170" s="30"/>
      <c r="F2170" s="30"/>
      <c r="G2170" s="30"/>
      <c r="H2170" s="30"/>
      <c r="I2170" s="30"/>
      <c r="J2170" s="30"/>
      <c r="K2170" s="30"/>
      <c r="L2170" s="30"/>
      <c r="M2170" s="30"/>
    </row>
    <row r="2171" spans="4:13" x14ac:dyDescent="0.2">
      <c r="D2171" s="30"/>
      <c r="E2171" s="30"/>
      <c r="F2171" s="30"/>
      <c r="G2171" s="30"/>
      <c r="H2171" s="30"/>
      <c r="I2171" s="30"/>
      <c r="J2171" s="30"/>
      <c r="K2171" s="30"/>
      <c r="L2171" s="30"/>
      <c r="M2171" s="30"/>
    </row>
    <row r="2172" spans="4:13" x14ac:dyDescent="0.2">
      <c r="D2172" s="30"/>
      <c r="E2172" s="30"/>
      <c r="F2172" s="30"/>
      <c r="G2172" s="30"/>
      <c r="H2172" s="30"/>
      <c r="I2172" s="30"/>
      <c r="J2172" s="30"/>
      <c r="K2172" s="30"/>
      <c r="L2172" s="30"/>
      <c r="M2172" s="30"/>
    </row>
    <row r="2173" spans="4:13" x14ac:dyDescent="0.2">
      <c r="D2173" s="30"/>
      <c r="E2173" s="30"/>
      <c r="F2173" s="30"/>
      <c r="G2173" s="30"/>
      <c r="H2173" s="30"/>
      <c r="I2173" s="30"/>
      <c r="J2173" s="30"/>
      <c r="K2173" s="30"/>
      <c r="L2173" s="30"/>
      <c r="M2173" s="30"/>
    </row>
    <row r="2174" spans="4:13" x14ac:dyDescent="0.2">
      <c r="D2174" s="30"/>
      <c r="E2174" s="30"/>
      <c r="F2174" s="30"/>
      <c r="G2174" s="30"/>
      <c r="H2174" s="30"/>
      <c r="I2174" s="30"/>
      <c r="J2174" s="30"/>
      <c r="K2174" s="30"/>
      <c r="L2174" s="30"/>
      <c r="M2174" s="30"/>
    </row>
    <row r="2175" spans="4:13" x14ac:dyDescent="0.2">
      <c r="D2175" s="30"/>
      <c r="E2175" s="30"/>
      <c r="F2175" s="30"/>
      <c r="G2175" s="30"/>
      <c r="H2175" s="30"/>
      <c r="I2175" s="30"/>
      <c r="J2175" s="30"/>
      <c r="K2175" s="30"/>
      <c r="L2175" s="30"/>
      <c r="M2175" s="30"/>
    </row>
    <row r="2176" spans="4:13" x14ac:dyDescent="0.2">
      <c r="D2176" s="30"/>
      <c r="E2176" s="30"/>
      <c r="F2176" s="30"/>
      <c r="G2176" s="30"/>
      <c r="H2176" s="30"/>
      <c r="I2176" s="30"/>
      <c r="J2176" s="30"/>
      <c r="K2176" s="30"/>
      <c r="L2176" s="30"/>
      <c r="M2176" s="30"/>
    </row>
    <row r="2177" spans="4:13" x14ac:dyDescent="0.2">
      <c r="D2177" s="30"/>
      <c r="E2177" s="30"/>
      <c r="F2177" s="30"/>
      <c r="G2177" s="30"/>
      <c r="H2177" s="30"/>
      <c r="I2177" s="30"/>
      <c r="J2177" s="30"/>
      <c r="K2177" s="30"/>
      <c r="L2177" s="30"/>
      <c r="M2177" s="30"/>
    </row>
    <row r="2178" spans="4:13" x14ac:dyDescent="0.2">
      <c r="D2178" s="30"/>
      <c r="E2178" s="30"/>
      <c r="F2178" s="30"/>
      <c r="G2178" s="30"/>
      <c r="H2178" s="30"/>
      <c r="I2178" s="30"/>
      <c r="J2178" s="30"/>
      <c r="K2178" s="30"/>
      <c r="L2178" s="30"/>
      <c r="M2178" s="30"/>
    </row>
    <row r="2179" spans="4:13" x14ac:dyDescent="0.2">
      <c r="D2179" s="30"/>
      <c r="E2179" s="30"/>
      <c r="F2179" s="30"/>
      <c r="G2179" s="30"/>
      <c r="H2179" s="30"/>
      <c r="I2179" s="30"/>
      <c r="J2179" s="30"/>
      <c r="K2179" s="30"/>
      <c r="L2179" s="30"/>
      <c r="M2179" s="30"/>
    </row>
    <row r="2180" spans="4:13" x14ac:dyDescent="0.2">
      <c r="D2180" s="30"/>
      <c r="E2180" s="30"/>
      <c r="F2180" s="30"/>
      <c r="G2180" s="30"/>
      <c r="H2180" s="30"/>
      <c r="I2180" s="30"/>
      <c r="J2180" s="30"/>
      <c r="K2180" s="30"/>
      <c r="L2180" s="30"/>
      <c r="M2180" s="30"/>
    </row>
    <row r="2181" spans="4:13" x14ac:dyDescent="0.2">
      <c r="D2181" s="30"/>
      <c r="E2181" s="30"/>
      <c r="F2181" s="30"/>
      <c r="G2181" s="30"/>
      <c r="H2181" s="30"/>
      <c r="I2181" s="30"/>
      <c r="J2181" s="30"/>
      <c r="K2181" s="30"/>
      <c r="L2181" s="30"/>
      <c r="M2181" s="30"/>
    </row>
    <row r="2182" spans="4:13" x14ac:dyDescent="0.2">
      <c r="D2182" s="30"/>
      <c r="E2182" s="30"/>
      <c r="F2182" s="30"/>
      <c r="G2182" s="30"/>
      <c r="H2182" s="30"/>
      <c r="I2182" s="30"/>
      <c r="J2182" s="30"/>
      <c r="K2182" s="30"/>
      <c r="L2182" s="30"/>
      <c r="M2182" s="30"/>
    </row>
    <row r="2183" spans="4:13" x14ac:dyDescent="0.2">
      <c r="D2183" s="30"/>
      <c r="E2183" s="30"/>
      <c r="F2183" s="30"/>
      <c r="G2183" s="30"/>
      <c r="H2183" s="30"/>
      <c r="I2183" s="30"/>
      <c r="J2183" s="30"/>
      <c r="K2183" s="30"/>
      <c r="L2183" s="30"/>
      <c r="M2183" s="30"/>
    </row>
    <row r="2184" spans="4:13" x14ac:dyDescent="0.2">
      <c r="D2184" s="30"/>
      <c r="E2184" s="30"/>
      <c r="F2184" s="30"/>
      <c r="G2184" s="30"/>
      <c r="H2184" s="30"/>
      <c r="I2184" s="30"/>
      <c r="J2184" s="30"/>
      <c r="K2184" s="30"/>
      <c r="L2184" s="30"/>
      <c r="M2184" s="30"/>
    </row>
    <row r="2185" spans="4:13" x14ac:dyDescent="0.2">
      <c r="D2185" s="30"/>
      <c r="E2185" s="30"/>
      <c r="F2185" s="30"/>
      <c r="G2185" s="30"/>
      <c r="H2185" s="30"/>
      <c r="I2185" s="30"/>
      <c r="J2185" s="30"/>
      <c r="K2185" s="30"/>
      <c r="L2185" s="30"/>
      <c r="M2185" s="30"/>
    </row>
    <row r="2186" spans="4:13" x14ac:dyDescent="0.2">
      <c r="D2186" s="30"/>
      <c r="E2186" s="30"/>
      <c r="F2186" s="30"/>
      <c r="G2186" s="30"/>
      <c r="H2186" s="30"/>
      <c r="I2186" s="30"/>
      <c r="J2186" s="30"/>
      <c r="K2186" s="30"/>
      <c r="L2186" s="30"/>
      <c r="M2186" s="30"/>
    </row>
    <row r="2187" spans="4:13" x14ac:dyDescent="0.2">
      <c r="D2187" s="30"/>
      <c r="E2187" s="30"/>
      <c r="F2187" s="30"/>
      <c r="G2187" s="30"/>
      <c r="H2187" s="30"/>
      <c r="I2187" s="30"/>
      <c r="J2187" s="30"/>
      <c r="K2187" s="30"/>
      <c r="L2187" s="30"/>
      <c r="M2187" s="30"/>
    </row>
    <row r="2188" spans="4:13" x14ac:dyDescent="0.2">
      <c r="D2188" s="30"/>
      <c r="E2188" s="30"/>
      <c r="F2188" s="30"/>
      <c r="G2188" s="30"/>
      <c r="H2188" s="30"/>
      <c r="I2188" s="30"/>
      <c r="J2188" s="30"/>
      <c r="K2188" s="30"/>
      <c r="L2188" s="30"/>
      <c r="M2188" s="30"/>
    </row>
    <row r="2189" spans="4:13" x14ac:dyDescent="0.2">
      <c r="D2189" s="30"/>
      <c r="E2189" s="30"/>
      <c r="F2189" s="30"/>
      <c r="G2189" s="30"/>
      <c r="H2189" s="30"/>
      <c r="I2189" s="30"/>
      <c r="J2189" s="30"/>
      <c r="K2189" s="30"/>
      <c r="L2189" s="30"/>
      <c r="M2189" s="30"/>
    </row>
    <row r="2190" spans="4:13" x14ac:dyDescent="0.2">
      <c r="D2190" s="30"/>
      <c r="E2190" s="30"/>
      <c r="F2190" s="30"/>
      <c r="G2190" s="30"/>
      <c r="H2190" s="30"/>
      <c r="I2190" s="30"/>
      <c r="J2190" s="30"/>
      <c r="K2190" s="30"/>
      <c r="L2190" s="30"/>
      <c r="M2190" s="30"/>
    </row>
    <row r="2191" spans="4:13" x14ac:dyDescent="0.2">
      <c r="D2191" s="30"/>
      <c r="E2191" s="30"/>
      <c r="F2191" s="30"/>
      <c r="G2191" s="30"/>
      <c r="H2191" s="30"/>
      <c r="I2191" s="30"/>
      <c r="J2191" s="30"/>
      <c r="K2191" s="30"/>
      <c r="L2191" s="30"/>
      <c r="M2191" s="30"/>
    </row>
    <row r="2192" spans="4:13" x14ac:dyDescent="0.2">
      <c r="D2192" s="30"/>
      <c r="E2192" s="30"/>
      <c r="F2192" s="30"/>
      <c r="G2192" s="30"/>
      <c r="H2192" s="30"/>
      <c r="I2192" s="30"/>
      <c r="J2192" s="30"/>
      <c r="K2192" s="30"/>
      <c r="L2192" s="30"/>
      <c r="M2192" s="30"/>
    </row>
    <row r="2193" spans="4:13" x14ac:dyDescent="0.2">
      <c r="D2193" s="30"/>
      <c r="E2193" s="30"/>
      <c r="F2193" s="30"/>
      <c r="G2193" s="30"/>
      <c r="H2193" s="30"/>
      <c r="I2193" s="30"/>
      <c r="J2193" s="30"/>
      <c r="K2193" s="30"/>
      <c r="L2193" s="30"/>
      <c r="M2193" s="30"/>
    </row>
    <row r="2194" spans="4:13" x14ac:dyDescent="0.2">
      <c r="D2194" s="30"/>
      <c r="E2194" s="30"/>
      <c r="F2194" s="30"/>
      <c r="G2194" s="30"/>
      <c r="H2194" s="30"/>
      <c r="I2194" s="30"/>
      <c r="J2194" s="30"/>
      <c r="K2194" s="30"/>
      <c r="L2194" s="30"/>
      <c r="M2194" s="30"/>
    </row>
    <row r="2195" spans="4:13" x14ac:dyDescent="0.2">
      <c r="D2195" s="30"/>
      <c r="E2195" s="30"/>
      <c r="F2195" s="30"/>
      <c r="G2195" s="30"/>
      <c r="H2195" s="30"/>
      <c r="I2195" s="30"/>
      <c r="J2195" s="30"/>
      <c r="K2195" s="30"/>
      <c r="L2195" s="30"/>
      <c r="M2195" s="30"/>
    </row>
    <row r="2196" spans="4:13" x14ac:dyDescent="0.2">
      <c r="D2196" s="30"/>
      <c r="E2196" s="30"/>
      <c r="F2196" s="30"/>
      <c r="G2196" s="30"/>
      <c r="H2196" s="30"/>
      <c r="I2196" s="30"/>
      <c r="J2196" s="30"/>
      <c r="K2196" s="30"/>
      <c r="L2196" s="30"/>
      <c r="M2196" s="30"/>
    </row>
    <row r="2197" spans="4:13" x14ac:dyDescent="0.2">
      <c r="D2197" s="30"/>
      <c r="E2197" s="30"/>
      <c r="F2197" s="30"/>
      <c r="G2197" s="30"/>
      <c r="H2197" s="30"/>
      <c r="I2197" s="30"/>
      <c r="J2197" s="30"/>
      <c r="K2197" s="30"/>
      <c r="L2197" s="30"/>
      <c r="M2197" s="30"/>
    </row>
    <row r="2198" spans="4:13" x14ac:dyDescent="0.2">
      <c r="D2198" s="30"/>
      <c r="E2198" s="30"/>
      <c r="F2198" s="30"/>
      <c r="G2198" s="30"/>
      <c r="H2198" s="30"/>
      <c r="I2198" s="30"/>
      <c r="J2198" s="30"/>
      <c r="K2198" s="30"/>
      <c r="L2198" s="30"/>
      <c r="M2198" s="30"/>
    </row>
    <row r="2199" spans="4:13" x14ac:dyDescent="0.2">
      <c r="D2199" s="30"/>
      <c r="E2199" s="30"/>
      <c r="F2199" s="30"/>
      <c r="G2199" s="30"/>
      <c r="H2199" s="30"/>
      <c r="I2199" s="30"/>
      <c r="J2199" s="30"/>
      <c r="K2199" s="30"/>
      <c r="L2199" s="30"/>
      <c r="M2199" s="30"/>
    </row>
    <row r="2200" spans="4:13" x14ac:dyDescent="0.2">
      <c r="D2200" s="30"/>
      <c r="E2200" s="30"/>
      <c r="F2200" s="30"/>
      <c r="G2200" s="30"/>
      <c r="H2200" s="30"/>
      <c r="I2200" s="30"/>
      <c r="J2200" s="30"/>
      <c r="K2200" s="30"/>
      <c r="L2200" s="30"/>
      <c r="M2200" s="30"/>
    </row>
    <row r="2201" spans="4:13" x14ac:dyDescent="0.2">
      <c r="D2201" s="30"/>
      <c r="E2201" s="30"/>
      <c r="F2201" s="30"/>
      <c r="G2201" s="30"/>
      <c r="H2201" s="30"/>
      <c r="I2201" s="30"/>
      <c r="J2201" s="30"/>
      <c r="K2201" s="30"/>
      <c r="L2201" s="30"/>
      <c r="M2201" s="30"/>
    </row>
    <row r="2202" spans="4:13" x14ac:dyDescent="0.2">
      <c r="D2202" s="30"/>
      <c r="E2202" s="30"/>
      <c r="F2202" s="30"/>
      <c r="G2202" s="30"/>
      <c r="H2202" s="30"/>
      <c r="I2202" s="30"/>
      <c r="J2202" s="30"/>
      <c r="K2202" s="30"/>
      <c r="L2202" s="30"/>
      <c r="M2202" s="30"/>
    </row>
    <row r="2203" spans="4:13" x14ac:dyDescent="0.2">
      <c r="D2203" s="30"/>
      <c r="E2203" s="30"/>
      <c r="F2203" s="30"/>
      <c r="G2203" s="30"/>
      <c r="H2203" s="30"/>
      <c r="I2203" s="30"/>
      <c r="J2203" s="30"/>
      <c r="K2203" s="30"/>
      <c r="L2203" s="30"/>
      <c r="M2203" s="30"/>
    </row>
    <row r="2204" spans="4:13" x14ac:dyDescent="0.2">
      <c r="D2204" s="30"/>
      <c r="E2204" s="30"/>
      <c r="F2204" s="30"/>
      <c r="G2204" s="30"/>
      <c r="H2204" s="30"/>
      <c r="I2204" s="30"/>
      <c r="J2204" s="30"/>
      <c r="K2204" s="30"/>
      <c r="L2204" s="30"/>
      <c r="M2204" s="30"/>
    </row>
    <row r="2205" spans="4:13" x14ac:dyDescent="0.2">
      <c r="D2205" s="30"/>
      <c r="E2205" s="30"/>
      <c r="F2205" s="30"/>
      <c r="G2205" s="30"/>
      <c r="H2205" s="30"/>
      <c r="I2205" s="30"/>
      <c r="J2205" s="30"/>
      <c r="K2205" s="30"/>
      <c r="L2205" s="30"/>
      <c r="M2205" s="30"/>
    </row>
    <row r="2206" spans="4:13" x14ac:dyDescent="0.2"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</row>
    <row r="2207" spans="4:13" x14ac:dyDescent="0.2">
      <c r="D2207" s="30"/>
      <c r="E2207" s="30"/>
      <c r="F2207" s="30"/>
      <c r="G2207" s="30"/>
      <c r="H2207" s="30"/>
      <c r="I2207" s="30"/>
      <c r="J2207" s="30"/>
      <c r="K2207" s="30"/>
      <c r="L2207" s="30"/>
      <c r="M2207" s="30"/>
    </row>
    <row r="2208" spans="4:13" x14ac:dyDescent="0.2">
      <c r="D2208" s="30"/>
      <c r="E2208" s="30"/>
      <c r="F2208" s="30"/>
      <c r="G2208" s="30"/>
      <c r="H2208" s="30"/>
      <c r="I2208" s="30"/>
      <c r="J2208" s="30"/>
      <c r="K2208" s="30"/>
      <c r="L2208" s="30"/>
      <c r="M2208" s="30"/>
    </row>
    <row r="2209" spans="4:13" x14ac:dyDescent="0.2">
      <c r="D2209" s="30"/>
      <c r="E2209" s="30"/>
      <c r="F2209" s="30"/>
      <c r="G2209" s="30"/>
      <c r="H2209" s="30"/>
      <c r="I2209" s="30"/>
      <c r="J2209" s="30"/>
      <c r="K2209" s="30"/>
      <c r="L2209" s="30"/>
      <c r="M2209" s="30"/>
    </row>
    <row r="2210" spans="4:13" x14ac:dyDescent="0.2"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</row>
    <row r="2211" spans="4:13" x14ac:dyDescent="0.2">
      <c r="D2211" s="30"/>
      <c r="E2211" s="30"/>
      <c r="F2211" s="30"/>
      <c r="G2211" s="30"/>
      <c r="H2211" s="30"/>
      <c r="I2211" s="30"/>
      <c r="J2211" s="30"/>
      <c r="K2211" s="30"/>
      <c r="L2211" s="30"/>
      <c r="M2211" s="30"/>
    </row>
    <row r="2212" spans="4:13" x14ac:dyDescent="0.2"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</row>
    <row r="2213" spans="4:13" x14ac:dyDescent="0.2"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</row>
    <row r="2214" spans="4:13" x14ac:dyDescent="0.2">
      <c r="D2214" s="30"/>
      <c r="E2214" s="30"/>
      <c r="F2214" s="30"/>
      <c r="G2214" s="30"/>
      <c r="H2214" s="30"/>
      <c r="I2214" s="30"/>
      <c r="J2214" s="30"/>
      <c r="K2214" s="30"/>
      <c r="L2214" s="30"/>
      <c r="M2214" s="30"/>
    </row>
    <row r="2215" spans="4:13" x14ac:dyDescent="0.2">
      <c r="D2215" s="30"/>
      <c r="E2215" s="30"/>
      <c r="F2215" s="30"/>
      <c r="G2215" s="30"/>
      <c r="H2215" s="30"/>
      <c r="I2215" s="30"/>
      <c r="J2215" s="30"/>
      <c r="K2215" s="30"/>
      <c r="L2215" s="30"/>
      <c r="M2215" s="30"/>
    </row>
    <row r="2216" spans="4:13" x14ac:dyDescent="0.2">
      <c r="D2216" s="30"/>
      <c r="E2216" s="30"/>
      <c r="F2216" s="30"/>
      <c r="G2216" s="30"/>
      <c r="H2216" s="30"/>
      <c r="I2216" s="30"/>
      <c r="J2216" s="30"/>
      <c r="K2216" s="30"/>
      <c r="L2216" s="30"/>
      <c r="M2216" s="30"/>
    </row>
    <row r="2217" spans="4:13" x14ac:dyDescent="0.2">
      <c r="D2217" s="30"/>
      <c r="E2217" s="30"/>
      <c r="F2217" s="30"/>
      <c r="G2217" s="30"/>
      <c r="H2217" s="30"/>
      <c r="I2217" s="30"/>
      <c r="J2217" s="30"/>
      <c r="K2217" s="30"/>
      <c r="L2217" s="30"/>
      <c r="M2217" s="30"/>
    </row>
    <row r="2218" spans="4:13" x14ac:dyDescent="0.2">
      <c r="D2218" s="30"/>
      <c r="E2218" s="30"/>
      <c r="F2218" s="30"/>
      <c r="G2218" s="30"/>
      <c r="H2218" s="30"/>
      <c r="I2218" s="30"/>
      <c r="J2218" s="30"/>
      <c r="K2218" s="30"/>
      <c r="L2218" s="30"/>
      <c r="M2218" s="30"/>
    </row>
    <row r="2219" spans="4:13" x14ac:dyDescent="0.2">
      <c r="D2219" s="30"/>
      <c r="E2219" s="30"/>
      <c r="F2219" s="30"/>
      <c r="G2219" s="30"/>
      <c r="H2219" s="30"/>
      <c r="I2219" s="30"/>
      <c r="J2219" s="30"/>
      <c r="K2219" s="30"/>
      <c r="L2219" s="30"/>
      <c r="M2219" s="30"/>
    </row>
    <row r="2220" spans="4:13" x14ac:dyDescent="0.2">
      <c r="D2220" s="30"/>
      <c r="E2220" s="30"/>
      <c r="F2220" s="30"/>
      <c r="G2220" s="30"/>
      <c r="H2220" s="30"/>
      <c r="I2220" s="30"/>
      <c r="J2220" s="30"/>
      <c r="K2220" s="30"/>
      <c r="L2220" s="30"/>
      <c r="M2220" s="30"/>
    </row>
    <row r="2221" spans="4:13" x14ac:dyDescent="0.2">
      <c r="D2221" s="30"/>
      <c r="E2221" s="30"/>
      <c r="F2221" s="30"/>
      <c r="G2221" s="30"/>
      <c r="H2221" s="30"/>
      <c r="I2221" s="30"/>
      <c r="J2221" s="30"/>
      <c r="K2221" s="30"/>
      <c r="L2221" s="30"/>
      <c r="M2221" s="30"/>
    </row>
    <row r="2222" spans="4:13" x14ac:dyDescent="0.2">
      <c r="D2222" s="30"/>
      <c r="E2222" s="30"/>
      <c r="F2222" s="30"/>
      <c r="G2222" s="30"/>
      <c r="H2222" s="30"/>
      <c r="I2222" s="30"/>
      <c r="J2222" s="30"/>
      <c r="K2222" s="30"/>
      <c r="L2222" s="30"/>
      <c r="M2222" s="30"/>
    </row>
    <row r="2223" spans="4:13" x14ac:dyDescent="0.2">
      <c r="D2223" s="30"/>
      <c r="E2223" s="30"/>
      <c r="F2223" s="30"/>
      <c r="G2223" s="30"/>
      <c r="H2223" s="30"/>
      <c r="I2223" s="30"/>
      <c r="J2223" s="30"/>
      <c r="K2223" s="30"/>
      <c r="L2223" s="30"/>
      <c r="M2223" s="30"/>
    </row>
    <row r="2224" spans="4:13" x14ac:dyDescent="0.2">
      <c r="D2224" s="30"/>
      <c r="E2224" s="30"/>
      <c r="F2224" s="30"/>
      <c r="G2224" s="30"/>
      <c r="H2224" s="30"/>
      <c r="I2224" s="30"/>
      <c r="J2224" s="30"/>
      <c r="K2224" s="30"/>
      <c r="L2224" s="30"/>
      <c r="M2224" s="30"/>
    </row>
    <row r="2225" spans="4:13" x14ac:dyDescent="0.2">
      <c r="D2225" s="30"/>
      <c r="E2225" s="30"/>
      <c r="F2225" s="30"/>
      <c r="G2225" s="30"/>
      <c r="H2225" s="30"/>
      <c r="I2225" s="30"/>
      <c r="J2225" s="30"/>
      <c r="K2225" s="30"/>
      <c r="L2225" s="30"/>
      <c r="M2225" s="30"/>
    </row>
    <row r="2226" spans="4:13" x14ac:dyDescent="0.2">
      <c r="D2226" s="30"/>
      <c r="E2226" s="30"/>
      <c r="F2226" s="30"/>
      <c r="G2226" s="30"/>
      <c r="H2226" s="30"/>
      <c r="I2226" s="30"/>
      <c r="J2226" s="30"/>
      <c r="K2226" s="30"/>
      <c r="L2226" s="30"/>
      <c r="M2226" s="30"/>
    </row>
    <row r="2227" spans="4:13" x14ac:dyDescent="0.2">
      <c r="D2227" s="30"/>
      <c r="E2227" s="30"/>
      <c r="F2227" s="30"/>
      <c r="G2227" s="30"/>
      <c r="H2227" s="30"/>
      <c r="I2227" s="30"/>
      <c r="J2227" s="30"/>
      <c r="K2227" s="30"/>
      <c r="L2227" s="30"/>
      <c r="M2227" s="30"/>
    </row>
    <row r="2228" spans="4:13" x14ac:dyDescent="0.2">
      <c r="D2228" s="30"/>
      <c r="E2228" s="30"/>
      <c r="F2228" s="30"/>
      <c r="G2228" s="30"/>
      <c r="H2228" s="30"/>
      <c r="I2228" s="30"/>
      <c r="J2228" s="30"/>
      <c r="K2228" s="30"/>
      <c r="L2228" s="30"/>
      <c r="M2228" s="30"/>
    </row>
    <row r="2229" spans="4:13" x14ac:dyDescent="0.2">
      <c r="D2229" s="30"/>
      <c r="E2229" s="30"/>
      <c r="F2229" s="30"/>
      <c r="G2229" s="30"/>
      <c r="H2229" s="30"/>
      <c r="I2229" s="30"/>
      <c r="J2229" s="30"/>
      <c r="K2229" s="30"/>
      <c r="L2229" s="30"/>
      <c r="M2229" s="30"/>
    </row>
    <row r="2230" spans="4:13" x14ac:dyDescent="0.2">
      <c r="D2230" s="30"/>
      <c r="E2230" s="30"/>
      <c r="F2230" s="30"/>
      <c r="G2230" s="30"/>
      <c r="H2230" s="30"/>
      <c r="I2230" s="30"/>
      <c r="J2230" s="30"/>
      <c r="K2230" s="30"/>
      <c r="L2230" s="30"/>
      <c r="M2230" s="30"/>
    </row>
    <row r="2231" spans="4:13" x14ac:dyDescent="0.2">
      <c r="D2231" s="30"/>
      <c r="E2231" s="30"/>
      <c r="F2231" s="30"/>
      <c r="G2231" s="30"/>
      <c r="H2231" s="30"/>
      <c r="I2231" s="30"/>
      <c r="J2231" s="30"/>
      <c r="K2231" s="30"/>
      <c r="L2231" s="30"/>
      <c r="M2231" s="30"/>
    </row>
    <row r="2232" spans="4:13" x14ac:dyDescent="0.2">
      <c r="D2232" s="30"/>
      <c r="E2232" s="30"/>
      <c r="F2232" s="30"/>
      <c r="G2232" s="30"/>
      <c r="H2232" s="30"/>
      <c r="I2232" s="30"/>
      <c r="J2232" s="30"/>
      <c r="K2232" s="30"/>
      <c r="L2232" s="30"/>
      <c r="M2232" s="30"/>
    </row>
    <row r="2233" spans="4:13" x14ac:dyDescent="0.2">
      <c r="D2233" s="30"/>
      <c r="E2233" s="30"/>
      <c r="F2233" s="30"/>
      <c r="G2233" s="30"/>
      <c r="H2233" s="30"/>
      <c r="I2233" s="30"/>
      <c r="J2233" s="30"/>
      <c r="K2233" s="30"/>
      <c r="L2233" s="30"/>
      <c r="M2233" s="30"/>
    </row>
    <row r="2234" spans="4:13" x14ac:dyDescent="0.2">
      <c r="D2234" s="30"/>
      <c r="E2234" s="30"/>
      <c r="F2234" s="30"/>
      <c r="G2234" s="30"/>
      <c r="H2234" s="30"/>
      <c r="I2234" s="30"/>
      <c r="J2234" s="30"/>
      <c r="K2234" s="30"/>
      <c r="L2234" s="30"/>
      <c r="M2234" s="30"/>
    </row>
    <row r="2235" spans="4:13" x14ac:dyDescent="0.2">
      <c r="D2235" s="30"/>
      <c r="E2235" s="30"/>
      <c r="F2235" s="30"/>
      <c r="G2235" s="30"/>
      <c r="H2235" s="30"/>
      <c r="I2235" s="30"/>
      <c r="J2235" s="30"/>
      <c r="K2235" s="30"/>
      <c r="L2235" s="30"/>
      <c r="M2235" s="30"/>
    </row>
    <row r="2236" spans="4:13" x14ac:dyDescent="0.2">
      <c r="D2236" s="30"/>
      <c r="E2236" s="30"/>
      <c r="F2236" s="30"/>
      <c r="G2236" s="30"/>
      <c r="H2236" s="30"/>
      <c r="I2236" s="30"/>
      <c r="J2236" s="30"/>
      <c r="K2236" s="30"/>
      <c r="L2236" s="30"/>
      <c r="M2236" s="30"/>
    </row>
    <row r="2237" spans="4:13" x14ac:dyDescent="0.2">
      <c r="D2237" s="30"/>
      <c r="E2237" s="30"/>
      <c r="F2237" s="30"/>
      <c r="G2237" s="30"/>
      <c r="H2237" s="30"/>
      <c r="I2237" s="30"/>
      <c r="J2237" s="30"/>
      <c r="K2237" s="30"/>
      <c r="L2237" s="30"/>
      <c r="M2237" s="30"/>
    </row>
    <row r="2238" spans="4:13" x14ac:dyDescent="0.2">
      <c r="D2238" s="30"/>
      <c r="E2238" s="30"/>
      <c r="F2238" s="30"/>
      <c r="G2238" s="30"/>
      <c r="H2238" s="30"/>
      <c r="I2238" s="30"/>
      <c r="J2238" s="30"/>
      <c r="K2238" s="30"/>
      <c r="L2238" s="30"/>
      <c r="M2238" s="30"/>
    </row>
    <row r="2239" spans="4:13" x14ac:dyDescent="0.2">
      <c r="D2239" s="30"/>
      <c r="E2239" s="30"/>
      <c r="F2239" s="30"/>
      <c r="G2239" s="30"/>
      <c r="H2239" s="30"/>
      <c r="I2239" s="30"/>
      <c r="J2239" s="30"/>
      <c r="K2239" s="30"/>
      <c r="L2239" s="30"/>
      <c r="M2239" s="30"/>
    </row>
    <row r="2240" spans="4:13" x14ac:dyDescent="0.2">
      <c r="D2240" s="30"/>
      <c r="E2240" s="30"/>
      <c r="F2240" s="30"/>
      <c r="G2240" s="30"/>
      <c r="H2240" s="30"/>
      <c r="I2240" s="30"/>
      <c r="J2240" s="30"/>
      <c r="K2240" s="30"/>
      <c r="L2240" s="30"/>
      <c r="M2240" s="30"/>
    </row>
    <row r="2241" spans="4:13" x14ac:dyDescent="0.2">
      <c r="D2241" s="30"/>
      <c r="E2241" s="30"/>
      <c r="F2241" s="30"/>
      <c r="G2241" s="30"/>
      <c r="H2241" s="30"/>
      <c r="I2241" s="30"/>
      <c r="J2241" s="30"/>
      <c r="K2241" s="30"/>
      <c r="L2241" s="30"/>
      <c r="M2241" s="30"/>
    </row>
    <row r="2242" spans="4:13" x14ac:dyDescent="0.2">
      <c r="D2242" s="30"/>
      <c r="E2242" s="30"/>
      <c r="F2242" s="30"/>
      <c r="G2242" s="30"/>
      <c r="H2242" s="30"/>
      <c r="I2242" s="30"/>
      <c r="J2242" s="30"/>
      <c r="K2242" s="30"/>
      <c r="L2242" s="30"/>
      <c r="M2242" s="30"/>
    </row>
    <row r="2243" spans="4:13" x14ac:dyDescent="0.2">
      <c r="D2243" s="30"/>
      <c r="E2243" s="30"/>
      <c r="F2243" s="30"/>
      <c r="G2243" s="30"/>
      <c r="H2243" s="30"/>
      <c r="I2243" s="30"/>
      <c r="J2243" s="30"/>
      <c r="K2243" s="30"/>
      <c r="L2243" s="30"/>
      <c r="M2243" s="30"/>
    </row>
    <row r="2244" spans="4:13" x14ac:dyDescent="0.2">
      <c r="D2244" s="30"/>
      <c r="E2244" s="30"/>
      <c r="F2244" s="30"/>
      <c r="G2244" s="30"/>
      <c r="H2244" s="30"/>
      <c r="I2244" s="30"/>
      <c r="J2244" s="30"/>
      <c r="K2244" s="30"/>
      <c r="L2244" s="30"/>
      <c r="M2244" s="30"/>
    </row>
    <row r="2245" spans="4:13" x14ac:dyDescent="0.2">
      <c r="D2245" s="30"/>
      <c r="E2245" s="30"/>
      <c r="F2245" s="30"/>
      <c r="G2245" s="30"/>
      <c r="H2245" s="30"/>
      <c r="I2245" s="30"/>
      <c r="J2245" s="30"/>
      <c r="K2245" s="30"/>
      <c r="L2245" s="30"/>
      <c r="M2245" s="30"/>
    </row>
    <row r="2246" spans="4:13" x14ac:dyDescent="0.2">
      <c r="D2246" s="30"/>
      <c r="E2246" s="30"/>
      <c r="F2246" s="30"/>
      <c r="G2246" s="30"/>
      <c r="H2246" s="30"/>
      <c r="I2246" s="30"/>
      <c r="J2246" s="30"/>
      <c r="K2246" s="30"/>
      <c r="L2246" s="30"/>
      <c r="M2246" s="30"/>
    </row>
    <row r="2247" spans="4:13" x14ac:dyDescent="0.2">
      <c r="D2247" s="30"/>
      <c r="E2247" s="30"/>
      <c r="F2247" s="30"/>
      <c r="G2247" s="30"/>
      <c r="H2247" s="30"/>
      <c r="I2247" s="30"/>
      <c r="J2247" s="30"/>
      <c r="K2247" s="30"/>
      <c r="L2247" s="30"/>
      <c r="M2247" s="30"/>
    </row>
    <row r="2248" spans="4:13" x14ac:dyDescent="0.2">
      <c r="D2248" s="30"/>
      <c r="E2248" s="30"/>
      <c r="F2248" s="30"/>
      <c r="G2248" s="30"/>
      <c r="H2248" s="30"/>
      <c r="I2248" s="30"/>
      <c r="J2248" s="30"/>
      <c r="K2248" s="30"/>
      <c r="L2248" s="30"/>
      <c r="M2248" s="30"/>
    </row>
    <row r="2249" spans="4:13" x14ac:dyDescent="0.2"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</row>
    <row r="2250" spans="4:13" x14ac:dyDescent="0.2">
      <c r="D2250" s="30"/>
      <c r="E2250" s="30"/>
      <c r="F2250" s="30"/>
      <c r="G2250" s="30"/>
      <c r="H2250" s="30"/>
      <c r="I2250" s="30"/>
      <c r="J2250" s="30"/>
      <c r="K2250" s="30"/>
      <c r="L2250" s="30"/>
      <c r="M2250" s="30"/>
    </row>
    <row r="2251" spans="4:13" x14ac:dyDescent="0.2">
      <c r="D2251" s="30"/>
      <c r="E2251" s="30"/>
      <c r="F2251" s="30"/>
      <c r="G2251" s="30"/>
      <c r="H2251" s="30"/>
      <c r="I2251" s="30"/>
      <c r="J2251" s="30"/>
      <c r="K2251" s="30"/>
      <c r="L2251" s="30"/>
      <c r="M2251" s="30"/>
    </row>
    <row r="2252" spans="4:13" x14ac:dyDescent="0.2">
      <c r="D2252" s="30"/>
      <c r="E2252" s="30"/>
      <c r="F2252" s="30"/>
      <c r="G2252" s="30"/>
      <c r="H2252" s="30"/>
      <c r="I2252" s="30"/>
      <c r="J2252" s="30"/>
      <c r="K2252" s="30"/>
      <c r="L2252" s="30"/>
      <c r="M2252" s="30"/>
    </row>
    <row r="2253" spans="4:13" x14ac:dyDescent="0.2">
      <c r="D2253" s="30"/>
      <c r="E2253" s="30"/>
      <c r="F2253" s="30"/>
      <c r="G2253" s="30"/>
      <c r="H2253" s="30"/>
      <c r="I2253" s="30"/>
      <c r="J2253" s="30"/>
      <c r="K2253" s="30"/>
      <c r="L2253" s="30"/>
      <c r="M2253" s="30"/>
    </row>
    <row r="2254" spans="4:13" x14ac:dyDescent="0.2">
      <c r="D2254" s="30"/>
      <c r="E2254" s="30"/>
      <c r="F2254" s="30"/>
      <c r="G2254" s="30"/>
      <c r="H2254" s="30"/>
      <c r="I2254" s="30"/>
      <c r="J2254" s="30"/>
      <c r="K2254" s="30"/>
      <c r="L2254" s="30"/>
      <c r="M2254" s="30"/>
    </row>
    <row r="2255" spans="4:13" x14ac:dyDescent="0.2">
      <c r="D2255" s="30"/>
      <c r="E2255" s="30"/>
      <c r="F2255" s="30"/>
      <c r="G2255" s="30"/>
      <c r="H2255" s="30"/>
      <c r="I2255" s="30"/>
      <c r="J2255" s="30"/>
      <c r="K2255" s="30"/>
      <c r="L2255" s="30"/>
      <c r="M2255" s="30"/>
    </row>
    <row r="2256" spans="4:13" x14ac:dyDescent="0.2">
      <c r="D2256" s="30"/>
      <c r="E2256" s="30"/>
      <c r="F2256" s="30"/>
      <c r="G2256" s="30"/>
      <c r="H2256" s="30"/>
      <c r="I2256" s="30"/>
      <c r="J2256" s="30"/>
      <c r="K2256" s="30"/>
      <c r="L2256" s="30"/>
      <c r="M2256" s="30"/>
    </row>
    <row r="2257" spans="4:13" x14ac:dyDescent="0.2">
      <c r="D2257" s="30"/>
      <c r="E2257" s="30"/>
      <c r="F2257" s="30"/>
      <c r="G2257" s="30"/>
      <c r="H2257" s="30"/>
      <c r="I2257" s="30"/>
      <c r="J2257" s="30"/>
      <c r="K2257" s="30"/>
      <c r="L2257" s="30"/>
      <c r="M2257" s="30"/>
    </row>
    <row r="2258" spans="4:13" x14ac:dyDescent="0.2">
      <c r="D2258" s="30"/>
      <c r="E2258" s="30"/>
      <c r="F2258" s="30"/>
      <c r="G2258" s="30"/>
      <c r="H2258" s="30"/>
      <c r="I2258" s="30"/>
      <c r="J2258" s="30"/>
      <c r="K2258" s="30"/>
      <c r="L2258" s="30"/>
      <c r="M2258" s="30"/>
    </row>
    <row r="2259" spans="4:13" x14ac:dyDescent="0.2">
      <c r="D2259" s="30"/>
      <c r="E2259" s="30"/>
      <c r="F2259" s="30"/>
      <c r="G2259" s="30"/>
      <c r="H2259" s="30"/>
      <c r="I2259" s="30"/>
      <c r="J2259" s="30"/>
      <c r="K2259" s="30"/>
      <c r="L2259" s="30"/>
      <c r="M2259" s="30"/>
    </row>
    <row r="2260" spans="4:13" x14ac:dyDescent="0.2">
      <c r="D2260" s="30"/>
      <c r="E2260" s="30"/>
      <c r="F2260" s="30"/>
      <c r="G2260" s="30"/>
      <c r="H2260" s="30"/>
      <c r="I2260" s="30"/>
      <c r="J2260" s="30"/>
      <c r="K2260" s="30"/>
      <c r="L2260" s="30"/>
      <c r="M2260" s="30"/>
    </row>
    <row r="2261" spans="4:13" x14ac:dyDescent="0.2">
      <c r="D2261" s="30"/>
      <c r="E2261" s="30"/>
      <c r="F2261" s="30"/>
      <c r="G2261" s="30"/>
      <c r="H2261" s="30"/>
      <c r="I2261" s="30"/>
      <c r="J2261" s="30"/>
      <c r="K2261" s="30"/>
      <c r="L2261" s="30"/>
      <c r="M2261" s="30"/>
    </row>
    <row r="2262" spans="4:13" x14ac:dyDescent="0.2">
      <c r="D2262" s="30"/>
      <c r="E2262" s="30"/>
      <c r="F2262" s="30"/>
      <c r="G2262" s="30"/>
      <c r="H2262" s="30"/>
      <c r="I2262" s="30"/>
      <c r="J2262" s="30"/>
      <c r="K2262" s="30"/>
      <c r="L2262" s="30"/>
      <c r="M2262" s="30"/>
    </row>
    <row r="2263" spans="4:13" x14ac:dyDescent="0.2">
      <c r="D2263" s="30"/>
      <c r="E2263" s="30"/>
      <c r="F2263" s="30"/>
      <c r="G2263" s="30"/>
      <c r="H2263" s="30"/>
      <c r="I2263" s="30"/>
      <c r="J2263" s="30"/>
      <c r="K2263" s="30"/>
      <c r="L2263" s="30"/>
      <c r="M2263" s="30"/>
    </row>
    <row r="2264" spans="4:13" x14ac:dyDescent="0.2">
      <c r="D2264" s="30"/>
      <c r="E2264" s="30"/>
      <c r="F2264" s="30"/>
      <c r="G2264" s="30"/>
      <c r="H2264" s="30"/>
      <c r="I2264" s="30"/>
      <c r="J2264" s="30"/>
      <c r="K2264" s="30"/>
      <c r="L2264" s="30"/>
      <c r="M2264" s="30"/>
    </row>
    <row r="2265" spans="4:13" x14ac:dyDescent="0.2">
      <c r="D2265" s="30"/>
      <c r="E2265" s="30"/>
      <c r="F2265" s="30"/>
      <c r="G2265" s="30"/>
      <c r="H2265" s="30"/>
      <c r="I2265" s="30"/>
      <c r="J2265" s="30"/>
      <c r="K2265" s="30"/>
      <c r="L2265" s="30"/>
      <c r="M2265" s="30"/>
    </row>
    <row r="2266" spans="4:13" x14ac:dyDescent="0.2">
      <c r="D2266" s="30"/>
      <c r="E2266" s="30"/>
      <c r="F2266" s="30"/>
      <c r="G2266" s="30"/>
      <c r="H2266" s="30"/>
      <c r="I2266" s="30"/>
      <c r="J2266" s="30"/>
      <c r="K2266" s="30"/>
      <c r="L2266" s="30"/>
      <c r="M2266" s="30"/>
    </row>
    <row r="2267" spans="4:13" x14ac:dyDescent="0.2">
      <c r="D2267" s="30"/>
      <c r="E2267" s="30"/>
      <c r="F2267" s="30"/>
      <c r="G2267" s="30"/>
      <c r="H2267" s="30"/>
      <c r="I2267" s="30"/>
      <c r="J2267" s="30"/>
      <c r="K2267" s="30"/>
      <c r="L2267" s="30"/>
      <c r="M2267" s="30"/>
    </row>
    <row r="2268" spans="4:13" x14ac:dyDescent="0.2">
      <c r="D2268" s="30"/>
      <c r="E2268" s="30"/>
      <c r="F2268" s="30"/>
      <c r="G2268" s="30"/>
      <c r="H2268" s="30"/>
      <c r="I2268" s="30"/>
      <c r="J2268" s="30"/>
      <c r="K2268" s="30"/>
      <c r="L2268" s="30"/>
      <c r="M2268" s="30"/>
    </row>
    <row r="2269" spans="4:13" x14ac:dyDescent="0.2">
      <c r="D2269" s="30"/>
      <c r="E2269" s="30"/>
      <c r="F2269" s="30"/>
      <c r="G2269" s="30"/>
      <c r="H2269" s="30"/>
      <c r="I2269" s="30"/>
      <c r="J2269" s="30"/>
      <c r="K2269" s="30"/>
      <c r="L2269" s="30"/>
      <c r="M2269" s="30"/>
    </row>
    <row r="2270" spans="4:13" x14ac:dyDescent="0.2">
      <c r="D2270" s="30"/>
      <c r="E2270" s="30"/>
      <c r="F2270" s="30"/>
      <c r="G2270" s="30"/>
      <c r="H2270" s="30"/>
      <c r="I2270" s="30"/>
      <c r="J2270" s="30"/>
      <c r="K2270" s="30"/>
      <c r="L2270" s="30"/>
      <c r="M2270" s="30"/>
    </row>
    <row r="2271" spans="4:13" x14ac:dyDescent="0.2">
      <c r="D2271" s="30"/>
      <c r="E2271" s="30"/>
      <c r="F2271" s="30"/>
      <c r="G2271" s="30"/>
      <c r="H2271" s="30"/>
      <c r="I2271" s="30"/>
      <c r="J2271" s="30"/>
      <c r="K2271" s="30"/>
      <c r="L2271" s="30"/>
      <c r="M2271" s="30"/>
    </row>
    <row r="2272" spans="4:13" x14ac:dyDescent="0.2">
      <c r="D2272" s="30"/>
      <c r="E2272" s="30"/>
      <c r="F2272" s="30"/>
      <c r="G2272" s="30"/>
      <c r="H2272" s="30"/>
      <c r="I2272" s="30"/>
      <c r="J2272" s="30"/>
      <c r="K2272" s="30"/>
      <c r="L2272" s="30"/>
      <c r="M2272" s="30"/>
    </row>
    <row r="2273" spans="4:13" x14ac:dyDescent="0.2">
      <c r="D2273" s="30"/>
      <c r="E2273" s="30"/>
      <c r="F2273" s="30"/>
      <c r="G2273" s="30"/>
      <c r="H2273" s="30"/>
      <c r="I2273" s="30"/>
      <c r="J2273" s="30"/>
      <c r="K2273" s="30"/>
      <c r="L2273" s="30"/>
      <c r="M2273" s="30"/>
    </row>
    <row r="2274" spans="4:13" x14ac:dyDescent="0.2">
      <c r="D2274" s="30"/>
      <c r="E2274" s="30"/>
      <c r="F2274" s="30"/>
      <c r="G2274" s="30"/>
      <c r="H2274" s="30"/>
      <c r="I2274" s="30"/>
      <c r="J2274" s="30"/>
      <c r="K2274" s="30"/>
      <c r="L2274" s="30"/>
      <c r="M2274" s="30"/>
    </row>
    <row r="2275" spans="4:13" x14ac:dyDescent="0.2">
      <c r="D2275" s="30"/>
      <c r="E2275" s="30"/>
      <c r="F2275" s="30"/>
      <c r="G2275" s="30"/>
      <c r="H2275" s="30"/>
      <c r="I2275" s="30"/>
      <c r="J2275" s="30"/>
      <c r="K2275" s="30"/>
      <c r="L2275" s="30"/>
      <c r="M2275" s="30"/>
    </row>
    <row r="2276" spans="4:13" x14ac:dyDescent="0.2">
      <c r="D2276" s="30"/>
      <c r="E2276" s="30"/>
      <c r="F2276" s="30"/>
      <c r="G2276" s="30"/>
      <c r="H2276" s="30"/>
      <c r="I2276" s="30"/>
      <c r="J2276" s="30"/>
      <c r="K2276" s="30"/>
      <c r="L2276" s="30"/>
      <c r="M2276" s="30"/>
    </row>
    <row r="2277" spans="4:13" x14ac:dyDescent="0.2">
      <c r="D2277" s="30"/>
      <c r="E2277" s="30"/>
      <c r="F2277" s="30"/>
      <c r="G2277" s="30"/>
      <c r="H2277" s="30"/>
      <c r="I2277" s="30"/>
      <c r="J2277" s="30"/>
      <c r="K2277" s="30"/>
      <c r="L2277" s="30"/>
      <c r="M2277" s="30"/>
    </row>
    <row r="2278" spans="4:13" x14ac:dyDescent="0.2">
      <c r="D2278" s="30"/>
      <c r="E2278" s="30"/>
      <c r="F2278" s="30"/>
      <c r="G2278" s="30"/>
      <c r="H2278" s="30"/>
      <c r="I2278" s="30"/>
      <c r="J2278" s="30"/>
      <c r="K2278" s="30"/>
      <c r="L2278" s="30"/>
      <c r="M2278" s="30"/>
    </row>
    <row r="2279" spans="4:13" x14ac:dyDescent="0.2">
      <c r="D2279" s="30"/>
      <c r="E2279" s="30"/>
      <c r="F2279" s="30"/>
      <c r="G2279" s="30"/>
      <c r="H2279" s="30"/>
      <c r="I2279" s="30"/>
      <c r="J2279" s="30"/>
      <c r="K2279" s="30"/>
      <c r="L2279" s="30"/>
      <c r="M2279" s="30"/>
    </row>
    <row r="2280" spans="4:13" x14ac:dyDescent="0.2">
      <c r="D2280" s="30"/>
      <c r="E2280" s="30"/>
      <c r="F2280" s="30"/>
      <c r="G2280" s="30"/>
      <c r="H2280" s="30"/>
      <c r="I2280" s="30"/>
      <c r="J2280" s="30"/>
      <c r="K2280" s="30"/>
      <c r="L2280" s="30"/>
      <c r="M2280" s="30"/>
    </row>
    <row r="2281" spans="4:13" x14ac:dyDescent="0.2">
      <c r="D2281" s="30"/>
      <c r="E2281" s="30"/>
      <c r="F2281" s="30"/>
      <c r="G2281" s="30"/>
      <c r="H2281" s="30"/>
      <c r="I2281" s="30"/>
      <c r="J2281" s="30"/>
      <c r="K2281" s="30"/>
      <c r="L2281" s="30"/>
      <c r="M2281" s="30"/>
    </row>
    <row r="2282" spans="4:13" x14ac:dyDescent="0.2">
      <c r="D2282" s="30"/>
      <c r="E2282" s="30"/>
      <c r="F2282" s="30"/>
      <c r="G2282" s="30"/>
      <c r="H2282" s="30"/>
      <c r="I2282" s="30"/>
      <c r="J2282" s="30"/>
      <c r="K2282" s="30"/>
      <c r="L2282" s="30"/>
      <c r="M2282" s="30"/>
    </row>
    <row r="2283" spans="4:13" x14ac:dyDescent="0.2">
      <c r="D2283" s="30"/>
      <c r="E2283" s="30"/>
      <c r="F2283" s="30"/>
      <c r="G2283" s="30"/>
      <c r="H2283" s="30"/>
      <c r="I2283" s="30"/>
      <c r="J2283" s="30"/>
      <c r="K2283" s="30"/>
      <c r="L2283" s="30"/>
      <c r="M2283" s="30"/>
    </row>
    <row r="2284" spans="4:13" x14ac:dyDescent="0.2">
      <c r="D2284" s="30"/>
      <c r="E2284" s="30"/>
      <c r="F2284" s="30"/>
      <c r="G2284" s="30"/>
      <c r="H2284" s="30"/>
      <c r="I2284" s="30"/>
      <c r="J2284" s="30"/>
      <c r="K2284" s="30"/>
      <c r="L2284" s="30"/>
      <c r="M2284" s="30"/>
    </row>
    <row r="2285" spans="4:13" x14ac:dyDescent="0.2">
      <c r="D2285" s="30"/>
      <c r="E2285" s="30"/>
      <c r="F2285" s="30"/>
      <c r="G2285" s="30"/>
      <c r="H2285" s="30"/>
      <c r="I2285" s="30"/>
      <c r="J2285" s="30"/>
      <c r="K2285" s="30"/>
      <c r="L2285" s="30"/>
      <c r="M2285" s="30"/>
    </row>
    <row r="2286" spans="4:13" x14ac:dyDescent="0.2">
      <c r="D2286" s="30"/>
      <c r="E2286" s="30"/>
      <c r="F2286" s="30"/>
      <c r="G2286" s="30"/>
      <c r="H2286" s="30"/>
      <c r="I2286" s="30"/>
      <c r="J2286" s="30"/>
      <c r="K2286" s="30"/>
      <c r="L2286" s="30"/>
      <c r="M2286" s="30"/>
    </row>
    <row r="2287" spans="4:13" x14ac:dyDescent="0.2">
      <c r="D2287" s="30"/>
      <c r="E2287" s="30"/>
      <c r="F2287" s="30"/>
      <c r="G2287" s="30"/>
      <c r="H2287" s="30"/>
      <c r="I2287" s="30"/>
      <c r="J2287" s="30"/>
      <c r="K2287" s="30"/>
      <c r="L2287" s="30"/>
      <c r="M2287" s="30"/>
    </row>
    <row r="2288" spans="4:13" x14ac:dyDescent="0.2">
      <c r="D2288" s="30"/>
      <c r="E2288" s="30"/>
      <c r="F2288" s="30"/>
      <c r="G2288" s="30"/>
      <c r="H2288" s="30"/>
      <c r="I2288" s="30"/>
      <c r="J2288" s="30"/>
      <c r="K2288" s="30"/>
      <c r="L2288" s="30"/>
      <c r="M2288" s="30"/>
    </row>
    <row r="2289" spans="4:13" x14ac:dyDescent="0.2">
      <c r="D2289" s="30"/>
      <c r="E2289" s="30"/>
      <c r="F2289" s="30"/>
      <c r="G2289" s="30"/>
      <c r="H2289" s="30"/>
      <c r="I2289" s="30"/>
      <c r="J2289" s="30"/>
      <c r="K2289" s="30"/>
      <c r="L2289" s="30"/>
      <c r="M2289" s="30"/>
    </row>
    <row r="2290" spans="4:13" x14ac:dyDescent="0.2">
      <c r="D2290" s="30"/>
      <c r="E2290" s="30"/>
      <c r="F2290" s="30"/>
      <c r="G2290" s="30"/>
      <c r="H2290" s="30"/>
      <c r="I2290" s="30"/>
      <c r="J2290" s="30"/>
      <c r="K2290" s="30"/>
      <c r="L2290" s="30"/>
      <c r="M2290" s="30"/>
    </row>
    <row r="2291" spans="4:13" x14ac:dyDescent="0.2">
      <c r="D2291" s="30"/>
      <c r="E2291" s="30"/>
      <c r="F2291" s="30"/>
      <c r="G2291" s="30"/>
      <c r="H2291" s="30"/>
      <c r="I2291" s="30"/>
      <c r="J2291" s="30"/>
      <c r="K2291" s="30"/>
      <c r="L2291" s="30"/>
      <c r="M2291" s="30"/>
    </row>
    <row r="2292" spans="4:13" x14ac:dyDescent="0.2">
      <c r="D2292" s="30"/>
      <c r="E2292" s="30"/>
      <c r="F2292" s="30"/>
      <c r="G2292" s="30"/>
      <c r="H2292" s="30"/>
      <c r="I2292" s="30"/>
      <c r="J2292" s="30"/>
      <c r="K2292" s="30"/>
      <c r="L2292" s="30"/>
      <c r="M2292" s="30"/>
    </row>
    <row r="2293" spans="4:13" x14ac:dyDescent="0.2">
      <c r="D2293" s="30"/>
      <c r="E2293" s="30"/>
      <c r="F2293" s="30"/>
      <c r="G2293" s="30"/>
      <c r="H2293" s="30"/>
      <c r="I2293" s="30"/>
      <c r="J2293" s="30"/>
      <c r="K2293" s="30"/>
      <c r="L2293" s="30"/>
      <c r="M2293" s="30"/>
    </row>
    <row r="2294" spans="4:13" x14ac:dyDescent="0.2">
      <c r="D2294" s="30"/>
      <c r="E2294" s="30"/>
      <c r="F2294" s="30"/>
      <c r="G2294" s="30"/>
      <c r="H2294" s="30"/>
      <c r="I2294" s="30"/>
      <c r="J2294" s="30"/>
      <c r="K2294" s="30"/>
      <c r="L2294" s="30"/>
      <c r="M2294" s="30"/>
    </row>
    <row r="2295" spans="4:13" x14ac:dyDescent="0.2">
      <c r="D2295" s="30"/>
      <c r="E2295" s="30"/>
      <c r="F2295" s="30"/>
      <c r="G2295" s="30"/>
      <c r="H2295" s="30"/>
      <c r="I2295" s="30"/>
      <c r="J2295" s="30"/>
      <c r="K2295" s="30"/>
      <c r="L2295" s="30"/>
      <c r="M2295" s="30"/>
    </row>
    <row r="2296" spans="4:13" x14ac:dyDescent="0.2">
      <c r="D2296" s="30"/>
      <c r="E2296" s="30"/>
      <c r="F2296" s="30"/>
      <c r="G2296" s="30"/>
      <c r="H2296" s="30"/>
      <c r="I2296" s="30"/>
      <c r="J2296" s="30"/>
      <c r="K2296" s="30"/>
      <c r="L2296" s="30"/>
      <c r="M2296" s="30"/>
    </row>
    <row r="2297" spans="4:13" x14ac:dyDescent="0.2">
      <c r="D2297" s="30"/>
      <c r="E2297" s="30"/>
      <c r="F2297" s="30"/>
      <c r="G2297" s="30"/>
      <c r="H2297" s="30"/>
      <c r="I2297" s="30"/>
      <c r="J2297" s="30"/>
      <c r="K2297" s="30"/>
      <c r="L2297" s="30"/>
      <c r="M2297" s="30"/>
    </row>
    <row r="2298" spans="4:13" x14ac:dyDescent="0.2">
      <c r="D2298" s="30"/>
      <c r="E2298" s="30"/>
      <c r="F2298" s="30"/>
      <c r="G2298" s="30"/>
      <c r="H2298" s="30"/>
      <c r="I2298" s="30"/>
      <c r="J2298" s="30"/>
      <c r="K2298" s="30"/>
      <c r="L2298" s="30"/>
      <c r="M2298" s="30"/>
    </row>
    <row r="2299" spans="4:13" x14ac:dyDescent="0.2">
      <c r="D2299" s="30"/>
      <c r="E2299" s="30"/>
      <c r="F2299" s="30"/>
      <c r="G2299" s="30"/>
      <c r="H2299" s="30"/>
      <c r="I2299" s="30"/>
      <c r="J2299" s="30"/>
      <c r="K2299" s="30"/>
      <c r="L2299" s="30"/>
      <c r="M2299" s="30"/>
    </row>
    <row r="2300" spans="4:13" x14ac:dyDescent="0.2">
      <c r="D2300" s="30"/>
      <c r="E2300" s="30"/>
      <c r="F2300" s="30"/>
      <c r="G2300" s="30"/>
      <c r="H2300" s="30"/>
      <c r="I2300" s="30"/>
      <c r="J2300" s="30"/>
      <c r="K2300" s="30"/>
      <c r="L2300" s="30"/>
      <c r="M2300" s="30"/>
    </row>
    <row r="2301" spans="4:13" x14ac:dyDescent="0.2">
      <c r="D2301" s="30"/>
      <c r="E2301" s="30"/>
      <c r="F2301" s="30"/>
      <c r="G2301" s="30"/>
      <c r="H2301" s="30"/>
      <c r="I2301" s="30"/>
      <c r="J2301" s="30"/>
      <c r="K2301" s="30"/>
      <c r="L2301" s="30"/>
      <c r="M2301" s="30"/>
    </row>
    <row r="2302" spans="4:13" x14ac:dyDescent="0.2">
      <c r="D2302" s="30"/>
      <c r="E2302" s="30"/>
      <c r="F2302" s="30"/>
      <c r="G2302" s="30"/>
      <c r="H2302" s="30"/>
      <c r="I2302" s="30"/>
      <c r="J2302" s="30"/>
      <c r="K2302" s="30"/>
      <c r="L2302" s="30"/>
      <c r="M2302" s="30"/>
    </row>
    <row r="2303" spans="4:13" x14ac:dyDescent="0.2">
      <c r="D2303" s="30"/>
      <c r="E2303" s="30"/>
      <c r="F2303" s="30"/>
      <c r="G2303" s="30"/>
      <c r="H2303" s="30"/>
      <c r="I2303" s="30"/>
      <c r="J2303" s="30"/>
      <c r="K2303" s="30"/>
      <c r="L2303" s="30"/>
      <c r="M2303" s="30"/>
    </row>
    <row r="2304" spans="4:13" x14ac:dyDescent="0.2">
      <c r="D2304" s="30"/>
      <c r="E2304" s="30"/>
      <c r="F2304" s="30"/>
      <c r="G2304" s="30"/>
      <c r="H2304" s="30"/>
      <c r="I2304" s="30"/>
      <c r="J2304" s="30"/>
      <c r="K2304" s="30"/>
      <c r="L2304" s="30"/>
      <c r="M2304" s="30"/>
    </row>
    <row r="2305" spans="4:13" x14ac:dyDescent="0.2">
      <c r="D2305" s="30"/>
      <c r="E2305" s="30"/>
      <c r="F2305" s="30"/>
      <c r="G2305" s="30"/>
      <c r="H2305" s="30"/>
      <c r="I2305" s="30"/>
      <c r="J2305" s="30"/>
      <c r="K2305" s="30"/>
      <c r="L2305" s="30"/>
      <c r="M2305" s="30"/>
    </row>
    <row r="2306" spans="4:13" x14ac:dyDescent="0.2">
      <c r="D2306" s="30"/>
      <c r="E2306" s="30"/>
      <c r="F2306" s="30"/>
      <c r="G2306" s="30"/>
      <c r="H2306" s="30"/>
      <c r="I2306" s="30"/>
      <c r="J2306" s="30"/>
      <c r="K2306" s="30"/>
      <c r="L2306" s="30"/>
      <c r="M2306" s="30"/>
    </row>
    <row r="2307" spans="4:13" x14ac:dyDescent="0.2">
      <c r="D2307" s="30"/>
      <c r="E2307" s="30"/>
      <c r="F2307" s="30"/>
      <c r="G2307" s="30"/>
      <c r="H2307" s="30"/>
      <c r="I2307" s="30"/>
      <c r="J2307" s="30"/>
      <c r="K2307" s="30"/>
      <c r="L2307" s="30"/>
      <c r="M2307" s="30"/>
    </row>
    <row r="2308" spans="4:13" x14ac:dyDescent="0.2">
      <c r="D2308" s="30"/>
      <c r="E2308" s="30"/>
      <c r="F2308" s="30"/>
      <c r="G2308" s="30"/>
      <c r="H2308" s="30"/>
      <c r="I2308" s="30"/>
      <c r="J2308" s="30"/>
      <c r="K2308" s="30"/>
      <c r="L2308" s="30"/>
      <c r="M2308" s="30"/>
    </row>
    <row r="2309" spans="4:13" x14ac:dyDescent="0.2">
      <c r="D2309" s="30"/>
      <c r="E2309" s="30"/>
      <c r="F2309" s="30"/>
      <c r="G2309" s="30"/>
      <c r="H2309" s="30"/>
      <c r="I2309" s="30"/>
      <c r="J2309" s="30"/>
      <c r="K2309" s="30"/>
      <c r="L2309" s="30"/>
      <c r="M2309" s="30"/>
    </row>
    <row r="2310" spans="4:13" x14ac:dyDescent="0.2">
      <c r="D2310" s="30"/>
      <c r="E2310" s="30"/>
      <c r="F2310" s="30"/>
      <c r="G2310" s="30"/>
      <c r="H2310" s="30"/>
      <c r="I2310" s="30"/>
      <c r="J2310" s="30"/>
      <c r="K2310" s="30"/>
      <c r="L2310" s="30"/>
      <c r="M2310" s="30"/>
    </row>
    <row r="2311" spans="4:13" x14ac:dyDescent="0.2">
      <c r="D2311" s="30"/>
      <c r="E2311" s="30"/>
      <c r="F2311" s="30"/>
      <c r="G2311" s="30"/>
      <c r="H2311" s="30"/>
      <c r="I2311" s="30"/>
      <c r="J2311" s="30"/>
      <c r="K2311" s="30"/>
      <c r="L2311" s="30"/>
      <c r="M2311" s="30"/>
    </row>
    <row r="2312" spans="4:13" x14ac:dyDescent="0.2">
      <c r="D2312" s="30"/>
      <c r="E2312" s="30"/>
      <c r="F2312" s="30"/>
      <c r="G2312" s="30"/>
      <c r="H2312" s="30"/>
      <c r="I2312" s="30"/>
      <c r="J2312" s="30"/>
      <c r="K2312" s="30"/>
      <c r="L2312" s="30"/>
      <c r="M2312" s="30"/>
    </row>
    <row r="2313" spans="4:13" x14ac:dyDescent="0.2">
      <c r="D2313" s="30"/>
      <c r="E2313" s="30"/>
      <c r="F2313" s="30"/>
      <c r="G2313" s="30"/>
      <c r="H2313" s="30"/>
      <c r="I2313" s="30"/>
      <c r="J2313" s="30"/>
      <c r="K2313" s="30"/>
      <c r="L2313" s="30"/>
      <c r="M2313" s="30"/>
    </row>
    <row r="2314" spans="4:13" x14ac:dyDescent="0.2">
      <c r="D2314" s="30"/>
      <c r="E2314" s="30"/>
      <c r="F2314" s="30"/>
      <c r="G2314" s="30"/>
      <c r="H2314" s="30"/>
      <c r="I2314" s="30"/>
      <c r="J2314" s="30"/>
      <c r="K2314" s="30"/>
      <c r="L2314" s="30"/>
      <c r="M2314" s="30"/>
    </row>
    <row r="2315" spans="4:13" x14ac:dyDescent="0.2">
      <c r="D2315" s="30"/>
      <c r="E2315" s="30"/>
      <c r="F2315" s="30"/>
      <c r="G2315" s="30"/>
      <c r="H2315" s="30"/>
      <c r="I2315" s="30"/>
      <c r="J2315" s="30"/>
      <c r="K2315" s="30"/>
      <c r="L2315" s="30"/>
      <c r="M2315" s="30"/>
    </row>
    <row r="2316" spans="4:13" x14ac:dyDescent="0.2">
      <c r="D2316" s="30"/>
      <c r="E2316" s="30"/>
      <c r="F2316" s="30"/>
      <c r="G2316" s="30"/>
      <c r="H2316" s="30"/>
      <c r="I2316" s="30"/>
      <c r="J2316" s="30"/>
      <c r="K2316" s="30"/>
      <c r="L2316" s="30"/>
      <c r="M2316" s="30"/>
    </row>
    <row r="2317" spans="4:13" x14ac:dyDescent="0.2">
      <c r="D2317" s="30"/>
      <c r="E2317" s="30"/>
      <c r="F2317" s="30"/>
      <c r="G2317" s="30"/>
      <c r="H2317" s="30"/>
      <c r="I2317" s="30"/>
      <c r="J2317" s="30"/>
      <c r="K2317" s="30"/>
      <c r="L2317" s="30"/>
      <c r="M2317" s="30"/>
    </row>
    <row r="2318" spans="4:13" x14ac:dyDescent="0.2">
      <c r="D2318" s="30"/>
      <c r="E2318" s="30"/>
      <c r="F2318" s="30"/>
      <c r="G2318" s="30"/>
      <c r="H2318" s="30"/>
      <c r="I2318" s="30"/>
      <c r="J2318" s="30"/>
      <c r="K2318" s="30"/>
      <c r="L2318" s="30"/>
      <c r="M2318" s="30"/>
    </row>
    <row r="2319" spans="4:13" x14ac:dyDescent="0.2">
      <c r="D2319" s="30"/>
      <c r="E2319" s="30"/>
      <c r="F2319" s="30"/>
      <c r="G2319" s="30"/>
      <c r="H2319" s="30"/>
      <c r="I2319" s="30"/>
      <c r="J2319" s="30"/>
      <c r="K2319" s="30"/>
      <c r="L2319" s="30"/>
      <c r="M2319" s="30"/>
    </row>
    <row r="2320" spans="4:13" x14ac:dyDescent="0.2">
      <c r="D2320" s="30"/>
      <c r="E2320" s="30"/>
      <c r="F2320" s="30"/>
      <c r="G2320" s="30"/>
      <c r="H2320" s="30"/>
      <c r="I2320" s="30"/>
      <c r="J2320" s="30"/>
      <c r="K2320" s="30"/>
      <c r="L2320" s="30"/>
      <c r="M2320" s="30"/>
    </row>
    <row r="2321" spans="4:13" x14ac:dyDescent="0.2">
      <c r="D2321" s="30"/>
      <c r="E2321" s="30"/>
      <c r="F2321" s="30"/>
      <c r="G2321" s="30"/>
      <c r="H2321" s="30"/>
      <c r="I2321" s="30"/>
      <c r="J2321" s="30"/>
      <c r="K2321" s="30"/>
      <c r="L2321" s="30"/>
      <c r="M2321" s="30"/>
    </row>
    <row r="2322" spans="4:13" x14ac:dyDescent="0.2">
      <c r="D2322" s="30"/>
      <c r="E2322" s="30"/>
      <c r="F2322" s="30"/>
      <c r="G2322" s="30"/>
      <c r="H2322" s="30"/>
      <c r="I2322" s="30"/>
      <c r="J2322" s="30"/>
      <c r="K2322" s="30"/>
      <c r="L2322" s="30"/>
      <c r="M2322" s="30"/>
    </row>
    <row r="2323" spans="4:13" x14ac:dyDescent="0.2">
      <c r="D2323" s="30"/>
      <c r="E2323" s="30"/>
      <c r="F2323" s="30"/>
      <c r="G2323" s="30"/>
      <c r="H2323" s="30"/>
      <c r="I2323" s="30"/>
      <c r="J2323" s="30"/>
      <c r="K2323" s="30"/>
      <c r="L2323" s="30"/>
      <c r="M2323" s="30"/>
    </row>
    <row r="2324" spans="4:13" x14ac:dyDescent="0.2">
      <c r="D2324" s="30"/>
      <c r="E2324" s="30"/>
      <c r="F2324" s="30"/>
      <c r="G2324" s="30"/>
      <c r="H2324" s="30"/>
      <c r="I2324" s="30"/>
      <c r="J2324" s="30"/>
      <c r="K2324" s="30"/>
      <c r="L2324" s="30"/>
      <c r="M2324" s="30"/>
    </row>
    <row r="2325" spans="4:13" x14ac:dyDescent="0.2">
      <c r="D2325" s="30"/>
      <c r="E2325" s="30"/>
      <c r="F2325" s="30"/>
      <c r="G2325" s="30"/>
      <c r="H2325" s="30"/>
      <c r="I2325" s="30"/>
      <c r="J2325" s="30"/>
      <c r="K2325" s="30"/>
      <c r="L2325" s="30"/>
      <c r="M2325" s="30"/>
    </row>
    <row r="2326" spans="4:13" x14ac:dyDescent="0.2">
      <c r="D2326" s="30"/>
      <c r="E2326" s="30"/>
      <c r="F2326" s="30"/>
      <c r="G2326" s="30"/>
      <c r="H2326" s="30"/>
      <c r="I2326" s="30"/>
      <c r="J2326" s="30"/>
      <c r="K2326" s="30"/>
      <c r="L2326" s="30"/>
      <c r="M2326" s="30"/>
    </row>
    <row r="2327" spans="4:13" x14ac:dyDescent="0.2"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</row>
    <row r="2328" spans="4:13" x14ac:dyDescent="0.2">
      <c r="D2328" s="30"/>
      <c r="E2328" s="30"/>
      <c r="F2328" s="30"/>
      <c r="G2328" s="30"/>
      <c r="H2328" s="30"/>
      <c r="I2328" s="30"/>
      <c r="J2328" s="30"/>
      <c r="K2328" s="30"/>
      <c r="L2328" s="30"/>
      <c r="M2328" s="30"/>
    </row>
    <row r="2329" spans="4:13" x14ac:dyDescent="0.2">
      <c r="D2329" s="30"/>
      <c r="E2329" s="30"/>
      <c r="F2329" s="30"/>
      <c r="G2329" s="30"/>
      <c r="H2329" s="30"/>
      <c r="I2329" s="30"/>
      <c r="J2329" s="30"/>
      <c r="K2329" s="30"/>
      <c r="L2329" s="30"/>
      <c r="M2329" s="30"/>
    </row>
    <row r="2330" spans="4:13" x14ac:dyDescent="0.2">
      <c r="D2330" s="30"/>
      <c r="E2330" s="30"/>
      <c r="F2330" s="30"/>
      <c r="G2330" s="30"/>
      <c r="H2330" s="30"/>
      <c r="I2330" s="30"/>
      <c r="J2330" s="30"/>
      <c r="K2330" s="30"/>
      <c r="L2330" s="30"/>
      <c r="M2330" s="30"/>
    </row>
    <row r="2331" spans="4:13" x14ac:dyDescent="0.2"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</row>
    <row r="2332" spans="4:13" x14ac:dyDescent="0.2">
      <c r="D2332" s="30"/>
      <c r="E2332" s="30"/>
      <c r="F2332" s="30"/>
      <c r="G2332" s="30"/>
      <c r="H2332" s="30"/>
      <c r="I2332" s="30"/>
      <c r="J2332" s="30"/>
      <c r="K2332" s="30"/>
      <c r="L2332" s="30"/>
      <c r="M2332" s="30"/>
    </row>
    <row r="2333" spans="4:13" x14ac:dyDescent="0.2">
      <c r="D2333" s="30"/>
      <c r="E2333" s="30"/>
      <c r="F2333" s="30"/>
      <c r="G2333" s="30"/>
      <c r="H2333" s="30"/>
      <c r="I2333" s="30"/>
      <c r="J2333" s="30"/>
      <c r="K2333" s="30"/>
      <c r="L2333" s="30"/>
      <c r="M2333" s="30"/>
    </row>
    <row r="2334" spans="4:13" x14ac:dyDescent="0.2"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</row>
    <row r="2335" spans="4:13" x14ac:dyDescent="0.2">
      <c r="D2335" s="30"/>
      <c r="E2335" s="30"/>
      <c r="F2335" s="30"/>
      <c r="G2335" s="30"/>
      <c r="H2335" s="30"/>
      <c r="I2335" s="30"/>
      <c r="J2335" s="30"/>
      <c r="K2335" s="30"/>
      <c r="L2335" s="30"/>
      <c r="M2335" s="30"/>
    </row>
    <row r="2336" spans="4:13" x14ac:dyDescent="0.2">
      <c r="D2336" s="30"/>
      <c r="E2336" s="30"/>
      <c r="F2336" s="30"/>
      <c r="G2336" s="30"/>
      <c r="H2336" s="30"/>
      <c r="I2336" s="30"/>
      <c r="J2336" s="30"/>
      <c r="K2336" s="30"/>
      <c r="L2336" s="30"/>
      <c r="M2336" s="30"/>
    </row>
    <row r="2337" spans="4:13" x14ac:dyDescent="0.2">
      <c r="D2337" s="30"/>
      <c r="E2337" s="30"/>
      <c r="F2337" s="30"/>
      <c r="G2337" s="30"/>
      <c r="H2337" s="30"/>
      <c r="I2337" s="30"/>
      <c r="J2337" s="30"/>
      <c r="K2337" s="30"/>
      <c r="L2337" s="30"/>
      <c r="M2337" s="30"/>
    </row>
    <row r="2338" spans="4:13" x14ac:dyDescent="0.2">
      <c r="D2338" s="30"/>
      <c r="E2338" s="30"/>
      <c r="F2338" s="30"/>
      <c r="G2338" s="30"/>
      <c r="H2338" s="30"/>
      <c r="I2338" s="30"/>
      <c r="J2338" s="30"/>
      <c r="K2338" s="30"/>
      <c r="L2338" s="30"/>
      <c r="M2338" s="30"/>
    </row>
    <row r="2339" spans="4:13" x14ac:dyDescent="0.2">
      <c r="D2339" s="30"/>
      <c r="E2339" s="30"/>
      <c r="F2339" s="30"/>
      <c r="G2339" s="30"/>
      <c r="H2339" s="30"/>
      <c r="I2339" s="30"/>
      <c r="J2339" s="30"/>
      <c r="K2339" s="30"/>
      <c r="L2339" s="30"/>
      <c r="M2339" s="30"/>
    </row>
    <row r="2340" spans="4:13" x14ac:dyDescent="0.2">
      <c r="D2340" s="30"/>
      <c r="E2340" s="30"/>
      <c r="F2340" s="30"/>
      <c r="G2340" s="30"/>
      <c r="H2340" s="30"/>
      <c r="I2340" s="30"/>
      <c r="J2340" s="30"/>
      <c r="K2340" s="30"/>
      <c r="L2340" s="30"/>
      <c r="M2340" s="30"/>
    </row>
    <row r="2341" spans="4:13" x14ac:dyDescent="0.2">
      <c r="D2341" s="30"/>
      <c r="E2341" s="30"/>
      <c r="F2341" s="30"/>
      <c r="G2341" s="30"/>
      <c r="H2341" s="30"/>
      <c r="I2341" s="30"/>
      <c r="J2341" s="30"/>
      <c r="K2341" s="30"/>
      <c r="L2341" s="30"/>
      <c r="M2341" s="30"/>
    </row>
    <row r="2342" spans="4:13" x14ac:dyDescent="0.2">
      <c r="D2342" s="30"/>
      <c r="E2342" s="30"/>
      <c r="F2342" s="30"/>
      <c r="G2342" s="30"/>
      <c r="H2342" s="30"/>
      <c r="I2342" s="30"/>
      <c r="J2342" s="30"/>
      <c r="K2342" s="30"/>
      <c r="L2342" s="30"/>
      <c r="M2342" s="30"/>
    </row>
    <row r="2343" spans="4:13" x14ac:dyDescent="0.2">
      <c r="D2343" s="30"/>
      <c r="E2343" s="30"/>
      <c r="F2343" s="30"/>
      <c r="G2343" s="30"/>
      <c r="H2343" s="30"/>
      <c r="I2343" s="30"/>
      <c r="J2343" s="30"/>
      <c r="K2343" s="30"/>
      <c r="L2343" s="30"/>
      <c r="M2343" s="30"/>
    </row>
    <row r="2344" spans="4:13" x14ac:dyDescent="0.2">
      <c r="D2344" s="30"/>
      <c r="E2344" s="30"/>
      <c r="F2344" s="30"/>
      <c r="G2344" s="30"/>
      <c r="H2344" s="30"/>
      <c r="I2344" s="30"/>
      <c r="J2344" s="30"/>
      <c r="K2344" s="30"/>
      <c r="L2344" s="30"/>
      <c r="M2344" s="30"/>
    </row>
    <row r="2345" spans="4:13" x14ac:dyDescent="0.2">
      <c r="D2345" s="30"/>
      <c r="E2345" s="30"/>
      <c r="F2345" s="30"/>
      <c r="G2345" s="30"/>
      <c r="H2345" s="30"/>
      <c r="I2345" s="30"/>
      <c r="J2345" s="30"/>
      <c r="K2345" s="30"/>
      <c r="L2345" s="30"/>
      <c r="M2345" s="30"/>
    </row>
    <row r="2346" spans="4:13" x14ac:dyDescent="0.2">
      <c r="D2346" s="30"/>
      <c r="E2346" s="30"/>
      <c r="F2346" s="30"/>
      <c r="G2346" s="30"/>
      <c r="H2346" s="30"/>
      <c r="I2346" s="30"/>
      <c r="J2346" s="30"/>
      <c r="K2346" s="30"/>
      <c r="L2346" s="30"/>
      <c r="M2346" s="30"/>
    </row>
    <row r="2347" spans="4:13" x14ac:dyDescent="0.2">
      <c r="D2347" s="30"/>
      <c r="E2347" s="30"/>
      <c r="F2347" s="30"/>
      <c r="G2347" s="30"/>
      <c r="H2347" s="30"/>
      <c r="I2347" s="30"/>
      <c r="J2347" s="30"/>
      <c r="K2347" s="30"/>
      <c r="L2347" s="30"/>
      <c r="M2347" s="30"/>
    </row>
    <row r="2348" spans="4:13" x14ac:dyDescent="0.2">
      <c r="D2348" s="30"/>
      <c r="E2348" s="30"/>
      <c r="F2348" s="30"/>
      <c r="G2348" s="30"/>
      <c r="H2348" s="30"/>
      <c r="I2348" s="30"/>
      <c r="J2348" s="30"/>
      <c r="K2348" s="30"/>
      <c r="L2348" s="30"/>
      <c r="M2348" s="30"/>
    </row>
    <row r="2349" spans="4:13" x14ac:dyDescent="0.2">
      <c r="D2349" s="30"/>
      <c r="E2349" s="30"/>
      <c r="F2349" s="30"/>
      <c r="G2349" s="30"/>
      <c r="H2349" s="30"/>
      <c r="I2349" s="30"/>
      <c r="J2349" s="30"/>
      <c r="K2349" s="30"/>
      <c r="L2349" s="30"/>
      <c r="M2349" s="30"/>
    </row>
    <row r="2350" spans="4:13" x14ac:dyDescent="0.2">
      <c r="D2350" s="30"/>
      <c r="E2350" s="30"/>
      <c r="F2350" s="30"/>
      <c r="G2350" s="30"/>
      <c r="H2350" s="30"/>
      <c r="I2350" s="30"/>
      <c r="J2350" s="30"/>
      <c r="K2350" s="30"/>
      <c r="L2350" s="30"/>
      <c r="M2350" s="30"/>
    </row>
    <row r="2351" spans="4:13" x14ac:dyDescent="0.2">
      <c r="D2351" s="30"/>
      <c r="E2351" s="30"/>
      <c r="F2351" s="30"/>
      <c r="G2351" s="30"/>
      <c r="H2351" s="30"/>
      <c r="I2351" s="30"/>
      <c r="J2351" s="30"/>
      <c r="K2351" s="30"/>
      <c r="L2351" s="30"/>
      <c r="M2351" s="30"/>
    </row>
    <row r="2352" spans="4:13" x14ac:dyDescent="0.2">
      <c r="D2352" s="30"/>
      <c r="E2352" s="30"/>
      <c r="F2352" s="30"/>
      <c r="G2352" s="30"/>
      <c r="H2352" s="30"/>
      <c r="I2352" s="30"/>
      <c r="J2352" s="30"/>
      <c r="K2352" s="30"/>
      <c r="L2352" s="30"/>
      <c r="M2352" s="30"/>
    </row>
    <row r="2353" spans="4:13" x14ac:dyDescent="0.2">
      <c r="D2353" s="30"/>
      <c r="E2353" s="30"/>
      <c r="F2353" s="30"/>
      <c r="G2353" s="30"/>
      <c r="H2353" s="30"/>
      <c r="I2353" s="30"/>
      <c r="J2353" s="30"/>
      <c r="K2353" s="30"/>
      <c r="L2353" s="30"/>
      <c r="M2353" s="30"/>
    </row>
    <row r="2354" spans="4:13" x14ac:dyDescent="0.2">
      <c r="D2354" s="30"/>
      <c r="E2354" s="30"/>
      <c r="F2354" s="30"/>
      <c r="G2354" s="30"/>
      <c r="H2354" s="30"/>
      <c r="I2354" s="30"/>
      <c r="J2354" s="30"/>
      <c r="K2354" s="30"/>
      <c r="L2354" s="30"/>
      <c r="M2354" s="30"/>
    </row>
    <row r="2355" spans="4:13" x14ac:dyDescent="0.2">
      <c r="D2355" s="30"/>
      <c r="E2355" s="30"/>
      <c r="F2355" s="30"/>
      <c r="G2355" s="30"/>
      <c r="H2355" s="30"/>
      <c r="I2355" s="30"/>
      <c r="J2355" s="30"/>
      <c r="K2355" s="30"/>
      <c r="L2355" s="30"/>
      <c r="M2355" s="30"/>
    </row>
    <row r="2356" spans="4:13" x14ac:dyDescent="0.2">
      <c r="D2356" s="30"/>
      <c r="E2356" s="30"/>
      <c r="F2356" s="30"/>
      <c r="G2356" s="30"/>
      <c r="H2356" s="30"/>
      <c r="I2356" s="30"/>
      <c r="J2356" s="30"/>
      <c r="K2356" s="30"/>
      <c r="L2356" s="30"/>
      <c r="M2356" s="30"/>
    </row>
    <row r="2357" spans="4:13" x14ac:dyDescent="0.2">
      <c r="D2357" s="30"/>
      <c r="E2357" s="30"/>
      <c r="F2357" s="30"/>
      <c r="G2357" s="30"/>
      <c r="H2357" s="30"/>
      <c r="I2357" s="30"/>
      <c r="J2357" s="30"/>
      <c r="K2357" s="30"/>
      <c r="L2357" s="30"/>
      <c r="M2357" s="30"/>
    </row>
    <row r="2358" spans="4:13" x14ac:dyDescent="0.2">
      <c r="D2358" s="30"/>
      <c r="E2358" s="30"/>
      <c r="F2358" s="30"/>
      <c r="G2358" s="30"/>
      <c r="H2358" s="30"/>
      <c r="I2358" s="30"/>
      <c r="J2358" s="30"/>
      <c r="K2358" s="30"/>
      <c r="L2358" s="30"/>
      <c r="M2358" s="30"/>
    </row>
    <row r="2359" spans="4:13" x14ac:dyDescent="0.2"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</row>
    <row r="2360" spans="4:13" x14ac:dyDescent="0.2">
      <c r="D2360" s="30"/>
      <c r="E2360" s="30"/>
      <c r="F2360" s="30"/>
      <c r="G2360" s="30"/>
      <c r="H2360" s="30"/>
      <c r="I2360" s="30"/>
      <c r="J2360" s="30"/>
      <c r="K2360" s="30"/>
      <c r="L2360" s="30"/>
      <c r="M2360" s="30"/>
    </row>
    <row r="2361" spans="4:13" x14ac:dyDescent="0.2">
      <c r="D2361" s="30"/>
      <c r="E2361" s="30"/>
      <c r="F2361" s="30"/>
      <c r="G2361" s="30"/>
      <c r="H2361" s="30"/>
      <c r="I2361" s="30"/>
      <c r="J2361" s="30"/>
      <c r="K2361" s="30"/>
      <c r="L2361" s="30"/>
      <c r="M2361" s="30"/>
    </row>
    <row r="2362" spans="4:13" x14ac:dyDescent="0.2"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</row>
    <row r="2363" spans="4:13" x14ac:dyDescent="0.2">
      <c r="D2363" s="30"/>
      <c r="E2363" s="30"/>
      <c r="F2363" s="30"/>
      <c r="G2363" s="30"/>
      <c r="H2363" s="30"/>
      <c r="I2363" s="30"/>
      <c r="J2363" s="30"/>
      <c r="K2363" s="30"/>
      <c r="L2363" s="30"/>
      <c r="M2363" s="30"/>
    </row>
    <row r="2364" spans="4:13" x14ac:dyDescent="0.2">
      <c r="D2364" s="30"/>
      <c r="E2364" s="30"/>
      <c r="F2364" s="30"/>
      <c r="G2364" s="30"/>
      <c r="H2364" s="30"/>
      <c r="I2364" s="30"/>
      <c r="J2364" s="30"/>
      <c r="K2364" s="30"/>
      <c r="L2364" s="30"/>
      <c r="M2364" s="30"/>
    </row>
    <row r="2365" spans="4:13" x14ac:dyDescent="0.2">
      <c r="D2365" s="30"/>
      <c r="E2365" s="30"/>
      <c r="F2365" s="30"/>
      <c r="G2365" s="30"/>
      <c r="H2365" s="30"/>
      <c r="I2365" s="30"/>
      <c r="J2365" s="30"/>
      <c r="K2365" s="30"/>
      <c r="L2365" s="30"/>
      <c r="M2365" s="30"/>
    </row>
    <row r="2366" spans="4:13" x14ac:dyDescent="0.2"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</row>
    <row r="2367" spans="4:13" x14ac:dyDescent="0.2">
      <c r="D2367" s="30"/>
      <c r="E2367" s="30"/>
      <c r="F2367" s="30"/>
      <c r="G2367" s="30"/>
      <c r="H2367" s="30"/>
      <c r="I2367" s="30"/>
      <c r="J2367" s="30"/>
      <c r="K2367" s="30"/>
      <c r="L2367" s="30"/>
      <c r="M2367" s="30"/>
    </row>
    <row r="2368" spans="4:13" x14ac:dyDescent="0.2">
      <c r="D2368" s="30"/>
      <c r="E2368" s="30"/>
      <c r="F2368" s="30"/>
      <c r="G2368" s="30"/>
      <c r="H2368" s="30"/>
      <c r="I2368" s="30"/>
      <c r="J2368" s="30"/>
      <c r="K2368" s="30"/>
      <c r="L2368" s="30"/>
      <c r="M2368" s="30"/>
    </row>
    <row r="2369" spans="4:13" x14ac:dyDescent="0.2">
      <c r="D2369" s="30"/>
      <c r="E2369" s="30"/>
      <c r="F2369" s="30"/>
      <c r="G2369" s="30"/>
      <c r="H2369" s="30"/>
      <c r="I2369" s="30"/>
      <c r="J2369" s="30"/>
      <c r="K2369" s="30"/>
      <c r="L2369" s="30"/>
      <c r="M2369" s="30"/>
    </row>
    <row r="2370" spans="4:13" x14ac:dyDescent="0.2"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</row>
    <row r="2371" spans="4:13" x14ac:dyDescent="0.2">
      <c r="D2371" s="30"/>
      <c r="E2371" s="30"/>
      <c r="F2371" s="30"/>
      <c r="G2371" s="30"/>
      <c r="H2371" s="30"/>
      <c r="I2371" s="30"/>
      <c r="J2371" s="30"/>
      <c r="K2371" s="30"/>
      <c r="L2371" s="30"/>
      <c r="M2371" s="30"/>
    </row>
    <row r="2372" spans="4:13" x14ac:dyDescent="0.2">
      <c r="D2372" s="30"/>
      <c r="E2372" s="30"/>
      <c r="F2372" s="30"/>
      <c r="G2372" s="30"/>
      <c r="H2372" s="30"/>
      <c r="I2372" s="30"/>
      <c r="J2372" s="30"/>
      <c r="K2372" s="30"/>
      <c r="L2372" s="30"/>
      <c r="M2372" s="30"/>
    </row>
    <row r="2373" spans="4:13" x14ac:dyDescent="0.2">
      <c r="D2373" s="30"/>
      <c r="E2373" s="30"/>
      <c r="F2373" s="30"/>
      <c r="G2373" s="30"/>
      <c r="H2373" s="30"/>
      <c r="I2373" s="30"/>
      <c r="J2373" s="30"/>
      <c r="K2373" s="30"/>
      <c r="L2373" s="30"/>
      <c r="M2373" s="30"/>
    </row>
    <row r="2374" spans="4:13" x14ac:dyDescent="0.2"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</row>
    <row r="2375" spans="4:13" x14ac:dyDescent="0.2">
      <c r="D2375" s="30"/>
      <c r="E2375" s="30"/>
      <c r="F2375" s="30"/>
      <c r="G2375" s="30"/>
      <c r="H2375" s="30"/>
      <c r="I2375" s="30"/>
      <c r="J2375" s="30"/>
      <c r="K2375" s="30"/>
      <c r="L2375" s="30"/>
      <c r="M2375" s="30"/>
    </row>
    <row r="2376" spans="4:13" x14ac:dyDescent="0.2">
      <c r="D2376" s="30"/>
      <c r="E2376" s="30"/>
      <c r="F2376" s="30"/>
      <c r="G2376" s="30"/>
      <c r="H2376" s="30"/>
      <c r="I2376" s="30"/>
      <c r="J2376" s="30"/>
      <c r="K2376" s="30"/>
      <c r="L2376" s="30"/>
      <c r="M2376" s="30"/>
    </row>
    <row r="2377" spans="4:13" x14ac:dyDescent="0.2">
      <c r="D2377" s="30"/>
      <c r="E2377" s="30"/>
      <c r="F2377" s="30"/>
      <c r="G2377" s="30"/>
      <c r="H2377" s="30"/>
      <c r="I2377" s="30"/>
      <c r="J2377" s="30"/>
      <c r="K2377" s="30"/>
      <c r="L2377" s="30"/>
      <c r="M2377" s="30"/>
    </row>
    <row r="2378" spans="4:13" x14ac:dyDescent="0.2">
      <c r="D2378" s="30"/>
      <c r="E2378" s="30"/>
      <c r="F2378" s="30"/>
      <c r="G2378" s="30"/>
      <c r="H2378" s="30"/>
      <c r="I2378" s="30"/>
      <c r="J2378" s="30"/>
      <c r="K2378" s="30"/>
      <c r="L2378" s="30"/>
      <c r="M2378" s="30"/>
    </row>
    <row r="2379" spans="4:13" x14ac:dyDescent="0.2"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</row>
    <row r="2380" spans="4:13" x14ac:dyDescent="0.2">
      <c r="D2380" s="30"/>
      <c r="E2380" s="30"/>
      <c r="F2380" s="30"/>
      <c r="G2380" s="30"/>
      <c r="H2380" s="30"/>
      <c r="I2380" s="30"/>
      <c r="J2380" s="30"/>
      <c r="K2380" s="30"/>
      <c r="L2380" s="30"/>
      <c r="M2380" s="30"/>
    </row>
    <row r="2381" spans="4:13" x14ac:dyDescent="0.2"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</row>
    <row r="2382" spans="4:13" x14ac:dyDescent="0.2">
      <c r="D2382" s="30"/>
      <c r="E2382" s="30"/>
      <c r="F2382" s="30"/>
      <c r="G2382" s="30"/>
      <c r="H2382" s="30"/>
      <c r="I2382" s="30"/>
      <c r="J2382" s="30"/>
      <c r="K2382" s="30"/>
      <c r="L2382" s="30"/>
      <c r="M2382" s="30"/>
    </row>
    <row r="2383" spans="4:13" x14ac:dyDescent="0.2">
      <c r="D2383" s="30"/>
      <c r="E2383" s="30"/>
      <c r="F2383" s="30"/>
      <c r="G2383" s="30"/>
      <c r="H2383" s="30"/>
      <c r="I2383" s="30"/>
      <c r="J2383" s="30"/>
      <c r="K2383" s="30"/>
      <c r="L2383" s="30"/>
      <c r="M2383" s="30"/>
    </row>
    <row r="2384" spans="4:13" x14ac:dyDescent="0.2">
      <c r="D2384" s="30"/>
      <c r="E2384" s="30"/>
      <c r="F2384" s="30"/>
      <c r="G2384" s="30"/>
      <c r="H2384" s="30"/>
      <c r="I2384" s="30"/>
      <c r="J2384" s="30"/>
      <c r="K2384" s="30"/>
      <c r="L2384" s="30"/>
      <c r="M2384" s="30"/>
    </row>
    <row r="2385" spans="4:13" x14ac:dyDescent="0.2"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</row>
    <row r="2386" spans="4:13" x14ac:dyDescent="0.2">
      <c r="D2386" s="30"/>
      <c r="E2386" s="30"/>
      <c r="F2386" s="30"/>
      <c r="G2386" s="30"/>
      <c r="H2386" s="30"/>
      <c r="I2386" s="30"/>
      <c r="J2386" s="30"/>
      <c r="K2386" s="30"/>
      <c r="L2386" s="30"/>
      <c r="M2386" s="30"/>
    </row>
    <row r="2387" spans="4:13" x14ac:dyDescent="0.2">
      <c r="D2387" s="30"/>
      <c r="E2387" s="30"/>
      <c r="F2387" s="30"/>
      <c r="G2387" s="30"/>
      <c r="H2387" s="30"/>
      <c r="I2387" s="30"/>
      <c r="J2387" s="30"/>
      <c r="K2387" s="30"/>
      <c r="L2387" s="30"/>
      <c r="M2387" s="30"/>
    </row>
    <row r="2388" spans="4:13" x14ac:dyDescent="0.2">
      <c r="D2388" s="30"/>
      <c r="E2388" s="30"/>
      <c r="F2388" s="30"/>
      <c r="G2388" s="30"/>
      <c r="H2388" s="30"/>
      <c r="I2388" s="30"/>
      <c r="J2388" s="30"/>
      <c r="K2388" s="30"/>
      <c r="L2388" s="30"/>
      <c r="M2388" s="30"/>
    </row>
    <row r="2389" spans="4:13" x14ac:dyDescent="0.2">
      <c r="D2389" s="30"/>
      <c r="E2389" s="30"/>
      <c r="F2389" s="30"/>
      <c r="G2389" s="30"/>
      <c r="H2389" s="30"/>
      <c r="I2389" s="30"/>
      <c r="J2389" s="30"/>
      <c r="K2389" s="30"/>
      <c r="L2389" s="30"/>
      <c r="M2389" s="30"/>
    </row>
    <row r="2390" spans="4:13" x14ac:dyDescent="0.2">
      <c r="D2390" s="30"/>
      <c r="E2390" s="30"/>
      <c r="F2390" s="30"/>
      <c r="G2390" s="30"/>
      <c r="H2390" s="30"/>
      <c r="I2390" s="30"/>
      <c r="J2390" s="30"/>
      <c r="K2390" s="30"/>
      <c r="L2390" s="30"/>
      <c r="M2390" s="30"/>
    </row>
    <row r="2391" spans="4:13" x14ac:dyDescent="0.2">
      <c r="D2391" s="30"/>
      <c r="E2391" s="30"/>
      <c r="F2391" s="30"/>
      <c r="G2391" s="30"/>
      <c r="H2391" s="30"/>
      <c r="I2391" s="30"/>
      <c r="J2391" s="30"/>
      <c r="K2391" s="30"/>
      <c r="L2391" s="30"/>
      <c r="M2391" s="30"/>
    </row>
    <row r="2392" spans="4:13" x14ac:dyDescent="0.2">
      <c r="D2392" s="30"/>
      <c r="E2392" s="30"/>
      <c r="F2392" s="30"/>
      <c r="G2392" s="30"/>
      <c r="H2392" s="30"/>
      <c r="I2392" s="30"/>
      <c r="J2392" s="30"/>
      <c r="K2392" s="30"/>
      <c r="L2392" s="30"/>
      <c r="M2392" s="30"/>
    </row>
    <row r="2393" spans="4:13" x14ac:dyDescent="0.2">
      <c r="D2393" s="30"/>
      <c r="E2393" s="30"/>
      <c r="F2393" s="30"/>
      <c r="G2393" s="30"/>
      <c r="H2393" s="30"/>
      <c r="I2393" s="30"/>
      <c r="J2393" s="30"/>
      <c r="K2393" s="30"/>
      <c r="L2393" s="30"/>
      <c r="M2393" s="30"/>
    </row>
    <row r="2394" spans="4:13" x14ac:dyDescent="0.2">
      <c r="D2394" s="30"/>
      <c r="E2394" s="30"/>
      <c r="F2394" s="30"/>
      <c r="G2394" s="30"/>
      <c r="H2394" s="30"/>
      <c r="I2394" s="30"/>
      <c r="J2394" s="30"/>
      <c r="K2394" s="30"/>
      <c r="L2394" s="30"/>
      <c r="M2394" s="30"/>
    </row>
    <row r="2395" spans="4:13" x14ac:dyDescent="0.2">
      <c r="D2395" s="30"/>
      <c r="E2395" s="30"/>
      <c r="F2395" s="30"/>
      <c r="G2395" s="30"/>
      <c r="H2395" s="30"/>
      <c r="I2395" s="30"/>
      <c r="J2395" s="30"/>
      <c r="K2395" s="30"/>
      <c r="L2395" s="30"/>
      <c r="M2395" s="30"/>
    </row>
    <row r="2396" spans="4:13" x14ac:dyDescent="0.2">
      <c r="D2396" s="30"/>
      <c r="E2396" s="30"/>
      <c r="F2396" s="30"/>
      <c r="G2396" s="30"/>
      <c r="H2396" s="30"/>
      <c r="I2396" s="30"/>
      <c r="J2396" s="30"/>
      <c r="K2396" s="30"/>
      <c r="L2396" s="30"/>
      <c r="M2396" s="30"/>
    </row>
    <row r="2397" spans="4:13" x14ac:dyDescent="0.2">
      <c r="D2397" s="30"/>
      <c r="E2397" s="30"/>
      <c r="F2397" s="30"/>
      <c r="G2397" s="30"/>
      <c r="H2397" s="30"/>
      <c r="I2397" s="30"/>
      <c r="J2397" s="30"/>
      <c r="K2397" s="30"/>
      <c r="L2397" s="30"/>
      <c r="M2397" s="30"/>
    </row>
    <row r="2398" spans="4:13" x14ac:dyDescent="0.2">
      <c r="D2398" s="30"/>
      <c r="E2398" s="30"/>
      <c r="F2398" s="30"/>
      <c r="G2398" s="30"/>
      <c r="H2398" s="30"/>
      <c r="I2398" s="30"/>
      <c r="J2398" s="30"/>
      <c r="K2398" s="30"/>
      <c r="L2398" s="30"/>
      <c r="M2398" s="30"/>
    </row>
    <row r="2399" spans="4:13" x14ac:dyDescent="0.2">
      <c r="D2399" s="30"/>
      <c r="E2399" s="30"/>
      <c r="F2399" s="30"/>
      <c r="G2399" s="30"/>
      <c r="H2399" s="30"/>
      <c r="I2399" s="30"/>
      <c r="J2399" s="30"/>
      <c r="K2399" s="30"/>
      <c r="L2399" s="30"/>
      <c r="M2399" s="30"/>
    </row>
    <row r="2400" spans="4:13" x14ac:dyDescent="0.2">
      <c r="D2400" s="30"/>
      <c r="E2400" s="30"/>
      <c r="F2400" s="30"/>
      <c r="G2400" s="30"/>
      <c r="H2400" s="30"/>
      <c r="I2400" s="30"/>
      <c r="J2400" s="30"/>
      <c r="K2400" s="30"/>
      <c r="L2400" s="30"/>
      <c r="M2400" s="30"/>
    </row>
    <row r="2401" spans="4:13" x14ac:dyDescent="0.2">
      <c r="D2401" s="30"/>
      <c r="E2401" s="30"/>
      <c r="F2401" s="30"/>
      <c r="G2401" s="30"/>
      <c r="H2401" s="30"/>
      <c r="I2401" s="30"/>
      <c r="J2401" s="30"/>
      <c r="K2401" s="30"/>
      <c r="L2401" s="30"/>
      <c r="M2401" s="30"/>
    </row>
    <row r="2402" spans="4:13" x14ac:dyDescent="0.2">
      <c r="D2402" s="30"/>
      <c r="E2402" s="30"/>
      <c r="F2402" s="30"/>
      <c r="G2402" s="30"/>
      <c r="H2402" s="30"/>
      <c r="I2402" s="30"/>
      <c r="J2402" s="30"/>
      <c r="K2402" s="30"/>
      <c r="L2402" s="30"/>
      <c r="M2402" s="30"/>
    </row>
    <row r="2403" spans="4:13" x14ac:dyDescent="0.2">
      <c r="D2403" s="30"/>
      <c r="E2403" s="30"/>
      <c r="F2403" s="30"/>
      <c r="G2403" s="30"/>
      <c r="H2403" s="30"/>
      <c r="I2403" s="30"/>
      <c r="J2403" s="30"/>
      <c r="K2403" s="30"/>
      <c r="L2403" s="30"/>
      <c r="M2403" s="30"/>
    </row>
    <row r="2404" spans="4:13" x14ac:dyDescent="0.2">
      <c r="D2404" s="30"/>
      <c r="E2404" s="30"/>
      <c r="F2404" s="30"/>
      <c r="G2404" s="30"/>
      <c r="H2404" s="30"/>
      <c r="I2404" s="30"/>
      <c r="J2404" s="30"/>
      <c r="K2404" s="30"/>
      <c r="L2404" s="30"/>
      <c r="M2404" s="30"/>
    </row>
    <row r="2405" spans="4:13" x14ac:dyDescent="0.2">
      <c r="D2405" s="30"/>
      <c r="E2405" s="30"/>
      <c r="F2405" s="30"/>
      <c r="G2405" s="30"/>
      <c r="H2405" s="30"/>
      <c r="I2405" s="30"/>
      <c r="J2405" s="30"/>
      <c r="K2405" s="30"/>
      <c r="L2405" s="30"/>
      <c r="M2405" s="30"/>
    </row>
    <row r="2406" spans="4:13" x14ac:dyDescent="0.2">
      <c r="D2406" s="30"/>
      <c r="E2406" s="30"/>
      <c r="F2406" s="30"/>
      <c r="G2406" s="30"/>
      <c r="H2406" s="30"/>
      <c r="I2406" s="30"/>
      <c r="J2406" s="30"/>
      <c r="K2406" s="30"/>
      <c r="L2406" s="30"/>
      <c r="M2406" s="30"/>
    </row>
    <row r="2407" spans="4:13" x14ac:dyDescent="0.2">
      <c r="D2407" s="30"/>
      <c r="E2407" s="30"/>
      <c r="F2407" s="30"/>
      <c r="G2407" s="30"/>
      <c r="H2407" s="30"/>
      <c r="I2407" s="30"/>
      <c r="J2407" s="30"/>
      <c r="K2407" s="30"/>
      <c r="L2407" s="30"/>
      <c r="M2407" s="30"/>
    </row>
    <row r="2408" spans="4:13" x14ac:dyDescent="0.2">
      <c r="D2408" s="30"/>
      <c r="E2408" s="30"/>
      <c r="F2408" s="30"/>
      <c r="G2408" s="30"/>
      <c r="H2408" s="30"/>
      <c r="I2408" s="30"/>
      <c r="J2408" s="30"/>
      <c r="K2408" s="30"/>
      <c r="L2408" s="30"/>
      <c r="M2408" s="30"/>
    </row>
    <row r="2409" spans="4:13" x14ac:dyDescent="0.2">
      <c r="D2409" s="30"/>
      <c r="E2409" s="30"/>
      <c r="F2409" s="30"/>
      <c r="G2409" s="30"/>
      <c r="H2409" s="30"/>
      <c r="I2409" s="30"/>
      <c r="J2409" s="30"/>
      <c r="K2409" s="30"/>
      <c r="L2409" s="30"/>
      <c r="M2409" s="30"/>
    </row>
    <row r="2410" spans="4:13" x14ac:dyDescent="0.2">
      <c r="D2410" s="30"/>
      <c r="E2410" s="30"/>
      <c r="F2410" s="30"/>
      <c r="G2410" s="30"/>
      <c r="H2410" s="30"/>
      <c r="I2410" s="30"/>
      <c r="J2410" s="30"/>
      <c r="K2410" s="30"/>
      <c r="L2410" s="30"/>
      <c r="M2410" s="30"/>
    </row>
    <row r="2411" spans="4:13" x14ac:dyDescent="0.2">
      <c r="D2411" s="30"/>
      <c r="E2411" s="30"/>
      <c r="F2411" s="30"/>
      <c r="G2411" s="30"/>
      <c r="H2411" s="30"/>
      <c r="I2411" s="30"/>
      <c r="J2411" s="30"/>
      <c r="K2411" s="30"/>
      <c r="L2411" s="30"/>
      <c r="M2411" s="30"/>
    </row>
    <row r="2412" spans="4:13" x14ac:dyDescent="0.2">
      <c r="D2412" s="30"/>
      <c r="E2412" s="30"/>
      <c r="F2412" s="30"/>
      <c r="G2412" s="30"/>
      <c r="H2412" s="30"/>
      <c r="I2412" s="30"/>
      <c r="J2412" s="30"/>
      <c r="K2412" s="30"/>
      <c r="L2412" s="30"/>
      <c r="M2412" s="30"/>
    </row>
    <row r="2413" spans="4:13" x14ac:dyDescent="0.2">
      <c r="D2413" s="30"/>
      <c r="E2413" s="30"/>
      <c r="F2413" s="30"/>
      <c r="G2413" s="30"/>
      <c r="H2413" s="30"/>
      <c r="I2413" s="30"/>
      <c r="J2413" s="30"/>
      <c r="K2413" s="30"/>
      <c r="L2413" s="30"/>
      <c r="M2413" s="30"/>
    </row>
    <row r="2414" spans="4:13" x14ac:dyDescent="0.2">
      <c r="D2414" s="30"/>
      <c r="E2414" s="30"/>
      <c r="F2414" s="30"/>
      <c r="G2414" s="30"/>
      <c r="H2414" s="30"/>
      <c r="I2414" s="30"/>
      <c r="J2414" s="30"/>
      <c r="K2414" s="30"/>
      <c r="L2414" s="30"/>
      <c r="M2414" s="30"/>
    </row>
    <row r="2415" spans="4:13" x14ac:dyDescent="0.2">
      <c r="D2415" s="30"/>
      <c r="E2415" s="30"/>
      <c r="F2415" s="30"/>
      <c r="G2415" s="30"/>
      <c r="H2415" s="30"/>
      <c r="I2415" s="30"/>
      <c r="J2415" s="30"/>
      <c r="K2415" s="30"/>
      <c r="L2415" s="30"/>
      <c r="M2415" s="30"/>
    </row>
    <row r="2416" spans="4:13" x14ac:dyDescent="0.2">
      <c r="D2416" s="30"/>
      <c r="E2416" s="30"/>
      <c r="F2416" s="30"/>
      <c r="G2416" s="30"/>
      <c r="H2416" s="30"/>
      <c r="I2416" s="30"/>
      <c r="J2416" s="30"/>
      <c r="K2416" s="30"/>
      <c r="L2416" s="30"/>
      <c r="M2416" s="30"/>
    </row>
    <row r="2417" spans="4:13" x14ac:dyDescent="0.2">
      <c r="D2417" s="30"/>
      <c r="E2417" s="30"/>
      <c r="F2417" s="30"/>
      <c r="G2417" s="30"/>
      <c r="H2417" s="30"/>
      <c r="I2417" s="30"/>
      <c r="J2417" s="30"/>
      <c r="K2417" s="30"/>
      <c r="L2417" s="30"/>
      <c r="M2417" s="30"/>
    </row>
    <row r="2418" spans="4:13" x14ac:dyDescent="0.2">
      <c r="D2418" s="30"/>
      <c r="E2418" s="30"/>
      <c r="F2418" s="30"/>
      <c r="G2418" s="30"/>
      <c r="H2418" s="30"/>
      <c r="I2418" s="30"/>
      <c r="J2418" s="30"/>
      <c r="K2418" s="30"/>
      <c r="L2418" s="30"/>
      <c r="M2418" s="30"/>
    </row>
    <row r="2419" spans="4:13" x14ac:dyDescent="0.2">
      <c r="D2419" s="30"/>
      <c r="E2419" s="30"/>
      <c r="F2419" s="30"/>
      <c r="G2419" s="30"/>
      <c r="H2419" s="30"/>
      <c r="I2419" s="30"/>
      <c r="J2419" s="30"/>
      <c r="K2419" s="30"/>
      <c r="L2419" s="30"/>
      <c r="M2419" s="30"/>
    </row>
    <row r="2420" spans="4:13" x14ac:dyDescent="0.2">
      <c r="D2420" s="30"/>
      <c r="E2420" s="30"/>
      <c r="F2420" s="30"/>
      <c r="G2420" s="30"/>
      <c r="H2420" s="30"/>
      <c r="I2420" s="30"/>
      <c r="J2420" s="30"/>
      <c r="K2420" s="30"/>
      <c r="L2420" s="30"/>
      <c r="M2420" s="30"/>
    </row>
    <row r="2421" spans="4:13" x14ac:dyDescent="0.2">
      <c r="D2421" s="30"/>
      <c r="E2421" s="30"/>
      <c r="F2421" s="30"/>
      <c r="G2421" s="30"/>
      <c r="H2421" s="30"/>
      <c r="I2421" s="30"/>
      <c r="J2421" s="30"/>
      <c r="K2421" s="30"/>
      <c r="L2421" s="30"/>
      <c r="M2421" s="30"/>
    </row>
    <row r="2422" spans="4:13" x14ac:dyDescent="0.2">
      <c r="D2422" s="30"/>
      <c r="E2422" s="30"/>
      <c r="F2422" s="30"/>
      <c r="G2422" s="30"/>
      <c r="H2422" s="30"/>
      <c r="I2422" s="30"/>
      <c r="J2422" s="30"/>
      <c r="K2422" s="30"/>
      <c r="L2422" s="30"/>
      <c r="M2422" s="30"/>
    </row>
    <row r="2423" spans="4:13" x14ac:dyDescent="0.2">
      <c r="D2423" s="30"/>
      <c r="E2423" s="30"/>
      <c r="F2423" s="30"/>
      <c r="G2423" s="30"/>
      <c r="H2423" s="30"/>
      <c r="I2423" s="30"/>
      <c r="J2423" s="30"/>
      <c r="K2423" s="30"/>
      <c r="L2423" s="30"/>
      <c r="M2423" s="30"/>
    </row>
    <row r="2424" spans="4:13" x14ac:dyDescent="0.2">
      <c r="D2424" s="30"/>
      <c r="E2424" s="30"/>
      <c r="F2424" s="30"/>
      <c r="G2424" s="30"/>
      <c r="H2424" s="30"/>
      <c r="I2424" s="30"/>
      <c r="J2424" s="30"/>
      <c r="K2424" s="30"/>
      <c r="L2424" s="30"/>
      <c r="M2424" s="30"/>
    </row>
    <row r="2425" spans="4:13" x14ac:dyDescent="0.2">
      <c r="D2425" s="30"/>
      <c r="E2425" s="30"/>
      <c r="F2425" s="30"/>
      <c r="G2425" s="30"/>
      <c r="H2425" s="30"/>
      <c r="I2425" s="30"/>
      <c r="J2425" s="30"/>
      <c r="K2425" s="30"/>
      <c r="L2425" s="30"/>
      <c r="M2425" s="30"/>
    </row>
    <row r="2426" spans="4:13" x14ac:dyDescent="0.2">
      <c r="D2426" s="30"/>
      <c r="E2426" s="30"/>
      <c r="F2426" s="30"/>
      <c r="G2426" s="30"/>
      <c r="H2426" s="30"/>
      <c r="I2426" s="30"/>
      <c r="J2426" s="30"/>
      <c r="K2426" s="30"/>
      <c r="L2426" s="30"/>
      <c r="M2426" s="30"/>
    </row>
    <row r="2427" spans="4:13" x14ac:dyDescent="0.2">
      <c r="D2427" s="30"/>
      <c r="E2427" s="30"/>
      <c r="F2427" s="30"/>
      <c r="G2427" s="30"/>
      <c r="H2427" s="30"/>
      <c r="I2427" s="30"/>
      <c r="J2427" s="30"/>
      <c r="K2427" s="30"/>
      <c r="L2427" s="30"/>
      <c r="M2427" s="30"/>
    </row>
    <row r="2428" spans="4:13" x14ac:dyDescent="0.2">
      <c r="D2428" s="30"/>
      <c r="E2428" s="30"/>
      <c r="F2428" s="30"/>
      <c r="G2428" s="30"/>
      <c r="H2428" s="30"/>
      <c r="I2428" s="30"/>
      <c r="J2428" s="30"/>
      <c r="K2428" s="30"/>
      <c r="L2428" s="30"/>
      <c r="M2428" s="30"/>
    </row>
    <row r="2429" spans="4:13" x14ac:dyDescent="0.2">
      <c r="D2429" s="30"/>
      <c r="E2429" s="30"/>
      <c r="F2429" s="30"/>
      <c r="G2429" s="30"/>
      <c r="H2429" s="30"/>
      <c r="I2429" s="30"/>
      <c r="J2429" s="30"/>
      <c r="K2429" s="30"/>
      <c r="L2429" s="30"/>
      <c r="M2429" s="30"/>
    </row>
    <row r="2430" spans="4:13" x14ac:dyDescent="0.2">
      <c r="D2430" s="30"/>
      <c r="E2430" s="30"/>
      <c r="F2430" s="30"/>
      <c r="G2430" s="30"/>
      <c r="H2430" s="30"/>
      <c r="I2430" s="30"/>
      <c r="J2430" s="30"/>
      <c r="K2430" s="30"/>
      <c r="L2430" s="30"/>
      <c r="M2430" s="30"/>
    </row>
    <row r="2431" spans="4:13" x14ac:dyDescent="0.2">
      <c r="D2431" s="30"/>
      <c r="E2431" s="30"/>
      <c r="F2431" s="30"/>
      <c r="G2431" s="30"/>
      <c r="H2431" s="30"/>
      <c r="I2431" s="30"/>
      <c r="J2431" s="30"/>
      <c r="K2431" s="30"/>
      <c r="L2431" s="30"/>
      <c r="M2431" s="30"/>
    </row>
    <row r="2432" spans="4:13" x14ac:dyDescent="0.2">
      <c r="D2432" s="30"/>
      <c r="E2432" s="30"/>
      <c r="F2432" s="30"/>
      <c r="G2432" s="30"/>
      <c r="H2432" s="30"/>
      <c r="I2432" s="30"/>
      <c r="J2432" s="30"/>
      <c r="K2432" s="30"/>
      <c r="L2432" s="30"/>
      <c r="M2432" s="30"/>
    </row>
    <row r="2433" spans="4:13" x14ac:dyDescent="0.2">
      <c r="D2433" s="30"/>
      <c r="E2433" s="30"/>
      <c r="F2433" s="30"/>
      <c r="G2433" s="30"/>
      <c r="H2433" s="30"/>
      <c r="I2433" s="30"/>
      <c r="J2433" s="30"/>
      <c r="K2433" s="30"/>
      <c r="L2433" s="30"/>
      <c r="M2433" s="30"/>
    </row>
    <row r="2434" spans="4:13" x14ac:dyDescent="0.2">
      <c r="D2434" s="30"/>
      <c r="E2434" s="30"/>
      <c r="F2434" s="30"/>
      <c r="G2434" s="30"/>
      <c r="H2434" s="30"/>
      <c r="I2434" s="30"/>
      <c r="J2434" s="30"/>
      <c r="K2434" s="30"/>
      <c r="L2434" s="30"/>
      <c r="M2434" s="30"/>
    </row>
    <row r="2435" spans="4:13" x14ac:dyDescent="0.2">
      <c r="D2435" s="30"/>
      <c r="E2435" s="30"/>
      <c r="F2435" s="30"/>
      <c r="G2435" s="30"/>
      <c r="H2435" s="30"/>
      <c r="I2435" s="30"/>
      <c r="J2435" s="30"/>
      <c r="K2435" s="30"/>
      <c r="L2435" s="30"/>
      <c r="M2435" s="30"/>
    </row>
    <row r="2436" spans="4:13" x14ac:dyDescent="0.2">
      <c r="D2436" s="30"/>
      <c r="E2436" s="30"/>
      <c r="F2436" s="30"/>
      <c r="G2436" s="30"/>
      <c r="H2436" s="30"/>
      <c r="I2436" s="30"/>
      <c r="J2436" s="30"/>
      <c r="K2436" s="30"/>
      <c r="L2436" s="30"/>
      <c r="M2436" s="30"/>
    </row>
    <row r="2437" spans="4:13" x14ac:dyDescent="0.2">
      <c r="D2437" s="30"/>
      <c r="E2437" s="30"/>
      <c r="F2437" s="30"/>
      <c r="G2437" s="30"/>
      <c r="H2437" s="30"/>
      <c r="I2437" s="30"/>
      <c r="J2437" s="30"/>
      <c r="K2437" s="30"/>
      <c r="L2437" s="30"/>
      <c r="M2437" s="30"/>
    </row>
    <row r="2438" spans="4:13" x14ac:dyDescent="0.2">
      <c r="D2438" s="30"/>
      <c r="E2438" s="30"/>
      <c r="F2438" s="30"/>
      <c r="G2438" s="30"/>
      <c r="H2438" s="30"/>
      <c r="I2438" s="30"/>
      <c r="J2438" s="30"/>
      <c r="K2438" s="30"/>
      <c r="L2438" s="30"/>
      <c r="M2438" s="30"/>
    </row>
    <row r="2439" spans="4:13" x14ac:dyDescent="0.2">
      <c r="D2439" s="30"/>
      <c r="E2439" s="30"/>
      <c r="F2439" s="30"/>
      <c r="G2439" s="30"/>
      <c r="H2439" s="30"/>
      <c r="I2439" s="30"/>
      <c r="J2439" s="30"/>
      <c r="K2439" s="30"/>
      <c r="L2439" s="30"/>
      <c r="M2439" s="30"/>
    </row>
    <row r="2440" spans="4:13" x14ac:dyDescent="0.2">
      <c r="D2440" s="30"/>
      <c r="E2440" s="30"/>
      <c r="F2440" s="30"/>
      <c r="G2440" s="30"/>
      <c r="H2440" s="30"/>
      <c r="I2440" s="30"/>
      <c r="J2440" s="30"/>
      <c r="K2440" s="30"/>
      <c r="L2440" s="30"/>
      <c r="M2440" s="30"/>
    </row>
    <row r="2441" spans="4:13" x14ac:dyDescent="0.2">
      <c r="D2441" s="30"/>
      <c r="E2441" s="30"/>
      <c r="F2441" s="30"/>
      <c r="G2441" s="30"/>
      <c r="H2441" s="30"/>
      <c r="I2441" s="30"/>
      <c r="J2441" s="30"/>
      <c r="K2441" s="30"/>
      <c r="L2441" s="30"/>
      <c r="M2441" s="30"/>
    </row>
    <row r="2442" spans="4:13" x14ac:dyDescent="0.2">
      <c r="D2442" s="30"/>
      <c r="E2442" s="30"/>
      <c r="F2442" s="30"/>
      <c r="G2442" s="30"/>
      <c r="H2442" s="30"/>
      <c r="I2442" s="30"/>
      <c r="J2442" s="30"/>
      <c r="K2442" s="30"/>
      <c r="L2442" s="30"/>
      <c r="M2442" s="30"/>
    </row>
    <row r="2443" spans="4:13" x14ac:dyDescent="0.2">
      <c r="D2443" s="30"/>
      <c r="E2443" s="30"/>
      <c r="F2443" s="30"/>
      <c r="G2443" s="30"/>
      <c r="H2443" s="30"/>
      <c r="I2443" s="30"/>
      <c r="J2443" s="30"/>
      <c r="K2443" s="30"/>
      <c r="L2443" s="30"/>
      <c r="M2443" s="30"/>
    </row>
    <row r="2444" spans="4:13" x14ac:dyDescent="0.2">
      <c r="D2444" s="30"/>
      <c r="E2444" s="30"/>
      <c r="F2444" s="30"/>
      <c r="G2444" s="30"/>
      <c r="H2444" s="30"/>
      <c r="I2444" s="30"/>
      <c r="J2444" s="30"/>
      <c r="K2444" s="30"/>
      <c r="L2444" s="30"/>
      <c r="M2444" s="30"/>
    </row>
    <row r="2445" spans="4:13" x14ac:dyDescent="0.2">
      <c r="D2445" s="30"/>
      <c r="E2445" s="30"/>
      <c r="F2445" s="30"/>
      <c r="G2445" s="30"/>
      <c r="H2445" s="30"/>
      <c r="I2445" s="30"/>
      <c r="J2445" s="30"/>
      <c r="K2445" s="30"/>
      <c r="L2445" s="30"/>
      <c r="M2445" s="30"/>
    </row>
    <row r="2446" spans="4:13" x14ac:dyDescent="0.2">
      <c r="D2446" s="30"/>
      <c r="E2446" s="30"/>
      <c r="F2446" s="30"/>
      <c r="G2446" s="30"/>
      <c r="H2446" s="30"/>
      <c r="I2446" s="30"/>
      <c r="J2446" s="30"/>
      <c r="K2446" s="30"/>
      <c r="L2446" s="30"/>
      <c r="M2446" s="30"/>
    </row>
    <row r="2447" spans="4:13" x14ac:dyDescent="0.2">
      <c r="D2447" s="30"/>
      <c r="E2447" s="30"/>
      <c r="F2447" s="30"/>
      <c r="G2447" s="30"/>
      <c r="H2447" s="30"/>
      <c r="I2447" s="30"/>
      <c r="J2447" s="30"/>
      <c r="K2447" s="30"/>
      <c r="L2447" s="30"/>
      <c r="M2447" s="30"/>
    </row>
    <row r="2448" spans="4:13" x14ac:dyDescent="0.2">
      <c r="D2448" s="30"/>
      <c r="E2448" s="30"/>
      <c r="F2448" s="30"/>
      <c r="G2448" s="30"/>
      <c r="H2448" s="30"/>
      <c r="I2448" s="30"/>
      <c r="J2448" s="30"/>
      <c r="K2448" s="30"/>
      <c r="L2448" s="30"/>
      <c r="M2448" s="30"/>
    </row>
    <row r="2449" spans="4:13" x14ac:dyDescent="0.2"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</row>
    <row r="2450" spans="4:13" x14ac:dyDescent="0.2">
      <c r="D2450" s="30"/>
      <c r="E2450" s="30"/>
      <c r="F2450" s="30"/>
      <c r="G2450" s="30"/>
      <c r="H2450" s="30"/>
      <c r="I2450" s="30"/>
      <c r="J2450" s="30"/>
      <c r="K2450" s="30"/>
      <c r="L2450" s="30"/>
      <c r="M2450" s="30"/>
    </row>
    <row r="2451" spans="4:13" x14ac:dyDescent="0.2">
      <c r="D2451" s="30"/>
      <c r="E2451" s="30"/>
      <c r="F2451" s="30"/>
      <c r="G2451" s="30"/>
      <c r="H2451" s="30"/>
      <c r="I2451" s="30"/>
      <c r="J2451" s="30"/>
      <c r="K2451" s="30"/>
      <c r="L2451" s="30"/>
      <c r="M2451" s="30"/>
    </row>
    <row r="2452" spans="4:13" x14ac:dyDescent="0.2">
      <c r="D2452" s="30"/>
      <c r="E2452" s="30"/>
      <c r="F2452" s="30"/>
      <c r="G2452" s="30"/>
      <c r="H2452" s="30"/>
      <c r="I2452" s="30"/>
      <c r="J2452" s="30"/>
      <c r="K2452" s="30"/>
      <c r="L2452" s="30"/>
      <c r="M2452" s="30"/>
    </row>
    <row r="2453" spans="4:13" x14ac:dyDescent="0.2"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</row>
    <row r="2454" spans="4:13" x14ac:dyDescent="0.2">
      <c r="D2454" s="30"/>
      <c r="E2454" s="30"/>
      <c r="F2454" s="30"/>
      <c r="G2454" s="30"/>
      <c r="H2454" s="30"/>
      <c r="I2454" s="30"/>
      <c r="J2454" s="30"/>
      <c r="K2454" s="30"/>
      <c r="L2454" s="30"/>
      <c r="M2454" s="30"/>
    </row>
    <row r="2455" spans="4:13" x14ac:dyDescent="0.2">
      <c r="D2455" s="30"/>
      <c r="E2455" s="30"/>
      <c r="F2455" s="30"/>
      <c r="G2455" s="30"/>
      <c r="H2455" s="30"/>
      <c r="I2455" s="30"/>
      <c r="J2455" s="30"/>
      <c r="K2455" s="30"/>
      <c r="L2455" s="30"/>
      <c r="M2455" s="30"/>
    </row>
    <row r="2456" spans="4:13" x14ac:dyDescent="0.2"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</row>
    <row r="2457" spans="4:13" x14ac:dyDescent="0.2">
      <c r="D2457" s="30"/>
      <c r="E2457" s="30"/>
      <c r="F2457" s="30"/>
      <c r="G2457" s="30"/>
      <c r="H2457" s="30"/>
      <c r="I2457" s="30"/>
      <c r="J2457" s="30"/>
      <c r="K2457" s="30"/>
      <c r="L2457" s="30"/>
      <c r="M2457" s="30"/>
    </row>
    <row r="2458" spans="4:13" x14ac:dyDescent="0.2">
      <c r="D2458" s="30"/>
      <c r="E2458" s="30"/>
      <c r="F2458" s="30"/>
      <c r="G2458" s="30"/>
      <c r="H2458" s="30"/>
      <c r="I2458" s="30"/>
      <c r="J2458" s="30"/>
      <c r="K2458" s="30"/>
      <c r="L2458" s="30"/>
      <c r="M2458" s="30"/>
    </row>
    <row r="2459" spans="4:13" x14ac:dyDescent="0.2">
      <c r="D2459" s="30"/>
      <c r="E2459" s="30"/>
      <c r="F2459" s="30"/>
      <c r="G2459" s="30"/>
      <c r="H2459" s="30"/>
      <c r="I2459" s="30"/>
      <c r="J2459" s="30"/>
      <c r="K2459" s="30"/>
      <c r="L2459" s="30"/>
      <c r="M2459" s="30"/>
    </row>
    <row r="2460" spans="4:13" x14ac:dyDescent="0.2">
      <c r="D2460" s="30"/>
      <c r="E2460" s="30"/>
      <c r="F2460" s="30"/>
      <c r="G2460" s="30"/>
      <c r="H2460" s="30"/>
      <c r="I2460" s="30"/>
      <c r="J2460" s="30"/>
      <c r="K2460" s="30"/>
      <c r="L2460" s="30"/>
      <c r="M2460" s="30"/>
    </row>
    <row r="2461" spans="4:13" x14ac:dyDescent="0.2">
      <c r="D2461" s="30"/>
      <c r="E2461" s="30"/>
      <c r="F2461" s="30"/>
      <c r="G2461" s="30"/>
      <c r="H2461" s="30"/>
      <c r="I2461" s="30"/>
      <c r="J2461" s="30"/>
      <c r="K2461" s="30"/>
      <c r="L2461" s="30"/>
      <c r="M2461" s="30"/>
    </row>
    <row r="2462" spans="4:13" x14ac:dyDescent="0.2">
      <c r="D2462" s="30"/>
      <c r="E2462" s="30"/>
      <c r="F2462" s="30"/>
      <c r="G2462" s="30"/>
      <c r="H2462" s="30"/>
      <c r="I2462" s="30"/>
      <c r="J2462" s="30"/>
      <c r="K2462" s="30"/>
      <c r="L2462" s="30"/>
      <c r="M2462" s="30"/>
    </row>
    <row r="2463" spans="4:13" x14ac:dyDescent="0.2">
      <c r="D2463" s="30"/>
      <c r="E2463" s="30"/>
      <c r="F2463" s="30"/>
      <c r="G2463" s="30"/>
      <c r="H2463" s="30"/>
      <c r="I2463" s="30"/>
      <c r="J2463" s="30"/>
      <c r="K2463" s="30"/>
      <c r="L2463" s="30"/>
      <c r="M2463" s="30"/>
    </row>
    <row r="2464" spans="4:13" x14ac:dyDescent="0.2">
      <c r="D2464" s="30"/>
      <c r="E2464" s="30"/>
      <c r="F2464" s="30"/>
      <c r="G2464" s="30"/>
      <c r="I2464" s="30"/>
      <c r="J2464" s="30"/>
      <c r="K2464" s="30"/>
      <c r="L2464" s="30"/>
      <c r="M2464" s="30"/>
    </row>
  </sheetData>
  <pageMargins left="0.17" right="0.16" top="0.39" bottom="0.25" header="0.26" footer="0.26"/>
  <pageSetup scale="65" orientation="landscape" horizontalDpi="4294967295" verticalDpi="4294967295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2456"/>
  <sheetViews>
    <sheetView zoomScale="75" workbookViewId="0">
      <pane xSplit="2" ySplit="9" topLeftCell="L10" activePane="bottomRight" state="frozen"/>
      <selection activeCell="C124" sqref="C124"/>
      <selection pane="topRight" activeCell="C124" sqref="C124"/>
      <selection pane="bottomLeft" activeCell="C124" sqref="C124"/>
      <selection pane="bottomRight" activeCell="L24" sqref="L24"/>
    </sheetView>
  </sheetViews>
  <sheetFormatPr defaultRowHeight="12.75" x14ac:dyDescent="0.2"/>
  <cols>
    <col min="1" max="1" width="32.5703125" bestFit="1" customWidth="1"/>
    <col min="2" max="2" width="8.5703125" style="3" customWidth="1"/>
    <col min="3" max="4" width="11.28515625" bestFit="1" customWidth="1"/>
    <col min="5" max="5" width="12" customWidth="1"/>
    <col min="6" max="18" width="15.85546875" customWidth="1"/>
    <col min="19" max="19" width="15.42578125" bestFit="1" customWidth="1"/>
    <col min="20" max="20" width="21.140625" bestFit="1" customWidth="1"/>
    <col min="21" max="21" width="15.140625" customWidth="1"/>
    <col min="22" max="23" width="12.85546875" bestFit="1" customWidth="1"/>
    <col min="257" max="257" width="32.5703125" bestFit="1" customWidth="1"/>
    <col min="258" max="258" width="8.5703125" customWidth="1"/>
    <col min="259" max="260" width="11.28515625" bestFit="1" customWidth="1"/>
    <col min="261" max="261" width="12" customWidth="1"/>
    <col min="262" max="274" width="15.85546875" customWidth="1"/>
    <col min="275" max="275" width="15.42578125" bestFit="1" customWidth="1"/>
    <col min="276" max="276" width="21.140625" bestFit="1" customWidth="1"/>
    <col min="277" max="277" width="15.140625" customWidth="1"/>
    <col min="278" max="279" width="12.85546875" bestFit="1" customWidth="1"/>
    <col min="513" max="513" width="32.5703125" bestFit="1" customWidth="1"/>
    <col min="514" max="514" width="8.5703125" customWidth="1"/>
    <col min="515" max="516" width="11.28515625" bestFit="1" customWidth="1"/>
    <col min="517" max="517" width="12" customWidth="1"/>
    <col min="518" max="530" width="15.85546875" customWidth="1"/>
    <col min="531" max="531" width="15.42578125" bestFit="1" customWidth="1"/>
    <col min="532" max="532" width="21.140625" bestFit="1" customWidth="1"/>
    <col min="533" max="533" width="15.140625" customWidth="1"/>
    <col min="534" max="535" width="12.85546875" bestFit="1" customWidth="1"/>
    <col min="769" max="769" width="32.5703125" bestFit="1" customWidth="1"/>
    <col min="770" max="770" width="8.5703125" customWidth="1"/>
    <col min="771" max="772" width="11.28515625" bestFit="1" customWidth="1"/>
    <col min="773" max="773" width="12" customWidth="1"/>
    <col min="774" max="786" width="15.85546875" customWidth="1"/>
    <col min="787" max="787" width="15.42578125" bestFit="1" customWidth="1"/>
    <col min="788" max="788" width="21.140625" bestFit="1" customWidth="1"/>
    <col min="789" max="789" width="15.140625" customWidth="1"/>
    <col min="790" max="791" width="12.85546875" bestFit="1" customWidth="1"/>
    <col min="1025" max="1025" width="32.5703125" bestFit="1" customWidth="1"/>
    <col min="1026" max="1026" width="8.5703125" customWidth="1"/>
    <col min="1027" max="1028" width="11.28515625" bestFit="1" customWidth="1"/>
    <col min="1029" max="1029" width="12" customWidth="1"/>
    <col min="1030" max="1042" width="15.85546875" customWidth="1"/>
    <col min="1043" max="1043" width="15.42578125" bestFit="1" customWidth="1"/>
    <col min="1044" max="1044" width="21.140625" bestFit="1" customWidth="1"/>
    <col min="1045" max="1045" width="15.140625" customWidth="1"/>
    <col min="1046" max="1047" width="12.85546875" bestFit="1" customWidth="1"/>
    <col min="1281" max="1281" width="32.5703125" bestFit="1" customWidth="1"/>
    <col min="1282" max="1282" width="8.5703125" customWidth="1"/>
    <col min="1283" max="1284" width="11.28515625" bestFit="1" customWidth="1"/>
    <col min="1285" max="1285" width="12" customWidth="1"/>
    <col min="1286" max="1298" width="15.85546875" customWidth="1"/>
    <col min="1299" max="1299" width="15.42578125" bestFit="1" customWidth="1"/>
    <col min="1300" max="1300" width="21.140625" bestFit="1" customWidth="1"/>
    <col min="1301" max="1301" width="15.140625" customWidth="1"/>
    <col min="1302" max="1303" width="12.85546875" bestFit="1" customWidth="1"/>
    <col min="1537" max="1537" width="32.5703125" bestFit="1" customWidth="1"/>
    <col min="1538" max="1538" width="8.5703125" customWidth="1"/>
    <col min="1539" max="1540" width="11.28515625" bestFit="1" customWidth="1"/>
    <col min="1541" max="1541" width="12" customWidth="1"/>
    <col min="1542" max="1554" width="15.85546875" customWidth="1"/>
    <col min="1555" max="1555" width="15.42578125" bestFit="1" customWidth="1"/>
    <col min="1556" max="1556" width="21.140625" bestFit="1" customWidth="1"/>
    <col min="1557" max="1557" width="15.140625" customWidth="1"/>
    <col min="1558" max="1559" width="12.85546875" bestFit="1" customWidth="1"/>
    <col min="1793" max="1793" width="32.5703125" bestFit="1" customWidth="1"/>
    <col min="1794" max="1794" width="8.5703125" customWidth="1"/>
    <col min="1795" max="1796" width="11.28515625" bestFit="1" customWidth="1"/>
    <col min="1797" max="1797" width="12" customWidth="1"/>
    <col min="1798" max="1810" width="15.85546875" customWidth="1"/>
    <col min="1811" max="1811" width="15.42578125" bestFit="1" customWidth="1"/>
    <col min="1812" max="1812" width="21.140625" bestFit="1" customWidth="1"/>
    <col min="1813" max="1813" width="15.140625" customWidth="1"/>
    <col min="1814" max="1815" width="12.85546875" bestFit="1" customWidth="1"/>
    <col min="2049" max="2049" width="32.5703125" bestFit="1" customWidth="1"/>
    <col min="2050" max="2050" width="8.5703125" customWidth="1"/>
    <col min="2051" max="2052" width="11.28515625" bestFit="1" customWidth="1"/>
    <col min="2053" max="2053" width="12" customWidth="1"/>
    <col min="2054" max="2066" width="15.85546875" customWidth="1"/>
    <col min="2067" max="2067" width="15.42578125" bestFit="1" customWidth="1"/>
    <col min="2068" max="2068" width="21.140625" bestFit="1" customWidth="1"/>
    <col min="2069" max="2069" width="15.140625" customWidth="1"/>
    <col min="2070" max="2071" width="12.85546875" bestFit="1" customWidth="1"/>
    <col min="2305" max="2305" width="32.5703125" bestFit="1" customWidth="1"/>
    <col min="2306" max="2306" width="8.5703125" customWidth="1"/>
    <col min="2307" max="2308" width="11.28515625" bestFit="1" customWidth="1"/>
    <col min="2309" max="2309" width="12" customWidth="1"/>
    <col min="2310" max="2322" width="15.85546875" customWidth="1"/>
    <col min="2323" max="2323" width="15.42578125" bestFit="1" customWidth="1"/>
    <col min="2324" max="2324" width="21.140625" bestFit="1" customWidth="1"/>
    <col min="2325" max="2325" width="15.140625" customWidth="1"/>
    <col min="2326" max="2327" width="12.85546875" bestFit="1" customWidth="1"/>
    <col min="2561" max="2561" width="32.5703125" bestFit="1" customWidth="1"/>
    <col min="2562" max="2562" width="8.5703125" customWidth="1"/>
    <col min="2563" max="2564" width="11.28515625" bestFit="1" customWidth="1"/>
    <col min="2565" max="2565" width="12" customWidth="1"/>
    <col min="2566" max="2578" width="15.85546875" customWidth="1"/>
    <col min="2579" max="2579" width="15.42578125" bestFit="1" customWidth="1"/>
    <col min="2580" max="2580" width="21.140625" bestFit="1" customWidth="1"/>
    <col min="2581" max="2581" width="15.140625" customWidth="1"/>
    <col min="2582" max="2583" width="12.85546875" bestFit="1" customWidth="1"/>
    <col min="2817" max="2817" width="32.5703125" bestFit="1" customWidth="1"/>
    <col min="2818" max="2818" width="8.5703125" customWidth="1"/>
    <col min="2819" max="2820" width="11.28515625" bestFit="1" customWidth="1"/>
    <col min="2821" max="2821" width="12" customWidth="1"/>
    <col min="2822" max="2834" width="15.85546875" customWidth="1"/>
    <col min="2835" max="2835" width="15.42578125" bestFit="1" customWidth="1"/>
    <col min="2836" max="2836" width="21.140625" bestFit="1" customWidth="1"/>
    <col min="2837" max="2837" width="15.140625" customWidth="1"/>
    <col min="2838" max="2839" width="12.85546875" bestFit="1" customWidth="1"/>
    <col min="3073" max="3073" width="32.5703125" bestFit="1" customWidth="1"/>
    <col min="3074" max="3074" width="8.5703125" customWidth="1"/>
    <col min="3075" max="3076" width="11.28515625" bestFit="1" customWidth="1"/>
    <col min="3077" max="3077" width="12" customWidth="1"/>
    <col min="3078" max="3090" width="15.85546875" customWidth="1"/>
    <col min="3091" max="3091" width="15.42578125" bestFit="1" customWidth="1"/>
    <col min="3092" max="3092" width="21.140625" bestFit="1" customWidth="1"/>
    <col min="3093" max="3093" width="15.140625" customWidth="1"/>
    <col min="3094" max="3095" width="12.85546875" bestFit="1" customWidth="1"/>
    <col min="3329" max="3329" width="32.5703125" bestFit="1" customWidth="1"/>
    <col min="3330" max="3330" width="8.5703125" customWidth="1"/>
    <col min="3331" max="3332" width="11.28515625" bestFit="1" customWidth="1"/>
    <col min="3333" max="3333" width="12" customWidth="1"/>
    <col min="3334" max="3346" width="15.85546875" customWidth="1"/>
    <col min="3347" max="3347" width="15.42578125" bestFit="1" customWidth="1"/>
    <col min="3348" max="3348" width="21.140625" bestFit="1" customWidth="1"/>
    <col min="3349" max="3349" width="15.140625" customWidth="1"/>
    <col min="3350" max="3351" width="12.85546875" bestFit="1" customWidth="1"/>
    <col min="3585" max="3585" width="32.5703125" bestFit="1" customWidth="1"/>
    <col min="3586" max="3586" width="8.5703125" customWidth="1"/>
    <col min="3587" max="3588" width="11.28515625" bestFit="1" customWidth="1"/>
    <col min="3589" max="3589" width="12" customWidth="1"/>
    <col min="3590" max="3602" width="15.85546875" customWidth="1"/>
    <col min="3603" max="3603" width="15.42578125" bestFit="1" customWidth="1"/>
    <col min="3604" max="3604" width="21.140625" bestFit="1" customWidth="1"/>
    <col min="3605" max="3605" width="15.140625" customWidth="1"/>
    <col min="3606" max="3607" width="12.85546875" bestFit="1" customWidth="1"/>
    <col min="3841" max="3841" width="32.5703125" bestFit="1" customWidth="1"/>
    <col min="3842" max="3842" width="8.5703125" customWidth="1"/>
    <col min="3843" max="3844" width="11.28515625" bestFit="1" customWidth="1"/>
    <col min="3845" max="3845" width="12" customWidth="1"/>
    <col min="3846" max="3858" width="15.85546875" customWidth="1"/>
    <col min="3859" max="3859" width="15.42578125" bestFit="1" customWidth="1"/>
    <col min="3860" max="3860" width="21.140625" bestFit="1" customWidth="1"/>
    <col min="3861" max="3861" width="15.140625" customWidth="1"/>
    <col min="3862" max="3863" width="12.85546875" bestFit="1" customWidth="1"/>
    <col min="4097" max="4097" width="32.5703125" bestFit="1" customWidth="1"/>
    <col min="4098" max="4098" width="8.5703125" customWidth="1"/>
    <col min="4099" max="4100" width="11.28515625" bestFit="1" customWidth="1"/>
    <col min="4101" max="4101" width="12" customWidth="1"/>
    <col min="4102" max="4114" width="15.85546875" customWidth="1"/>
    <col min="4115" max="4115" width="15.42578125" bestFit="1" customWidth="1"/>
    <col min="4116" max="4116" width="21.140625" bestFit="1" customWidth="1"/>
    <col min="4117" max="4117" width="15.140625" customWidth="1"/>
    <col min="4118" max="4119" width="12.85546875" bestFit="1" customWidth="1"/>
    <col min="4353" max="4353" width="32.5703125" bestFit="1" customWidth="1"/>
    <col min="4354" max="4354" width="8.5703125" customWidth="1"/>
    <col min="4355" max="4356" width="11.28515625" bestFit="1" customWidth="1"/>
    <col min="4357" max="4357" width="12" customWidth="1"/>
    <col min="4358" max="4370" width="15.85546875" customWidth="1"/>
    <col min="4371" max="4371" width="15.42578125" bestFit="1" customWidth="1"/>
    <col min="4372" max="4372" width="21.140625" bestFit="1" customWidth="1"/>
    <col min="4373" max="4373" width="15.140625" customWidth="1"/>
    <col min="4374" max="4375" width="12.85546875" bestFit="1" customWidth="1"/>
    <col min="4609" max="4609" width="32.5703125" bestFit="1" customWidth="1"/>
    <col min="4610" max="4610" width="8.5703125" customWidth="1"/>
    <col min="4611" max="4612" width="11.28515625" bestFit="1" customWidth="1"/>
    <col min="4613" max="4613" width="12" customWidth="1"/>
    <col min="4614" max="4626" width="15.85546875" customWidth="1"/>
    <col min="4627" max="4627" width="15.42578125" bestFit="1" customWidth="1"/>
    <col min="4628" max="4628" width="21.140625" bestFit="1" customWidth="1"/>
    <col min="4629" max="4629" width="15.140625" customWidth="1"/>
    <col min="4630" max="4631" width="12.85546875" bestFit="1" customWidth="1"/>
    <col min="4865" max="4865" width="32.5703125" bestFit="1" customWidth="1"/>
    <col min="4866" max="4866" width="8.5703125" customWidth="1"/>
    <col min="4867" max="4868" width="11.28515625" bestFit="1" customWidth="1"/>
    <col min="4869" max="4869" width="12" customWidth="1"/>
    <col min="4870" max="4882" width="15.85546875" customWidth="1"/>
    <col min="4883" max="4883" width="15.42578125" bestFit="1" customWidth="1"/>
    <col min="4884" max="4884" width="21.140625" bestFit="1" customWidth="1"/>
    <col min="4885" max="4885" width="15.140625" customWidth="1"/>
    <col min="4886" max="4887" width="12.85546875" bestFit="1" customWidth="1"/>
    <col min="5121" max="5121" width="32.5703125" bestFit="1" customWidth="1"/>
    <col min="5122" max="5122" width="8.5703125" customWidth="1"/>
    <col min="5123" max="5124" width="11.28515625" bestFit="1" customWidth="1"/>
    <col min="5125" max="5125" width="12" customWidth="1"/>
    <col min="5126" max="5138" width="15.85546875" customWidth="1"/>
    <col min="5139" max="5139" width="15.42578125" bestFit="1" customWidth="1"/>
    <col min="5140" max="5140" width="21.140625" bestFit="1" customWidth="1"/>
    <col min="5141" max="5141" width="15.140625" customWidth="1"/>
    <col min="5142" max="5143" width="12.85546875" bestFit="1" customWidth="1"/>
    <col min="5377" max="5377" width="32.5703125" bestFit="1" customWidth="1"/>
    <col min="5378" max="5378" width="8.5703125" customWidth="1"/>
    <col min="5379" max="5380" width="11.28515625" bestFit="1" customWidth="1"/>
    <col min="5381" max="5381" width="12" customWidth="1"/>
    <col min="5382" max="5394" width="15.85546875" customWidth="1"/>
    <col min="5395" max="5395" width="15.42578125" bestFit="1" customWidth="1"/>
    <col min="5396" max="5396" width="21.140625" bestFit="1" customWidth="1"/>
    <col min="5397" max="5397" width="15.140625" customWidth="1"/>
    <col min="5398" max="5399" width="12.85546875" bestFit="1" customWidth="1"/>
    <col min="5633" max="5633" width="32.5703125" bestFit="1" customWidth="1"/>
    <col min="5634" max="5634" width="8.5703125" customWidth="1"/>
    <col min="5635" max="5636" width="11.28515625" bestFit="1" customWidth="1"/>
    <col min="5637" max="5637" width="12" customWidth="1"/>
    <col min="5638" max="5650" width="15.85546875" customWidth="1"/>
    <col min="5651" max="5651" width="15.42578125" bestFit="1" customWidth="1"/>
    <col min="5652" max="5652" width="21.140625" bestFit="1" customWidth="1"/>
    <col min="5653" max="5653" width="15.140625" customWidth="1"/>
    <col min="5654" max="5655" width="12.85546875" bestFit="1" customWidth="1"/>
    <col min="5889" max="5889" width="32.5703125" bestFit="1" customWidth="1"/>
    <col min="5890" max="5890" width="8.5703125" customWidth="1"/>
    <col min="5891" max="5892" width="11.28515625" bestFit="1" customWidth="1"/>
    <col min="5893" max="5893" width="12" customWidth="1"/>
    <col min="5894" max="5906" width="15.85546875" customWidth="1"/>
    <col min="5907" max="5907" width="15.42578125" bestFit="1" customWidth="1"/>
    <col min="5908" max="5908" width="21.140625" bestFit="1" customWidth="1"/>
    <col min="5909" max="5909" width="15.140625" customWidth="1"/>
    <col min="5910" max="5911" width="12.85546875" bestFit="1" customWidth="1"/>
    <col min="6145" max="6145" width="32.5703125" bestFit="1" customWidth="1"/>
    <col min="6146" max="6146" width="8.5703125" customWidth="1"/>
    <col min="6147" max="6148" width="11.28515625" bestFit="1" customWidth="1"/>
    <col min="6149" max="6149" width="12" customWidth="1"/>
    <col min="6150" max="6162" width="15.85546875" customWidth="1"/>
    <col min="6163" max="6163" width="15.42578125" bestFit="1" customWidth="1"/>
    <col min="6164" max="6164" width="21.140625" bestFit="1" customWidth="1"/>
    <col min="6165" max="6165" width="15.140625" customWidth="1"/>
    <col min="6166" max="6167" width="12.85546875" bestFit="1" customWidth="1"/>
    <col min="6401" max="6401" width="32.5703125" bestFit="1" customWidth="1"/>
    <col min="6402" max="6402" width="8.5703125" customWidth="1"/>
    <col min="6403" max="6404" width="11.28515625" bestFit="1" customWidth="1"/>
    <col min="6405" max="6405" width="12" customWidth="1"/>
    <col min="6406" max="6418" width="15.85546875" customWidth="1"/>
    <col min="6419" max="6419" width="15.42578125" bestFit="1" customWidth="1"/>
    <col min="6420" max="6420" width="21.140625" bestFit="1" customWidth="1"/>
    <col min="6421" max="6421" width="15.140625" customWidth="1"/>
    <col min="6422" max="6423" width="12.85546875" bestFit="1" customWidth="1"/>
    <col min="6657" max="6657" width="32.5703125" bestFit="1" customWidth="1"/>
    <col min="6658" max="6658" width="8.5703125" customWidth="1"/>
    <col min="6659" max="6660" width="11.28515625" bestFit="1" customWidth="1"/>
    <col min="6661" max="6661" width="12" customWidth="1"/>
    <col min="6662" max="6674" width="15.85546875" customWidth="1"/>
    <col min="6675" max="6675" width="15.42578125" bestFit="1" customWidth="1"/>
    <col min="6676" max="6676" width="21.140625" bestFit="1" customWidth="1"/>
    <col min="6677" max="6677" width="15.140625" customWidth="1"/>
    <col min="6678" max="6679" width="12.85546875" bestFit="1" customWidth="1"/>
    <col min="6913" max="6913" width="32.5703125" bestFit="1" customWidth="1"/>
    <col min="6914" max="6914" width="8.5703125" customWidth="1"/>
    <col min="6915" max="6916" width="11.28515625" bestFit="1" customWidth="1"/>
    <col min="6917" max="6917" width="12" customWidth="1"/>
    <col min="6918" max="6930" width="15.85546875" customWidth="1"/>
    <col min="6931" max="6931" width="15.42578125" bestFit="1" customWidth="1"/>
    <col min="6932" max="6932" width="21.140625" bestFit="1" customWidth="1"/>
    <col min="6933" max="6933" width="15.140625" customWidth="1"/>
    <col min="6934" max="6935" width="12.85546875" bestFit="1" customWidth="1"/>
    <col min="7169" max="7169" width="32.5703125" bestFit="1" customWidth="1"/>
    <col min="7170" max="7170" width="8.5703125" customWidth="1"/>
    <col min="7171" max="7172" width="11.28515625" bestFit="1" customWidth="1"/>
    <col min="7173" max="7173" width="12" customWidth="1"/>
    <col min="7174" max="7186" width="15.85546875" customWidth="1"/>
    <col min="7187" max="7187" width="15.42578125" bestFit="1" customWidth="1"/>
    <col min="7188" max="7188" width="21.140625" bestFit="1" customWidth="1"/>
    <col min="7189" max="7189" width="15.140625" customWidth="1"/>
    <col min="7190" max="7191" width="12.85546875" bestFit="1" customWidth="1"/>
    <col min="7425" max="7425" width="32.5703125" bestFit="1" customWidth="1"/>
    <col min="7426" max="7426" width="8.5703125" customWidth="1"/>
    <col min="7427" max="7428" width="11.28515625" bestFit="1" customWidth="1"/>
    <col min="7429" max="7429" width="12" customWidth="1"/>
    <col min="7430" max="7442" width="15.85546875" customWidth="1"/>
    <col min="7443" max="7443" width="15.42578125" bestFit="1" customWidth="1"/>
    <col min="7444" max="7444" width="21.140625" bestFit="1" customWidth="1"/>
    <col min="7445" max="7445" width="15.140625" customWidth="1"/>
    <col min="7446" max="7447" width="12.85546875" bestFit="1" customWidth="1"/>
    <col min="7681" max="7681" width="32.5703125" bestFit="1" customWidth="1"/>
    <col min="7682" max="7682" width="8.5703125" customWidth="1"/>
    <col min="7683" max="7684" width="11.28515625" bestFit="1" customWidth="1"/>
    <col min="7685" max="7685" width="12" customWidth="1"/>
    <col min="7686" max="7698" width="15.85546875" customWidth="1"/>
    <col min="7699" max="7699" width="15.42578125" bestFit="1" customWidth="1"/>
    <col min="7700" max="7700" width="21.140625" bestFit="1" customWidth="1"/>
    <col min="7701" max="7701" width="15.140625" customWidth="1"/>
    <col min="7702" max="7703" width="12.85546875" bestFit="1" customWidth="1"/>
    <col min="7937" max="7937" width="32.5703125" bestFit="1" customWidth="1"/>
    <col min="7938" max="7938" width="8.5703125" customWidth="1"/>
    <col min="7939" max="7940" width="11.28515625" bestFit="1" customWidth="1"/>
    <col min="7941" max="7941" width="12" customWidth="1"/>
    <col min="7942" max="7954" width="15.85546875" customWidth="1"/>
    <col min="7955" max="7955" width="15.42578125" bestFit="1" customWidth="1"/>
    <col min="7956" max="7956" width="21.140625" bestFit="1" customWidth="1"/>
    <col min="7957" max="7957" width="15.140625" customWidth="1"/>
    <col min="7958" max="7959" width="12.85546875" bestFit="1" customWidth="1"/>
    <col min="8193" max="8193" width="32.5703125" bestFit="1" customWidth="1"/>
    <col min="8194" max="8194" width="8.5703125" customWidth="1"/>
    <col min="8195" max="8196" width="11.28515625" bestFit="1" customWidth="1"/>
    <col min="8197" max="8197" width="12" customWidth="1"/>
    <col min="8198" max="8210" width="15.85546875" customWidth="1"/>
    <col min="8211" max="8211" width="15.42578125" bestFit="1" customWidth="1"/>
    <col min="8212" max="8212" width="21.140625" bestFit="1" customWidth="1"/>
    <col min="8213" max="8213" width="15.140625" customWidth="1"/>
    <col min="8214" max="8215" width="12.85546875" bestFit="1" customWidth="1"/>
    <col min="8449" max="8449" width="32.5703125" bestFit="1" customWidth="1"/>
    <col min="8450" max="8450" width="8.5703125" customWidth="1"/>
    <col min="8451" max="8452" width="11.28515625" bestFit="1" customWidth="1"/>
    <col min="8453" max="8453" width="12" customWidth="1"/>
    <col min="8454" max="8466" width="15.85546875" customWidth="1"/>
    <col min="8467" max="8467" width="15.42578125" bestFit="1" customWidth="1"/>
    <col min="8468" max="8468" width="21.140625" bestFit="1" customWidth="1"/>
    <col min="8469" max="8469" width="15.140625" customWidth="1"/>
    <col min="8470" max="8471" width="12.85546875" bestFit="1" customWidth="1"/>
    <col min="8705" max="8705" width="32.5703125" bestFit="1" customWidth="1"/>
    <col min="8706" max="8706" width="8.5703125" customWidth="1"/>
    <col min="8707" max="8708" width="11.28515625" bestFit="1" customWidth="1"/>
    <col min="8709" max="8709" width="12" customWidth="1"/>
    <col min="8710" max="8722" width="15.85546875" customWidth="1"/>
    <col min="8723" max="8723" width="15.42578125" bestFit="1" customWidth="1"/>
    <col min="8724" max="8724" width="21.140625" bestFit="1" customWidth="1"/>
    <col min="8725" max="8725" width="15.140625" customWidth="1"/>
    <col min="8726" max="8727" width="12.85546875" bestFit="1" customWidth="1"/>
    <col min="8961" max="8961" width="32.5703125" bestFit="1" customWidth="1"/>
    <col min="8962" max="8962" width="8.5703125" customWidth="1"/>
    <col min="8963" max="8964" width="11.28515625" bestFit="1" customWidth="1"/>
    <col min="8965" max="8965" width="12" customWidth="1"/>
    <col min="8966" max="8978" width="15.85546875" customWidth="1"/>
    <col min="8979" max="8979" width="15.42578125" bestFit="1" customWidth="1"/>
    <col min="8980" max="8980" width="21.140625" bestFit="1" customWidth="1"/>
    <col min="8981" max="8981" width="15.140625" customWidth="1"/>
    <col min="8982" max="8983" width="12.85546875" bestFit="1" customWidth="1"/>
    <col min="9217" max="9217" width="32.5703125" bestFit="1" customWidth="1"/>
    <col min="9218" max="9218" width="8.5703125" customWidth="1"/>
    <col min="9219" max="9220" width="11.28515625" bestFit="1" customWidth="1"/>
    <col min="9221" max="9221" width="12" customWidth="1"/>
    <col min="9222" max="9234" width="15.85546875" customWidth="1"/>
    <col min="9235" max="9235" width="15.42578125" bestFit="1" customWidth="1"/>
    <col min="9236" max="9236" width="21.140625" bestFit="1" customWidth="1"/>
    <col min="9237" max="9237" width="15.140625" customWidth="1"/>
    <col min="9238" max="9239" width="12.85546875" bestFit="1" customWidth="1"/>
    <col min="9473" max="9473" width="32.5703125" bestFit="1" customWidth="1"/>
    <col min="9474" max="9474" width="8.5703125" customWidth="1"/>
    <col min="9475" max="9476" width="11.28515625" bestFit="1" customWidth="1"/>
    <col min="9477" max="9477" width="12" customWidth="1"/>
    <col min="9478" max="9490" width="15.85546875" customWidth="1"/>
    <col min="9491" max="9491" width="15.42578125" bestFit="1" customWidth="1"/>
    <col min="9492" max="9492" width="21.140625" bestFit="1" customWidth="1"/>
    <col min="9493" max="9493" width="15.140625" customWidth="1"/>
    <col min="9494" max="9495" width="12.85546875" bestFit="1" customWidth="1"/>
    <col min="9729" max="9729" width="32.5703125" bestFit="1" customWidth="1"/>
    <col min="9730" max="9730" width="8.5703125" customWidth="1"/>
    <col min="9731" max="9732" width="11.28515625" bestFit="1" customWidth="1"/>
    <col min="9733" max="9733" width="12" customWidth="1"/>
    <col min="9734" max="9746" width="15.85546875" customWidth="1"/>
    <col min="9747" max="9747" width="15.42578125" bestFit="1" customWidth="1"/>
    <col min="9748" max="9748" width="21.140625" bestFit="1" customWidth="1"/>
    <col min="9749" max="9749" width="15.140625" customWidth="1"/>
    <col min="9750" max="9751" width="12.85546875" bestFit="1" customWidth="1"/>
    <col min="9985" max="9985" width="32.5703125" bestFit="1" customWidth="1"/>
    <col min="9986" max="9986" width="8.5703125" customWidth="1"/>
    <col min="9987" max="9988" width="11.28515625" bestFit="1" customWidth="1"/>
    <col min="9989" max="9989" width="12" customWidth="1"/>
    <col min="9990" max="10002" width="15.85546875" customWidth="1"/>
    <col min="10003" max="10003" width="15.42578125" bestFit="1" customWidth="1"/>
    <col min="10004" max="10004" width="21.140625" bestFit="1" customWidth="1"/>
    <col min="10005" max="10005" width="15.140625" customWidth="1"/>
    <col min="10006" max="10007" width="12.85546875" bestFit="1" customWidth="1"/>
    <col min="10241" max="10241" width="32.5703125" bestFit="1" customWidth="1"/>
    <col min="10242" max="10242" width="8.5703125" customWidth="1"/>
    <col min="10243" max="10244" width="11.28515625" bestFit="1" customWidth="1"/>
    <col min="10245" max="10245" width="12" customWidth="1"/>
    <col min="10246" max="10258" width="15.85546875" customWidth="1"/>
    <col min="10259" max="10259" width="15.42578125" bestFit="1" customWidth="1"/>
    <col min="10260" max="10260" width="21.140625" bestFit="1" customWidth="1"/>
    <col min="10261" max="10261" width="15.140625" customWidth="1"/>
    <col min="10262" max="10263" width="12.85546875" bestFit="1" customWidth="1"/>
    <col min="10497" max="10497" width="32.5703125" bestFit="1" customWidth="1"/>
    <col min="10498" max="10498" width="8.5703125" customWidth="1"/>
    <col min="10499" max="10500" width="11.28515625" bestFit="1" customWidth="1"/>
    <col min="10501" max="10501" width="12" customWidth="1"/>
    <col min="10502" max="10514" width="15.85546875" customWidth="1"/>
    <col min="10515" max="10515" width="15.42578125" bestFit="1" customWidth="1"/>
    <col min="10516" max="10516" width="21.140625" bestFit="1" customWidth="1"/>
    <col min="10517" max="10517" width="15.140625" customWidth="1"/>
    <col min="10518" max="10519" width="12.85546875" bestFit="1" customWidth="1"/>
    <col min="10753" max="10753" width="32.5703125" bestFit="1" customWidth="1"/>
    <col min="10754" max="10754" width="8.5703125" customWidth="1"/>
    <col min="10755" max="10756" width="11.28515625" bestFit="1" customWidth="1"/>
    <col min="10757" max="10757" width="12" customWidth="1"/>
    <col min="10758" max="10770" width="15.85546875" customWidth="1"/>
    <col min="10771" max="10771" width="15.42578125" bestFit="1" customWidth="1"/>
    <col min="10772" max="10772" width="21.140625" bestFit="1" customWidth="1"/>
    <col min="10773" max="10773" width="15.140625" customWidth="1"/>
    <col min="10774" max="10775" width="12.85546875" bestFit="1" customWidth="1"/>
    <col min="11009" max="11009" width="32.5703125" bestFit="1" customWidth="1"/>
    <col min="11010" max="11010" width="8.5703125" customWidth="1"/>
    <col min="11011" max="11012" width="11.28515625" bestFit="1" customWidth="1"/>
    <col min="11013" max="11013" width="12" customWidth="1"/>
    <col min="11014" max="11026" width="15.85546875" customWidth="1"/>
    <col min="11027" max="11027" width="15.42578125" bestFit="1" customWidth="1"/>
    <col min="11028" max="11028" width="21.140625" bestFit="1" customWidth="1"/>
    <col min="11029" max="11029" width="15.140625" customWidth="1"/>
    <col min="11030" max="11031" width="12.85546875" bestFit="1" customWidth="1"/>
    <col min="11265" max="11265" width="32.5703125" bestFit="1" customWidth="1"/>
    <col min="11266" max="11266" width="8.5703125" customWidth="1"/>
    <col min="11267" max="11268" width="11.28515625" bestFit="1" customWidth="1"/>
    <col min="11269" max="11269" width="12" customWidth="1"/>
    <col min="11270" max="11282" width="15.85546875" customWidth="1"/>
    <col min="11283" max="11283" width="15.42578125" bestFit="1" customWidth="1"/>
    <col min="11284" max="11284" width="21.140625" bestFit="1" customWidth="1"/>
    <col min="11285" max="11285" width="15.140625" customWidth="1"/>
    <col min="11286" max="11287" width="12.85546875" bestFit="1" customWidth="1"/>
    <col min="11521" max="11521" width="32.5703125" bestFit="1" customWidth="1"/>
    <col min="11522" max="11522" width="8.5703125" customWidth="1"/>
    <col min="11523" max="11524" width="11.28515625" bestFit="1" customWidth="1"/>
    <col min="11525" max="11525" width="12" customWidth="1"/>
    <col min="11526" max="11538" width="15.85546875" customWidth="1"/>
    <col min="11539" max="11539" width="15.42578125" bestFit="1" customWidth="1"/>
    <col min="11540" max="11540" width="21.140625" bestFit="1" customWidth="1"/>
    <col min="11541" max="11541" width="15.140625" customWidth="1"/>
    <col min="11542" max="11543" width="12.85546875" bestFit="1" customWidth="1"/>
    <col min="11777" max="11777" width="32.5703125" bestFit="1" customWidth="1"/>
    <col min="11778" max="11778" width="8.5703125" customWidth="1"/>
    <col min="11779" max="11780" width="11.28515625" bestFit="1" customWidth="1"/>
    <col min="11781" max="11781" width="12" customWidth="1"/>
    <col min="11782" max="11794" width="15.85546875" customWidth="1"/>
    <col min="11795" max="11795" width="15.42578125" bestFit="1" customWidth="1"/>
    <col min="11796" max="11796" width="21.140625" bestFit="1" customWidth="1"/>
    <col min="11797" max="11797" width="15.140625" customWidth="1"/>
    <col min="11798" max="11799" width="12.85546875" bestFit="1" customWidth="1"/>
    <col min="12033" max="12033" width="32.5703125" bestFit="1" customWidth="1"/>
    <col min="12034" max="12034" width="8.5703125" customWidth="1"/>
    <col min="12035" max="12036" width="11.28515625" bestFit="1" customWidth="1"/>
    <col min="12037" max="12037" width="12" customWidth="1"/>
    <col min="12038" max="12050" width="15.85546875" customWidth="1"/>
    <col min="12051" max="12051" width="15.42578125" bestFit="1" customWidth="1"/>
    <col min="12052" max="12052" width="21.140625" bestFit="1" customWidth="1"/>
    <col min="12053" max="12053" width="15.140625" customWidth="1"/>
    <col min="12054" max="12055" width="12.85546875" bestFit="1" customWidth="1"/>
    <col min="12289" max="12289" width="32.5703125" bestFit="1" customWidth="1"/>
    <col min="12290" max="12290" width="8.5703125" customWidth="1"/>
    <col min="12291" max="12292" width="11.28515625" bestFit="1" customWidth="1"/>
    <col min="12293" max="12293" width="12" customWidth="1"/>
    <col min="12294" max="12306" width="15.85546875" customWidth="1"/>
    <col min="12307" max="12307" width="15.42578125" bestFit="1" customWidth="1"/>
    <col min="12308" max="12308" width="21.140625" bestFit="1" customWidth="1"/>
    <col min="12309" max="12309" width="15.140625" customWidth="1"/>
    <col min="12310" max="12311" width="12.85546875" bestFit="1" customWidth="1"/>
    <col min="12545" max="12545" width="32.5703125" bestFit="1" customWidth="1"/>
    <col min="12546" max="12546" width="8.5703125" customWidth="1"/>
    <col min="12547" max="12548" width="11.28515625" bestFit="1" customWidth="1"/>
    <col min="12549" max="12549" width="12" customWidth="1"/>
    <col min="12550" max="12562" width="15.85546875" customWidth="1"/>
    <col min="12563" max="12563" width="15.42578125" bestFit="1" customWidth="1"/>
    <col min="12564" max="12564" width="21.140625" bestFit="1" customWidth="1"/>
    <col min="12565" max="12565" width="15.140625" customWidth="1"/>
    <col min="12566" max="12567" width="12.85546875" bestFit="1" customWidth="1"/>
    <col min="12801" max="12801" width="32.5703125" bestFit="1" customWidth="1"/>
    <col min="12802" max="12802" width="8.5703125" customWidth="1"/>
    <col min="12803" max="12804" width="11.28515625" bestFit="1" customWidth="1"/>
    <col min="12805" max="12805" width="12" customWidth="1"/>
    <col min="12806" max="12818" width="15.85546875" customWidth="1"/>
    <col min="12819" max="12819" width="15.42578125" bestFit="1" customWidth="1"/>
    <col min="12820" max="12820" width="21.140625" bestFit="1" customWidth="1"/>
    <col min="12821" max="12821" width="15.140625" customWidth="1"/>
    <col min="12822" max="12823" width="12.85546875" bestFit="1" customWidth="1"/>
    <col min="13057" max="13057" width="32.5703125" bestFit="1" customWidth="1"/>
    <col min="13058" max="13058" width="8.5703125" customWidth="1"/>
    <col min="13059" max="13060" width="11.28515625" bestFit="1" customWidth="1"/>
    <col min="13061" max="13061" width="12" customWidth="1"/>
    <col min="13062" max="13074" width="15.85546875" customWidth="1"/>
    <col min="13075" max="13075" width="15.42578125" bestFit="1" customWidth="1"/>
    <col min="13076" max="13076" width="21.140625" bestFit="1" customWidth="1"/>
    <col min="13077" max="13077" width="15.140625" customWidth="1"/>
    <col min="13078" max="13079" width="12.85546875" bestFit="1" customWidth="1"/>
    <col min="13313" max="13313" width="32.5703125" bestFit="1" customWidth="1"/>
    <col min="13314" max="13314" width="8.5703125" customWidth="1"/>
    <col min="13315" max="13316" width="11.28515625" bestFit="1" customWidth="1"/>
    <col min="13317" max="13317" width="12" customWidth="1"/>
    <col min="13318" max="13330" width="15.85546875" customWidth="1"/>
    <col min="13331" max="13331" width="15.42578125" bestFit="1" customWidth="1"/>
    <col min="13332" max="13332" width="21.140625" bestFit="1" customWidth="1"/>
    <col min="13333" max="13333" width="15.140625" customWidth="1"/>
    <col min="13334" max="13335" width="12.85546875" bestFit="1" customWidth="1"/>
    <col min="13569" max="13569" width="32.5703125" bestFit="1" customWidth="1"/>
    <col min="13570" max="13570" width="8.5703125" customWidth="1"/>
    <col min="13571" max="13572" width="11.28515625" bestFit="1" customWidth="1"/>
    <col min="13573" max="13573" width="12" customWidth="1"/>
    <col min="13574" max="13586" width="15.85546875" customWidth="1"/>
    <col min="13587" max="13587" width="15.42578125" bestFit="1" customWidth="1"/>
    <col min="13588" max="13588" width="21.140625" bestFit="1" customWidth="1"/>
    <col min="13589" max="13589" width="15.140625" customWidth="1"/>
    <col min="13590" max="13591" width="12.85546875" bestFit="1" customWidth="1"/>
    <col min="13825" max="13825" width="32.5703125" bestFit="1" customWidth="1"/>
    <col min="13826" max="13826" width="8.5703125" customWidth="1"/>
    <col min="13827" max="13828" width="11.28515625" bestFit="1" customWidth="1"/>
    <col min="13829" max="13829" width="12" customWidth="1"/>
    <col min="13830" max="13842" width="15.85546875" customWidth="1"/>
    <col min="13843" max="13843" width="15.42578125" bestFit="1" customWidth="1"/>
    <col min="13844" max="13844" width="21.140625" bestFit="1" customWidth="1"/>
    <col min="13845" max="13845" width="15.140625" customWidth="1"/>
    <col min="13846" max="13847" width="12.85546875" bestFit="1" customWidth="1"/>
    <col min="14081" max="14081" width="32.5703125" bestFit="1" customWidth="1"/>
    <col min="14082" max="14082" width="8.5703125" customWidth="1"/>
    <col min="14083" max="14084" width="11.28515625" bestFit="1" customWidth="1"/>
    <col min="14085" max="14085" width="12" customWidth="1"/>
    <col min="14086" max="14098" width="15.85546875" customWidth="1"/>
    <col min="14099" max="14099" width="15.42578125" bestFit="1" customWidth="1"/>
    <col min="14100" max="14100" width="21.140625" bestFit="1" customWidth="1"/>
    <col min="14101" max="14101" width="15.140625" customWidth="1"/>
    <col min="14102" max="14103" width="12.85546875" bestFit="1" customWidth="1"/>
    <col min="14337" max="14337" width="32.5703125" bestFit="1" customWidth="1"/>
    <col min="14338" max="14338" width="8.5703125" customWidth="1"/>
    <col min="14339" max="14340" width="11.28515625" bestFit="1" customWidth="1"/>
    <col min="14341" max="14341" width="12" customWidth="1"/>
    <col min="14342" max="14354" width="15.85546875" customWidth="1"/>
    <col min="14355" max="14355" width="15.42578125" bestFit="1" customWidth="1"/>
    <col min="14356" max="14356" width="21.140625" bestFit="1" customWidth="1"/>
    <col min="14357" max="14357" width="15.140625" customWidth="1"/>
    <col min="14358" max="14359" width="12.85546875" bestFit="1" customWidth="1"/>
    <col min="14593" max="14593" width="32.5703125" bestFit="1" customWidth="1"/>
    <col min="14594" max="14594" width="8.5703125" customWidth="1"/>
    <col min="14595" max="14596" width="11.28515625" bestFit="1" customWidth="1"/>
    <col min="14597" max="14597" width="12" customWidth="1"/>
    <col min="14598" max="14610" width="15.85546875" customWidth="1"/>
    <col min="14611" max="14611" width="15.42578125" bestFit="1" customWidth="1"/>
    <col min="14612" max="14612" width="21.140625" bestFit="1" customWidth="1"/>
    <col min="14613" max="14613" width="15.140625" customWidth="1"/>
    <col min="14614" max="14615" width="12.85546875" bestFit="1" customWidth="1"/>
    <col min="14849" max="14849" width="32.5703125" bestFit="1" customWidth="1"/>
    <col min="14850" max="14850" width="8.5703125" customWidth="1"/>
    <col min="14851" max="14852" width="11.28515625" bestFit="1" customWidth="1"/>
    <col min="14853" max="14853" width="12" customWidth="1"/>
    <col min="14854" max="14866" width="15.85546875" customWidth="1"/>
    <col min="14867" max="14867" width="15.42578125" bestFit="1" customWidth="1"/>
    <col min="14868" max="14868" width="21.140625" bestFit="1" customWidth="1"/>
    <col min="14869" max="14869" width="15.140625" customWidth="1"/>
    <col min="14870" max="14871" width="12.85546875" bestFit="1" customWidth="1"/>
    <col min="15105" max="15105" width="32.5703125" bestFit="1" customWidth="1"/>
    <col min="15106" max="15106" width="8.5703125" customWidth="1"/>
    <col min="15107" max="15108" width="11.28515625" bestFit="1" customWidth="1"/>
    <col min="15109" max="15109" width="12" customWidth="1"/>
    <col min="15110" max="15122" width="15.85546875" customWidth="1"/>
    <col min="15123" max="15123" width="15.42578125" bestFit="1" customWidth="1"/>
    <col min="15124" max="15124" width="21.140625" bestFit="1" customWidth="1"/>
    <col min="15125" max="15125" width="15.140625" customWidth="1"/>
    <col min="15126" max="15127" width="12.85546875" bestFit="1" customWidth="1"/>
    <col min="15361" max="15361" width="32.5703125" bestFit="1" customWidth="1"/>
    <col min="15362" max="15362" width="8.5703125" customWidth="1"/>
    <col min="15363" max="15364" width="11.28515625" bestFit="1" customWidth="1"/>
    <col min="15365" max="15365" width="12" customWidth="1"/>
    <col min="15366" max="15378" width="15.85546875" customWidth="1"/>
    <col min="15379" max="15379" width="15.42578125" bestFit="1" customWidth="1"/>
    <col min="15380" max="15380" width="21.140625" bestFit="1" customWidth="1"/>
    <col min="15381" max="15381" width="15.140625" customWidth="1"/>
    <col min="15382" max="15383" width="12.85546875" bestFit="1" customWidth="1"/>
    <col min="15617" max="15617" width="32.5703125" bestFit="1" customWidth="1"/>
    <col min="15618" max="15618" width="8.5703125" customWidth="1"/>
    <col min="15619" max="15620" width="11.28515625" bestFit="1" customWidth="1"/>
    <col min="15621" max="15621" width="12" customWidth="1"/>
    <col min="15622" max="15634" width="15.85546875" customWidth="1"/>
    <col min="15635" max="15635" width="15.42578125" bestFit="1" customWidth="1"/>
    <col min="15636" max="15636" width="21.140625" bestFit="1" customWidth="1"/>
    <col min="15637" max="15637" width="15.140625" customWidth="1"/>
    <col min="15638" max="15639" width="12.85546875" bestFit="1" customWidth="1"/>
    <col min="15873" max="15873" width="32.5703125" bestFit="1" customWidth="1"/>
    <col min="15874" max="15874" width="8.5703125" customWidth="1"/>
    <col min="15875" max="15876" width="11.28515625" bestFit="1" customWidth="1"/>
    <col min="15877" max="15877" width="12" customWidth="1"/>
    <col min="15878" max="15890" width="15.85546875" customWidth="1"/>
    <col min="15891" max="15891" width="15.42578125" bestFit="1" customWidth="1"/>
    <col min="15892" max="15892" width="21.140625" bestFit="1" customWidth="1"/>
    <col min="15893" max="15893" width="15.140625" customWidth="1"/>
    <col min="15894" max="15895" width="12.85546875" bestFit="1" customWidth="1"/>
    <col min="16129" max="16129" width="32.5703125" bestFit="1" customWidth="1"/>
    <col min="16130" max="16130" width="8.5703125" customWidth="1"/>
    <col min="16131" max="16132" width="11.28515625" bestFit="1" customWidth="1"/>
    <col min="16133" max="16133" width="12" customWidth="1"/>
    <col min="16134" max="16146" width="15.85546875" customWidth="1"/>
    <col min="16147" max="16147" width="15.42578125" bestFit="1" customWidth="1"/>
    <col min="16148" max="16148" width="21.140625" bestFit="1" customWidth="1"/>
    <col min="16149" max="16149" width="15.140625" customWidth="1"/>
    <col min="16150" max="16151" width="12.85546875" bestFit="1" customWidth="1"/>
  </cols>
  <sheetData>
    <row r="1" spans="1:21" ht="15.75" x14ac:dyDescent="0.2">
      <c r="A1" s="13" t="s">
        <v>6</v>
      </c>
      <c r="B1" s="14"/>
    </row>
    <row r="2" spans="1:21" ht="15.75" x14ac:dyDescent="0.25">
      <c r="A2" s="15" t="s">
        <v>7</v>
      </c>
      <c r="B2" s="16"/>
    </row>
    <row r="3" spans="1:21" ht="15.75" x14ac:dyDescent="0.25">
      <c r="A3" s="15" t="s">
        <v>8</v>
      </c>
      <c r="B3" s="16"/>
    </row>
    <row r="4" spans="1:21" ht="15.75" x14ac:dyDescent="0.2">
      <c r="A4" s="17" t="s">
        <v>89</v>
      </c>
      <c r="B4" s="18"/>
    </row>
    <row r="9" spans="1:21" s="3" customFormat="1" x14ac:dyDescent="0.2">
      <c r="B9" s="3" t="s">
        <v>9</v>
      </c>
      <c r="C9" s="3">
        <v>2000</v>
      </c>
      <c r="D9" s="3">
        <v>2001</v>
      </c>
      <c r="E9" s="3">
        <v>2002</v>
      </c>
      <c r="F9" s="3">
        <v>2003</v>
      </c>
      <c r="G9" s="3">
        <v>2004</v>
      </c>
      <c r="H9" s="3">
        <v>2005</v>
      </c>
      <c r="I9" s="3">
        <v>2006</v>
      </c>
      <c r="J9" s="3">
        <v>2007</v>
      </c>
      <c r="K9" s="3">
        <v>2008</v>
      </c>
      <c r="L9" s="3">
        <v>2009</v>
      </c>
      <c r="M9" s="3">
        <v>2010</v>
      </c>
      <c r="N9" s="3">
        <v>2011</v>
      </c>
      <c r="O9" s="3">
        <v>2012</v>
      </c>
      <c r="P9" s="3">
        <v>2013</v>
      </c>
      <c r="Q9" s="3">
        <v>2014</v>
      </c>
      <c r="R9" s="3">
        <v>2015</v>
      </c>
      <c r="S9" s="3" t="s">
        <v>10</v>
      </c>
    </row>
    <row r="10" spans="1:21" s="3" customFormat="1" x14ac:dyDescent="0.2"/>
    <row r="11" spans="1:21" s="3" customFormat="1" x14ac:dyDescent="0.2"/>
    <row r="12" spans="1:21" s="3" customFormat="1" x14ac:dyDescent="0.2"/>
    <row r="13" spans="1:21" s="3" customFormat="1" x14ac:dyDescent="0.2"/>
    <row r="14" spans="1:21" x14ac:dyDescent="0.2">
      <c r="A14" s="3" t="s">
        <v>2</v>
      </c>
    </row>
    <row r="15" spans="1:21" x14ac:dyDescent="0.2">
      <c r="A15" t="s">
        <v>4</v>
      </c>
      <c r="B15" s="3">
        <v>2025</v>
      </c>
      <c r="C15" s="19">
        <v>-335317.07</v>
      </c>
      <c r="D15" s="19">
        <v>-101207.38</v>
      </c>
      <c r="E15" s="19">
        <v>-434633.33</v>
      </c>
      <c r="F15" s="19">
        <v>-2457307.2400000002</v>
      </c>
      <c r="G15" s="19">
        <v>-251058.62</v>
      </c>
      <c r="H15" s="19">
        <v>-1443306.16</v>
      </c>
      <c r="I15" s="19">
        <v>-987180.5</v>
      </c>
      <c r="J15" s="40">
        <f>-417234.36-252436.72</f>
        <v>-669671.07999999996</v>
      </c>
      <c r="K15" s="40">
        <f>-1428961.66-261772.46</f>
        <v>-1690734.1199999999</v>
      </c>
      <c r="L15" s="40">
        <f>-1192742.39-53671.33</f>
        <v>-1246413.72</v>
      </c>
      <c r="M15" s="40">
        <f>-1153019.35-7408.81</f>
        <v>-1160428.1600000001</v>
      </c>
      <c r="N15" s="40">
        <f>-1504735.9-66789.87</f>
        <v>-1571525.77</v>
      </c>
      <c r="O15" s="40">
        <f>-1412128.63-60758.86</f>
        <v>-1472887.49</v>
      </c>
      <c r="P15" s="40">
        <f>-886075.099999999-105298.38</f>
        <v>-991373.47999999905</v>
      </c>
      <c r="Q15" s="40">
        <f>-875000.04-25000</f>
        <v>-900000.04</v>
      </c>
      <c r="R15" s="19">
        <v>-827800.00000000093</v>
      </c>
      <c r="S15" s="19">
        <f>SUM(C15:R15)</f>
        <v>-16540844.16</v>
      </c>
    </row>
    <row r="16" spans="1:21" x14ac:dyDescent="0.2"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 t="s">
        <v>5</v>
      </c>
      <c r="P16" s="19"/>
      <c r="Q16" s="19"/>
      <c r="R16" s="19"/>
      <c r="S16" s="19">
        <f>SUM(C16:R16)</f>
        <v>0</v>
      </c>
      <c r="U16" s="19"/>
    </row>
    <row r="17" spans="1:21" x14ac:dyDescent="0.2"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U17" s="19"/>
    </row>
    <row r="18" spans="1:21" x14ac:dyDescent="0.2">
      <c r="A18" t="s">
        <v>11</v>
      </c>
      <c r="C18" s="20">
        <f t="shared" ref="C18:S18" si="0">SUM(C15:C17)</f>
        <v>-335317.07</v>
      </c>
      <c r="D18" s="20">
        <f t="shared" si="0"/>
        <v>-101207.38</v>
      </c>
      <c r="E18" s="20">
        <f t="shared" si="0"/>
        <v>-434633.33</v>
      </c>
      <c r="F18" s="20">
        <f t="shared" si="0"/>
        <v>-2457307.2400000002</v>
      </c>
      <c r="G18" s="20">
        <f t="shared" si="0"/>
        <v>-251058.62</v>
      </c>
      <c r="H18" s="20">
        <f t="shared" si="0"/>
        <v>-1443306.16</v>
      </c>
      <c r="I18" s="20">
        <f t="shared" si="0"/>
        <v>-987180.5</v>
      </c>
      <c r="J18" s="20">
        <f t="shared" si="0"/>
        <v>-669671.07999999996</v>
      </c>
      <c r="K18" s="20">
        <f t="shared" si="0"/>
        <v>-1690734.1199999999</v>
      </c>
      <c r="L18" s="20">
        <f t="shared" si="0"/>
        <v>-1246413.72</v>
      </c>
      <c r="M18" s="20">
        <f t="shared" si="0"/>
        <v>-1160428.1600000001</v>
      </c>
      <c r="N18" s="20">
        <f t="shared" si="0"/>
        <v>-1571525.77</v>
      </c>
      <c r="O18" s="20">
        <f t="shared" si="0"/>
        <v>-1472887.49</v>
      </c>
      <c r="P18" s="20">
        <f t="shared" si="0"/>
        <v>-991373.47999999905</v>
      </c>
      <c r="Q18" s="20">
        <f>SUM(Q15:Q17)</f>
        <v>-900000.04</v>
      </c>
      <c r="R18" s="20">
        <f t="shared" si="0"/>
        <v>-827800.00000000093</v>
      </c>
      <c r="S18" s="20">
        <f t="shared" si="0"/>
        <v>-16540844.16</v>
      </c>
      <c r="T18" s="21"/>
      <c r="U18" s="19"/>
    </row>
    <row r="19" spans="1:21" x14ac:dyDescent="0.2"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22"/>
      <c r="U19" s="23"/>
    </row>
    <row r="20" spans="1:21" x14ac:dyDescent="0.2"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40">
        <v>-17123043.370000001</v>
      </c>
      <c r="T20" s="22" t="s">
        <v>12</v>
      </c>
      <c r="U20" s="23"/>
    </row>
    <row r="21" spans="1:21" ht="13.5" thickBot="1" x14ac:dyDescent="0.25"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24">
        <f>S18-S20</f>
        <v>582199.21000000089</v>
      </c>
      <c r="T21" s="25">
        <v>-582199.21</v>
      </c>
      <c r="U21" s="26">
        <f>S21+T21</f>
        <v>9.3132257461547852E-10</v>
      </c>
    </row>
    <row r="22" spans="1:21" ht="13.5" thickTop="1" x14ac:dyDescent="0.2"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21"/>
      <c r="U22" s="27"/>
    </row>
    <row r="23" spans="1:21" x14ac:dyDescent="0.2"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U23" s="27"/>
    </row>
    <row r="24" spans="1:21" x14ac:dyDescent="0.2">
      <c r="A24" s="3" t="s">
        <v>13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8"/>
    </row>
    <row r="25" spans="1:21" x14ac:dyDescent="0.2">
      <c r="A25" t="s">
        <v>4</v>
      </c>
      <c r="B25" s="3">
        <v>2000</v>
      </c>
      <c r="C25" s="19">
        <v>13357.07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>
        <f>SUM(C25:R25)</f>
        <v>13357.07</v>
      </c>
      <c r="T25" s="19">
        <f>S25</f>
        <v>13357.07</v>
      </c>
      <c r="U25" s="28"/>
    </row>
    <row r="26" spans="1:21" x14ac:dyDescent="0.2">
      <c r="A26" t="s">
        <v>4</v>
      </c>
      <c r="B26" s="3">
        <v>2001</v>
      </c>
      <c r="C26" s="19">
        <v>13415</v>
      </c>
      <c r="D26" s="19">
        <v>4007.38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>
        <f t="shared" ref="S26:S65" si="1">SUM(C26:R26)</f>
        <v>17422.38</v>
      </c>
      <c r="T26" s="19">
        <f>T25+S26</f>
        <v>30779.45</v>
      </c>
      <c r="U26" s="27"/>
    </row>
    <row r="27" spans="1:21" x14ac:dyDescent="0.2">
      <c r="A27" t="s">
        <v>4</v>
      </c>
      <c r="B27" s="3">
        <v>2002</v>
      </c>
      <c r="C27" s="19">
        <v>13415</v>
      </c>
      <c r="D27" s="19">
        <v>4050</v>
      </c>
      <c r="E27" s="19">
        <f>-E15/25</f>
        <v>17385.333200000001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>
        <f t="shared" si="1"/>
        <v>34850.333200000001</v>
      </c>
      <c r="T27" s="19">
        <f t="shared" ref="T27:T65" si="2">T26+S27</f>
        <v>65629.783200000005</v>
      </c>
      <c r="U27" s="27"/>
    </row>
    <row r="28" spans="1:21" x14ac:dyDescent="0.2">
      <c r="A28" t="s">
        <v>4</v>
      </c>
      <c r="B28" s="3">
        <v>2003</v>
      </c>
      <c r="C28" s="19">
        <v>13415</v>
      </c>
      <c r="D28" s="19">
        <v>4051</v>
      </c>
      <c r="E28" s="19">
        <v>17385.330000000002</v>
      </c>
      <c r="F28" s="19">
        <f>-F15/25</f>
        <v>98292.289600000004</v>
      </c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>
        <f t="shared" si="1"/>
        <v>133143.61960000001</v>
      </c>
      <c r="T28" s="19">
        <f t="shared" si="2"/>
        <v>198773.40280000001</v>
      </c>
      <c r="U28" s="27"/>
    </row>
    <row r="29" spans="1:21" x14ac:dyDescent="0.2">
      <c r="A29" t="s">
        <v>4</v>
      </c>
      <c r="B29" s="3">
        <v>2004</v>
      </c>
      <c r="C29" s="19">
        <v>13415</v>
      </c>
      <c r="D29" s="19">
        <v>4051</v>
      </c>
      <c r="E29" s="19">
        <v>17385.330000000002</v>
      </c>
      <c r="F29" s="19">
        <v>98292.29</v>
      </c>
      <c r="G29" s="19">
        <f>-G18/25</f>
        <v>10042.344799999999</v>
      </c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>
        <f t="shared" si="1"/>
        <v>143185.96479999999</v>
      </c>
      <c r="T29" s="19">
        <f t="shared" si="2"/>
        <v>341959.3676</v>
      </c>
      <c r="U29" s="27"/>
    </row>
    <row r="30" spans="1:21" x14ac:dyDescent="0.2">
      <c r="A30" t="s">
        <v>4</v>
      </c>
      <c r="B30" s="3">
        <v>2005</v>
      </c>
      <c r="C30" s="19">
        <v>13415</v>
      </c>
      <c r="D30" s="19">
        <v>4051</v>
      </c>
      <c r="E30" s="19">
        <v>17385.330000000002</v>
      </c>
      <c r="F30" s="19">
        <v>98292.29</v>
      </c>
      <c r="G30" s="19">
        <v>10042.34</v>
      </c>
      <c r="H30" s="19">
        <f>-H18/25</f>
        <v>57732.246399999996</v>
      </c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>
        <f t="shared" si="1"/>
        <v>200918.2064</v>
      </c>
      <c r="T30" s="19">
        <f t="shared" si="2"/>
        <v>542877.57400000002</v>
      </c>
      <c r="U30" s="27"/>
    </row>
    <row r="31" spans="1:21" x14ac:dyDescent="0.2">
      <c r="A31" t="s">
        <v>4</v>
      </c>
      <c r="B31" s="3">
        <v>2006</v>
      </c>
      <c r="C31" s="19">
        <v>13415</v>
      </c>
      <c r="D31" s="19">
        <v>4051</v>
      </c>
      <c r="E31" s="19">
        <v>17385.330000000002</v>
      </c>
      <c r="F31" s="19">
        <v>98292.29</v>
      </c>
      <c r="G31" s="19">
        <v>10042.34</v>
      </c>
      <c r="H31" s="19">
        <v>57732.25</v>
      </c>
      <c r="I31" s="19">
        <f>-$I$15/25</f>
        <v>39487.22</v>
      </c>
      <c r="J31" s="19"/>
      <c r="K31" s="19"/>
      <c r="L31" s="19"/>
      <c r="M31" s="19"/>
      <c r="N31" s="19"/>
      <c r="O31" s="19"/>
      <c r="P31" s="19"/>
      <c r="Q31" s="19"/>
      <c r="R31" s="19"/>
      <c r="S31" s="19">
        <f t="shared" si="1"/>
        <v>240405.43</v>
      </c>
      <c r="T31" s="19">
        <f t="shared" si="2"/>
        <v>783283.00399999996</v>
      </c>
      <c r="U31" s="27"/>
    </row>
    <row r="32" spans="1:21" x14ac:dyDescent="0.2">
      <c r="A32" t="s">
        <v>4</v>
      </c>
      <c r="B32" s="3">
        <v>2007</v>
      </c>
      <c r="C32" s="19">
        <v>13415</v>
      </c>
      <c r="D32" s="19">
        <v>4051</v>
      </c>
      <c r="E32" s="19">
        <v>17385.330000000002</v>
      </c>
      <c r="F32" s="19">
        <v>98292.29</v>
      </c>
      <c r="G32" s="19">
        <v>10042.34</v>
      </c>
      <c r="H32" s="19">
        <v>57732.25</v>
      </c>
      <c r="I32" s="19">
        <f t="shared" ref="I32:I55" si="3">-$I$15/25</f>
        <v>39487.22</v>
      </c>
      <c r="J32" s="19">
        <f>-$J$15/25</f>
        <v>26786.843199999999</v>
      </c>
      <c r="K32" s="19"/>
      <c r="L32" s="19"/>
      <c r="M32" s="19"/>
      <c r="N32" s="19"/>
      <c r="O32" s="19"/>
      <c r="P32" s="19"/>
      <c r="Q32" s="19"/>
      <c r="R32" s="19"/>
      <c r="S32" s="19">
        <f t="shared" si="1"/>
        <v>267192.2732</v>
      </c>
      <c r="T32" s="19">
        <f t="shared" si="2"/>
        <v>1050475.2771999999</v>
      </c>
      <c r="U32" s="27"/>
    </row>
    <row r="33" spans="1:21" x14ac:dyDescent="0.2">
      <c r="A33" t="s">
        <v>4</v>
      </c>
      <c r="B33" s="3">
        <v>2008</v>
      </c>
      <c r="C33" s="19">
        <v>13415</v>
      </c>
      <c r="D33" s="19">
        <v>4051</v>
      </c>
      <c r="E33" s="19">
        <v>17385.330000000002</v>
      </c>
      <c r="F33" s="19">
        <v>98292.29</v>
      </c>
      <c r="G33" s="19">
        <v>10042.34</v>
      </c>
      <c r="H33" s="19">
        <v>57732.25</v>
      </c>
      <c r="I33" s="19">
        <f t="shared" si="3"/>
        <v>39487.22</v>
      </c>
      <c r="J33" s="19">
        <f t="shared" ref="J33:J56" si="4">-$J$15/25</f>
        <v>26786.843199999999</v>
      </c>
      <c r="K33" s="19">
        <f>-$K$15/25</f>
        <v>67629.364799999996</v>
      </c>
      <c r="L33" s="19"/>
      <c r="M33" s="19"/>
      <c r="N33" s="19"/>
      <c r="O33" s="19"/>
      <c r="P33" s="19"/>
      <c r="Q33" s="19"/>
      <c r="R33" s="19"/>
      <c r="S33" s="19">
        <f t="shared" si="1"/>
        <v>334821.63799999998</v>
      </c>
      <c r="T33" s="19">
        <f t="shared" si="2"/>
        <v>1385296.9151999999</v>
      </c>
      <c r="U33" s="27"/>
    </row>
    <row r="34" spans="1:21" x14ac:dyDescent="0.2">
      <c r="A34" t="s">
        <v>4</v>
      </c>
      <c r="B34" s="3">
        <v>2009</v>
      </c>
      <c r="C34" s="19">
        <v>13415</v>
      </c>
      <c r="D34" s="19">
        <v>4051</v>
      </c>
      <c r="E34" s="19">
        <v>17385.330000000002</v>
      </c>
      <c r="F34" s="19">
        <v>98292.29</v>
      </c>
      <c r="G34" s="19">
        <v>10042.34</v>
      </c>
      <c r="H34" s="19">
        <v>57732.25</v>
      </c>
      <c r="I34" s="19">
        <f t="shared" si="3"/>
        <v>39487.22</v>
      </c>
      <c r="J34" s="19">
        <f t="shared" si="4"/>
        <v>26786.843199999999</v>
      </c>
      <c r="K34" s="19">
        <f t="shared" ref="K34:K57" si="5">-$K$15/25</f>
        <v>67629.364799999996</v>
      </c>
      <c r="L34" s="19">
        <f>-L15/25</f>
        <v>49856.548799999997</v>
      </c>
      <c r="M34" s="19"/>
      <c r="N34" s="19"/>
      <c r="O34" s="19"/>
      <c r="P34" s="19"/>
      <c r="Q34" s="19"/>
      <c r="R34" s="19"/>
      <c r="S34" s="19">
        <f t="shared" si="1"/>
        <v>384678.18679999997</v>
      </c>
      <c r="T34" s="19">
        <f t="shared" si="2"/>
        <v>1769975.102</v>
      </c>
      <c r="U34" s="8"/>
    </row>
    <row r="35" spans="1:21" x14ac:dyDescent="0.2">
      <c r="A35" t="s">
        <v>4</v>
      </c>
      <c r="B35" s="3">
        <v>2010</v>
      </c>
      <c r="C35" s="19">
        <v>13415</v>
      </c>
      <c r="D35" s="19">
        <v>4051</v>
      </c>
      <c r="E35" s="19">
        <v>17385.330000000002</v>
      </c>
      <c r="F35" s="19">
        <v>98292.29</v>
      </c>
      <c r="G35" s="19">
        <v>10042.34</v>
      </c>
      <c r="H35" s="19">
        <v>57732.25</v>
      </c>
      <c r="I35" s="19">
        <f t="shared" si="3"/>
        <v>39487.22</v>
      </c>
      <c r="J35" s="19">
        <f t="shared" si="4"/>
        <v>26786.843199999999</v>
      </c>
      <c r="K35" s="19">
        <f t="shared" si="5"/>
        <v>67629.364799999996</v>
      </c>
      <c r="L35" s="19">
        <f>-$L$18/25</f>
        <v>49856.548799999997</v>
      </c>
      <c r="M35" s="19">
        <f>(-M15/25)*0.5</f>
        <v>23208.563200000004</v>
      </c>
      <c r="N35" s="19"/>
      <c r="O35" s="19"/>
      <c r="P35" s="19"/>
      <c r="Q35" s="19"/>
      <c r="R35" s="19"/>
      <c r="S35" s="19">
        <f t="shared" si="1"/>
        <v>407886.75</v>
      </c>
      <c r="T35" s="19">
        <f t="shared" si="2"/>
        <v>2177861.852</v>
      </c>
      <c r="U35" s="8"/>
    </row>
    <row r="36" spans="1:21" x14ac:dyDescent="0.2">
      <c r="B36" s="3">
        <v>2011</v>
      </c>
      <c r="C36" s="19">
        <v>13415</v>
      </c>
      <c r="D36" s="19">
        <v>4051</v>
      </c>
      <c r="E36" s="19">
        <v>17385.330000000002</v>
      </c>
      <c r="F36" s="19">
        <v>98292.29</v>
      </c>
      <c r="G36" s="19">
        <v>10042.34</v>
      </c>
      <c r="H36" s="19">
        <v>57732.25</v>
      </c>
      <c r="I36" s="19">
        <f t="shared" si="3"/>
        <v>39487.22</v>
      </c>
      <c r="J36" s="19">
        <f t="shared" si="4"/>
        <v>26786.843199999999</v>
      </c>
      <c r="K36" s="19">
        <f t="shared" si="5"/>
        <v>67629.364799999996</v>
      </c>
      <c r="L36" s="19">
        <f t="shared" ref="L36:L58" si="6">-$L$18/25</f>
        <v>49856.548799999997</v>
      </c>
      <c r="M36" s="19">
        <f>-$M$18/25</f>
        <v>46417.126400000008</v>
      </c>
      <c r="N36" s="19">
        <v>30094.720000000001</v>
      </c>
      <c r="O36" s="19"/>
      <c r="P36" s="19"/>
      <c r="Q36" s="19"/>
      <c r="R36" s="19"/>
      <c r="S36" s="19">
        <f t="shared" si="1"/>
        <v>461190.03319999995</v>
      </c>
      <c r="T36" s="19">
        <f t="shared" si="2"/>
        <v>2639051.8851999999</v>
      </c>
      <c r="U36" s="8"/>
    </row>
    <row r="37" spans="1:21" s="10" customFormat="1" x14ac:dyDescent="0.2">
      <c r="B37" s="29">
        <v>2012</v>
      </c>
      <c r="C37" s="30">
        <v>13415</v>
      </c>
      <c r="D37" s="30">
        <v>4049.36</v>
      </c>
      <c r="E37" s="30">
        <v>17385.330000000002</v>
      </c>
      <c r="F37" s="30">
        <v>98292.29</v>
      </c>
      <c r="G37" s="30">
        <v>10042.34</v>
      </c>
      <c r="H37" s="30">
        <v>57732.25</v>
      </c>
      <c r="I37" s="19">
        <f t="shared" si="3"/>
        <v>39487.22</v>
      </c>
      <c r="J37" s="19">
        <f t="shared" si="4"/>
        <v>26786.843199999999</v>
      </c>
      <c r="K37" s="19">
        <f t="shared" si="5"/>
        <v>67629.364799999996</v>
      </c>
      <c r="L37" s="19">
        <f t="shared" si="6"/>
        <v>49856.548799999997</v>
      </c>
      <c r="M37" s="19">
        <f t="shared" ref="M37:M59" si="7">-$M$18/25</f>
        <v>46417.126400000008</v>
      </c>
      <c r="N37" s="30">
        <f>-$N$18/25</f>
        <v>62861.0308</v>
      </c>
      <c r="O37" s="30">
        <f>-O15/25*0.5</f>
        <v>29457.749800000001</v>
      </c>
      <c r="P37" s="30"/>
      <c r="Q37" s="30"/>
      <c r="R37" s="30"/>
      <c r="S37" s="30">
        <f t="shared" si="1"/>
        <v>523412.45379999996</v>
      </c>
      <c r="T37" s="30">
        <f t="shared" si="2"/>
        <v>3162464.3389999997</v>
      </c>
      <c r="U37" s="31"/>
    </row>
    <row r="38" spans="1:21" x14ac:dyDescent="0.2">
      <c r="A38" s="32"/>
      <c r="B38" s="33">
        <v>2013</v>
      </c>
      <c r="C38" s="34">
        <v>13415</v>
      </c>
      <c r="D38" s="34">
        <v>4049.36</v>
      </c>
      <c r="E38" s="34">
        <v>17385.330000000002</v>
      </c>
      <c r="F38" s="34">
        <v>98292.29</v>
      </c>
      <c r="G38" s="34">
        <v>10042.34</v>
      </c>
      <c r="H38" s="34">
        <v>57732.25</v>
      </c>
      <c r="I38" s="19">
        <f t="shared" si="3"/>
        <v>39487.22</v>
      </c>
      <c r="J38" s="19">
        <f t="shared" si="4"/>
        <v>26786.843199999999</v>
      </c>
      <c r="K38" s="19">
        <f t="shared" si="5"/>
        <v>67629.364799999996</v>
      </c>
      <c r="L38" s="19">
        <f t="shared" si="6"/>
        <v>49856.548799999997</v>
      </c>
      <c r="M38" s="19">
        <f t="shared" si="7"/>
        <v>46417.126400000008</v>
      </c>
      <c r="N38" s="30">
        <f t="shared" ref="N38:N60" si="8">-$N$18/25</f>
        <v>62861.0308</v>
      </c>
      <c r="O38" s="34">
        <f>-$O$18/25</f>
        <v>58915.499600000003</v>
      </c>
      <c r="P38" s="34">
        <f>-P15/25*0.5</f>
        <v>19827.469599999982</v>
      </c>
      <c r="Q38" s="34"/>
      <c r="R38" s="34"/>
      <c r="S38" s="34">
        <f t="shared" si="1"/>
        <v>572697.67319999996</v>
      </c>
      <c r="T38" s="34">
        <f t="shared" si="2"/>
        <v>3735162.0121999998</v>
      </c>
      <c r="U38" s="8"/>
    </row>
    <row r="39" spans="1:21" x14ac:dyDescent="0.2">
      <c r="A39" s="35"/>
      <c r="B39" s="36">
        <v>2014</v>
      </c>
      <c r="C39" s="37">
        <v>13415</v>
      </c>
      <c r="D39" s="37">
        <v>4049.36</v>
      </c>
      <c r="E39" s="37">
        <v>17385.330000000002</v>
      </c>
      <c r="F39" s="37">
        <v>98292.29</v>
      </c>
      <c r="G39" s="37">
        <v>10042.34</v>
      </c>
      <c r="H39" s="37">
        <v>57732.25</v>
      </c>
      <c r="I39" s="19">
        <f t="shared" si="3"/>
        <v>39487.22</v>
      </c>
      <c r="J39" s="19">
        <f t="shared" si="4"/>
        <v>26786.843199999999</v>
      </c>
      <c r="K39" s="19">
        <f t="shared" si="5"/>
        <v>67629.364799999996</v>
      </c>
      <c r="L39" s="19">
        <f t="shared" si="6"/>
        <v>49856.548799999997</v>
      </c>
      <c r="M39" s="19">
        <f t="shared" si="7"/>
        <v>46417.126400000008</v>
      </c>
      <c r="N39" s="30">
        <f t="shared" si="8"/>
        <v>62861.0308</v>
      </c>
      <c r="O39" s="34">
        <f t="shared" ref="O39:O61" si="9">-$O$18/25</f>
        <v>58915.499600000003</v>
      </c>
      <c r="P39" s="37">
        <f>-$P$15/25</f>
        <v>39654.939199999964</v>
      </c>
      <c r="Q39" s="37">
        <f>-Q18/25*0.5</f>
        <v>18000.000800000002</v>
      </c>
      <c r="R39" s="37"/>
      <c r="S39" s="37">
        <f t="shared" si="1"/>
        <v>610525.14360000007</v>
      </c>
      <c r="T39" s="37">
        <f t="shared" si="2"/>
        <v>4345687.1557999998</v>
      </c>
      <c r="U39" s="8"/>
    </row>
    <row r="40" spans="1:21" x14ac:dyDescent="0.2">
      <c r="A40" s="38"/>
      <c r="B40" s="39">
        <v>2015</v>
      </c>
      <c r="C40" s="40">
        <v>13415</v>
      </c>
      <c r="D40" s="40">
        <v>4049.36</v>
      </c>
      <c r="E40" s="40">
        <v>17385.330000000002</v>
      </c>
      <c r="F40" s="40">
        <v>98292.29</v>
      </c>
      <c r="G40" s="40">
        <v>10042.34</v>
      </c>
      <c r="H40" s="40">
        <v>57732.25</v>
      </c>
      <c r="I40" s="19">
        <f t="shared" si="3"/>
        <v>39487.22</v>
      </c>
      <c r="J40" s="19">
        <f t="shared" si="4"/>
        <v>26786.843199999999</v>
      </c>
      <c r="K40" s="19">
        <f t="shared" si="5"/>
        <v>67629.364799999996</v>
      </c>
      <c r="L40" s="19">
        <f t="shared" si="6"/>
        <v>49856.548799999997</v>
      </c>
      <c r="M40" s="19">
        <f t="shared" si="7"/>
        <v>46417.126400000008</v>
      </c>
      <c r="N40" s="30">
        <f t="shared" si="8"/>
        <v>62861.0308</v>
      </c>
      <c r="O40" s="34">
        <f t="shared" si="9"/>
        <v>58915.499600000003</v>
      </c>
      <c r="P40" s="40">
        <f t="shared" ref="P40:P62" si="10">-$P$15/25</f>
        <v>39654.939199999964</v>
      </c>
      <c r="Q40" s="40">
        <f>-$Q$18/25</f>
        <v>36000.001600000003</v>
      </c>
      <c r="R40" s="40">
        <f>-$R$15/25*0.5</f>
        <v>16556.000000000018</v>
      </c>
      <c r="S40" s="40">
        <f t="shared" si="1"/>
        <v>645081.14439999999</v>
      </c>
      <c r="T40" s="40">
        <f t="shared" si="2"/>
        <v>4990768.3001999995</v>
      </c>
      <c r="U40" s="8"/>
    </row>
    <row r="41" spans="1:21" x14ac:dyDescent="0.2">
      <c r="B41" s="3">
        <v>2016</v>
      </c>
      <c r="C41" s="19">
        <v>13415</v>
      </c>
      <c r="D41" s="19">
        <v>4049.36</v>
      </c>
      <c r="E41" s="19">
        <v>17385.330000000002</v>
      </c>
      <c r="F41" s="19">
        <v>98292.29</v>
      </c>
      <c r="G41" s="19">
        <v>10042.34</v>
      </c>
      <c r="H41" s="19">
        <v>57732.25</v>
      </c>
      <c r="I41" s="19">
        <f t="shared" si="3"/>
        <v>39487.22</v>
      </c>
      <c r="J41" s="19">
        <f t="shared" si="4"/>
        <v>26786.843199999999</v>
      </c>
      <c r="K41" s="19">
        <f t="shared" si="5"/>
        <v>67629.364799999996</v>
      </c>
      <c r="L41" s="19">
        <f t="shared" si="6"/>
        <v>49856.548799999997</v>
      </c>
      <c r="M41" s="19">
        <f t="shared" si="7"/>
        <v>46417.126400000008</v>
      </c>
      <c r="N41" s="30">
        <f t="shared" si="8"/>
        <v>62861.0308</v>
      </c>
      <c r="O41" s="34">
        <f t="shared" si="9"/>
        <v>58915.499600000003</v>
      </c>
      <c r="P41" s="19">
        <f t="shared" si="10"/>
        <v>39654.939199999964</v>
      </c>
      <c r="Q41" s="19">
        <f t="shared" ref="Q41:Q63" si="11">-$Q$18/25</f>
        <v>36000.001600000003</v>
      </c>
      <c r="R41" s="19">
        <f>-$R$15/25</f>
        <v>33112.000000000036</v>
      </c>
      <c r="S41" s="19">
        <f t="shared" si="1"/>
        <v>661637.14439999999</v>
      </c>
      <c r="T41" s="19">
        <f t="shared" si="2"/>
        <v>5652405.4445999991</v>
      </c>
      <c r="U41" s="8"/>
    </row>
    <row r="42" spans="1:21" x14ac:dyDescent="0.2">
      <c r="B42" s="3">
        <v>2017</v>
      </c>
      <c r="C42" s="19">
        <v>13415</v>
      </c>
      <c r="D42" s="19">
        <v>4049.36</v>
      </c>
      <c r="E42" s="19">
        <v>17385.330000000002</v>
      </c>
      <c r="F42" s="19">
        <v>98292.29</v>
      </c>
      <c r="G42" s="19">
        <v>10042.34</v>
      </c>
      <c r="H42" s="19">
        <v>57732.25</v>
      </c>
      <c r="I42" s="19">
        <f t="shared" si="3"/>
        <v>39487.22</v>
      </c>
      <c r="J42" s="19">
        <f t="shared" si="4"/>
        <v>26786.843199999999</v>
      </c>
      <c r="K42" s="19">
        <f t="shared" si="5"/>
        <v>67629.364799999996</v>
      </c>
      <c r="L42" s="19">
        <f t="shared" si="6"/>
        <v>49856.548799999997</v>
      </c>
      <c r="M42" s="19">
        <f t="shared" si="7"/>
        <v>46417.126400000008</v>
      </c>
      <c r="N42" s="30">
        <f t="shared" si="8"/>
        <v>62861.0308</v>
      </c>
      <c r="O42" s="34">
        <f t="shared" si="9"/>
        <v>58915.499600000003</v>
      </c>
      <c r="P42" s="19">
        <f t="shared" si="10"/>
        <v>39654.939199999964</v>
      </c>
      <c r="Q42" s="19">
        <f t="shared" si="11"/>
        <v>36000.001600000003</v>
      </c>
      <c r="R42" s="19">
        <f t="shared" ref="R42:R64" si="12">-$R$15/25</f>
        <v>33112.000000000036</v>
      </c>
      <c r="S42" s="19">
        <f t="shared" si="1"/>
        <v>661637.14439999999</v>
      </c>
      <c r="T42" s="19">
        <f t="shared" si="2"/>
        <v>6314042.5889999988</v>
      </c>
      <c r="U42" s="8"/>
    </row>
    <row r="43" spans="1:21" x14ac:dyDescent="0.2">
      <c r="B43" s="3">
        <v>2018</v>
      </c>
      <c r="C43" s="19">
        <v>13415</v>
      </c>
      <c r="D43" s="19">
        <v>4049.36</v>
      </c>
      <c r="E43" s="19">
        <v>17385.330000000002</v>
      </c>
      <c r="F43" s="19">
        <v>98292.29</v>
      </c>
      <c r="G43" s="19">
        <v>10042.34</v>
      </c>
      <c r="H43" s="19">
        <v>57732.25</v>
      </c>
      <c r="I43" s="19">
        <f t="shared" si="3"/>
        <v>39487.22</v>
      </c>
      <c r="J43" s="19">
        <f t="shared" si="4"/>
        <v>26786.843199999999</v>
      </c>
      <c r="K43" s="19">
        <f t="shared" si="5"/>
        <v>67629.364799999996</v>
      </c>
      <c r="L43" s="19">
        <f t="shared" si="6"/>
        <v>49856.548799999997</v>
      </c>
      <c r="M43" s="19">
        <f t="shared" si="7"/>
        <v>46417.126400000008</v>
      </c>
      <c r="N43" s="30">
        <f t="shared" si="8"/>
        <v>62861.0308</v>
      </c>
      <c r="O43" s="34">
        <f t="shared" si="9"/>
        <v>58915.499600000003</v>
      </c>
      <c r="P43" s="19">
        <f t="shared" si="10"/>
        <v>39654.939199999964</v>
      </c>
      <c r="Q43" s="19">
        <f t="shared" si="11"/>
        <v>36000.001600000003</v>
      </c>
      <c r="R43" s="19">
        <f t="shared" si="12"/>
        <v>33112.000000000036</v>
      </c>
      <c r="S43" s="19">
        <f t="shared" si="1"/>
        <v>661637.14439999999</v>
      </c>
      <c r="T43" s="19">
        <f t="shared" si="2"/>
        <v>6975679.7333999984</v>
      </c>
      <c r="U43" s="8"/>
    </row>
    <row r="44" spans="1:21" x14ac:dyDescent="0.2">
      <c r="B44" s="3">
        <v>2019</v>
      </c>
      <c r="C44" s="19">
        <v>13415</v>
      </c>
      <c r="D44" s="19">
        <v>4049.36</v>
      </c>
      <c r="E44" s="19">
        <v>17385.330000000002</v>
      </c>
      <c r="F44" s="19">
        <v>98292.29</v>
      </c>
      <c r="G44" s="19">
        <v>10042.34</v>
      </c>
      <c r="H44" s="19">
        <v>57732.25</v>
      </c>
      <c r="I44" s="19">
        <f t="shared" si="3"/>
        <v>39487.22</v>
      </c>
      <c r="J44" s="19">
        <f t="shared" si="4"/>
        <v>26786.843199999999</v>
      </c>
      <c r="K44" s="19">
        <f t="shared" si="5"/>
        <v>67629.364799999996</v>
      </c>
      <c r="L44" s="19">
        <f t="shared" si="6"/>
        <v>49856.548799999997</v>
      </c>
      <c r="M44" s="19">
        <f t="shared" si="7"/>
        <v>46417.126400000008</v>
      </c>
      <c r="N44" s="30">
        <f t="shared" si="8"/>
        <v>62861.0308</v>
      </c>
      <c r="O44" s="34">
        <f t="shared" si="9"/>
        <v>58915.499600000003</v>
      </c>
      <c r="P44" s="19">
        <f t="shared" si="10"/>
        <v>39654.939199999964</v>
      </c>
      <c r="Q44" s="19">
        <f t="shared" si="11"/>
        <v>36000.001600000003</v>
      </c>
      <c r="R44" s="19">
        <f t="shared" si="12"/>
        <v>33112.000000000036</v>
      </c>
      <c r="S44" s="19">
        <f t="shared" si="1"/>
        <v>661637.14439999999</v>
      </c>
      <c r="T44" s="19">
        <f t="shared" si="2"/>
        <v>7637316.877799998</v>
      </c>
      <c r="U44" s="8"/>
    </row>
    <row r="45" spans="1:21" x14ac:dyDescent="0.2">
      <c r="B45" s="3">
        <v>2020</v>
      </c>
      <c r="C45" s="19">
        <v>13415</v>
      </c>
      <c r="D45" s="19">
        <v>4049.36</v>
      </c>
      <c r="E45" s="19">
        <v>17385.330000000002</v>
      </c>
      <c r="F45" s="19">
        <v>98292.29</v>
      </c>
      <c r="G45" s="19">
        <v>10042.34</v>
      </c>
      <c r="H45" s="19">
        <v>57732.25</v>
      </c>
      <c r="I45" s="19">
        <f t="shared" si="3"/>
        <v>39487.22</v>
      </c>
      <c r="J45" s="19">
        <f t="shared" si="4"/>
        <v>26786.843199999999</v>
      </c>
      <c r="K45" s="19">
        <f t="shared" si="5"/>
        <v>67629.364799999996</v>
      </c>
      <c r="L45" s="19">
        <f t="shared" si="6"/>
        <v>49856.548799999997</v>
      </c>
      <c r="M45" s="19">
        <f t="shared" si="7"/>
        <v>46417.126400000008</v>
      </c>
      <c r="N45" s="30">
        <f t="shared" si="8"/>
        <v>62861.0308</v>
      </c>
      <c r="O45" s="34">
        <f t="shared" si="9"/>
        <v>58915.499600000003</v>
      </c>
      <c r="P45" s="19">
        <f t="shared" si="10"/>
        <v>39654.939199999964</v>
      </c>
      <c r="Q45" s="19">
        <f t="shared" si="11"/>
        <v>36000.001600000003</v>
      </c>
      <c r="R45" s="19">
        <f t="shared" si="12"/>
        <v>33112.000000000036</v>
      </c>
      <c r="S45" s="19">
        <f t="shared" si="1"/>
        <v>661637.14439999999</v>
      </c>
      <c r="T45" s="19">
        <f t="shared" si="2"/>
        <v>8298954.0221999977</v>
      </c>
      <c r="U45" s="8"/>
    </row>
    <row r="46" spans="1:21" x14ac:dyDescent="0.2">
      <c r="B46" s="3">
        <v>2021</v>
      </c>
      <c r="C46" s="19">
        <v>13415</v>
      </c>
      <c r="D46" s="19">
        <v>4049.36</v>
      </c>
      <c r="E46" s="19">
        <v>17385.330000000002</v>
      </c>
      <c r="F46" s="19">
        <v>98292.29</v>
      </c>
      <c r="G46" s="19">
        <v>10042.34</v>
      </c>
      <c r="H46" s="19">
        <v>57732.25</v>
      </c>
      <c r="I46" s="19">
        <f t="shared" si="3"/>
        <v>39487.22</v>
      </c>
      <c r="J46" s="19">
        <f t="shared" si="4"/>
        <v>26786.843199999999</v>
      </c>
      <c r="K46" s="19">
        <f t="shared" si="5"/>
        <v>67629.364799999996</v>
      </c>
      <c r="L46" s="19">
        <f t="shared" si="6"/>
        <v>49856.548799999997</v>
      </c>
      <c r="M46" s="19">
        <f t="shared" si="7"/>
        <v>46417.126400000008</v>
      </c>
      <c r="N46" s="30">
        <f t="shared" si="8"/>
        <v>62861.0308</v>
      </c>
      <c r="O46" s="34">
        <f t="shared" si="9"/>
        <v>58915.499600000003</v>
      </c>
      <c r="P46" s="19">
        <f t="shared" si="10"/>
        <v>39654.939199999964</v>
      </c>
      <c r="Q46" s="19">
        <f t="shared" si="11"/>
        <v>36000.001600000003</v>
      </c>
      <c r="R46" s="19">
        <f t="shared" si="12"/>
        <v>33112.000000000036</v>
      </c>
      <c r="S46" s="19">
        <f t="shared" si="1"/>
        <v>661637.14439999999</v>
      </c>
      <c r="T46" s="19">
        <f t="shared" si="2"/>
        <v>8960591.1665999983</v>
      </c>
      <c r="U46" s="8"/>
    </row>
    <row r="47" spans="1:21" x14ac:dyDescent="0.2">
      <c r="B47" s="3">
        <v>2022</v>
      </c>
      <c r="C47" s="19">
        <v>13415</v>
      </c>
      <c r="D47" s="19">
        <v>4049.36</v>
      </c>
      <c r="E47" s="19">
        <v>17385.330000000002</v>
      </c>
      <c r="F47" s="19">
        <v>98292.29</v>
      </c>
      <c r="G47" s="19">
        <v>10042.34</v>
      </c>
      <c r="H47" s="19">
        <v>57732.25</v>
      </c>
      <c r="I47" s="19">
        <f t="shared" si="3"/>
        <v>39487.22</v>
      </c>
      <c r="J47" s="19">
        <f t="shared" si="4"/>
        <v>26786.843199999999</v>
      </c>
      <c r="K47" s="19">
        <f t="shared" si="5"/>
        <v>67629.364799999996</v>
      </c>
      <c r="L47" s="19">
        <f t="shared" si="6"/>
        <v>49856.548799999997</v>
      </c>
      <c r="M47" s="19">
        <f t="shared" si="7"/>
        <v>46417.126400000008</v>
      </c>
      <c r="N47" s="30">
        <f t="shared" si="8"/>
        <v>62861.0308</v>
      </c>
      <c r="O47" s="34">
        <f t="shared" si="9"/>
        <v>58915.499600000003</v>
      </c>
      <c r="P47" s="19">
        <f t="shared" si="10"/>
        <v>39654.939199999964</v>
      </c>
      <c r="Q47" s="19">
        <f t="shared" si="11"/>
        <v>36000.001600000003</v>
      </c>
      <c r="R47" s="19">
        <f t="shared" si="12"/>
        <v>33112.000000000036</v>
      </c>
      <c r="S47" s="19">
        <f t="shared" si="1"/>
        <v>661637.14439999999</v>
      </c>
      <c r="T47" s="19">
        <f t="shared" si="2"/>
        <v>9622228.3109999988</v>
      </c>
      <c r="U47" s="8"/>
    </row>
    <row r="48" spans="1:21" x14ac:dyDescent="0.2">
      <c r="B48" s="3">
        <v>2023</v>
      </c>
      <c r="C48" s="19">
        <v>13415</v>
      </c>
      <c r="D48" s="19">
        <v>4049.36</v>
      </c>
      <c r="E48" s="19">
        <v>17385.330000000002</v>
      </c>
      <c r="F48" s="19">
        <v>98292.29</v>
      </c>
      <c r="G48" s="19">
        <v>10042.34</v>
      </c>
      <c r="H48" s="19">
        <v>57732.25</v>
      </c>
      <c r="I48" s="19">
        <f t="shared" si="3"/>
        <v>39487.22</v>
      </c>
      <c r="J48" s="19">
        <f t="shared" si="4"/>
        <v>26786.843199999999</v>
      </c>
      <c r="K48" s="19">
        <f t="shared" si="5"/>
        <v>67629.364799999996</v>
      </c>
      <c r="L48" s="19">
        <f t="shared" si="6"/>
        <v>49856.548799999997</v>
      </c>
      <c r="M48" s="19">
        <f t="shared" si="7"/>
        <v>46417.126400000008</v>
      </c>
      <c r="N48" s="30">
        <f t="shared" si="8"/>
        <v>62861.0308</v>
      </c>
      <c r="O48" s="34">
        <f t="shared" si="9"/>
        <v>58915.499600000003</v>
      </c>
      <c r="P48" s="19">
        <f t="shared" si="10"/>
        <v>39654.939199999964</v>
      </c>
      <c r="Q48" s="19">
        <f t="shared" si="11"/>
        <v>36000.001600000003</v>
      </c>
      <c r="R48" s="19">
        <f t="shared" si="12"/>
        <v>33112.000000000036</v>
      </c>
      <c r="S48" s="19">
        <f t="shared" si="1"/>
        <v>661637.14439999999</v>
      </c>
      <c r="T48" s="19">
        <f t="shared" si="2"/>
        <v>10283865.455399999</v>
      </c>
      <c r="U48" s="8"/>
    </row>
    <row r="49" spans="2:21" x14ac:dyDescent="0.2">
      <c r="B49" s="3">
        <v>2024</v>
      </c>
      <c r="C49" s="19">
        <v>13415</v>
      </c>
      <c r="D49" s="19">
        <v>4049.36</v>
      </c>
      <c r="E49" s="19">
        <v>17385.330000000002</v>
      </c>
      <c r="F49" s="19">
        <v>98292.29</v>
      </c>
      <c r="G49" s="19">
        <v>10042.34</v>
      </c>
      <c r="H49" s="19">
        <v>57732.25</v>
      </c>
      <c r="I49" s="19">
        <f t="shared" si="3"/>
        <v>39487.22</v>
      </c>
      <c r="J49" s="19">
        <f t="shared" si="4"/>
        <v>26786.843199999999</v>
      </c>
      <c r="K49" s="19">
        <f t="shared" si="5"/>
        <v>67629.364799999996</v>
      </c>
      <c r="L49" s="19">
        <f t="shared" si="6"/>
        <v>49856.548799999997</v>
      </c>
      <c r="M49" s="19">
        <f t="shared" si="7"/>
        <v>46417.126400000008</v>
      </c>
      <c r="N49" s="30">
        <f t="shared" si="8"/>
        <v>62861.0308</v>
      </c>
      <c r="O49" s="34">
        <f t="shared" si="9"/>
        <v>58915.499600000003</v>
      </c>
      <c r="P49" s="19">
        <f t="shared" si="10"/>
        <v>39654.939199999964</v>
      </c>
      <c r="Q49" s="19">
        <f t="shared" si="11"/>
        <v>36000.001600000003</v>
      </c>
      <c r="R49" s="19">
        <f t="shared" si="12"/>
        <v>33112.000000000036</v>
      </c>
      <c r="S49" s="19">
        <f t="shared" si="1"/>
        <v>661637.14439999999</v>
      </c>
      <c r="T49" s="19">
        <f t="shared" si="2"/>
        <v>10945502.5998</v>
      </c>
      <c r="U49" s="8"/>
    </row>
    <row r="50" spans="2:21" x14ac:dyDescent="0.2">
      <c r="B50" s="3">
        <v>2025</v>
      </c>
      <c r="C50" s="19"/>
      <c r="D50" s="19">
        <v>4049.32</v>
      </c>
      <c r="E50" s="19">
        <v>17385.330000000002</v>
      </c>
      <c r="F50" s="19">
        <v>98292.29</v>
      </c>
      <c r="G50" s="19">
        <v>10042.34</v>
      </c>
      <c r="H50" s="19">
        <v>57732.25</v>
      </c>
      <c r="I50" s="19">
        <f t="shared" si="3"/>
        <v>39487.22</v>
      </c>
      <c r="J50" s="19">
        <f t="shared" si="4"/>
        <v>26786.843199999999</v>
      </c>
      <c r="K50" s="19">
        <f t="shared" si="5"/>
        <v>67629.364799999996</v>
      </c>
      <c r="L50" s="19">
        <f t="shared" si="6"/>
        <v>49856.548799999997</v>
      </c>
      <c r="M50" s="19">
        <f t="shared" si="7"/>
        <v>46417.126400000008</v>
      </c>
      <c r="N50" s="30">
        <f t="shared" si="8"/>
        <v>62861.0308</v>
      </c>
      <c r="O50" s="34">
        <f t="shared" si="9"/>
        <v>58915.499600000003</v>
      </c>
      <c r="P50" s="19">
        <f t="shared" si="10"/>
        <v>39654.939199999964</v>
      </c>
      <c r="Q50" s="19">
        <f t="shared" si="11"/>
        <v>36000.001600000003</v>
      </c>
      <c r="R50" s="19">
        <f t="shared" si="12"/>
        <v>33112.000000000036</v>
      </c>
      <c r="S50" s="19">
        <f t="shared" si="1"/>
        <v>648222.10439999995</v>
      </c>
      <c r="T50" s="19">
        <f t="shared" si="2"/>
        <v>11593724.7042</v>
      </c>
      <c r="U50" s="8"/>
    </row>
    <row r="51" spans="2:21" x14ac:dyDescent="0.2">
      <c r="B51" s="3">
        <v>2026</v>
      </c>
      <c r="C51" s="19"/>
      <c r="D51" s="19"/>
      <c r="E51" s="19">
        <v>17385.41</v>
      </c>
      <c r="F51" s="19">
        <v>98292.29</v>
      </c>
      <c r="G51" s="19">
        <v>10042.34</v>
      </c>
      <c r="H51" s="19">
        <v>57732.25</v>
      </c>
      <c r="I51" s="19">
        <f t="shared" si="3"/>
        <v>39487.22</v>
      </c>
      <c r="J51" s="19">
        <f t="shared" si="4"/>
        <v>26786.843199999999</v>
      </c>
      <c r="K51" s="19">
        <f t="shared" si="5"/>
        <v>67629.364799999996</v>
      </c>
      <c r="L51" s="19">
        <f t="shared" si="6"/>
        <v>49856.548799999997</v>
      </c>
      <c r="M51" s="19">
        <f t="shared" si="7"/>
        <v>46417.126400000008</v>
      </c>
      <c r="N51" s="30">
        <f t="shared" si="8"/>
        <v>62861.0308</v>
      </c>
      <c r="O51" s="34">
        <f t="shared" si="9"/>
        <v>58915.499600000003</v>
      </c>
      <c r="P51" s="19">
        <f t="shared" si="10"/>
        <v>39654.939199999964</v>
      </c>
      <c r="Q51" s="19">
        <f t="shared" si="11"/>
        <v>36000.001600000003</v>
      </c>
      <c r="R51" s="19">
        <f t="shared" si="12"/>
        <v>33112.000000000036</v>
      </c>
      <c r="S51" s="19">
        <f t="shared" si="1"/>
        <v>644172.86439999996</v>
      </c>
      <c r="T51" s="19">
        <f t="shared" si="2"/>
        <v>12237897.568599999</v>
      </c>
      <c r="U51" s="8"/>
    </row>
    <row r="52" spans="2:21" x14ac:dyDescent="0.2">
      <c r="B52" s="3">
        <v>2027</v>
      </c>
      <c r="C52" s="19"/>
      <c r="D52" s="19"/>
      <c r="E52" s="19"/>
      <c r="F52" s="19">
        <v>98292.28</v>
      </c>
      <c r="G52" s="19">
        <v>10042.34</v>
      </c>
      <c r="H52" s="19">
        <v>57732.25</v>
      </c>
      <c r="I52" s="19">
        <f t="shared" si="3"/>
        <v>39487.22</v>
      </c>
      <c r="J52" s="19">
        <f t="shared" si="4"/>
        <v>26786.843199999999</v>
      </c>
      <c r="K52" s="19">
        <f t="shared" si="5"/>
        <v>67629.364799999996</v>
      </c>
      <c r="L52" s="19">
        <f t="shared" si="6"/>
        <v>49856.548799999997</v>
      </c>
      <c r="M52" s="19">
        <f t="shared" si="7"/>
        <v>46417.126400000008</v>
      </c>
      <c r="N52" s="30">
        <f t="shared" si="8"/>
        <v>62861.0308</v>
      </c>
      <c r="O52" s="34">
        <f t="shared" si="9"/>
        <v>58915.499600000003</v>
      </c>
      <c r="P52" s="19">
        <f t="shared" si="10"/>
        <v>39654.939199999964</v>
      </c>
      <c r="Q52" s="19">
        <f t="shared" si="11"/>
        <v>36000.001600000003</v>
      </c>
      <c r="R52" s="19">
        <f t="shared" si="12"/>
        <v>33112.000000000036</v>
      </c>
      <c r="S52" s="19">
        <f t="shared" si="1"/>
        <v>626787.44439999992</v>
      </c>
      <c r="T52" s="19">
        <f t="shared" si="2"/>
        <v>12864685.012999998</v>
      </c>
      <c r="U52" s="8"/>
    </row>
    <row r="53" spans="2:21" x14ac:dyDescent="0.2">
      <c r="B53" s="3">
        <v>2028</v>
      </c>
      <c r="C53" s="19"/>
      <c r="D53" s="19"/>
      <c r="E53" s="19"/>
      <c r="F53" s="19"/>
      <c r="G53" s="19">
        <v>10042.459999999999</v>
      </c>
      <c r="H53" s="19">
        <v>57732.25</v>
      </c>
      <c r="I53" s="19">
        <f t="shared" si="3"/>
        <v>39487.22</v>
      </c>
      <c r="J53" s="19">
        <f t="shared" si="4"/>
        <v>26786.843199999999</v>
      </c>
      <c r="K53" s="19">
        <f t="shared" si="5"/>
        <v>67629.364799999996</v>
      </c>
      <c r="L53" s="19">
        <f t="shared" si="6"/>
        <v>49856.548799999997</v>
      </c>
      <c r="M53" s="19">
        <f t="shared" si="7"/>
        <v>46417.126400000008</v>
      </c>
      <c r="N53" s="30">
        <f t="shared" si="8"/>
        <v>62861.0308</v>
      </c>
      <c r="O53" s="34">
        <f t="shared" si="9"/>
        <v>58915.499600000003</v>
      </c>
      <c r="P53" s="19">
        <f t="shared" si="10"/>
        <v>39654.939199999964</v>
      </c>
      <c r="Q53" s="19">
        <f t="shared" si="11"/>
        <v>36000.001600000003</v>
      </c>
      <c r="R53" s="19">
        <f t="shared" si="12"/>
        <v>33112.000000000036</v>
      </c>
      <c r="S53" s="19">
        <f t="shared" si="1"/>
        <v>528495.2844</v>
      </c>
      <c r="T53" s="19">
        <f t="shared" si="2"/>
        <v>13393180.297399998</v>
      </c>
      <c r="U53" s="8"/>
    </row>
    <row r="54" spans="2:21" x14ac:dyDescent="0.2">
      <c r="B54" s="3">
        <v>2029</v>
      </c>
      <c r="C54" s="19"/>
      <c r="D54" s="19"/>
      <c r="E54" s="19"/>
      <c r="F54" s="19"/>
      <c r="G54" s="19"/>
      <c r="H54" s="19">
        <v>57732.160000000003</v>
      </c>
      <c r="I54" s="19">
        <f t="shared" si="3"/>
        <v>39487.22</v>
      </c>
      <c r="J54" s="19">
        <f t="shared" si="4"/>
        <v>26786.843199999999</v>
      </c>
      <c r="K54" s="19">
        <f t="shared" si="5"/>
        <v>67629.364799999996</v>
      </c>
      <c r="L54" s="19">
        <f t="shared" si="6"/>
        <v>49856.548799999997</v>
      </c>
      <c r="M54" s="19">
        <f t="shared" si="7"/>
        <v>46417.126400000008</v>
      </c>
      <c r="N54" s="30">
        <f t="shared" si="8"/>
        <v>62861.0308</v>
      </c>
      <c r="O54" s="34">
        <f t="shared" si="9"/>
        <v>58915.499600000003</v>
      </c>
      <c r="P54" s="19">
        <f t="shared" si="10"/>
        <v>39654.939199999964</v>
      </c>
      <c r="Q54" s="19">
        <f t="shared" si="11"/>
        <v>36000.001600000003</v>
      </c>
      <c r="R54" s="19">
        <f t="shared" si="12"/>
        <v>33112.000000000036</v>
      </c>
      <c r="S54" s="19">
        <f t="shared" si="1"/>
        <v>518452.73440000002</v>
      </c>
      <c r="T54" s="19">
        <f t="shared" si="2"/>
        <v>13911633.031799998</v>
      </c>
      <c r="U54" s="8"/>
    </row>
    <row r="55" spans="2:21" x14ac:dyDescent="0.2">
      <c r="B55" s="3">
        <v>2030</v>
      </c>
      <c r="C55" s="19"/>
      <c r="D55" s="19"/>
      <c r="E55" s="19"/>
      <c r="F55" s="19"/>
      <c r="G55" s="19"/>
      <c r="H55" s="19"/>
      <c r="I55" s="19">
        <f t="shared" si="3"/>
        <v>39487.22</v>
      </c>
      <c r="J55" s="19">
        <f t="shared" si="4"/>
        <v>26786.843199999999</v>
      </c>
      <c r="K55" s="19">
        <f t="shared" si="5"/>
        <v>67629.364799999996</v>
      </c>
      <c r="L55" s="19">
        <f t="shared" si="6"/>
        <v>49856.548799999997</v>
      </c>
      <c r="M55" s="19">
        <f t="shared" si="7"/>
        <v>46417.126400000008</v>
      </c>
      <c r="N55" s="30">
        <f t="shared" si="8"/>
        <v>62861.0308</v>
      </c>
      <c r="O55" s="34">
        <f t="shared" si="9"/>
        <v>58915.499600000003</v>
      </c>
      <c r="P55" s="19">
        <f t="shared" si="10"/>
        <v>39654.939199999964</v>
      </c>
      <c r="Q55" s="19">
        <f t="shared" si="11"/>
        <v>36000.001600000003</v>
      </c>
      <c r="R55" s="19">
        <f t="shared" si="12"/>
        <v>33112.000000000036</v>
      </c>
      <c r="S55" s="19">
        <f t="shared" si="1"/>
        <v>460720.57440000004</v>
      </c>
      <c r="T55" s="19">
        <f t="shared" si="2"/>
        <v>14372353.606199998</v>
      </c>
      <c r="U55" s="8"/>
    </row>
    <row r="56" spans="2:21" x14ac:dyDescent="0.2">
      <c r="B56" s="3">
        <v>2031</v>
      </c>
      <c r="C56" s="19"/>
      <c r="D56" s="19"/>
      <c r="E56" s="19"/>
      <c r="F56" s="19"/>
      <c r="G56" s="19"/>
      <c r="H56" s="19"/>
      <c r="I56" s="19"/>
      <c r="J56" s="19">
        <f t="shared" si="4"/>
        <v>26786.843199999999</v>
      </c>
      <c r="K56" s="19">
        <f t="shared" si="5"/>
        <v>67629.364799999996</v>
      </c>
      <c r="L56" s="19">
        <f t="shared" si="6"/>
        <v>49856.548799999997</v>
      </c>
      <c r="M56" s="19">
        <f t="shared" si="7"/>
        <v>46417.126400000008</v>
      </c>
      <c r="N56" s="30">
        <f t="shared" si="8"/>
        <v>62861.0308</v>
      </c>
      <c r="O56" s="34">
        <f t="shared" si="9"/>
        <v>58915.499600000003</v>
      </c>
      <c r="P56" s="19">
        <f t="shared" si="10"/>
        <v>39654.939199999964</v>
      </c>
      <c r="Q56" s="19">
        <f t="shared" si="11"/>
        <v>36000.001600000003</v>
      </c>
      <c r="R56" s="19">
        <f t="shared" si="12"/>
        <v>33112.000000000036</v>
      </c>
      <c r="S56" s="19">
        <f t="shared" si="1"/>
        <v>421233.35440000007</v>
      </c>
      <c r="T56" s="19">
        <f t="shared" si="2"/>
        <v>14793586.960599998</v>
      </c>
      <c r="U56" s="8"/>
    </row>
    <row r="57" spans="2:21" x14ac:dyDescent="0.2">
      <c r="B57" s="3">
        <v>2032</v>
      </c>
      <c r="C57" s="19"/>
      <c r="D57" s="19"/>
      <c r="E57" s="19"/>
      <c r="F57" s="19"/>
      <c r="G57" s="19"/>
      <c r="H57" s="19"/>
      <c r="I57" s="19"/>
      <c r="J57" s="19"/>
      <c r="K57" s="19">
        <f t="shared" si="5"/>
        <v>67629.364799999996</v>
      </c>
      <c r="L57" s="19">
        <f t="shared" si="6"/>
        <v>49856.548799999997</v>
      </c>
      <c r="M57" s="19">
        <f t="shared" si="7"/>
        <v>46417.126400000008</v>
      </c>
      <c r="N57" s="30">
        <f t="shared" si="8"/>
        <v>62861.0308</v>
      </c>
      <c r="O57" s="34">
        <f t="shared" si="9"/>
        <v>58915.499600000003</v>
      </c>
      <c r="P57" s="19">
        <f t="shared" si="10"/>
        <v>39654.939199999964</v>
      </c>
      <c r="Q57" s="19">
        <f t="shared" si="11"/>
        <v>36000.001600000003</v>
      </c>
      <c r="R57" s="19">
        <f t="shared" si="12"/>
        <v>33112.000000000036</v>
      </c>
      <c r="S57" s="19">
        <f t="shared" si="1"/>
        <v>394446.51120000007</v>
      </c>
      <c r="T57" s="19">
        <f t="shared" si="2"/>
        <v>15188033.471799998</v>
      </c>
      <c r="U57" s="8"/>
    </row>
    <row r="58" spans="2:21" x14ac:dyDescent="0.2">
      <c r="B58" s="3">
        <v>2033</v>
      </c>
      <c r="C58" s="19"/>
      <c r="D58" s="19"/>
      <c r="E58" s="19"/>
      <c r="F58" s="19"/>
      <c r="G58" s="19"/>
      <c r="H58" s="19"/>
      <c r="I58" s="19"/>
      <c r="J58" s="19"/>
      <c r="K58" s="19"/>
      <c r="L58" s="19">
        <f t="shared" si="6"/>
        <v>49856.548799999997</v>
      </c>
      <c r="M58" s="19">
        <f t="shared" si="7"/>
        <v>46417.126400000008</v>
      </c>
      <c r="N58" s="30">
        <f t="shared" si="8"/>
        <v>62861.0308</v>
      </c>
      <c r="O58" s="34">
        <f t="shared" si="9"/>
        <v>58915.499600000003</v>
      </c>
      <c r="P58" s="19">
        <f t="shared" si="10"/>
        <v>39654.939199999964</v>
      </c>
      <c r="Q58" s="19">
        <f t="shared" si="11"/>
        <v>36000.001600000003</v>
      </c>
      <c r="R58" s="19">
        <f t="shared" si="12"/>
        <v>33112.000000000036</v>
      </c>
      <c r="S58" s="19">
        <f t="shared" si="1"/>
        <v>326817.14640000003</v>
      </c>
      <c r="T58" s="19">
        <f t="shared" si="2"/>
        <v>15514850.618199999</v>
      </c>
      <c r="U58" s="8"/>
    </row>
    <row r="59" spans="2:21" x14ac:dyDescent="0.2">
      <c r="B59" s="3">
        <v>2034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>
        <f t="shared" si="7"/>
        <v>46417.126400000008</v>
      </c>
      <c r="N59" s="30">
        <f t="shared" si="8"/>
        <v>62861.0308</v>
      </c>
      <c r="O59" s="34">
        <f t="shared" si="9"/>
        <v>58915.499600000003</v>
      </c>
      <c r="P59" s="19">
        <f t="shared" si="10"/>
        <v>39654.939199999964</v>
      </c>
      <c r="Q59" s="19">
        <f t="shared" si="11"/>
        <v>36000.001600000003</v>
      </c>
      <c r="R59" s="19">
        <f t="shared" si="12"/>
        <v>33112.000000000036</v>
      </c>
      <c r="S59" s="19">
        <f t="shared" si="1"/>
        <v>276960.59760000004</v>
      </c>
      <c r="T59" s="19">
        <f t="shared" si="2"/>
        <v>15791811.215799998</v>
      </c>
      <c r="U59" s="8"/>
    </row>
    <row r="60" spans="2:21" ht="13.5" customHeight="1" x14ac:dyDescent="0.2">
      <c r="B60" s="3">
        <v>2035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>
        <v>23208.560000000001</v>
      </c>
      <c r="N60" s="30">
        <f t="shared" si="8"/>
        <v>62861.0308</v>
      </c>
      <c r="O60" s="34">
        <f t="shared" si="9"/>
        <v>58915.499600000003</v>
      </c>
      <c r="P60" s="19">
        <f t="shared" si="10"/>
        <v>39654.939199999964</v>
      </c>
      <c r="Q60" s="19">
        <f t="shared" si="11"/>
        <v>36000.001600000003</v>
      </c>
      <c r="R60" s="19">
        <f t="shared" si="12"/>
        <v>33112.000000000036</v>
      </c>
      <c r="S60" s="19">
        <f t="shared" si="1"/>
        <v>253752.0312</v>
      </c>
      <c r="T60" s="19">
        <f t="shared" si="2"/>
        <v>16045563.246999998</v>
      </c>
    </row>
    <row r="61" spans="2:21" ht="13.5" customHeight="1" x14ac:dyDescent="0.2">
      <c r="B61" s="3">
        <v>2036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>
        <v>32766.31</v>
      </c>
      <c r="O61" s="34">
        <f t="shared" si="9"/>
        <v>58915.499600000003</v>
      </c>
      <c r="P61" s="19">
        <f t="shared" si="10"/>
        <v>39654.939199999964</v>
      </c>
      <c r="Q61" s="19">
        <f t="shared" si="11"/>
        <v>36000.001600000003</v>
      </c>
      <c r="R61" s="19">
        <f t="shared" si="12"/>
        <v>33112.000000000036</v>
      </c>
      <c r="S61" s="19">
        <f t="shared" si="1"/>
        <v>200448.75039999999</v>
      </c>
      <c r="T61" s="19">
        <f t="shared" si="2"/>
        <v>16246011.997399997</v>
      </c>
    </row>
    <row r="62" spans="2:21" ht="13.5" customHeight="1" x14ac:dyDescent="0.2">
      <c r="B62" s="3">
        <v>2037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 t="s">
        <v>5</v>
      </c>
      <c r="O62" s="19">
        <f>-$O$15/25*0.5</f>
        <v>29457.749800000001</v>
      </c>
      <c r="P62" s="19">
        <f t="shared" si="10"/>
        <v>39654.939199999964</v>
      </c>
      <c r="Q62" s="19">
        <f t="shared" si="11"/>
        <v>36000.001600000003</v>
      </c>
      <c r="R62" s="19">
        <f t="shared" si="12"/>
        <v>33112.000000000036</v>
      </c>
      <c r="S62" s="19">
        <f t="shared" si="1"/>
        <v>138224.6906</v>
      </c>
      <c r="T62" s="19">
        <f t="shared" si="2"/>
        <v>16384236.687999997</v>
      </c>
    </row>
    <row r="63" spans="2:21" ht="13.5" customHeight="1" x14ac:dyDescent="0.2">
      <c r="B63" s="3">
        <v>2038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>
        <f>-$P$15/25*0.5</f>
        <v>19827.469599999982</v>
      </c>
      <c r="Q63" s="19">
        <f t="shared" si="11"/>
        <v>36000.001600000003</v>
      </c>
      <c r="R63" s="19">
        <f t="shared" si="12"/>
        <v>33112.000000000036</v>
      </c>
      <c r="S63" s="19">
        <f t="shared" si="1"/>
        <v>88939.471200000029</v>
      </c>
      <c r="T63" s="19">
        <f t="shared" si="2"/>
        <v>16473176.159199998</v>
      </c>
    </row>
    <row r="64" spans="2:21" ht="13.5" customHeight="1" x14ac:dyDescent="0.2"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>
        <f>-$Q$18/25*0.5</f>
        <v>18000.000800000002</v>
      </c>
      <c r="R64" s="19">
        <f t="shared" si="12"/>
        <v>33112.000000000036</v>
      </c>
      <c r="S64" s="19">
        <f t="shared" si="1"/>
        <v>51112.000800000038</v>
      </c>
      <c r="T64" s="19">
        <f t="shared" si="2"/>
        <v>16524288.159999998</v>
      </c>
    </row>
    <row r="65" spans="2:23" ht="13.5" customHeight="1" x14ac:dyDescent="0.2"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>
        <f>-$R$15/25*0.5</f>
        <v>16556.000000000018</v>
      </c>
      <c r="S65" s="19">
        <f t="shared" si="1"/>
        <v>16556.000000000018</v>
      </c>
      <c r="T65" s="19">
        <f t="shared" si="2"/>
        <v>16540844.159999998</v>
      </c>
    </row>
    <row r="66" spans="2:23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</row>
    <row r="67" spans="2:23" x14ac:dyDescent="0.2">
      <c r="C67" s="20">
        <f t="shared" ref="C67:S67" si="13">SUM(C25:C66)</f>
        <v>335317.07</v>
      </c>
      <c r="D67" s="20">
        <f t="shared" si="13"/>
        <v>101207.38000000002</v>
      </c>
      <c r="E67" s="20">
        <f t="shared" si="13"/>
        <v>434633.33320000023</v>
      </c>
      <c r="F67" s="20">
        <f t="shared" si="13"/>
        <v>2457307.2396000004</v>
      </c>
      <c r="G67" s="20">
        <f t="shared" si="13"/>
        <v>251058.62479999993</v>
      </c>
      <c r="H67" s="20">
        <f t="shared" si="13"/>
        <v>1443306.1564</v>
      </c>
      <c r="I67" s="20">
        <f t="shared" si="13"/>
        <v>987180.49999999953</v>
      </c>
      <c r="J67" s="20">
        <f t="shared" si="13"/>
        <v>669671.07999999996</v>
      </c>
      <c r="K67" s="20">
        <f t="shared" si="13"/>
        <v>1690734.1200000008</v>
      </c>
      <c r="L67" s="20">
        <f t="shared" si="13"/>
        <v>1246413.72</v>
      </c>
      <c r="M67" s="20">
        <f t="shared" si="13"/>
        <v>1160428.1567999995</v>
      </c>
      <c r="N67" s="20">
        <f t="shared" si="13"/>
        <v>1571525.7692000002</v>
      </c>
      <c r="O67" s="20">
        <f t="shared" si="13"/>
        <v>1472887.4899999998</v>
      </c>
      <c r="P67" s="20">
        <f t="shared" si="13"/>
        <v>991373.47999999858</v>
      </c>
      <c r="Q67" s="20">
        <f t="shared" si="13"/>
        <v>900000.0399999998</v>
      </c>
      <c r="R67" s="20">
        <f t="shared" si="13"/>
        <v>827800.0000000007</v>
      </c>
      <c r="S67" s="20">
        <f t="shared" si="13"/>
        <v>16540844.159999998</v>
      </c>
      <c r="W67" s="27"/>
    </row>
    <row r="68" spans="2:23" x14ac:dyDescent="0.2"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41"/>
      <c r="W68" s="27"/>
    </row>
    <row r="69" spans="2:23" x14ac:dyDescent="0.2">
      <c r="B69" s="9" t="s">
        <v>14</v>
      </c>
      <c r="C69" s="19">
        <f>C18+C67</f>
        <v>0</v>
      </c>
      <c r="D69" s="19">
        <f t="shared" ref="D69:S69" si="14">D18+D67</f>
        <v>0</v>
      </c>
      <c r="E69" s="19">
        <f t="shared" si="14"/>
        <v>3.2000002101995051E-3</v>
      </c>
      <c r="F69" s="19">
        <f t="shared" si="14"/>
        <v>-3.9999978616833687E-4</v>
      </c>
      <c r="G69" s="19">
        <f t="shared" si="14"/>
        <v>4.7999999369494617E-3</v>
      </c>
      <c r="H69" s="19">
        <f t="shared" si="14"/>
        <v>-3.599999938160181E-3</v>
      </c>
      <c r="I69" s="19">
        <f t="shared" si="14"/>
        <v>0</v>
      </c>
      <c r="J69" s="19">
        <f t="shared" si="14"/>
        <v>0</v>
      </c>
      <c r="K69" s="19">
        <f t="shared" si="14"/>
        <v>0</v>
      </c>
      <c r="L69" s="19">
        <f t="shared" si="14"/>
        <v>0</v>
      </c>
      <c r="M69" s="19">
        <f t="shared" si="14"/>
        <v>-3.2000006176531315E-3</v>
      </c>
      <c r="N69" s="19">
        <f t="shared" si="14"/>
        <v>-7.9999980516731739E-4</v>
      </c>
      <c r="O69" s="19">
        <f t="shared" si="14"/>
        <v>0</v>
      </c>
      <c r="P69" s="19">
        <f t="shared" si="14"/>
        <v>0</v>
      </c>
      <c r="Q69" s="19">
        <f t="shared" si="14"/>
        <v>0</v>
      </c>
      <c r="R69" s="19">
        <f t="shared" si="14"/>
        <v>0</v>
      </c>
      <c r="S69" s="19">
        <f t="shared" si="14"/>
        <v>0</v>
      </c>
      <c r="W69" s="27"/>
    </row>
    <row r="70" spans="2:23" x14ac:dyDescent="0.2"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</row>
    <row r="71" spans="2:23" x14ac:dyDescent="0.2"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42" t="s">
        <v>15</v>
      </c>
      <c r="N71" s="19"/>
      <c r="O71" s="19"/>
      <c r="P71" s="19"/>
      <c r="Q71" s="19"/>
      <c r="R71" s="19"/>
      <c r="S71" s="19">
        <f>T39</f>
        <v>4345687.1557999998</v>
      </c>
      <c r="T71" s="43"/>
    </row>
    <row r="72" spans="2:23" x14ac:dyDescent="0.2"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42" t="s">
        <v>16</v>
      </c>
      <c r="N72" s="19"/>
      <c r="O72" s="19"/>
      <c r="P72" s="19"/>
      <c r="Q72" s="19"/>
      <c r="R72" s="19"/>
      <c r="S72" s="19">
        <v>645081.14439999999</v>
      </c>
    </row>
    <row r="73" spans="2:23" ht="13.5" thickBot="1" x14ac:dyDescent="0.25">
      <c r="C73" s="19"/>
      <c r="D73" s="19"/>
      <c r="E73" s="19"/>
      <c r="F73" s="19"/>
      <c r="G73" s="19"/>
      <c r="H73" s="19"/>
      <c r="I73" s="19"/>
      <c r="J73" s="19"/>
      <c r="K73" s="41"/>
      <c r="L73" s="41"/>
      <c r="M73" s="42" t="s">
        <v>17</v>
      </c>
      <c r="N73" s="41"/>
      <c r="O73" s="41"/>
      <c r="P73" s="41"/>
      <c r="Q73" s="41"/>
      <c r="R73" s="41"/>
      <c r="S73" s="24">
        <f>SUM(S71:S72)</f>
        <v>4990768.3001999995</v>
      </c>
      <c r="T73" s="41"/>
    </row>
    <row r="74" spans="2:23" ht="13.5" thickTop="1" x14ac:dyDescent="0.2">
      <c r="C74" s="19"/>
      <c r="D74" s="19"/>
      <c r="E74" s="19"/>
      <c r="F74" s="19"/>
      <c r="G74" s="19"/>
      <c r="H74" s="19"/>
      <c r="I74" s="19"/>
      <c r="J74" s="19"/>
      <c r="K74" s="41"/>
      <c r="L74" s="41"/>
      <c r="M74" s="41"/>
      <c r="N74" s="41"/>
      <c r="O74" s="41"/>
      <c r="P74" s="41"/>
      <c r="Q74" s="41"/>
      <c r="R74" s="41"/>
      <c r="S74" s="41"/>
      <c r="T74" s="5"/>
    </row>
    <row r="75" spans="2:23" x14ac:dyDescent="0.2">
      <c r="C75" s="19"/>
      <c r="D75" s="19"/>
      <c r="E75" s="19"/>
      <c r="F75" s="19"/>
      <c r="G75" s="19"/>
      <c r="H75" s="19"/>
      <c r="I75" s="19"/>
      <c r="J75" s="19"/>
      <c r="K75" s="5"/>
      <c r="L75" s="7"/>
      <c r="M75" s="5"/>
      <c r="N75" s="19"/>
      <c r="O75" s="19"/>
      <c r="P75" s="19"/>
      <c r="Q75" s="19"/>
      <c r="R75" s="19"/>
      <c r="S75" s="19"/>
    </row>
    <row r="76" spans="2:23" x14ac:dyDescent="0.2">
      <c r="C76" s="19"/>
      <c r="D76" s="19"/>
      <c r="E76" s="19"/>
      <c r="F76" s="19"/>
      <c r="G76" s="19"/>
      <c r="H76" s="19"/>
      <c r="I76" s="19"/>
      <c r="J76" s="19"/>
      <c r="K76" s="44"/>
      <c r="L76" s="44"/>
      <c r="M76" s="5"/>
      <c r="N76" s="19"/>
      <c r="O76" s="19"/>
      <c r="P76" s="19"/>
      <c r="Q76" s="19"/>
      <c r="R76" s="19"/>
      <c r="S76" s="19"/>
    </row>
    <row r="77" spans="2:23" x14ac:dyDescent="0.2">
      <c r="C77" s="19"/>
      <c r="D77" s="19"/>
      <c r="E77" s="19"/>
      <c r="F77" s="19"/>
      <c r="G77" s="19"/>
      <c r="H77" s="19"/>
      <c r="I77" s="19"/>
      <c r="J77" s="19"/>
      <c r="K77" s="41"/>
      <c r="L77" s="41"/>
      <c r="M77" s="41"/>
      <c r="N77" s="19"/>
      <c r="O77" s="19"/>
      <c r="P77" s="19"/>
      <c r="Q77" s="19"/>
      <c r="R77" s="19"/>
      <c r="S77" s="19"/>
    </row>
    <row r="78" spans="2:23" x14ac:dyDescent="0.2">
      <c r="C78" s="19"/>
      <c r="D78" s="19"/>
      <c r="E78" s="19"/>
      <c r="F78" s="19"/>
      <c r="G78" s="19"/>
      <c r="H78" s="19"/>
      <c r="I78" s="19"/>
      <c r="J78" s="19"/>
      <c r="K78" s="41"/>
      <c r="L78" s="7"/>
      <c r="M78" s="41"/>
      <c r="N78" s="19"/>
      <c r="O78" s="19"/>
      <c r="P78" s="19"/>
      <c r="Q78" s="19"/>
      <c r="R78" s="19"/>
      <c r="S78" s="19"/>
    </row>
    <row r="79" spans="2:23" x14ac:dyDescent="0.2">
      <c r="C79" s="19"/>
      <c r="D79" s="19"/>
      <c r="E79" s="19"/>
      <c r="F79" s="19"/>
      <c r="G79" s="19"/>
      <c r="H79" s="19"/>
      <c r="I79" s="19"/>
      <c r="J79" s="19"/>
      <c r="K79" s="41"/>
      <c r="L79" s="41"/>
      <c r="M79" s="41"/>
      <c r="N79" s="19"/>
      <c r="O79" s="19"/>
      <c r="P79" s="19"/>
      <c r="Q79" s="19"/>
      <c r="R79" s="19"/>
      <c r="S79" s="19"/>
    </row>
    <row r="80" spans="2:23" x14ac:dyDescent="0.2">
      <c r="C80" s="19"/>
      <c r="D80" s="19"/>
      <c r="E80" s="19"/>
      <c r="F80" s="19"/>
      <c r="G80" s="19"/>
      <c r="H80" s="19"/>
      <c r="I80" s="19"/>
      <c r="J80" s="19"/>
      <c r="K80" s="41"/>
      <c r="L80" s="41"/>
      <c r="M80" s="41"/>
      <c r="N80" s="19"/>
      <c r="O80" s="19"/>
      <c r="P80" s="19"/>
      <c r="Q80" s="19"/>
      <c r="R80" s="19"/>
      <c r="S80" s="19"/>
    </row>
    <row r="81" spans="3:19" x14ac:dyDescent="0.2">
      <c r="C81" s="19"/>
      <c r="D81" s="19"/>
      <c r="E81" s="19"/>
      <c r="F81" s="19"/>
      <c r="G81" s="19"/>
      <c r="H81" s="19"/>
      <c r="I81" s="19"/>
      <c r="J81" s="19"/>
      <c r="K81" s="41"/>
      <c r="L81" s="41"/>
      <c r="M81" s="41"/>
      <c r="N81" s="19"/>
      <c r="O81" s="19"/>
      <c r="P81" s="19"/>
      <c r="Q81" s="19"/>
      <c r="R81" s="19"/>
      <c r="S81" s="19"/>
    </row>
    <row r="82" spans="3:19" x14ac:dyDescent="0.2">
      <c r="C82" s="19"/>
      <c r="D82" s="19"/>
      <c r="E82" s="19"/>
      <c r="F82" s="19"/>
      <c r="G82" s="19"/>
      <c r="H82" s="19"/>
      <c r="I82" s="19"/>
      <c r="J82" s="19"/>
      <c r="K82" s="41"/>
      <c r="L82" s="41"/>
      <c r="M82" s="41"/>
      <c r="N82" s="19"/>
      <c r="O82" s="19"/>
      <c r="P82" s="19"/>
      <c r="Q82" s="19"/>
      <c r="R82" s="19"/>
      <c r="S82" s="19"/>
    </row>
    <row r="83" spans="3:19" x14ac:dyDescent="0.2">
      <c r="C83" s="19"/>
      <c r="D83" s="19"/>
      <c r="E83" s="19"/>
      <c r="F83" s="19"/>
      <c r="G83" s="19"/>
      <c r="H83" s="19"/>
      <c r="I83" s="19"/>
      <c r="J83" s="19"/>
      <c r="K83" s="41"/>
      <c r="L83" s="41"/>
      <c r="M83" s="41"/>
      <c r="N83" s="19"/>
      <c r="O83" s="19"/>
      <c r="P83" s="19"/>
      <c r="Q83" s="19"/>
      <c r="R83" s="19"/>
      <c r="S83" s="19"/>
    </row>
    <row r="84" spans="3:19" x14ac:dyDescent="0.2">
      <c r="C84" s="19"/>
      <c r="D84" s="19"/>
      <c r="E84" s="19"/>
      <c r="F84" s="19"/>
      <c r="G84" s="19"/>
      <c r="H84" s="19"/>
      <c r="I84" s="19"/>
      <c r="J84" s="19"/>
      <c r="K84" s="41"/>
      <c r="L84" s="41"/>
      <c r="M84" s="41"/>
      <c r="N84" s="19"/>
      <c r="O84" s="19"/>
      <c r="P84" s="19"/>
      <c r="Q84" s="19"/>
      <c r="R84" s="19"/>
      <c r="S84" s="19"/>
    </row>
    <row r="85" spans="3:19" x14ac:dyDescent="0.2"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</row>
    <row r="86" spans="3:19" x14ac:dyDescent="0.2"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</row>
    <row r="87" spans="3:19" x14ac:dyDescent="0.2"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</row>
    <row r="88" spans="3:19" x14ac:dyDescent="0.2"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</row>
    <row r="89" spans="3:19" x14ac:dyDescent="0.2"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</row>
    <row r="90" spans="3:19" x14ac:dyDescent="0.2"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</row>
    <row r="91" spans="3:19" x14ac:dyDescent="0.2"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</row>
    <row r="92" spans="3:19" x14ac:dyDescent="0.2"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</row>
    <row r="93" spans="3:19" x14ac:dyDescent="0.2"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</row>
    <row r="94" spans="3:19" x14ac:dyDescent="0.2"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</row>
    <row r="95" spans="3:19" x14ac:dyDescent="0.2"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</row>
    <row r="96" spans="3:19" x14ac:dyDescent="0.2"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</row>
    <row r="97" spans="3:19" x14ac:dyDescent="0.2"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</row>
    <row r="98" spans="3:19" x14ac:dyDescent="0.2"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</row>
    <row r="99" spans="3:19" x14ac:dyDescent="0.2"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</row>
    <row r="100" spans="3:19" x14ac:dyDescent="0.2"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</row>
    <row r="101" spans="3:19" x14ac:dyDescent="0.2"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</row>
    <row r="102" spans="3:19" x14ac:dyDescent="0.2"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</row>
    <row r="103" spans="3:19" x14ac:dyDescent="0.2"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</row>
    <row r="104" spans="3:19" x14ac:dyDescent="0.2"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</row>
    <row r="105" spans="3:19" x14ac:dyDescent="0.2"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</row>
    <row r="106" spans="3:19" x14ac:dyDescent="0.2"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</row>
    <row r="107" spans="3:19" x14ac:dyDescent="0.2"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</row>
    <row r="108" spans="3:19" x14ac:dyDescent="0.2"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</row>
    <row r="109" spans="3:19" x14ac:dyDescent="0.2"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</row>
    <row r="110" spans="3:19" x14ac:dyDescent="0.2"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</row>
    <row r="111" spans="3:19" x14ac:dyDescent="0.2"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</row>
    <row r="112" spans="3:19" x14ac:dyDescent="0.2"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</row>
    <row r="113" spans="3:19" x14ac:dyDescent="0.2"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</row>
    <row r="114" spans="3:19" x14ac:dyDescent="0.2"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</row>
    <row r="115" spans="3:19" x14ac:dyDescent="0.2"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</row>
    <row r="116" spans="3:19" x14ac:dyDescent="0.2"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</row>
    <row r="117" spans="3:19" x14ac:dyDescent="0.2"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</row>
    <row r="118" spans="3:19" x14ac:dyDescent="0.2"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</row>
    <row r="119" spans="3:19" x14ac:dyDescent="0.2"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</row>
    <row r="120" spans="3:19" x14ac:dyDescent="0.2"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</row>
    <row r="121" spans="3:19" x14ac:dyDescent="0.2"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</row>
    <row r="122" spans="3:19" x14ac:dyDescent="0.2"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</row>
    <row r="123" spans="3:19" x14ac:dyDescent="0.2"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</row>
    <row r="124" spans="3:19" x14ac:dyDescent="0.2"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</row>
    <row r="125" spans="3:19" x14ac:dyDescent="0.2"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</row>
    <row r="126" spans="3:19" x14ac:dyDescent="0.2"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</row>
    <row r="127" spans="3:19" x14ac:dyDescent="0.2"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</row>
    <row r="128" spans="3:19" x14ac:dyDescent="0.2"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</row>
    <row r="129" spans="3:19" x14ac:dyDescent="0.2"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</row>
    <row r="130" spans="3:19" x14ac:dyDescent="0.2"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</row>
    <row r="131" spans="3:19" x14ac:dyDescent="0.2"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</row>
    <row r="132" spans="3:19" x14ac:dyDescent="0.2"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</row>
    <row r="133" spans="3:19" x14ac:dyDescent="0.2"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</row>
    <row r="134" spans="3:19" x14ac:dyDescent="0.2"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</row>
    <row r="135" spans="3:19" x14ac:dyDescent="0.2"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</row>
    <row r="136" spans="3:19" x14ac:dyDescent="0.2"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</row>
    <row r="137" spans="3:19" x14ac:dyDescent="0.2"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</row>
    <row r="138" spans="3:19" x14ac:dyDescent="0.2"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</row>
    <row r="139" spans="3:19" x14ac:dyDescent="0.2"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</row>
    <row r="140" spans="3:19" x14ac:dyDescent="0.2"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</row>
    <row r="141" spans="3:19" x14ac:dyDescent="0.2"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</row>
    <row r="142" spans="3:19" x14ac:dyDescent="0.2"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</row>
    <row r="143" spans="3:19" x14ac:dyDescent="0.2"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</row>
    <row r="144" spans="3:19" x14ac:dyDescent="0.2"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</row>
    <row r="145" spans="3:19" x14ac:dyDescent="0.2"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</row>
    <row r="146" spans="3:19" x14ac:dyDescent="0.2"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</row>
    <row r="147" spans="3:19" x14ac:dyDescent="0.2"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</row>
    <row r="148" spans="3:19" x14ac:dyDescent="0.2"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</row>
    <row r="149" spans="3:19" x14ac:dyDescent="0.2"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</row>
    <row r="150" spans="3:19" x14ac:dyDescent="0.2"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</row>
    <row r="151" spans="3:19" x14ac:dyDescent="0.2"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</row>
    <row r="152" spans="3:19" x14ac:dyDescent="0.2"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</row>
    <row r="153" spans="3:19" x14ac:dyDescent="0.2"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</row>
    <row r="154" spans="3:19" x14ac:dyDescent="0.2"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</row>
    <row r="155" spans="3:19" x14ac:dyDescent="0.2"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</row>
    <row r="156" spans="3:19" x14ac:dyDescent="0.2"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</row>
    <row r="157" spans="3:19" x14ac:dyDescent="0.2"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</row>
    <row r="158" spans="3:19" x14ac:dyDescent="0.2"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</row>
    <row r="159" spans="3:19" x14ac:dyDescent="0.2"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</row>
    <row r="160" spans="3:19" x14ac:dyDescent="0.2"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</row>
    <row r="161" spans="3:19" x14ac:dyDescent="0.2"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</row>
    <row r="162" spans="3:19" x14ac:dyDescent="0.2"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</row>
    <row r="163" spans="3:19" x14ac:dyDescent="0.2"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</row>
    <row r="164" spans="3:19" x14ac:dyDescent="0.2"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</row>
    <row r="165" spans="3:19" x14ac:dyDescent="0.2"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</row>
    <row r="166" spans="3:19" x14ac:dyDescent="0.2"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</row>
    <row r="167" spans="3:19" x14ac:dyDescent="0.2"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</row>
    <row r="168" spans="3:19" x14ac:dyDescent="0.2"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</row>
    <row r="169" spans="3:19" x14ac:dyDescent="0.2"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</row>
    <row r="170" spans="3:19" x14ac:dyDescent="0.2"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</row>
    <row r="171" spans="3:19" x14ac:dyDescent="0.2"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</row>
    <row r="172" spans="3:19" x14ac:dyDescent="0.2"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</row>
    <row r="173" spans="3:19" x14ac:dyDescent="0.2"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</row>
    <row r="174" spans="3:19" x14ac:dyDescent="0.2"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</row>
    <row r="175" spans="3:19" x14ac:dyDescent="0.2"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</row>
    <row r="176" spans="3:19" x14ac:dyDescent="0.2"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</row>
    <row r="177" spans="3:19" x14ac:dyDescent="0.2"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</row>
    <row r="178" spans="3:19" x14ac:dyDescent="0.2"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</row>
    <row r="179" spans="3:19" x14ac:dyDescent="0.2"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</row>
    <row r="180" spans="3:19" x14ac:dyDescent="0.2"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</row>
    <row r="181" spans="3:19" x14ac:dyDescent="0.2"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</row>
    <row r="182" spans="3:19" x14ac:dyDescent="0.2"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</row>
    <row r="183" spans="3:19" x14ac:dyDescent="0.2"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</row>
    <row r="184" spans="3:19" x14ac:dyDescent="0.2"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</row>
    <row r="185" spans="3:19" x14ac:dyDescent="0.2"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</row>
    <row r="186" spans="3:19" x14ac:dyDescent="0.2"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</row>
    <row r="187" spans="3:19" x14ac:dyDescent="0.2"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</row>
    <row r="188" spans="3:19" x14ac:dyDescent="0.2"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</row>
    <row r="189" spans="3:19" x14ac:dyDescent="0.2"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</row>
    <row r="190" spans="3:19" x14ac:dyDescent="0.2"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</row>
    <row r="191" spans="3:19" x14ac:dyDescent="0.2"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</row>
    <row r="192" spans="3:19" x14ac:dyDescent="0.2"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</row>
    <row r="193" spans="3:19" x14ac:dyDescent="0.2"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</row>
    <row r="194" spans="3:19" x14ac:dyDescent="0.2"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</row>
    <row r="195" spans="3:19" x14ac:dyDescent="0.2"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</row>
    <row r="196" spans="3:19" x14ac:dyDescent="0.2"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</row>
    <row r="197" spans="3:19" x14ac:dyDescent="0.2"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</row>
    <row r="198" spans="3:19" x14ac:dyDescent="0.2"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</row>
    <row r="199" spans="3:19" x14ac:dyDescent="0.2"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</row>
    <row r="200" spans="3:19" x14ac:dyDescent="0.2"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</row>
    <row r="201" spans="3:19" x14ac:dyDescent="0.2"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</row>
    <row r="202" spans="3:19" x14ac:dyDescent="0.2"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</row>
    <row r="203" spans="3:19" x14ac:dyDescent="0.2"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</row>
    <row r="204" spans="3:19" x14ac:dyDescent="0.2"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</row>
    <row r="205" spans="3:19" x14ac:dyDescent="0.2"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</row>
    <row r="206" spans="3:19" x14ac:dyDescent="0.2"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</row>
    <row r="207" spans="3:19" x14ac:dyDescent="0.2"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</row>
    <row r="208" spans="3:19" x14ac:dyDescent="0.2"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</row>
    <row r="209" spans="3:19" x14ac:dyDescent="0.2"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</row>
    <row r="210" spans="3:19" x14ac:dyDescent="0.2"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</row>
    <row r="211" spans="3:19" x14ac:dyDescent="0.2"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</row>
    <row r="212" spans="3:19" x14ac:dyDescent="0.2"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</row>
    <row r="213" spans="3:19" x14ac:dyDescent="0.2"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</row>
    <row r="214" spans="3:19" x14ac:dyDescent="0.2"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</row>
    <row r="215" spans="3:19" x14ac:dyDescent="0.2"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</row>
    <row r="216" spans="3:19" x14ac:dyDescent="0.2"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</row>
    <row r="217" spans="3:19" x14ac:dyDescent="0.2"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</row>
    <row r="218" spans="3:19" x14ac:dyDescent="0.2"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</row>
    <row r="219" spans="3:19" x14ac:dyDescent="0.2"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</row>
    <row r="220" spans="3:19" x14ac:dyDescent="0.2"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</row>
    <row r="221" spans="3:19" x14ac:dyDescent="0.2"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</row>
    <row r="222" spans="3:19" x14ac:dyDescent="0.2"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</row>
    <row r="223" spans="3:19" x14ac:dyDescent="0.2"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</row>
    <row r="224" spans="3:19" x14ac:dyDescent="0.2"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</row>
    <row r="225" spans="3:19" x14ac:dyDescent="0.2"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</row>
    <row r="226" spans="3:19" x14ac:dyDescent="0.2"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</row>
    <row r="227" spans="3:19" x14ac:dyDescent="0.2"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</row>
    <row r="228" spans="3:19" x14ac:dyDescent="0.2"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</row>
    <row r="229" spans="3:19" x14ac:dyDescent="0.2"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</row>
    <row r="230" spans="3:19" x14ac:dyDescent="0.2"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</row>
    <row r="231" spans="3:19" x14ac:dyDescent="0.2"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</row>
    <row r="232" spans="3:19" x14ac:dyDescent="0.2"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</row>
    <row r="233" spans="3:19" x14ac:dyDescent="0.2"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</row>
    <row r="234" spans="3:19" x14ac:dyDescent="0.2"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</row>
    <row r="235" spans="3:19" x14ac:dyDescent="0.2"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</row>
    <row r="236" spans="3:19" x14ac:dyDescent="0.2"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</row>
    <row r="237" spans="3:19" x14ac:dyDescent="0.2"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</row>
    <row r="238" spans="3:19" x14ac:dyDescent="0.2"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</row>
    <row r="239" spans="3:19" x14ac:dyDescent="0.2"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</row>
    <row r="240" spans="3:19" x14ac:dyDescent="0.2"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</row>
    <row r="241" spans="3:19" x14ac:dyDescent="0.2"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</row>
    <row r="242" spans="3:19" x14ac:dyDescent="0.2"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</row>
    <row r="243" spans="3:19" x14ac:dyDescent="0.2"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</row>
    <row r="244" spans="3:19" x14ac:dyDescent="0.2"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</row>
    <row r="245" spans="3:19" x14ac:dyDescent="0.2"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</row>
    <row r="246" spans="3:19" x14ac:dyDescent="0.2"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</row>
    <row r="247" spans="3:19" x14ac:dyDescent="0.2"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</row>
    <row r="248" spans="3:19" x14ac:dyDescent="0.2"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</row>
    <row r="249" spans="3:19" x14ac:dyDescent="0.2"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</row>
    <row r="250" spans="3:19" x14ac:dyDescent="0.2"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</row>
    <row r="251" spans="3:19" x14ac:dyDescent="0.2"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</row>
    <row r="252" spans="3:19" x14ac:dyDescent="0.2"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</row>
    <row r="253" spans="3:19" x14ac:dyDescent="0.2"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</row>
    <row r="254" spans="3:19" x14ac:dyDescent="0.2"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</row>
    <row r="255" spans="3:19" x14ac:dyDescent="0.2"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</row>
    <row r="256" spans="3:19" x14ac:dyDescent="0.2"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</row>
    <row r="257" spans="3:19" x14ac:dyDescent="0.2"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</row>
    <row r="258" spans="3:19" x14ac:dyDescent="0.2"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</row>
    <row r="259" spans="3:19" x14ac:dyDescent="0.2"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</row>
    <row r="260" spans="3:19" x14ac:dyDescent="0.2"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</row>
    <row r="261" spans="3:19" x14ac:dyDescent="0.2"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</row>
    <row r="262" spans="3:19" x14ac:dyDescent="0.2"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</row>
    <row r="263" spans="3:19" x14ac:dyDescent="0.2"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</row>
    <row r="264" spans="3:19" x14ac:dyDescent="0.2"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</row>
    <row r="265" spans="3:19" x14ac:dyDescent="0.2"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</row>
    <row r="266" spans="3:19" x14ac:dyDescent="0.2"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</row>
    <row r="267" spans="3:19" x14ac:dyDescent="0.2"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</row>
    <row r="268" spans="3:19" x14ac:dyDescent="0.2"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</row>
    <row r="269" spans="3:19" x14ac:dyDescent="0.2"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</row>
    <row r="270" spans="3:19" x14ac:dyDescent="0.2"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</row>
    <row r="271" spans="3:19" x14ac:dyDescent="0.2"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</row>
    <row r="272" spans="3:19" x14ac:dyDescent="0.2"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</row>
    <row r="273" spans="3:19" x14ac:dyDescent="0.2"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</row>
    <row r="274" spans="3:19" x14ac:dyDescent="0.2"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</row>
    <row r="275" spans="3:19" x14ac:dyDescent="0.2"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</row>
    <row r="276" spans="3:19" x14ac:dyDescent="0.2"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</row>
    <row r="277" spans="3:19" x14ac:dyDescent="0.2"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</row>
    <row r="278" spans="3:19" x14ac:dyDescent="0.2"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</row>
    <row r="279" spans="3:19" x14ac:dyDescent="0.2"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</row>
    <row r="280" spans="3:19" x14ac:dyDescent="0.2"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</row>
    <row r="281" spans="3:19" x14ac:dyDescent="0.2"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</row>
    <row r="282" spans="3:19" x14ac:dyDescent="0.2"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</row>
    <row r="283" spans="3:19" x14ac:dyDescent="0.2"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</row>
    <row r="284" spans="3:19" x14ac:dyDescent="0.2"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</row>
    <row r="285" spans="3:19" x14ac:dyDescent="0.2"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</row>
    <row r="286" spans="3:19" x14ac:dyDescent="0.2"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</row>
    <row r="287" spans="3:19" x14ac:dyDescent="0.2"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</row>
    <row r="288" spans="3:19" x14ac:dyDescent="0.2"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</row>
    <row r="289" spans="3:19" x14ac:dyDescent="0.2"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</row>
    <row r="290" spans="3:19" x14ac:dyDescent="0.2"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</row>
    <row r="291" spans="3:19" x14ac:dyDescent="0.2"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</row>
    <row r="292" spans="3:19" x14ac:dyDescent="0.2"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</row>
    <row r="293" spans="3:19" x14ac:dyDescent="0.2"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</row>
    <row r="294" spans="3:19" x14ac:dyDescent="0.2"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</row>
    <row r="295" spans="3:19" x14ac:dyDescent="0.2"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</row>
    <row r="296" spans="3:19" x14ac:dyDescent="0.2"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</row>
    <row r="297" spans="3:19" x14ac:dyDescent="0.2"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</row>
    <row r="298" spans="3:19" x14ac:dyDescent="0.2"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</row>
    <row r="299" spans="3:19" x14ac:dyDescent="0.2"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</row>
    <row r="300" spans="3:19" x14ac:dyDescent="0.2"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</row>
    <row r="301" spans="3:19" x14ac:dyDescent="0.2"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</row>
    <row r="302" spans="3:19" x14ac:dyDescent="0.2"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</row>
    <row r="303" spans="3:19" x14ac:dyDescent="0.2"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</row>
    <row r="304" spans="3:19" x14ac:dyDescent="0.2"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</row>
    <row r="305" spans="3:19" x14ac:dyDescent="0.2"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</row>
    <row r="306" spans="3:19" x14ac:dyDescent="0.2"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</row>
    <row r="307" spans="3:19" x14ac:dyDescent="0.2"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</row>
    <row r="308" spans="3:19" x14ac:dyDescent="0.2"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</row>
    <row r="309" spans="3:19" x14ac:dyDescent="0.2"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</row>
    <row r="310" spans="3:19" x14ac:dyDescent="0.2"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</row>
    <row r="311" spans="3:19" x14ac:dyDescent="0.2"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</row>
    <row r="312" spans="3:19" x14ac:dyDescent="0.2"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</row>
    <row r="313" spans="3:19" x14ac:dyDescent="0.2"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</row>
    <row r="314" spans="3:19" x14ac:dyDescent="0.2"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</row>
    <row r="315" spans="3:19" x14ac:dyDescent="0.2"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</row>
    <row r="316" spans="3:19" x14ac:dyDescent="0.2"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</row>
    <row r="317" spans="3:19" x14ac:dyDescent="0.2"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</row>
    <row r="318" spans="3:19" x14ac:dyDescent="0.2"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</row>
    <row r="319" spans="3:19" x14ac:dyDescent="0.2"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</row>
    <row r="320" spans="3:19" x14ac:dyDescent="0.2"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</row>
    <row r="321" spans="3:19" x14ac:dyDescent="0.2"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</row>
    <row r="322" spans="3:19" x14ac:dyDescent="0.2"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</row>
    <row r="323" spans="3:19" x14ac:dyDescent="0.2"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</row>
    <row r="324" spans="3:19" x14ac:dyDescent="0.2"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</row>
    <row r="325" spans="3:19" x14ac:dyDescent="0.2"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</row>
    <row r="326" spans="3:19" x14ac:dyDescent="0.2"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</row>
    <row r="327" spans="3:19" x14ac:dyDescent="0.2"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</row>
    <row r="328" spans="3:19" x14ac:dyDescent="0.2"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</row>
    <row r="329" spans="3:19" x14ac:dyDescent="0.2"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</row>
    <row r="330" spans="3:19" x14ac:dyDescent="0.2"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</row>
    <row r="331" spans="3:19" x14ac:dyDescent="0.2"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</row>
    <row r="332" spans="3:19" x14ac:dyDescent="0.2"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</row>
    <row r="333" spans="3:19" x14ac:dyDescent="0.2"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</row>
    <row r="334" spans="3:19" x14ac:dyDescent="0.2"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</row>
    <row r="335" spans="3:19" x14ac:dyDescent="0.2"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</row>
    <row r="336" spans="3:19" x14ac:dyDescent="0.2"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</row>
    <row r="337" spans="3:19" x14ac:dyDescent="0.2"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</row>
    <row r="338" spans="3:19" x14ac:dyDescent="0.2"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</row>
    <row r="339" spans="3:19" x14ac:dyDescent="0.2"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</row>
    <row r="340" spans="3:19" x14ac:dyDescent="0.2"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</row>
    <row r="341" spans="3:19" x14ac:dyDescent="0.2"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</row>
    <row r="342" spans="3:19" x14ac:dyDescent="0.2"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</row>
    <row r="343" spans="3:19" x14ac:dyDescent="0.2"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</row>
    <row r="344" spans="3:19" x14ac:dyDescent="0.2"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</row>
    <row r="345" spans="3:19" x14ac:dyDescent="0.2"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</row>
    <row r="346" spans="3:19" x14ac:dyDescent="0.2"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</row>
    <row r="347" spans="3:19" x14ac:dyDescent="0.2"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</row>
    <row r="348" spans="3:19" x14ac:dyDescent="0.2"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</row>
    <row r="349" spans="3:19" x14ac:dyDescent="0.2"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</row>
    <row r="350" spans="3:19" x14ac:dyDescent="0.2"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</row>
    <row r="351" spans="3:19" x14ac:dyDescent="0.2"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</row>
    <row r="352" spans="3:19" x14ac:dyDescent="0.2"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</row>
    <row r="353" spans="3:19" x14ac:dyDescent="0.2"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</row>
    <row r="354" spans="3:19" x14ac:dyDescent="0.2"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</row>
    <row r="355" spans="3:19" x14ac:dyDescent="0.2"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</row>
    <row r="356" spans="3:19" x14ac:dyDescent="0.2"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</row>
    <row r="357" spans="3:19" x14ac:dyDescent="0.2"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</row>
    <row r="358" spans="3:19" x14ac:dyDescent="0.2"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</row>
    <row r="359" spans="3:19" x14ac:dyDescent="0.2"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</row>
    <row r="360" spans="3:19" x14ac:dyDescent="0.2"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</row>
    <row r="361" spans="3:19" x14ac:dyDescent="0.2"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</row>
    <row r="362" spans="3:19" x14ac:dyDescent="0.2"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</row>
    <row r="363" spans="3:19" x14ac:dyDescent="0.2"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</row>
    <row r="364" spans="3:19" x14ac:dyDescent="0.2"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</row>
    <row r="365" spans="3:19" x14ac:dyDescent="0.2"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</row>
    <row r="366" spans="3:19" x14ac:dyDescent="0.2"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</row>
    <row r="367" spans="3:19" x14ac:dyDescent="0.2"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</row>
    <row r="368" spans="3:19" x14ac:dyDescent="0.2"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</row>
    <row r="369" spans="3:19" x14ac:dyDescent="0.2"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</row>
    <row r="370" spans="3:19" x14ac:dyDescent="0.2"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</row>
    <row r="371" spans="3:19" x14ac:dyDescent="0.2"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</row>
    <row r="372" spans="3:19" x14ac:dyDescent="0.2"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</row>
    <row r="373" spans="3:19" x14ac:dyDescent="0.2"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</row>
    <row r="374" spans="3:19" x14ac:dyDescent="0.2"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</row>
    <row r="375" spans="3:19" x14ac:dyDescent="0.2"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</row>
    <row r="376" spans="3:19" x14ac:dyDescent="0.2"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</row>
    <row r="377" spans="3:19" x14ac:dyDescent="0.2"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</row>
    <row r="378" spans="3:19" x14ac:dyDescent="0.2"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</row>
    <row r="379" spans="3:19" x14ac:dyDescent="0.2"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</row>
    <row r="380" spans="3:19" x14ac:dyDescent="0.2"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</row>
    <row r="381" spans="3:19" x14ac:dyDescent="0.2"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</row>
    <row r="382" spans="3:19" x14ac:dyDescent="0.2"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</row>
    <row r="383" spans="3:19" x14ac:dyDescent="0.2"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</row>
    <row r="384" spans="3:19" x14ac:dyDescent="0.2"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</row>
    <row r="385" spans="3:19" x14ac:dyDescent="0.2"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</row>
    <row r="386" spans="3:19" x14ac:dyDescent="0.2"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</row>
    <row r="387" spans="3:19" x14ac:dyDescent="0.2"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</row>
    <row r="388" spans="3:19" x14ac:dyDescent="0.2"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</row>
    <row r="389" spans="3:19" x14ac:dyDescent="0.2"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</row>
    <row r="390" spans="3:19" x14ac:dyDescent="0.2"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</row>
    <row r="391" spans="3:19" x14ac:dyDescent="0.2"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</row>
    <row r="392" spans="3:19" x14ac:dyDescent="0.2"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</row>
    <row r="393" spans="3:19" x14ac:dyDescent="0.2"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</row>
    <row r="394" spans="3:19" x14ac:dyDescent="0.2"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</row>
    <row r="395" spans="3:19" x14ac:dyDescent="0.2"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</row>
    <row r="396" spans="3:19" x14ac:dyDescent="0.2"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</row>
    <row r="397" spans="3:19" x14ac:dyDescent="0.2"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</row>
    <row r="398" spans="3:19" x14ac:dyDescent="0.2"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</row>
    <row r="399" spans="3:19" x14ac:dyDescent="0.2"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</row>
    <row r="400" spans="3:19" x14ac:dyDescent="0.2"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</row>
    <row r="401" spans="3:19" x14ac:dyDescent="0.2"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</row>
    <row r="402" spans="3:19" x14ac:dyDescent="0.2"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</row>
    <row r="403" spans="3:19" x14ac:dyDescent="0.2"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</row>
    <row r="404" spans="3:19" x14ac:dyDescent="0.2"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</row>
    <row r="405" spans="3:19" x14ac:dyDescent="0.2"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</row>
    <row r="406" spans="3:19" x14ac:dyDescent="0.2"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</row>
    <row r="407" spans="3:19" x14ac:dyDescent="0.2"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</row>
    <row r="408" spans="3:19" x14ac:dyDescent="0.2"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</row>
    <row r="409" spans="3:19" x14ac:dyDescent="0.2"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</row>
    <row r="410" spans="3:19" x14ac:dyDescent="0.2"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</row>
    <row r="411" spans="3:19" x14ac:dyDescent="0.2"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</row>
    <row r="412" spans="3:19" x14ac:dyDescent="0.2"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</row>
    <row r="413" spans="3:19" x14ac:dyDescent="0.2"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</row>
    <row r="414" spans="3:19" x14ac:dyDescent="0.2"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</row>
    <row r="415" spans="3:19" x14ac:dyDescent="0.2"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</row>
    <row r="416" spans="3:19" x14ac:dyDescent="0.2"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</row>
    <row r="417" spans="3:19" x14ac:dyDescent="0.2"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</row>
    <row r="418" spans="3:19" x14ac:dyDescent="0.2"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</row>
    <row r="419" spans="3:19" x14ac:dyDescent="0.2"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</row>
    <row r="420" spans="3:19" x14ac:dyDescent="0.2"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</row>
    <row r="421" spans="3:19" x14ac:dyDescent="0.2"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</row>
    <row r="422" spans="3:19" x14ac:dyDescent="0.2"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</row>
    <row r="423" spans="3:19" x14ac:dyDescent="0.2"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</row>
    <row r="424" spans="3:19" x14ac:dyDescent="0.2"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</row>
    <row r="425" spans="3:19" x14ac:dyDescent="0.2"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</row>
    <row r="426" spans="3:19" x14ac:dyDescent="0.2"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</row>
    <row r="427" spans="3:19" x14ac:dyDescent="0.2"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</row>
    <row r="428" spans="3:19" x14ac:dyDescent="0.2"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</row>
    <row r="429" spans="3:19" x14ac:dyDescent="0.2"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</row>
    <row r="430" spans="3:19" x14ac:dyDescent="0.2"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</row>
    <row r="431" spans="3:19" x14ac:dyDescent="0.2"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</row>
    <row r="432" spans="3:19" x14ac:dyDescent="0.2"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</row>
    <row r="433" spans="3:19" x14ac:dyDescent="0.2"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</row>
    <row r="434" spans="3:19" x14ac:dyDescent="0.2"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</row>
    <row r="435" spans="3:19" x14ac:dyDescent="0.2"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</row>
    <row r="436" spans="3:19" x14ac:dyDescent="0.2"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</row>
    <row r="437" spans="3:19" x14ac:dyDescent="0.2"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</row>
    <row r="438" spans="3:19" x14ac:dyDescent="0.2"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</row>
    <row r="439" spans="3:19" x14ac:dyDescent="0.2"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</row>
    <row r="440" spans="3:19" x14ac:dyDescent="0.2"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</row>
    <row r="441" spans="3:19" x14ac:dyDescent="0.2"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</row>
    <row r="442" spans="3:19" x14ac:dyDescent="0.2"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</row>
    <row r="443" spans="3:19" x14ac:dyDescent="0.2"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</row>
    <row r="444" spans="3:19" x14ac:dyDescent="0.2"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</row>
    <row r="445" spans="3:19" x14ac:dyDescent="0.2"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</row>
    <row r="446" spans="3:19" x14ac:dyDescent="0.2"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</row>
    <row r="447" spans="3:19" x14ac:dyDescent="0.2"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</row>
    <row r="448" spans="3:19" x14ac:dyDescent="0.2"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</row>
    <row r="449" spans="3:19" x14ac:dyDescent="0.2"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</row>
    <row r="450" spans="3:19" x14ac:dyDescent="0.2"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</row>
    <row r="451" spans="3:19" x14ac:dyDescent="0.2"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</row>
    <row r="452" spans="3:19" x14ac:dyDescent="0.2"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</row>
    <row r="453" spans="3:19" x14ac:dyDescent="0.2"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</row>
    <row r="454" spans="3:19" x14ac:dyDescent="0.2"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</row>
    <row r="455" spans="3:19" x14ac:dyDescent="0.2"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</row>
    <row r="456" spans="3:19" x14ac:dyDescent="0.2"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</row>
    <row r="457" spans="3:19" x14ac:dyDescent="0.2"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</row>
    <row r="458" spans="3:19" x14ac:dyDescent="0.2"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</row>
    <row r="459" spans="3:19" x14ac:dyDescent="0.2"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</row>
    <row r="460" spans="3:19" x14ac:dyDescent="0.2"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</row>
    <row r="461" spans="3:19" x14ac:dyDescent="0.2"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</row>
    <row r="462" spans="3:19" x14ac:dyDescent="0.2"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</row>
    <row r="463" spans="3:19" x14ac:dyDescent="0.2"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</row>
    <row r="464" spans="3:19" x14ac:dyDescent="0.2"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</row>
    <row r="465" spans="3:19" x14ac:dyDescent="0.2"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</row>
    <row r="466" spans="3:19" x14ac:dyDescent="0.2"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</row>
    <row r="467" spans="3:19" x14ac:dyDescent="0.2"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</row>
    <row r="468" spans="3:19" x14ac:dyDescent="0.2"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</row>
    <row r="469" spans="3:19" x14ac:dyDescent="0.2"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</row>
    <row r="470" spans="3:19" x14ac:dyDescent="0.2"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</row>
    <row r="471" spans="3:19" x14ac:dyDescent="0.2"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</row>
    <row r="472" spans="3:19" x14ac:dyDescent="0.2"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</row>
    <row r="473" spans="3:19" x14ac:dyDescent="0.2"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</row>
    <row r="474" spans="3:19" x14ac:dyDescent="0.2"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</row>
    <row r="475" spans="3:19" x14ac:dyDescent="0.2"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</row>
    <row r="476" spans="3:19" x14ac:dyDescent="0.2"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</row>
    <row r="477" spans="3:19" x14ac:dyDescent="0.2"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</row>
    <row r="478" spans="3:19" x14ac:dyDescent="0.2"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</row>
    <row r="479" spans="3:19" x14ac:dyDescent="0.2"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</row>
    <row r="480" spans="3:19" x14ac:dyDescent="0.2"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</row>
    <row r="481" spans="3:19" x14ac:dyDescent="0.2"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</row>
    <row r="482" spans="3:19" x14ac:dyDescent="0.2"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</row>
    <row r="483" spans="3:19" x14ac:dyDescent="0.2"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</row>
    <row r="484" spans="3:19" x14ac:dyDescent="0.2"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</row>
    <row r="485" spans="3:19" x14ac:dyDescent="0.2"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</row>
    <row r="486" spans="3:19" x14ac:dyDescent="0.2"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</row>
    <row r="487" spans="3:19" x14ac:dyDescent="0.2"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</row>
    <row r="488" spans="3:19" x14ac:dyDescent="0.2"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</row>
    <row r="489" spans="3:19" x14ac:dyDescent="0.2"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</row>
    <row r="490" spans="3:19" x14ac:dyDescent="0.2"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</row>
    <row r="491" spans="3:19" x14ac:dyDescent="0.2"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</row>
    <row r="492" spans="3:19" x14ac:dyDescent="0.2"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</row>
    <row r="493" spans="3:19" x14ac:dyDescent="0.2"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</row>
    <row r="494" spans="3:19" x14ac:dyDescent="0.2"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</row>
    <row r="495" spans="3:19" x14ac:dyDescent="0.2"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</row>
    <row r="496" spans="3:19" x14ac:dyDescent="0.2"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</row>
    <row r="497" spans="3:19" x14ac:dyDescent="0.2"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</row>
    <row r="498" spans="3:19" x14ac:dyDescent="0.2"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</row>
    <row r="499" spans="3:19" x14ac:dyDescent="0.2"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</row>
    <row r="500" spans="3:19" x14ac:dyDescent="0.2"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</row>
    <row r="501" spans="3:19" x14ac:dyDescent="0.2"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</row>
    <row r="502" spans="3:19" x14ac:dyDescent="0.2"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</row>
    <row r="503" spans="3:19" x14ac:dyDescent="0.2"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</row>
    <row r="504" spans="3:19" x14ac:dyDescent="0.2"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</row>
    <row r="505" spans="3:19" x14ac:dyDescent="0.2"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</row>
    <row r="506" spans="3:19" x14ac:dyDescent="0.2"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</row>
    <row r="507" spans="3:19" x14ac:dyDescent="0.2"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</row>
    <row r="508" spans="3:19" x14ac:dyDescent="0.2"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</row>
    <row r="509" spans="3:19" x14ac:dyDescent="0.2"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</row>
    <row r="510" spans="3:19" x14ac:dyDescent="0.2"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</row>
    <row r="511" spans="3:19" x14ac:dyDescent="0.2"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</row>
    <row r="512" spans="3:19" x14ac:dyDescent="0.2"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</row>
    <row r="513" spans="3:19" x14ac:dyDescent="0.2"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</row>
    <row r="514" spans="3:19" x14ac:dyDescent="0.2"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</row>
    <row r="515" spans="3:19" x14ac:dyDescent="0.2"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</row>
    <row r="516" spans="3:19" x14ac:dyDescent="0.2"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</row>
    <row r="517" spans="3:19" x14ac:dyDescent="0.2"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</row>
    <row r="518" spans="3:19" x14ac:dyDescent="0.2"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</row>
    <row r="519" spans="3:19" x14ac:dyDescent="0.2"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</row>
    <row r="520" spans="3:19" x14ac:dyDescent="0.2"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</row>
    <row r="521" spans="3:19" x14ac:dyDescent="0.2"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</row>
    <row r="522" spans="3:19" x14ac:dyDescent="0.2"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</row>
    <row r="523" spans="3:19" x14ac:dyDescent="0.2"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</row>
    <row r="524" spans="3:19" x14ac:dyDescent="0.2"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</row>
    <row r="525" spans="3:19" x14ac:dyDescent="0.2"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</row>
    <row r="526" spans="3:19" x14ac:dyDescent="0.2"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</row>
    <row r="527" spans="3:19" x14ac:dyDescent="0.2"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</row>
    <row r="528" spans="3:19" x14ac:dyDescent="0.2"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</row>
    <row r="529" spans="3:19" x14ac:dyDescent="0.2"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</row>
    <row r="530" spans="3:19" x14ac:dyDescent="0.2"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</row>
    <row r="531" spans="3:19" x14ac:dyDescent="0.2"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</row>
    <row r="532" spans="3:19" x14ac:dyDescent="0.2"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</row>
    <row r="533" spans="3:19" x14ac:dyDescent="0.2"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</row>
    <row r="534" spans="3:19" x14ac:dyDescent="0.2"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</row>
    <row r="535" spans="3:19" x14ac:dyDescent="0.2"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</row>
    <row r="536" spans="3:19" x14ac:dyDescent="0.2"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</row>
    <row r="537" spans="3:19" x14ac:dyDescent="0.2"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</row>
    <row r="538" spans="3:19" x14ac:dyDescent="0.2"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</row>
    <row r="539" spans="3:19" x14ac:dyDescent="0.2"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</row>
    <row r="540" spans="3:19" x14ac:dyDescent="0.2"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</row>
    <row r="541" spans="3:19" x14ac:dyDescent="0.2"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</row>
    <row r="542" spans="3:19" x14ac:dyDescent="0.2"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</row>
    <row r="543" spans="3:19" x14ac:dyDescent="0.2"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</row>
    <row r="544" spans="3:19" x14ac:dyDescent="0.2"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</row>
    <row r="545" spans="3:19" x14ac:dyDescent="0.2"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</row>
    <row r="546" spans="3:19" x14ac:dyDescent="0.2"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</row>
    <row r="547" spans="3:19" x14ac:dyDescent="0.2"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</row>
    <row r="548" spans="3:19" x14ac:dyDescent="0.2"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</row>
    <row r="549" spans="3:19" x14ac:dyDescent="0.2"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</row>
    <row r="550" spans="3:19" x14ac:dyDescent="0.2"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</row>
    <row r="551" spans="3:19" x14ac:dyDescent="0.2"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</row>
    <row r="552" spans="3:19" x14ac:dyDescent="0.2"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</row>
    <row r="553" spans="3:19" x14ac:dyDescent="0.2"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</row>
    <row r="554" spans="3:19" x14ac:dyDescent="0.2"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</row>
    <row r="555" spans="3:19" x14ac:dyDescent="0.2"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</row>
    <row r="556" spans="3:19" x14ac:dyDescent="0.2"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</row>
    <row r="557" spans="3:19" x14ac:dyDescent="0.2"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</row>
    <row r="558" spans="3:19" x14ac:dyDescent="0.2"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</row>
    <row r="559" spans="3:19" x14ac:dyDescent="0.2"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</row>
    <row r="560" spans="3:19" x14ac:dyDescent="0.2"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</row>
    <row r="561" spans="3:19" x14ac:dyDescent="0.2"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</row>
    <row r="562" spans="3:19" x14ac:dyDescent="0.2"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</row>
    <row r="563" spans="3:19" x14ac:dyDescent="0.2"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</row>
    <row r="564" spans="3:19" x14ac:dyDescent="0.2"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</row>
    <row r="565" spans="3:19" x14ac:dyDescent="0.2"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</row>
    <row r="566" spans="3:19" x14ac:dyDescent="0.2"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</row>
    <row r="567" spans="3:19" x14ac:dyDescent="0.2"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</row>
    <row r="568" spans="3:19" x14ac:dyDescent="0.2"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</row>
    <row r="569" spans="3:19" x14ac:dyDescent="0.2"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</row>
    <row r="570" spans="3:19" x14ac:dyDescent="0.2"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</row>
    <row r="571" spans="3:19" x14ac:dyDescent="0.2"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</row>
    <row r="572" spans="3:19" x14ac:dyDescent="0.2"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</row>
    <row r="573" spans="3:19" x14ac:dyDescent="0.2"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</row>
    <row r="574" spans="3:19" x14ac:dyDescent="0.2"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</row>
    <row r="575" spans="3:19" x14ac:dyDescent="0.2"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</row>
    <row r="576" spans="3:19" x14ac:dyDescent="0.2"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</row>
    <row r="577" spans="3:19" x14ac:dyDescent="0.2"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</row>
    <row r="578" spans="3:19" x14ac:dyDescent="0.2"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</row>
    <row r="579" spans="3:19" x14ac:dyDescent="0.2"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</row>
    <row r="580" spans="3:19" x14ac:dyDescent="0.2"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</row>
    <row r="581" spans="3:19" x14ac:dyDescent="0.2"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</row>
    <row r="582" spans="3:19" x14ac:dyDescent="0.2"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</row>
    <row r="583" spans="3:19" x14ac:dyDescent="0.2"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</row>
    <row r="584" spans="3:19" x14ac:dyDescent="0.2"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</row>
    <row r="585" spans="3:19" x14ac:dyDescent="0.2"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</row>
    <row r="586" spans="3:19" x14ac:dyDescent="0.2"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</row>
    <row r="587" spans="3:19" x14ac:dyDescent="0.2"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</row>
    <row r="588" spans="3:19" x14ac:dyDescent="0.2"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</row>
    <row r="589" spans="3:19" x14ac:dyDescent="0.2"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</row>
    <row r="590" spans="3:19" x14ac:dyDescent="0.2"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</row>
    <row r="591" spans="3:19" x14ac:dyDescent="0.2"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</row>
    <row r="592" spans="3:19" x14ac:dyDescent="0.2"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</row>
    <row r="593" spans="3:19" x14ac:dyDescent="0.2"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</row>
    <row r="594" spans="3:19" x14ac:dyDescent="0.2"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</row>
    <row r="595" spans="3:19" x14ac:dyDescent="0.2"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</row>
    <row r="596" spans="3:19" x14ac:dyDescent="0.2"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</row>
    <row r="597" spans="3:19" x14ac:dyDescent="0.2"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</row>
    <row r="598" spans="3:19" x14ac:dyDescent="0.2"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</row>
    <row r="599" spans="3:19" x14ac:dyDescent="0.2"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</row>
    <row r="600" spans="3:19" x14ac:dyDescent="0.2"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</row>
    <row r="601" spans="3:19" x14ac:dyDescent="0.2"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</row>
    <row r="602" spans="3:19" x14ac:dyDescent="0.2"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</row>
    <row r="603" spans="3:19" x14ac:dyDescent="0.2"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</row>
    <row r="604" spans="3:19" x14ac:dyDescent="0.2"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</row>
    <row r="605" spans="3:19" x14ac:dyDescent="0.2"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</row>
    <row r="606" spans="3:19" x14ac:dyDescent="0.2"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</row>
    <row r="607" spans="3:19" x14ac:dyDescent="0.2"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</row>
    <row r="608" spans="3:19" x14ac:dyDescent="0.2"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</row>
    <row r="609" spans="3:19" x14ac:dyDescent="0.2"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</row>
    <row r="610" spans="3:19" x14ac:dyDescent="0.2"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</row>
    <row r="611" spans="3:19" x14ac:dyDescent="0.2"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</row>
    <row r="612" spans="3:19" x14ac:dyDescent="0.2"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</row>
    <row r="613" spans="3:19" x14ac:dyDescent="0.2"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</row>
    <row r="614" spans="3:19" x14ac:dyDescent="0.2"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</row>
    <row r="615" spans="3:19" x14ac:dyDescent="0.2"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</row>
    <row r="616" spans="3:19" x14ac:dyDescent="0.2"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</row>
    <row r="617" spans="3:19" x14ac:dyDescent="0.2"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</row>
    <row r="618" spans="3:19" x14ac:dyDescent="0.2"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</row>
    <row r="619" spans="3:19" x14ac:dyDescent="0.2"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</row>
    <row r="620" spans="3:19" x14ac:dyDescent="0.2"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</row>
    <row r="621" spans="3:19" x14ac:dyDescent="0.2"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</row>
    <row r="622" spans="3:19" x14ac:dyDescent="0.2"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</row>
    <row r="623" spans="3:19" x14ac:dyDescent="0.2"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</row>
    <row r="624" spans="3:19" x14ac:dyDescent="0.2"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</row>
    <row r="625" spans="3:19" x14ac:dyDescent="0.2"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</row>
    <row r="626" spans="3:19" x14ac:dyDescent="0.2"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</row>
    <row r="627" spans="3:19" x14ac:dyDescent="0.2"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</row>
    <row r="628" spans="3:19" x14ac:dyDescent="0.2"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</row>
    <row r="629" spans="3:19" x14ac:dyDescent="0.2"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</row>
    <row r="630" spans="3:19" x14ac:dyDescent="0.2"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</row>
    <row r="631" spans="3:19" x14ac:dyDescent="0.2"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</row>
    <row r="632" spans="3:19" x14ac:dyDescent="0.2"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</row>
    <row r="633" spans="3:19" x14ac:dyDescent="0.2"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</row>
    <row r="634" spans="3:19" x14ac:dyDescent="0.2"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</row>
    <row r="635" spans="3:19" x14ac:dyDescent="0.2"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</row>
    <row r="636" spans="3:19" x14ac:dyDescent="0.2"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</row>
    <row r="637" spans="3:19" x14ac:dyDescent="0.2"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</row>
    <row r="638" spans="3:19" x14ac:dyDescent="0.2"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</row>
    <row r="639" spans="3:19" x14ac:dyDescent="0.2"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</row>
    <row r="640" spans="3:19" x14ac:dyDescent="0.2"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</row>
    <row r="641" spans="3:19" x14ac:dyDescent="0.2"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</row>
    <row r="642" spans="3:19" x14ac:dyDescent="0.2"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</row>
    <row r="643" spans="3:19" x14ac:dyDescent="0.2"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</row>
    <row r="644" spans="3:19" x14ac:dyDescent="0.2"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</row>
    <row r="645" spans="3:19" x14ac:dyDescent="0.2"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</row>
    <row r="646" spans="3:19" x14ac:dyDescent="0.2"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</row>
    <row r="647" spans="3:19" x14ac:dyDescent="0.2"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</row>
    <row r="648" spans="3:19" x14ac:dyDescent="0.2"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</row>
    <row r="649" spans="3:19" x14ac:dyDescent="0.2"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</row>
    <row r="650" spans="3:19" x14ac:dyDescent="0.2"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</row>
    <row r="651" spans="3:19" x14ac:dyDescent="0.2"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</row>
    <row r="652" spans="3:19" x14ac:dyDescent="0.2"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</row>
    <row r="653" spans="3:19" x14ac:dyDescent="0.2"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</row>
    <row r="654" spans="3:19" x14ac:dyDescent="0.2"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</row>
    <row r="655" spans="3:19" x14ac:dyDescent="0.2"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</row>
    <row r="656" spans="3:19" x14ac:dyDescent="0.2"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</row>
    <row r="657" spans="3:19" x14ac:dyDescent="0.2"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</row>
    <row r="658" spans="3:19" x14ac:dyDescent="0.2"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</row>
    <row r="659" spans="3:19" x14ac:dyDescent="0.2"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</row>
    <row r="660" spans="3:19" x14ac:dyDescent="0.2"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</row>
    <row r="661" spans="3:19" x14ac:dyDescent="0.2"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</row>
    <row r="662" spans="3:19" x14ac:dyDescent="0.2"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</row>
    <row r="663" spans="3:19" x14ac:dyDescent="0.2"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</row>
    <row r="664" spans="3:19" x14ac:dyDescent="0.2"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</row>
    <row r="665" spans="3:19" x14ac:dyDescent="0.2"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</row>
    <row r="666" spans="3:19" x14ac:dyDescent="0.2"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</row>
    <row r="667" spans="3:19" x14ac:dyDescent="0.2"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</row>
    <row r="668" spans="3:19" x14ac:dyDescent="0.2"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</row>
    <row r="669" spans="3:19" x14ac:dyDescent="0.2"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</row>
    <row r="670" spans="3:19" x14ac:dyDescent="0.2"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</row>
    <row r="671" spans="3:19" x14ac:dyDescent="0.2"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</row>
    <row r="672" spans="3:19" x14ac:dyDescent="0.2"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</row>
    <row r="673" spans="3:19" x14ac:dyDescent="0.2"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</row>
    <row r="674" spans="3:19" x14ac:dyDescent="0.2"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</row>
    <row r="675" spans="3:19" x14ac:dyDescent="0.2"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</row>
    <row r="676" spans="3:19" x14ac:dyDescent="0.2"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</row>
    <row r="677" spans="3:19" x14ac:dyDescent="0.2"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</row>
    <row r="678" spans="3:19" x14ac:dyDescent="0.2"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</row>
    <row r="679" spans="3:19" x14ac:dyDescent="0.2"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</row>
    <row r="680" spans="3:19" x14ac:dyDescent="0.2"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</row>
    <row r="681" spans="3:19" x14ac:dyDescent="0.2"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</row>
    <row r="682" spans="3:19" x14ac:dyDescent="0.2"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</row>
    <row r="683" spans="3:19" x14ac:dyDescent="0.2"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</row>
    <row r="684" spans="3:19" x14ac:dyDescent="0.2"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</row>
    <row r="685" spans="3:19" x14ac:dyDescent="0.2"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</row>
    <row r="686" spans="3:19" x14ac:dyDescent="0.2"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</row>
    <row r="687" spans="3:19" x14ac:dyDescent="0.2"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</row>
    <row r="688" spans="3:19" x14ac:dyDescent="0.2"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</row>
    <row r="689" spans="3:19" x14ac:dyDescent="0.2"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</row>
    <row r="690" spans="3:19" x14ac:dyDescent="0.2"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</row>
    <row r="691" spans="3:19" x14ac:dyDescent="0.2"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</row>
    <row r="692" spans="3:19" x14ac:dyDescent="0.2"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</row>
    <row r="693" spans="3:19" x14ac:dyDescent="0.2"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</row>
    <row r="694" spans="3:19" x14ac:dyDescent="0.2"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</row>
    <row r="695" spans="3:19" x14ac:dyDescent="0.2"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</row>
    <row r="696" spans="3:19" x14ac:dyDescent="0.2"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</row>
    <row r="697" spans="3:19" x14ac:dyDescent="0.2"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</row>
    <row r="698" spans="3:19" x14ac:dyDescent="0.2"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</row>
    <row r="699" spans="3:19" x14ac:dyDescent="0.2"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</row>
    <row r="700" spans="3:19" x14ac:dyDescent="0.2"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</row>
    <row r="701" spans="3:19" x14ac:dyDescent="0.2"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</row>
    <row r="702" spans="3:19" x14ac:dyDescent="0.2"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</row>
    <row r="703" spans="3:19" x14ac:dyDescent="0.2"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</row>
    <row r="704" spans="3:19" x14ac:dyDescent="0.2"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</row>
    <row r="705" spans="3:19" x14ac:dyDescent="0.2"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</row>
    <row r="706" spans="3:19" x14ac:dyDescent="0.2"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</row>
    <row r="707" spans="3:19" x14ac:dyDescent="0.2"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</row>
    <row r="708" spans="3:19" x14ac:dyDescent="0.2"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</row>
    <row r="709" spans="3:19" x14ac:dyDescent="0.2"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</row>
    <row r="710" spans="3:19" x14ac:dyDescent="0.2"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</row>
    <row r="711" spans="3:19" x14ac:dyDescent="0.2"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</row>
    <row r="712" spans="3:19" x14ac:dyDescent="0.2"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</row>
    <row r="713" spans="3:19" x14ac:dyDescent="0.2"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</row>
    <row r="714" spans="3:19" x14ac:dyDescent="0.2"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</row>
    <row r="715" spans="3:19" x14ac:dyDescent="0.2"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</row>
    <row r="716" spans="3:19" x14ac:dyDescent="0.2"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</row>
    <row r="717" spans="3:19" x14ac:dyDescent="0.2"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</row>
    <row r="718" spans="3:19" x14ac:dyDescent="0.2"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</row>
    <row r="719" spans="3:19" x14ac:dyDescent="0.2"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</row>
    <row r="720" spans="3:19" x14ac:dyDescent="0.2"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</row>
    <row r="721" spans="3:19" x14ac:dyDescent="0.2"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</row>
    <row r="722" spans="3:19" x14ac:dyDescent="0.2"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</row>
    <row r="723" spans="3:19" x14ac:dyDescent="0.2"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</row>
    <row r="724" spans="3:19" x14ac:dyDescent="0.2"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</row>
    <row r="725" spans="3:19" x14ac:dyDescent="0.2"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</row>
    <row r="726" spans="3:19" x14ac:dyDescent="0.2"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</row>
    <row r="727" spans="3:19" x14ac:dyDescent="0.2"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</row>
    <row r="728" spans="3:19" x14ac:dyDescent="0.2"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</row>
    <row r="729" spans="3:19" x14ac:dyDescent="0.2"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</row>
    <row r="730" spans="3:19" x14ac:dyDescent="0.2"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</row>
    <row r="731" spans="3:19" x14ac:dyDescent="0.2"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</row>
    <row r="732" spans="3:19" x14ac:dyDescent="0.2"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</row>
    <row r="733" spans="3:19" x14ac:dyDescent="0.2"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</row>
    <row r="734" spans="3:19" x14ac:dyDescent="0.2"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</row>
    <row r="735" spans="3:19" x14ac:dyDescent="0.2"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</row>
    <row r="736" spans="3:19" x14ac:dyDescent="0.2"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</row>
    <row r="737" spans="3:19" x14ac:dyDescent="0.2"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</row>
    <row r="738" spans="3:19" x14ac:dyDescent="0.2"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</row>
    <row r="739" spans="3:19" x14ac:dyDescent="0.2"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</row>
    <row r="740" spans="3:19" x14ac:dyDescent="0.2"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</row>
    <row r="741" spans="3:19" x14ac:dyDescent="0.2"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</row>
    <row r="742" spans="3:19" x14ac:dyDescent="0.2"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</row>
    <row r="743" spans="3:19" x14ac:dyDescent="0.2"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</row>
    <row r="744" spans="3:19" x14ac:dyDescent="0.2"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</row>
    <row r="745" spans="3:19" x14ac:dyDescent="0.2"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</row>
    <row r="746" spans="3:19" x14ac:dyDescent="0.2"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</row>
    <row r="747" spans="3:19" x14ac:dyDescent="0.2"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</row>
    <row r="748" spans="3:19" x14ac:dyDescent="0.2"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</row>
    <row r="749" spans="3:19" x14ac:dyDescent="0.2"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</row>
    <row r="750" spans="3:19" x14ac:dyDescent="0.2"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</row>
    <row r="751" spans="3:19" x14ac:dyDescent="0.2"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</row>
    <row r="752" spans="3:19" x14ac:dyDescent="0.2"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</row>
    <row r="753" spans="3:19" x14ac:dyDescent="0.2"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</row>
    <row r="754" spans="3:19" x14ac:dyDescent="0.2"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</row>
    <row r="755" spans="3:19" x14ac:dyDescent="0.2"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</row>
    <row r="756" spans="3:19" x14ac:dyDescent="0.2"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</row>
    <row r="757" spans="3:19" x14ac:dyDescent="0.2"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</row>
    <row r="758" spans="3:19" x14ac:dyDescent="0.2"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</row>
    <row r="759" spans="3:19" x14ac:dyDescent="0.2"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</row>
    <row r="760" spans="3:19" x14ac:dyDescent="0.2"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</row>
    <row r="761" spans="3:19" x14ac:dyDescent="0.2"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</row>
    <row r="762" spans="3:19" x14ac:dyDescent="0.2"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</row>
    <row r="763" spans="3:19" x14ac:dyDescent="0.2"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</row>
    <row r="764" spans="3:19" x14ac:dyDescent="0.2"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</row>
    <row r="765" spans="3:19" x14ac:dyDescent="0.2"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</row>
    <row r="766" spans="3:19" x14ac:dyDescent="0.2"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</row>
    <row r="767" spans="3:19" x14ac:dyDescent="0.2"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</row>
    <row r="768" spans="3:19" x14ac:dyDescent="0.2"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</row>
    <row r="769" spans="3:19" x14ac:dyDescent="0.2"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</row>
    <row r="770" spans="3:19" x14ac:dyDescent="0.2"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</row>
    <row r="771" spans="3:19" x14ac:dyDescent="0.2"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</row>
    <row r="772" spans="3:19" x14ac:dyDescent="0.2"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</row>
    <row r="773" spans="3:19" x14ac:dyDescent="0.2"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</row>
    <row r="774" spans="3:19" x14ac:dyDescent="0.2"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</row>
    <row r="775" spans="3:19" x14ac:dyDescent="0.2"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</row>
    <row r="776" spans="3:19" x14ac:dyDescent="0.2"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</row>
    <row r="777" spans="3:19" x14ac:dyDescent="0.2"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</row>
    <row r="778" spans="3:19" x14ac:dyDescent="0.2"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</row>
    <row r="779" spans="3:19" x14ac:dyDescent="0.2"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</row>
    <row r="780" spans="3:19" x14ac:dyDescent="0.2"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</row>
    <row r="781" spans="3:19" x14ac:dyDescent="0.2"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</row>
    <row r="782" spans="3:19" x14ac:dyDescent="0.2"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</row>
    <row r="783" spans="3:19" x14ac:dyDescent="0.2"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</row>
    <row r="784" spans="3:19" x14ac:dyDescent="0.2"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</row>
    <row r="785" spans="3:19" x14ac:dyDescent="0.2"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</row>
    <row r="786" spans="3:19" x14ac:dyDescent="0.2"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</row>
    <row r="787" spans="3:19" x14ac:dyDescent="0.2"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</row>
    <row r="788" spans="3:19" x14ac:dyDescent="0.2"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</row>
    <row r="789" spans="3:19" x14ac:dyDescent="0.2"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</row>
    <row r="790" spans="3:19" x14ac:dyDescent="0.2"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</row>
    <row r="791" spans="3:19" x14ac:dyDescent="0.2"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</row>
    <row r="792" spans="3:19" x14ac:dyDescent="0.2"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</row>
    <row r="793" spans="3:19" x14ac:dyDescent="0.2"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</row>
    <row r="794" spans="3:19" x14ac:dyDescent="0.2"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</row>
    <row r="795" spans="3:19" x14ac:dyDescent="0.2"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</row>
    <row r="796" spans="3:19" x14ac:dyDescent="0.2"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</row>
    <row r="797" spans="3:19" x14ac:dyDescent="0.2"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</row>
    <row r="798" spans="3:19" x14ac:dyDescent="0.2"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</row>
    <row r="799" spans="3:19" x14ac:dyDescent="0.2"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</row>
    <row r="800" spans="3:19" x14ac:dyDescent="0.2"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</row>
    <row r="801" spans="3:19" x14ac:dyDescent="0.2"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</row>
    <row r="802" spans="3:19" x14ac:dyDescent="0.2"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</row>
    <row r="803" spans="3:19" x14ac:dyDescent="0.2"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</row>
    <row r="804" spans="3:19" x14ac:dyDescent="0.2"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</row>
    <row r="805" spans="3:19" x14ac:dyDescent="0.2"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</row>
    <row r="806" spans="3:19" x14ac:dyDescent="0.2"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</row>
    <row r="807" spans="3:19" x14ac:dyDescent="0.2"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</row>
    <row r="808" spans="3:19" x14ac:dyDescent="0.2"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</row>
    <row r="809" spans="3:19" x14ac:dyDescent="0.2"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</row>
    <row r="810" spans="3:19" x14ac:dyDescent="0.2"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</row>
    <row r="811" spans="3:19" x14ac:dyDescent="0.2"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</row>
    <row r="812" spans="3:19" x14ac:dyDescent="0.2"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</row>
    <row r="813" spans="3:19" x14ac:dyDescent="0.2"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</row>
    <row r="814" spans="3:19" x14ac:dyDescent="0.2"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</row>
    <row r="815" spans="3:19" x14ac:dyDescent="0.2"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</row>
    <row r="816" spans="3:19" x14ac:dyDescent="0.2"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</row>
    <row r="817" spans="3:19" x14ac:dyDescent="0.2"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</row>
    <row r="818" spans="3:19" x14ac:dyDescent="0.2"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</row>
    <row r="819" spans="3:19" x14ac:dyDescent="0.2"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</row>
    <row r="820" spans="3:19" x14ac:dyDescent="0.2"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</row>
    <row r="821" spans="3:19" x14ac:dyDescent="0.2"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</row>
    <row r="822" spans="3:19" x14ac:dyDescent="0.2"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</row>
    <row r="823" spans="3:19" x14ac:dyDescent="0.2"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</row>
    <row r="824" spans="3:19" x14ac:dyDescent="0.2"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</row>
    <row r="825" spans="3:19" x14ac:dyDescent="0.2"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</row>
    <row r="826" spans="3:19" x14ac:dyDescent="0.2"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</row>
    <row r="827" spans="3:19" x14ac:dyDescent="0.2"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</row>
    <row r="828" spans="3:19" x14ac:dyDescent="0.2"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</row>
    <row r="829" spans="3:19" x14ac:dyDescent="0.2"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</row>
    <row r="830" spans="3:19" x14ac:dyDescent="0.2"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</row>
    <row r="831" spans="3:19" x14ac:dyDescent="0.2"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</row>
    <row r="832" spans="3:19" x14ac:dyDescent="0.2"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</row>
    <row r="833" spans="3:19" x14ac:dyDescent="0.2"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</row>
    <row r="834" spans="3:19" x14ac:dyDescent="0.2"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</row>
    <row r="835" spans="3:19" x14ac:dyDescent="0.2"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</row>
    <row r="836" spans="3:19" x14ac:dyDescent="0.2"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</row>
    <row r="837" spans="3:19" x14ac:dyDescent="0.2"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</row>
    <row r="838" spans="3:19" x14ac:dyDescent="0.2"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</row>
    <row r="839" spans="3:19" x14ac:dyDescent="0.2"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</row>
    <row r="840" spans="3:19" x14ac:dyDescent="0.2"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</row>
    <row r="841" spans="3:19" x14ac:dyDescent="0.2"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</row>
    <row r="842" spans="3:19" x14ac:dyDescent="0.2"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</row>
    <row r="843" spans="3:19" x14ac:dyDescent="0.2"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</row>
    <row r="844" spans="3:19" x14ac:dyDescent="0.2"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</row>
    <row r="845" spans="3:19" x14ac:dyDescent="0.2"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</row>
    <row r="846" spans="3:19" x14ac:dyDescent="0.2"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</row>
    <row r="847" spans="3:19" x14ac:dyDescent="0.2"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</row>
    <row r="848" spans="3:19" x14ac:dyDescent="0.2"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</row>
    <row r="849" spans="3:19" x14ac:dyDescent="0.2"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</row>
    <row r="850" spans="3:19" x14ac:dyDescent="0.2"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</row>
    <row r="851" spans="3:19" x14ac:dyDescent="0.2"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</row>
    <row r="852" spans="3:19" x14ac:dyDescent="0.2"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</row>
    <row r="853" spans="3:19" x14ac:dyDescent="0.2"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</row>
    <row r="854" spans="3:19" x14ac:dyDescent="0.2"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</row>
    <row r="855" spans="3:19" x14ac:dyDescent="0.2"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</row>
    <row r="856" spans="3:19" x14ac:dyDescent="0.2"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</row>
    <row r="857" spans="3:19" x14ac:dyDescent="0.2"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</row>
    <row r="858" spans="3:19" x14ac:dyDescent="0.2"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</row>
    <row r="859" spans="3:19" x14ac:dyDescent="0.2"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</row>
    <row r="860" spans="3:19" x14ac:dyDescent="0.2"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</row>
    <row r="861" spans="3:19" x14ac:dyDescent="0.2"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</row>
    <row r="862" spans="3:19" x14ac:dyDescent="0.2"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</row>
    <row r="863" spans="3:19" x14ac:dyDescent="0.2"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</row>
    <row r="864" spans="3:19" x14ac:dyDescent="0.2"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</row>
    <row r="865" spans="3:19" x14ac:dyDescent="0.2"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</row>
    <row r="866" spans="3:19" x14ac:dyDescent="0.2"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</row>
    <row r="867" spans="3:19" x14ac:dyDescent="0.2"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</row>
    <row r="868" spans="3:19" x14ac:dyDescent="0.2"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</row>
    <row r="869" spans="3:19" x14ac:dyDescent="0.2"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</row>
    <row r="870" spans="3:19" x14ac:dyDescent="0.2"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</row>
    <row r="871" spans="3:19" x14ac:dyDescent="0.2"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</row>
    <row r="872" spans="3:19" x14ac:dyDescent="0.2"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</row>
    <row r="873" spans="3:19" x14ac:dyDescent="0.2"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</row>
    <row r="874" spans="3:19" x14ac:dyDescent="0.2"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</row>
    <row r="875" spans="3:19" x14ac:dyDescent="0.2"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</row>
    <row r="876" spans="3:19" x14ac:dyDescent="0.2"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</row>
    <row r="877" spans="3:19" x14ac:dyDescent="0.2"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</row>
    <row r="878" spans="3:19" x14ac:dyDescent="0.2"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</row>
    <row r="879" spans="3:19" x14ac:dyDescent="0.2"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</row>
    <row r="880" spans="3:19" x14ac:dyDescent="0.2"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</row>
    <row r="881" spans="3:19" x14ac:dyDescent="0.2"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</row>
    <row r="882" spans="3:19" x14ac:dyDescent="0.2"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</row>
    <row r="883" spans="3:19" x14ac:dyDescent="0.2"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</row>
    <row r="884" spans="3:19" x14ac:dyDescent="0.2"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</row>
    <row r="885" spans="3:19" x14ac:dyDescent="0.2"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</row>
    <row r="886" spans="3:19" x14ac:dyDescent="0.2"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</row>
    <row r="887" spans="3:19" x14ac:dyDescent="0.2"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</row>
    <row r="888" spans="3:19" x14ac:dyDescent="0.2"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</row>
    <row r="889" spans="3:19" x14ac:dyDescent="0.2"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</row>
    <row r="890" spans="3:19" x14ac:dyDescent="0.2"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</row>
    <row r="891" spans="3:19" x14ac:dyDescent="0.2"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</row>
    <row r="892" spans="3:19" x14ac:dyDescent="0.2"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</row>
    <row r="893" spans="3:19" x14ac:dyDescent="0.2"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</row>
    <row r="894" spans="3:19" x14ac:dyDescent="0.2"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</row>
    <row r="895" spans="3:19" x14ac:dyDescent="0.2"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</row>
    <row r="896" spans="3:19" x14ac:dyDescent="0.2"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</row>
    <row r="897" spans="3:19" x14ac:dyDescent="0.2"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</row>
    <row r="898" spans="3:19" x14ac:dyDescent="0.2"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</row>
    <row r="899" spans="3:19" x14ac:dyDescent="0.2"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</row>
    <row r="900" spans="3:19" x14ac:dyDescent="0.2"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</row>
    <row r="901" spans="3:19" x14ac:dyDescent="0.2"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</row>
    <row r="902" spans="3:19" x14ac:dyDescent="0.2"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</row>
    <row r="903" spans="3:19" x14ac:dyDescent="0.2"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</row>
    <row r="904" spans="3:19" x14ac:dyDescent="0.2"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</row>
    <row r="905" spans="3:19" x14ac:dyDescent="0.2"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</row>
    <row r="906" spans="3:19" x14ac:dyDescent="0.2"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</row>
    <row r="907" spans="3:19" x14ac:dyDescent="0.2"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</row>
    <row r="908" spans="3:19" x14ac:dyDescent="0.2"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</row>
    <row r="909" spans="3:19" x14ac:dyDescent="0.2"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</row>
    <row r="910" spans="3:19" x14ac:dyDescent="0.2"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</row>
    <row r="911" spans="3:19" x14ac:dyDescent="0.2"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</row>
    <row r="912" spans="3:19" x14ac:dyDescent="0.2"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</row>
    <row r="913" spans="3:19" x14ac:dyDescent="0.2"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</row>
    <row r="914" spans="3:19" x14ac:dyDescent="0.2"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</row>
    <row r="915" spans="3:19" x14ac:dyDescent="0.2"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</row>
    <row r="916" spans="3:19" x14ac:dyDescent="0.2"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</row>
    <row r="917" spans="3:19" x14ac:dyDescent="0.2"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</row>
    <row r="918" spans="3:19" x14ac:dyDescent="0.2"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</row>
    <row r="919" spans="3:19" x14ac:dyDescent="0.2"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</row>
    <row r="920" spans="3:19" x14ac:dyDescent="0.2"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</row>
    <row r="921" spans="3:19" x14ac:dyDescent="0.2"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</row>
    <row r="922" spans="3:19" x14ac:dyDescent="0.2"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</row>
    <row r="923" spans="3:19" x14ac:dyDescent="0.2"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</row>
    <row r="924" spans="3:19" x14ac:dyDescent="0.2"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</row>
    <row r="925" spans="3:19" x14ac:dyDescent="0.2"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</row>
    <row r="926" spans="3:19" x14ac:dyDescent="0.2"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</row>
    <row r="927" spans="3:19" x14ac:dyDescent="0.2"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</row>
    <row r="928" spans="3:19" x14ac:dyDescent="0.2"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</row>
    <row r="929" spans="3:19" x14ac:dyDescent="0.2"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</row>
    <row r="930" spans="3:19" x14ac:dyDescent="0.2"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</row>
    <row r="931" spans="3:19" x14ac:dyDescent="0.2"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</row>
    <row r="932" spans="3:19" x14ac:dyDescent="0.2"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</row>
    <row r="933" spans="3:19" x14ac:dyDescent="0.2"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</row>
    <row r="934" spans="3:19" x14ac:dyDescent="0.2"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</row>
    <row r="935" spans="3:19" x14ac:dyDescent="0.2"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</row>
    <row r="936" spans="3:19" x14ac:dyDescent="0.2"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</row>
    <row r="937" spans="3:19" x14ac:dyDescent="0.2"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</row>
    <row r="938" spans="3:19" x14ac:dyDescent="0.2"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</row>
    <row r="939" spans="3:19" x14ac:dyDescent="0.2"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</row>
    <row r="940" spans="3:19" x14ac:dyDescent="0.2"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</row>
    <row r="941" spans="3:19" x14ac:dyDescent="0.2"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</row>
    <row r="942" spans="3:19" x14ac:dyDescent="0.2"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</row>
    <row r="943" spans="3:19" x14ac:dyDescent="0.2"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</row>
    <row r="944" spans="3:19" x14ac:dyDescent="0.2"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</row>
    <row r="945" spans="3:19" x14ac:dyDescent="0.2"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</row>
    <row r="946" spans="3:19" x14ac:dyDescent="0.2"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</row>
    <row r="947" spans="3:19" x14ac:dyDescent="0.2"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</row>
    <row r="948" spans="3:19" x14ac:dyDescent="0.2"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</row>
    <row r="949" spans="3:19" x14ac:dyDescent="0.2"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</row>
    <row r="950" spans="3:19" x14ac:dyDescent="0.2"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</row>
    <row r="951" spans="3:19" x14ac:dyDescent="0.2"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</row>
    <row r="952" spans="3:19" x14ac:dyDescent="0.2"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</row>
    <row r="953" spans="3:19" x14ac:dyDescent="0.2"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</row>
    <row r="954" spans="3:19" x14ac:dyDescent="0.2"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</row>
    <row r="955" spans="3:19" x14ac:dyDescent="0.2"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</row>
    <row r="956" spans="3:19" x14ac:dyDescent="0.2"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</row>
    <row r="957" spans="3:19" x14ac:dyDescent="0.2"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</row>
    <row r="958" spans="3:19" x14ac:dyDescent="0.2"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</row>
    <row r="959" spans="3:19" x14ac:dyDescent="0.2"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</row>
    <row r="960" spans="3:19" x14ac:dyDescent="0.2"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</row>
    <row r="961" spans="3:19" x14ac:dyDescent="0.2"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</row>
    <row r="962" spans="3:19" x14ac:dyDescent="0.2"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</row>
    <row r="963" spans="3:19" x14ac:dyDescent="0.2"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</row>
    <row r="964" spans="3:19" x14ac:dyDescent="0.2"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</row>
    <row r="965" spans="3:19" x14ac:dyDescent="0.2"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</row>
    <row r="966" spans="3:19" x14ac:dyDescent="0.2"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</row>
    <row r="967" spans="3:19" x14ac:dyDescent="0.2"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</row>
    <row r="968" spans="3:19" x14ac:dyDescent="0.2"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</row>
    <row r="969" spans="3:19" x14ac:dyDescent="0.2"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</row>
    <row r="970" spans="3:19" x14ac:dyDescent="0.2"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</row>
    <row r="971" spans="3:19" x14ac:dyDescent="0.2"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</row>
    <row r="972" spans="3:19" x14ac:dyDescent="0.2"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</row>
    <row r="973" spans="3:19" x14ac:dyDescent="0.2"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</row>
    <row r="974" spans="3:19" x14ac:dyDescent="0.2"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</row>
    <row r="975" spans="3:19" x14ac:dyDescent="0.2"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</row>
    <row r="976" spans="3:19" x14ac:dyDescent="0.2"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</row>
    <row r="977" spans="3:19" x14ac:dyDescent="0.2"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</row>
    <row r="978" spans="3:19" x14ac:dyDescent="0.2"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</row>
    <row r="979" spans="3:19" x14ac:dyDescent="0.2"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</row>
    <row r="980" spans="3:19" x14ac:dyDescent="0.2"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</row>
    <row r="981" spans="3:19" x14ac:dyDescent="0.2"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</row>
    <row r="982" spans="3:19" x14ac:dyDescent="0.2"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</row>
    <row r="983" spans="3:19" x14ac:dyDescent="0.2"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</row>
    <row r="984" spans="3:19" x14ac:dyDescent="0.2"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</row>
    <row r="985" spans="3:19" x14ac:dyDescent="0.2"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</row>
    <row r="986" spans="3:19" x14ac:dyDescent="0.2"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</row>
    <row r="987" spans="3:19" x14ac:dyDescent="0.2"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</row>
    <row r="988" spans="3:19" x14ac:dyDescent="0.2"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</row>
    <row r="989" spans="3:19" x14ac:dyDescent="0.2"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</row>
    <row r="990" spans="3:19" x14ac:dyDescent="0.2"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</row>
    <row r="991" spans="3:19" x14ac:dyDescent="0.2"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</row>
    <row r="992" spans="3:19" x14ac:dyDescent="0.2"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</row>
    <row r="993" spans="3:19" x14ac:dyDescent="0.2"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</row>
    <row r="994" spans="3:19" x14ac:dyDescent="0.2"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</row>
    <row r="995" spans="3:19" x14ac:dyDescent="0.2"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</row>
    <row r="996" spans="3:19" x14ac:dyDescent="0.2"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</row>
    <row r="997" spans="3:19" x14ac:dyDescent="0.2"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</row>
    <row r="998" spans="3:19" x14ac:dyDescent="0.2"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</row>
    <row r="999" spans="3:19" x14ac:dyDescent="0.2"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</row>
    <row r="1000" spans="3:19" x14ac:dyDescent="0.2"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</row>
    <row r="1001" spans="3:19" x14ac:dyDescent="0.2"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</row>
    <row r="1002" spans="3:19" x14ac:dyDescent="0.2"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</row>
    <row r="1003" spans="3:19" x14ac:dyDescent="0.2"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</row>
    <row r="1004" spans="3:19" x14ac:dyDescent="0.2"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</row>
    <row r="1005" spans="3:19" x14ac:dyDescent="0.2"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</row>
    <row r="1006" spans="3:19" x14ac:dyDescent="0.2"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</row>
    <row r="1007" spans="3:19" x14ac:dyDescent="0.2"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</row>
    <row r="1008" spans="3:19" x14ac:dyDescent="0.2"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</row>
    <row r="1009" spans="3:19" x14ac:dyDescent="0.2"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</row>
    <row r="1010" spans="3:19" x14ac:dyDescent="0.2"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</row>
    <row r="1011" spans="3:19" x14ac:dyDescent="0.2"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</row>
    <row r="1012" spans="3:19" x14ac:dyDescent="0.2"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</row>
    <row r="1013" spans="3:19" x14ac:dyDescent="0.2"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</row>
    <row r="1014" spans="3:19" x14ac:dyDescent="0.2"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</row>
    <row r="1015" spans="3:19" x14ac:dyDescent="0.2"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</row>
    <row r="1016" spans="3:19" x14ac:dyDescent="0.2"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</row>
    <row r="1017" spans="3:19" x14ac:dyDescent="0.2"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</row>
    <row r="1018" spans="3:19" x14ac:dyDescent="0.2"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</row>
    <row r="1019" spans="3:19" x14ac:dyDescent="0.2"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</row>
    <row r="1020" spans="3:19" x14ac:dyDescent="0.2"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</row>
    <row r="1021" spans="3:19" x14ac:dyDescent="0.2"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</row>
    <row r="1022" spans="3:19" x14ac:dyDescent="0.2"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</row>
    <row r="1023" spans="3:19" x14ac:dyDescent="0.2"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</row>
    <row r="1024" spans="3:19" x14ac:dyDescent="0.2"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</row>
    <row r="1025" spans="3:19" x14ac:dyDescent="0.2"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</row>
    <row r="1026" spans="3:19" x14ac:dyDescent="0.2"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</row>
    <row r="1027" spans="3:19" x14ac:dyDescent="0.2"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</row>
    <row r="1028" spans="3:19" x14ac:dyDescent="0.2"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</row>
    <row r="1029" spans="3:19" x14ac:dyDescent="0.2"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</row>
    <row r="1030" spans="3:19" x14ac:dyDescent="0.2"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</row>
    <row r="1031" spans="3:19" x14ac:dyDescent="0.2"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</row>
    <row r="1032" spans="3:19" x14ac:dyDescent="0.2"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</row>
    <row r="1033" spans="3:19" x14ac:dyDescent="0.2"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</row>
    <row r="1034" spans="3:19" x14ac:dyDescent="0.2"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</row>
    <row r="1035" spans="3:19" x14ac:dyDescent="0.2"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</row>
    <row r="1036" spans="3:19" x14ac:dyDescent="0.2"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</row>
    <row r="1037" spans="3:19" x14ac:dyDescent="0.2"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</row>
    <row r="1038" spans="3:19" x14ac:dyDescent="0.2"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</row>
    <row r="1039" spans="3:19" x14ac:dyDescent="0.2"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</row>
    <row r="1040" spans="3:19" x14ac:dyDescent="0.2"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</row>
    <row r="1041" spans="3:19" x14ac:dyDescent="0.2"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</row>
    <row r="1042" spans="3:19" x14ac:dyDescent="0.2"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</row>
    <row r="1043" spans="3:19" x14ac:dyDescent="0.2"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</row>
    <row r="1044" spans="3:19" x14ac:dyDescent="0.2"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</row>
    <row r="1045" spans="3:19" x14ac:dyDescent="0.2"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</row>
    <row r="1046" spans="3:19" x14ac:dyDescent="0.2"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</row>
    <row r="1047" spans="3:19" x14ac:dyDescent="0.2"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</row>
    <row r="1048" spans="3:19" x14ac:dyDescent="0.2"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</row>
    <row r="1049" spans="3:19" x14ac:dyDescent="0.2"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</row>
    <row r="1050" spans="3:19" x14ac:dyDescent="0.2"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</row>
    <row r="1051" spans="3:19" x14ac:dyDescent="0.2"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</row>
    <row r="1052" spans="3:19" x14ac:dyDescent="0.2"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</row>
    <row r="1053" spans="3:19" x14ac:dyDescent="0.2"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</row>
    <row r="1054" spans="3:19" x14ac:dyDescent="0.2"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</row>
    <row r="1055" spans="3:19" x14ac:dyDescent="0.2"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</row>
    <row r="1056" spans="3:19" x14ac:dyDescent="0.2"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</row>
    <row r="1057" spans="3:19" x14ac:dyDescent="0.2"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</row>
    <row r="1058" spans="3:19" x14ac:dyDescent="0.2"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</row>
    <row r="1059" spans="3:19" x14ac:dyDescent="0.2"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</row>
    <row r="1060" spans="3:19" x14ac:dyDescent="0.2"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</row>
    <row r="1061" spans="3:19" x14ac:dyDescent="0.2"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</row>
    <row r="1062" spans="3:19" x14ac:dyDescent="0.2"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</row>
    <row r="1063" spans="3:19" x14ac:dyDescent="0.2"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</row>
    <row r="1064" spans="3:19" x14ac:dyDescent="0.2"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</row>
    <row r="1065" spans="3:19" x14ac:dyDescent="0.2"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</row>
    <row r="1066" spans="3:19" x14ac:dyDescent="0.2"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</row>
    <row r="1067" spans="3:19" x14ac:dyDescent="0.2"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</row>
    <row r="1068" spans="3:19" x14ac:dyDescent="0.2"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</row>
    <row r="1069" spans="3:19" x14ac:dyDescent="0.2"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</row>
    <row r="1070" spans="3:19" x14ac:dyDescent="0.2"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</row>
    <row r="1071" spans="3:19" x14ac:dyDescent="0.2"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</row>
    <row r="1072" spans="3:19" x14ac:dyDescent="0.2"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</row>
    <row r="1073" spans="3:19" x14ac:dyDescent="0.2"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</row>
    <row r="1074" spans="3:19" x14ac:dyDescent="0.2"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</row>
    <row r="1075" spans="3:19" x14ac:dyDescent="0.2"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</row>
    <row r="1076" spans="3:19" x14ac:dyDescent="0.2"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</row>
    <row r="1077" spans="3:19" x14ac:dyDescent="0.2"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</row>
    <row r="1078" spans="3:19" x14ac:dyDescent="0.2"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</row>
    <row r="1079" spans="3:19" x14ac:dyDescent="0.2"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</row>
    <row r="1080" spans="3:19" x14ac:dyDescent="0.2"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</row>
    <row r="1081" spans="3:19" x14ac:dyDescent="0.2"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</row>
    <row r="1082" spans="3:19" x14ac:dyDescent="0.2"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</row>
    <row r="1083" spans="3:19" x14ac:dyDescent="0.2"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</row>
    <row r="1084" spans="3:19" x14ac:dyDescent="0.2"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</row>
    <row r="1085" spans="3:19" x14ac:dyDescent="0.2"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</row>
    <row r="1086" spans="3:19" x14ac:dyDescent="0.2"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</row>
    <row r="1087" spans="3:19" x14ac:dyDescent="0.2"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</row>
    <row r="1088" spans="3:19" x14ac:dyDescent="0.2"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</row>
    <row r="1089" spans="3:19" x14ac:dyDescent="0.2"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</row>
    <row r="1090" spans="3:19" x14ac:dyDescent="0.2"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</row>
    <row r="1091" spans="3:19" x14ac:dyDescent="0.2"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</row>
    <row r="1092" spans="3:19" x14ac:dyDescent="0.2"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</row>
    <row r="1093" spans="3:19" x14ac:dyDescent="0.2"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</row>
    <row r="1094" spans="3:19" x14ac:dyDescent="0.2"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</row>
    <row r="1095" spans="3:19" x14ac:dyDescent="0.2"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</row>
    <row r="1096" spans="3:19" x14ac:dyDescent="0.2"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</row>
    <row r="1097" spans="3:19" x14ac:dyDescent="0.2"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</row>
    <row r="1098" spans="3:19" x14ac:dyDescent="0.2"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</row>
    <row r="1099" spans="3:19" x14ac:dyDescent="0.2"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</row>
    <row r="1100" spans="3:19" x14ac:dyDescent="0.2"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</row>
    <row r="1101" spans="3:19" x14ac:dyDescent="0.2"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</row>
    <row r="1102" spans="3:19" x14ac:dyDescent="0.2"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</row>
    <row r="1103" spans="3:19" x14ac:dyDescent="0.2"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</row>
    <row r="1104" spans="3:19" x14ac:dyDescent="0.2"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</row>
    <row r="1105" spans="3:19" x14ac:dyDescent="0.2"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</row>
    <row r="1106" spans="3:19" x14ac:dyDescent="0.2"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</row>
    <row r="1107" spans="3:19" x14ac:dyDescent="0.2"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</row>
    <row r="1108" spans="3:19" x14ac:dyDescent="0.2"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</row>
    <row r="1109" spans="3:19" x14ac:dyDescent="0.2"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</row>
    <row r="1110" spans="3:19" x14ac:dyDescent="0.2"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</row>
    <row r="1111" spans="3:19" x14ac:dyDescent="0.2"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</row>
    <row r="1112" spans="3:19" x14ac:dyDescent="0.2"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</row>
    <row r="1113" spans="3:19" x14ac:dyDescent="0.2"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</row>
    <row r="1114" spans="3:19" x14ac:dyDescent="0.2"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</row>
    <row r="1115" spans="3:19" x14ac:dyDescent="0.2"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</row>
    <row r="1116" spans="3:19" x14ac:dyDescent="0.2"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</row>
    <row r="1117" spans="3:19" x14ac:dyDescent="0.2"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</row>
    <row r="1118" spans="3:19" x14ac:dyDescent="0.2"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</row>
    <row r="1119" spans="3:19" x14ac:dyDescent="0.2"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</row>
    <row r="1120" spans="3:19" x14ac:dyDescent="0.2"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</row>
    <row r="1121" spans="3:19" x14ac:dyDescent="0.2"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</row>
    <row r="1122" spans="3:19" x14ac:dyDescent="0.2"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</row>
    <row r="1123" spans="3:19" x14ac:dyDescent="0.2"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</row>
    <row r="1124" spans="3:19" x14ac:dyDescent="0.2"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</row>
    <row r="1125" spans="3:19" x14ac:dyDescent="0.2"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</row>
    <row r="1126" spans="3:19" x14ac:dyDescent="0.2"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</row>
    <row r="1127" spans="3:19" x14ac:dyDescent="0.2"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</row>
    <row r="1128" spans="3:19" x14ac:dyDescent="0.2"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</row>
    <row r="1129" spans="3:19" x14ac:dyDescent="0.2"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</row>
    <row r="1130" spans="3:19" x14ac:dyDescent="0.2"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</row>
    <row r="1131" spans="3:19" x14ac:dyDescent="0.2"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</row>
    <row r="1132" spans="3:19" x14ac:dyDescent="0.2"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</row>
    <row r="1133" spans="3:19" x14ac:dyDescent="0.2"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</row>
    <row r="1134" spans="3:19" x14ac:dyDescent="0.2"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</row>
    <row r="1135" spans="3:19" x14ac:dyDescent="0.2"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</row>
    <row r="1136" spans="3:19" x14ac:dyDescent="0.2"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</row>
    <row r="1137" spans="3:19" x14ac:dyDescent="0.2"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</row>
    <row r="1138" spans="3:19" x14ac:dyDescent="0.2"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</row>
    <row r="1139" spans="3:19" x14ac:dyDescent="0.2"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</row>
    <row r="1140" spans="3:19" x14ac:dyDescent="0.2"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</row>
    <row r="1141" spans="3:19" x14ac:dyDescent="0.2"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</row>
    <row r="1142" spans="3:19" x14ac:dyDescent="0.2"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</row>
    <row r="1143" spans="3:19" x14ac:dyDescent="0.2"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</row>
    <row r="1144" spans="3:19" x14ac:dyDescent="0.2"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</row>
    <row r="1145" spans="3:19" x14ac:dyDescent="0.2"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</row>
    <row r="1146" spans="3:19" x14ac:dyDescent="0.2"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</row>
    <row r="1147" spans="3:19" x14ac:dyDescent="0.2"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</row>
    <row r="1148" spans="3:19" x14ac:dyDescent="0.2"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</row>
    <row r="1149" spans="3:19" x14ac:dyDescent="0.2"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</row>
    <row r="1150" spans="3:19" x14ac:dyDescent="0.2"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</row>
    <row r="1151" spans="3:19" x14ac:dyDescent="0.2"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</row>
    <row r="1152" spans="3:19" x14ac:dyDescent="0.2"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</row>
    <row r="1153" spans="3:19" x14ac:dyDescent="0.2"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</row>
    <row r="1154" spans="3:19" x14ac:dyDescent="0.2"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</row>
    <row r="1155" spans="3:19" x14ac:dyDescent="0.2"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</row>
    <row r="1156" spans="3:19" x14ac:dyDescent="0.2"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</row>
    <row r="1157" spans="3:19" x14ac:dyDescent="0.2"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</row>
    <row r="1158" spans="3:19" x14ac:dyDescent="0.2"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</row>
    <row r="1159" spans="3:19" x14ac:dyDescent="0.2"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</row>
    <row r="1160" spans="3:19" x14ac:dyDescent="0.2"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</row>
    <row r="1161" spans="3:19" x14ac:dyDescent="0.2"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</row>
    <row r="1162" spans="3:19" x14ac:dyDescent="0.2"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</row>
    <row r="1163" spans="3:19" x14ac:dyDescent="0.2"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</row>
    <row r="1164" spans="3:19" x14ac:dyDescent="0.2"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</row>
    <row r="1165" spans="3:19" x14ac:dyDescent="0.2"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</row>
    <row r="1166" spans="3:19" x14ac:dyDescent="0.2"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</row>
    <row r="1167" spans="3:19" x14ac:dyDescent="0.2"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</row>
    <row r="1168" spans="3:19" x14ac:dyDescent="0.2"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</row>
    <row r="1169" spans="3:19" x14ac:dyDescent="0.2"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</row>
    <row r="1170" spans="3:19" x14ac:dyDescent="0.2"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</row>
    <row r="1171" spans="3:19" x14ac:dyDescent="0.2"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</row>
    <row r="1172" spans="3:19" x14ac:dyDescent="0.2"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</row>
    <row r="1173" spans="3:19" x14ac:dyDescent="0.2"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</row>
    <row r="1174" spans="3:19" x14ac:dyDescent="0.2"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</row>
    <row r="1175" spans="3:19" x14ac:dyDescent="0.2"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</row>
    <row r="1176" spans="3:19" x14ac:dyDescent="0.2"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</row>
    <row r="1177" spans="3:19" x14ac:dyDescent="0.2"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</row>
    <row r="1178" spans="3:19" x14ac:dyDescent="0.2"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</row>
    <row r="1179" spans="3:19" x14ac:dyDescent="0.2"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</row>
    <row r="1180" spans="3:19" x14ac:dyDescent="0.2"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</row>
    <row r="1181" spans="3:19" x14ac:dyDescent="0.2"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</row>
    <row r="1182" spans="3:19" x14ac:dyDescent="0.2"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</row>
    <row r="1183" spans="3:19" x14ac:dyDescent="0.2"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</row>
    <row r="1184" spans="3:19" x14ac:dyDescent="0.2"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</row>
    <row r="1185" spans="3:19" x14ac:dyDescent="0.2"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</row>
    <row r="1186" spans="3:19" x14ac:dyDescent="0.2"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</row>
    <row r="1187" spans="3:19" x14ac:dyDescent="0.2"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</row>
    <row r="1188" spans="3:19" x14ac:dyDescent="0.2"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</row>
    <row r="1189" spans="3:19" x14ac:dyDescent="0.2"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</row>
    <row r="1190" spans="3:19" x14ac:dyDescent="0.2"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</row>
    <row r="1191" spans="3:19" x14ac:dyDescent="0.2"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</row>
    <row r="1192" spans="3:19" x14ac:dyDescent="0.2"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</row>
    <row r="1193" spans="3:19" x14ac:dyDescent="0.2"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</row>
    <row r="1194" spans="3:19" x14ac:dyDescent="0.2"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</row>
    <row r="1195" spans="3:19" x14ac:dyDescent="0.2"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</row>
    <row r="1196" spans="3:19" x14ac:dyDescent="0.2"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</row>
    <row r="1197" spans="3:19" x14ac:dyDescent="0.2"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</row>
    <row r="1198" spans="3:19" x14ac:dyDescent="0.2"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</row>
    <row r="1199" spans="3:19" x14ac:dyDescent="0.2"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</row>
    <row r="1200" spans="3:19" x14ac:dyDescent="0.2"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</row>
    <row r="1201" spans="3:19" x14ac:dyDescent="0.2"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</row>
    <row r="1202" spans="3:19" x14ac:dyDescent="0.2"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</row>
    <row r="1203" spans="3:19" x14ac:dyDescent="0.2"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</row>
    <row r="1204" spans="3:19" x14ac:dyDescent="0.2"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</row>
    <row r="1205" spans="3:19" x14ac:dyDescent="0.2"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</row>
    <row r="1206" spans="3:19" x14ac:dyDescent="0.2"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</row>
    <row r="1207" spans="3:19" x14ac:dyDescent="0.2"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</row>
    <row r="1208" spans="3:19" x14ac:dyDescent="0.2"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</row>
    <row r="1209" spans="3:19" x14ac:dyDescent="0.2"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</row>
    <row r="1210" spans="3:19" x14ac:dyDescent="0.2"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</row>
    <row r="1211" spans="3:19" x14ac:dyDescent="0.2"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</row>
    <row r="1212" spans="3:19" x14ac:dyDescent="0.2"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</row>
    <row r="1213" spans="3:19" x14ac:dyDescent="0.2"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</row>
    <row r="1214" spans="3:19" x14ac:dyDescent="0.2"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</row>
    <row r="1215" spans="3:19" x14ac:dyDescent="0.2"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</row>
    <row r="1216" spans="3:19" x14ac:dyDescent="0.2"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</row>
    <row r="1217" spans="3:19" x14ac:dyDescent="0.2"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</row>
    <row r="1218" spans="3:19" x14ac:dyDescent="0.2"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</row>
    <row r="1219" spans="3:19" x14ac:dyDescent="0.2"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</row>
    <row r="1220" spans="3:19" x14ac:dyDescent="0.2"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</row>
    <row r="1221" spans="3:19" x14ac:dyDescent="0.2"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</row>
    <row r="1222" spans="3:19" x14ac:dyDescent="0.2"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</row>
    <row r="1223" spans="3:19" x14ac:dyDescent="0.2"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</row>
    <row r="1224" spans="3:19" x14ac:dyDescent="0.2"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</row>
    <row r="1225" spans="3:19" x14ac:dyDescent="0.2"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</row>
    <row r="1226" spans="3:19" x14ac:dyDescent="0.2"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</row>
    <row r="1227" spans="3:19" x14ac:dyDescent="0.2"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</row>
    <row r="1228" spans="3:19" x14ac:dyDescent="0.2"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</row>
    <row r="1229" spans="3:19" x14ac:dyDescent="0.2"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</row>
    <row r="1230" spans="3:19" x14ac:dyDescent="0.2"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</row>
    <row r="1231" spans="3:19" x14ac:dyDescent="0.2"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</row>
    <row r="1232" spans="3:19" x14ac:dyDescent="0.2"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</row>
    <row r="1233" spans="3:19" x14ac:dyDescent="0.2"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</row>
    <row r="1234" spans="3:19" x14ac:dyDescent="0.2"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</row>
    <row r="1235" spans="3:19" x14ac:dyDescent="0.2"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</row>
    <row r="1236" spans="3:19" x14ac:dyDescent="0.2"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</row>
    <row r="1237" spans="3:19" x14ac:dyDescent="0.2"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</row>
    <row r="1238" spans="3:19" x14ac:dyDescent="0.2"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</row>
    <row r="1239" spans="3:19" x14ac:dyDescent="0.2"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</row>
    <row r="1240" spans="3:19" x14ac:dyDescent="0.2"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</row>
    <row r="1241" spans="3:19" x14ac:dyDescent="0.2"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</row>
    <row r="1242" spans="3:19" x14ac:dyDescent="0.2"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</row>
    <row r="1243" spans="3:19" x14ac:dyDescent="0.2"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</row>
    <row r="1244" spans="3:19" x14ac:dyDescent="0.2"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</row>
    <row r="1245" spans="3:19" x14ac:dyDescent="0.2"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</row>
    <row r="1246" spans="3:19" x14ac:dyDescent="0.2"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</row>
    <row r="1247" spans="3:19" x14ac:dyDescent="0.2"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</row>
    <row r="1248" spans="3:19" x14ac:dyDescent="0.2"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</row>
    <row r="1249" spans="3:19" x14ac:dyDescent="0.2"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</row>
    <row r="1250" spans="3:19" x14ac:dyDescent="0.2"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</row>
    <row r="1251" spans="3:19" x14ac:dyDescent="0.2"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</row>
    <row r="1252" spans="3:19" x14ac:dyDescent="0.2"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</row>
    <row r="1253" spans="3:19" x14ac:dyDescent="0.2"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</row>
    <row r="1254" spans="3:19" x14ac:dyDescent="0.2"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</row>
    <row r="1255" spans="3:19" x14ac:dyDescent="0.2"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</row>
    <row r="1256" spans="3:19" x14ac:dyDescent="0.2"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</row>
    <row r="1257" spans="3:19" x14ac:dyDescent="0.2"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</row>
    <row r="1258" spans="3:19" x14ac:dyDescent="0.2"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</row>
    <row r="1259" spans="3:19" x14ac:dyDescent="0.2"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</row>
    <row r="1260" spans="3:19" x14ac:dyDescent="0.2"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</row>
    <row r="1261" spans="3:19" x14ac:dyDescent="0.2"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</row>
    <row r="1262" spans="3:19" x14ac:dyDescent="0.2"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</row>
    <row r="1263" spans="3:19" x14ac:dyDescent="0.2"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</row>
    <row r="1264" spans="3:19" x14ac:dyDescent="0.2"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</row>
    <row r="1265" spans="3:19" x14ac:dyDescent="0.2"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</row>
    <row r="1266" spans="3:19" x14ac:dyDescent="0.2"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</row>
    <row r="1267" spans="3:19" x14ac:dyDescent="0.2"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</row>
    <row r="1268" spans="3:19" x14ac:dyDescent="0.2"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</row>
    <row r="1269" spans="3:19" x14ac:dyDescent="0.2"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</row>
    <row r="1270" spans="3:19" x14ac:dyDescent="0.2"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</row>
    <row r="1271" spans="3:19" x14ac:dyDescent="0.2"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</row>
    <row r="1272" spans="3:19" x14ac:dyDescent="0.2"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</row>
    <row r="1273" spans="3:19" x14ac:dyDescent="0.2"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</row>
    <row r="1274" spans="3:19" x14ac:dyDescent="0.2"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</row>
    <row r="1275" spans="3:19" x14ac:dyDescent="0.2"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</row>
    <row r="1276" spans="3:19" x14ac:dyDescent="0.2"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</row>
    <row r="1277" spans="3:19" x14ac:dyDescent="0.2"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</row>
    <row r="1278" spans="3:19" x14ac:dyDescent="0.2"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</row>
    <row r="1279" spans="3:19" x14ac:dyDescent="0.2"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</row>
    <row r="1280" spans="3:19" x14ac:dyDescent="0.2"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</row>
    <row r="1281" spans="3:19" x14ac:dyDescent="0.2"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</row>
    <row r="1282" spans="3:19" x14ac:dyDescent="0.2"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</row>
    <row r="1283" spans="3:19" x14ac:dyDescent="0.2"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</row>
    <row r="1284" spans="3:19" x14ac:dyDescent="0.2"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</row>
    <row r="1285" spans="3:19" x14ac:dyDescent="0.2"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</row>
    <row r="1286" spans="3:19" x14ac:dyDescent="0.2"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</row>
    <row r="1287" spans="3:19" x14ac:dyDescent="0.2"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</row>
    <row r="1288" spans="3:19" x14ac:dyDescent="0.2"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</row>
    <row r="1289" spans="3:19" x14ac:dyDescent="0.2"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</row>
    <row r="1290" spans="3:19" x14ac:dyDescent="0.2"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</row>
    <row r="1291" spans="3:19" x14ac:dyDescent="0.2"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</row>
    <row r="1292" spans="3:19" x14ac:dyDescent="0.2"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</row>
    <row r="1293" spans="3:19" x14ac:dyDescent="0.2"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</row>
    <row r="1294" spans="3:19" x14ac:dyDescent="0.2"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</row>
    <row r="1295" spans="3:19" x14ac:dyDescent="0.2"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</row>
    <row r="1296" spans="3:19" x14ac:dyDescent="0.2"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</row>
    <row r="1297" spans="3:19" x14ac:dyDescent="0.2"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</row>
    <row r="1298" spans="3:19" x14ac:dyDescent="0.2"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</row>
    <row r="1299" spans="3:19" x14ac:dyDescent="0.2"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</row>
    <row r="1300" spans="3:19" x14ac:dyDescent="0.2"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</row>
    <row r="1301" spans="3:19" x14ac:dyDescent="0.2"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</row>
    <row r="1302" spans="3:19" x14ac:dyDescent="0.2"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</row>
    <row r="1303" spans="3:19" x14ac:dyDescent="0.2"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</row>
    <row r="1304" spans="3:19" x14ac:dyDescent="0.2"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</row>
    <row r="1305" spans="3:19" x14ac:dyDescent="0.2"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</row>
    <row r="1306" spans="3:19" x14ac:dyDescent="0.2"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</row>
    <row r="1307" spans="3:19" x14ac:dyDescent="0.2"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</row>
    <row r="1308" spans="3:19" x14ac:dyDescent="0.2"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</row>
    <row r="1309" spans="3:19" x14ac:dyDescent="0.2"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</row>
    <row r="1310" spans="3:19" x14ac:dyDescent="0.2"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</row>
    <row r="1311" spans="3:19" x14ac:dyDescent="0.2"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</row>
    <row r="1312" spans="3:19" x14ac:dyDescent="0.2"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</row>
    <row r="1313" spans="3:19" x14ac:dyDescent="0.2"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</row>
    <row r="1314" spans="3:19" x14ac:dyDescent="0.2"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</row>
    <row r="1315" spans="3:19" x14ac:dyDescent="0.2"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</row>
    <row r="1316" spans="3:19" x14ac:dyDescent="0.2"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</row>
    <row r="1317" spans="3:19" x14ac:dyDescent="0.2"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</row>
    <row r="1318" spans="3:19" x14ac:dyDescent="0.2"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</row>
    <row r="1319" spans="3:19" x14ac:dyDescent="0.2"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</row>
    <row r="1320" spans="3:19" x14ac:dyDescent="0.2"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</row>
    <row r="1321" spans="3:19" x14ac:dyDescent="0.2"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</row>
    <row r="1322" spans="3:19" x14ac:dyDescent="0.2"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</row>
    <row r="1323" spans="3:19" x14ac:dyDescent="0.2"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</row>
    <row r="1324" spans="3:19" x14ac:dyDescent="0.2"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</row>
    <row r="1325" spans="3:19" x14ac:dyDescent="0.2"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</row>
    <row r="1326" spans="3:19" x14ac:dyDescent="0.2"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</row>
    <row r="1327" spans="3:19" x14ac:dyDescent="0.2"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</row>
    <row r="1328" spans="3:19" x14ac:dyDescent="0.2"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</row>
    <row r="1329" spans="3:19" x14ac:dyDescent="0.2"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</row>
    <row r="1330" spans="3:19" x14ac:dyDescent="0.2"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</row>
    <row r="1331" spans="3:19" x14ac:dyDescent="0.2"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</row>
    <row r="1332" spans="3:19" x14ac:dyDescent="0.2"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</row>
    <row r="1333" spans="3:19" x14ac:dyDescent="0.2"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</row>
    <row r="1334" spans="3:19" x14ac:dyDescent="0.2"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</row>
    <row r="1335" spans="3:19" x14ac:dyDescent="0.2"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</row>
    <row r="1336" spans="3:19" x14ac:dyDescent="0.2"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</row>
    <row r="1337" spans="3:19" x14ac:dyDescent="0.2"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</row>
    <row r="1338" spans="3:19" x14ac:dyDescent="0.2"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</row>
    <row r="1339" spans="3:19" x14ac:dyDescent="0.2"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</row>
    <row r="1340" spans="3:19" x14ac:dyDescent="0.2"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</row>
    <row r="1341" spans="3:19" x14ac:dyDescent="0.2"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</row>
    <row r="1342" spans="3:19" x14ac:dyDescent="0.2"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</row>
    <row r="1343" spans="3:19" x14ac:dyDescent="0.2"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</row>
    <row r="1344" spans="3:19" x14ac:dyDescent="0.2"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</row>
    <row r="1345" spans="3:19" x14ac:dyDescent="0.2"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</row>
    <row r="1346" spans="3:19" x14ac:dyDescent="0.2"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</row>
    <row r="1347" spans="3:19" x14ac:dyDescent="0.2"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</row>
    <row r="1348" spans="3:19" x14ac:dyDescent="0.2"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</row>
    <row r="1349" spans="3:19" x14ac:dyDescent="0.2"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</row>
    <row r="1350" spans="3:19" x14ac:dyDescent="0.2"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</row>
    <row r="1351" spans="3:19" x14ac:dyDescent="0.2"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</row>
    <row r="1352" spans="3:19" x14ac:dyDescent="0.2"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</row>
    <row r="1353" spans="3:19" x14ac:dyDescent="0.2"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</row>
    <row r="1354" spans="3:19" x14ac:dyDescent="0.2"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</row>
    <row r="1355" spans="3:19" x14ac:dyDescent="0.2"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</row>
    <row r="1356" spans="3:19" x14ac:dyDescent="0.2"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</row>
    <row r="1357" spans="3:19" x14ac:dyDescent="0.2"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</row>
    <row r="1358" spans="3:19" x14ac:dyDescent="0.2"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</row>
    <row r="1359" spans="3:19" x14ac:dyDescent="0.2"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</row>
    <row r="1360" spans="3:19" x14ac:dyDescent="0.2"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</row>
    <row r="1361" spans="3:19" x14ac:dyDescent="0.2"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</row>
    <row r="1362" spans="3:19" x14ac:dyDescent="0.2"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</row>
    <row r="1363" spans="3:19" x14ac:dyDescent="0.2"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</row>
    <row r="1364" spans="3:19" x14ac:dyDescent="0.2"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</row>
    <row r="1365" spans="3:19" x14ac:dyDescent="0.2"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</row>
    <row r="1366" spans="3:19" x14ac:dyDescent="0.2"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</row>
    <row r="1367" spans="3:19" x14ac:dyDescent="0.2"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</row>
    <row r="1368" spans="3:19" x14ac:dyDescent="0.2"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</row>
    <row r="1369" spans="3:19" x14ac:dyDescent="0.2"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</row>
    <row r="1370" spans="3:19" x14ac:dyDescent="0.2"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</row>
    <row r="1371" spans="3:19" x14ac:dyDescent="0.2"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</row>
    <row r="1372" spans="3:19" x14ac:dyDescent="0.2"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</row>
    <row r="1373" spans="3:19" x14ac:dyDescent="0.2"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</row>
    <row r="1374" spans="3:19" x14ac:dyDescent="0.2"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</row>
    <row r="1375" spans="3:19" x14ac:dyDescent="0.2"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</row>
    <row r="1376" spans="3:19" x14ac:dyDescent="0.2"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</row>
    <row r="1377" spans="3:19" x14ac:dyDescent="0.2"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</row>
    <row r="1378" spans="3:19" x14ac:dyDescent="0.2"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</row>
    <row r="1379" spans="3:19" x14ac:dyDescent="0.2"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</row>
    <row r="1380" spans="3:19" x14ac:dyDescent="0.2"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</row>
    <row r="1381" spans="3:19" x14ac:dyDescent="0.2"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</row>
    <row r="1382" spans="3:19" x14ac:dyDescent="0.2"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</row>
    <row r="1383" spans="3:19" x14ac:dyDescent="0.2"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</row>
    <row r="1384" spans="3:19" x14ac:dyDescent="0.2"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</row>
    <row r="1385" spans="3:19" x14ac:dyDescent="0.2"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</row>
    <row r="1386" spans="3:19" x14ac:dyDescent="0.2"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</row>
    <row r="1387" spans="3:19" x14ac:dyDescent="0.2"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</row>
    <row r="1388" spans="3:19" x14ac:dyDescent="0.2"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</row>
    <row r="1389" spans="3:19" x14ac:dyDescent="0.2"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</row>
    <row r="1390" spans="3:19" x14ac:dyDescent="0.2"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</row>
    <row r="1391" spans="3:19" x14ac:dyDescent="0.2"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</row>
    <row r="1392" spans="3:19" x14ac:dyDescent="0.2"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</row>
    <row r="1393" spans="3:19" x14ac:dyDescent="0.2"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</row>
    <row r="1394" spans="3:19" x14ac:dyDescent="0.2"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</row>
    <row r="1395" spans="3:19" x14ac:dyDescent="0.2"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</row>
    <row r="1396" spans="3:19" x14ac:dyDescent="0.2"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</row>
    <row r="1397" spans="3:19" x14ac:dyDescent="0.2"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</row>
    <row r="1398" spans="3:19" x14ac:dyDescent="0.2"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</row>
    <row r="1399" spans="3:19" x14ac:dyDescent="0.2"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</row>
    <row r="1400" spans="3:19" x14ac:dyDescent="0.2"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</row>
    <row r="1401" spans="3:19" x14ac:dyDescent="0.2"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</row>
    <row r="1402" spans="3:19" x14ac:dyDescent="0.2"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</row>
    <row r="1403" spans="3:19" x14ac:dyDescent="0.2"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</row>
    <row r="1404" spans="3:19" x14ac:dyDescent="0.2"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</row>
    <row r="1405" spans="3:19" x14ac:dyDescent="0.2"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</row>
    <row r="1406" spans="3:19" x14ac:dyDescent="0.2"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</row>
    <row r="1407" spans="3:19" x14ac:dyDescent="0.2"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</row>
    <row r="1408" spans="3:19" x14ac:dyDescent="0.2"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</row>
    <row r="1409" spans="3:19" x14ac:dyDescent="0.2"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</row>
    <row r="1410" spans="3:19" x14ac:dyDescent="0.2"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</row>
    <row r="1411" spans="3:19" x14ac:dyDescent="0.2"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</row>
    <row r="1412" spans="3:19" x14ac:dyDescent="0.2"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</row>
    <row r="1413" spans="3:19" x14ac:dyDescent="0.2"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</row>
    <row r="1414" spans="3:19" x14ac:dyDescent="0.2"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</row>
    <row r="1415" spans="3:19" x14ac:dyDescent="0.2"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</row>
    <row r="1416" spans="3:19" x14ac:dyDescent="0.2"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</row>
    <row r="1417" spans="3:19" x14ac:dyDescent="0.2"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</row>
    <row r="1418" spans="3:19" x14ac:dyDescent="0.2"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</row>
    <row r="1419" spans="3:19" x14ac:dyDescent="0.2"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</row>
    <row r="1420" spans="3:19" x14ac:dyDescent="0.2"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</row>
    <row r="1421" spans="3:19" x14ac:dyDescent="0.2"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</row>
    <row r="1422" spans="3:19" x14ac:dyDescent="0.2"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</row>
    <row r="1423" spans="3:19" x14ac:dyDescent="0.2"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</row>
    <row r="1424" spans="3:19" x14ac:dyDescent="0.2"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</row>
    <row r="1425" spans="3:19" x14ac:dyDescent="0.2"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</row>
    <row r="1426" spans="3:19" x14ac:dyDescent="0.2"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</row>
    <row r="1427" spans="3:19" x14ac:dyDescent="0.2"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</row>
    <row r="1428" spans="3:19" x14ac:dyDescent="0.2"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</row>
    <row r="1429" spans="3:19" x14ac:dyDescent="0.2"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</row>
    <row r="1430" spans="3:19" x14ac:dyDescent="0.2"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</row>
    <row r="1431" spans="3:19" x14ac:dyDescent="0.2"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</row>
    <row r="1432" spans="3:19" x14ac:dyDescent="0.2"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</row>
    <row r="1433" spans="3:19" x14ac:dyDescent="0.2"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</row>
    <row r="1434" spans="3:19" x14ac:dyDescent="0.2"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</row>
    <row r="1435" spans="3:19" x14ac:dyDescent="0.2"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</row>
    <row r="1436" spans="3:19" x14ac:dyDescent="0.2"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</row>
    <row r="1437" spans="3:19" x14ac:dyDescent="0.2"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</row>
    <row r="1438" spans="3:19" x14ac:dyDescent="0.2"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</row>
    <row r="1439" spans="3:19" x14ac:dyDescent="0.2"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</row>
    <row r="1440" spans="3:19" x14ac:dyDescent="0.2"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</row>
    <row r="1441" spans="3:19" x14ac:dyDescent="0.2"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</row>
    <row r="1442" spans="3:19" x14ac:dyDescent="0.2"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</row>
    <row r="1443" spans="3:19" x14ac:dyDescent="0.2"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</row>
    <row r="1444" spans="3:19" x14ac:dyDescent="0.2"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</row>
    <row r="1445" spans="3:19" x14ac:dyDescent="0.2"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</row>
    <row r="1446" spans="3:19" x14ac:dyDescent="0.2"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</row>
    <row r="1447" spans="3:19" x14ac:dyDescent="0.2"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</row>
    <row r="1448" spans="3:19" x14ac:dyDescent="0.2"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</row>
    <row r="1449" spans="3:19" x14ac:dyDescent="0.2"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</row>
    <row r="1450" spans="3:19" x14ac:dyDescent="0.2"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</row>
    <row r="1451" spans="3:19" x14ac:dyDescent="0.2"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</row>
    <row r="1452" spans="3:19" x14ac:dyDescent="0.2"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</row>
    <row r="1453" spans="3:19" x14ac:dyDescent="0.2"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</row>
    <row r="1454" spans="3:19" x14ac:dyDescent="0.2"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</row>
    <row r="1455" spans="3:19" x14ac:dyDescent="0.2"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</row>
    <row r="1456" spans="3:19" x14ac:dyDescent="0.2"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</row>
    <row r="1457" spans="3:19" x14ac:dyDescent="0.2"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</row>
    <row r="1458" spans="3:19" x14ac:dyDescent="0.2"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</row>
    <row r="1459" spans="3:19" x14ac:dyDescent="0.2"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</row>
    <row r="1460" spans="3:19" x14ac:dyDescent="0.2"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</row>
    <row r="1461" spans="3:19" x14ac:dyDescent="0.2"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</row>
    <row r="1462" spans="3:19" x14ac:dyDescent="0.2"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</row>
    <row r="1463" spans="3:19" x14ac:dyDescent="0.2"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</row>
    <row r="1464" spans="3:19" x14ac:dyDescent="0.2"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</row>
    <row r="1465" spans="3:19" x14ac:dyDescent="0.2"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</row>
    <row r="1466" spans="3:19" x14ac:dyDescent="0.2"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</row>
    <row r="1467" spans="3:19" x14ac:dyDescent="0.2"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</row>
    <row r="1468" spans="3:19" x14ac:dyDescent="0.2"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</row>
    <row r="1469" spans="3:19" x14ac:dyDescent="0.2"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</row>
    <row r="1470" spans="3:19" x14ac:dyDescent="0.2"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</row>
    <row r="1471" spans="3:19" x14ac:dyDescent="0.2"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</row>
    <row r="1472" spans="3:19" x14ac:dyDescent="0.2"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</row>
    <row r="1473" spans="3:19" x14ac:dyDescent="0.2"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</row>
    <row r="1474" spans="3:19" x14ac:dyDescent="0.2"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</row>
    <row r="1475" spans="3:19" x14ac:dyDescent="0.2"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</row>
    <row r="1476" spans="3:19" x14ac:dyDescent="0.2"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</row>
    <row r="1477" spans="3:19" x14ac:dyDescent="0.2"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</row>
    <row r="1478" spans="3:19" x14ac:dyDescent="0.2"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</row>
    <row r="1479" spans="3:19" x14ac:dyDescent="0.2"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</row>
    <row r="1480" spans="3:19" x14ac:dyDescent="0.2"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</row>
    <row r="1481" spans="3:19" x14ac:dyDescent="0.2"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</row>
    <row r="1482" spans="3:19" x14ac:dyDescent="0.2"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</row>
    <row r="1483" spans="3:19" x14ac:dyDescent="0.2"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</row>
    <row r="1484" spans="3:19" x14ac:dyDescent="0.2"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</row>
    <row r="1485" spans="3:19" x14ac:dyDescent="0.2"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</row>
    <row r="1486" spans="3:19" x14ac:dyDescent="0.2"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</row>
    <row r="1487" spans="3:19" x14ac:dyDescent="0.2"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</row>
    <row r="1488" spans="3:19" x14ac:dyDescent="0.2"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</row>
    <row r="1489" spans="3:19" x14ac:dyDescent="0.2"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</row>
    <row r="1490" spans="3:19" x14ac:dyDescent="0.2"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</row>
    <row r="1491" spans="3:19" x14ac:dyDescent="0.2"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</row>
    <row r="1492" spans="3:19" x14ac:dyDescent="0.2"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</row>
    <row r="1493" spans="3:19" x14ac:dyDescent="0.2"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</row>
    <row r="1494" spans="3:19" x14ac:dyDescent="0.2"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</row>
    <row r="1495" spans="3:19" x14ac:dyDescent="0.2"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</row>
    <row r="1496" spans="3:19" x14ac:dyDescent="0.2"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</row>
    <row r="1497" spans="3:19" x14ac:dyDescent="0.2"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</row>
    <row r="1498" spans="3:19" x14ac:dyDescent="0.2"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</row>
    <row r="1499" spans="3:19" x14ac:dyDescent="0.2"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</row>
    <row r="1500" spans="3:19" x14ac:dyDescent="0.2"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</row>
    <row r="1501" spans="3:19" x14ac:dyDescent="0.2"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</row>
    <row r="1502" spans="3:19" x14ac:dyDescent="0.2"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</row>
    <row r="1503" spans="3:19" x14ac:dyDescent="0.2"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</row>
    <row r="1504" spans="3:19" x14ac:dyDescent="0.2"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</row>
    <row r="1505" spans="3:19" x14ac:dyDescent="0.2"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</row>
    <row r="1506" spans="3:19" x14ac:dyDescent="0.2"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</row>
    <row r="1507" spans="3:19" x14ac:dyDescent="0.2"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</row>
    <row r="1508" spans="3:19" x14ac:dyDescent="0.2"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</row>
    <row r="1509" spans="3:19" x14ac:dyDescent="0.2"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</row>
    <row r="1510" spans="3:19" x14ac:dyDescent="0.2"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</row>
    <row r="1511" spans="3:19" x14ac:dyDescent="0.2"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</row>
    <row r="1512" spans="3:19" x14ac:dyDescent="0.2"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</row>
    <row r="1513" spans="3:19" x14ac:dyDescent="0.2"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</row>
    <row r="1514" spans="3:19" x14ac:dyDescent="0.2"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</row>
    <row r="1515" spans="3:19" x14ac:dyDescent="0.2"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</row>
    <row r="1516" spans="3:19" x14ac:dyDescent="0.2"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</row>
    <row r="1517" spans="3:19" x14ac:dyDescent="0.2"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</row>
    <row r="1518" spans="3:19" x14ac:dyDescent="0.2"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</row>
    <row r="1519" spans="3:19" x14ac:dyDescent="0.2"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</row>
    <row r="1520" spans="3:19" x14ac:dyDescent="0.2"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</row>
    <row r="1521" spans="3:19" x14ac:dyDescent="0.2"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</row>
    <row r="1522" spans="3:19" x14ac:dyDescent="0.2"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</row>
    <row r="1523" spans="3:19" x14ac:dyDescent="0.2"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</row>
    <row r="1524" spans="3:19" x14ac:dyDescent="0.2"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</row>
    <row r="1525" spans="3:19" x14ac:dyDescent="0.2"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</row>
    <row r="1526" spans="3:19" x14ac:dyDescent="0.2"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</row>
    <row r="1527" spans="3:19" x14ac:dyDescent="0.2"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</row>
    <row r="1528" spans="3:19" x14ac:dyDescent="0.2"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</row>
    <row r="1529" spans="3:19" x14ac:dyDescent="0.2"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</row>
    <row r="1530" spans="3:19" x14ac:dyDescent="0.2"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</row>
    <row r="1531" spans="3:19" x14ac:dyDescent="0.2"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</row>
    <row r="1532" spans="3:19" x14ac:dyDescent="0.2"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</row>
    <row r="1533" spans="3:19" x14ac:dyDescent="0.2"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</row>
    <row r="1534" spans="3:19" x14ac:dyDescent="0.2"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</row>
    <row r="1535" spans="3:19" x14ac:dyDescent="0.2"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</row>
    <row r="1536" spans="3:19" x14ac:dyDescent="0.2"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</row>
    <row r="1537" spans="3:19" x14ac:dyDescent="0.2"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</row>
    <row r="1538" spans="3:19" x14ac:dyDescent="0.2"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</row>
    <row r="1539" spans="3:19" x14ac:dyDescent="0.2"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</row>
    <row r="1540" spans="3:19" x14ac:dyDescent="0.2"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</row>
    <row r="1541" spans="3:19" x14ac:dyDescent="0.2"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</row>
    <row r="1542" spans="3:19" x14ac:dyDescent="0.2"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</row>
    <row r="1543" spans="3:19" x14ac:dyDescent="0.2"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</row>
    <row r="1544" spans="3:19" x14ac:dyDescent="0.2"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</row>
    <row r="1545" spans="3:19" x14ac:dyDescent="0.2"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</row>
    <row r="1546" spans="3:19" x14ac:dyDescent="0.2"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</row>
    <row r="1547" spans="3:19" x14ac:dyDescent="0.2"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</row>
    <row r="1548" spans="3:19" x14ac:dyDescent="0.2"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</row>
    <row r="1549" spans="3:19" x14ac:dyDescent="0.2"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</row>
    <row r="1550" spans="3:19" x14ac:dyDescent="0.2"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</row>
    <row r="1551" spans="3:19" x14ac:dyDescent="0.2"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</row>
    <row r="1552" spans="3:19" x14ac:dyDescent="0.2"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</row>
    <row r="1553" spans="3:19" x14ac:dyDescent="0.2"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</row>
    <row r="1554" spans="3:19" x14ac:dyDescent="0.2"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</row>
    <row r="1555" spans="3:19" x14ac:dyDescent="0.2"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</row>
    <row r="1556" spans="3:19" x14ac:dyDescent="0.2"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</row>
    <row r="1557" spans="3:19" x14ac:dyDescent="0.2"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</row>
    <row r="1558" spans="3:19" x14ac:dyDescent="0.2"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</row>
    <row r="1559" spans="3:19" x14ac:dyDescent="0.2"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</row>
    <row r="1560" spans="3:19" x14ac:dyDescent="0.2"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</row>
    <row r="1561" spans="3:19" x14ac:dyDescent="0.2"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</row>
    <row r="1562" spans="3:19" x14ac:dyDescent="0.2"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</row>
    <row r="1563" spans="3:19" x14ac:dyDescent="0.2"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</row>
    <row r="1564" spans="3:19" x14ac:dyDescent="0.2"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</row>
    <row r="1565" spans="3:19" x14ac:dyDescent="0.2"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</row>
    <row r="1566" spans="3:19" x14ac:dyDescent="0.2"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</row>
    <row r="1567" spans="3:19" x14ac:dyDescent="0.2"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</row>
    <row r="1568" spans="3:19" x14ac:dyDescent="0.2"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</row>
    <row r="1569" spans="3:19" x14ac:dyDescent="0.2"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  <c r="P1569" s="19"/>
      <c r="Q1569" s="19"/>
      <c r="R1569" s="19"/>
      <c r="S1569" s="19"/>
    </row>
    <row r="1570" spans="3:19" x14ac:dyDescent="0.2"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</row>
    <row r="1571" spans="3:19" x14ac:dyDescent="0.2"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</row>
    <row r="1572" spans="3:19" x14ac:dyDescent="0.2"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</row>
    <row r="1573" spans="3:19" x14ac:dyDescent="0.2"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</row>
    <row r="1574" spans="3:19" x14ac:dyDescent="0.2"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</row>
    <row r="1575" spans="3:19" x14ac:dyDescent="0.2"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</row>
    <row r="1576" spans="3:19" x14ac:dyDescent="0.2"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</row>
    <row r="1577" spans="3:19" x14ac:dyDescent="0.2"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</row>
    <row r="1578" spans="3:19" x14ac:dyDescent="0.2"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</row>
    <row r="1579" spans="3:19" x14ac:dyDescent="0.2"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</row>
    <row r="1580" spans="3:19" x14ac:dyDescent="0.2"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</row>
    <row r="1581" spans="3:19" x14ac:dyDescent="0.2"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</row>
    <row r="1582" spans="3:19" x14ac:dyDescent="0.2"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</row>
    <row r="1583" spans="3:19" x14ac:dyDescent="0.2"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</row>
    <row r="1584" spans="3:19" x14ac:dyDescent="0.2"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</row>
    <row r="1585" spans="3:19" x14ac:dyDescent="0.2"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</row>
    <row r="1586" spans="3:19" x14ac:dyDescent="0.2"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</row>
    <row r="1587" spans="3:19" x14ac:dyDescent="0.2"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</row>
    <row r="1588" spans="3:19" x14ac:dyDescent="0.2"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</row>
    <row r="1589" spans="3:19" x14ac:dyDescent="0.2"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</row>
    <row r="1590" spans="3:19" x14ac:dyDescent="0.2"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</row>
    <row r="1591" spans="3:19" x14ac:dyDescent="0.2"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</row>
    <row r="1592" spans="3:19" x14ac:dyDescent="0.2"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</row>
    <row r="1593" spans="3:19" x14ac:dyDescent="0.2"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</row>
    <row r="1594" spans="3:19" x14ac:dyDescent="0.2"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</row>
    <row r="1595" spans="3:19" x14ac:dyDescent="0.2"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</row>
    <row r="1596" spans="3:19" x14ac:dyDescent="0.2"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</row>
    <row r="1597" spans="3:19" x14ac:dyDescent="0.2"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</row>
    <row r="1598" spans="3:19" x14ac:dyDescent="0.2"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</row>
    <row r="1599" spans="3:19" x14ac:dyDescent="0.2"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</row>
    <row r="1600" spans="3:19" x14ac:dyDescent="0.2"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</row>
    <row r="1601" spans="3:19" x14ac:dyDescent="0.2"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</row>
    <row r="1602" spans="3:19" x14ac:dyDescent="0.2"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</row>
    <row r="1603" spans="3:19" x14ac:dyDescent="0.2"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</row>
    <row r="1604" spans="3:19" x14ac:dyDescent="0.2"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</row>
    <row r="1605" spans="3:19" x14ac:dyDescent="0.2"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</row>
    <row r="1606" spans="3:19" x14ac:dyDescent="0.2"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</row>
    <row r="1607" spans="3:19" x14ac:dyDescent="0.2"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</row>
    <row r="1608" spans="3:19" x14ac:dyDescent="0.2"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</row>
    <row r="1609" spans="3:19" x14ac:dyDescent="0.2"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</row>
    <row r="1610" spans="3:19" x14ac:dyDescent="0.2"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</row>
    <row r="1611" spans="3:19" x14ac:dyDescent="0.2"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</row>
    <row r="1612" spans="3:19" x14ac:dyDescent="0.2"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</row>
    <row r="1613" spans="3:19" x14ac:dyDescent="0.2"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</row>
    <row r="1614" spans="3:19" x14ac:dyDescent="0.2"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</row>
    <row r="1615" spans="3:19" x14ac:dyDescent="0.2"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</row>
    <row r="1616" spans="3:19" x14ac:dyDescent="0.2"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</row>
    <row r="1617" spans="3:19" x14ac:dyDescent="0.2"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</row>
    <row r="1618" spans="3:19" x14ac:dyDescent="0.2"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</row>
    <row r="1619" spans="3:19" x14ac:dyDescent="0.2"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</row>
    <row r="1620" spans="3:19" x14ac:dyDescent="0.2"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</row>
    <row r="1621" spans="3:19" x14ac:dyDescent="0.2"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</row>
    <row r="1622" spans="3:19" x14ac:dyDescent="0.2"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</row>
    <row r="1623" spans="3:19" x14ac:dyDescent="0.2"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</row>
    <row r="1624" spans="3:19" x14ac:dyDescent="0.2"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</row>
    <row r="1625" spans="3:19" x14ac:dyDescent="0.2"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</row>
    <row r="1626" spans="3:19" x14ac:dyDescent="0.2"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</row>
    <row r="1627" spans="3:19" x14ac:dyDescent="0.2"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</row>
    <row r="1628" spans="3:19" x14ac:dyDescent="0.2"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</row>
    <row r="1629" spans="3:19" x14ac:dyDescent="0.2"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</row>
    <row r="1630" spans="3:19" x14ac:dyDescent="0.2"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</row>
    <row r="1631" spans="3:19" x14ac:dyDescent="0.2"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</row>
    <row r="1632" spans="3:19" x14ac:dyDescent="0.2"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</row>
    <row r="1633" spans="3:19" x14ac:dyDescent="0.2"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</row>
    <row r="1634" spans="3:19" x14ac:dyDescent="0.2"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</row>
    <row r="1635" spans="3:19" x14ac:dyDescent="0.2"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</row>
    <row r="1636" spans="3:19" x14ac:dyDescent="0.2"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</row>
    <row r="1637" spans="3:19" x14ac:dyDescent="0.2"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</row>
    <row r="1638" spans="3:19" x14ac:dyDescent="0.2"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</row>
    <row r="1639" spans="3:19" x14ac:dyDescent="0.2"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</row>
    <row r="1640" spans="3:19" x14ac:dyDescent="0.2"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</row>
    <row r="1641" spans="3:19" x14ac:dyDescent="0.2"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</row>
    <row r="1642" spans="3:19" x14ac:dyDescent="0.2"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</row>
    <row r="1643" spans="3:19" x14ac:dyDescent="0.2"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</row>
    <row r="1644" spans="3:19" x14ac:dyDescent="0.2"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</row>
    <row r="1645" spans="3:19" x14ac:dyDescent="0.2"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</row>
    <row r="1646" spans="3:19" x14ac:dyDescent="0.2"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</row>
    <row r="1647" spans="3:19" x14ac:dyDescent="0.2"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</row>
    <row r="1648" spans="3:19" x14ac:dyDescent="0.2"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</row>
    <row r="1649" spans="3:19" x14ac:dyDescent="0.2"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</row>
    <row r="1650" spans="3:19" x14ac:dyDescent="0.2"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</row>
    <row r="1651" spans="3:19" x14ac:dyDescent="0.2"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</row>
    <row r="1652" spans="3:19" x14ac:dyDescent="0.2"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</row>
    <row r="1653" spans="3:19" x14ac:dyDescent="0.2"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</row>
    <row r="1654" spans="3:19" x14ac:dyDescent="0.2"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</row>
    <row r="1655" spans="3:19" x14ac:dyDescent="0.2"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</row>
    <row r="1656" spans="3:19" x14ac:dyDescent="0.2"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</row>
    <row r="1657" spans="3:19" x14ac:dyDescent="0.2"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</row>
    <row r="1658" spans="3:19" x14ac:dyDescent="0.2"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</row>
    <row r="1659" spans="3:19" x14ac:dyDescent="0.2"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</row>
    <row r="1660" spans="3:19" x14ac:dyDescent="0.2"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</row>
    <row r="1661" spans="3:19" x14ac:dyDescent="0.2"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</row>
    <row r="1662" spans="3:19" x14ac:dyDescent="0.2"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</row>
    <row r="1663" spans="3:19" x14ac:dyDescent="0.2"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</row>
    <row r="1664" spans="3:19" x14ac:dyDescent="0.2"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</row>
    <row r="1665" spans="3:19" x14ac:dyDescent="0.2"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</row>
    <row r="1666" spans="3:19" x14ac:dyDescent="0.2"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</row>
    <row r="1667" spans="3:19" x14ac:dyDescent="0.2"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</row>
    <row r="1668" spans="3:19" x14ac:dyDescent="0.2"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</row>
    <row r="1669" spans="3:19" x14ac:dyDescent="0.2"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</row>
    <row r="1670" spans="3:19" x14ac:dyDescent="0.2"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</row>
    <row r="1671" spans="3:19" x14ac:dyDescent="0.2"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</row>
    <row r="1672" spans="3:19" x14ac:dyDescent="0.2"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</row>
    <row r="1673" spans="3:19" x14ac:dyDescent="0.2"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</row>
    <row r="1674" spans="3:19" x14ac:dyDescent="0.2"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</row>
    <row r="1675" spans="3:19" x14ac:dyDescent="0.2"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</row>
    <row r="1676" spans="3:19" x14ac:dyDescent="0.2"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</row>
    <row r="1677" spans="3:19" x14ac:dyDescent="0.2"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</row>
    <row r="1678" spans="3:19" x14ac:dyDescent="0.2"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</row>
    <row r="1679" spans="3:19" x14ac:dyDescent="0.2"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</row>
    <row r="1680" spans="3:19" x14ac:dyDescent="0.2"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</row>
    <row r="1681" spans="3:19" x14ac:dyDescent="0.2"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</row>
    <row r="1682" spans="3:19" x14ac:dyDescent="0.2"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</row>
    <row r="1683" spans="3:19" x14ac:dyDescent="0.2"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</row>
    <row r="1684" spans="3:19" x14ac:dyDescent="0.2"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</row>
    <row r="1685" spans="3:19" x14ac:dyDescent="0.2"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</row>
    <row r="1686" spans="3:19" x14ac:dyDescent="0.2"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</row>
    <row r="1687" spans="3:19" x14ac:dyDescent="0.2"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</row>
    <row r="1688" spans="3:19" x14ac:dyDescent="0.2"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</row>
    <row r="1689" spans="3:19" x14ac:dyDescent="0.2"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</row>
    <row r="1690" spans="3:19" x14ac:dyDescent="0.2"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</row>
    <row r="1691" spans="3:19" x14ac:dyDescent="0.2"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</row>
    <row r="1692" spans="3:19" x14ac:dyDescent="0.2"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</row>
    <row r="1693" spans="3:19" x14ac:dyDescent="0.2"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</row>
    <row r="1694" spans="3:19" x14ac:dyDescent="0.2"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</row>
    <row r="1695" spans="3:19" x14ac:dyDescent="0.2"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</row>
    <row r="1696" spans="3:19" x14ac:dyDescent="0.2"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</row>
    <row r="1697" spans="3:19" x14ac:dyDescent="0.2"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</row>
    <row r="1698" spans="3:19" x14ac:dyDescent="0.2"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</row>
    <row r="1699" spans="3:19" x14ac:dyDescent="0.2"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</row>
    <row r="1700" spans="3:19" x14ac:dyDescent="0.2"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</row>
    <row r="1701" spans="3:19" x14ac:dyDescent="0.2"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</row>
    <row r="1702" spans="3:19" x14ac:dyDescent="0.2"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</row>
    <row r="1703" spans="3:19" x14ac:dyDescent="0.2"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</row>
    <row r="1704" spans="3:19" x14ac:dyDescent="0.2"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</row>
    <row r="1705" spans="3:19" x14ac:dyDescent="0.2"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</row>
    <row r="1706" spans="3:19" x14ac:dyDescent="0.2"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</row>
    <row r="1707" spans="3:19" x14ac:dyDescent="0.2"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</row>
    <row r="1708" spans="3:19" x14ac:dyDescent="0.2"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</row>
    <row r="1709" spans="3:19" x14ac:dyDescent="0.2"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</row>
    <row r="1710" spans="3:19" x14ac:dyDescent="0.2"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</row>
    <row r="1711" spans="3:19" x14ac:dyDescent="0.2"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</row>
    <row r="1712" spans="3:19" x14ac:dyDescent="0.2"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</row>
    <row r="1713" spans="3:19" x14ac:dyDescent="0.2"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</row>
    <row r="1714" spans="3:19" x14ac:dyDescent="0.2"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</row>
    <row r="1715" spans="3:19" x14ac:dyDescent="0.2"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</row>
    <row r="1716" spans="3:19" x14ac:dyDescent="0.2"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</row>
    <row r="1717" spans="3:19" x14ac:dyDescent="0.2"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</row>
    <row r="1718" spans="3:19" x14ac:dyDescent="0.2"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</row>
    <row r="1719" spans="3:19" x14ac:dyDescent="0.2"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</row>
    <row r="1720" spans="3:19" x14ac:dyDescent="0.2"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</row>
    <row r="1721" spans="3:19" x14ac:dyDescent="0.2"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</row>
    <row r="1722" spans="3:19" x14ac:dyDescent="0.2"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</row>
    <row r="1723" spans="3:19" x14ac:dyDescent="0.2"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</row>
    <row r="1724" spans="3:19" x14ac:dyDescent="0.2"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</row>
    <row r="1725" spans="3:19" x14ac:dyDescent="0.2"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</row>
    <row r="1726" spans="3:19" x14ac:dyDescent="0.2"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</row>
    <row r="1727" spans="3:19" x14ac:dyDescent="0.2"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</row>
    <row r="1728" spans="3:19" x14ac:dyDescent="0.2"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</row>
    <row r="1729" spans="3:19" x14ac:dyDescent="0.2"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</row>
    <row r="1730" spans="3:19" x14ac:dyDescent="0.2"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</row>
    <row r="1731" spans="3:19" x14ac:dyDescent="0.2"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</row>
    <row r="1732" spans="3:19" x14ac:dyDescent="0.2"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</row>
    <row r="1733" spans="3:19" x14ac:dyDescent="0.2"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</row>
    <row r="1734" spans="3:19" x14ac:dyDescent="0.2"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</row>
    <row r="1735" spans="3:19" x14ac:dyDescent="0.2"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</row>
    <row r="1736" spans="3:19" x14ac:dyDescent="0.2"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</row>
    <row r="1737" spans="3:19" x14ac:dyDescent="0.2"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</row>
    <row r="1738" spans="3:19" x14ac:dyDescent="0.2"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</row>
    <row r="1739" spans="3:19" x14ac:dyDescent="0.2"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</row>
    <row r="1740" spans="3:19" x14ac:dyDescent="0.2"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</row>
    <row r="1741" spans="3:19" x14ac:dyDescent="0.2"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</row>
    <row r="1742" spans="3:19" x14ac:dyDescent="0.2"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</row>
    <row r="1743" spans="3:19" x14ac:dyDescent="0.2"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</row>
    <row r="1744" spans="3:19" x14ac:dyDescent="0.2"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</row>
    <row r="1745" spans="3:19" x14ac:dyDescent="0.2"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</row>
    <row r="1746" spans="3:19" x14ac:dyDescent="0.2"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</row>
    <row r="1747" spans="3:19" x14ac:dyDescent="0.2"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</row>
    <row r="1748" spans="3:19" x14ac:dyDescent="0.2"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</row>
    <row r="1749" spans="3:19" x14ac:dyDescent="0.2"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</row>
    <row r="1750" spans="3:19" x14ac:dyDescent="0.2"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</row>
    <row r="1751" spans="3:19" x14ac:dyDescent="0.2"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</row>
    <row r="1752" spans="3:19" x14ac:dyDescent="0.2"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</row>
    <row r="1753" spans="3:19" x14ac:dyDescent="0.2"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</row>
    <row r="1754" spans="3:19" x14ac:dyDescent="0.2"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</row>
    <row r="1755" spans="3:19" x14ac:dyDescent="0.2"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</row>
    <row r="1756" spans="3:19" x14ac:dyDescent="0.2"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</row>
    <row r="1757" spans="3:19" x14ac:dyDescent="0.2"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</row>
    <row r="1758" spans="3:19" x14ac:dyDescent="0.2"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</row>
    <row r="1759" spans="3:19" x14ac:dyDescent="0.2"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</row>
    <row r="1760" spans="3:19" x14ac:dyDescent="0.2"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</row>
    <row r="1761" spans="3:19" x14ac:dyDescent="0.2"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</row>
    <row r="1762" spans="3:19" x14ac:dyDescent="0.2"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</row>
    <row r="1763" spans="3:19" x14ac:dyDescent="0.2"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</row>
    <row r="1764" spans="3:19" x14ac:dyDescent="0.2"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</row>
    <row r="1765" spans="3:19" x14ac:dyDescent="0.2"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</row>
    <row r="1766" spans="3:19" x14ac:dyDescent="0.2"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</row>
    <row r="1767" spans="3:19" x14ac:dyDescent="0.2"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</row>
    <row r="1768" spans="3:19" x14ac:dyDescent="0.2"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</row>
    <row r="1769" spans="3:19" x14ac:dyDescent="0.2"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</row>
    <row r="1770" spans="3:19" x14ac:dyDescent="0.2"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</row>
    <row r="1771" spans="3:19" x14ac:dyDescent="0.2"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</row>
    <row r="1772" spans="3:19" x14ac:dyDescent="0.2"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</row>
    <row r="1773" spans="3:19" x14ac:dyDescent="0.2"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</row>
    <row r="1774" spans="3:19" x14ac:dyDescent="0.2"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</row>
    <row r="1775" spans="3:19" x14ac:dyDescent="0.2"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</row>
    <row r="1776" spans="3:19" x14ac:dyDescent="0.2"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</row>
    <row r="1777" spans="3:19" x14ac:dyDescent="0.2"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</row>
    <row r="1778" spans="3:19" x14ac:dyDescent="0.2"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</row>
    <row r="1779" spans="3:19" x14ac:dyDescent="0.2"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</row>
    <row r="1780" spans="3:19" x14ac:dyDescent="0.2"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</row>
    <row r="1781" spans="3:19" x14ac:dyDescent="0.2"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</row>
    <row r="1782" spans="3:19" x14ac:dyDescent="0.2"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</row>
    <row r="1783" spans="3:19" x14ac:dyDescent="0.2"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</row>
    <row r="1784" spans="3:19" x14ac:dyDescent="0.2"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</row>
    <row r="1785" spans="3:19" x14ac:dyDescent="0.2"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</row>
    <row r="1786" spans="3:19" x14ac:dyDescent="0.2"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</row>
    <row r="1787" spans="3:19" x14ac:dyDescent="0.2"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</row>
    <row r="1788" spans="3:19" x14ac:dyDescent="0.2"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</row>
    <row r="1789" spans="3:19" x14ac:dyDescent="0.2"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</row>
    <row r="1790" spans="3:19" x14ac:dyDescent="0.2"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</row>
    <row r="1791" spans="3:19" x14ac:dyDescent="0.2"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</row>
    <row r="1792" spans="3:19" x14ac:dyDescent="0.2"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</row>
    <row r="1793" spans="3:19" x14ac:dyDescent="0.2"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</row>
    <row r="1794" spans="3:19" x14ac:dyDescent="0.2"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</row>
    <row r="1795" spans="3:19" x14ac:dyDescent="0.2"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</row>
    <row r="1796" spans="3:19" x14ac:dyDescent="0.2"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</row>
    <row r="1797" spans="3:19" x14ac:dyDescent="0.2"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</row>
    <row r="1798" spans="3:19" x14ac:dyDescent="0.2"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</row>
    <row r="1799" spans="3:19" x14ac:dyDescent="0.2"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</row>
    <row r="1800" spans="3:19" x14ac:dyDescent="0.2"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</row>
    <row r="1801" spans="3:19" x14ac:dyDescent="0.2"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</row>
    <row r="1802" spans="3:19" x14ac:dyDescent="0.2"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</row>
    <row r="1803" spans="3:19" x14ac:dyDescent="0.2"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</row>
    <row r="1804" spans="3:19" x14ac:dyDescent="0.2"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</row>
    <row r="1805" spans="3:19" x14ac:dyDescent="0.2"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</row>
    <row r="1806" spans="3:19" x14ac:dyDescent="0.2"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</row>
    <row r="1807" spans="3:19" x14ac:dyDescent="0.2"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</row>
    <row r="1808" spans="3:19" x14ac:dyDescent="0.2"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</row>
    <row r="1809" spans="3:19" x14ac:dyDescent="0.2"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</row>
    <row r="1810" spans="3:19" x14ac:dyDescent="0.2"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</row>
    <row r="1811" spans="3:19" x14ac:dyDescent="0.2"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</row>
    <row r="1812" spans="3:19" x14ac:dyDescent="0.2"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</row>
    <row r="1813" spans="3:19" x14ac:dyDescent="0.2"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</row>
    <row r="1814" spans="3:19" x14ac:dyDescent="0.2"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</row>
    <row r="1815" spans="3:19" x14ac:dyDescent="0.2"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</row>
    <row r="1816" spans="3:19" x14ac:dyDescent="0.2"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</row>
    <row r="1817" spans="3:19" x14ac:dyDescent="0.2"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</row>
    <row r="1818" spans="3:19" x14ac:dyDescent="0.2"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</row>
    <row r="1819" spans="3:19" x14ac:dyDescent="0.2"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</row>
    <row r="1820" spans="3:19" x14ac:dyDescent="0.2"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</row>
    <row r="1821" spans="3:19" x14ac:dyDescent="0.2"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</row>
    <row r="1822" spans="3:19" x14ac:dyDescent="0.2"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</row>
    <row r="1823" spans="3:19" x14ac:dyDescent="0.2"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</row>
    <row r="1824" spans="3:19" x14ac:dyDescent="0.2"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</row>
    <row r="1825" spans="3:19" x14ac:dyDescent="0.2"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</row>
    <row r="1826" spans="3:19" x14ac:dyDescent="0.2"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</row>
    <row r="1827" spans="3:19" x14ac:dyDescent="0.2"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</row>
    <row r="1828" spans="3:19" x14ac:dyDescent="0.2"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</row>
    <row r="1829" spans="3:19" x14ac:dyDescent="0.2"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</row>
    <row r="1830" spans="3:19" x14ac:dyDescent="0.2"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</row>
    <row r="1831" spans="3:19" x14ac:dyDescent="0.2"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</row>
    <row r="1832" spans="3:19" x14ac:dyDescent="0.2"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</row>
    <row r="1833" spans="3:19" x14ac:dyDescent="0.2"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</row>
    <row r="1834" spans="3:19" x14ac:dyDescent="0.2"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</row>
    <row r="1835" spans="3:19" x14ac:dyDescent="0.2"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</row>
    <row r="1836" spans="3:19" x14ac:dyDescent="0.2"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</row>
    <row r="1837" spans="3:19" x14ac:dyDescent="0.2"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</row>
    <row r="1838" spans="3:19" x14ac:dyDescent="0.2"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</row>
    <row r="1839" spans="3:19" x14ac:dyDescent="0.2"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</row>
    <row r="1840" spans="3:19" x14ac:dyDescent="0.2"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</row>
    <row r="1841" spans="3:19" x14ac:dyDescent="0.2"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</row>
    <row r="1842" spans="3:19" x14ac:dyDescent="0.2"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</row>
    <row r="1843" spans="3:19" x14ac:dyDescent="0.2"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</row>
    <row r="1844" spans="3:19" x14ac:dyDescent="0.2"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</row>
    <row r="1845" spans="3:19" x14ac:dyDescent="0.2"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</row>
    <row r="1846" spans="3:19" x14ac:dyDescent="0.2"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</row>
    <row r="1847" spans="3:19" x14ac:dyDescent="0.2"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</row>
    <row r="1848" spans="3:19" x14ac:dyDescent="0.2"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</row>
    <row r="1849" spans="3:19" x14ac:dyDescent="0.2"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</row>
    <row r="1850" spans="3:19" x14ac:dyDescent="0.2"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</row>
    <row r="1851" spans="3:19" x14ac:dyDescent="0.2"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</row>
    <row r="1852" spans="3:19" x14ac:dyDescent="0.2"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</row>
    <row r="1853" spans="3:19" x14ac:dyDescent="0.2"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</row>
    <row r="1854" spans="3:19" x14ac:dyDescent="0.2"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</row>
    <row r="1855" spans="3:19" x14ac:dyDescent="0.2"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</row>
    <row r="1856" spans="3:19" x14ac:dyDescent="0.2"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</row>
    <row r="1857" spans="3:19" x14ac:dyDescent="0.2"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</row>
    <row r="1858" spans="3:19" x14ac:dyDescent="0.2"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</row>
    <row r="1859" spans="3:19" x14ac:dyDescent="0.2"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</row>
    <row r="1860" spans="3:19" x14ac:dyDescent="0.2"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</row>
    <row r="1861" spans="3:19" x14ac:dyDescent="0.2"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</row>
    <row r="1862" spans="3:19" x14ac:dyDescent="0.2"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</row>
    <row r="1863" spans="3:19" x14ac:dyDescent="0.2"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</row>
    <row r="1864" spans="3:19" x14ac:dyDescent="0.2"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</row>
    <row r="1865" spans="3:19" x14ac:dyDescent="0.2"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</row>
    <row r="1866" spans="3:19" x14ac:dyDescent="0.2"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</row>
    <row r="1867" spans="3:19" x14ac:dyDescent="0.2"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</row>
    <row r="1868" spans="3:19" x14ac:dyDescent="0.2"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</row>
    <row r="1869" spans="3:19" x14ac:dyDescent="0.2"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</row>
    <row r="1870" spans="3:19" x14ac:dyDescent="0.2"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</row>
    <row r="1871" spans="3:19" x14ac:dyDescent="0.2"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</row>
    <row r="1872" spans="3:19" x14ac:dyDescent="0.2"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</row>
    <row r="1873" spans="3:19" x14ac:dyDescent="0.2"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</row>
    <row r="1874" spans="3:19" x14ac:dyDescent="0.2"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</row>
    <row r="1875" spans="3:19" x14ac:dyDescent="0.2"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</row>
    <row r="1876" spans="3:19" x14ac:dyDescent="0.2"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</row>
    <row r="1877" spans="3:19" x14ac:dyDescent="0.2"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</row>
    <row r="1878" spans="3:19" x14ac:dyDescent="0.2"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</row>
    <row r="1879" spans="3:19" x14ac:dyDescent="0.2"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</row>
    <row r="1880" spans="3:19" x14ac:dyDescent="0.2"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</row>
    <row r="1881" spans="3:19" x14ac:dyDescent="0.2"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</row>
    <row r="1882" spans="3:19" x14ac:dyDescent="0.2"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</row>
    <row r="1883" spans="3:19" x14ac:dyDescent="0.2"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</row>
    <row r="1884" spans="3:19" x14ac:dyDescent="0.2"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</row>
    <row r="1885" spans="3:19" x14ac:dyDescent="0.2"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</row>
    <row r="1886" spans="3:19" x14ac:dyDescent="0.2"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</row>
    <row r="1887" spans="3:19" x14ac:dyDescent="0.2"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</row>
    <row r="1888" spans="3:19" x14ac:dyDescent="0.2"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</row>
    <row r="1889" spans="3:19" x14ac:dyDescent="0.2"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</row>
    <row r="1890" spans="3:19" x14ac:dyDescent="0.2"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</row>
    <row r="1891" spans="3:19" x14ac:dyDescent="0.2"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</row>
    <row r="1892" spans="3:19" x14ac:dyDescent="0.2"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</row>
    <row r="1893" spans="3:19" x14ac:dyDescent="0.2"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</row>
    <row r="1894" spans="3:19" x14ac:dyDescent="0.2"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</row>
    <row r="1895" spans="3:19" x14ac:dyDescent="0.2"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</row>
    <row r="1896" spans="3:19" x14ac:dyDescent="0.2"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</row>
    <row r="1897" spans="3:19" x14ac:dyDescent="0.2"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</row>
    <row r="1898" spans="3:19" x14ac:dyDescent="0.2"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</row>
    <row r="1899" spans="3:19" x14ac:dyDescent="0.2"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</row>
    <row r="1900" spans="3:19" x14ac:dyDescent="0.2"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</row>
    <row r="1901" spans="3:19" x14ac:dyDescent="0.2"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</row>
    <row r="1902" spans="3:19" x14ac:dyDescent="0.2"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</row>
    <row r="1903" spans="3:19" x14ac:dyDescent="0.2"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</row>
    <row r="1904" spans="3:19" x14ac:dyDescent="0.2"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</row>
    <row r="1905" spans="3:19" x14ac:dyDescent="0.2"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</row>
    <row r="1906" spans="3:19" x14ac:dyDescent="0.2"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</row>
    <row r="1907" spans="3:19" x14ac:dyDescent="0.2"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</row>
    <row r="1908" spans="3:19" x14ac:dyDescent="0.2"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</row>
    <row r="1909" spans="3:19" x14ac:dyDescent="0.2"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</row>
    <row r="1910" spans="3:19" x14ac:dyDescent="0.2"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</row>
    <row r="1911" spans="3:19" x14ac:dyDescent="0.2"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</row>
    <row r="1912" spans="3:19" x14ac:dyDescent="0.2"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</row>
    <row r="1913" spans="3:19" x14ac:dyDescent="0.2"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</row>
    <row r="1914" spans="3:19" x14ac:dyDescent="0.2"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</row>
    <row r="1915" spans="3:19" x14ac:dyDescent="0.2"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</row>
    <row r="1916" spans="3:19" x14ac:dyDescent="0.2"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</row>
    <row r="1917" spans="3:19" x14ac:dyDescent="0.2"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</row>
    <row r="1918" spans="3:19" x14ac:dyDescent="0.2"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</row>
    <row r="1919" spans="3:19" x14ac:dyDescent="0.2"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</row>
    <row r="1920" spans="3:19" x14ac:dyDescent="0.2"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</row>
    <row r="1921" spans="3:19" x14ac:dyDescent="0.2"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</row>
    <row r="1922" spans="3:19" x14ac:dyDescent="0.2"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</row>
    <row r="1923" spans="3:19" x14ac:dyDescent="0.2"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</row>
    <row r="1924" spans="3:19" x14ac:dyDescent="0.2"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</row>
    <row r="1925" spans="3:19" x14ac:dyDescent="0.2"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</row>
    <row r="1926" spans="3:19" x14ac:dyDescent="0.2"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</row>
    <row r="1927" spans="3:19" x14ac:dyDescent="0.2"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</row>
    <row r="1928" spans="3:19" x14ac:dyDescent="0.2"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</row>
    <row r="1929" spans="3:19" x14ac:dyDescent="0.2"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</row>
    <row r="1930" spans="3:19" x14ac:dyDescent="0.2"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</row>
    <row r="1931" spans="3:19" x14ac:dyDescent="0.2"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</row>
    <row r="1932" spans="3:19" x14ac:dyDescent="0.2"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</row>
    <row r="1933" spans="3:19" x14ac:dyDescent="0.2"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</row>
    <row r="1934" spans="3:19" x14ac:dyDescent="0.2"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</row>
    <row r="1935" spans="3:19" x14ac:dyDescent="0.2"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</row>
    <row r="1936" spans="3:19" x14ac:dyDescent="0.2"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</row>
    <row r="1937" spans="3:19" x14ac:dyDescent="0.2"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</row>
    <row r="1938" spans="3:19" x14ac:dyDescent="0.2"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</row>
    <row r="1939" spans="3:19" x14ac:dyDescent="0.2"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</row>
    <row r="1940" spans="3:19" x14ac:dyDescent="0.2"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</row>
    <row r="1941" spans="3:19" x14ac:dyDescent="0.2"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</row>
    <row r="1942" spans="3:19" x14ac:dyDescent="0.2"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</row>
    <row r="1943" spans="3:19" x14ac:dyDescent="0.2"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</row>
    <row r="1944" spans="3:19" x14ac:dyDescent="0.2"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</row>
    <row r="1945" spans="3:19" x14ac:dyDescent="0.2"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</row>
    <row r="1946" spans="3:19" x14ac:dyDescent="0.2"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</row>
    <row r="1947" spans="3:19" x14ac:dyDescent="0.2"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</row>
    <row r="1948" spans="3:19" x14ac:dyDescent="0.2"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</row>
    <row r="1949" spans="3:19" x14ac:dyDescent="0.2"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</row>
    <row r="1950" spans="3:19" x14ac:dyDescent="0.2"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</row>
    <row r="1951" spans="3:19" x14ac:dyDescent="0.2"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</row>
    <row r="1952" spans="3:19" x14ac:dyDescent="0.2"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</row>
    <row r="1953" spans="3:19" x14ac:dyDescent="0.2"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</row>
    <row r="1954" spans="3:19" x14ac:dyDescent="0.2"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</row>
    <row r="1955" spans="3:19" x14ac:dyDescent="0.2"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</row>
    <row r="1956" spans="3:19" x14ac:dyDescent="0.2"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</row>
    <row r="1957" spans="3:19" x14ac:dyDescent="0.2"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</row>
    <row r="1958" spans="3:19" x14ac:dyDescent="0.2"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</row>
    <row r="1959" spans="3:19" x14ac:dyDescent="0.2"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</row>
    <row r="1960" spans="3:19" x14ac:dyDescent="0.2"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</row>
    <row r="1961" spans="3:19" x14ac:dyDescent="0.2"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</row>
    <row r="1962" spans="3:19" x14ac:dyDescent="0.2"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</row>
    <row r="1963" spans="3:19" x14ac:dyDescent="0.2"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</row>
    <row r="1964" spans="3:19" x14ac:dyDescent="0.2"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</row>
    <row r="1965" spans="3:19" x14ac:dyDescent="0.2"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</row>
    <row r="1966" spans="3:19" x14ac:dyDescent="0.2"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</row>
    <row r="1967" spans="3:19" x14ac:dyDescent="0.2"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</row>
    <row r="1968" spans="3:19" x14ac:dyDescent="0.2"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</row>
    <row r="1969" spans="3:19" x14ac:dyDescent="0.2"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</row>
    <row r="1970" spans="3:19" x14ac:dyDescent="0.2"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</row>
    <row r="1971" spans="3:19" x14ac:dyDescent="0.2"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</row>
    <row r="1972" spans="3:19" x14ac:dyDescent="0.2"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</row>
    <row r="1973" spans="3:19" x14ac:dyDescent="0.2"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</row>
    <row r="1974" spans="3:19" x14ac:dyDescent="0.2"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</row>
    <row r="1975" spans="3:19" x14ac:dyDescent="0.2"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</row>
    <row r="1976" spans="3:19" x14ac:dyDescent="0.2"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</row>
    <row r="1977" spans="3:19" x14ac:dyDescent="0.2"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</row>
    <row r="1978" spans="3:19" x14ac:dyDescent="0.2"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</row>
    <row r="1979" spans="3:19" x14ac:dyDescent="0.2"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</row>
    <row r="1980" spans="3:19" x14ac:dyDescent="0.2"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</row>
    <row r="1981" spans="3:19" x14ac:dyDescent="0.2"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</row>
    <row r="1982" spans="3:19" x14ac:dyDescent="0.2"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</row>
    <row r="1983" spans="3:19" x14ac:dyDescent="0.2"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</row>
    <row r="1984" spans="3:19" x14ac:dyDescent="0.2"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</row>
    <row r="1985" spans="3:19" x14ac:dyDescent="0.2"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</row>
    <row r="1986" spans="3:19" x14ac:dyDescent="0.2"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</row>
    <row r="1987" spans="3:19" x14ac:dyDescent="0.2"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</row>
    <row r="1988" spans="3:19" x14ac:dyDescent="0.2"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</row>
    <row r="1989" spans="3:19" x14ac:dyDescent="0.2"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</row>
    <row r="1990" spans="3:19" x14ac:dyDescent="0.2"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</row>
    <row r="1991" spans="3:19" x14ac:dyDescent="0.2"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</row>
    <row r="1992" spans="3:19" x14ac:dyDescent="0.2"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</row>
    <row r="1993" spans="3:19" x14ac:dyDescent="0.2"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</row>
    <row r="1994" spans="3:19" x14ac:dyDescent="0.2"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</row>
    <row r="1995" spans="3:19" x14ac:dyDescent="0.2"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</row>
    <row r="1996" spans="3:19" x14ac:dyDescent="0.2"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</row>
    <row r="1997" spans="3:19" x14ac:dyDescent="0.2"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</row>
    <row r="1998" spans="3:19" x14ac:dyDescent="0.2"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</row>
    <row r="1999" spans="3:19" x14ac:dyDescent="0.2"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</row>
    <row r="2000" spans="3:19" x14ac:dyDescent="0.2"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</row>
    <row r="2001" spans="3:19" x14ac:dyDescent="0.2"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</row>
    <row r="2002" spans="3:19" x14ac:dyDescent="0.2"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</row>
    <row r="2003" spans="3:19" x14ac:dyDescent="0.2"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</row>
    <row r="2004" spans="3:19" x14ac:dyDescent="0.2"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</row>
    <row r="2005" spans="3:19" x14ac:dyDescent="0.2"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19"/>
      <c r="S2005" s="19"/>
    </row>
    <row r="2006" spans="3:19" x14ac:dyDescent="0.2"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</row>
    <row r="2007" spans="3:19" x14ac:dyDescent="0.2"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  <c r="P2007" s="19"/>
      <c r="Q2007" s="19"/>
      <c r="R2007" s="19"/>
      <c r="S2007" s="19"/>
    </row>
    <row r="2008" spans="3:19" x14ac:dyDescent="0.2"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</row>
    <row r="2009" spans="3:19" x14ac:dyDescent="0.2"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</row>
    <row r="2010" spans="3:19" x14ac:dyDescent="0.2"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</row>
    <row r="2011" spans="3:19" x14ac:dyDescent="0.2"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</row>
    <row r="2012" spans="3:19" x14ac:dyDescent="0.2"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</row>
    <row r="2013" spans="3:19" x14ac:dyDescent="0.2"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19"/>
      <c r="S2013" s="19"/>
    </row>
    <row r="2014" spans="3:19" x14ac:dyDescent="0.2"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</row>
    <row r="2015" spans="3:19" x14ac:dyDescent="0.2"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19"/>
      <c r="S2015" s="19"/>
    </row>
    <row r="2016" spans="3:19" x14ac:dyDescent="0.2"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</row>
    <row r="2017" spans="3:19" x14ac:dyDescent="0.2"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  <c r="P2017" s="19"/>
      <c r="Q2017" s="19"/>
      <c r="R2017" s="19"/>
      <c r="S2017" s="19"/>
    </row>
    <row r="2018" spans="3:19" x14ac:dyDescent="0.2"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</row>
    <row r="2019" spans="3:19" x14ac:dyDescent="0.2"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</row>
    <row r="2020" spans="3:19" x14ac:dyDescent="0.2"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</row>
    <row r="2021" spans="3:19" x14ac:dyDescent="0.2"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</row>
    <row r="2022" spans="3:19" x14ac:dyDescent="0.2"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</row>
    <row r="2023" spans="3:19" x14ac:dyDescent="0.2"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19"/>
      <c r="S2023" s="19"/>
    </row>
    <row r="2024" spans="3:19" x14ac:dyDescent="0.2"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</row>
    <row r="2025" spans="3:19" x14ac:dyDescent="0.2"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19"/>
      <c r="S2025" s="19"/>
    </row>
    <row r="2026" spans="3:19" x14ac:dyDescent="0.2"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</row>
    <row r="2027" spans="3:19" x14ac:dyDescent="0.2"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</row>
    <row r="2028" spans="3:19" x14ac:dyDescent="0.2"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</row>
    <row r="2029" spans="3:19" x14ac:dyDescent="0.2"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</row>
    <row r="2030" spans="3:19" x14ac:dyDescent="0.2"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</row>
    <row r="2031" spans="3:19" x14ac:dyDescent="0.2"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</row>
    <row r="2032" spans="3:19" x14ac:dyDescent="0.2"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</row>
    <row r="2033" spans="3:19" x14ac:dyDescent="0.2"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</row>
    <row r="2034" spans="3:19" x14ac:dyDescent="0.2"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</row>
    <row r="2035" spans="3:19" x14ac:dyDescent="0.2"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</row>
    <row r="2036" spans="3:19" x14ac:dyDescent="0.2"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</row>
    <row r="2037" spans="3:19" x14ac:dyDescent="0.2"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</row>
    <row r="2038" spans="3:19" x14ac:dyDescent="0.2"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</row>
    <row r="2039" spans="3:19" x14ac:dyDescent="0.2"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</row>
    <row r="2040" spans="3:19" x14ac:dyDescent="0.2"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</row>
    <row r="2041" spans="3:19" x14ac:dyDescent="0.2"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19"/>
      <c r="S2041" s="19"/>
    </row>
    <row r="2042" spans="3:19" x14ac:dyDescent="0.2"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</row>
    <row r="2043" spans="3:19" x14ac:dyDescent="0.2"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</row>
    <row r="2044" spans="3:19" x14ac:dyDescent="0.2"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</row>
    <row r="2045" spans="3:19" x14ac:dyDescent="0.2"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19"/>
      <c r="S2045" s="19"/>
    </row>
    <row r="2046" spans="3:19" x14ac:dyDescent="0.2"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</row>
    <row r="2047" spans="3:19" x14ac:dyDescent="0.2"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</row>
    <row r="2048" spans="3:19" x14ac:dyDescent="0.2"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</row>
    <row r="2049" spans="3:19" x14ac:dyDescent="0.2"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</row>
    <row r="2050" spans="3:19" x14ac:dyDescent="0.2"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</row>
    <row r="2051" spans="3:19" x14ac:dyDescent="0.2"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</row>
    <row r="2052" spans="3:19" x14ac:dyDescent="0.2"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</row>
    <row r="2053" spans="3:19" x14ac:dyDescent="0.2"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</row>
    <row r="2054" spans="3:19" x14ac:dyDescent="0.2"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</row>
    <row r="2055" spans="3:19" x14ac:dyDescent="0.2"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</row>
    <row r="2056" spans="3:19" x14ac:dyDescent="0.2"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</row>
    <row r="2057" spans="3:19" x14ac:dyDescent="0.2"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  <c r="P2057" s="19"/>
      <c r="Q2057" s="19"/>
      <c r="R2057" s="19"/>
      <c r="S2057" s="19"/>
    </row>
    <row r="2058" spans="3:19" x14ac:dyDescent="0.2"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</row>
    <row r="2059" spans="3:19" x14ac:dyDescent="0.2"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</row>
    <row r="2060" spans="3:19" x14ac:dyDescent="0.2"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</row>
    <row r="2061" spans="3:19" x14ac:dyDescent="0.2"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19"/>
      <c r="S2061" s="19"/>
    </row>
    <row r="2062" spans="3:19" x14ac:dyDescent="0.2"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19"/>
      <c r="S2062" s="19"/>
    </row>
    <row r="2063" spans="3:19" x14ac:dyDescent="0.2"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  <c r="P2063" s="19"/>
      <c r="Q2063" s="19"/>
      <c r="R2063" s="19"/>
      <c r="S2063" s="19"/>
    </row>
    <row r="2064" spans="3:19" x14ac:dyDescent="0.2"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  <c r="P2064" s="19"/>
      <c r="Q2064" s="19"/>
      <c r="R2064" s="19"/>
      <c r="S2064" s="19"/>
    </row>
    <row r="2065" spans="3:19" x14ac:dyDescent="0.2"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  <c r="P2065" s="19"/>
      <c r="Q2065" s="19"/>
      <c r="R2065" s="19"/>
      <c r="S2065" s="19"/>
    </row>
    <row r="2066" spans="3:19" x14ac:dyDescent="0.2"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19"/>
      <c r="S2066" s="19"/>
    </row>
    <row r="2067" spans="3:19" x14ac:dyDescent="0.2"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  <c r="P2067" s="19"/>
      <c r="Q2067" s="19"/>
      <c r="R2067" s="19"/>
      <c r="S2067" s="19"/>
    </row>
    <row r="2068" spans="3:19" x14ac:dyDescent="0.2"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</row>
    <row r="2069" spans="3:19" x14ac:dyDescent="0.2"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  <c r="P2069" s="19"/>
      <c r="Q2069" s="19"/>
      <c r="R2069" s="19"/>
      <c r="S2069" s="19"/>
    </row>
    <row r="2070" spans="3:19" x14ac:dyDescent="0.2"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  <c r="P2070" s="19"/>
      <c r="Q2070" s="19"/>
      <c r="R2070" s="19"/>
      <c r="S2070" s="19"/>
    </row>
    <row r="2071" spans="3:19" x14ac:dyDescent="0.2"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  <c r="P2071" s="19"/>
      <c r="Q2071" s="19"/>
      <c r="R2071" s="19"/>
      <c r="S2071" s="19"/>
    </row>
    <row r="2072" spans="3:19" x14ac:dyDescent="0.2"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</row>
    <row r="2073" spans="3:19" x14ac:dyDescent="0.2"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</row>
    <row r="2074" spans="3:19" x14ac:dyDescent="0.2"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</row>
    <row r="2075" spans="3:19" x14ac:dyDescent="0.2"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</row>
    <row r="2076" spans="3:19" x14ac:dyDescent="0.2"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</row>
    <row r="2077" spans="3:19" x14ac:dyDescent="0.2"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</row>
    <row r="2078" spans="3:19" x14ac:dyDescent="0.2"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</row>
    <row r="2079" spans="3:19" x14ac:dyDescent="0.2"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  <c r="P2079" s="19"/>
      <c r="Q2079" s="19"/>
      <c r="R2079" s="19"/>
      <c r="S2079" s="19"/>
    </row>
    <row r="2080" spans="3:19" x14ac:dyDescent="0.2"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</row>
    <row r="2081" spans="3:19" x14ac:dyDescent="0.2"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19"/>
      <c r="S2081" s="19"/>
    </row>
    <row r="2082" spans="3:19" x14ac:dyDescent="0.2"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19"/>
      <c r="S2082" s="19"/>
    </row>
    <row r="2083" spans="3:19" x14ac:dyDescent="0.2"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19"/>
      <c r="S2083" s="19"/>
    </row>
    <row r="2084" spans="3:19" x14ac:dyDescent="0.2"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</row>
    <row r="2085" spans="3:19" x14ac:dyDescent="0.2"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</row>
    <row r="2086" spans="3:19" x14ac:dyDescent="0.2"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</row>
    <row r="2087" spans="3:19" x14ac:dyDescent="0.2"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</row>
    <row r="2088" spans="3:19" x14ac:dyDescent="0.2"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</row>
    <row r="2089" spans="3:19" x14ac:dyDescent="0.2"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</row>
    <row r="2090" spans="3:19" x14ac:dyDescent="0.2"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</row>
    <row r="2091" spans="3:19" x14ac:dyDescent="0.2"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</row>
    <row r="2092" spans="3:19" x14ac:dyDescent="0.2"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</row>
    <row r="2093" spans="3:19" x14ac:dyDescent="0.2"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19"/>
      <c r="S2093" s="19"/>
    </row>
    <row r="2094" spans="3:19" x14ac:dyDescent="0.2"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</row>
    <row r="2095" spans="3:19" x14ac:dyDescent="0.2"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</row>
    <row r="2096" spans="3:19" x14ac:dyDescent="0.2"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</row>
    <row r="2097" spans="3:19" x14ac:dyDescent="0.2"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</row>
    <row r="2098" spans="3:19" x14ac:dyDescent="0.2"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</row>
    <row r="2099" spans="3:19" x14ac:dyDescent="0.2"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</row>
    <row r="2100" spans="3:19" x14ac:dyDescent="0.2"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</row>
    <row r="2101" spans="3:19" x14ac:dyDescent="0.2"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</row>
    <row r="2102" spans="3:19" x14ac:dyDescent="0.2"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</row>
    <row r="2103" spans="3:19" x14ac:dyDescent="0.2"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19"/>
      <c r="S2103" s="19"/>
    </row>
    <row r="2104" spans="3:19" x14ac:dyDescent="0.2"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</row>
    <row r="2105" spans="3:19" x14ac:dyDescent="0.2"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</row>
    <row r="2106" spans="3:19" x14ac:dyDescent="0.2"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</row>
    <row r="2107" spans="3:19" x14ac:dyDescent="0.2"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</row>
    <row r="2108" spans="3:19" x14ac:dyDescent="0.2"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</row>
    <row r="2109" spans="3:19" x14ac:dyDescent="0.2"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</row>
    <row r="2110" spans="3:19" x14ac:dyDescent="0.2"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</row>
    <row r="2111" spans="3:19" x14ac:dyDescent="0.2"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</row>
    <row r="2112" spans="3:19" x14ac:dyDescent="0.2"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</row>
    <row r="2113" spans="3:19" x14ac:dyDescent="0.2"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</row>
    <row r="2114" spans="3:19" x14ac:dyDescent="0.2"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</row>
    <row r="2115" spans="3:19" x14ac:dyDescent="0.2"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</row>
    <row r="2116" spans="3:19" x14ac:dyDescent="0.2"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</row>
    <row r="2117" spans="3:19" x14ac:dyDescent="0.2"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</row>
    <row r="2118" spans="3:19" x14ac:dyDescent="0.2"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</row>
    <row r="2119" spans="3:19" x14ac:dyDescent="0.2"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</row>
    <row r="2120" spans="3:19" x14ac:dyDescent="0.2"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</row>
    <row r="2121" spans="3:19" x14ac:dyDescent="0.2"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19"/>
      <c r="S2121" s="19"/>
    </row>
    <row r="2122" spans="3:19" x14ac:dyDescent="0.2"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19"/>
      <c r="S2122" s="19"/>
    </row>
    <row r="2123" spans="3:19" x14ac:dyDescent="0.2"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19"/>
      <c r="S2123" s="19"/>
    </row>
    <row r="2124" spans="3:19" x14ac:dyDescent="0.2"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19"/>
      <c r="S2124" s="19"/>
    </row>
    <row r="2125" spans="3:19" x14ac:dyDescent="0.2"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</row>
    <row r="2126" spans="3:19" x14ac:dyDescent="0.2"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</row>
    <row r="2127" spans="3:19" x14ac:dyDescent="0.2"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</row>
    <row r="2128" spans="3:19" x14ac:dyDescent="0.2"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</row>
    <row r="2129" spans="3:19" x14ac:dyDescent="0.2"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</row>
    <row r="2130" spans="3:19" x14ac:dyDescent="0.2"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</row>
    <row r="2131" spans="3:19" x14ac:dyDescent="0.2"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</row>
    <row r="2132" spans="3:19" x14ac:dyDescent="0.2"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</row>
    <row r="2133" spans="3:19" x14ac:dyDescent="0.2"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</row>
    <row r="2134" spans="3:19" x14ac:dyDescent="0.2"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</row>
    <row r="2135" spans="3:19" x14ac:dyDescent="0.2"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</row>
    <row r="2136" spans="3:19" x14ac:dyDescent="0.2"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</row>
    <row r="2137" spans="3:19" x14ac:dyDescent="0.2"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  <c r="P2137" s="19"/>
      <c r="Q2137" s="19"/>
      <c r="R2137" s="19"/>
      <c r="S2137" s="19"/>
    </row>
    <row r="2138" spans="3:19" x14ac:dyDescent="0.2"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</row>
    <row r="2139" spans="3:19" x14ac:dyDescent="0.2"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</row>
    <row r="2140" spans="3:19" x14ac:dyDescent="0.2"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  <c r="P2140" s="19"/>
      <c r="Q2140" s="19"/>
      <c r="R2140" s="19"/>
      <c r="S2140" s="19"/>
    </row>
    <row r="2141" spans="3:19" x14ac:dyDescent="0.2"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  <c r="P2141" s="19"/>
      <c r="Q2141" s="19"/>
      <c r="R2141" s="19"/>
      <c r="S2141" s="19"/>
    </row>
    <row r="2142" spans="3:19" x14ac:dyDescent="0.2"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19"/>
      <c r="S2142" s="19"/>
    </row>
    <row r="2143" spans="3:19" x14ac:dyDescent="0.2"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  <c r="P2143" s="19"/>
      <c r="Q2143" s="19"/>
      <c r="R2143" s="19"/>
      <c r="S2143" s="19"/>
    </row>
    <row r="2144" spans="3:19" x14ac:dyDescent="0.2"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19"/>
      <c r="S2144" s="19"/>
    </row>
    <row r="2145" spans="3:19" x14ac:dyDescent="0.2"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</row>
    <row r="2146" spans="3:19" x14ac:dyDescent="0.2"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</row>
    <row r="2147" spans="3:19" x14ac:dyDescent="0.2"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</row>
    <row r="2148" spans="3:19" x14ac:dyDescent="0.2"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</row>
    <row r="2149" spans="3:19" x14ac:dyDescent="0.2"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</row>
    <row r="2150" spans="3:19" x14ac:dyDescent="0.2"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</row>
    <row r="2151" spans="3:19" x14ac:dyDescent="0.2"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</row>
    <row r="2152" spans="3:19" x14ac:dyDescent="0.2"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</row>
    <row r="2153" spans="3:19" x14ac:dyDescent="0.2"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</row>
    <row r="2154" spans="3:19" x14ac:dyDescent="0.2"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</row>
    <row r="2155" spans="3:19" x14ac:dyDescent="0.2"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</row>
    <row r="2156" spans="3:19" x14ac:dyDescent="0.2"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</row>
    <row r="2157" spans="3:19" x14ac:dyDescent="0.2"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</row>
    <row r="2158" spans="3:19" x14ac:dyDescent="0.2"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</row>
    <row r="2159" spans="3:19" x14ac:dyDescent="0.2"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</row>
    <row r="2160" spans="3:19" x14ac:dyDescent="0.2"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</row>
    <row r="2161" spans="3:19" x14ac:dyDescent="0.2"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</row>
    <row r="2162" spans="3:19" x14ac:dyDescent="0.2"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</row>
    <row r="2163" spans="3:19" x14ac:dyDescent="0.2"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</row>
    <row r="2164" spans="3:19" x14ac:dyDescent="0.2"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</row>
    <row r="2165" spans="3:19" x14ac:dyDescent="0.2"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</row>
    <row r="2166" spans="3:19" x14ac:dyDescent="0.2"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</row>
    <row r="2167" spans="3:19" x14ac:dyDescent="0.2"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</row>
    <row r="2168" spans="3:19" x14ac:dyDescent="0.2"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  <c r="P2168" s="19"/>
      <c r="Q2168" s="19"/>
      <c r="R2168" s="19"/>
      <c r="S2168" s="19"/>
    </row>
    <row r="2169" spans="3:19" x14ac:dyDescent="0.2"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</row>
    <row r="2170" spans="3:19" x14ac:dyDescent="0.2"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  <c r="P2170" s="19"/>
      <c r="Q2170" s="19"/>
      <c r="R2170" s="19"/>
      <c r="S2170" s="19"/>
    </row>
    <row r="2171" spans="3:19" x14ac:dyDescent="0.2"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</row>
    <row r="2172" spans="3:19" x14ac:dyDescent="0.2"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</row>
    <row r="2173" spans="3:19" x14ac:dyDescent="0.2"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</row>
    <row r="2174" spans="3:19" x14ac:dyDescent="0.2"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</row>
    <row r="2175" spans="3:19" x14ac:dyDescent="0.2"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</row>
    <row r="2176" spans="3:19" x14ac:dyDescent="0.2"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</row>
    <row r="2177" spans="3:19" x14ac:dyDescent="0.2"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  <c r="P2177" s="19"/>
      <c r="Q2177" s="19"/>
      <c r="R2177" s="19"/>
      <c r="S2177" s="19"/>
    </row>
    <row r="2178" spans="3:19" x14ac:dyDescent="0.2"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  <c r="P2178" s="19"/>
      <c r="Q2178" s="19"/>
      <c r="R2178" s="19"/>
      <c r="S2178" s="19"/>
    </row>
    <row r="2179" spans="3:19" x14ac:dyDescent="0.2"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</row>
    <row r="2180" spans="3:19" x14ac:dyDescent="0.2"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</row>
    <row r="2181" spans="3:19" x14ac:dyDescent="0.2"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</row>
    <row r="2182" spans="3:19" x14ac:dyDescent="0.2"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</row>
    <row r="2183" spans="3:19" x14ac:dyDescent="0.2"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</row>
    <row r="2184" spans="3:19" x14ac:dyDescent="0.2"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</row>
    <row r="2185" spans="3:19" x14ac:dyDescent="0.2"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19"/>
      <c r="S2185" s="19"/>
    </row>
    <row r="2186" spans="3:19" x14ac:dyDescent="0.2"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</row>
    <row r="2187" spans="3:19" x14ac:dyDescent="0.2"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</row>
    <row r="2188" spans="3:19" x14ac:dyDescent="0.2"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</row>
    <row r="2189" spans="3:19" x14ac:dyDescent="0.2"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</row>
    <row r="2190" spans="3:19" x14ac:dyDescent="0.2"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</row>
    <row r="2191" spans="3:19" x14ac:dyDescent="0.2"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</row>
    <row r="2192" spans="3:19" x14ac:dyDescent="0.2"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</row>
    <row r="2193" spans="3:19" x14ac:dyDescent="0.2"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  <c r="P2193" s="19"/>
      <c r="Q2193" s="19"/>
      <c r="R2193" s="19"/>
      <c r="S2193" s="19"/>
    </row>
    <row r="2194" spans="3:19" x14ac:dyDescent="0.2"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</row>
    <row r="2195" spans="3:19" x14ac:dyDescent="0.2"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</row>
    <row r="2196" spans="3:19" x14ac:dyDescent="0.2"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</row>
    <row r="2197" spans="3:19" x14ac:dyDescent="0.2"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</row>
    <row r="2198" spans="3:19" x14ac:dyDescent="0.2"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</row>
    <row r="2199" spans="3:19" x14ac:dyDescent="0.2"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</row>
    <row r="2200" spans="3:19" x14ac:dyDescent="0.2"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</row>
    <row r="2201" spans="3:19" x14ac:dyDescent="0.2"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</row>
    <row r="2202" spans="3:19" x14ac:dyDescent="0.2"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</row>
    <row r="2203" spans="3:19" x14ac:dyDescent="0.2"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</row>
    <row r="2204" spans="3:19" x14ac:dyDescent="0.2"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</row>
    <row r="2205" spans="3:19" x14ac:dyDescent="0.2"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</row>
    <row r="2206" spans="3:19" x14ac:dyDescent="0.2"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19"/>
      <c r="S2206" s="19"/>
    </row>
    <row r="2207" spans="3:19" x14ac:dyDescent="0.2"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  <c r="P2207" s="19"/>
      <c r="Q2207" s="19"/>
      <c r="R2207" s="19"/>
      <c r="S2207" s="19"/>
    </row>
    <row r="2208" spans="3:19" x14ac:dyDescent="0.2"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  <c r="P2208" s="19"/>
      <c r="Q2208" s="19"/>
      <c r="R2208" s="19"/>
      <c r="S2208" s="19"/>
    </row>
    <row r="2209" spans="3:19" x14ac:dyDescent="0.2"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  <c r="P2209" s="19"/>
      <c r="Q2209" s="19"/>
      <c r="R2209" s="19"/>
      <c r="S2209" s="19"/>
    </row>
    <row r="2210" spans="3:19" x14ac:dyDescent="0.2"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  <c r="P2210" s="19"/>
      <c r="Q2210" s="19"/>
      <c r="R2210" s="19"/>
      <c r="S2210" s="19"/>
    </row>
    <row r="2211" spans="3:19" x14ac:dyDescent="0.2"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</row>
    <row r="2212" spans="3:19" x14ac:dyDescent="0.2"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</row>
    <row r="2213" spans="3:19" x14ac:dyDescent="0.2"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</row>
    <row r="2214" spans="3:19" x14ac:dyDescent="0.2"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</row>
    <row r="2215" spans="3:19" x14ac:dyDescent="0.2"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19"/>
      <c r="S2215" s="19"/>
    </row>
    <row r="2216" spans="3:19" x14ac:dyDescent="0.2"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</row>
    <row r="2217" spans="3:19" x14ac:dyDescent="0.2"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"/>
      <c r="Q2217" s="19"/>
      <c r="R2217" s="19"/>
      <c r="S2217" s="19"/>
    </row>
    <row r="2218" spans="3:19" x14ac:dyDescent="0.2"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</row>
    <row r="2219" spans="3:19" x14ac:dyDescent="0.2"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</row>
    <row r="2220" spans="3:19" x14ac:dyDescent="0.2"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</row>
    <row r="2221" spans="3:19" x14ac:dyDescent="0.2"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</row>
    <row r="2222" spans="3:19" x14ac:dyDescent="0.2"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</row>
    <row r="2223" spans="3:19" x14ac:dyDescent="0.2"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</row>
    <row r="2224" spans="3:19" x14ac:dyDescent="0.2"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</row>
    <row r="2225" spans="3:19" x14ac:dyDescent="0.2"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</row>
    <row r="2226" spans="3:19" x14ac:dyDescent="0.2"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</row>
    <row r="2227" spans="3:19" x14ac:dyDescent="0.2"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</row>
    <row r="2228" spans="3:19" x14ac:dyDescent="0.2"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</row>
    <row r="2229" spans="3:19" x14ac:dyDescent="0.2"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  <c r="P2229" s="19"/>
      <c r="Q2229" s="19"/>
      <c r="R2229" s="19"/>
      <c r="S2229" s="19"/>
    </row>
    <row r="2230" spans="3:19" x14ac:dyDescent="0.2"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</row>
    <row r="2231" spans="3:19" x14ac:dyDescent="0.2"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  <c r="P2231" s="19"/>
      <c r="Q2231" s="19"/>
      <c r="R2231" s="19"/>
      <c r="S2231" s="19"/>
    </row>
    <row r="2232" spans="3:19" x14ac:dyDescent="0.2"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19"/>
      <c r="S2232" s="19"/>
    </row>
    <row r="2233" spans="3:19" x14ac:dyDescent="0.2"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19"/>
      <c r="S2233" s="19"/>
    </row>
    <row r="2234" spans="3:19" x14ac:dyDescent="0.2"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</row>
    <row r="2235" spans="3:19" x14ac:dyDescent="0.2"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</row>
    <row r="2236" spans="3:19" x14ac:dyDescent="0.2"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</row>
    <row r="2237" spans="3:19" x14ac:dyDescent="0.2"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</row>
    <row r="2238" spans="3:19" x14ac:dyDescent="0.2"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</row>
    <row r="2239" spans="3:19" x14ac:dyDescent="0.2"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</row>
    <row r="2240" spans="3:19" x14ac:dyDescent="0.2"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</row>
    <row r="2241" spans="3:19" x14ac:dyDescent="0.2"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</row>
    <row r="2242" spans="3:19" x14ac:dyDescent="0.2"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19"/>
      <c r="S2242" s="19"/>
    </row>
    <row r="2243" spans="3:19" x14ac:dyDescent="0.2"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</row>
    <row r="2244" spans="3:19" x14ac:dyDescent="0.2"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</row>
    <row r="2245" spans="3:19" x14ac:dyDescent="0.2"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  <c r="P2245" s="19"/>
      <c r="Q2245" s="19"/>
      <c r="R2245" s="19"/>
      <c r="S2245" s="19"/>
    </row>
    <row r="2246" spans="3:19" x14ac:dyDescent="0.2"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19"/>
      <c r="S2246" s="19"/>
    </row>
    <row r="2247" spans="3:19" x14ac:dyDescent="0.2"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  <c r="P2247" s="19"/>
      <c r="Q2247" s="19"/>
      <c r="R2247" s="19"/>
      <c r="S2247" s="19"/>
    </row>
    <row r="2248" spans="3:19" x14ac:dyDescent="0.2"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  <c r="P2248" s="19"/>
      <c r="Q2248" s="19"/>
      <c r="R2248" s="19"/>
      <c r="S2248" s="19"/>
    </row>
    <row r="2249" spans="3:19" x14ac:dyDescent="0.2"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  <c r="P2249" s="19"/>
      <c r="Q2249" s="19"/>
      <c r="R2249" s="19"/>
      <c r="S2249" s="19"/>
    </row>
    <row r="2250" spans="3:19" x14ac:dyDescent="0.2"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  <c r="P2250" s="19"/>
      <c r="Q2250" s="19"/>
      <c r="R2250" s="19"/>
      <c r="S2250" s="19"/>
    </row>
    <row r="2251" spans="3:19" x14ac:dyDescent="0.2"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  <c r="P2251" s="19"/>
      <c r="Q2251" s="19"/>
      <c r="R2251" s="19"/>
      <c r="S2251" s="19"/>
    </row>
    <row r="2252" spans="3:19" x14ac:dyDescent="0.2"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</row>
    <row r="2253" spans="3:19" x14ac:dyDescent="0.2"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</row>
    <row r="2254" spans="3:19" x14ac:dyDescent="0.2"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</row>
    <row r="2255" spans="3:19" x14ac:dyDescent="0.2"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</row>
    <row r="2256" spans="3:19" x14ac:dyDescent="0.2"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</row>
    <row r="2257" spans="3:19" x14ac:dyDescent="0.2"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</row>
    <row r="2258" spans="3:19" x14ac:dyDescent="0.2"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</row>
    <row r="2259" spans="3:19" x14ac:dyDescent="0.2"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</row>
    <row r="2260" spans="3:19" x14ac:dyDescent="0.2"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</row>
    <row r="2261" spans="3:19" x14ac:dyDescent="0.2"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</row>
    <row r="2262" spans="3:19" x14ac:dyDescent="0.2"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</row>
    <row r="2263" spans="3:19" x14ac:dyDescent="0.2"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</row>
    <row r="2264" spans="3:19" x14ac:dyDescent="0.2"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</row>
    <row r="2265" spans="3:19" x14ac:dyDescent="0.2"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</row>
    <row r="2266" spans="3:19" x14ac:dyDescent="0.2"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</row>
    <row r="2267" spans="3:19" x14ac:dyDescent="0.2"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</row>
    <row r="2268" spans="3:19" x14ac:dyDescent="0.2"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</row>
    <row r="2269" spans="3:19" x14ac:dyDescent="0.2"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  <c r="P2269" s="19"/>
      <c r="Q2269" s="19"/>
      <c r="R2269" s="19"/>
      <c r="S2269" s="19"/>
    </row>
    <row r="2270" spans="3:19" x14ac:dyDescent="0.2"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</row>
    <row r="2271" spans="3:19" x14ac:dyDescent="0.2"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  <c r="P2271" s="19"/>
      <c r="Q2271" s="19"/>
      <c r="R2271" s="19"/>
      <c r="S2271" s="19"/>
    </row>
    <row r="2272" spans="3:19" x14ac:dyDescent="0.2"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</row>
    <row r="2273" spans="3:19" x14ac:dyDescent="0.2"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</row>
    <row r="2274" spans="3:19" x14ac:dyDescent="0.2"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</row>
    <row r="2275" spans="3:19" x14ac:dyDescent="0.2"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</row>
    <row r="2276" spans="3:19" x14ac:dyDescent="0.2"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</row>
    <row r="2277" spans="3:19" x14ac:dyDescent="0.2"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</row>
    <row r="2278" spans="3:19" x14ac:dyDescent="0.2"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</row>
    <row r="2279" spans="3:19" x14ac:dyDescent="0.2"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</row>
    <row r="2280" spans="3:19" x14ac:dyDescent="0.2"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</row>
    <row r="2281" spans="3:19" x14ac:dyDescent="0.2"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</row>
    <row r="2282" spans="3:19" x14ac:dyDescent="0.2"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</row>
    <row r="2283" spans="3:19" x14ac:dyDescent="0.2"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</row>
    <row r="2284" spans="3:19" x14ac:dyDescent="0.2"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19"/>
      <c r="S2284" s="19"/>
    </row>
    <row r="2285" spans="3:19" x14ac:dyDescent="0.2"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  <c r="P2285" s="19"/>
      <c r="Q2285" s="19"/>
      <c r="R2285" s="19"/>
      <c r="S2285" s="19"/>
    </row>
    <row r="2286" spans="3:19" x14ac:dyDescent="0.2"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  <c r="P2286" s="19"/>
      <c r="Q2286" s="19"/>
      <c r="R2286" s="19"/>
      <c r="S2286" s="19"/>
    </row>
    <row r="2287" spans="3:19" x14ac:dyDescent="0.2"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  <c r="P2287" s="19"/>
      <c r="Q2287" s="19"/>
      <c r="R2287" s="19"/>
      <c r="S2287" s="19"/>
    </row>
    <row r="2288" spans="3:19" x14ac:dyDescent="0.2"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  <c r="P2288" s="19"/>
      <c r="Q2288" s="19"/>
      <c r="R2288" s="19"/>
      <c r="S2288" s="19"/>
    </row>
    <row r="2289" spans="3:19" x14ac:dyDescent="0.2">
      <c r="C2289" s="19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</row>
    <row r="2290" spans="3:19" x14ac:dyDescent="0.2">
      <c r="C2290" s="19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</row>
    <row r="2291" spans="3:19" x14ac:dyDescent="0.2">
      <c r="C2291" s="19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  <c r="P2291" s="19"/>
      <c r="Q2291" s="19"/>
      <c r="R2291" s="19"/>
      <c r="S2291" s="19"/>
    </row>
    <row r="2292" spans="3:19" x14ac:dyDescent="0.2">
      <c r="C2292" s="19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19"/>
      <c r="S2292" s="19"/>
    </row>
    <row r="2293" spans="3:19" x14ac:dyDescent="0.2">
      <c r="C2293" s="19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  <c r="P2293" s="19"/>
      <c r="Q2293" s="19"/>
      <c r="R2293" s="19"/>
      <c r="S2293" s="19"/>
    </row>
    <row r="2294" spans="3:19" x14ac:dyDescent="0.2">
      <c r="C2294" s="19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19"/>
      <c r="S2294" s="19"/>
    </row>
    <row r="2295" spans="3:19" x14ac:dyDescent="0.2">
      <c r="C2295" s="19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  <c r="P2295" s="19"/>
      <c r="Q2295" s="19"/>
      <c r="R2295" s="19"/>
      <c r="S2295" s="19"/>
    </row>
    <row r="2296" spans="3:19" x14ac:dyDescent="0.2"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</row>
    <row r="2297" spans="3:19" x14ac:dyDescent="0.2">
      <c r="C2297" s="19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</row>
    <row r="2298" spans="3:19" x14ac:dyDescent="0.2">
      <c r="C2298" s="19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9"/>
    </row>
    <row r="2299" spans="3:19" x14ac:dyDescent="0.2">
      <c r="C2299" s="19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</row>
    <row r="2300" spans="3:19" x14ac:dyDescent="0.2">
      <c r="C2300" s="19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  <c r="P2300" s="19"/>
      <c r="Q2300" s="19"/>
      <c r="R2300" s="19"/>
      <c r="S2300" s="19"/>
    </row>
    <row r="2301" spans="3:19" x14ac:dyDescent="0.2">
      <c r="C2301" s="19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</row>
    <row r="2302" spans="3:19" x14ac:dyDescent="0.2">
      <c r="C2302" s="19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</row>
    <row r="2303" spans="3:19" x14ac:dyDescent="0.2">
      <c r="C2303" s="19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19"/>
      <c r="S2303" s="19"/>
    </row>
    <row r="2304" spans="3:19" x14ac:dyDescent="0.2">
      <c r="C2304" s="19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</row>
    <row r="2305" spans="3:19" x14ac:dyDescent="0.2"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19"/>
      <c r="S2305" s="19"/>
    </row>
    <row r="2306" spans="3:19" x14ac:dyDescent="0.2">
      <c r="C2306" s="19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19"/>
      <c r="S2306" s="19"/>
    </row>
    <row r="2307" spans="3:19" x14ac:dyDescent="0.2"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19"/>
      <c r="S2307" s="19"/>
    </row>
    <row r="2308" spans="3:19" x14ac:dyDescent="0.2">
      <c r="C2308" s="19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</row>
    <row r="2309" spans="3:19" x14ac:dyDescent="0.2">
      <c r="C2309" s="19"/>
      <c r="D2309" s="19"/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  <c r="P2309" s="19"/>
      <c r="Q2309" s="19"/>
      <c r="R2309" s="19"/>
      <c r="S2309" s="19"/>
    </row>
    <row r="2310" spans="3:19" x14ac:dyDescent="0.2">
      <c r="C2310" s="19"/>
      <c r="D2310" s="19"/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  <c r="P2310" s="19"/>
      <c r="Q2310" s="19"/>
      <c r="R2310" s="19"/>
      <c r="S2310" s="19"/>
    </row>
    <row r="2311" spans="3:19" x14ac:dyDescent="0.2">
      <c r="C2311" s="19"/>
      <c r="D2311" s="19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</row>
    <row r="2312" spans="3:19" x14ac:dyDescent="0.2">
      <c r="C2312" s="19"/>
      <c r="D2312" s="19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</row>
    <row r="2313" spans="3:19" x14ac:dyDescent="0.2">
      <c r="C2313" s="19"/>
      <c r="D2313" s="19"/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19"/>
      <c r="S2313" s="19"/>
    </row>
    <row r="2314" spans="3:19" x14ac:dyDescent="0.2">
      <c r="C2314" s="19"/>
      <c r="D2314" s="19"/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19"/>
      <c r="S2314" s="19"/>
    </row>
    <row r="2315" spans="3:19" x14ac:dyDescent="0.2">
      <c r="C2315" s="19"/>
      <c r="D2315" s="19"/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  <c r="P2315" s="19"/>
      <c r="Q2315" s="19"/>
      <c r="R2315" s="19"/>
      <c r="S2315" s="19"/>
    </row>
    <row r="2316" spans="3:19" x14ac:dyDescent="0.2">
      <c r="C2316" s="19"/>
      <c r="D2316" s="19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</row>
    <row r="2317" spans="3:19" x14ac:dyDescent="0.2">
      <c r="C2317" s="19"/>
      <c r="D2317" s="19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19"/>
      <c r="S2317" s="19"/>
    </row>
    <row r="2318" spans="3:19" x14ac:dyDescent="0.2">
      <c r="C2318" s="19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</row>
    <row r="2319" spans="3:19" x14ac:dyDescent="0.2">
      <c r="C2319" s="19"/>
      <c r="D2319" s="19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</row>
    <row r="2320" spans="3:19" x14ac:dyDescent="0.2">
      <c r="C2320" s="19"/>
      <c r="D2320" s="19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</row>
    <row r="2321" spans="3:19" x14ac:dyDescent="0.2">
      <c r="C2321" s="19"/>
      <c r="D2321" s="19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  <c r="P2321" s="19"/>
      <c r="Q2321" s="19"/>
      <c r="R2321" s="19"/>
      <c r="S2321" s="19"/>
    </row>
    <row r="2322" spans="3:19" x14ac:dyDescent="0.2">
      <c r="C2322" s="19"/>
      <c r="D2322" s="19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</row>
    <row r="2323" spans="3:19" x14ac:dyDescent="0.2">
      <c r="C2323" s="19"/>
      <c r="D2323" s="19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</row>
    <row r="2324" spans="3:19" x14ac:dyDescent="0.2">
      <c r="C2324" s="19"/>
      <c r="D2324" s="19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</row>
    <row r="2325" spans="3:19" x14ac:dyDescent="0.2">
      <c r="C2325" s="19"/>
      <c r="D2325" s="19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19"/>
      <c r="S2325" s="19"/>
    </row>
    <row r="2326" spans="3:19" x14ac:dyDescent="0.2">
      <c r="C2326" s="19"/>
      <c r="D2326" s="19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</row>
    <row r="2327" spans="3:19" x14ac:dyDescent="0.2">
      <c r="C2327" s="19"/>
      <c r="D2327" s="19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</row>
    <row r="2328" spans="3:19" x14ac:dyDescent="0.2">
      <c r="C2328" s="19"/>
      <c r="D2328" s="19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</row>
    <row r="2329" spans="3:19" x14ac:dyDescent="0.2">
      <c r="C2329" s="19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</row>
    <row r="2330" spans="3:19" x14ac:dyDescent="0.2">
      <c r="C2330" s="19"/>
      <c r="D2330" s="19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</row>
    <row r="2331" spans="3:19" x14ac:dyDescent="0.2">
      <c r="C2331" s="19"/>
      <c r="D2331" s="19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</row>
    <row r="2332" spans="3:19" x14ac:dyDescent="0.2">
      <c r="C2332" s="19"/>
      <c r="D2332" s="19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</row>
    <row r="2333" spans="3:19" x14ac:dyDescent="0.2">
      <c r="C2333" s="19"/>
      <c r="D2333" s="19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</row>
    <row r="2334" spans="3:19" x14ac:dyDescent="0.2">
      <c r="C2334" s="19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</row>
    <row r="2335" spans="3:19" x14ac:dyDescent="0.2">
      <c r="C2335" s="19"/>
      <c r="D2335" s="19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</row>
    <row r="2336" spans="3:19" x14ac:dyDescent="0.2">
      <c r="C2336" s="19"/>
      <c r="D2336" s="19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</row>
    <row r="2337" spans="3:19" x14ac:dyDescent="0.2">
      <c r="C2337" s="19"/>
      <c r="D2337" s="19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19"/>
      <c r="S2337" s="19"/>
    </row>
    <row r="2338" spans="3:19" x14ac:dyDescent="0.2">
      <c r="C2338" s="19"/>
      <c r="D2338" s="19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</row>
    <row r="2339" spans="3:19" x14ac:dyDescent="0.2">
      <c r="C2339" s="19"/>
      <c r="D2339" s="19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</row>
    <row r="2340" spans="3:19" x14ac:dyDescent="0.2"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</row>
    <row r="2341" spans="3:19" x14ac:dyDescent="0.2">
      <c r="C2341" s="19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</row>
    <row r="2342" spans="3:19" x14ac:dyDescent="0.2">
      <c r="C2342" s="19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</row>
    <row r="2343" spans="3:19" x14ac:dyDescent="0.2">
      <c r="C2343" s="19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</row>
    <row r="2344" spans="3:19" x14ac:dyDescent="0.2">
      <c r="C2344" s="19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</row>
    <row r="2345" spans="3:19" x14ac:dyDescent="0.2">
      <c r="C2345" s="19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</row>
    <row r="2346" spans="3:19" x14ac:dyDescent="0.2">
      <c r="C2346" s="19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</row>
    <row r="2347" spans="3:19" x14ac:dyDescent="0.2">
      <c r="C2347" s="19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</row>
    <row r="2348" spans="3:19" x14ac:dyDescent="0.2">
      <c r="C2348" s="19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</row>
    <row r="2349" spans="3:19" x14ac:dyDescent="0.2">
      <c r="C2349" s="19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</row>
    <row r="2350" spans="3:19" x14ac:dyDescent="0.2">
      <c r="C2350" s="19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</row>
    <row r="2351" spans="3:19" x14ac:dyDescent="0.2"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</row>
    <row r="2352" spans="3:19" x14ac:dyDescent="0.2">
      <c r="C2352" s="19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</row>
    <row r="2353" spans="3:19" x14ac:dyDescent="0.2">
      <c r="C2353" s="19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</row>
    <row r="2354" spans="3:19" x14ac:dyDescent="0.2">
      <c r="C2354" s="19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</row>
    <row r="2355" spans="3:19" x14ac:dyDescent="0.2">
      <c r="C2355" s="19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</row>
    <row r="2356" spans="3:19" x14ac:dyDescent="0.2">
      <c r="C2356" s="19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</row>
    <row r="2357" spans="3:19" x14ac:dyDescent="0.2">
      <c r="C2357" s="19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</row>
    <row r="2358" spans="3:19" x14ac:dyDescent="0.2">
      <c r="C2358" s="19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</row>
    <row r="2359" spans="3:19" x14ac:dyDescent="0.2">
      <c r="C2359" s="19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</row>
    <row r="2360" spans="3:19" x14ac:dyDescent="0.2">
      <c r="C2360" s="19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</row>
    <row r="2361" spans="3:19" x14ac:dyDescent="0.2">
      <c r="C2361" s="19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</row>
    <row r="2362" spans="3:19" x14ac:dyDescent="0.2"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</row>
    <row r="2363" spans="3:19" x14ac:dyDescent="0.2">
      <c r="C2363" s="19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</row>
    <row r="2364" spans="3:19" x14ac:dyDescent="0.2">
      <c r="C2364" s="19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</row>
    <row r="2365" spans="3:19" x14ac:dyDescent="0.2">
      <c r="C2365" s="19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</row>
    <row r="2366" spans="3:19" x14ac:dyDescent="0.2">
      <c r="C2366" s="19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</row>
    <row r="2367" spans="3:19" x14ac:dyDescent="0.2">
      <c r="C2367" s="19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</row>
    <row r="2368" spans="3:19" x14ac:dyDescent="0.2">
      <c r="C2368" s="19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</row>
    <row r="2369" spans="3:19" x14ac:dyDescent="0.2"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</row>
    <row r="2370" spans="3:19" x14ac:dyDescent="0.2">
      <c r="C2370" s="19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</row>
    <row r="2371" spans="3:19" x14ac:dyDescent="0.2"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</row>
    <row r="2372" spans="3:19" x14ac:dyDescent="0.2"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</row>
    <row r="2373" spans="3:19" x14ac:dyDescent="0.2"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</row>
    <row r="2374" spans="3:19" x14ac:dyDescent="0.2"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</row>
    <row r="2375" spans="3:19" x14ac:dyDescent="0.2">
      <c r="C2375" s="19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</row>
    <row r="2376" spans="3:19" x14ac:dyDescent="0.2"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</row>
    <row r="2377" spans="3:19" x14ac:dyDescent="0.2">
      <c r="C2377" s="19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</row>
    <row r="2378" spans="3:19" x14ac:dyDescent="0.2">
      <c r="C2378" s="19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</row>
    <row r="2379" spans="3:19" x14ac:dyDescent="0.2">
      <c r="C2379" s="19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</row>
    <row r="2380" spans="3:19" x14ac:dyDescent="0.2">
      <c r="C2380" s="19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</row>
    <row r="2381" spans="3:19" x14ac:dyDescent="0.2">
      <c r="C2381" s="19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</row>
    <row r="2382" spans="3:19" x14ac:dyDescent="0.2">
      <c r="C2382" s="19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</row>
    <row r="2383" spans="3:19" x14ac:dyDescent="0.2">
      <c r="C2383" s="19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</row>
    <row r="2384" spans="3:19" x14ac:dyDescent="0.2"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</row>
    <row r="2385" spans="3:19" x14ac:dyDescent="0.2">
      <c r="C2385" s="19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</row>
    <row r="2386" spans="3:19" x14ac:dyDescent="0.2">
      <c r="C2386" s="19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</row>
    <row r="2387" spans="3:19" x14ac:dyDescent="0.2">
      <c r="C2387" s="19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</row>
    <row r="2388" spans="3:19" x14ac:dyDescent="0.2">
      <c r="C2388" s="19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</row>
    <row r="2389" spans="3:19" x14ac:dyDescent="0.2">
      <c r="C2389" s="19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</row>
    <row r="2390" spans="3:19" x14ac:dyDescent="0.2">
      <c r="C2390" s="19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</row>
    <row r="2391" spans="3:19" x14ac:dyDescent="0.2">
      <c r="C2391" s="19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</row>
    <row r="2392" spans="3:19" x14ac:dyDescent="0.2">
      <c r="C2392" s="19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</row>
    <row r="2393" spans="3:19" x14ac:dyDescent="0.2">
      <c r="C2393" s="19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</row>
    <row r="2394" spans="3:19" x14ac:dyDescent="0.2">
      <c r="C2394" s="19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</row>
    <row r="2395" spans="3:19" x14ac:dyDescent="0.2"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</row>
    <row r="2396" spans="3:19" x14ac:dyDescent="0.2">
      <c r="C2396" s="19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</row>
    <row r="2397" spans="3:19" x14ac:dyDescent="0.2"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</row>
    <row r="2398" spans="3:19" x14ac:dyDescent="0.2">
      <c r="C2398" s="19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</row>
    <row r="2399" spans="3:19" x14ac:dyDescent="0.2"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</row>
    <row r="2400" spans="3:19" x14ac:dyDescent="0.2">
      <c r="C2400" s="19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9"/>
    </row>
    <row r="2401" spans="3:19" x14ac:dyDescent="0.2">
      <c r="C2401" s="19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</row>
    <row r="2402" spans="3:19" x14ac:dyDescent="0.2">
      <c r="C2402" s="19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</row>
    <row r="2403" spans="3:19" x14ac:dyDescent="0.2">
      <c r="C2403" s="19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</row>
    <row r="2404" spans="3:19" x14ac:dyDescent="0.2">
      <c r="C2404" s="19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</row>
    <row r="2405" spans="3:19" x14ac:dyDescent="0.2">
      <c r="C2405" s="19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</row>
    <row r="2406" spans="3:19" x14ac:dyDescent="0.2"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</row>
    <row r="2407" spans="3:19" x14ac:dyDescent="0.2">
      <c r="C2407" s="19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</row>
    <row r="2408" spans="3:19" x14ac:dyDescent="0.2">
      <c r="C2408" s="19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</row>
    <row r="2409" spans="3:19" x14ac:dyDescent="0.2">
      <c r="C2409" s="19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</row>
    <row r="2410" spans="3:19" x14ac:dyDescent="0.2">
      <c r="C2410" s="19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</row>
    <row r="2411" spans="3:19" x14ac:dyDescent="0.2">
      <c r="C2411" s="19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</row>
    <row r="2412" spans="3:19" x14ac:dyDescent="0.2">
      <c r="C2412" s="19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</row>
    <row r="2413" spans="3:19" x14ac:dyDescent="0.2">
      <c r="C2413" s="19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</row>
    <row r="2414" spans="3:19" x14ac:dyDescent="0.2">
      <c r="C2414" s="19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</row>
    <row r="2415" spans="3:19" x14ac:dyDescent="0.2">
      <c r="C2415" s="19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19"/>
    </row>
    <row r="2416" spans="3:19" x14ac:dyDescent="0.2">
      <c r="C2416" s="19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</row>
    <row r="2417" spans="3:19" x14ac:dyDescent="0.2"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</row>
    <row r="2418" spans="3:19" x14ac:dyDescent="0.2">
      <c r="C2418" s="19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</row>
    <row r="2419" spans="3:19" x14ac:dyDescent="0.2">
      <c r="C2419" s="19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</row>
    <row r="2420" spans="3:19" x14ac:dyDescent="0.2">
      <c r="C2420" s="19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</row>
    <row r="2421" spans="3:19" x14ac:dyDescent="0.2">
      <c r="C2421" s="19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19"/>
    </row>
    <row r="2422" spans="3:19" x14ac:dyDescent="0.2">
      <c r="C2422" s="19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</row>
    <row r="2423" spans="3:19" x14ac:dyDescent="0.2">
      <c r="C2423" s="19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19"/>
    </row>
    <row r="2424" spans="3:19" x14ac:dyDescent="0.2">
      <c r="C2424" s="19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</row>
    <row r="2425" spans="3:19" x14ac:dyDescent="0.2">
      <c r="C2425" s="19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19"/>
    </row>
    <row r="2426" spans="3:19" x14ac:dyDescent="0.2">
      <c r="C2426" s="19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</row>
    <row r="2427" spans="3:19" x14ac:dyDescent="0.2">
      <c r="C2427" s="19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</row>
    <row r="2428" spans="3:19" x14ac:dyDescent="0.2"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</row>
    <row r="2429" spans="3:19" x14ac:dyDescent="0.2">
      <c r="C2429" s="19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19"/>
    </row>
    <row r="2430" spans="3:19" x14ac:dyDescent="0.2">
      <c r="C2430" s="19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</row>
    <row r="2431" spans="3:19" x14ac:dyDescent="0.2">
      <c r="C2431" s="19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19"/>
    </row>
    <row r="2432" spans="3:19" x14ac:dyDescent="0.2">
      <c r="C2432" s="19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</row>
    <row r="2433" spans="3:19" x14ac:dyDescent="0.2">
      <c r="C2433" s="19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</row>
    <row r="2434" spans="3:19" x14ac:dyDescent="0.2">
      <c r="C2434" s="19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</row>
    <row r="2435" spans="3:19" x14ac:dyDescent="0.2">
      <c r="C2435" s="19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</row>
    <row r="2436" spans="3:19" x14ac:dyDescent="0.2">
      <c r="C2436" s="19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</row>
    <row r="2437" spans="3:19" x14ac:dyDescent="0.2">
      <c r="C2437" s="19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</row>
    <row r="2438" spans="3:19" x14ac:dyDescent="0.2"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</row>
    <row r="2439" spans="3:19" x14ac:dyDescent="0.2"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</row>
    <row r="2440" spans="3:19" x14ac:dyDescent="0.2"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19"/>
    </row>
    <row r="2441" spans="3:19" x14ac:dyDescent="0.2">
      <c r="C2441" s="19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19"/>
    </row>
    <row r="2442" spans="3:19" x14ac:dyDescent="0.2">
      <c r="C2442" s="19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</row>
    <row r="2443" spans="3:19" x14ac:dyDescent="0.2">
      <c r="C2443" s="19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19"/>
    </row>
    <row r="2444" spans="3:19" x14ac:dyDescent="0.2">
      <c r="C2444" s="19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</row>
    <row r="2445" spans="3:19" x14ac:dyDescent="0.2">
      <c r="C2445" s="19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</row>
    <row r="2446" spans="3:19" x14ac:dyDescent="0.2">
      <c r="C2446" s="19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</row>
    <row r="2447" spans="3:19" x14ac:dyDescent="0.2">
      <c r="C2447" s="19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</row>
    <row r="2448" spans="3:19" x14ac:dyDescent="0.2">
      <c r="C2448" s="19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</row>
    <row r="2449" spans="3:19" x14ac:dyDescent="0.2">
      <c r="C2449" s="19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</row>
    <row r="2450" spans="3:19" x14ac:dyDescent="0.2"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</row>
    <row r="2451" spans="3:19" x14ac:dyDescent="0.2">
      <c r="C2451" s="19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19"/>
    </row>
    <row r="2452" spans="3:19" x14ac:dyDescent="0.2">
      <c r="C2452" s="19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</row>
    <row r="2453" spans="3:19" x14ac:dyDescent="0.2">
      <c r="C2453" s="19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</row>
    <row r="2454" spans="3:19" x14ac:dyDescent="0.2">
      <c r="C2454" s="19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</row>
    <row r="2455" spans="3:19" x14ac:dyDescent="0.2">
      <c r="C2455" s="19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</row>
    <row r="2456" spans="3:19" x14ac:dyDescent="0.2">
      <c r="C2456" s="19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</row>
  </sheetData>
  <pageMargins left="0.17" right="0.16" top="1" bottom="0.64" header="0.5" footer="0.5"/>
  <pageSetup scale="41" orientation="landscape" horizontalDpi="4294967295" verticalDpi="4294967295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456"/>
  <sheetViews>
    <sheetView zoomScale="75" workbookViewId="0">
      <pane xSplit="2" ySplit="9" topLeftCell="L10" activePane="bottomRight" state="frozen"/>
      <selection activeCell="C124" sqref="C124"/>
      <selection pane="topRight" activeCell="C124" sqref="C124"/>
      <selection pane="bottomLeft" activeCell="C124" sqref="C124"/>
      <selection pane="bottomRight" activeCell="S20" sqref="S20"/>
    </sheetView>
  </sheetViews>
  <sheetFormatPr defaultRowHeight="12.75" x14ac:dyDescent="0.2"/>
  <cols>
    <col min="1" max="1" width="32.5703125" bestFit="1" customWidth="1"/>
    <col min="2" max="2" width="8.5703125" style="3" customWidth="1"/>
    <col min="3" max="4" width="11.28515625" bestFit="1" customWidth="1"/>
    <col min="5" max="5" width="12" customWidth="1"/>
    <col min="6" max="18" width="15.85546875" customWidth="1"/>
    <col min="19" max="19" width="15.42578125" bestFit="1" customWidth="1"/>
    <col min="20" max="20" width="21.140625" bestFit="1" customWidth="1"/>
    <col min="21" max="21" width="8.42578125" customWidth="1"/>
    <col min="22" max="23" width="12.85546875" bestFit="1" customWidth="1"/>
    <col min="257" max="257" width="32.5703125" bestFit="1" customWidth="1"/>
    <col min="258" max="258" width="8.5703125" customWidth="1"/>
    <col min="259" max="260" width="11.28515625" bestFit="1" customWidth="1"/>
    <col min="261" max="261" width="12" customWidth="1"/>
    <col min="262" max="274" width="15.85546875" customWidth="1"/>
    <col min="275" max="275" width="15.42578125" bestFit="1" customWidth="1"/>
    <col min="276" max="276" width="21.140625" bestFit="1" customWidth="1"/>
    <col min="277" max="277" width="8.42578125" customWidth="1"/>
    <col min="278" max="279" width="12.85546875" bestFit="1" customWidth="1"/>
    <col min="513" max="513" width="32.5703125" bestFit="1" customWidth="1"/>
    <col min="514" max="514" width="8.5703125" customWidth="1"/>
    <col min="515" max="516" width="11.28515625" bestFit="1" customWidth="1"/>
    <col min="517" max="517" width="12" customWidth="1"/>
    <col min="518" max="530" width="15.85546875" customWidth="1"/>
    <col min="531" max="531" width="15.42578125" bestFit="1" customWidth="1"/>
    <col min="532" max="532" width="21.140625" bestFit="1" customWidth="1"/>
    <col min="533" max="533" width="8.42578125" customWidth="1"/>
    <col min="534" max="535" width="12.85546875" bestFit="1" customWidth="1"/>
    <col min="769" max="769" width="32.5703125" bestFit="1" customWidth="1"/>
    <col min="770" max="770" width="8.5703125" customWidth="1"/>
    <col min="771" max="772" width="11.28515625" bestFit="1" customWidth="1"/>
    <col min="773" max="773" width="12" customWidth="1"/>
    <col min="774" max="786" width="15.85546875" customWidth="1"/>
    <col min="787" max="787" width="15.42578125" bestFit="1" customWidth="1"/>
    <col min="788" max="788" width="21.140625" bestFit="1" customWidth="1"/>
    <col min="789" max="789" width="8.42578125" customWidth="1"/>
    <col min="790" max="791" width="12.85546875" bestFit="1" customWidth="1"/>
    <col min="1025" max="1025" width="32.5703125" bestFit="1" customWidth="1"/>
    <col min="1026" max="1026" width="8.5703125" customWidth="1"/>
    <col min="1027" max="1028" width="11.28515625" bestFit="1" customWidth="1"/>
    <col min="1029" max="1029" width="12" customWidth="1"/>
    <col min="1030" max="1042" width="15.85546875" customWidth="1"/>
    <col min="1043" max="1043" width="15.42578125" bestFit="1" customWidth="1"/>
    <col min="1044" max="1044" width="21.140625" bestFit="1" customWidth="1"/>
    <col min="1045" max="1045" width="8.42578125" customWidth="1"/>
    <col min="1046" max="1047" width="12.85546875" bestFit="1" customWidth="1"/>
    <col min="1281" max="1281" width="32.5703125" bestFit="1" customWidth="1"/>
    <col min="1282" max="1282" width="8.5703125" customWidth="1"/>
    <col min="1283" max="1284" width="11.28515625" bestFit="1" customWidth="1"/>
    <col min="1285" max="1285" width="12" customWidth="1"/>
    <col min="1286" max="1298" width="15.85546875" customWidth="1"/>
    <col min="1299" max="1299" width="15.42578125" bestFit="1" customWidth="1"/>
    <col min="1300" max="1300" width="21.140625" bestFit="1" customWidth="1"/>
    <col min="1301" max="1301" width="8.42578125" customWidth="1"/>
    <col min="1302" max="1303" width="12.85546875" bestFit="1" customWidth="1"/>
    <col min="1537" max="1537" width="32.5703125" bestFit="1" customWidth="1"/>
    <col min="1538" max="1538" width="8.5703125" customWidth="1"/>
    <col min="1539" max="1540" width="11.28515625" bestFit="1" customWidth="1"/>
    <col min="1541" max="1541" width="12" customWidth="1"/>
    <col min="1542" max="1554" width="15.85546875" customWidth="1"/>
    <col min="1555" max="1555" width="15.42578125" bestFit="1" customWidth="1"/>
    <col min="1556" max="1556" width="21.140625" bestFit="1" customWidth="1"/>
    <col min="1557" max="1557" width="8.42578125" customWidth="1"/>
    <col min="1558" max="1559" width="12.85546875" bestFit="1" customWidth="1"/>
    <col min="1793" max="1793" width="32.5703125" bestFit="1" customWidth="1"/>
    <col min="1794" max="1794" width="8.5703125" customWidth="1"/>
    <col min="1795" max="1796" width="11.28515625" bestFit="1" customWidth="1"/>
    <col min="1797" max="1797" width="12" customWidth="1"/>
    <col min="1798" max="1810" width="15.85546875" customWidth="1"/>
    <col min="1811" max="1811" width="15.42578125" bestFit="1" customWidth="1"/>
    <col min="1812" max="1812" width="21.140625" bestFit="1" customWidth="1"/>
    <col min="1813" max="1813" width="8.42578125" customWidth="1"/>
    <col min="1814" max="1815" width="12.85546875" bestFit="1" customWidth="1"/>
    <col min="2049" max="2049" width="32.5703125" bestFit="1" customWidth="1"/>
    <col min="2050" max="2050" width="8.5703125" customWidth="1"/>
    <col min="2051" max="2052" width="11.28515625" bestFit="1" customWidth="1"/>
    <col min="2053" max="2053" width="12" customWidth="1"/>
    <col min="2054" max="2066" width="15.85546875" customWidth="1"/>
    <col min="2067" max="2067" width="15.42578125" bestFit="1" customWidth="1"/>
    <col min="2068" max="2068" width="21.140625" bestFit="1" customWidth="1"/>
    <col min="2069" max="2069" width="8.42578125" customWidth="1"/>
    <col min="2070" max="2071" width="12.85546875" bestFit="1" customWidth="1"/>
    <col min="2305" max="2305" width="32.5703125" bestFit="1" customWidth="1"/>
    <col min="2306" max="2306" width="8.5703125" customWidth="1"/>
    <col min="2307" max="2308" width="11.28515625" bestFit="1" customWidth="1"/>
    <col min="2309" max="2309" width="12" customWidth="1"/>
    <col min="2310" max="2322" width="15.85546875" customWidth="1"/>
    <col min="2323" max="2323" width="15.42578125" bestFit="1" customWidth="1"/>
    <col min="2324" max="2324" width="21.140625" bestFit="1" customWidth="1"/>
    <col min="2325" max="2325" width="8.42578125" customWidth="1"/>
    <col min="2326" max="2327" width="12.85546875" bestFit="1" customWidth="1"/>
    <col min="2561" max="2561" width="32.5703125" bestFit="1" customWidth="1"/>
    <col min="2562" max="2562" width="8.5703125" customWidth="1"/>
    <col min="2563" max="2564" width="11.28515625" bestFit="1" customWidth="1"/>
    <col min="2565" max="2565" width="12" customWidth="1"/>
    <col min="2566" max="2578" width="15.85546875" customWidth="1"/>
    <col min="2579" max="2579" width="15.42578125" bestFit="1" customWidth="1"/>
    <col min="2580" max="2580" width="21.140625" bestFit="1" customWidth="1"/>
    <col min="2581" max="2581" width="8.42578125" customWidth="1"/>
    <col min="2582" max="2583" width="12.85546875" bestFit="1" customWidth="1"/>
    <col min="2817" max="2817" width="32.5703125" bestFit="1" customWidth="1"/>
    <col min="2818" max="2818" width="8.5703125" customWidth="1"/>
    <col min="2819" max="2820" width="11.28515625" bestFit="1" customWidth="1"/>
    <col min="2821" max="2821" width="12" customWidth="1"/>
    <col min="2822" max="2834" width="15.85546875" customWidth="1"/>
    <col min="2835" max="2835" width="15.42578125" bestFit="1" customWidth="1"/>
    <col min="2836" max="2836" width="21.140625" bestFit="1" customWidth="1"/>
    <col min="2837" max="2837" width="8.42578125" customWidth="1"/>
    <col min="2838" max="2839" width="12.85546875" bestFit="1" customWidth="1"/>
    <col min="3073" max="3073" width="32.5703125" bestFit="1" customWidth="1"/>
    <col min="3074" max="3074" width="8.5703125" customWidth="1"/>
    <col min="3075" max="3076" width="11.28515625" bestFit="1" customWidth="1"/>
    <col min="3077" max="3077" width="12" customWidth="1"/>
    <col min="3078" max="3090" width="15.85546875" customWidth="1"/>
    <col min="3091" max="3091" width="15.42578125" bestFit="1" customWidth="1"/>
    <col min="3092" max="3092" width="21.140625" bestFit="1" customWidth="1"/>
    <col min="3093" max="3093" width="8.42578125" customWidth="1"/>
    <col min="3094" max="3095" width="12.85546875" bestFit="1" customWidth="1"/>
    <col min="3329" max="3329" width="32.5703125" bestFit="1" customWidth="1"/>
    <col min="3330" max="3330" width="8.5703125" customWidth="1"/>
    <col min="3331" max="3332" width="11.28515625" bestFit="1" customWidth="1"/>
    <col min="3333" max="3333" width="12" customWidth="1"/>
    <col min="3334" max="3346" width="15.85546875" customWidth="1"/>
    <col min="3347" max="3347" width="15.42578125" bestFit="1" customWidth="1"/>
    <col min="3348" max="3348" width="21.140625" bestFit="1" customWidth="1"/>
    <col min="3349" max="3349" width="8.42578125" customWidth="1"/>
    <col min="3350" max="3351" width="12.85546875" bestFit="1" customWidth="1"/>
    <col min="3585" max="3585" width="32.5703125" bestFit="1" customWidth="1"/>
    <col min="3586" max="3586" width="8.5703125" customWidth="1"/>
    <col min="3587" max="3588" width="11.28515625" bestFit="1" customWidth="1"/>
    <col min="3589" max="3589" width="12" customWidth="1"/>
    <col min="3590" max="3602" width="15.85546875" customWidth="1"/>
    <col min="3603" max="3603" width="15.42578125" bestFit="1" customWidth="1"/>
    <col min="3604" max="3604" width="21.140625" bestFit="1" customWidth="1"/>
    <col min="3605" max="3605" width="8.42578125" customWidth="1"/>
    <col min="3606" max="3607" width="12.85546875" bestFit="1" customWidth="1"/>
    <col min="3841" max="3841" width="32.5703125" bestFit="1" customWidth="1"/>
    <col min="3842" max="3842" width="8.5703125" customWidth="1"/>
    <col min="3843" max="3844" width="11.28515625" bestFit="1" customWidth="1"/>
    <col min="3845" max="3845" width="12" customWidth="1"/>
    <col min="3846" max="3858" width="15.85546875" customWidth="1"/>
    <col min="3859" max="3859" width="15.42578125" bestFit="1" customWidth="1"/>
    <col min="3860" max="3860" width="21.140625" bestFit="1" customWidth="1"/>
    <col min="3861" max="3861" width="8.42578125" customWidth="1"/>
    <col min="3862" max="3863" width="12.85546875" bestFit="1" customWidth="1"/>
    <col min="4097" max="4097" width="32.5703125" bestFit="1" customWidth="1"/>
    <col min="4098" max="4098" width="8.5703125" customWidth="1"/>
    <col min="4099" max="4100" width="11.28515625" bestFit="1" customWidth="1"/>
    <col min="4101" max="4101" width="12" customWidth="1"/>
    <col min="4102" max="4114" width="15.85546875" customWidth="1"/>
    <col min="4115" max="4115" width="15.42578125" bestFit="1" customWidth="1"/>
    <col min="4116" max="4116" width="21.140625" bestFit="1" customWidth="1"/>
    <col min="4117" max="4117" width="8.42578125" customWidth="1"/>
    <col min="4118" max="4119" width="12.85546875" bestFit="1" customWidth="1"/>
    <col min="4353" max="4353" width="32.5703125" bestFit="1" customWidth="1"/>
    <col min="4354" max="4354" width="8.5703125" customWidth="1"/>
    <col min="4355" max="4356" width="11.28515625" bestFit="1" customWidth="1"/>
    <col min="4357" max="4357" width="12" customWidth="1"/>
    <col min="4358" max="4370" width="15.85546875" customWidth="1"/>
    <col min="4371" max="4371" width="15.42578125" bestFit="1" customWidth="1"/>
    <col min="4372" max="4372" width="21.140625" bestFit="1" customWidth="1"/>
    <col min="4373" max="4373" width="8.42578125" customWidth="1"/>
    <col min="4374" max="4375" width="12.85546875" bestFit="1" customWidth="1"/>
    <col min="4609" max="4609" width="32.5703125" bestFit="1" customWidth="1"/>
    <col min="4610" max="4610" width="8.5703125" customWidth="1"/>
    <col min="4611" max="4612" width="11.28515625" bestFit="1" customWidth="1"/>
    <col min="4613" max="4613" width="12" customWidth="1"/>
    <col min="4614" max="4626" width="15.85546875" customWidth="1"/>
    <col min="4627" max="4627" width="15.42578125" bestFit="1" customWidth="1"/>
    <col min="4628" max="4628" width="21.140625" bestFit="1" customWidth="1"/>
    <col min="4629" max="4629" width="8.42578125" customWidth="1"/>
    <col min="4630" max="4631" width="12.85546875" bestFit="1" customWidth="1"/>
    <col min="4865" max="4865" width="32.5703125" bestFit="1" customWidth="1"/>
    <col min="4866" max="4866" width="8.5703125" customWidth="1"/>
    <col min="4867" max="4868" width="11.28515625" bestFit="1" customWidth="1"/>
    <col min="4869" max="4869" width="12" customWidth="1"/>
    <col min="4870" max="4882" width="15.85546875" customWidth="1"/>
    <col min="4883" max="4883" width="15.42578125" bestFit="1" customWidth="1"/>
    <col min="4884" max="4884" width="21.140625" bestFit="1" customWidth="1"/>
    <col min="4885" max="4885" width="8.42578125" customWidth="1"/>
    <col min="4886" max="4887" width="12.85546875" bestFit="1" customWidth="1"/>
    <col min="5121" max="5121" width="32.5703125" bestFit="1" customWidth="1"/>
    <col min="5122" max="5122" width="8.5703125" customWidth="1"/>
    <col min="5123" max="5124" width="11.28515625" bestFit="1" customWidth="1"/>
    <col min="5125" max="5125" width="12" customWidth="1"/>
    <col min="5126" max="5138" width="15.85546875" customWidth="1"/>
    <col min="5139" max="5139" width="15.42578125" bestFit="1" customWidth="1"/>
    <col min="5140" max="5140" width="21.140625" bestFit="1" customWidth="1"/>
    <col min="5141" max="5141" width="8.42578125" customWidth="1"/>
    <col min="5142" max="5143" width="12.85546875" bestFit="1" customWidth="1"/>
    <col min="5377" max="5377" width="32.5703125" bestFit="1" customWidth="1"/>
    <col min="5378" max="5378" width="8.5703125" customWidth="1"/>
    <col min="5379" max="5380" width="11.28515625" bestFit="1" customWidth="1"/>
    <col min="5381" max="5381" width="12" customWidth="1"/>
    <col min="5382" max="5394" width="15.85546875" customWidth="1"/>
    <col min="5395" max="5395" width="15.42578125" bestFit="1" customWidth="1"/>
    <col min="5396" max="5396" width="21.140625" bestFit="1" customWidth="1"/>
    <col min="5397" max="5397" width="8.42578125" customWidth="1"/>
    <col min="5398" max="5399" width="12.85546875" bestFit="1" customWidth="1"/>
    <col min="5633" max="5633" width="32.5703125" bestFit="1" customWidth="1"/>
    <col min="5634" max="5634" width="8.5703125" customWidth="1"/>
    <col min="5635" max="5636" width="11.28515625" bestFit="1" customWidth="1"/>
    <col min="5637" max="5637" width="12" customWidth="1"/>
    <col min="5638" max="5650" width="15.85546875" customWidth="1"/>
    <col min="5651" max="5651" width="15.42578125" bestFit="1" customWidth="1"/>
    <col min="5652" max="5652" width="21.140625" bestFit="1" customWidth="1"/>
    <col min="5653" max="5653" width="8.42578125" customWidth="1"/>
    <col min="5654" max="5655" width="12.85546875" bestFit="1" customWidth="1"/>
    <col min="5889" max="5889" width="32.5703125" bestFit="1" customWidth="1"/>
    <col min="5890" max="5890" width="8.5703125" customWidth="1"/>
    <col min="5891" max="5892" width="11.28515625" bestFit="1" customWidth="1"/>
    <col min="5893" max="5893" width="12" customWidth="1"/>
    <col min="5894" max="5906" width="15.85546875" customWidth="1"/>
    <col min="5907" max="5907" width="15.42578125" bestFit="1" customWidth="1"/>
    <col min="5908" max="5908" width="21.140625" bestFit="1" customWidth="1"/>
    <col min="5909" max="5909" width="8.42578125" customWidth="1"/>
    <col min="5910" max="5911" width="12.85546875" bestFit="1" customWidth="1"/>
    <col min="6145" max="6145" width="32.5703125" bestFit="1" customWidth="1"/>
    <col min="6146" max="6146" width="8.5703125" customWidth="1"/>
    <col min="6147" max="6148" width="11.28515625" bestFit="1" customWidth="1"/>
    <col min="6149" max="6149" width="12" customWidth="1"/>
    <col min="6150" max="6162" width="15.85546875" customWidth="1"/>
    <col min="6163" max="6163" width="15.42578125" bestFit="1" customWidth="1"/>
    <col min="6164" max="6164" width="21.140625" bestFit="1" customWidth="1"/>
    <col min="6165" max="6165" width="8.42578125" customWidth="1"/>
    <col min="6166" max="6167" width="12.85546875" bestFit="1" customWidth="1"/>
    <col min="6401" max="6401" width="32.5703125" bestFit="1" customWidth="1"/>
    <col min="6402" max="6402" width="8.5703125" customWidth="1"/>
    <col min="6403" max="6404" width="11.28515625" bestFit="1" customWidth="1"/>
    <col min="6405" max="6405" width="12" customWidth="1"/>
    <col min="6406" max="6418" width="15.85546875" customWidth="1"/>
    <col min="6419" max="6419" width="15.42578125" bestFit="1" customWidth="1"/>
    <col min="6420" max="6420" width="21.140625" bestFit="1" customWidth="1"/>
    <col min="6421" max="6421" width="8.42578125" customWidth="1"/>
    <col min="6422" max="6423" width="12.85546875" bestFit="1" customWidth="1"/>
    <col min="6657" max="6657" width="32.5703125" bestFit="1" customWidth="1"/>
    <col min="6658" max="6658" width="8.5703125" customWidth="1"/>
    <col min="6659" max="6660" width="11.28515625" bestFit="1" customWidth="1"/>
    <col min="6661" max="6661" width="12" customWidth="1"/>
    <col min="6662" max="6674" width="15.85546875" customWidth="1"/>
    <col min="6675" max="6675" width="15.42578125" bestFit="1" customWidth="1"/>
    <col min="6676" max="6676" width="21.140625" bestFit="1" customWidth="1"/>
    <col min="6677" max="6677" width="8.42578125" customWidth="1"/>
    <col min="6678" max="6679" width="12.85546875" bestFit="1" customWidth="1"/>
    <col min="6913" max="6913" width="32.5703125" bestFit="1" customWidth="1"/>
    <col min="6914" max="6914" width="8.5703125" customWidth="1"/>
    <col min="6915" max="6916" width="11.28515625" bestFit="1" customWidth="1"/>
    <col min="6917" max="6917" width="12" customWidth="1"/>
    <col min="6918" max="6930" width="15.85546875" customWidth="1"/>
    <col min="6931" max="6931" width="15.42578125" bestFit="1" customWidth="1"/>
    <col min="6932" max="6932" width="21.140625" bestFit="1" customWidth="1"/>
    <col min="6933" max="6933" width="8.42578125" customWidth="1"/>
    <col min="6934" max="6935" width="12.85546875" bestFit="1" customWidth="1"/>
    <col min="7169" max="7169" width="32.5703125" bestFit="1" customWidth="1"/>
    <col min="7170" max="7170" width="8.5703125" customWidth="1"/>
    <col min="7171" max="7172" width="11.28515625" bestFit="1" customWidth="1"/>
    <col min="7173" max="7173" width="12" customWidth="1"/>
    <col min="7174" max="7186" width="15.85546875" customWidth="1"/>
    <col min="7187" max="7187" width="15.42578125" bestFit="1" customWidth="1"/>
    <col min="7188" max="7188" width="21.140625" bestFit="1" customWidth="1"/>
    <col min="7189" max="7189" width="8.42578125" customWidth="1"/>
    <col min="7190" max="7191" width="12.85546875" bestFit="1" customWidth="1"/>
    <col min="7425" max="7425" width="32.5703125" bestFit="1" customWidth="1"/>
    <col min="7426" max="7426" width="8.5703125" customWidth="1"/>
    <col min="7427" max="7428" width="11.28515625" bestFit="1" customWidth="1"/>
    <col min="7429" max="7429" width="12" customWidth="1"/>
    <col min="7430" max="7442" width="15.85546875" customWidth="1"/>
    <col min="7443" max="7443" width="15.42578125" bestFit="1" customWidth="1"/>
    <col min="7444" max="7444" width="21.140625" bestFit="1" customWidth="1"/>
    <col min="7445" max="7445" width="8.42578125" customWidth="1"/>
    <col min="7446" max="7447" width="12.85546875" bestFit="1" customWidth="1"/>
    <col min="7681" max="7681" width="32.5703125" bestFit="1" customWidth="1"/>
    <col min="7682" max="7682" width="8.5703125" customWidth="1"/>
    <col min="7683" max="7684" width="11.28515625" bestFit="1" customWidth="1"/>
    <col min="7685" max="7685" width="12" customWidth="1"/>
    <col min="7686" max="7698" width="15.85546875" customWidth="1"/>
    <col min="7699" max="7699" width="15.42578125" bestFit="1" customWidth="1"/>
    <col min="7700" max="7700" width="21.140625" bestFit="1" customWidth="1"/>
    <col min="7701" max="7701" width="8.42578125" customWidth="1"/>
    <col min="7702" max="7703" width="12.85546875" bestFit="1" customWidth="1"/>
    <col min="7937" max="7937" width="32.5703125" bestFit="1" customWidth="1"/>
    <col min="7938" max="7938" width="8.5703125" customWidth="1"/>
    <col min="7939" max="7940" width="11.28515625" bestFit="1" customWidth="1"/>
    <col min="7941" max="7941" width="12" customWidth="1"/>
    <col min="7942" max="7954" width="15.85546875" customWidth="1"/>
    <col min="7955" max="7955" width="15.42578125" bestFit="1" customWidth="1"/>
    <col min="7956" max="7956" width="21.140625" bestFit="1" customWidth="1"/>
    <col min="7957" max="7957" width="8.42578125" customWidth="1"/>
    <col min="7958" max="7959" width="12.85546875" bestFit="1" customWidth="1"/>
    <col min="8193" max="8193" width="32.5703125" bestFit="1" customWidth="1"/>
    <col min="8194" max="8194" width="8.5703125" customWidth="1"/>
    <col min="8195" max="8196" width="11.28515625" bestFit="1" customWidth="1"/>
    <col min="8197" max="8197" width="12" customWidth="1"/>
    <col min="8198" max="8210" width="15.85546875" customWidth="1"/>
    <col min="8211" max="8211" width="15.42578125" bestFit="1" customWidth="1"/>
    <col min="8212" max="8212" width="21.140625" bestFit="1" customWidth="1"/>
    <col min="8213" max="8213" width="8.42578125" customWidth="1"/>
    <col min="8214" max="8215" width="12.85546875" bestFit="1" customWidth="1"/>
    <col min="8449" max="8449" width="32.5703125" bestFit="1" customWidth="1"/>
    <col min="8450" max="8450" width="8.5703125" customWidth="1"/>
    <col min="8451" max="8452" width="11.28515625" bestFit="1" customWidth="1"/>
    <col min="8453" max="8453" width="12" customWidth="1"/>
    <col min="8454" max="8466" width="15.85546875" customWidth="1"/>
    <col min="8467" max="8467" width="15.42578125" bestFit="1" customWidth="1"/>
    <col min="8468" max="8468" width="21.140625" bestFit="1" customWidth="1"/>
    <col min="8469" max="8469" width="8.42578125" customWidth="1"/>
    <col min="8470" max="8471" width="12.85546875" bestFit="1" customWidth="1"/>
    <col min="8705" max="8705" width="32.5703125" bestFit="1" customWidth="1"/>
    <col min="8706" max="8706" width="8.5703125" customWidth="1"/>
    <col min="8707" max="8708" width="11.28515625" bestFit="1" customWidth="1"/>
    <col min="8709" max="8709" width="12" customWidth="1"/>
    <col min="8710" max="8722" width="15.85546875" customWidth="1"/>
    <col min="8723" max="8723" width="15.42578125" bestFit="1" customWidth="1"/>
    <col min="8724" max="8724" width="21.140625" bestFit="1" customWidth="1"/>
    <col min="8725" max="8725" width="8.42578125" customWidth="1"/>
    <col min="8726" max="8727" width="12.85546875" bestFit="1" customWidth="1"/>
    <col min="8961" max="8961" width="32.5703125" bestFit="1" customWidth="1"/>
    <col min="8962" max="8962" width="8.5703125" customWidth="1"/>
    <col min="8963" max="8964" width="11.28515625" bestFit="1" customWidth="1"/>
    <col min="8965" max="8965" width="12" customWidth="1"/>
    <col min="8966" max="8978" width="15.85546875" customWidth="1"/>
    <col min="8979" max="8979" width="15.42578125" bestFit="1" customWidth="1"/>
    <col min="8980" max="8980" width="21.140625" bestFit="1" customWidth="1"/>
    <col min="8981" max="8981" width="8.42578125" customWidth="1"/>
    <col min="8982" max="8983" width="12.85546875" bestFit="1" customWidth="1"/>
    <col min="9217" max="9217" width="32.5703125" bestFit="1" customWidth="1"/>
    <col min="9218" max="9218" width="8.5703125" customWidth="1"/>
    <col min="9219" max="9220" width="11.28515625" bestFit="1" customWidth="1"/>
    <col min="9221" max="9221" width="12" customWidth="1"/>
    <col min="9222" max="9234" width="15.85546875" customWidth="1"/>
    <col min="9235" max="9235" width="15.42578125" bestFit="1" customWidth="1"/>
    <col min="9236" max="9236" width="21.140625" bestFit="1" customWidth="1"/>
    <col min="9237" max="9237" width="8.42578125" customWidth="1"/>
    <col min="9238" max="9239" width="12.85546875" bestFit="1" customWidth="1"/>
    <col min="9473" max="9473" width="32.5703125" bestFit="1" customWidth="1"/>
    <col min="9474" max="9474" width="8.5703125" customWidth="1"/>
    <col min="9475" max="9476" width="11.28515625" bestFit="1" customWidth="1"/>
    <col min="9477" max="9477" width="12" customWidth="1"/>
    <col min="9478" max="9490" width="15.85546875" customWidth="1"/>
    <col min="9491" max="9491" width="15.42578125" bestFit="1" customWidth="1"/>
    <col min="9492" max="9492" width="21.140625" bestFit="1" customWidth="1"/>
    <col min="9493" max="9493" width="8.42578125" customWidth="1"/>
    <col min="9494" max="9495" width="12.85546875" bestFit="1" customWidth="1"/>
    <col min="9729" max="9729" width="32.5703125" bestFit="1" customWidth="1"/>
    <col min="9730" max="9730" width="8.5703125" customWidth="1"/>
    <col min="9731" max="9732" width="11.28515625" bestFit="1" customWidth="1"/>
    <col min="9733" max="9733" width="12" customWidth="1"/>
    <col min="9734" max="9746" width="15.85546875" customWidth="1"/>
    <col min="9747" max="9747" width="15.42578125" bestFit="1" customWidth="1"/>
    <col min="9748" max="9748" width="21.140625" bestFit="1" customWidth="1"/>
    <col min="9749" max="9749" width="8.42578125" customWidth="1"/>
    <col min="9750" max="9751" width="12.85546875" bestFit="1" customWidth="1"/>
    <col min="9985" max="9985" width="32.5703125" bestFit="1" customWidth="1"/>
    <col min="9986" max="9986" width="8.5703125" customWidth="1"/>
    <col min="9987" max="9988" width="11.28515625" bestFit="1" customWidth="1"/>
    <col min="9989" max="9989" width="12" customWidth="1"/>
    <col min="9990" max="10002" width="15.85546875" customWidth="1"/>
    <col min="10003" max="10003" width="15.42578125" bestFit="1" customWidth="1"/>
    <col min="10004" max="10004" width="21.140625" bestFit="1" customWidth="1"/>
    <col min="10005" max="10005" width="8.42578125" customWidth="1"/>
    <col min="10006" max="10007" width="12.85546875" bestFit="1" customWidth="1"/>
    <col min="10241" max="10241" width="32.5703125" bestFit="1" customWidth="1"/>
    <col min="10242" max="10242" width="8.5703125" customWidth="1"/>
    <col min="10243" max="10244" width="11.28515625" bestFit="1" customWidth="1"/>
    <col min="10245" max="10245" width="12" customWidth="1"/>
    <col min="10246" max="10258" width="15.85546875" customWidth="1"/>
    <col min="10259" max="10259" width="15.42578125" bestFit="1" customWidth="1"/>
    <col min="10260" max="10260" width="21.140625" bestFit="1" customWidth="1"/>
    <col min="10261" max="10261" width="8.42578125" customWidth="1"/>
    <col min="10262" max="10263" width="12.85546875" bestFit="1" customWidth="1"/>
    <col min="10497" max="10497" width="32.5703125" bestFit="1" customWidth="1"/>
    <col min="10498" max="10498" width="8.5703125" customWidth="1"/>
    <col min="10499" max="10500" width="11.28515625" bestFit="1" customWidth="1"/>
    <col min="10501" max="10501" width="12" customWidth="1"/>
    <col min="10502" max="10514" width="15.85546875" customWidth="1"/>
    <col min="10515" max="10515" width="15.42578125" bestFit="1" customWidth="1"/>
    <col min="10516" max="10516" width="21.140625" bestFit="1" customWidth="1"/>
    <col min="10517" max="10517" width="8.42578125" customWidth="1"/>
    <col min="10518" max="10519" width="12.85546875" bestFit="1" customWidth="1"/>
    <col min="10753" max="10753" width="32.5703125" bestFit="1" customWidth="1"/>
    <col min="10754" max="10754" width="8.5703125" customWidth="1"/>
    <col min="10755" max="10756" width="11.28515625" bestFit="1" customWidth="1"/>
    <col min="10757" max="10757" width="12" customWidth="1"/>
    <col min="10758" max="10770" width="15.85546875" customWidth="1"/>
    <col min="10771" max="10771" width="15.42578125" bestFit="1" customWidth="1"/>
    <col min="10772" max="10772" width="21.140625" bestFit="1" customWidth="1"/>
    <col min="10773" max="10773" width="8.42578125" customWidth="1"/>
    <col min="10774" max="10775" width="12.85546875" bestFit="1" customWidth="1"/>
    <col min="11009" max="11009" width="32.5703125" bestFit="1" customWidth="1"/>
    <col min="11010" max="11010" width="8.5703125" customWidth="1"/>
    <col min="11011" max="11012" width="11.28515625" bestFit="1" customWidth="1"/>
    <col min="11013" max="11013" width="12" customWidth="1"/>
    <col min="11014" max="11026" width="15.85546875" customWidth="1"/>
    <col min="11027" max="11027" width="15.42578125" bestFit="1" customWidth="1"/>
    <col min="11028" max="11028" width="21.140625" bestFit="1" customWidth="1"/>
    <col min="11029" max="11029" width="8.42578125" customWidth="1"/>
    <col min="11030" max="11031" width="12.85546875" bestFit="1" customWidth="1"/>
    <col min="11265" max="11265" width="32.5703125" bestFit="1" customWidth="1"/>
    <col min="11266" max="11266" width="8.5703125" customWidth="1"/>
    <col min="11267" max="11268" width="11.28515625" bestFit="1" customWidth="1"/>
    <col min="11269" max="11269" width="12" customWidth="1"/>
    <col min="11270" max="11282" width="15.85546875" customWidth="1"/>
    <col min="11283" max="11283" width="15.42578125" bestFit="1" customWidth="1"/>
    <col min="11284" max="11284" width="21.140625" bestFit="1" customWidth="1"/>
    <col min="11285" max="11285" width="8.42578125" customWidth="1"/>
    <col min="11286" max="11287" width="12.85546875" bestFit="1" customWidth="1"/>
    <col min="11521" max="11521" width="32.5703125" bestFit="1" customWidth="1"/>
    <col min="11522" max="11522" width="8.5703125" customWidth="1"/>
    <col min="11523" max="11524" width="11.28515625" bestFit="1" customWidth="1"/>
    <col min="11525" max="11525" width="12" customWidth="1"/>
    <col min="11526" max="11538" width="15.85546875" customWidth="1"/>
    <col min="11539" max="11539" width="15.42578125" bestFit="1" customWidth="1"/>
    <col min="11540" max="11540" width="21.140625" bestFit="1" customWidth="1"/>
    <col min="11541" max="11541" width="8.42578125" customWidth="1"/>
    <col min="11542" max="11543" width="12.85546875" bestFit="1" customWidth="1"/>
    <col min="11777" max="11777" width="32.5703125" bestFit="1" customWidth="1"/>
    <col min="11778" max="11778" width="8.5703125" customWidth="1"/>
    <col min="11779" max="11780" width="11.28515625" bestFit="1" customWidth="1"/>
    <col min="11781" max="11781" width="12" customWidth="1"/>
    <col min="11782" max="11794" width="15.85546875" customWidth="1"/>
    <col min="11795" max="11795" width="15.42578125" bestFit="1" customWidth="1"/>
    <col min="11796" max="11796" width="21.140625" bestFit="1" customWidth="1"/>
    <col min="11797" max="11797" width="8.42578125" customWidth="1"/>
    <col min="11798" max="11799" width="12.85546875" bestFit="1" customWidth="1"/>
    <col min="12033" max="12033" width="32.5703125" bestFit="1" customWidth="1"/>
    <col min="12034" max="12034" width="8.5703125" customWidth="1"/>
    <col min="12035" max="12036" width="11.28515625" bestFit="1" customWidth="1"/>
    <col min="12037" max="12037" width="12" customWidth="1"/>
    <col min="12038" max="12050" width="15.85546875" customWidth="1"/>
    <col min="12051" max="12051" width="15.42578125" bestFit="1" customWidth="1"/>
    <col min="12052" max="12052" width="21.140625" bestFit="1" customWidth="1"/>
    <col min="12053" max="12053" width="8.42578125" customWidth="1"/>
    <col min="12054" max="12055" width="12.85546875" bestFit="1" customWidth="1"/>
    <col min="12289" max="12289" width="32.5703125" bestFit="1" customWidth="1"/>
    <col min="12290" max="12290" width="8.5703125" customWidth="1"/>
    <col min="12291" max="12292" width="11.28515625" bestFit="1" customWidth="1"/>
    <col min="12293" max="12293" width="12" customWidth="1"/>
    <col min="12294" max="12306" width="15.85546875" customWidth="1"/>
    <col min="12307" max="12307" width="15.42578125" bestFit="1" customWidth="1"/>
    <col min="12308" max="12308" width="21.140625" bestFit="1" customWidth="1"/>
    <col min="12309" max="12309" width="8.42578125" customWidth="1"/>
    <col min="12310" max="12311" width="12.85546875" bestFit="1" customWidth="1"/>
    <col min="12545" max="12545" width="32.5703125" bestFit="1" customWidth="1"/>
    <col min="12546" max="12546" width="8.5703125" customWidth="1"/>
    <col min="12547" max="12548" width="11.28515625" bestFit="1" customWidth="1"/>
    <col min="12549" max="12549" width="12" customWidth="1"/>
    <col min="12550" max="12562" width="15.85546875" customWidth="1"/>
    <col min="12563" max="12563" width="15.42578125" bestFit="1" customWidth="1"/>
    <col min="12564" max="12564" width="21.140625" bestFit="1" customWidth="1"/>
    <col min="12565" max="12565" width="8.42578125" customWidth="1"/>
    <col min="12566" max="12567" width="12.85546875" bestFit="1" customWidth="1"/>
    <col min="12801" max="12801" width="32.5703125" bestFit="1" customWidth="1"/>
    <col min="12802" max="12802" width="8.5703125" customWidth="1"/>
    <col min="12803" max="12804" width="11.28515625" bestFit="1" customWidth="1"/>
    <col min="12805" max="12805" width="12" customWidth="1"/>
    <col min="12806" max="12818" width="15.85546875" customWidth="1"/>
    <col min="12819" max="12819" width="15.42578125" bestFit="1" customWidth="1"/>
    <col min="12820" max="12820" width="21.140625" bestFit="1" customWidth="1"/>
    <col min="12821" max="12821" width="8.42578125" customWidth="1"/>
    <col min="12822" max="12823" width="12.85546875" bestFit="1" customWidth="1"/>
    <col min="13057" max="13057" width="32.5703125" bestFit="1" customWidth="1"/>
    <col min="13058" max="13058" width="8.5703125" customWidth="1"/>
    <col min="13059" max="13060" width="11.28515625" bestFit="1" customWidth="1"/>
    <col min="13061" max="13061" width="12" customWidth="1"/>
    <col min="13062" max="13074" width="15.85546875" customWidth="1"/>
    <col min="13075" max="13075" width="15.42578125" bestFit="1" customWidth="1"/>
    <col min="13076" max="13076" width="21.140625" bestFit="1" customWidth="1"/>
    <col min="13077" max="13077" width="8.42578125" customWidth="1"/>
    <col min="13078" max="13079" width="12.85546875" bestFit="1" customWidth="1"/>
    <col min="13313" max="13313" width="32.5703125" bestFit="1" customWidth="1"/>
    <col min="13314" max="13314" width="8.5703125" customWidth="1"/>
    <col min="13315" max="13316" width="11.28515625" bestFit="1" customWidth="1"/>
    <col min="13317" max="13317" width="12" customWidth="1"/>
    <col min="13318" max="13330" width="15.85546875" customWidth="1"/>
    <col min="13331" max="13331" width="15.42578125" bestFit="1" customWidth="1"/>
    <col min="13332" max="13332" width="21.140625" bestFit="1" customWidth="1"/>
    <col min="13333" max="13333" width="8.42578125" customWidth="1"/>
    <col min="13334" max="13335" width="12.85546875" bestFit="1" customWidth="1"/>
    <col min="13569" max="13569" width="32.5703125" bestFit="1" customWidth="1"/>
    <col min="13570" max="13570" width="8.5703125" customWidth="1"/>
    <col min="13571" max="13572" width="11.28515625" bestFit="1" customWidth="1"/>
    <col min="13573" max="13573" width="12" customWidth="1"/>
    <col min="13574" max="13586" width="15.85546875" customWidth="1"/>
    <col min="13587" max="13587" width="15.42578125" bestFit="1" customWidth="1"/>
    <col min="13588" max="13588" width="21.140625" bestFit="1" customWidth="1"/>
    <col min="13589" max="13589" width="8.42578125" customWidth="1"/>
    <col min="13590" max="13591" width="12.85546875" bestFit="1" customWidth="1"/>
    <col min="13825" max="13825" width="32.5703125" bestFit="1" customWidth="1"/>
    <col min="13826" max="13826" width="8.5703125" customWidth="1"/>
    <col min="13827" max="13828" width="11.28515625" bestFit="1" customWidth="1"/>
    <col min="13829" max="13829" width="12" customWidth="1"/>
    <col min="13830" max="13842" width="15.85546875" customWidth="1"/>
    <col min="13843" max="13843" width="15.42578125" bestFit="1" customWidth="1"/>
    <col min="13844" max="13844" width="21.140625" bestFit="1" customWidth="1"/>
    <col min="13845" max="13845" width="8.42578125" customWidth="1"/>
    <col min="13846" max="13847" width="12.85546875" bestFit="1" customWidth="1"/>
    <col min="14081" max="14081" width="32.5703125" bestFit="1" customWidth="1"/>
    <col min="14082" max="14082" width="8.5703125" customWidth="1"/>
    <col min="14083" max="14084" width="11.28515625" bestFit="1" customWidth="1"/>
    <col min="14085" max="14085" width="12" customWidth="1"/>
    <col min="14086" max="14098" width="15.85546875" customWidth="1"/>
    <col min="14099" max="14099" width="15.42578125" bestFit="1" customWidth="1"/>
    <col min="14100" max="14100" width="21.140625" bestFit="1" customWidth="1"/>
    <col min="14101" max="14101" width="8.42578125" customWidth="1"/>
    <col min="14102" max="14103" width="12.85546875" bestFit="1" customWidth="1"/>
    <col min="14337" max="14337" width="32.5703125" bestFit="1" customWidth="1"/>
    <col min="14338" max="14338" width="8.5703125" customWidth="1"/>
    <col min="14339" max="14340" width="11.28515625" bestFit="1" customWidth="1"/>
    <col min="14341" max="14341" width="12" customWidth="1"/>
    <col min="14342" max="14354" width="15.85546875" customWidth="1"/>
    <col min="14355" max="14355" width="15.42578125" bestFit="1" customWidth="1"/>
    <col min="14356" max="14356" width="21.140625" bestFit="1" customWidth="1"/>
    <col min="14357" max="14357" width="8.42578125" customWidth="1"/>
    <col min="14358" max="14359" width="12.85546875" bestFit="1" customWidth="1"/>
    <col min="14593" max="14593" width="32.5703125" bestFit="1" customWidth="1"/>
    <col min="14594" max="14594" width="8.5703125" customWidth="1"/>
    <col min="14595" max="14596" width="11.28515625" bestFit="1" customWidth="1"/>
    <col min="14597" max="14597" width="12" customWidth="1"/>
    <col min="14598" max="14610" width="15.85546875" customWidth="1"/>
    <col min="14611" max="14611" width="15.42578125" bestFit="1" customWidth="1"/>
    <col min="14612" max="14612" width="21.140625" bestFit="1" customWidth="1"/>
    <col min="14613" max="14613" width="8.42578125" customWidth="1"/>
    <col min="14614" max="14615" width="12.85546875" bestFit="1" customWidth="1"/>
    <col min="14849" max="14849" width="32.5703125" bestFit="1" customWidth="1"/>
    <col min="14850" max="14850" width="8.5703125" customWidth="1"/>
    <col min="14851" max="14852" width="11.28515625" bestFit="1" customWidth="1"/>
    <col min="14853" max="14853" width="12" customWidth="1"/>
    <col min="14854" max="14866" width="15.85546875" customWidth="1"/>
    <col min="14867" max="14867" width="15.42578125" bestFit="1" customWidth="1"/>
    <col min="14868" max="14868" width="21.140625" bestFit="1" customWidth="1"/>
    <col min="14869" max="14869" width="8.42578125" customWidth="1"/>
    <col min="14870" max="14871" width="12.85546875" bestFit="1" customWidth="1"/>
    <col min="15105" max="15105" width="32.5703125" bestFit="1" customWidth="1"/>
    <col min="15106" max="15106" width="8.5703125" customWidth="1"/>
    <col min="15107" max="15108" width="11.28515625" bestFit="1" customWidth="1"/>
    <col min="15109" max="15109" width="12" customWidth="1"/>
    <col min="15110" max="15122" width="15.85546875" customWidth="1"/>
    <col min="15123" max="15123" width="15.42578125" bestFit="1" customWidth="1"/>
    <col min="15124" max="15124" width="21.140625" bestFit="1" customWidth="1"/>
    <col min="15125" max="15125" width="8.42578125" customWidth="1"/>
    <col min="15126" max="15127" width="12.85546875" bestFit="1" customWidth="1"/>
    <col min="15361" max="15361" width="32.5703125" bestFit="1" customWidth="1"/>
    <col min="15362" max="15362" width="8.5703125" customWidth="1"/>
    <col min="15363" max="15364" width="11.28515625" bestFit="1" customWidth="1"/>
    <col min="15365" max="15365" width="12" customWidth="1"/>
    <col min="15366" max="15378" width="15.85546875" customWidth="1"/>
    <col min="15379" max="15379" width="15.42578125" bestFit="1" customWidth="1"/>
    <col min="15380" max="15380" width="21.140625" bestFit="1" customWidth="1"/>
    <col min="15381" max="15381" width="8.42578125" customWidth="1"/>
    <col min="15382" max="15383" width="12.85546875" bestFit="1" customWidth="1"/>
    <col min="15617" max="15617" width="32.5703125" bestFit="1" customWidth="1"/>
    <col min="15618" max="15618" width="8.5703125" customWidth="1"/>
    <col min="15619" max="15620" width="11.28515625" bestFit="1" customWidth="1"/>
    <col min="15621" max="15621" width="12" customWidth="1"/>
    <col min="15622" max="15634" width="15.85546875" customWidth="1"/>
    <col min="15635" max="15635" width="15.42578125" bestFit="1" customWidth="1"/>
    <col min="15636" max="15636" width="21.140625" bestFit="1" customWidth="1"/>
    <col min="15637" max="15637" width="8.42578125" customWidth="1"/>
    <col min="15638" max="15639" width="12.85546875" bestFit="1" customWidth="1"/>
    <col min="15873" max="15873" width="32.5703125" bestFit="1" customWidth="1"/>
    <col min="15874" max="15874" width="8.5703125" customWidth="1"/>
    <col min="15875" max="15876" width="11.28515625" bestFit="1" customWidth="1"/>
    <col min="15877" max="15877" width="12" customWidth="1"/>
    <col min="15878" max="15890" width="15.85546875" customWidth="1"/>
    <col min="15891" max="15891" width="15.42578125" bestFit="1" customWidth="1"/>
    <col min="15892" max="15892" width="21.140625" bestFit="1" customWidth="1"/>
    <col min="15893" max="15893" width="8.42578125" customWidth="1"/>
    <col min="15894" max="15895" width="12.85546875" bestFit="1" customWidth="1"/>
    <col min="16129" max="16129" width="32.5703125" bestFit="1" customWidth="1"/>
    <col min="16130" max="16130" width="8.5703125" customWidth="1"/>
    <col min="16131" max="16132" width="11.28515625" bestFit="1" customWidth="1"/>
    <col min="16133" max="16133" width="12" customWidth="1"/>
    <col min="16134" max="16146" width="15.85546875" customWidth="1"/>
    <col min="16147" max="16147" width="15.42578125" bestFit="1" customWidth="1"/>
    <col min="16148" max="16148" width="21.140625" bestFit="1" customWidth="1"/>
    <col min="16149" max="16149" width="8.42578125" customWidth="1"/>
    <col min="16150" max="16151" width="12.85546875" bestFit="1" customWidth="1"/>
  </cols>
  <sheetData>
    <row r="1" spans="1:21" ht="15.75" x14ac:dyDescent="0.2">
      <c r="A1" s="13" t="s">
        <v>6</v>
      </c>
      <c r="B1" s="14"/>
    </row>
    <row r="2" spans="1:21" ht="15.75" x14ac:dyDescent="0.25">
      <c r="A2" s="15" t="s">
        <v>7</v>
      </c>
      <c r="B2" s="16"/>
    </row>
    <row r="3" spans="1:21" ht="15.75" x14ac:dyDescent="0.25">
      <c r="A3" s="15" t="s">
        <v>8</v>
      </c>
      <c r="B3" s="16"/>
    </row>
    <row r="4" spans="1:21" ht="15.75" x14ac:dyDescent="0.2">
      <c r="A4" s="17" t="s">
        <v>89</v>
      </c>
      <c r="B4" s="18"/>
    </row>
    <row r="9" spans="1:21" s="3" customFormat="1" x14ac:dyDescent="0.2">
      <c r="B9" s="3" t="s">
        <v>9</v>
      </c>
      <c r="C9" s="3">
        <v>2000</v>
      </c>
      <c r="D9" s="3">
        <v>2001</v>
      </c>
      <c r="E9" s="3">
        <v>2002</v>
      </c>
      <c r="F9" s="3">
        <v>2003</v>
      </c>
      <c r="G9" s="3">
        <v>2004</v>
      </c>
      <c r="H9" s="3">
        <v>2005</v>
      </c>
      <c r="I9" s="3">
        <v>2006</v>
      </c>
      <c r="J9" s="3">
        <v>2007</v>
      </c>
      <c r="K9" s="3">
        <v>2008</v>
      </c>
      <c r="L9" s="3">
        <v>2009</v>
      </c>
      <c r="M9" s="3">
        <v>2010</v>
      </c>
      <c r="N9" s="3">
        <v>2011</v>
      </c>
      <c r="O9" s="3">
        <v>2012</v>
      </c>
      <c r="P9" s="3">
        <v>2013</v>
      </c>
      <c r="Q9" s="3">
        <v>2014</v>
      </c>
      <c r="R9" s="3">
        <v>2015</v>
      </c>
      <c r="S9" s="3" t="s">
        <v>10</v>
      </c>
    </row>
    <row r="10" spans="1:21" s="3" customFormat="1" x14ac:dyDescent="0.2"/>
    <row r="11" spans="1:21" s="3" customFormat="1" x14ac:dyDescent="0.2"/>
    <row r="12" spans="1:21" s="3" customFormat="1" x14ac:dyDescent="0.2"/>
    <row r="13" spans="1:21" s="3" customFormat="1" x14ac:dyDescent="0.2"/>
    <row r="14" spans="1:21" x14ac:dyDescent="0.2">
      <c r="A14" s="3" t="s">
        <v>2</v>
      </c>
    </row>
    <row r="15" spans="1:21" x14ac:dyDescent="0.2">
      <c r="A15" t="s">
        <v>4</v>
      </c>
      <c r="B15" s="3">
        <v>2025</v>
      </c>
      <c r="C15" s="19">
        <v>-335317.07</v>
      </c>
      <c r="D15" s="19">
        <v>-101207.38</v>
      </c>
      <c r="E15" s="19">
        <v>-434633.33</v>
      </c>
      <c r="F15" s="19">
        <v>-2457307.2400000002</v>
      </c>
      <c r="G15" s="19">
        <v>-251058.62</v>
      </c>
      <c r="H15" s="19">
        <v>-1443306.16</v>
      </c>
      <c r="I15" s="19">
        <v>-987180.5</v>
      </c>
      <c r="J15" s="19">
        <v>-417234.36</v>
      </c>
      <c r="K15" s="19">
        <v>-1428961.66</v>
      </c>
      <c r="L15" s="19">
        <v>-1192742.3899999999</v>
      </c>
      <c r="M15" s="19">
        <v>-1153019.3500000001</v>
      </c>
      <c r="N15" s="19">
        <v>-1504735.9</v>
      </c>
      <c r="O15" s="19">
        <v>-1412128.63</v>
      </c>
      <c r="P15" s="19">
        <v>-886075.09999999916</v>
      </c>
      <c r="Q15" s="19">
        <v>-875000.04</v>
      </c>
      <c r="R15" s="19">
        <v>-827800.00000000093</v>
      </c>
      <c r="S15" s="19">
        <f>SUM(C15:R15)</f>
        <v>-15707707.73</v>
      </c>
    </row>
    <row r="16" spans="1:21" x14ac:dyDescent="0.2"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 t="s">
        <v>5</v>
      </c>
      <c r="P16" s="19"/>
      <c r="Q16" s="19"/>
      <c r="R16" s="19"/>
      <c r="S16" s="19">
        <f>SUM(C16:R16)</f>
        <v>0</v>
      </c>
      <c r="U16" s="19"/>
    </row>
    <row r="17" spans="1:21" x14ac:dyDescent="0.2"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U17" s="19"/>
    </row>
    <row r="18" spans="1:21" x14ac:dyDescent="0.2">
      <c r="A18" t="s">
        <v>11</v>
      </c>
      <c r="C18" s="20">
        <f t="shared" ref="C18:S18" si="0">SUM(C15:C17)</f>
        <v>-335317.07</v>
      </c>
      <c r="D18" s="20">
        <f t="shared" si="0"/>
        <v>-101207.38</v>
      </c>
      <c r="E18" s="20">
        <f t="shared" si="0"/>
        <v>-434633.33</v>
      </c>
      <c r="F18" s="20">
        <f t="shared" si="0"/>
        <v>-2457307.2400000002</v>
      </c>
      <c r="G18" s="20">
        <f t="shared" si="0"/>
        <v>-251058.62</v>
      </c>
      <c r="H18" s="20">
        <f t="shared" si="0"/>
        <v>-1443306.16</v>
      </c>
      <c r="I18" s="20">
        <f t="shared" si="0"/>
        <v>-987180.5</v>
      </c>
      <c r="J18" s="20">
        <f t="shared" si="0"/>
        <v>-417234.36</v>
      </c>
      <c r="K18" s="20">
        <f t="shared" si="0"/>
        <v>-1428961.66</v>
      </c>
      <c r="L18" s="20">
        <f t="shared" si="0"/>
        <v>-1192742.3899999999</v>
      </c>
      <c r="M18" s="20">
        <f t="shared" si="0"/>
        <v>-1153019.3500000001</v>
      </c>
      <c r="N18" s="20">
        <f t="shared" si="0"/>
        <v>-1504735.9</v>
      </c>
      <c r="O18" s="20">
        <f t="shared" si="0"/>
        <v>-1412128.63</v>
      </c>
      <c r="P18" s="20">
        <f t="shared" si="0"/>
        <v>-886075.09999999916</v>
      </c>
      <c r="Q18" s="20">
        <f>SUM(Q15:Q17)</f>
        <v>-875000.04</v>
      </c>
      <c r="R18" s="20">
        <f t="shared" si="0"/>
        <v>-827800.00000000093</v>
      </c>
      <c r="S18" s="20">
        <f t="shared" si="0"/>
        <v>-15707707.73</v>
      </c>
      <c r="T18" s="21"/>
      <c r="U18" s="19"/>
    </row>
    <row r="19" spans="1:21" x14ac:dyDescent="0.2"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22"/>
      <c r="U19" s="23"/>
    </row>
    <row r="20" spans="1:21" x14ac:dyDescent="0.2"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>
        <v>-16289906.939999999</v>
      </c>
      <c r="T20" s="109" t="s">
        <v>12</v>
      </c>
      <c r="U20" s="23"/>
    </row>
    <row r="21" spans="1:21" ht="13.5" thickBot="1" x14ac:dyDescent="0.25"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24">
        <f>S18-S20</f>
        <v>582199.20999999903</v>
      </c>
      <c r="T21" s="25">
        <v>-582199.21</v>
      </c>
      <c r="U21" s="26">
        <f>S21+T21</f>
        <v>-9.3132257461547852E-10</v>
      </c>
    </row>
    <row r="22" spans="1:21" ht="13.5" thickTop="1" x14ac:dyDescent="0.2"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21"/>
      <c r="U22" s="27"/>
    </row>
    <row r="23" spans="1:21" x14ac:dyDescent="0.2"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U23" s="27"/>
    </row>
    <row r="24" spans="1:21" x14ac:dyDescent="0.2">
      <c r="A24" s="3" t="s">
        <v>13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8"/>
    </row>
    <row r="25" spans="1:21" x14ac:dyDescent="0.2">
      <c r="A25" t="s">
        <v>4</v>
      </c>
      <c r="B25" s="3">
        <v>2000</v>
      </c>
      <c r="C25" s="19">
        <v>13357.07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>
        <f>SUM(C25:R25)</f>
        <v>13357.07</v>
      </c>
      <c r="T25" s="19">
        <f>S25</f>
        <v>13357.07</v>
      </c>
      <c r="U25" s="28"/>
    </row>
    <row r="26" spans="1:21" x14ac:dyDescent="0.2">
      <c r="A26" t="s">
        <v>4</v>
      </c>
      <c r="B26" s="3">
        <v>2001</v>
      </c>
      <c r="C26" s="19">
        <v>13415</v>
      </c>
      <c r="D26" s="19">
        <v>4007.38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>
        <f t="shared" ref="S26:S65" si="1">SUM(C26:R26)</f>
        <v>17422.38</v>
      </c>
      <c r="T26" s="19">
        <f>T25+S26</f>
        <v>30779.45</v>
      </c>
      <c r="U26" s="27"/>
    </row>
    <row r="27" spans="1:21" x14ac:dyDescent="0.2">
      <c r="A27" t="s">
        <v>4</v>
      </c>
      <c r="B27" s="3">
        <v>2002</v>
      </c>
      <c r="C27" s="19">
        <v>13415</v>
      </c>
      <c r="D27" s="19">
        <v>4050</v>
      </c>
      <c r="E27" s="19">
        <f>-E15/25</f>
        <v>17385.333200000001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>
        <f t="shared" si="1"/>
        <v>34850.333200000001</v>
      </c>
      <c r="T27" s="19">
        <f t="shared" ref="T27:T65" si="2">T26+S27</f>
        <v>65629.783200000005</v>
      </c>
      <c r="U27" s="27"/>
    </row>
    <row r="28" spans="1:21" x14ac:dyDescent="0.2">
      <c r="A28" t="s">
        <v>4</v>
      </c>
      <c r="B28" s="3">
        <v>2003</v>
      </c>
      <c r="C28" s="19">
        <v>13415</v>
      </c>
      <c r="D28" s="19">
        <v>4051</v>
      </c>
      <c r="E28" s="19">
        <v>17385.330000000002</v>
      </c>
      <c r="F28" s="19">
        <f>-F15/25</f>
        <v>98292.289600000004</v>
      </c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>
        <f t="shared" si="1"/>
        <v>133143.61960000001</v>
      </c>
      <c r="T28" s="19">
        <f t="shared" si="2"/>
        <v>198773.40280000001</v>
      </c>
      <c r="U28" s="27"/>
    </row>
    <row r="29" spans="1:21" x14ac:dyDescent="0.2">
      <c r="A29" t="s">
        <v>4</v>
      </c>
      <c r="B29" s="3">
        <v>2004</v>
      </c>
      <c r="C29" s="19">
        <v>13415</v>
      </c>
      <c r="D29" s="19">
        <v>4051</v>
      </c>
      <c r="E29" s="19">
        <v>17385.330000000002</v>
      </c>
      <c r="F29" s="19">
        <v>98292.29</v>
      </c>
      <c r="G29" s="19">
        <f>-G18/25</f>
        <v>10042.344799999999</v>
      </c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>
        <f t="shared" si="1"/>
        <v>143185.96479999999</v>
      </c>
      <c r="T29" s="19">
        <f t="shared" si="2"/>
        <v>341959.3676</v>
      </c>
      <c r="U29" s="27"/>
    </row>
    <row r="30" spans="1:21" x14ac:dyDescent="0.2">
      <c r="A30" t="s">
        <v>4</v>
      </c>
      <c r="B30" s="3">
        <v>2005</v>
      </c>
      <c r="C30" s="19">
        <v>13415</v>
      </c>
      <c r="D30" s="19">
        <v>4051</v>
      </c>
      <c r="E30" s="19">
        <v>17385.330000000002</v>
      </c>
      <c r="F30" s="19">
        <v>98292.29</v>
      </c>
      <c r="G30" s="19">
        <v>10042.34</v>
      </c>
      <c r="H30" s="19">
        <f>-H18/25</f>
        <v>57732.246399999996</v>
      </c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>
        <f t="shared" si="1"/>
        <v>200918.2064</v>
      </c>
      <c r="T30" s="19">
        <f t="shared" si="2"/>
        <v>542877.57400000002</v>
      </c>
      <c r="U30" s="27"/>
    </row>
    <row r="31" spans="1:21" x14ac:dyDescent="0.2">
      <c r="A31" t="s">
        <v>4</v>
      </c>
      <c r="B31" s="3">
        <v>2006</v>
      </c>
      <c r="C31" s="19">
        <v>13415</v>
      </c>
      <c r="D31" s="19">
        <v>4051</v>
      </c>
      <c r="E31" s="19">
        <v>17385.330000000002</v>
      </c>
      <c r="F31" s="19">
        <v>98292.29</v>
      </c>
      <c r="G31" s="19">
        <v>10042.34</v>
      </c>
      <c r="H31" s="19">
        <v>57732.25</v>
      </c>
      <c r="I31" s="19">
        <f>-I15/25</f>
        <v>39487.22</v>
      </c>
      <c r="J31" s="19"/>
      <c r="K31" s="19"/>
      <c r="L31" s="19"/>
      <c r="M31" s="19"/>
      <c r="N31" s="19"/>
      <c r="O31" s="19"/>
      <c r="P31" s="19"/>
      <c r="Q31" s="19"/>
      <c r="R31" s="19"/>
      <c r="S31" s="19">
        <f t="shared" si="1"/>
        <v>240405.43</v>
      </c>
      <c r="T31" s="19">
        <f t="shared" si="2"/>
        <v>783283.00399999996</v>
      </c>
      <c r="U31" s="27"/>
    </row>
    <row r="32" spans="1:21" x14ac:dyDescent="0.2">
      <c r="A32" t="s">
        <v>4</v>
      </c>
      <c r="B32" s="3">
        <v>2007</v>
      </c>
      <c r="C32" s="19">
        <v>13415</v>
      </c>
      <c r="D32" s="19">
        <v>4051</v>
      </c>
      <c r="E32" s="19">
        <v>17385.330000000002</v>
      </c>
      <c r="F32" s="19">
        <v>98292.29</v>
      </c>
      <c r="G32" s="19">
        <v>10042.34</v>
      </c>
      <c r="H32" s="19">
        <v>57732.25</v>
      </c>
      <c r="I32" s="19">
        <v>39487.22</v>
      </c>
      <c r="J32" s="19">
        <f>-J15/25</f>
        <v>16689.374400000001</v>
      </c>
      <c r="K32" s="19"/>
      <c r="L32" s="19"/>
      <c r="M32" s="19"/>
      <c r="N32" s="19"/>
      <c r="O32" s="19"/>
      <c r="P32" s="19"/>
      <c r="Q32" s="19"/>
      <c r="R32" s="19"/>
      <c r="S32" s="19">
        <f t="shared" si="1"/>
        <v>257094.80439999999</v>
      </c>
      <c r="T32" s="19">
        <f t="shared" si="2"/>
        <v>1040377.8084</v>
      </c>
      <c r="U32" s="27"/>
    </row>
    <row r="33" spans="1:21" x14ac:dyDescent="0.2">
      <c r="A33" t="s">
        <v>4</v>
      </c>
      <c r="B33" s="3">
        <v>2008</v>
      </c>
      <c r="C33" s="19">
        <v>13415</v>
      </c>
      <c r="D33" s="19">
        <v>4051</v>
      </c>
      <c r="E33" s="19">
        <v>17385.330000000002</v>
      </c>
      <c r="F33" s="19">
        <v>98292.29</v>
      </c>
      <c r="G33" s="19">
        <v>10042.34</v>
      </c>
      <c r="H33" s="19">
        <v>57732.25</v>
      </c>
      <c r="I33" s="19">
        <v>39487.22</v>
      </c>
      <c r="J33" s="19">
        <v>16689.37</v>
      </c>
      <c r="K33" s="19">
        <f>-K15/25</f>
        <v>57158.466399999998</v>
      </c>
      <c r="L33" s="19"/>
      <c r="M33" s="19"/>
      <c r="N33" s="19"/>
      <c r="O33" s="19"/>
      <c r="P33" s="19"/>
      <c r="Q33" s="19"/>
      <c r="R33" s="19"/>
      <c r="S33" s="19">
        <f t="shared" si="1"/>
        <v>314253.26639999996</v>
      </c>
      <c r="T33" s="19">
        <f t="shared" si="2"/>
        <v>1354631.0748000001</v>
      </c>
      <c r="U33" s="27"/>
    </row>
    <row r="34" spans="1:21" x14ac:dyDescent="0.2">
      <c r="A34" t="s">
        <v>4</v>
      </c>
      <c r="B34" s="3">
        <v>2009</v>
      </c>
      <c r="C34" s="19">
        <v>13415</v>
      </c>
      <c r="D34" s="19">
        <v>4051</v>
      </c>
      <c r="E34" s="19">
        <v>17385.330000000002</v>
      </c>
      <c r="F34" s="19">
        <v>98292.29</v>
      </c>
      <c r="G34" s="19">
        <v>10042.34</v>
      </c>
      <c r="H34" s="19">
        <v>57732.25</v>
      </c>
      <c r="I34" s="19">
        <v>39487.22</v>
      </c>
      <c r="J34" s="19">
        <v>16689.37</v>
      </c>
      <c r="K34" s="19">
        <v>57158.47</v>
      </c>
      <c r="L34" s="19">
        <f>-L15/25</f>
        <v>47709.695599999999</v>
      </c>
      <c r="M34" s="19"/>
      <c r="N34" s="19"/>
      <c r="O34" s="19"/>
      <c r="P34" s="19"/>
      <c r="Q34" s="19"/>
      <c r="R34" s="19"/>
      <c r="S34" s="19">
        <f t="shared" si="1"/>
        <v>361962.9656</v>
      </c>
      <c r="T34" s="19">
        <f t="shared" si="2"/>
        <v>1716594.0404000001</v>
      </c>
      <c r="U34" s="8"/>
    </row>
    <row r="35" spans="1:21" x14ac:dyDescent="0.2">
      <c r="A35" t="s">
        <v>4</v>
      </c>
      <c r="B35" s="3">
        <v>2010</v>
      </c>
      <c r="C35" s="19">
        <v>13415</v>
      </c>
      <c r="D35" s="19">
        <v>4051</v>
      </c>
      <c r="E35" s="19">
        <v>17385.330000000002</v>
      </c>
      <c r="F35" s="19">
        <v>98292.29</v>
      </c>
      <c r="G35" s="19">
        <v>10042.34</v>
      </c>
      <c r="H35" s="19">
        <v>57732.25</v>
      </c>
      <c r="I35" s="19">
        <v>39487.22</v>
      </c>
      <c r="J35" s="19">
        <v>16689.37</v>
      </c>
      <c r="K35" s="19">
        <v>57158.47</v>
      </c>
      <c r="L35" s="19">
        <v>47709.7</v>
      </c>
      <c r="M35" s="19">
        <f>(-M15/25)*0.5</f>
        <v>23060.387000000002</v>
      </c>
      <c r="N35" s="19"/>
      <c r="O35" s="19"/>
      <c r="P35" s="19"/>
      <c r="Q35" s="19"/>
      <c r="R35" s="19"/>
      <c r="S35" s="19">
        <f t="shared" si="1"/>
        <v>385023.35700000002</v>
      </c>
      <c r="T35" s="19">
        <f t="shared" si="2"/>
        <v>2101617.3974000001</v>
      </c>
      <c r="U35" s="8"/>
    </row>
    <row r="36" spans="1:21" x14ac:dyDescent="0.2">
      <c r="B36" s="3">
        <v>2011</v>
      </c>
      <c r="C36" s="19">
        <v>13415</v>
      </c>
      <c r="D36" s="19">
        <v>4051</v>
      </c>
      <c r="E36" s="19">
        <v>17385.330000000002</v>
      </c>
      <c r="F36" s="19">
        <v>98292.29</v>
      </c>
      <c r="G36" s="19">
        <v>10042.34</v>
      </c>
      <c r="H36" s="19">
        <v>57732.25</v>
      </c>
      <c r="I36" s="19">
        <v>39487.22</v>
      </c>
      <c r="J36" s="19">
        <v>16689.37</v>
      </c>
      <c r="K36" s="19">
        <v>57158.47</v>
      </c>
      <c r="L36" s="19">
        <v>47709.7</v>
      </c>
      <c r="M36" s="19">
        <v>46120.78</v>
      </c>
      <c r="N36" s="19">
        <v>30094.720000000001</v>
      </c>
      <c r="O36" s="19"/>
      <c r="P36" s="19"/>
      <c r="Q36" s="19"/>
      <c r="R36" s="19"/>
      <c r="S36" s="19">
        <f t="shared" si="1"/>
        <v>438178.47</v>
      </c>
      <c r="T36" s="19">
        <f t="shared" si="2"/>
        <v>2539795.8673999999</v>
      </c>
      <c r="U36" s="8"/>
    </row>
    <row r="37" spans="1:21" s="10" customFormat="1" x14ac:dyDescent="0.2">
      <c r="B37" s="29">
        <v>2012</v>
      </c>
      <c r="C37" s="30">
        <v>13415</v>
      </c>
      <c r="D37" s="30">
        <v>4049.36</v>
      </c>
      <c r="E37" s="30">
        <v>17385.330000000002</v>
      </c>
      <c r="F37" s="30">
        <v>98292.29</v>
      </c>
      <c r="G37" s="30">
        <v>10042.34</v>
      </c>
      <c r="H37" s="30">
        <v>57732.25</v>
      </c>
      <c r="I37" s="30">
        <v>39487.22</v>
      </c>
      <c r="J37" s="30">
        <v>16689.37</v>
      </c>
      <c r="K37" s="30">
        <v>57158.47</v>
      </c>
      <c r="L37" s="30">
        <v>47709.7</v>
      </c>
      <c r="M37" s="30">
        <v>46120.78</v>
      </c>
      <c r="N37" s="30">
        <v>60189.440000000002</v>
      </c>
      <c r="O37" s="30">
        <f>-O15/25*0.5</f>
        <v>28242.5726</v>
      </c>
      <c r="P37" s="30"/>
      <c r="Q37" s="30"/>
      <c r="R37" s="30"/>
      <c r="S37" s="30">
        <f t="shared" si="1"/>
        <v>496514.1226</v>
      </c>
      <c r="T37" s="30">
        <f t="shared" si="2"/>
        <v>3036309.9899999998</v>
      </c>
      <c r="U37" s="31"/>
    </row>
    <row r="38" spans="1:21" x14ac:dyDescent="0.2">
      <c r="A38" s="32"/>
      <c r="B38" s="33">
        <v>2013</v>
      </c>
      <c r="C38" s="34">
        <v>13415</v>
      </c>
      <c r="D38" s="34">
        <v>4049.36</v>
      </c>
      <c r="E38" s="34">
        <v>17385.330000000002</v>
      </c>
      <c r="F38" s="34">
        <v>98292.29</v>
      </c>
      <c r="G38" s="34">
        <v>10042.34</v>
      </c>
      <c r="H38" s="34">
        <v>57732.25</v>
      </c>
      <c r="I38" s="34">
        <v>39487.22</v>
      </c>
      <c r="J38" s="34">
        <v>16689.37</v>
      </c>
      <c r="K38" s="34">
        <v>57158.47</v>
      </c>
      <c r="L38" s="34">
        <v>47709.7</v>
      </c>
      <c r="M38" s="34">
        <v>46120.78</v>
      </c>
      <c r="N38" s="34">
        <v>60189.440000000002</v>
      </c>
      <c r="O38" s="34">
        <f>-$O$15/25</f>
        <v>56485.145199999999</v>
      </c>
      <c r="P38" s="34">
        <f>-P15/25*0.5</f>
        <v>17721.501999999982</v>
      </c>
      <c r="Q38" s="34"/>
      <c r="R38" s="34"/>
      <c r="S38" s="34">
        <f t="shared" si="1"/>
        <v>542478.19719999994</v>
      </c>
      <c r="T38" s="34">
        <f t="shared" si="2"/>
        <v>3578788.1871999996</v>
      </c>
      <c r="U38" s="8"/>
    </row>
    <row r="39" spans="1:21" x14ac:dyDescent="0.2">
      <c r="A39" s="35"/>
      <c r="B39" s="36">
        <v>2014</v>
      </c>
      <c r="C39" s="37">
        <v>13415</v>
      </c>
      <c r="D39" s="37">
        <v>4049.36</v>
      </c>
      <c r="E39" s="37">
        <v>17385.330000000002</v>
      </c>
      <c r="F39" s="37">
        <v>98292.29</v>
      </c>
      <c r="G39" s="37">
        <v>10042.34</v>
      </c>
      <c r="H39" s="37">
        <v>57732.25</v>
      </c>
      <c r="I39" s="37">
        <v>39487.22</v>
      </c>
      <c r="J39" s="37">
        <v>16689.37</v>
      </c>
      <c r="K39" s="37">
        <v>57158.47</v>
      </c>
      <c r="L39" s="37">
        <v>47709.7</v>
      </c>
      <c r="M39" s="37">
        <v>46120.78</v>
      </c>
      <c r="N39" s="37">
        <v>60189.440000000002</v>
      </c>
      <c r="O39" s="37">
        <f t="shared" ref="O39:O61" si="3">-$O$15/25</f>
        <v>56485.145199999999</v>
      </c>
      <c r="P39" s="37">
        <f>-$P$15/25</f>
        <v>35443.003999999964</v>
      </c>
      <c r="Q39" s="37">
        <f>-Q18/25*0.5</f>
        <v>17500.000800000002</v>
      </c>
      <c r="R39" s="37"/>
      <c r="S39" s="37">
        <f t="shared" si="1"/>
        <v>577699.69999999995</v>
      </c>
      <c r="T39" s="37">
        <f t="shared" si="2"/>
        <v>4156487.8871999998</v>
      </c>
      <c r="U39" s="8"/>
    </row>
    <row r="40" spans="1:21" x14ac:dyDescent="0.2">
      <c r="A40" s="38"/>
      <c r="B40" s="39">
        <v>2015</v>
      </c>
      <c r="C40" s="40">
        <v>13415</v>
      </c>
      <c r="D40" s="40">
        <v>4049.36</v>
      </c>
      <c r="E40" s="40">
        <v>17385.330000000002</v>
      </c>
      <c r="F40" s="40">
        <v>98292.29</v>
      </c>
      <c r="G40" s="40">
        <v>10042.34</v>
      </c>
      <c r="H40" s="40">
        <v>57732.25</v>
      </c>
      <c r="I40" s="40">
        <v>39487.22</v>
      </c>
      <c r="J40" s="40">
        <v>16689.37</v>
      </c>
      <c r="K40" s="40">
        <v>57158.47</v>
      </c>
      <c r="L40" s="40">
        <v>47709.7</v>
      </c>
      <c r="M40" s="40">
        <v>46120.78</v>
      </c>
      <c r="N40" s="40">
        <v>60189.440000000002</v>
      </c>
      <c r="O40" s="40">
        <f t="shared" si="3"/>
        <v>56485.145199999999</v>
      </c>
      <c r="P40" s="40">
        <f t="shared" ref="P40:P62" si="4">-$P$15/25</f>
        <v>35443.003999999964</v>
      </c>
      <c r="Q40" s="40">
        <f>-$Q$18/25</f>
        <v>35000.001600000003</v>
      </c>
      <c r="R40" s="40">
        <f>-$R$15/25*0.5</f>
        <v>16556.000000000018</v>
      </c>
      <c r="S40" s="40">
        <f t="shared" si="1"/>
        <v>611755.70079999988</v>
      </c>
      <c r="T40" s="40">
        <f t="shared" si="2"/>
        <v>4768243.5879999995</v>
      </c>
      <c r="U40" s="8"/>
    </row>
    <row r="41" spans="1:21" x14ac:dyDescent="0.2">
      <c r="B41" s="3">
        <v>2016</v>
      </c>
      <c r="C41" s="19">
        <v>13415</v>
      </c>
      <c r="D41" s="19">
        <v>4049.36</v>
      </c>
      <c r="E41" s="19">
        <v>17385.330000000002</v>
      </c>
      <c r="F41" s="19">
        <v>98292.29</v>
      </c>
      <c r="G41" s="19">
        <v>10042.34</v>
      </c>
      <c r="H41" s="19">
        <v>57732.25</v>
      </c>
      <c r="I41" s="19">
        <v>39487.22</v>
      </c>
      <c r="J41" s="19">
        <v>16689.37</v>
      </c>
      <c r="K41" s="19">
        <v>57158.47</v>
      </c>
      <c r="L41" s="19">
        <v>47709.7</v>
      </c>
      <c r="M41" s="19">
        <v>46120.78</v>
      </c>
      <c r="N41" s="19">
        <v>60189.440000000002</v>
      </c>
      <c r="O41" s="19">
        <f t="shared" si="3"/>
        <v>56485.145199999999</v>
      </c>
      <c r="P41" s="19">
        <f t="shared" si="4"/>
        <v>35443.003999999964</v>
      </c>
      <c r="Q41" s="19">
        <f t="shared" ref="Q41:Q63" si="5">-$Q$18/25</f>
        <v>35000.001600000003</v>
      </c>
      <c r="R41" s="19">
        <f>-$R$15/25</f>
        <v>33112.000000000036</v>
      </c>
      <c r="S41" s="19">
        <f t="shared" si="1"/>
        <v>628311.70079999988</v>
      </c>
      <c r="T41" s="19">
        <f t="shared" si="2"/>
        <v>5396555.2887999993</v>
      </c>
      <c r="U41" s="8"/>
    </row>
    <row r="42" spans="1:21" x14ac:dyDescent="0.2">
      <c r="B42" s="3">
        <v>2017</v>
      </c>
      <c r="C42" s="19">
        <v>13415</v>
      </c>
      <c r="D42" s="19">
        <v>4049.36</v>
      </c>
      <c r="E42" s="19">
        <v>17385.330000000002</v>
      </c>
      <c r="F42" s="19">
        <v>98292.29</v>
      </c>
      <c r="G42" s="19">
        <v>10042.34</v>
      </c>
      <c r="H42" s="19">
        <v>57732.25</v>
      </c>
      <c r="I42" s="19">
        <v>39487.22</v>
      </c>
      <c r="J42" s="19">
        <v>16689.37</v>
      </c>
      <c r="K42" s="19">
        <v>57158.47</v>
      </c>
      <c r="L42" s="19">
        <v>47709.7</v>
      </c>
      <c r="M42" s="19">
        <v>46120.78</v>
      </c>
      <c r="N42" s="19">
        <v>60189.440000000002</v>
      </c>
      <c r="O42" s="19">
        <f t="shared" si="3"/>
        <v>56485.145199999999</v>
      </c>
      <c r="P42" s="19">
        <f t="shared" si="4"/>
        <v>35443.003999999964</v>
      </c>
      <c r="Q42" s="19">
        <f t="shared" si="5"/>
        <v>35000.001600000003</v>
      </c>
      <c r="R42" s="19">
        <f t="shared" ref="R42:R64" si="6">-$R$15/25</f>
        <v>33112.000000000036</v>
      </c>
      <c r="S42" s="19">
        <f t="shared" si="1"/>
        <v>628311.70079999988</v>
      </c>
      <c r="T42" s="19">
        <f t="shared" si="2"/>
        <v>6024866.989599999</v>
      </c>
      <c r="U42" s="8"/>
    </row>
    <row r="43" spans="1:21" x14ac:dyDescent="0.2">
      <c r="B43" s="3">
        <v>2018</v>
      </c>
      <c r="C43" s="19">
        <v>13415</v>
      </c>
      <c r="D43" s="19">
        <v>4049.36</v>
      </c>
      <c r="E43" s="19">
        <v>17385.330000000002</v>
      </c>
      <c r="F43" s="19">
        <v>98292.29</v>
      </c>
      <c r="G43" s="19">
        <v>10042.34</v>
      </c>
      <c r="H43" s="19">
        <v>57732.25</v>
      </c>
      <c r="I43" s="19">
        <v>39487.22</v>
      </c>
      <c r="J43" s="19">
        <v>16689.37</v>
      </c>
      <c r="K43" s="19">
        <v>57158.47</v>
      </c>
      <c r="L43" s="19">
        <v>47709.7</v>
      </c>
      <c r="M43" s="19">
        <v>46120.78</v>
      </c>
      <c r="N43" s="19">
        <v>60189.440000000002</v>
      </c>
      <c r="O43" s="19">
        <f t="shared" si="3"/>
        <v>56485.145199999999</v>
      </c>
      <c r="P43" s="19">
        <f t="shared" si="4"/>
        <v>35443.003999999964</v>
      </c>
      <c r="Q43" s="19">
        <f t="shared" si="5"/>
        <v>35000.001600000003</v>
      </c>
      <c r="R43" s="19">
        <f t="shared" si="6"/>
        <v>33112.000000000036</v>
      </c>
      <c r="S43" s="19">
        <f t="shared" si="1"/>
        <v>628311.70079999988</v>
      </c>
      <c r="T43" s="19">
        <f t="shared" si="2"/>
        <v>6653178.6903999988</v>
      </c>
      <c r="U43" s="8"/>
    </row>
    <row r="44" spans="1:21" x14ac:dyDescent="0.2">
      <c r="B44" s="3">
        <v>2019</v>
      </c>
      <c r="C44" s="19">
        <v>13415</v>
      </c>
      <c r="D44" s="19">
        <v>4049.36</v>
      </c>
      <c r="E44" s="19">
        <v>17385.330000000002</v>
      </c>
      <c r="F44" s="19">
        <v>98292.29</v>
      </c>
      <c r="G44" s="19">
        <v>10042.34</v>
      </c>
      <c r="H44" s="19">
        <v>57732.25</v>
      </c>
      <c r="I44" s="19">
        <v>39487.22</v>
      </c>
      <c r="J44" s="19">
        <v>16689.37</v>
      </c>
      <c r="K44" s="19">
        <v>57158.47</v>
      </c>
      <c r="L44" s="19">
        <v>47709.7</v>
      </c>
      <c r="M44" s="19">
        <v>46120.78</v>
      </c>
      <c r="N44" s="19">
        <v>60189.440000000002</v>
      </c>
      <c r="O44" s="19">
        <f t="shared" si="3"/>
        <v>56485.145199999999</v>
      </c>
      <c r="P44" s="19">
        <f t="shared" si="4"/>
        <v>35443.003999999964</v>
      </c>
      <c r="Q44" s="19">
        <f t="shared" si="5"/>
        <v>35000.001600000003</v>
      </c>
      <c r="R44" s="19">
        <f t="shared" si="6"/>
        <v>33112.000000000036</v>
      </c>
      <c r="S44" s="19">
        <f t="shared" si="1"/>
        <v>628311.70079999988</v>
      </c>
      <c r="T44" s="19">
        <f t="shared" si="2"/>
        <v>7281490.3911999986</v>
      </c>
      <c r="U44" s="8"/>
    </row>
    <row r="45" spans="1:21" x14ac:dyDescent="0.2">
      <c r="B45" s="3">
        <v>2020</v>
      </c>
      <c r="C45" s="19">
        <v>13415</v>
      </c>
      <c r="D45" s="19">
        <v>4049.36</v>
      </c>
      <c r="E45" s="19">
        <v>17385.330000000002</v>
      </c>
      <c r="F45" s="19">
        <v>98292.29</v>
      </c>
      <c r="G45" s="19">
        <v>10042.34</v>
      </c>
      <c r="H45" s="19">
        <v>57732.25</v>
      </c>
      <c r="I45" s="19">
        <v>39487.22</v>
      </c>
      <c r="J45" s="19">
        <v>16689.37</v>
      </c>
      <c r="K45" s="19">
        <v>57158.47</v>
      </c>
      <c r="L45" s="19">
        <v>47709.7</v>
      </c>
      <c r="M45" s="19">
        <v>46120.78</v>
      </c>
      <c r="N45" s="19">
        <v>60189.440000000002</v>
      </c>
      <c r="O45" s="19">
        <f t="shared" si="3"/>
        <v>56485.145199999999</v>
      </c>
      <c r="P45" s="19">
        <f t="shared" si="4"/>
        <v>35443.003999999964</v>
      </c>
      <c r="Q45" s="19">
        <f t="shared" si="5"/>
        <v>35000.001600000003</v>
      </c>
      <c r="R45" s="19">
        <f t="shared" si="6"/>
        <v>33112.000000000036</v>
      </c>
      <c r="S45" s="19">
        <f t="shared" si="1"/>
        <v>628311.70079999988</v>
      </c>
      <c r="T45" s="19">
        <f t="shared" si="2"/>
        <v>7909802.0919999983</v>
      </c>
      <c r="U45" s="8"/>
    </row>
    <row r="46" spans="1:21" x14ac:dyDescent="0.2">
      <c r="B46" s="3">
        <v>2021</v>
      </c>
      <c r="C46" s="19">
        <v>13415</v>
      </c>
      <c r="D46" s="19">
        <v>4049.36</v>
      </c>
      <c r="E46" s="19">
        <v>17385.330000000002</v>
      </c>
      <c r="F46" s="19">
        <v>98292.29</v>
      </c>
      <c r="G46" s="19">
        <v>10042.34</v>
      </c>
      <c r="H46" s="19">
        <v>57732.25</v>
      </c>
      <c r="I46" s="19">
        <v>39487.22</v>
      </c>
      <c r="J46" s="19">
        <v>16689.37</v>
      </c>
      <c r="K46" s="19">
        <v>57158.47</v>
      </c>
      <c r="L46" s="19">
        <v>47709.7</v>
      </c>
      <c r="M46" s="19">
        <v>46120.78</v>
      </c>
      <c r="N46" s="19">
        <v>60189.440000000002</v>
      </c>
      <c r="O46" s="19">
        <f t="shared" si="3"/>
        <v>56485.145199999999</v>
      </c>
      <c r="P46" s="19">
        <f t="shared" si="4"/>
        <v>35443.003999999964</v>
      </c>
      <c r="Q46" s="19">
        <f t="shared" si="5"/>
        <v>35000.001600000003</v>
      </c>
      <c r="R46" s="19">
        <f t="shared" si="6"/>
        <v>33112.000000000036</v>
      </c>
      <c r="S46" s="19">
        <f t="shared" si="1"/>
        <v>628311.70079999988</v>
      </c>
      <c r="T46" s="19">
        <f t="shared" si="2"/>
        <v>8538113.7927999981</v>
      </c>
      <c r="U46" s="8"/>
    </row>
    <row r="47" spans="1:21" x14ac:dyDescent="0.2">
      <c r="B47" s="3">
        <v>2022</v>
      </c>
      <c r="C47" s="19">
        <v>13415</v>
      </c>
      <c r="D47" s="19">
        <v>4049.36</v>
      </c>
      <c r="E47" s="19">
        <v>17385.330000000002</v>
      </c>
      <c r="F47" s="19">
        <v>98292.29</v>
      </c>
      <c r="G47" s="19">
        <v>10042.34</v>
      </c>
      <c r="H47" s="19">
        <v>57732.25</v>
      </c>
      <c r="I47" s="19">
        <v>39487.22</v>
      </c>
      <c r="J47" s="19">
        <v>16689.37</v>
      </c>
      <c r="K47" s="19">
        <v>57158.47</v>
      </c>
      <c r="L47" s="19">
        <v>47709.7</v>
      </c>
      <c r="M47" s="19">
        <v>46120.78</v>
      </c>
      <c r="N47" s="19">
        <v>60189.440000000002</v>
      </c>
      <c r="O47" s="19">
        <f t="shared" si="3"/>
        <v>56485.145199999999</v>
      </c>
      <c r="P47" s="19">
        <f t="shared" si="4"/>
        <v>35443.003999999964</v>
      </c>
      <c r="Q47" s="19">
        <f t="shared" si="5"/>
        <v>35000.001600000003</v>
      </c>
      <c r="R47" s="19">
        <f t="shared" si="6"/>
        <v>33112.000000000036</v>
      </c>
      <c r="S47" s="19">
        <f t="shared" si="1"/>
        <v>628311.70079999988</v>
      </c>
      <c r="T47" s="19">
        <f t="shared" si="2"/>
        <v>9166425.4935999978</v>
      </c>
      <c r="U47" s="8"/>
    </row>
    <row r="48" spans="1:21" x14ac:dyDescent="0.2">
      <c r="B48" s="3">
        <v>2023</v>
      </c>
      <c r="C48" s="19">
        <v>13415</v>
      </c>
      <c r="D48" s="19">
        <v>4049.36</v>
      </c>
      <c r="E48" s="19">
        <v>17385.330000000002</v>
      </c>
      <c r="F48" s="19">
        <v>98292.29</v>
      </c>
      <c r="G48" s="19">
        <v>10042.34</v>
      </c>
      <c r="H48" s="19">
        <v>57732.25</v>
      </c>
      <c r="I48" s="19">
        <v>39487.22</v>
      </c>
      <c r="J48" s="19">
        <v>16689.37</v>
      </c>
      <c r="K48" s="19">
        <v>57158.47</v>
      </c>
      <c r="L48" s="19">
        <v>47709.7</v>
      </c>
      <c r="M48" s="19">
        <v>46120.78</v>
      </c>
      <c r="N48" s="19">
        <v>60189.440000000002</v>
      </c>
      <c r="O48" s="19">
        <f t="shared" si="3"/>
        <v>56485.145199999999</v>
      </c>
      <c r="P48" s="19">
        <f t="shared" si="4"/>
        <v>35443.003999999964</v>
      </c>
      <c r="Q48" s="19">
        <f t="shared" si="5"/>
        <v>35000.001600000003</v>
      </c>
      <c r="R48" s="19">
        <f t="shared" si="6"/>
        <v>33112.000000000036</v>
      </c>
      <c r="S48" s="19">
        <f t="shared" si="1"/>
        <v>628311.70079999988</v>
      </c>
      <c r="T48" s="19">
        <f t="shared" si="2"/>
        <v>9794737.1943999976</v>
      </c>
      <c r="U48" s="8"/>
    </row>
    <row r="49" spans="2:21" x14ac:dyDescent="0.2">
      <c r="B49" s="3">
        <v>2024</v>
      </c>
      <c r="C49" s="19">
        <v>13415</v>
      </c>
      <c r="D49" s="19">
        <v>4049.36</v>
      </c>
      <c r="E49" s="19">
        <v>17385.330000000002</v>
      </c>
      <c r="F49" s="19">
        <v>98292.29</v>
      </c>
      <c r="G49" s="19">
        <v>10042.34</v>
      </c>
      <c r="H49" s="19">
        <v>57732.25</v>
      </c>
      <c r="I49" s="19">
        <v>39487.22</v>
      </c>
      <c r="J49" s="19">
        <v>16689.37</v>
      </c>
      <c r="K49" s="19">
        <v>57158.47</v>
      </c>
      <c r="L49" s="19">
        <v>47709.7</v>
      </c>
      <c r="M49" s="19">
        <v>46120.78</v>
      </c>
      <c r="N49" s="19">
        <v>60189.440000000002</v>
      </c>
      <c r="O49" s="19">
        <f t="shared" si="3"/>
        <v>56485.145199999999</v>
      </c>
      <c r="P49" s="19">
        <f t="shared" si="4"/>
        <v>35443.003999999964</v>
      </c>
      <c r="Q49" s="19">
        <f t="shared" si="5"/>
        <v>35000.001600000003</v>
      </c>
      <c r="R49" s="19">
        <f t="shared" si="6"/>
        <v>33112.000000000036</v>
      </c>
      <c r="S49" s="19">
        <f t="shared" si="1"/>
        <v>628311.70079999988</v>
      </c>
      <c r="T49" s="19">
        <f t="shared" si="2"/>
        <v>10423048.895199997</v>
      </c>
      <c r="U49" s="8"/>
    </row>
    <row r="50" spans="2:21" x14ac:dyDescent="0.2">
      <c r="B50" s="3">
        <v>2025</v>
      </c>
      <c r="C50" s="19"/>
      <c r="D50" s="19">
        <v>4049.32</v>
      </c>
      <c r="E50" s="19">
        <v>17385.330000000002</v>
      </c>
      <c r="F50" s="19">
        <v>98292.29</v>
      </c>
      <c r="G50" s="19">
        <v>10042.34</v>
      </c>
      <c r="H50" s="19">
        <v>57732.25</v>
      </c>
      <c r="I50" s="19">
        <v>39487.22</v>
      </c>
      <c r="J50" s="19">
        <v>16689.37</v>
      </c>
      <c r="K50" s="19">
        <v>57158.47</v>
      </c>
      <c r="L50" s="19">
        <v>47709.7</v>
      </c>
      <c r="M50" s="19">
        <v>46120.78</v>
      </c>
      <c r="N50" s="19">
        <v>60189.440000000002</v>
      </c>
      <c r="O50" s="19">
        <f t="shared" si="3"/>
        <v>56485.145199999999</v>
      </c>
      <c r="P50" s="19">
        <f t="shared" si="4"/>
        <v>35443.003999999964</v>
      </c>
      <c r="Q50" s="19">
        <f t="shared" si="5"/>
        <v>35000.001600000003</v>
      </c>
      <c r="R50" s="19">
        <f t="shared" si="6"/>
        <v>33112.000000000036</v>
      </c>
      <c r="S50" s="19">
        <f t="shared" si="1"/>
        <v>614896.66079999984</v>
      </c>
      <c r="T50" s="19">
        <f t="shared" si="2"/>
        <v>11037945.555999998</v>
      </c>
      <c r="U50" s="8"/>
    </row>
    <row r="51" spans="2:21" x14ac:dyDescent="0.2">
      <c r="B51" s="3">
        <v>2026</v>
      </c>
      <c r="C51" s="19"/>
      <c r="D51" s="19"/>
      <c r="E51" s="19">
        <v>17385.41</v>
      </c>
      <c r="F51" s="19">
        <v>98292.29</v>
      </c>
      <c r="G51" s="19">
        <v>10042.34</v>
      </c>
      <c r="H51" s="19">
        <v>57732.25</v>
      </c>
      <c r="I51" s="19">
        <v>39487.22</v>
      </c>
      <c r="J51" s="19">
        <v>16689.37</v>
      </c>
      <c r="K51" s="19">
        <v>57158.47</v>
      </c>
      <c r="L51" s="19">
        <v>47709.7</v>
      </c>
      <c r="M51" s="19">
        <v>46120.78</v>
      </c>
      <c r="N51" s="19">
        <v>60189.440000000002</v>
      </c>
      <c r="O51" s="19">
        <f t="shared" si="3"/>
        <v>56485.145199999999</v>
      </c>
      <c r="P51" s="19">
        <f t="shared" si="4"/>
        <v>35443.003999999964</v>
      </c>
      <c r="Q51" s="19">
        <f t="shared" si="5"/>
        <v>35000.001600000003</v>
      </c>
      <c r="R51" s="19">
        <f t="shared" si="6"/>
        <v>33112.000000000036</v>
      </c>
      <c r="S51" s="19">
        <f t="shared" si="1"/>
        <v>610847.42079999985</v>
      </c>
      <c r="T51" s="19">
        <f t="shared" si="2"/>
        <v>11648792.976799998</v>
      </c>
      <c r="U51" s="8"/>
    </row>
    <row r="52" spans="2:21" x14ac:dyDescent="0.2">
      <c r="B52" s="3">
        <v>2027</v>
      </c>
      <c r="C52" s="19"/>
      <c r="D52" s="19"/>
      <c r="E52" s="19"/>
      <c r="F52" s="19">
        <v>98292.28</v>
      </c>
      <c r="G52" s="19">
        <v>10042.34</v>
      </c>
      <c r="H52" s="19">
        <v>57732.25</v>
      </c>
      <c r="I52" s="19">
        <v>39487.22</v>
      </c>
      <c r="J52" s="19">
        <v>16689.37</v>
      </c>
      <c r="K52" s="19">
        <v>57158.47</v>
      </c>
      <c r="L52" s="19">
        <v>47709.7</v>
      </c>
      <c r="M52" s="19">
        <v>46120.78</v>
      </c>
      <c r="N52" s="19">
        <v>60189.440000000002</v>
      </c>
      <c r="O52" s="19">
        <f t="shared" si="3"/>
        <v>56485.145199999999</v>
      </c>
      <c r="P52" s="19">
        <f t="shared" si="4"/>
        <v>35443.003999999964</v>
      </c>
      <c r="Q52" s="19">
        <f t="shared" si="5"/>
        <v>35000.001600000003</v>
      </c>
      <c r="R52" s="19">
        <f t="shared" si="6"/>
        <v>33112.000000000036</v>
      </c>
      <c r="S52" s="19">
        <f t="shared" si="1"/>
        <v>593462.00079999992</v>
      </c>
      <c r="T52" s="19">
        <f t="shared" si="2"/>
        <v>12242254.977599999</v>
      </c>
      <c r="U52" s="8"/>
    </row>
    <row r="53" spans="2:21" x14ac:dyDescent="0.2">
      <c r="B53" s="3">
        <v>2028</v>
      </c>
      <c r="C53" s="19"/>
      <c r="D53" s="19"/>
      <c r="E53" s="19"/>
      <c r="F53" s="19"/>
      <c r="G53" s="19">
        <v>10042.459999999999</v>
      </c>
      <c r="H53" s="19">
        <v>57732.25</v>
      </c>
      <c r="I53" s="19">
        <v>39487.22</v>
      </c>
      <c r="J53" s="19">
        <v>16689.37</v>
      </c>
      <c r="K53" s="19">
        <v>57158.47</v>
      </c>
      <c r="L53" s="19">
        <v>47709.7</v>
      </c>
      <c r="M53" s="19">
        <v>46120.78</v>
      </c>
      <c r="N53" s="19">
        <v>60189.440000000002</v>
      </c>
      <c r="O53" s="19">
        <f t="shared" si="3"/>
        <v>56485.145199999999</v>
      </c>
      <c r="P53" s="19">
        <f t="shared" si="4"/>
        <v>35443.003999999964</v>
      </c>
      <c r="Q53" s="19">
        <f t="shared" si="5"/>
        <v>35000.001600000003</v>
      </c>
      <c r="R53" s="19">
        <f t="shared" si="6"/>
        <v>33112.000000000036</v>
      </c>
      <c r="S53" s="19">
        <f t="shared" si="1"/>
        <v>495169.84080000001</v>
      </c>
      <c r="T53" s="19">
        <f t="shared" si="2"/>
        <v>12737424.818399999</v>
      </c>
      <c r="U53" s="8"/>
    </row>
    <row r="54" spans="2:21" x14ac:dyDescent="0.2">
      <c r="B54" s="3">
        <v>2029</v>
      </c>
      <c r="C54" s="19"/>
      <c r="D54" s="19"/>
      <c r="E54" s="19"/>
      <c r="F54" s="19"/>
      <c r="G54" s="19"/>
      <c r="H54" s="19">
        <v>57732.160000000003</v>
      </c>
      <c r="I54" s="19">
        <v>39487.22</v>
      </c>
      <c r="J54" s="19">
        <v>16689.37</v>
      </c>
      <c r="K54" s="19">
        <v>57158.47</v>
      </c>
      <c r="L54" s="19">
        <v>47709.7</v>
      </c>
      <c r="M54" s="19">
        <v>46120.78</v>
      </c>
      <c r="N54" s="19">
        <v>60189.440000000002</v>
      </c>
      <c r="O54" s="19">
        <f t="shared" si="3"/>
        <v>56485.145199999999</v>
      </c>
      <c r="P54" s="19">
        <f t="shared" si="4"/>
        <v>35443.003999999964</v>
      </c>
      <c r="Q54" s="19">
        <f t="shared" si="5"/>
        <v>35000.001600000003</v>
      </c>
      <c r="R54" s="19">
        <f t="shared" si="6"/>
        <v>33112.000000000036</v>
      </c>
      <c r="S54" s="19">
        <f t="shared" si="1"/>
        <v>485127.29079999996</v>
      </c>
      <c r="T54" s="19">
        <f t="shared" si="2"/>
        <v>13222552.109199999</v>
      </c>
      <c r="U54" s="8"/>
    </row>
    <row r="55" spans="2:21" x14ac:dyDescent="0.2">
      <c r="B55" s="3">
        <v>2030</v>
      </c>
      <c r="C55" s="19"/>
      <c r="D55" s="19"/>
      <c r="E55" s="19"/>
      <c r="F55" s="19"/>
      <c r="G55" s="19"/>
      <c r="H55" s="19"/>
      <c r="I55" s="19">
        <v>39487.22</v>
      </c>
      <c r="J55" s="19">
        <v>16689.37</v>
      </c>
      <c r="K55" s="19">
        <v>57158.47</v>
      </c>
      <c r="L55" s="19">
        <v>47709.7</v>
      </c>
      <c r="M55" s="19">
        <v>46120.78</v>
      </c>
      <c r="N55" s="19">
        <v>60189.440000000002</v>
      </c>
      <c r="O55" s="19">
        <f t="shared" si="3"/>
        <v>56485.145199999999</v>
      </c>
      <c r="P55" s="19">
        <f t="shared" si="4"/>
        <v>35443.003999999964</v>
      </c>
      <c r="Q55" s="19">
        <f t="shared" si="5"/>
        <v>35000.001600000003</v>
      </c>
      <c r="R55" s="19">
        <f t="shared" si="6"/>
        <v>33112.000000000036</v>
      </c>
      <c r="S55" s="19">
        <f t="shared" si="1"/>
        <v>427395.13080000004</v>
      </c>
      <c r="T55" s="19">
        <f t="shared" si="2"/>
        <v>13649947.239999998</v>
      </c>
      <c r="U55" s="8"/>
    </row>
    <row r="56" spans="2:21" x14ac:dyDescent="0.2">
      <c r="B56" s="3">
        <v>2031</v>
      </c>
      <c r="C56" s="19"/>
      <c r="D56" s="19"/>
      <c r="E56" s="19"/>
      <c r="F56" s="19"/>
      <c r="G56" s="19"/>
      <c r="H56" s="19"/>
      <c r="I56" s="19"/>
      <c r="J56" s="19">
        <v>16689.48</v>
      </c>
      <c r="K56" s="19">
        <v>57158.47</v>
      </c>
      <c r="L56" s="19">
        <v>47709.7</v>
      </c>
      <c r="M56" s="19">
        <v>46120.78</v>
      </c>
      <c r="N56" s="19">
        <v>60189.440000000002</v>
      </c>
      <c r="O56" s="19">
        <f t="shared" si="3"/>
        <v>56485.145199999999</v>
      </c>
      <c r="P56" s="19">
        <f t="shared" si="4"/>
        <v>35443.003999999964</v>
      </c>
      <c r="Q56" s="19">
        <f t="shared" si="5"/>
        <v>35000.001600000003</v>
      </c>
      <c r="R56" s="19">
        <f t="shared" si="6"/>
        <v>33112.000000000036</v>
      </c>
      <c r="S56" s="19">
        <f t="shared" si="1"/>
        <v>387908.02080000006</v>
      </c>
      <c r="T56" s="19">
        <f t="shared" si="2"/>
        <v>14037855.260799998</v>
      </c>
      <c r="U56" s="8"/>
    </row>
    <row r="57" spans="2:21" x14ac:dyDescent="0.2">
      <c r="B57" s="3">
        <v>2032</v>
      </c>
      <c r="C57" s="19"/>
      <c r="D57" s="19"/>
      <c r="E57" s="19"/>
      <c r="F57" s="19"/>
      <c r="G57" s="19"/>
      <c r="H57" s="19"/>
      <c r="I57" s="19"/>
      <c r="J57" s="19"/>
      <c r="K57" s="19">
        <v>57158.38</v>
      </c>
      <c r="L57" s="19">
        <v>47709.7</v>
      </c>
      <c r="M57" s="19">
        <v>46120.78</v>
      </c>
      <c r="N57" s="19">
        <v>60189.440000000002</v>
      </c>
      <c r="O57" s="19">
        <f t="shared" si="3"/>
        <v>56485.145199999999</v>
      </c>
      <c r="P57" s="19">
        <f t="shared" si="4"/>
        <v>35443.003999999964</v>
      </c>
      <c r="Q57" s="19">
        <f t="shared" si="5"/>
        <v>35000.001600000003</v>
      </c>
      <c r="R57" s="19">
        <f t="shared" si="6"/>
        <v>33112.000000000036</v>
      </c>
      <c r="S57" s="19">
        <f t="shared" si="1"/>
        <v>371218.45079999999</v>
      </c>
      <c r="T57" s="19">
        <f t="shared" si="2"/>
        <v>14409073.711599998</v>
      </c>
      <c r="U57" s="8"/>
    </row>
    <row r="58" spans="2:21" x14ac:dyDescent="0.2">
      <c r="B58" s="3">
        <v>2033</v>
      </c>
      <c r="C58" s="19"/>
      <c r="D58" s="19"/>
      <c r="E58" s="19"/>
      <c r="F58" s="19"/>
      <c r="G58" s="19"/>
      <c r="H58" s="19"/>
      <c r="I58" s="19"/>
      <c r="J58" s="19"/>
      <c r="K58" s="19"/>
      <c r="L58" s="19">
        <v>47709.59</v>
      </c>
      <c r="M58" s="19">
        <v>46120.78</v>
      </c>
      <c r="N58" s="19">
        <v>60189.440000000002</v>
      </c>
      <c r="O58" s="19">
        <f t="shared" si="3"/>
        <v>56485.145199999999</v>
      </c>
      <c r="P58" s="19">
        <f t="shared" si="4"/>
        <v>35443.003999999964</v>
      </c>
      <c r="Q58" s="19">
        <f t="shared" si="5"/>
        <v>35000.001600000003</v>
      </c>
      <c r="R58" s="19">
        <f t="shared" si="6"/>
        <v>33112.000000000036</v>
      </c>
      <c r="S58" s="19">
        <f t="shared" si="1"/>
        <v>314059.9608</v>
      </c>
      <c r="T58" s="19">
        <f t="shared" si="2"/>
        <v>14723133.672399998</v>
      </c>
      <c r="U58" s="8"/>
    </row>
    <row r="59" spans="2:21" x14ac:dyDescent="0.2">
      <c r="B59" s="3">
        <v>2034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>
        <v>46120.78</v>
      </c>
      <c r="N59" s="19">
        <v>60189.440000000002</v>
      </c>
      <c r="O59" s="19">
        <f t="shared" si="3"/>
        <v>56485.145199999999</v>
      </c>
      <c r="P59" s="19">
        <f t="shared" si="4"/>
        <v>35443.003999999964</v>
      </c>
      <c r="Q59" s="19">
        <f t="shared" si="5"/>
        <v>35000.001600000003</v>
      </c>
      <c r="R59" s="19">
        <f t="shared" si="6"/>
        <v>33112.000000000036</v>
      </c>
      <c r="S59" s="19">
        <f t="shared" si="1"/>
        <v>266350.37080000003</v>
      </c>
      <c r="T59" s="19">
        <f t="shared" si="2"/>
        <v>14989484.043199997</v>
      </c>
      <c r="U59" s="8"/>
    </row>
    <row r="60" spans="2:21" ht="13.5" customHeight="1" x14ac:dyDescent="0.2">
      <c r="B60" s="3">
        <v>2035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>
        <v>23060.240000000002</v>
      </c>
      <c r="N60" s="19">
        <v>60189.440000000002</v>
      </c>
      <c r="O60" s="19">
        <f t="shared" si="3"/>
        <v>56485.145199999999</v>
      </c>
      <c r="P60" s="19">
        <f t="shared" si="4"/>
        <v>35443.003999999964</v>
      </c>
      <c r="Q60" s="19">
        <f t="shared" si="5"/>
        <v>35000.001600000003</v>
      </c>
      <c r="R60" s="19">
        <f t="shared" si="6"/>
        <v>33112.000000000036</v>
      </c>
      <c r="S60" s="19">
        <f t="shared" si="1"/>
        <v>243289.83080000003</v>
      </c>
      <c r="T60" s="19">
        <f t="shared" si="2"/>
        <v>15232773.873999998</v>
      </c>
    </row>
    <row r="61" spans="2:21" ht="13.5" customHeight="1" x14ac:dyDescent="0.2">
      <c r="B61" s="3">
        <v>2036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>
        <v>30094.62</v>
      </c>
      <c r="O61" s="19">
        <f t="shared" si="3"/>
        <v>56485.145199999999</v>
      </c>
      <c r="P61" s="19">
        <f t="shared" si="4"/>
        <v>35443.003999999964</v>
      </c>
      <c r="Q61" s="19">
        <f t="shared" si="5"/>
        <v>35000.001600000003</v>
      </c>
      <c r="R61" s="19">
        <f t="shared" si="6"/>
        <v>33112.000000000036</v>
      </c>
      <c r="S61" s="19">
        <f t="shared" si="1"/>
        <v>190134.77079999997</v>
      </c>
      <c r="T61" s="19">
        <f t="shared" si="2"/>
        <v>15422908.644799998</v>
      </c>
    </row>
    <row r="62" spans="2:21" ht="13.5" customHeight="1" x14ac:dyDescent="0.2">
      <c r="B62" s="3">
        <v>2037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 t="s">
        <v>5</v>
      </c>
      <c r="O62" s="19">
        <f>-$O$15/25*0.5</f>
        <v>28242.5726</v>
      </c>
      <c r="P62" s="19">
        <f t="shared" si="4"/>
        <v>35443.003999999964</v>
      </c>
      <c r="Q62" s="19">
        <f t="shared" si="5"/>
        <v>35000.001600000003</v>
      </c>
      <c r="R62" s="19">
        <f t="shared" si="6"/>
        <v>33112.000000000036</v>
      </c>
      <c r="S62" s="19">
        <f t="shared" si="1"/>
        <v>131797.57819999999</v>
      </c>
      <c r="T62" s="19">
        <f t="shared" si="2"/>
        <v>15554706.222999997</v>
      </c>
    </row>
    <row r="63" spans="2:21" ht="13.5" customHeight="1" x14ac:dyDescent="0.2">
      <c r="B63" s="3">
        <v>2038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>
        <f>-$P$15/25*0.5</f>
        <v>17721.501999999982</v>
      </c>
      <c r="Q63" s="19">
        <f t="shared" si="5"/>
        <v>35000.001600000003</v>
      </c>
      <c r="R63" s="19">
        <f t="shared" si="6"/>
        <v>33112.000000000036</v>
      </c>
      <c r="S63" s="19">
        <f t="shared" si="1"/>
        <v>85833.503600000025</v>
      </c>
      <c r="T63" s="19">
        <f t="shared" si="2"/>
        <v>15640539.726599997</v>
      </c>
    </row>
    <row r="64" spans="2:21" ht="13.5" customHeight="1" x14ac:dyDescent="0.2"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>
        <f>-$Q$18/25*0.5</f>
        <v>17500.000800000002</v>
      </c>
      <c r="R64" s="19">
        <f t="shared" si="6"/>
        <v>33112.000000000036</v>
      </c>
      <c r="S64" s="19">
        <f t="shared" si="1"/>
        <v>50612.000800000038</v>
      </c>
      <c r="T64" s="19">
        <f t="shared" si="2"/>
        <v>15691151.727399997</v>
      </c>
    </row>
    <row r="65" spans="2:23" ht="13.5" customHeight="1" x14ac:dyDescent="0.2"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>
        <f>-$R$15/25*0.5</f>
        <v>16556.000000000018</v>
      </c>
      <c r="S65" s="19">
        <f t="shared" si="1"/>
        <v>16556.000000000018</v>
      </c>
      <c r="T65" s="19">
        <f t="shared" si="2"/>
        <v>15707707.727399997</v>
      </c>
    </row>
    <row r="66" spans="2:23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</row>
    <row r="67" spans="2:23" x14ac:dyDescent="0.2">
      <c r="C67" s="20">
        <f t="shared" ref="C67:S67" si="7">SUM(C25:C66)</f>
        <v>335317.07</v>
      </c>
      <c r="D67" s="20">
        <f t="shared" si="7"/>
        <v>101207.38000000002</v>
      </c>
      <c r="E67" s="20">
        <f t="shared" si="7"/>
        <v>434633.33320000023</v>
      </c>
      <c r="F67" s="20">
        <f t="shared" si="7"/>
        <v>2457307.2396000004</v>
      </c>
      <c r="G67" s="20">
        <f t="shared" si="7"/>
        <v>251058.62479999993</v>
      </c>
      <c r="H67" s="20">
        <f t="shared" si="7"/>
        <v>1443306.1564</v>
      </c>
      <c r="I67" s="20">
        <f t="shared" si="7"/>
        <v>987180.49999999953</v>
      </c>
      <c r="J67" s="20">
        <f t="shared" si="7"/>
        <v>417234.3643999999</v>
      </c>
      <c r="K67" s="20">
        <f t="shared" si="7"/>
        <v>1428961.6563999995</v>
      </c>
      <c r="L67" s="20">
        <f t="shared" si="7"/>
        <v>1192742.3855999997</v>
      </c>
      <c r="M67" s="20">
        <f t="shared" si="7"/>
        <v>1153019.3470000005</v>
      </c>
      <c r="N67" s="20">
        <f t="shared" si="7"/>
        <v>1504735.8999999992</v>
      </c>
      <c r="O67" s="20">
        <f t="shared" si="7"/>
        <v>1412128.63</v>
      </c>
      <c r="P67" s="20">
        <f t="shared" si="7"/>
        <v>886075.09999999905</v>
      </c>
      <c r="Q67" s="20">
        <f t="shared" si="7"/>
        <v>875000.0399999998</v>
      </c>
      <c r="R67" s="20">
        <f t="shared" si="7"/>
        <v>827800.0000000007</v>
      </c>
      <c r="S67" s="20">
        <f t="shared" si="7"/>
        <v>15707707.727399997</v>
      </c>
      <c r="W67" s="27"/>
    </row>
    <row r="68" spans="2:23" x14ac:dyDescent="0.2"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41"/>
      <c r="W68" s="27"/>
    </row>
    <row r="69" spans="2:23" x14ac:dyDescent="0.2">
      <c r="B69" s="9" t="s">
        <v>14</v>
      </c>
      <c r="C69" s="19">
        <f>C18+C67</f>
        <v>0</v>
      </c>
      <c r="D69" s="19">
        <f t="shared" ref="D69:S69" si="8">D18+D67</f>
        <v>0</v>
      </c>
      <c r="E69" s="19">
        <f t="shared" si="8"/>
        <v>3.2000002101995051E-3</v>
      </c>
      <c r="F69" s="19">
        <f t="shared" si="8"/>
        <v>-3.9999978616833687E-4</v>
      </c>
      <c r="G69" s="19">
        <f t="shared" si="8"/>
        <v>4.7999999369494617E-3</v>
      </c>
      <c r="H69" s="19">
        <f t="shared" si="8"/>
        <v>-3.599999938160181E-3</v>
      </c>
      <c r="I69" s="19">
        <f t="shared" si="8"/>
        <v>0</v>
      </c>
      <c r="J69" s="19">
        <f t="shared" si="8"/>
        <v>4.3999999179504812E-3</v>
      </c>
      <c r="K69" s="19">
        <f t="shared" si="8"/>
        <v>-3.6000004038214684E-3</v>
      </c>
      <c r="L69" s="19">
        <f t="shared" si="8"/>
        <v>-4.4000002089887857E-3</v>
      </c>
      <c r="M69" s="19">
        <f t="shared" si="8"/>
        <v>-2.9999995604157448E-3</v>
      </c>
      <c r="N69" s="19">
        <f t="shared" si="8"/>
        <v>0</v>
      </c>
      <c r="O69" s="19">
        <f t="shared" si="8"/>
        <v>0</v>
      </c>
      <c r="P69" s="19">
        <f t="shared" si="8"/>
        <v>0</v>
      </c>
      <c r="Q69" s="19">
        <f t="shared" si="8"/>
        <v>0</v>
      </c>
      <c r="R69" s="19">
        <f t="shared" si="8"/>
        <v>0</v>
      </c>
      <c r="S69" s="19">
        <f t="shared" si="8"/>
        <v>-2.6000030338764191E-3</v>
      </c>
      <c r="W69" s="27"/>
    </row>
    <row r="70" spans="2:23" x14ac:dyDescent="0.2"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</row>
    <row r="71" spans="2:23" x14ac:dyDescent="0.2"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42" t="s">
        <v>15</v>
      </c>
      <c r="N71" s="19"/>
      <c r="O71" s="19"/>
      <c r="P71" s="19"/>
      <c r="Q71" s="19"/>
      <c r="R71" s="19"/>
      <c r="S71" s="19">
        <f>T39</f>
        <v>4156487.8871999998</v>
      </c>
      <c r="T71" s="43"/>
    </row>
    <row r="72" spans="2:23" x14ac:dyDescent="0.2"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42" t="s">
        <v>16</v>
      </c>
      <c r="N72" s="19"/>
      <c r="O72" s="19"/>
      <c r="P72" s="19"/>
      <c r="Q72" s="19"/>
      <c r="R72" s="19"/>
      <c r="S72" s="19">
        <v>611755.70079999988</v>
      </c>
    </row>
    <row r="73" spans="2:23" ht="13.5" thickBot="1" x14ac:dyDescent="0.25">
      <c r="C73" s="19"/>
      <c r="D73" s="19"/>
      <c r="E73" s="19"/>
      <c r="F73" s="19"/>
      <c r="G73" s="19"/>
      <c r="H73" s="19"/>
      <c r="I73" s="19"/>
      <c r="J73" s="19"/>
      <c r="K73" s="41"/>
      <c r="L73" s="41"/>
      <c r="M73" s="42" t="s">
        <v>17</v>
      </c>
      <c r="N73" s="41"/>
      <c r="O73" s="41"/>
      <c r="P73" s="41"/>
      <c r="Q73" s="41"/>
      <c r="R73" s="41"/>
      <c r="S73" s="24">
        <f>SUM(S71:S72)</f>
        <v>4768243.5879999995</v>
      </c>
      <c r="T73" s="41"/>
    </row>
    <row r="74" spans="2:23" ht="13.5" thickTop="1" x14ac:dyDescent="0.2">
      <c r="C74" s="19"/>
      <c r="D74" s="19"/>
      <c r="E74" s="19"/>
      <c r="F74" s="19"/>
      <c r="G74" s="19"/>
      <c r="H74" s="19"/>
      <c r="I74" s="19"/>
      <c r="J74" s="19"/>
      <c r="K74" s="41"/>
      <c r="L74" s="41"/>
      <c r="M74" s="41"/>
      <c r="N74" s="41"/>
      <c r="O74" s="41"/>
      <c r="P74" s="41"/>
      <c r="Q74" s="41"/>
      <c r="R74" s="41"/>
      <c r="S74" s="41"/>
      <c r="T74" s="5"/>
    </row>
    <row r="75" spans="2:23" x14ac:dyDescent="0.2">
      <c r="C75" s="19"/>
      <c r="D75" s="19"/>
      <c r="E75" s="19"/>
      <c r="F75" s="19"/>
      <c r="G75" s="19"/>
      <c r="H75" s="19"/>
      <c r="I75" s="19"/>
      <c r="J75" s="19"/>
      <c r="K75" s="5"/>
      <c r="L75" s="7"/>
      <c r="M75" s="5"/>
      <c r="N75" s="19"/>
      <c r="O75" s="19"/>
      <c r="P75" s="19"/>
      <c r="Q75" s="19"/>
      <c r="R75" s="19"/>
      <c r="S75" s="19"/>
    </row>
    <row r="76" spans="2:23" x14ac:dyDescent="0.2">
      <c r="C76" s="19"/>
      <c r="D76" s="19"/>
      <c r="E76" s="19"/>
      <c r="F76" s="19"/>
      <c r="G76" s="19"/>
      <c r="H76" s="19"/>
      <c r="I76" s="19"/>
      <c r="J76" s="19"/>
      <c r="K76" s="44"/>
      <c r="L76" s="44"/>
      <c r="M76" s="5"/>
      <c r="N76" s="19"/>
      <c r="O76" s="19"/>
      <c r="P76" s="19"/>
      <c r="Q76" s="19"/>
      <c r="R76" s="19"/>
      <c r="S76" s="19"/>
    </row>
    <row r="77" spans="2:23" x14ac:dyDescent="0.2">
      <c r="C77" s="19"/>
      <c r="D77" s="19"/>
      <c r="E77" s="19"/>
      <c r="F77" s="19"/>
      <c r="G77" s="19"/>
      <c r="H77" s="19"/>
      <c r="I77" s="19"/>
      <c r="J77" s="19"/>
      <c r="K77" s="41"/>
      <c r="L77" s="41"/>
      <c r="M77" s="41"/>
      <c r="N77" s="19"/>
      <c r="O77" s="19"/>
      <c r="P77" s="19"/>
      <c r="Q77" s="19"/>
      <c r="R77" s="19"/>
      <c r="S77" s="19"/>
    </row>
    <row r="78" spans="2:23" x14ac:dyDescent="0.2">
      <c r="C78" s="19"/>
      <c r="D78" s="19"/>
      <c r="E78" s="19"/>
      <c r="F78" s="19"/>
      <c r="G78" s="19"/>
      <c r="H78" s="19"/>
      <c r="I78" s="19"/>
      <c r="J78" s="19"/>
      <c r="K78" s="41"/>
      <c r="L78" s="7"/>
      <c r="M78" s="41"/>
      <c r="N78" s="19"/>
      <c r="O78" s="19"/>
      <c r="P78" s="19"/>
      <c r="Q78" s="19"/>
      <c r="R78" s="19"/>
      <c r="S78" s="19"/>
    </row>
    <row r="79" spans="2:23" x14ac:dyDescent="0.2">
      <c r="C79" s="19"/>
      <c r="D79" s="19"/>
      <c r="E79" s="19"/>
      <c r="F79" s="19"/>
      <c r="G79" s="19"/>
      <c r="H79" s="19"/>
      <c r="I79" s="19"/>
      <c r="J79" s="19"/>
      <c r="K79" s="41"/>
      <c r="L79" s="41"/>
      <c r="M79" s="41"/>
      <c r="N79" s="19"/>
      <c r="O79" s="19"/>
      <c r="P79" s="19"/>
      <c r="Q79" s="19"/>
      <c r="R79" s="19"/>
      <c r="S79" s="19"/>
    </row>
    <row r="80" spans="2:23" x14ac:dyDescent="0.2">
      <c r="C80" s="19"/>
      <c r="D80" s="19"/>
      <c r="E80" s="19"/>
      <c r="F80" s="19"/>
      <c r="G80" s="19"/>
      <c r="H80" s="19"/>
      <c r="I80" s="19"/>
      <c r="J80" s="19"/>
      <c r="K80" s="41"/>
      <c r="L80" s="41"/>
      <c r="M80" s="41"/>
      <c r="N80" s="19"/>
      <c r="O80" s="19"/>
      <c r="P80" s="19"/>
      <c r="Q80" s="19"/>
      <c r="R80" s="19"/>
      <c r="S80" s="19"/>
    </row>
    <row r="81" spans="3:19" x14ac:dyDescent="0.2">
      <c r="C81" s="19"/>
      <c r="D81" s="19"/>
      <c r="E81" s="19"/>
      <c r="F81" s="19"/>
      <c r="G81" s="19"/>
      <c r="H81" s="19"/>
      <c r="I81" s="19"/>
      <c r="J81" s="19"/>
      <c r="K81" s="41"/>
      <c r="L81" s="41"/>
      <c r="M81" s="41"/>
      <c r="N81" s="19"/>
      <c r="O81" s="19"/>
      <c r="P81" s="19"/>
      <c r="Q81" s="19"/>
      <c r="R81" s="19"/>
      <c r="S81" s="19"/>
    </row>
    <row r="82" spans="3:19" x14ac:dyDescent="0.2">
      <c r="C82" s="19"/>
      <c r="D82" s="19"/>
      <c r="E82" s="19"/>
      <c r="F82" s="19"/>
      <c r="G82" s="19"/>
      <c r="H82" s="19"/>
      <c r="I82" s="19"/>
      <c r="J82" s="19"/>
      <c r="K82" s="41"/>
      <c r="L82" s="41"/>
      <c r="M82" s="41"/>
      <c r="N82" s="19"/>
      <c r="O82" s="19"/>
      <c r="P82" s="19"/>
      <c r="Q82" s="19"/>
      <c r="R82" s="19"/>
      <c r="S82" s="19"/>
    </row>
    <row r="83" spans="3:19" x14ac:dyDescent="0.2">
      <c r="C83" s="19"/>
      <c r="D83" s="19"/>
      <c r="E83" s="19"/>
      <c r="F83" s="19"/>
      <c r="G83" s="19"/>
      <c r="H83" s="19"/>
      <c r="I83" s="19"/>
      <c r="J83" s="19"/>
      <c r="K83" s="41"/>
      <c r="L83" s="41"/>
      <c r="M83" s="41"/>
      <c r="N83" s="19"/>
      <c r="O83" s="19"/>
      <c r="P83" s="19"/>
      <c r="Q83" s="19"/>
      <c r="R83" s="19"/>
      <c r="S83" s="19"/>
    </row>
    <row r="84" spans="3:19" x14ac:dyDescent="0.2">
      <c r="C84" s="19"/>
      <c r="D84" s="19"/>
      <c r="E84" s="19"/>
      <c r="F84" s="19"/>
      <c r="G84" s="19"/>
      <c r="H84" s="19"/>
      <c r="I84" s="19"/>
      <c r="J84" s="19"/>
      <c r="K84" s="41"/>
      <c r="L84" s="41"/>
      <c r="M84" s="41"/>
      <c r="N84" s="19"/>
      <c r="O84" s="19"/>
      <c r="P84" s="19"/>
      <c r="Q84" s="19"/>
      <c r="R84" s="19"/>
      <c r="S84" s="19"/>
    </row>
    <row r="85" spans="3:19" x14ac:dyDescent="0.2"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</row>
    <row r="86" spans="3:19" x14ac:dyDescent="0.2"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</row>
    <row r="87" spans="3:19" x14ac:dyDescent="0.2"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</row>
    <row r="88" spans="3:19" x14ac:dyDescent="0.2"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</row>
    <row r="89" spans="3:19" x14ac:dyDescent="0.2"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</row>
    <row r="90" spans="3:19" x14ac:dyDescent="0.2"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</row>
    <row r="91" spans="3:19" x14ac:dyDescent="0.2"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</row>
    <row r="92" spans="3:19" x14ac:dyDescent="0.2"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</row>
    <row r="93" spans="3:19" x14ac:dyDescent="0.2"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</row>
    <row r="94" spans="3:19" x14ac:dyDescent="0.2"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</row>
    <row r="95" spans="3:19" x14ac:dyDescent="0.2"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</row>
    <row r="96" spans="3:19" x14ac:dyDescent="0.2"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</row>
    <row r="97" spans="3:19" x14ac:dyDescent="0.2"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</row>
    <row r="98" spans="3:19" x14ac:dyDescent="0.2"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</row>
    <row r="99" spans="3:19" x14ac:dyDescent="0.2"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</row>
    <row r="100" spans="3:19" x14ac:dyDescent="0.2"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</row>
    <row r="101" spans="3:19" x14ac:dyDescent="0.2"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</row>
    <row r="102" spans="3:19" x14ac:dyDescent="0.2"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</row>
    <row r="103" spans="3:19" x14ac:dyDescent="0.2"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</row>
    <row r="104" spans="3:19" x14ac:dyDescent="0.2"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</row>
    <row r="105" spans="3:19" x14ac:dyDescent="0.2"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</row>
    <row r="106" spans="3:19" x14ac:dyDescent="0.2"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</row>
    <row r="107" spans="3:19" x14ac:dyDescent="0.2"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</row>
    <row r="108" spans="3:19" x14ac:dyDescent="0.2"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</row>
    <row r="109" spans="3:19" x14ac:dyDescent="0.2"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</row>
    <row r="110" spans="3:19" x14ac:dyDescent="0.2"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</row>
    <row r="111" spans="3:19" x14ac:dyDescent="0.2"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</row>
    <row r="112" spans="3:19" x14ac:dyDescent="0.2"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</row>
    <row r="113" spans="3:19" x14ac:dyDescent="0.2"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</row>
    <row r="114" spans="3:19" x14ac:dyDescent="0.2"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</row>
    <row r="115" spans="3:19" x14ac:dyDescent="0.2"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</row>
    <row r="116" spans="3:19" x14ac:dyDescent="0.2"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</row>
    <row r="117" spans="3:19" x14ac:dyDescent="0.2"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</row>
    <row r="118" spans="3:19" x14ac:dyDescent="0.2"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</row>
    <row r="119" spans="3:19" x14ac:dyDescent="0.2"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</row>
    <row r="120" spans="3:19" x14ac:dyDescent="0.2"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</row>
    <row r="121" spans="3:19" x14ac:dyDescent="0.2"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</row>
    <row r="122" spans="3:19" x14ac:dyDescent="0.2"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</row>
    <row r="123" spans="3:19" x14ac:dyDescent="0.2"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</row>
    <row r="124" spans="3:19" x14ac:dyDescent="0.2"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</row>
    <row r="125" spans="3:19" x14ac:dyDescent="0.2"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</row>
    <row r="126" spans="3:19" x14ac:dyDescent="0.2"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</row>
    <row r="127" spans="3:19" x14ac:dyDescent="0.2"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</row>
    <row r="128" spans="3:19" x14ac:dyDescent="0.2"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</row>
    <row r="129" spans="3:19" x14ac:dyDescent="0.2"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</row>
    <row r="130" spans="3:19" x14ac:dyDescent="0.2"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</row>
    <row r="131" spans="3:19" x14ac:dyDescent="0.2"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</row>
    <row r="132" spans="3:19" x14ac:dyDescent="0.2"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</row>
    <row r="133" spans="3:19" x14ac:dyDescent="0.2"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</row>
    <row r="134" spans="3:19" x14ac:dyDescent="0.2"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</row>
    <row r="135" spans="3:19" x14ac:dyDescent="0.2"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</row>
    <row r="136" spans="3:19" x14ac:dyDescent="0.2"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</row>
    <row r="137" spans="3:19" x14ac:dyDescent="0.2"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</row>
    <row r="138" spans="3:19" x14ac:dyDescent="0.2"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</row>
    <row r="139" spans="3:19" x14ac:dyDescent="0.2"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</row>
    <row r="140" spans="3:19" x14ac:dyDescent="0.2"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</row>
    <row r="141" spans="3:19" x14ac:dyDescent="0.2"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</row>
    <row r="142" spans="3:19" x14ac:dyDescent="0.2"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</row>
    <row r="143" spans="3:19" x14ac:dyDescent="0.2"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</row>
    <row r="144" spans="3:19" x14ac:dyDescent="0.2"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</row>
    <row r="145" spans="3:19" x14ac:dyDescent="0.2"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</row>
    <row r="146" spans="3:19" x14ac:dyDescent="0.2"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</row>
    <row r="147" spans="3:19" x14ac:dyDescent="0.2"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</row>
    <row r="148" spans="3:19" x14ac:dyDescent="0.2"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</row>
    <row r="149" spans="3:19" x14ac:dyDescent="0.2"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</row>
    <row r="150" spans="3:19" x14ac:dyDescent="0.2"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</row>
    <row r="151" spans="3:19" x14ac:dyDescent="0.2"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</row>
    <row r="152" spans="3:19" x14ac:dyDescent="0.2"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</row>
    <row r="153" spans="3:19" x14ac:dyDescent="0.2"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</row>
    <row r="154" spans="3:19" x14ac:dyDescent="0.2"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</row>
    <row r="155" spans="3:19" x14ac:dyDescent="0.2"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</row>
    <row r="156" spans="3:19" x14ac:dyDescent="0.2"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</row>
    <row r="157" spans="3:19" x14ac:dyDescent="0.2"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</row>
    <row r="158" spans="3:19" x14ac:dyDescent="0.2"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</row>
    <row r="159" spans="3:19" x14ac:dyDescent="0.2"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</row>
    <row r="160" spans="3:19" x14ac:dyDescent="0.2"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</row>
    <row r="161" spans="3:19" x14ac:dyDescent="0.2"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</row>
    <row r="162" spans="3:19" x14ac:dyDescent="0.2"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</row>
    <row r="163" spans="3:19" x14ac:dyDescent="0.2"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</row>
    <row r="164" spans="3:19" x14ac:dyDescent="0.2"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</row>
    <row r="165" spans="3:19" x14ac:dyDescent="0.2"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</row>
    <row r="166" spans="3:19" x14ac:dyDescent="0.2"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</row>
    <row r="167" spans="3:19" x14ac:dyDescent="0.2"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</row>
    <row r="168" spans="3:19" x14ac:dyDescent="0.2"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</row>
    <row r="169" spans="3:19" x14ac:dyDescent="0.2"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</row>
    <row r="170" spans="3:19" x14ac:dyDescent="0.2"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</row>
    <row r="171" spans="3:19" x14ac:dyDescent="0.2"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</row>
    <row r="172" spans="3:19" x14ac:dyDescent="0.2"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</row>
    <row r="173" spans="3:19" x14ac:dyDescent="0.2"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</row>
    <row r="174" spans="3:19" x14ac:dyDescent="0.2"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</row>
    <row r="175" spans="3:19" x14ac:dyDescent="0.2"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</row>
    <row r="176" spans="3:19" x14ac:dyDescent="0.2"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</row>
    <row r="177" spans="3:19" x14ac:dyDescent="0.2"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</row>
    <row r="178" spans="3:19" x14ac:dyDescent="0.2"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</row>
    <row r="179" spans="3:19" x14ac:dyDescent="0.2"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</row>
    <row r="180" spans="3:19" x14ac:dyDescent="0.2"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</row>
    <row r="181" spans="3:19" x14ac:dyDescent="0.2"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</row>
    <row r="182" spans="3:19" x14ac:dyDescent="0.2"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</row>
    <row r="183" spans="3:19" x14ac:dyDescent="0.2"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</row>
    <row r="184" spans="3:19" x14ac:dyDescent="0.2"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</row>
    <row r="185" spans="3:19" x14ac:dyDescent="0.2"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</row>
    <row r="186" spans="3:19" x14ac:dyDescent="0.2"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</row>
    <row r="187" spans="3:19" x14ac:dyDescent="0.2"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</row>
    <row r="188" spans="3:19" x14ac:dyDescent="0.2"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</row>
    <row r="189" spans="3:19" x14ac:dyDescent="0.2"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</row>
    <row r="190" spans="3:19" x14ac:dyDescent="0.2"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</row>
    <row r="191" spans="3:19" x14ac:dyDescent="0.2"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</row>
    <row r="192" spans="3:19" x14ac:dyDescent="0.2"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</row>
    <row r="193" spans="3:19" x14ac:dyDescent="0.2"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</row>
    <row r="194" spans="3:19" x14ac:dyDescent="0.2"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</row>
    <row r="195" spans="3:19" x14ac:dyDescent="0.2"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</row>
    <row r="196" spans="3:19" x14ac:dyDescent="0.2"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</row>
    <row r="197" spans="3:19" x14ac:dyDescent="0.2"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</row>
    <row r="198" spans="3:19" x14ac:dyDescent="0.2"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</row>
    <row r="199" spans="3:19" x14ac:dyDescent="0.2"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</row>
    <row r="200" spans="3:19" x14ac:dyDescent="0.2"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</row>
    <row r="201" spans="3:19" x14ac:dyDescent="0.2"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</row>
    <row r="202" spans="3:19" x14ac:dyDescent="0.2"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</row>
    <row r="203" spans="3:19" x14ac:dyDescent="0.2"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</row>
    <row r="204" spans="3:19" x14ac:dyDescent="0.2"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</row>
    <row r="205" spans="3:19" x14ac:dyDescent="0.2"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</row>
    <row r="206" spans="3:19" x14ac:dyDescent="0.2"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</row>
    <row r="207" spans="3:19" x14ac:dyDescent="0.2"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</row>
    <row r="208" spans="3:19" x14ac:dyDescent="0.2"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</row>
    <row r="209" spans="3:19" x14ac:dyDescent="0.2"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</row>
    <row r="210" spans="3:19" x14ac:dyDescent="0.2"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</row>
    <row r="211" spans="3:19" x14ac:dyDescent="0.2"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</row>
    <row r="212" spans="3:19" x14ac:dyDescent="0.2"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</row>
    <row r="213" spans="3:19" x14ac:dyDescent="0.2"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</row>
    <row r="214" spans="3:19" x14ac:dyDescent="0.2"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</row>
    <row r="215" spans="3:19" x14ac:dyDescent="0.2"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</row>
    <row r="216" spans="3:19" x14ac:dyDescent="0.2"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</row>
    <row r="217" spans="3:19" x14ac:dyDescent="0.2"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</row>
    <row r="218" spans="3:19" x14ac:dyDescent="0.2"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</row>
    <row r="219" spans="3:19" x14ac:dyDescent="0.2"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</row>
    <row r="220" spans="3:19" x14ac:dyDescent="0.2"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</row>
    <row r="221" spans="3:19" x14ac:dyDescent="0.2"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</row>
    <row r="222" spans="3:19" x14ac:dyDescent="0.2"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</row>
    <row r="223" spans="3:19" x14ac:dyDescent="0.2"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</row>
    <row r="224" spans="3:19" x14ac:dyDescent="0.2"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</row>
    <row r="225" spans="3:19" x14ac:dyDescent="0.2"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</row>
    <row r="226" spans="3:19" x14ac:dyDescent="0.2"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</row>
    <row r="227" spans="3:19" x14ac:dyDescent="0.2"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</row>
    <row r="228" spans="3:19" x14ac:dyDescent="0.2"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</row>
    <row r="229" spans="3:19" x14ac:dyDescent="0.2"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</row>
    <row r="230" spans="3:19" x14ac:dyDescent="0.2"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</row>
    <row r="231" spans="3:19" x14ac:dyDescent="0.2"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</row>
    <row r="232" spans="3:19" x14ac:dyDescent="0.2"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</row>
    <row r="233" spans="3:19" x14ac:dyDescent="0.2"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</row>
    <row r="234" spans="3:19" x14ac:dyDescent="0.2"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</row>
    <row r="235" spans="3:19" x14ac:dyDescent="0.2"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</row>
    <row r="236" spans="3:19" x14ac:dyDescent="0.2"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</row>
    <row r="237" spans="3:19" x14ac:dyDescent="0.2"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</row>
    <row r="238" spans="3:19" x14ac:dyDescent="0.2"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</row>
    <row r="239" spans="3:19" x14ac:dyDescent="0.2"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</row>
    <row r="240" spans="3:19" x14ac:dyDescent="0.2"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</row>
    <row r="241" spans="3:19" x14ac:dyDescent="0.2"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</row>
    <row r="242" spans="3:19" x14ac:dyDescent="0.2"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</row>
    <row r="243" spans="3:19" x14ac:dyDescent="0.2"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</row>
    <row r="244" spans="3:19" x14ac:dyDescent="0.2"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</row>
    <row r="245" spans="3:19" x14ac:dyDescent="0.2"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</row>
    <row r="246" spans="3:19" x14ac:dyDescent="0.2"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</row>
    <row r="247" spans="3:19" x14ac:dyDescent="0.2"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</row>
    <row r="248" spans="3:19" x14ac:dyDescent="0.2"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</row>
    <row r="249" spans="3:19" x14ac:dyDescent="0.2"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</row>
    <row r="250" spans="3:19" x14ac:dyDescent="0.2"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</row>
    <row r="251" spans="3:19" x14ac:dyDescent="0.2"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</row>
    <row r="252" spans="3:19" x14ac:dyDescent="0.2"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</row>
    <row r="253" spans="3:19" x14ac:dyDescent="0.2"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</row>
    <row r="254" spans="3:19" x14ac:dyDescent="0.2"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</row>
    <row r="255" spans="3:19" x14ac:dyDescent="0.2"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</row>
    <row r="256" spans="3:19" x14ac:dyDescent="0.2"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</row>
    <row r="257" spans="3:19" x14ac:dyDescent="0.2"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</row>
    <row r="258" spans="3:19" x14ac:dyDescent="0.2"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</row>
    <row r="259" spans="3:19" x14ac:dyDescent="0.2"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</row>
    <row r="260" spans="3:19" x14ac:dyDescent="0.2"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</row>
    <row r="261" spans="3:19" x14ac:dyDescent="0.2"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</row>
    <row r="262" spans="3:19" x14ac:dyDescent="0.2"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</row>
    <row r="263" spans="3:19" x14ac:dyDescent="0.2"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</row>
    <row r="264" spans="3:19" x14ac:dyDescent="0.2"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</row>
    <row r="265" spans="3:19" x14ac:dyDescent="0.2"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</row>
    <row r="266" spans="3:19" x14ac:dyDescent="0.2"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</row>
    <row r="267" spans="3:19" x14ac:dyDescent="0.2"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</row>
    <row r="268" spans="3:19" x14ac:dyDescent="0.2"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</row>
    <row r="269" spans="3:19" x14ac:dyDescent="0.2"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</row>
    <row r="270" spans="3:19" x14ac:dyDescent="0.2"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</row>
    <row r="271" spans="3:19" x14ac:dyDescent="0.2"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</row>
    <row r="272" spans="3:19" x14ac:dyDescent="0.2"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</row>
    <row r="273" spans="3:19" x14ac:dyDescent="0.2"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</row>
    <row r="274" spans="3:19" x14ac:dyDescent="0.2"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</row>
    <row r="275" spans="3:19" x14ac:dyDescent="0.2"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</row>
    <row r="276" spans="3:19" x14ac:dyDescent="0.2"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</row>
    <row r="277" spans="3:19" x14ac:dyDescent="0.2"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</row>
    <row r="278" spans="3:19" x14ac:dyDescent="0.2"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</row>
    <row r="279" spans="3:19" x14ac:dyDescent="0.2"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</row>
    <row r="280" spans="3:19" x14ac:dyDescent="0.2"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</row>
    <row r="281" spans="3:19" x14ac:dyDescent="0.2"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</row>
    <row r="282" spans="3:19" x14ac:dyDescent="0.2"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</row>
    <row r="283" spans="3:19" x14ac:dyDescent="0.2"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</row>
    <row r="284" spans="3:19" x14ac:dyDescent="0.2"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</row>
    <row r="285" spans="3:19" x14ac:dyDescent="0.2"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</row>
    <row r="286" spans="3:19" x14ac:dyDescent="0.2"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</row>
    <row r="287" spans="3:19" x14ac:dyDescent="0.2"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</row>
    <row r="288" spans="3:19" x14ac:dyDescent="0.2"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</row>
    <row r="289" spans="3:19" x14ac:dyDescent="0.2"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</row>
    <row r="290" spans="3:19" x14ac:dyDescent="0.2"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</row>
    <row r="291" spans="3:19" x14ac:dyDescent="0.2"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</row>
    <row r="292" spans="3:19" x14ac:dyDescent="0.2"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</row>
    <row r="293" spans="3:19" x14ac:dyDescent="0.2"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</row>
    <row r="294" spans="3:19" x14ac:dyDescent="0.2"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</row>
    <row r="295" spans="3:19" x14ac:dyDescent="0.2"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</row>
    <row r="296" spans="3:19" x14ac:dyDescent="0.2"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</row>
    <row r="297" spans="3:19" x14ac:dyDescent="0.2"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</row>
    <row r="298" spans="3:19" x14ac:dyDescent="0.2"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</row>
    <row r="299" spans="3:19" x14ac:dyDescent="0.2"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</row>
    <row r="300" spans="3:19" x14ac:dyDescent="0.2"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</row>
    <row r="301" spans="3:19" x14ac:dyDescent="0.2"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</row>
    <row r="302" spans="3:19" x14ac:dyDescent="0.2"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</row>
    <row r="303" spans="3:19" x14ac:dyDescent="0.2"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</row>
    <row r="304" spans="3:19" x14ac:dyDescent="0.2"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</row>
    <row r="305" spans="3:19" x14ac:dyDescent="0.2"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</row>
    <row r="306" spans="3:19" x14ac:dyDescent="0.2"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</row>
    <row r="307" spans="3:19" x14ac:dyDescent="0.2"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</row>
    <row r="308" spans="3:19" x14ac:dyDescent="0.2"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</row>
    <row r="309" spans="3:19" x14ac:dyDescent="0.2"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</row>
    <row r="310" spans="3:19" x14ac:dyDescent="0.2"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</row>
    <row r="311" spans="3:19" x14ac:dyDescent="0.2"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</row>
    <row r="312" spans="3:19" x14ac:dyDescent="0.2"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</row>
    <row r="313" spans="3:19" x14ac:dyDescent="0.2"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</row>
    <row r="314" spans="3:19" x14ac:dyDescent="0.2"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</row>
    <row r="315" spans="3:19" x14ac:dyDescent="0.2"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</row>
    <row r="316" spans="3:19" x14ac:dyDescent="0.2"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</row>
    <row r="317" spans="3:19" x14ac:dyDescent="0.2"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</row>
    <row r="318" spans="3:19" x14ac:dyDescent="0.2"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</row>
    <row r="319" spans="3:19" x14ac:dyDescent="0.2"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</row>
    <row r="320" spans="3:19" x14ac:dyDescent="0.2"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</row>
    <row r="321" spans="3:19" x14ac:dyDescent="0.2"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</row>
    <row r="322" spans="3:19" x14ac:dyDescent="0.2"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</row>
    <row r="323" spans="3:19" x14ac:dyDescent="0.2"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</row>
    <row r="324" spans="3:19" x14ac:dyDescent="0.2"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</row>
    <row r="325" spans="3:19" x14ac:dyDescent="0.2"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</row>
    <row r="326" spans="3:19" x14ac:dyDescent="0.2"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</row>
    <row r="327" spans="3:19" x14ac:dyDescent="0.2"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</row>
    <row r="328" spans="3:19" x14ac:dyDescent="0.2"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</row>
    <row r="329" spans="3:19" x14ac:dyDescent="0.2"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</row>
    <row r="330" spans="3:19" x14ac:dyDescent="0.2"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</row>
    <row r="331" spans="3:19" x14ac:dyDescent="0.2"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</row>
    <row r="332" spans="3:19" x14ac:dyDescent="0.2"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</row>
    <row r="333" spans="3:19" x14ac:dyDescent="0.2"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</row>
    <row r="334" spans="3:19" x14ac:dyDescent="0.2"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</row>
    <row r="335" spans="3:19" x14ac:dyDescent="0.2"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</row>
    <row r="336" spans="3:19" x14ac:dyDescent="0.2"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</row>
    <row r="337" spans="3:19" x14ac:dyDescent="0.2"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</row>
    <row r="338" spans="3:19" x14ac:dyDescent="0.2"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</row>
    <row r="339" spans="3:19" x14ac:dyDescent="0.2"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</row>
    <row r="340" spans="3:19" x14ac:dyDescent="0.2"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</row>
    <row r="341" spans="3:19" x14ac:dyDescent="0.2"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</row>
    <row r="342" spans="3:19" x14ac:dyDescent="0.2"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</row>
    <row r="343" spans="3:19" x14ac:dyDescent="0.2"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</row>
    <row r="344" spans="3:19" x14ac:dyDescent="0.2"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</row>
    <row r="345" spans="3:19" x14ac:dyDescent="0.2"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</row>
    <row r="346" spans="3:19" x14ac:dyDescent="0.2"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</row>
    <row r="347" spans="3:19" x14ac:dyDescent="0.2"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</row>
    <row r="348" spans="3:19" x14ac:dyDescent="0.2"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</row>
    <row r="349" spans="3:19" x14ac:dyDescent="0.2"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</row>
    <row r="350" spans="3:19" x14ac:dyDescent="0.2"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</row>
    <row r="351" spans="3:19" x14ac:dyDescent="0.2"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</row>
    <row r="352" spans="3:19" x14ac:dyDescent="0.2"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</row>
    <row r="353" spans="3:19" x14ac:dyDescent="0.2"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</row>
    <row r="354" spans="3:19" x14ac:dyDescent="0.2"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</row>
    <row r="355" spans="3:19" x14ac:dyDescent="0.2"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</row>
    <row r="356" spans="3:19" x14ac:dyDescent="0.2"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</row>
    <row r="357" spans="3:19" x14ac:dyDescent="0.2"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</row>
    <row r="358" spans="3:19" x14ac:dyDescent="0.2"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</row>
    <row r="359" spans="3:19" x14ac:dyDescent="0.2"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</row>
    <row r="360" spans="3:19" x14ac:dyDescent="0.2"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</row>
    <row r="361" spans="3:19" x14ac:dyDescent="0.2"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</row>
    <row r="362" spans="3:19" x14ac:dyDescent="0.2"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</row>
    <row r="363" spans="3:19" x14ac:dyDescent="0.2"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</row>
    <row r="364" spans="3:19" x14ac:dyDescent="0.2"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</row>
    <row r="365" spans="3:19" x14ac:dyDescent="0.2"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</row>
    <row r="366" spans="3:19" x14ac:dyDescent="0.2"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</row>
    <row r="367" spans="3:19" x14ac:dyDescent="0.2"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</row>
    <row r="368" spans="3:19" x14ac:dyDescent="0.2"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</row>
    <row r="369" spans="3:19" x14ac:dyDescent="0.2"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</row>
    <row r="370" spans="3:19" x14ac:dyDescent="0.2"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</row>
    <row r="371" spans="3:19" x14ac:dyDescent="0.2"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</row>
    <row r="372" spans="3:19" x14ac:dyDescent="0.2"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</row>
    <row r="373" spans="3:19" x14ac:dyDescent="0.2"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</row>
    <row r="374" spans="3:19" x14ac:dyDescent="0.2"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</row>
    <row r="375" spans="3:19" x14ac:dyDescent="0.2"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</row>
    <row r="376" spans="3:19" x14ac:dyDescent="0.2"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</row>
    <row r="377" spans="3:19" x14ac:dyDescent="0.2"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</row>
    <row r="378" spans="3:19" x14ac:dyDescent="0.2"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</row>
    <row r="379" spans="3:19" x14ac:dyDescent="0.2"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</row>
    <row r="380" spans="3:19" x14ac:dyDescent="0.2"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</row>
    <row r="381" spans="3:19" x14ac:dyDescent="0.2"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</row>
    <row r="382" spans="3:19" x14ac:dyDescent="0.2"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</row>
    <row r="383" spans="3:19" x14ac:dyDescent="0.2"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</row>
    <row r="384" spans="3:19" x14ac:dyDescent="0.2"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</row>
    <row r="385" spans="3:19" x14ac:dyDescent="0.2"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</row>
    <row r="386" spans="3:19" x14ac:dyDescent="0.2"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</row>
    <row r="387" spans="3:19" x14ac:dyDescent="0.2"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</row>
    <row r="388" spans="3:19" x14ac:dyDescent="0.2"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</row>
    <row r="389" spans="3:19" x14ac:dyDescent="0.2"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</row>
    <row r="390" spans="3:19" x14ac:dyDescent="0.2"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</row>
    <row r="391" spans="3:19" x14ac:dyDescent="0.2"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</row>
    <row r="392" spans="3:19" x14ac:dyDescent="0.2"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</row>
    <row r="393" spans="3:19" x14ac:dyDescent="0.2"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</row>
    <row r="394" spans="3:19" x14ac:dyDescent="0.2"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</row>
    <row r="395" spans="3:19" x14ac:dyDescent="0.2"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</row>
    <row r="396" spans="3:19" x14ac:dyDescent="0.2"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</row>
    <row r="397" spans="3:19" x14ac:dyDescent="0.2"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</row>
    <row r="398" spans="3:19" x14ac:dyDescent="0.2"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</row>
    <row r="399" spans="3:19" x14ac:dyDescent="0.2"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</row>
    <row r="400" spans="3:19" x14ac:dyDescent="0.2"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</row>
    <row r="401" spans="3:19" x14ac:dyDescent="0.2"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</row>
    <row r="402" spans="3:19" x14ac:dyDescent="0.2"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</row>
    <row r="403" spans="3:19" x14ac:dyDescent="0.2"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</row>
    <row r="404" spans="3:19" x14ac:dyDescent="0.2"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</row>
    <row r="405" spans="3:19" x14ac:dyDescent="0.2"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</row>
    <row r="406" spans="3:19" x14ac:dyDescent="0.2"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</row>
    <row r="407" spans="3:19" x14ac:dyDescent="0.2"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</row>
    <row r="408" spans="3:19" x14ac:dyDescent="0.2"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</row>
    <row r="409" spans="3:19" x14ac:dyDescent="0.2"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</row>
    <row r="410" spans="3:19" x14ac:dyDescent="0.2"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</row>
    <row r="411" spans="3:19" x14ac:dyDescent="0.2"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</row>
    <row r="412" spans="3:19" x14ac:dyDescent="0.2"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</row>
    <row r="413" spans="3:19" x14ac:dyDescent="0.2"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</row>
    <row r="414" spans="3:19" x14ac:dyDescent="0.2"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</row>
    <row r="415" spans="3:19" x14ac:dyDescent="0.2"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</row>
    <row r="416" spans="3:19" x14ac:dyDescent="0.2"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</row>
    <row r="417" spans="3:19" x14ac:dyDescent="0.2"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</row>
    <row r="418" spans="3:19" x14ac:dyDescent="0.2"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</row>
    <row r="419" spans="3:19" x14ac:dyDescent="0.2"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</row>
    <row r="420" spans="3:19" x14ac:dyDescent="0.2"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</row>
    <row r="421" spans="3:19" x14ac:dyDescent="0.2"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</row>
    <row r="422" spans="3:19" x14ac:dyDescent="0.2"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</row>
    <row r="423" spans="3:19" x14ac:dyDescent="0.2"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</row>
    <row r="424" spans="3:19" x14ac:dyDescent="0.2"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</row>
    <row r="425" spans="3:19" x14ac:dyDescent="0.2"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</row>
    <row r="426" spans="3:19" x14ac:dyDescent="0.2"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</row>
    <row r="427" spans="3:19" x14ac:dyDescent="0.2"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</row>
    <row r="428" spans="3:19" x14ac:dyDescent="0.2"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</row>
    <row r="429" spans="3:19" x14ac:dyDescent="0.2"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</row>
    <row r="430" spans="3:19" x14ac:dyDescent="0.2"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</row>
    <row r="431" spans="3:19" x14ac:dyDescent="0.2"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</row>
    <row r="432" spans="3:19" x14ac:dyDescent="0.2"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</row>
    <row r="433" spans="3:19" x14ac:dyDescent="0.2"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</row>
    <row r="434" spans="3:19" x14ac:dyDescent="0.2"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</row>
    <row r="435" spans="3:19" x14ac:dyDescent="0.2"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</row>
    <row r="436" spans="3:19" x14ac:dyDescent="0.2"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</row>
    <row r="437" spans="3:19" x14ac:dyDescent="0.2"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</row>
    <row r="438" spans="3:19" x14ac:dyDescent="0.2"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</row>
    <row r="439" spans="3:19" x14ac:dyDescent="0.2"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</row>
    <row r="440" spans="3:19" x14ac:dyDescent="0.2"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</row>
    <row r="441" spans="3:19" x14ac:dyDescent="0.2"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</row>
    <row r="442" spans="3:19" x14ac:dyDescent="0.2"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</row>
    <row r="443" spans="3:19" x14ac:dyDescent="0.2"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</row>
    <row r="444" spans="3:19" x14ac:dyDescent="0.2"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</row>
    <row r="445" spans="3:19" x14ac:dyDescent="0.2"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</row>
    <row r="446" spans="3:19" x14ac:dyDescent="0.2"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</row>
    <row r="447" spans="3:19" x14ac:dyDescent="0.2"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</row>
    <row r="448" spans="3:19" x14ac:dyDescent="0.2"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</row>
    <row r="449" spans="3:19" x14ac:dyDescent="0.2"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</row>
    <row r="450" spans="3:19" x14ac:dyDescent="0.2"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</row>
    <row r="451" spans="3:19" x14ac:dyDescent="0.2"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</row>
    <row r="452" spans="3:19" x14ac:dyDescent="0.2"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</row>
    <row r="453" spans="3:19" x14ac:dyDescent="0.2"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</row>
    <row r="454" spans="3:19" x14ac:dyDescent="0.2"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</row>
    <row r="455" spans="3:19" x14ac:dyDescent="0.2"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</row>
    <row r="456" spans="3:19" x14ac:dyDescent="0.2"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</row>
    <row r="457" spans="3:19" x14ac:dyDescent="0.2"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</row>
    <row r="458" spans="3:19" x14ac:dyDescent="0.2"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</row>
    <row r="459" spans="3:19" x14ac:dyDescent="0.2"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</row>
    <row r="460" spans="3:19" x14ac:dyDescent="0.2"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</row>
    <row r="461" spans="3:19" x14ac:dyDescent="0.2"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</row>
    <row r="462" spans="3:19" x14ac:dyDescent="0.2"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</row>
    <row r="463" spans="3:19" x14ac:dyDescent="0.2"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</row>
    <row r="464" spans="3:19" x14ac:dyDescent="0.2"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</row>
    <row r="465" spans="3:19" x14ac:dyDescent="0.2"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</row>
    <row r="466" spans="3:19" x14ac:dyDescent="0.2"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</row>
    <row r="467" spans="3:19" x14ac:dyDescent="0.2"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</row>
    <row r="468" spans="3:19" x14ac:dyDescent="0.2"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</row>
    <row r="469" spans="3:19" x14ac:dyDescent="0.2"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</row>
    <row r="470" spans="3:19" x14ac:dyDescent="0.2"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</row>
    <row r="471" spans="3:19" x14ac:dyDescent="0.2"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</row>
    <row r="472" spans="3:19" x14ac:dyDescent="0.2"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</row>
    <row r="473" spans="3:19" x14ac:dyDescent="0.2"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</row>
    <row r="474" spans="3:19" x14ac:dyDescent="0.2"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</row>
    <row r="475" spans="3:19" x14ac:dyDescent="0.2"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</row>
    <row r="476" spans="3:19" x14ac:dyDescent="0.2"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</row>
    <row r="477" spans="3:19" x14ac:dyDescent="0.2"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</row>
    <row r="478" spans="3:19" x14ac:dyDescent="0.2"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</row>
    <row r="479" spans="3:19" x14ac:dyDescent="0.2"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</row>
    <row r="480" spans="3:19" x14ac:dyDescent="0.2"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</row>
    <row r="481" spans="3:19" x14ac:dyDescent="0.2"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</row>
    <row r="482" spans="3:19" x14ac:dyDescent="0.2"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</row>
    <row r="483" spans="3:19" x14ac:dyDescent="0.2"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</row>
    <row r="484" spans="3:19" x14ac:dyDescent="0.2"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</row>
    <row r="485" spans="3:19" x14ac:dyDescent="0.2"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</row>
    <row r="486" spans="3:19" x14ac:dyDescent="0.2"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</row>
    <row r="487" spans="3:19" x14ac:dyDescent="0.2"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</row>
    <row r="488" spans="3:19" x14ac:dyDescent="0.2"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</row>
    <row r="489" spans="3:19" x14ac:dyDescent="0.2"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</row>
    <row r="490" spans="3:19" x14ac:dyDescent="0.2"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</row>
    <row r="491" spans="3:19" x14ac:dyDescent="0.2"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</row>
    <row r="492" spans="3:19" x14ac:dyDescent="0.2"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</row>
    <row r="493" spans="3:19" x14ac:dyDescent="0.2"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</row>
    <row r="494" spans="3:19" x14ac:dyDescent="0.2"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</row>
    <row r="495" spans="3:19" x14ac:dyDescent="0.2"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</row>
    <row r="496" spans="3:19" x14ac:dyDescent="0.2"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</row>
    <row r="497" spans="3:19" x14ac:dyDescent="0.2"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</row>
    <row r="498" spans="3:19" x14ac:dyDescent="0.2"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</row>
    <row r="499" spans="3:19" x14ac:dyDescent="0.2"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</row>
    <row r="500" spans="3:19" x14ac:dyDescent="0.2"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</row>
    <row r="501" spans="3:19" x14ac:dyDescent="0.2"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</row>
    <row r="502" spans="3:19" x14ac:dyDescent="0.2"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</row>
    <row r="503" spans="3:19" x14ac:dyDescent="0.2"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</row>
    <row r="504" spans="3:19" x14ac:dyDescent="0.2"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</row>
    <row r="505" spans="3:19" x14ac:dyDescent="0.2"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</row>
    <row r="506" spans="3:19" x14ac:dyDescent="0.2"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</row>
    <row r="507" spans="3:19" x14ac:dyDescent="0.2"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</row>
    <row r="508" spans="3:19" x14ac:dyDescent="0.2"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</row>
    <row r="509" spans="3:19" x14ac:dyDescent="0.2"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</row>
    <row r="510" spans="3:19" x14ac:dyDescent="0.2"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</row>
    <row r="511" spans="3:19" x14ac:dyDescent="0.2"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</row>
    <row r="512" spans="3:19" x14ac:dyDescent="0.2"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</row>
    <row r="513" spans="3:19" x14ac:dyDescent="0.2"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</row>
    <row r="514" spans="3:19" x14ac:dyDescent="0.2"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</row>
    <row r="515" spans="3:19" x14ac:dyDescent="0.2"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</row>
    <row r="516" spans="3:19" x14ac:dyDescent="0.2"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</row>
    <row r="517" spans="3:19" x14ac:dyDescent="0.2"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</row>
    <row r="518" spans="3:19" x14ac:dyDescent="0.2"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</row>
    <row r="519" spans="3:19" x14ac:dyDescent="0.2"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</row>
    <row r="520" spans="3:19" x14ac:dyDescent="0.2"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</row>
    <row r="521" spans="3:19" x14ac:dyDescent="0.2"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</row>
    <row r="522" spans="3:19" x14ac:dyDescent="0.2"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</row>
    <row r="523" spans="3:19" x14ac:dyDescent="0.2"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</row>
    <row r="524" spans="3:19" x14ac:dyDescent="0.2"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</row>
    <row r="525" spans="3:19" x14ac:dyDescent="0.2"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</row>
    <row r="526" spans="3:19" x14ac:dyDescent="0.2"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</row>
    <row r="527" spans="3:19" x14ac:dyDescent="0.2"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</row>
    <row r="528" spans="3:19" x14ac:dyDescent="0.2"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</row>
    <row r="529" spans="3:19" x14ac:dyDescent="0.2"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</row>
    <row r="530" spans="3:19" x14ac:dyDescent="0.2"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</row>
    <row r="531" spans="3:19" x14ac:dyDescent="0.2"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</row>
    <row r="532" spans="3:19" x14ac:dyDescent="0.2"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</row>
    <row r="533" spans="3:19" x14ac:dyDescent="0.2"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</row>
    <row r="534" spans="3:19" x14ac:dyDescent="0.2"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</row>
    <row r="535" spans="3:19" x14ac:dyDescent="0.2"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</row>
    <row r="536" spans="3:19" x14ac:dyDescent="0.2"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</row>
    <row r="537" spans="3:19" x14ac:dyDescent="0.2"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</row>
    <row r="538" spans="3:19" x14ac:dyDescent="0.2"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</row>
    <row r="539" spans="3:19" x14ac:dyDescent="0.2"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</row>
    <row r="540" spans="3:19" x14ac:dyDescent="0.2"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</row>
    <row r="541" spans="3:19" x14ac:dyDescent="0.2"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</row>
    <row r="542" spans="3:19" x14ac:dyDescent="0.2"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</row>
    <row r="543" spans="3:19" x14ac:dyDescent="0.2"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</row>
    <row r="544" spans="3:19" x14ac:dyDescent="0.2"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</row>
    <row r="545" spans="3:19" x14ac:dyDescent="0.2"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</row>
    <row r="546" spans="3:19" x14ac:dyDescent="0.2"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</row>
    <row r="547" spans="3:19" x14ac:dyDescent="0.2"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</row>
    <row r="548" spans="3:19" x14ac:dyDescent="0.2"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</row>
    <row r="549" spans="3:19" x14ac:dyDescent="0.2"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</row>
    <row r="550" spans="3:19" x14ac:dyDescent="0.2"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</row>
    <row r="551" spans="3:19" x14ac:dyDescent="0.2"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</row>
    <row r="552" spans="3:19" x14ac:dyDescent="0.2"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</row>
    <row r="553" spans="3:19" x14ac:dyDescent="0.2"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</row>
    <row r="554" spans="3:19" x14ac:dyDescent="0.2"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</row>
    <row r="555" spans="3:19" x14ac:dyDescent="0.2"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</row>
    <row r="556" spans="3:19" x14ac:dyDescent="0.2"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</row>
    <row r="557" spans="3:19" x14ac:dyDescent="0.2"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</row>
    <row r="558" spans="3:19" x14ac:dyDescent="0.2"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</row>
    <row r="559" spans="3:19" x14ac:dyDescent="0.2"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</row>
    <row r="560" spans="3:19" x14ac:dyDescent="0.2"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</row>
    <row r="561" spans="3:19" x14ac:dyDescent="0.2"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</row>
    <row r="562" spans="3:19" x14ac:dyDescent="0.2"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</row>
    <row r="563" spans="3:19" x14ac:dyDescent="0.2"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</row>
    <row r="564" spans="3:19" x14ac:dyDescent="0.2"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</row>
    <row r="565" spans="3:19" x14ac:dyDescent="0.2"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</row>
    <row r="566" spans="3:19" x14ac:dyDescent="0.2"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</row>
    <row r="567" spans="3:19" x14ac:dyDescent="0.2"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</row>
    <row r="568" spans="3:19" x14ac:dyDescent="0.2"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</row>
    <row r="569" spans="3:19" x14ac:dyDescent="0.2"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</row>
    <row r="570" spans="3:19" x14ac:dyDescent="0.2"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</row>
    <row r="571" spans="3:19" x14ac:dyDescent="0.2"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</row>
    <row r="572" spans="3:19" x14ac:dyDescent="0.2"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</row>
    <row r="573" spans="3:19" x14ac:dyDescent="0.2"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</row>
    <row r="574" spans="3:19" x14ac:dyDescent="0.2"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</row>
    <row r="575" spans="3:19" x14ac:dyDescent="0.2"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</row>
    <row r="576" spans="3:19" x14ac:dyDescent="0.2"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</row>
    <row r="577" spans="3:19" x14ac:dyDescent="0.2"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</row>
    <row r="578" spans="3:19" x14ac:dyDescent="0.2"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</row>
    <row r="579" spans="3:19" x14ac:dyDescent="0.2"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</row>
    <row r="580" spans="3:19" x14ac:dyDescent="0.2"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</row>
    <row r="581" spans="3:19" x14ac:dyDescent="0.2"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</row>
    <row r="582" spans="3:19" x14ac:dyDescent="0.2"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</row>
    <row r="583" spans="3:19" x14ac:dyDescent="0.2"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</row>
    <row r="584" spans="3:19" x14ac:dyDescent="0.2"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</row>
    <row r="585" spans="3:19" x14ac:dyDescent="0.2"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</row>
    <row r="586" spans="3:19" x14ac:dyDescent="0.2"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</row>
    <row r="587" spans="3:19" x14ac:dyDescent="0.2"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</row>
    <row r="588" spans="3:19" x14ac:dyDescent="0.2"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</row>
    <row r="589" spans="3:19" x14ac:dyDescent="0.2"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</row>
    <row r="590" spans="3:19" x14ac:dyDescent="0.2"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</row>
    <row r="591" spans="3:19" x14ac:dyDescent="0.2"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</row>
    <row r="592" spans="3:19" x14ac:dyDescent="0.2"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</row>
    <row r="593" spans="3:19" x14ac:dyDescent="0.2"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</row>
    <row r="594" spans="3:19" x14ac:dyDescent="0.2"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</row>
    <row r="595" spans="3:19" x14ac:dyDescent="0.2"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</row>
    <row r="596" spans="3:19" x14ac:dyDescent="0.2"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</row>
    <row r="597" spans="3:19" x14ac:dyDescent="0.2"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</row>
    <row r="598" spans="3:19" x14ac:dyDescent="0.2"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</row>
    <row r="599" spans="3:19" x14ac:dyDescent="0.2"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</row>
    <row r="600" spans="3:19" x14ac:dyDescent="0.2"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</row>
    <row r="601" spans="3:19" x14ac:dyDescent="0.2"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</row>
    <row r="602" spans="3:19" x14ac:dyDescent="0.2"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</row>
    <row r="603" spans="3:19" x14ac:dyDescent="0.2"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</row>
    <row r="604" spans="3:19" x14ac:dyDescent="0.2"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</row>
    <row r="605" spans="3:19" x14ac:dyDescent="0.2"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</row>
    <row r="606" spans="3:19" x14ac:dyDescent="0.2"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</row>
    <row r="607" spans="3:19" x14ac:dyDescent="0.2"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</row>
    <row r="608" spans="3:19" x14ac:dyDescent="0.2"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</row>
    <row r="609" spans="3:19" x14ac:dyDescent="0.2"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</row>
    <row r="610" spans="3:19" x14ac:dyDescent="0.2"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</row>
    <row r="611" spans="3:19" x14ac:dyDescent="0.2"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</row>
    <row r="612" spans="3:19" x14ac:dyDescent="0.2"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</row>
    <row r="613" spans="3:19" x14ac:dyDescent="0.2"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</row>
    <row r="614" spans="3:19" x14ac:dyDescent="0.2"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</row>
    <row r="615" spans="3:19" x14ac:dyDescent="0.2"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</row>
    <row r="616" spans="3:19" x14ac:dyDescent="0.2"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</row>
    <row r="617" spans="3:19" x14ac:dyDescent="0.2"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</row>
    <row r="618" spans="3:19" x14ac:dyDescent="0.2"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</row>
    <row r="619" spans="3:19" x14ac:dyDescent="0.2"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</row>
    <row r="620" spans="3:19" x14ac:dyDescent="0.2"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</row>
    <row r="621" spans="3:19" x14ac:dyDescent="0.2"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</row>
    <row r="622" spans="3:19" x14ac:dyDescent="0.2"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</row>
    <row r="623" spans="3:19" x14ac:dyDescent="0.2"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</row>
    <row r="624" spans="3:19" x14ac:dyDescent="0.2"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</row>
    <row r="625" spans="3:19" x14ac:dyDescent="0.2"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</row>
    <row r="626" spans="3:19" x14ac:dyDescent="0.2"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</row>
    <row r="627" spans="3:19" x14ac:dyDescent="0.2"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</row>
    <row r="628" spans="3:19" x14ac:dyDescent="0.2"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</row>
    <row r="629" spans="3:19" x14ac:dyDescent="0.2"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</row>
    <row r="630" spans="3:19" x14ac:dyDescent="0.2"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</row>
    <row r="631" spans="3:19" x14ac:dyDescent="0.2"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</row>
    <row r="632" spans="3:19" x14ac:dyDescent="0.2"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</row>
    <row r="633" spans="3:19" x14ac:dyDescent="0.2"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</row>
    <row r="634" spans="3:19" x14ac:dyDescent="0.2"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</row>
    <row r="635" spans="3:19" x14ac:dyDescent="0.2"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</row>
    <row r="636" spans="3:19" x14ac:dyDescent="0.2"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</row>
    <row r="637" spans="3:19" x14ac:dyDescent="0.2"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</row>
    <row r="638" spans="3:19" x14ac:dyDescent="0.2"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</row>
    <row r="639" spans="3:19" x14ac:dyDescent="0.2"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</row>
    <row r="640" spans="3:19" x14ac:dyDescent="0.2"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</row>
    <row r="641" spans="3:19" x14ac:dyDescent="0.2"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</row>
    <row r="642" spans="3:19" x14ac:dyDescent="0.2"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</row>
    <row r="643" spans="3:19" x14ac:dyDescent="0.2"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</row>
    <row r="644" spans="3:19" x14ac:dyDescent="0.2"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</row>
    <row r="645" spans="3:19" x14ac:dyDescent="0.2"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</row>
    <row r="646" spans="3:19" x14ac:dyDescent="0.2"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</row>
    <row r="647" spans="3:19" x14ac:dyDescent="0.2"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</row>
    <row r="648" spans="3:19" x14ac:dyDescent="0.2"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</row>
    <row r="649" spans="3:19" x14ac:dyDescent="0.2"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</row>
    <row r="650" spans="3:19" x14ac:dyDescent="0.2"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</row>
    <row r="651" spans="3:19" x14ac:dyDescent="0.2"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</row>
    <row r="652" spans="3:19" x14ac:dyDescent="0.2"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</row>
    <row r="653" spans="3:19" x14ac:dyDescent="0.2"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</row>
    <row r="654" spans="3:19" x14ac:dyDescent="0.2"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</row>
    <row r="655" spans="3:19" x14ac:dyDescent="0.2"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</row>
    <row r="656" spans="3:19" x14ac:dyDescent="0.2"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</row>
    <row r="657" spans="3:19" x14ac:dyDescent="0.2"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</row>
    <row r="658" spans="3:19" x14ac:dyDescent="0.2"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</row>
    <row r="659" spans="3:19" x14ac:dyDescent="0.2"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</row>
    <row r="660" spans="3:19" x14ac:dyDescent="0.2"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</row>
    <row r="661" spans="3:19" x14ac:dyDescent="0.2"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</row>
    <row r="662" spans="3:19" x14ac:dyDescent="0.2"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</row>
    <row r="663" spans="3:19" x14ac:dyDescent="0.2"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</row>
    <row r="664" spans="3:19" x14ac:dyDescent="0.2"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</row>
    <row r="665" spans="3:19" x14ac:dyDescent="0.2"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</row>
    <row r="666" spans="3:19" x14ac:dyDescent="0.2"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</row>
    <row r="667" spans="3:19" x14ac:dyDescent="0.2"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</row>
    <row r="668" spans="3:19" x14ac:dyDescent="0.2"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</row>
    <row r="669" spans="3:19" x14ac:dyDescent="0.2"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</row>
    <row r="670" spans="3:19" x14ac:dyDescent="0.2"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</row>
    <row r="671" spans="3:19" x14ac:dyDescent="0.2"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</row>
    <row r="672" spans="3:19" x14ac:dyDescent="0.2"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</row>
    <row r="673" spans="3:19" x14ac:dyDescent="0.2"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</row>
    <row r="674" spans="3:19" x14ac:dyDescent="0.2"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</row>
    <row r="675" spans="3:19" x14ac:dyDescent="0.2"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</row>
    <row r="676" spans="3:19" x14ac:dyDescent="0.2"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</row>
    <row r="677" spans="3:19" x14ac:dyDescent="0.2"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</row>
    <row r="678" spans="3:19" x14ac:dyDescent="0.2"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</row>
    <row r="679" spans="3:19" x14ac:dyDescent="0.2"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</row>
    <row r="680" spans="3:19" x14ac:dyDescent="0.2"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</row>
    <row r="681" spans="3:19" x14ac:dyDescent="0.2"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</row>
    <row r="682" spans="3:19" x14ac:dyDescent="0.2"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</row>
    <row r="683" spans="3:19" x14ac:dyDescent="0.2"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</row>
    <row r="684" spans="3:19" x14ac:dyDescent="0.2"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</row>
    <row r="685" spans="3:19" x14ac:dyDescent="0.2"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</row>
    <row r="686" spans="3:19" x14ac:dyDescent="0.2"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</row>
    <row r="687" spans="3:19" x14ac:dyDescent="0.2"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</row>
    <row r="688" spans="3:19" x14ac:dyDescent="0.2"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</row>
    <row r="689" spans="3:19" x14ac:dyDescent="0.2"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</row>
    <row r="690" spans="3:19" x14ac:dyDescent="0.2"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</row>
    <row r="691" spans="3:19" x14ac:dyDescent="0.2"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</row>
    <row r="692" spans="3:19" x14ac:dyDescent="0.2"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</row>
    <row r="693" spans="3:19" x14ac:dyDescent="0.2"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</row>
    <row r="694" spans="3:19" x14ac:dyDescent="0.2"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</row>
    <row r="695" spans="3:19" x14ac:dyDescent="0.2"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</row>
    <row r="696" spans="3:19" x14ac:dyDescent="0.2"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</row>
    <row r="697" spans="3:19" x14ac:dyDescent="0.2"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</row>
    <row r="698" spans="3:19" x14ac:dyDescent="0.2"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</row>
    <row r="699" spans="3:19" x14ac:dyDescent="0.2"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</row>
    <row r="700" spans="3:19" x14ac:dyDescent="0.2"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</row>
    <row r="701" spans="3:19" x14ac:dyDescent="0.2"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</row>
    <row r="702" spans="3:19" x14ac:dyDescent="0.2"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</row>
    <row r="703" spans="3:19" x14ac:dyDescent="0.2"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</row>
    <row r="704" spans="3:19" x14ac:dyDescent="0.2"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</row>
    <row r="705" spans="3:19" x14ac:dyDescent="0.2"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</row>
    <row r="706" spans="3:19" x14ac:dyDescent="0.2"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</row>
    <row r="707" spans="3:19" x14ac:dyDescent="0.2"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</row>
    <row r="708" spans="3:19" x14ac:dyDescent="0.2"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</row>
    <row r="709" spans="3:19" x14ac:dyDescent="0.2"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</row>
    <row r="710" spans="3:19" x14ac:dyDescent="0.2"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</row>
    <row r="711" spans="3:19" x14ac:dyDescent="0.2"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</row>
    <row r="712" spans="3:19" x14ac:dyDescent="0.2"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</row>
    <row r="713" spans="3:19" x14ac:dyDescent="0.2"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</row>
    <row r="714" spans="3:19" x14ac:dyDescent="0.2"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</row>
    <row r="715" spans="3:19" x14ac:dyDescent="0.2"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</row>
    <row r="716" spans="3:19" x14ac:dyDescent="0.2"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</row>
    <row r="717" spans="3:19" x14ac:dyDescent="0.2"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</row>
    <row r="718" spans="3:19" x14ac:dyDescent="0.2"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</row>
    <row r="719" spans="3:19" x14ac:dyDescent="0.2"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</row>
    <row r="720" spans="3:19" x14ac:dyDescent="0.2"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</row>
    <row r="721" spans="3:19" x14ac:dyDescent="0.2"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</row>
    <row r="722" spans="3:19" x14ac:dyDescent="0.2"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</row>
    <row r="723" spans="3:19" x14ac:dyDescent="0.2"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</row>
    <row r="724" spans="3:19" x14ac:dyDescent="0.2"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</row>
    <row r="725" spans="3:19" x14ac:dyDescent="0.2"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</row>
    <row r="726" spans="3:19" x14ac:dyDescent="0.2"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</row>
    <row r="727" spans="3:19" x14ac:dyDescent="0.2"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</row>
    <row r="728" spans="3:19" x14ac:dyDescent="0.2"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</row>
    <row r="729" spans="3:19" x14ac:dyDescent="0.2"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</row>
    <row r="730" spans="3:19" x14ac:dyDescent="0.2"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</row>
    <row r="731" spans="3:19" x14ac:dyDescent="0.2"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</row>
    <row r="732" spans="3:19" x14ac:dyDescent="0.2"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</row>
    <row r="733" spans="3:19" x14ac:dyDescent="0.2"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</row>
    <row r="734" spans="3:19" x14ac:dyDescent="0.2"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</row>
    <row r="735" spans="3:19" x14ac:dyDescent="0.2"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</row>
    <row r="736" spans="3:19" x14ac:dyDescent="0.2"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</row>
    <row r="737" spans="3:19" x14ac:dyDescent="0.2"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</row>
    <row r="738" spans="3:19" x14ac:dyDescent="0.2"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</row>
    <row r="739" spans="3:19" x14ac:dyDescent="0.2"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</row>
    <row r="740" spans="3:19" x14ac:dyDescent="0.2"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</row>
    <row r="741" spans="3:19" x14ac:dyDescent="0.2"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</row>
    <row r="742" spans="3:19" x14ac:dyDescent="0.2"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</row>
    <row r="743" spans="3:19" x14ac:dyDescent="0.2"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</row>
    <row r="744" spans="3:19" x14ac:dyDescent="0.2"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</row>
    <row r="745" spans="3:19" x14ac:dyDescent="0.2"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</row>
    <row r="746" spans="3:19" x14ac:dyDescent="0.2"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</row>
    <row r="747" spans="3:19" x14ac:dyDescent="0.2"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</row>
    <row r="748" spans="3:19" x14ac:dyDescent="0.2"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</row>
    <row r="749" spans="3:19" x14ac:dyDescent="0.2"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</row>
    <row r="750" spans="3:19" x14ac:dyDescent="0.2"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</row>
    <row r="751" spans="3:19" x14ac:dyDescent="0.2"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</row>
    <row r="752" spans="3:19" x14ac:dyDescent="0.2"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</row>
    <row r="753" spans="3:19" x14ac:dyDescent="0.2"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</row>
    <row r="754" spans="3:19" x14ac:dyDescent="0.2"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</row>
    <row r="755" spans="3:19" x14ac:dyDescent="0.2"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</row>
    <row r="756" spans="3:19" x14ac:dyDescent="0.2"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</row>
    <row r="757" spans="3:19" x14ac:dyDescent="0.2"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</row>
    <row r="758" spans="3:19" x14ac:dyDescent="0.2"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</row>
    <row r="759" spans="3:19" x14ac:dyDescent="0.2"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</row>
    <row r="760" spans="3:19" x14ac:dyDescent="0.2"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</row>
    <row r="761" spans="3:19" x14ac:dyDescent="0.2"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</row>
    <row r="762" spans="3:19" x14ac:dyDescent="0.2"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</row>
    <row r="763" spans="3:19" x14ac:dyDescent="0.2"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</row>
    <row r="764" spans="3:19" x14ac:dyDescent="0.2"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</row>
    <row r="765" spans="3:19" x14ac:dyDescent="0.2"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</row>
    <row r="766" spans="3:19" x14ac:dyDescent="0.2"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</row>
    <row r="767" spans="3:19" x14ac:dyDescent="0.2"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</row>
    <row r="768" spans="3:19" x14ac:dyDescent="0.2"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</row>
    <row r="769" spans="3:19" x14ac:dyDescent="0.2"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</row>
    <row r="770" spans="3:19" x14ac:dyDescent="0.2"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</row>
    <row r="771" spans="3:19" x14ac:dyDescent="0.2"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</row>
    <row r="772" spans="3:19" x14ac:dyDescent="0.2"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</row>
    <row r="773" spans="3:19" x14ac:dyDescent="0.2"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</row>
    <row r="774" spans="3:19" x14ac:dyDescent="0.2"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</row>
    <row r="775" spans="3:19" x14ac:dyDescent="0.2"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</row>
    <row r="776" spans="3:19" x14ac:dyDescent="0.2"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</row>
    <row r="777" spans="3:19" x14ac:dyDescent="0.2"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</row>
    <row r="778" spans="3:19" x14ac:dyDescent="0.2"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</row>
    <row r="779" spans="3:19" x14ac:dyDescent="0.2"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</row>
    <row r="780" spans="3:19" x14ac:dyDescent="0.2"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</row>
    <row r="781" spans="3:19" x14ac:dyDescent="0.2"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</row>
    <row r="782" spans="3:19" x14ac:dyDescent="0.2"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</row>
    <row r="783" spans="3:19" x14ac:dyDescent="0.2"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</row>
    <row r="784" spans="3:19" x14ac:dyDescent="0.2"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</row>
    <row r="785" spans="3:19" x14ac:dyDescent="0.2"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</row>
    <row r="786" spans="3:19" x14ac:dyDescent="0.2"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</row>
    <row r="787" spans="3:19" x14ac:dyDescent="0.2"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</row>
    <row r="788" spans="3:19" x14ac:dyDescent="0.2"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</row>
    <row r="789" spans="3:19" x14ac:dyDescent="0.2"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</row>
    <row r="790" spans="3:19" x14ac:dyDescent="0.2"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</row>
    <row r="791" spans="3:19" x14ac:dyDescent="0.2"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</row>
    <row r="792" spans="3:19" x14ac:dyDescent="0.2"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</row>
    <row r="793" spans="3:19" x14ac:dyDescent="0.2"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</row>
    <row r="794" spans="3:19" x14ac:dyDescent="0.2"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</row>
    <row r="795" spans="3:19" x14ac:dyDescent="0.2"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</row>
    <row r="796" spans="3:19" x14ac:dyDescent="0.2"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</row>
    <row r="797" spans="3:19" x14ac:dyDescent="0.2"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</row>
    <row r="798" spans="3:19" x14ac:dyDescent="0.2"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</row>
    <row r="799" spans="3:19" x14ac:dyDescent="0.2"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</row>
    <row r="800" spans="3:19" x14ac:dyDescent="0.2"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</row>
    <row r="801" spans="3:19" x14ac:dyDescent="0.2"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</row>
    <row r="802" spans="3:19" x14ac:dyDescent="0.2"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</row>
    <row r="803" spans="3:19" x14ac:dyDescent="0.2"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</row>
    <row r="804" spans="3:19" x14ac:dyDescent="0.2"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</row>
    <row r="805" spans="3:19" x14ac:dyDescent="0.2"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</row>
    <row r="806" spans="3:19" x14ac:dyDescent="0.2"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</row>
    <row r="807" spans="3:19" x14ac:dyDescent="0.2"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</row>
    <row r="808" spans="3:19" x14ac:dyDescent="0.2"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</row>
    <row r="809" spans="3:19" x14ac:dyDescent="0.2"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</row>
    <row r="810" spans="3:19" x14ac:dyDescent="0.2"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</row>
    <row r="811" spans="3:19" x14ac:dyDescent="0.2"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</row>
    <row r="812" spans="3:19" x14ac:dyDescent="0.2"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</row>
    <row r="813" spans="3:19" x14ac:dyDescent="0.2"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</row>
    <row r="814" spans="3:19" x14ac:dyDescent="0.2"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</row>
    <row r="815" spans="3:19" x14ac:dyDescent="0.2"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</row>
    <row r="816" spans="3:19" x14ac:dyDescent="0.2"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</row>
    <row r="817" spans="3:19" x14ac:dyDescent="0.2"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</row>
    <row r="818" spans="3:19" x14ac:dyDescent="0.2"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</row>
    <row r="819" spans="3:19" x14ac:dyDescent="0.2"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</row>
    <row r="820" spans="3:19" x14ac:dyDescent="0.2"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</row>
    <row r="821" spans="3:19" x14ac:dyDescent="0.2"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</row>
    <row r="822" spans="3:19" x14ac:dyDescent="0.2"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</row>
    <row r="823" spans="3:19" x14ac:dyDescent="0.2"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</row>
    <row r="824" spans="3:19" x14ac:dyDescent="0.2"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</row>
    <row r="825" spans="3:19" x14ac:dyDescent="0.2"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</row>
    <row r="826" spans="3:19" x14ac:dyDescent="0.2"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</row>
    <row r="827" spans="3:19" x14ac:dyDescent="0.2"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</row>
    <row r="828" spans="3:19" x14ac:dyDescent="0.2"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</row>
    <row r="829" spans="3:19" x14ac:dyDescent="0.2"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</row>
    <row r="830" spans="3:19" x14ac:dyDescent="0.2"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</row>
    <row r="831" spans="3:19" x14ac:dyDescent="0.2"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</row>
    <row r="832" spans="3:19" x14ac:dyDescent="0.2"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</row>
    <row r="833" spans="3:19" x14ac:dyDescent="0.2"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</row>
    <row r="834" spans="3:19" x14ac:dyDescent="0.2"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</row>
    <row r="835" spans="3:19" x14ac:dyDescent="0.2"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</row>
    <row r="836" spans="3:19" x14ac:dyDescent="0.2"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</row>
    <row r="837" spans="3:19" x14ac:dyDescent="0.2"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</row>
    <row r="838" spans="3:19" x14ac:dyDescent="0.2"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</row>
    <row r="839" spans="3:19" x14ac:dyDescent="0.2"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</row>
    <row r="840" spans="3:19" x14ac:dyDescent="0.2"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</row>
    <row r="841" spans="3:19" x14ac:dyDescent="0.2"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</row>
    <row r="842" spans="3:19" x14ac:dyDescent="0.2"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</row>
    <row r="843" spans="3:19" x14ac:dyDescent="0.2"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</row>
    <row r="844" spans="3:19" x14ac:dyDescent="0.2"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</row>
    <row r="845" spans="3:19" x14ac:dyDescent="0.2"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</row>
    <row r="846" spans="3:19" x14ac:dyDescent="0.2"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</row>
    <row r="847" spans="3:19" x14ac:dyDescent="0.2"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</row>
    <row r="848" spans="3:19" x14ac:dyDescent="0.2"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</row>
    <row r="849" spans="3:19" x14ac:dyDescent="0.2"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</row>
    <row r="850" spans="3:19" x14ac:dyDescent="0.2"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</row>
    <row r="851" spans="3:19" x14ac:dyDescent="0.2"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</row>
    <row r="852" spans="3:19" x14ac:dyDescent="0.2"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</row>
    <row r="853" spans="3:19" x14ac:dyDescent="0.2"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</row>
    <row r="854" spans="3:19" x14ac:dyDescent="0.2"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</row>
    <row r="855" spans="3:19" x14ac:dyDescent="0.2"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</row>
    <row r="856" spans="3:19" x14ac:dyDescent="0.2"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</row>
    <row r="857" spans="3:19" x14ac:dyDescent="0.2"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</row>
    <row r="858" spans="3:19" x14ac:dyDescent="0.2"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</row>
    <row r="859" spans="3:19" x14ac:dyDescent="0.2"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</row>
    <row r="860" spans="3:19" x14ac:dyDescent="0.2"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</row>
    <row r="861" spans="3:19" x14ac:dyDescent="0.2"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</row>
    <row r="862" spans="3:19" x14ac:dyDescent="0.2"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</row>
    <row r="863" spans="3:19" x14ac:dyDescent="0.2"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</row>
    <row r="864" spans="3:19" x14ac:dyDescent="0.2"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</row>
    <row r="865" spans="3:19" x14ac:dyDescent="0.2"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</row>
    <row r="866" spans="3:19" x14ac:dyDescent="0.2"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</row>
    <row r="867" spans="3:19" x14ac:dyDescent="0.2"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</row>
    <row r="868" spans="3:19" x14ac:dyDescent="0.2"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</row>
    <row r="869" spans="3:19" x14ac:dyDescent="0.2"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</row>
    <row r="870" spans="3:19" x14ac:dyDescent="0.2"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</row>
    <row r="871" spans="3:19" x14ac:dyDescent="0.2"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</row>
    <row r="872" spans="3:19" x14ac:dyDescent="0.2"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</row>
    <row r="873" spans="3:19" x14ac:dyDescent="0.2"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</row>
    <row r="874" spans="3:19" x14ac:dyDescent="0.2"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</row>
    <row r="875" spans="3:19" x14ac:dyDescent="0.2"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</row>
    <row r="876" spans="3:19" x14ac:dyDescent="0.2"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</row>
    <row r="877" spans="3:19" x14ac:dyDescent="0.2"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</row>
    <row r="878" spans="3:19" x14ac:dyDescent="0.2"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</row>
    <row r="879" spans="3:19" x14ac:dyDescent="0.2"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</row>
    <row r="880" spans="3:19" x14ac:dyDescent="0.2"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</row>
    <row r="881" spans="3:19" x14ac:dyDescent="0.2"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</row>
    <row r="882" spans="3:19" x14ac:dyDescent="0.2"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</row>
    <row r="883" spans="3:19" x14ac:dyDescent="0.2"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</row>
    <row r="884" spans="3:19" x14ac:dyDescent="0.2"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</row>
    <row r="885" spans="3:19" x14ac:dyDescent="0.2"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</row>
    <row r="886" spans="3:19" x14ac:dyDescent="0.2"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</row>
    <row r="887" spans="3:19" x14ac:dyDescent="0.2"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</row>
    <row r="888" spans="3:19" x14ac:dyDescent="0.2"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</row>
    <row r="889" spans="3:19" x14ac:dyDescent="0.2"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</row>
    <row r="890" spans="3:19" x14ac:dyDescent="0.2"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</row>
    <row r="891" spans="3:19" x14ac:dyDescent="0.2"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</row>
    <row r="892" spans="3:19" x14ac:dyDescent="0.2"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</row>
    <row r="893" spans="3:19" x14ac:dyDescent="0.2"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</row>
    <row r="894" spans="3:19" x14ac:dyDescent="0.2"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</row>
    <row r="895" spans="3:19" x14ac:dyDescent="0.2"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</row>
    <row r="896" spans="3:19" x14ac:dyDescent="0.2"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</row>
    <row r="897" spans="3:19" x14ac:dyDescent="0.2"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</row>
    <row r="898" spans="3:19" x14ac:dyDescent="0.2"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</row>
    <row r="899" spans="3:19" x14ac:dyDescent="0.2"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</row>
    <row r="900" spans="3:19" x14ac:dyDescent="0.2"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</row>
    <row r="901" spans="3:19" x14ac:dyDescent="0.2"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</row>
    <row r="902" spans="3:19" x14ac:dyDescent="0.2"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</row>
    <row r="903" spans="3:19" x14ac:dyDescent="0.2"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</row>
    <row r="904" spans="3:19" x14ac:dyDescent="0.2"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</row>
    <row r="905" spans="3:19" x14ac:dyDescent="0.2"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</row>
    <row r="906" spans="3:19" x14ac:dyDescent="0.2"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</row>
    <row r="907" spans="3:19" x14ac:dyDescent="0.2"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</row>
    <row r="908" spans="3:19" x14ac:dyDescent="0.2"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</row>
    <row r="909" spans="3:19" x14ac:dyDescent="0.2"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</row>
    <row r="910" spans="3:19" x14ac:dyDescent="0.2"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</row>
    <row r="911" spans="3:19" x14ac:dyDescent="0.2"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</row>
    <row r="912" spans="3:19" x14ac:dyDescent="0.2"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</row>
    <row r="913" spans="3:19" x14ac:dyDescent="0.2"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</row>
    <row r="914" spans="3:19" x14ac:dyDescent="0.2"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</row>
    <row r="915" spans="3:19" x14ac:dyDescent="0.2"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</row>
    <row r="916" spans="3:19" x14ac:dyDescent="0.2"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</row>
    <row r="917" spans="3:19" x14ac:dyDescent="0.2"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</row>
    <row r="918" spans="3:19" x14ac:dyDescent="0.2"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</row>
    <row r="919" spans="3:19" x14ac:dyDescent="0.2"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</row>
    <row r="920" spans="3:19" x14ac:dyDescent="0.2"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</row>
    <row r="921" spans="3:19" x14ac:dyDescent="0.2"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</row>
    <row r="922" spans="3:19" x14ac:dyDescent="0.2"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</row>
    <row r="923" spans="3:19" x14ac:dyDescent="0.2"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</row>
    <row r="924" spans="3:19" x14ac:dyDescent="0.2"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</row>
    <row r="925" spans="3:19" x14ac:dyDescent="0.2"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</row>
    <row r="926" spans="3:19" x14ac:dyDescent="0.2"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</row>
    <row r="927" spans="3:19" x14ac:dyDescent="0.2"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</row>
    <row r="928" spans="3:19" x14ac:dyDescent="0.2"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</row>
    <row r="929" spans="3:19" x14ac:dyDescent="0.2"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</row>
    <row r="930" spans="3:19" x14ac:dyDescent="0.2"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</row>
    <row r="931" spans="3:19" x14ac:dyDescent="0.2"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</row>
    <row r="932" spans="3:19" x14ac:dyDescent="0.2"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</row>
    <row r="933" spans="3:19" x14ac:dyDescent="0.2"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</row>
    <row r="934" spans="3:19" x14ac:dyDescent="0.2"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</row>
    <row r="935" spans="3:19" x14ac:dyDescent="0.2"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</row>
    <row r="936" spans="3:19" x14ac:dyDescent="0.2"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</row>
    <row r="937" spans="3:19" x14ac:dyDescent="0.2"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</row>
    <row r="938" spans="3:19" x14ac:dyDescent="0.2"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</row>
    <row r="939" spans="3:19" x14ac:dyDescent="0.2"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</row>
    <row r="940" spans="3:19" x14ac:dyDescent="0.2"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</row>
    <row r="941" spans="3:19" x14ac:dyDescent="0.2"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</row>
    <row r="942" spans="3:19" x14ac:dyDescent="0.2"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</row>
    <row r="943" spans="3:19" x14ac:dyDescent="0.2"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</row>
    <row r="944" spans="3:19" x14ac:dyDescent="0.2"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</row>
    <row r="945" spans="3:19" x14ac:dyDescent="0.2"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</row>
    <row r="946" spans="3:19" x14ac:dyDescent="0.2"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</row>
    <row r="947" spans="3:19" x14ac:dyDescent="0.2"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</row>
    <row r="948" spans="3:19" x14ac:dyDescent="0.2"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</row>
    <row r="949" spans="3:19" x14ac:dyDescent="0.2"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</row>
    <row r="950" spans="3:19" x14ac:dyDescent="0.2"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</row>
    <row r="951" spans="3:19" x14ac:dyDescent="0.2"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</row>
    <row r="952" spans="3:19" x14ac:dyDescent="0.2"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</row>
    <row r="953" spans="3:19" x14ac:dyDescent="0.2"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</row>
    <row r="954" spans="3:19" x14ac:dyDescent="0.2"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</row>
    <row r="955" spans="3:19" x14ac:dyDescent="0.2"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</row>
    <row r="956" spans="3:19" x14ac:dyDescent="0.2"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</row>
    <row r="957" spans="3:19" x14ac:dyDescent="0.2"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</row>
    <row r="958" spans="3:19" x14ac:dyDescent="0.2"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</row>
    <row r="959" spans="3:19" x14ac:dyDescent="0.2"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</row>
    <row r="960" spans="3:19" x14ac:dyDescent="0.2"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</row>
    <row r="961" spans="3:19" x14ac:dyDescent="0.2"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</row>
    <row r="962" spans="3:19" x14ac:dyDescent="0.2"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</row>
    <row r="963" spans="3:19" x14ac:dyDescent="0.2"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</row>
    <row r="964" spans="3:19" x14ac:dyDescent="0.2"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</row>
    <row r="965" spans="3:19" x14ac:dyDescent="0.2"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</row>
    <row r="966" spans="3:19" x14ac:dyDescent="0.2"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</row>
    <row r="967" spans="3:19" x14ac:dyDescent="0.2"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</row>
    <row r="968" spans="3:19" x14ac:dyDescent="0.2"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</row>
    <row r="969" spans="3:19" x14ac:dyDescent="0.2"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</row>
    <row r="970" spans="3:19" x14ac:dyDescent="0.2"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</row>
    <row r="971" spans="3:19" x14ac:dyDescent="0.2"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</row>
    <row r="972" spans="3:19" x14ac:dyDescent="0.2"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</row>
    <row r="973" spans="3:19" x14ac:dyDescent="0.2"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</row>
    <row r="974" spans="3:19" x14ac:dyDescent="0.2"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</row>
    <row r="975" spans="3:19" x14ac:dyDescent="0.2"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</row>
    <row r="976" spans="3:19" x14ac:dyDescent="0.2"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</row>
    <row r="977" spans="3:19" x14ac:dyDescent="0.2"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</row>
    <row r="978" spans="3:19" x14ac:dyDescent="0.2"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</row>
    <row r="979" spans="3:19" x14ac:dyDescent="0.2"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</row>
    <row r="980" spans="3:19" x14ac:dyDescent="0.2"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</row>
    <row r="981" spans="3:19" x14ac:dyDescent="0.2"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</row>
    <row r="982" spans="3:19" x14ac:dyDescent="0.2"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</row>
    <row r="983" spans="3:19" x14ac:dyDescent="0.2"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</row>
    <row r="984" spans="3:19" x14ac:dyDescent="0.2"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</row>
    <row r="985" spans="3:19" x14ac:dyDescent="0.2"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</row>
    <row r="986" spans="3:19" x14ac:dyDescent="0.2"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</row>
    <row r="987" spans="3:19" x14ac:dyDescent="0.2"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</row>
    <row r="988" spans="3:19" x14ac:dyDescent="0.2"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</row>
    <row r="989" spans="3:19" x14ac:dyDescent="0.2"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</row>
    <row r="990" spans="3:19" x14ac:dyDescent="0.2"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</row>
    <row r="991" spans="3:19" x14ac:dyDescent="0.2"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</row>
    <row r="992" spans="3:19" x14ac:dyDescent="0.2"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</row>
    <row r="993" spans="3:19" x14ac:dyDescent="0.2"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</row>
    <row r="994" spans="3:19" x14ac:dyDescent="0.2"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</row>
    <row r="995" spans="3:19" x14ac:dyDescent="0.2"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</row>
    <row r="996" spans="3:19" x14ac:dyDescent="0.2"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</row>
    <row r="997" spans="3:19" x14ac:dyDescent="0.2"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</row>
    <row r="998" spans="3:19" x14ac:dyDescent="0.2"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</row>
    <row r="999" spans="3:19" x14ac:dyDescent="0.2"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</row>
    <row r="1000" spans="3:19" x14ac:dyDescent="0.2"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</row>
    <row r="1001" spans="3:19" x14ac:dyDescent="0.2"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</row>
    <row r="1002" spans="3:19" x14ac:dyDescent="0.2"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</row>
    <row r="1003" spans="3:19" x14ac:dyDescent="0.2"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</row>
    <row r="1004" spans="3:19" x14ac:dyDescent="0.2"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</row>
    <row r="1005" spans="3:19" x14ac:dyDescent="0.2"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</row>
    <row r="1006" spans="3:19" x14ac:dyDescent="0.2"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</row>
    <row r="1007" spans="3:19" x14ac:dyDescent="0.2"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</row>
    <row r="1008" spans="3:19" x14ac:dyDescent="0.2"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</row>
    <row r="1009" spans="3:19" x14ac:dyDescent="0.2"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</row>
    <row r="1010" spans="3:19" x14ac:dyDescent="0.2"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</row>
    <row r="1011" spans="3:19" x14ac:dyDescent="0.2"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</row>
    <row r="1012" spans="3:19" x14ac:dyDescent="0.2"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</row>
    <row r="1013" spans="3:19" x14ac:dyDescent="0.2"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</row>
    <row r="1014" spans="3:19" x14ac:dyDescent="0.2"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</row>
    <row r="1015" spans="3:19" x14ac:dyDescent="0.2"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</row>
    <row r="1016" spans="3:19" x14ac:dyDescent="0.2"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</row>
    <row r="1017" spans="3:19" x14ac:dyDescent="0.2"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</row>
    <row r="1018" spans="3:19" x14ac:dyDescent="0.2"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</row>
    <row r="1019" spans="3:19" x14ac:dyDescent="0.2"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</row>
    <row r="1020" spans="3:19" x14ac:dyDescent="0.2"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</row>
    <row r="1021" spans="3:19" x14ac:dyDescent="0.2"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</row>
    <row r="1022" spans="3:19" x14ac:dyDescent="0.2"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</row>
    <row r="1023" spans="3:19" x14ac:dyDescent="0.2"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</row>
    <row r="1024" spans="3:19" x14ac:dyDescent="0.2"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</row>
    <row r="1025" spans="3:19" x14ac:dyDescent="0.2"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</row>
    <row r="1026" spans="3:19" x14ac:dyDescent="0.2"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</row>
    <row r="1027" spans="3:19" x14ac:dyDescent="0.2"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</row>
    <row r="1028" spans="3:19" x14ac:dyDescent="0.2"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</row>
    <row r="1029" spans="3:19" x14ac:dyDescent="0.2"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</row>
    <row r="1030" spans="3:19" x14ac:dyDescent="0.2"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</row>
    <row r="1031" spans="3:19" x14ac:dyDescent="0.2"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</row>
    <row r="1032" spans="3:19" x14ac:dyDescent="0.2"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</row>
    <row r="1033" spans="3:19" x14ac:dyDescent="0.2"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</row>
    <row r="1034" spans="3:19" x14ac:dyDescent="0.2"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</row>
    <row r="1035" spans="3:19" x14ac:dyDescent="0.2"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</row>
    <row r="1036" spans="3:19" x14ac:dyDescent="0.2"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</row>
    <row r="1037" spans="3:19" x14ac:dyDescent="0.2"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</row>
    <row r="1038" spans="3:19" x14ac:dyDescent="0.2"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</row>
    <row r="1039" spans="3:19" x14ac:dyDescent="0.2"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</row>
    <row r="1040" spans="3:19" x14ac:dyDescent="0.2"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</row>
    <row r="1041" spans="3:19" x14ac:dyDescent="0.2"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</row>
    <row r="1042" spans="3:19" x14ac:dyDescent="0.2"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</row>
    <row r="1043" spans="3:19" x14ac:dyDescent="0.2"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</row>
    <row r="1044" spans="3:19" x14ac:dyDescent="0.2"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</row>
    <row r="1045" spans="3:19" x14ac:dyDescent="0.2"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</row>
    <row r="1046" spans="3:19" x14ac:dyDescent="0.2"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</row>
    <row r="1047" spans="3:19" x14ac:dyDescent="0.2"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</row>
    <row r="1048" spans="3:19" x14ac:dyDescent="0.2"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</row>
    <row r="1049" spans="3:19" x14ac:dyDescent="0.2"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</row>
    <row r="1050" spans="3:19" x14ac:dyDescent="0.2"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</row>
    <row r="1051" spans="3:19" x14ac:dyDescent="0.2"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</row>
    <row r="1052" spans="3:19" x14ac:dyDescent="0.2"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</row>
    <row r="1053" spans="3:19" x14ac:dyDescent="0.2"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</row>
    <row r="1054" spans="3:19" x14ac:dyDescent="0.2"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</row>
    <row r="1055" spans="3:19" x14ac:dyDescent="0.2"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</row>
    <row r="1056" spans="3:19" x14ac:dyDescent="0.2"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</row>
    <row r="1057" spans="3:19" x14ac:dyDescent="0.2"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</row>
    <row r="1058" spans="3:19" x14ac:dyDescent="0.2"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</row>
    <row r="1059" spans="3:19" x14ac:dyDescent="0.2"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</row>
    <row r="1060" spans="3:19" x14ac:dyDescent="0.2"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</row>
    <row r="1061" spans="3:19" x14ac:dyDescent="0.2"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</row>
    <row r="1062" spans="3:19" x14ac:dyDescent="0.2"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</row>
    <row r="1063" spans="3:19" x14ac:dyDescent="0.2"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</row>
    <row r="1064" spans="3:19" x14ac:dyDescent="0.2"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</row>
    <row r="1065" spans="3:19" x14ac:dyDescent="0.2"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</row>
    <row r="1066" spans="3:19" x14ac:dyDescent="0.2"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</row>
    <row r="1067" spans="3:19" x14ac:dyDescent="0.2"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</row>
    <row r="1068" spans="3:19" x14ac:dyDescent="0.2"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</row>
    <row r="1069" spans="3:19" x14ac:dyDescent="0.2"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</row>
    <row r="1070" spans="3:19" x14ac:dyDescent="0.2"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</row>
    <row r="1071" spans="3:19" x14ac:dyDescent="0.2"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</row>
    <row r="1072" spans="3:19" x14ac:dyDescent="0.2"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</row>
    <row r="1073" spans="3:19" x14ac:dyDescent="0.2"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</row>
    <row r="1074" spans="3:19" x14ac:dyDescent="0.2"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</row>
    <row r="1075" spans="3:19" x14ac:dyDescent="0.2"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</row>
    <row r="1076" spans="3:19" x14ac:dyDescent="0.2"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</row>
    <row r="1077" spans="3:19" x14ac:dyDescent="0.2"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</row>
    <row r="1078" spans="3:19" x14ac:dyDescent="0.2"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</row>
    <row r="1079" spans="3:19" x14ac:dyDescent="0.2"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</row>
    <row r="1080" spans="3:19" x14ac:dyDescent="0.2"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</row>
    <row r="1081" spans="3:19" x14ac:dyDescent="0.2"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</row>
    <row r="1082" spans="3:19" x14ac:dyDescent="0.2"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</row>
    <row r="1083" spans="3:19" x14ac:dyDescent="0.2"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</row>
    <row r="1084" spans="3:19" x14ac:dyDescent="0.2"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</row>
    <row r="1085" spans="3:19" x14ac:dyDescent="0.2"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</row>
    <row r="1086" spans="3:19" x14ac:dyDescent="0.2"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</row>
    <row r="1087" spans="3:19" x14ac:dyDescent="0.2"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</row>
    <row r="1088" spans="3:19" x14ac:dyDescent="0.2"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</row>
    <row r="1089" spans="3:19" x14ac:dyDescent="0.2"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</row>
    <row r="1090" spans="3:19" x14ac:dyDescent="0.2"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</row>
    <row r="1091" spans="3:19" x14ac:dyDescent="0.2"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</row>
    <row r="1092" spans="3:19" x14ac:dyDescent="0.2"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</row>
    <row r="1093" spans="3:19" x14ac:dyDescent="0.2"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</row>
    <row r="1094" spans="3:19" x14ac:dyDescent="0.2"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</row>
    <row r="1095" spans="3:19" x14ac:dyDescent="0.2"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</row>
    <row r="1096" spans="3:19" x14ac:dyDescent="0.2"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</row>
    <row r="1097" spans="3:19" x14ac:dyDescent="0.2"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</row>
    <row r="1098" spans="3:19" x14ac:dyDescent="0.2"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</row>
    <row r="1099" spans="3:19" x14ac:dyDescent="0.2"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</row>
    <row r="1100" spans="3:19" x14ac:dyDescent="0.2"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</row>
    <row r="1101" spans="3:19" x14ac:dyDescent="0.2"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</row>
    <row r="1102" spans="3:19" x14ac:dyDescent="0.2"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</row>
    <row r="1103" spans="3:19" x14ac:dyDescent="0.2"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</row>
    <row r="1104" spans="3:19" x14ac:dyDescent="0.2"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</row>
    <row r="1105" spans="3:19" x14ac:dyDescent="0.2"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</row>
    <row r="1106" spans="3:19" x14ac:dyDescent="0.2"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</row>
    <row r="1107" spans="3:19" x14ac:dyDescent="0.2"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</row>
    <row r="1108" spans="3:19" x14ac:dyDescent="0.2"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</row>
    <row r="1109" spans="3:19" x14ac:dyDescent="0.2"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</row>
    <row r="1110" spans="3:19" x14ac:dyDescent="0.2"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</row>
    <row r="1111" spans="3:19" x14ac:dyDescent="0.2"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</row>
    <row r="1112" spans="3:19" x14ac:dyDescent="0.2"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</row>
    <row r="1113" spans="3:19" x14ac:dyDescent="0.2"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</row>
    <row r="1114" spans="3:19" x14ac:dyDescent="0.2"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</row>
    <row r="1115" spans="3:19" x14ac:dyDescent="0.2"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</row>
    <row r="1116" spans="3:19" x14ac:dyDescent="0.2"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</row>
    <row r="1117" spans="3:19" x14ac:dyDescent="0.2"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</row>
    <row r="1118" spans="3:19" x14ac:dyDescent="0.2"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</row>
    <row r="1119" spans="3:19" x14ac:dyDescent="0.2"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</row>
    <row r="1120" spans="3:19" x14ac:dyDescent="0.2"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</row>
    <row r="1121" spans="3:19" x14ac:dyDescent="0.2"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</row>
    <row r="1122" spans="3:19" x14ac:dyDescent="0.2"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</row>
    <row r="1123" spans="3:19" x14ac:dyDescent="0.2"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</row>
    <row r="1124" spans="3:19" x14ac:dyDescent="0.2"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</row>
    <row r="1125" spans="3:19" x14ac:dyDescent="0.2"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</row>
    <row r="1126" spans="3:19" x14ac:dyDescent="0.2"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</row>
    <row r="1127" spans="3:19" x14ac:dyDescent="0.2"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</row>
    <row r="1128" spans="3:19" x14ac:dyDescent="0.2"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</row>
    <row r="1129" spans="3:19" x14ac:dyDescent="0.2"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</row>
    <row r="1130" spans="3:19" x14ac:dyDescent="0.2"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</row>
    <row r="1131" spans="3:19" x14ac:dyDescent="0.2"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</row>
    <row r="1132" spans="3:19" x14ac:dyDescent="0.2"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</row>
    <row r="1133" spans="3:19" x14ac:dyDescent="0.2"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</row>
    <row r="1134" spans="3:19" x14ac:dyDescent="0.2"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</row>
    <row r="1135" spans="3:19" x14ac:dyDescent="0.2"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</row>
    <row r="1136" spans="3:19" x14ac:dyDescent="0.2"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</row>
    <row r="1137" spans="3:19" x14ac:dyDescent="0.2"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</row>
    <row r="1138" spans="3:19" x14ac:dyDescent="0.2"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</row>
    <row r="1139" spans="3:19" x14ac:dyDescent="0.2"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</row>
    <row r="1140" spans="3:19" x14ac:dyDescent="0.2"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</row>
    <row r="1141" spans="3:19" x14ac:dyDescent="0.2"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</row>
    <row r="1142" spans="3:19" x14ac:dyDescent="0.2"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</row>
    <row r="1143" spans="3:19" x14ac:dyDescent="0.2"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</row>
    <row r="1144" spans="3:19" x14ac:dyDescent="0.2"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</row>
    <row r="1145" spans="3:19" x14ac:dyDescent="0.2"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</row>
    <row r="1146" spans="3:19" x14ac:dyDescent="0.2"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</row>
    <row r="1147" spans="3:19" x14ac:dyDescent="0.2"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</row>
    <row r="1148" spans="3:19" x14ac:dyDescent="0.2"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</row>
    <row r="1149" spans="3:19" x14ac:dyDescent="0.2"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</row>
    <row r="1150" spans="3:19" x14ac:dyDescent="0.2"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</row>
    <row r="1151" spans="3:19" x14ac:dyDescent="0.2"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</row>
    <row r="1152" spans="3:19" x14ac:dyDescent="0.2"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</row>
    <row r="1153" spans="3:19" x14ac:dyDescent="0.2"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</row>
    <row r="1154" spans="3:19" x14ac:dyDescent="0.2"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</row>
    <row r="1155" spans="3:19" x14ac:dyDescent="0.2"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</row>
    <row r="1156" spans="3:19" x14ac:dyDescent="0.2"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</row>
    <row r="1157" spans="3:19" x14ac:dyDescent="0.2"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</row>
    <row r="1158" spans="3:19" x14ac:dyDescent="0.2"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</row>
    <row r="1159" spans="3:19" x14ac:dyDescent="0.2"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</row>
    <row r="1160" spans="3:19" x14ac:dyDescent="0.2"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</row>
    <row r="1161" spans="3:19" x14ac:dyDescent="0.2"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</row>
    <row r="1162" spans="3:19" x14ac:dyDescent="0.2"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</row>
    <row r="1163" spans="3:19" x14ac:dyDescent="0.2"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</row>
    <row r="1164" spans="3:19" x14ac:dyDescent="0.2"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</row>
    <row r="1165" spans="3:19" x14ac:dyDescent="0.2"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</row>
    <row r="1166" spans="3:19" x14ac:dyDescent="0.2"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</row>
    <row r="1167" spans="3:19" x14ac:dyDescent="0.2"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</row>
    <row r="1168" spans="3:19" x14ac:dyDescent="0.2"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</row>
    <row r="1169" spans="3:19" x14ac:dyDescent="0.2"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</row>
    <row r="1170" spans="3:19" x14ac:dyDescent="0.2"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</row>
    <row r="1171" spans="3:19" x14ac:dyDescent="0.2"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</row>
    <row r="1172" spans="3:19" x14ac:dyDescent="0.2"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</row>
    <row r="1173" spans="3:19" x14ac:dyDescent="0.2"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</row>
    <row r="1174" spans="3:19" x14ac:dyDescent="0.2"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</row>
    <row r="1175" spans="3:19" x14ac:dyDescent="0.2"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</row>
    <row r="1176" spans="3:19" x14ac:dyDescent="0.2"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</row>
    <row r="1177" spans="3:19" x14ac:dyDescent="0.2"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</row>
    <row r="1178" spans="3:19" x14ac:dyDescent="0.2"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</row>
    <row r="1179" spans="3:19" x14ac:dyDescent="0.2"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</row>
    <row r="1180" spans="3:19" x14ac:dyDescent="0.2"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</row>
    <row r="1181" spans="3:19" x14ac:dyDescent="0.2"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</row>
    <row r="1182" spans="3:19" x14ac:dyDescent="0.2"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</row>
    <row r="1183" spans="3:19" x14ac:dyDescent="0.2"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</row>
    <row r="1184" spans="3:19" x14ac:dyDescent="0.2"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</row>
    <row r="1185" spans="3:19" x14ac:dyDescent="0.2"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</row>
    <row r="1186" spans="3:19" x14ac:dyDescent="0.2"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</row>
    <row r="1187" spans="3:19" x14ac:dyDescent="0.2"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</row>
    <row r="1188" spans="3:19" x14ac:dyDescent="0.2"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</row>
    <row r="1189" spans="3:19" x14ac:dyDescent="0.2"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</row>
    <row r="1190" spans="3:19" x14ac:dyDescent="0.2"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</row>
    <row r="1191" spans="3:19" x14ac:dyDescent="0.2"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</row>
    <row r="1192" spans="3:19" x14ac:dyDescent="0.2"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</row>
    <row r="1193" spans="3:19" x14ac:dyDescent="0.2"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</row>
    <row r="1194" spans="3:19" x14ac:dyDescent="0.2"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</row>
    <row r="1195" spans="3:19" x14ac:dyDescent="0.2"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</row>
    <row r="1196" spans="3:19" x14ac:dyDescent="0.2"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</row>
    <row r="1197" spans="3:19" x14ac:dyDescent="0.2"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</row>
    <row r="1198" spans="3:19" x14ac:dyDescent="0.2"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</row>
    <row r="1199" spans="3:19" x14ac:dyDescent="0.2"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</row>
    <row r="1200" spans="3:19" x14ac:dyDescent="0.2"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</row>
    <row r="1201" spans="3:19" x14ac:dyDescent="0.2"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</row>
    <row r="1202" spans="3:19" x14ac:dyDescent="0.2"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</row>
    <row r="1203" spans="3:19" x14ac:dyDescent="0.2"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</row>
    <row r="1204" spans="3:19" x14ac:dyDescent="0.2"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</row>
    <row r="1205" spans="3:19" x14ac:dyDescent="0.2"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</row>
    <row r="1206" spans="3:19" x14ac:dyDescent="0.2"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</row>
    <row r="1207" spans="3:19" x14ac:dyDescent="0.2"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</row>
    <row r="1208" spans="3:19" x14ac:dyDescent="0.2"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</row>
    <row r="1209" spans="3:19" x14ac:dyDescent="0.2"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</row>
    <row r="1210" spans="3:19" x14ac:dyDescent="0.2"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</row>
    <row r="1211" spans="3:19" x14ac:dyDescent="0.2"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</row>
    <row r="1212" spans="3:19" x14ac:dyDescent="0.2"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</row>
    <row r="1213" spans="3:19" x14ac:dyDescent="0.2"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</row>
    <row r="1214" spans="3:19" x14ac:dyDescent="0.2"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</row>
    <row r="1215" spans="3:19" x14ac:dyDescent="0.2"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</row>
    <row r="1216" spans="3:19" x14ac:dyDescent="0.2"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</row>
    <row r="1217" spans="3:19" x14ac:dyDescent="0.2"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</row>
    <row r="1218" spans="3:19" x14ac:dyDescent="0.2"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</row>
    <row r="1219" spans="3:19" x14ac:dyDescent="0.2"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</row>
    <row r="1220" spans="3:19" x14ac:dyDescent="0.2"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</row>
    <row r="1221" spans="3:19" x14ac:dyDescent="0.2"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</row>
    <row r="1222" spans="3:19" x14ac:dyDescent="0.2"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</row>
    <row r="1223" spans="3:19" x14ac:dyDescent="0.2"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</row>
    <row r="1224" spans="3:19" x14ac:dyDescent="0.2"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</row>
    <row r="1225" spans="3:19" x14ac:dyDescent="0.2"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</row>
    <row r="1226" spans="3:19" x14ac:dyDescent="0.2"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</row>
    <row r="1227" spans="3:19" x14ac:dyDescent="0.2"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</row>
    <row r="1228" spans="3:19" x14ac:dyDescent="0.2"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</row>
    <row r="1229" spans="3:19" x14ac:dyDescent="0.2"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</row>
    <row r="1230" spans="3:19" x14ac:dyDescent="0.2"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</row>
    <row r="1231" spans="3:19" x14ac:dyDescent="0.2"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</row>
    <row r="1232" spans="3:19" x14ac:dyDescent="0.2"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</row>
    <row r="1233" spans="3:19" x14ac:dyDescent="0.2"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</row>
    <row r="1234" spans="3:19" x14ac:dyDescent="0.2"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</row>
    <row r="1235" spans="3:19" x14ac:dyDescent="0.2"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</row>
    <row r="1236" spans="3:19" x14ac:dyDescent="0.2"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</row>
    <row r="1237" spans="3:19" x14ac:dyDescent="0.2"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</row>
    <row r="1238" spans="3:19" x14ac:dyDescent="0.2"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</row>
    <row r="1239" spans="3:19" x14ac:dyDescent="0.2"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</row>
    <row r="1240" spans="3:19" x14ac:dyDescent="0.2"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</row>
    <row r="1241" spans="3:19" x14ac:dyDescent="0.2"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</row>
    <row r="1242" spans="3:19" x14ac:dyDescent="0.2"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</row>
    <row r="1243" spans="3:19" x14ac:dyDescent="0.2"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</row>
    <row r="1244" spans="3:19" x14ac:dyDescent="0.2"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</row>
    <row r="1245" spans="3:19" x14ac:dyDescent="0.2"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</row>
    <row r="1246" spans="3:19" x14ac:dyDescent="0.2"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</row>
    <row r="1247" spans="3:19" x14ac:dyDescent="0.2"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</row>
    <row r="1248" spans="3:19" x14ac:dyDescent="0.2"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</row>
    <row r="1249" spans="3:19" x14ac:dyDescent="0.2"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</row>
    <row r="1250" spans="3:19" x14ac:dyDescent="0.2"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</row>
    <row r="1251" spans="3:19" x14ac:dyDescent="0.2"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</row>
    <row r="1252" spans="3:19" x14ac:dyDescent="0.2"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</row>
    <row r="1253" spans="3:19" x14ac:dyDescent="0.2"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</row>
    <row r="1254" spans="3:19" x14ac:dyDescent="0.2"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</row>
    <row r="1255" spans="3:19" x14ac:dyDescent="0.2"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</row>
    <row r="1256" spans="3:19" x14ac:dyDescent="0.2"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</row>
    <row r="1257" spans="3:19" x14ac:dyDescent="0.2"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</row>
    <row r="1258" spans="3:19" x14ac:dyDescent="0.2"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</row>
    <row r="1259" spans="3:19" x14ac:dyDescent="0.2"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</row>
    <row r="1260" spans="3:19" x14ac:dyDescent="0.2"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</row>
    <row r="1261" spans="3:19" x14ac:dyDescent="0.2"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</row>
    <row r="1262" spans="3:19" x14ac:dyDescent="0.2"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</row>
    <row r="1263" spans="3:19" x14ac:dyDescent="0.2"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</row>
    <row r="1264" spans="3:19" x14ac:dyDescent="0.2"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</row>
    <row r="1265" spans="3:19" x14ac:dyDescent="0.2"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</row>
    <row r="1266" spans="3:19" x14ac:dyDescent="0.2"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</row>
    <row r="1267" spans="3:19" x14ac:dyDescent="0.2"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</row>
    <row r="1268" spans="3:19" x14ac:dyDescent="0.2"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</row>
    <row r="1269" spans="3:19" x14ac:dyDescent="0.2"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</row>
    <row r="1270" spans="3:19" x14ac:dyDescent="0.2"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</row>
    <row r="1271" spans="3:19" x14ac:dyDescent="0.2"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</row>
    <row r="1272" spans="3:19" x14ac:dyDescent="0.2"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</row>
    <row r="1273" spans="3:19" x14ac:dyDescent="0.2"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</row>
    <row r="1274" spans="3:19" x14ac:dyDescent="0.2"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</row>
    <row r="1275" spans="3:19" x14ac:dyDescent="0.2"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</row>
    <row r="1276" spans="3:19" x14ac:dyDescent="0.2"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</row>
    <row r="1277" spans="3:19" x14ac:dyDescent="0.2"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</row>
    <row r="1278" spans="3:19" x14ac:dyDescent="0.2"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</row>
    <row r="1279" spans="3:19" x14ac:dyDescent="0.2"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</row>
    <row r="1280" spans="3:19" x14ac:dyDescent="0.2"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</row>
    <row r="1281" spans="3:19" x14ac:dyDescent="0.2"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</row>
    <row r="1282" spans="3:19" x14ac:dyDescent="0.2"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</row>
    <row r="1283" spans="3:19" x14ac:dyDescent="0.2"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</row>
    <row r="1284" spans="3:19" x14ac:dyDescent="0.2"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</row>
    <row r="1285" spans="3:19" x14ac:dyDescent="0.2"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</row>
    <row r="1286" spans="3:19" x14ac:dyDescent="0.2"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</row>
    <row r="1287" spans="3:19" x14ac:dyDescent="0.2"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</row>
    <row r="1288" spans="3:19" x14ac:dyDescent="0.2"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</row>
    <row r="1289" spans="3:19" x14ac:dyDescent="0.2"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</row>
    <row r="1290" spans="3:19" x14ac:dyDescent="0.2"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</row>
    <row r="1291" spans="3:19" x14ac:dyDescent="0.2"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</row>
    <row r="1292" spans="3:19" x14ac:dyDescent="0.2"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</row>
    <row r="1293" spans="3:19" x14ac:dyDescent="0.2"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</row>
    <row r="1294" spans="3:19" x14ac:dyDescent="0.2"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</row>
    <row r="1295" spans="3:19" x14ac:dyDescent="0.2"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</row>
    <row r="1296" spans="3:19" x14ac:dyDescent="0.2"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</row>
    <row r="1297" spans="3:19" x14ac:dyDescent="0.2"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</row>
    <row r="1298" spans="3:19" x14ac:dyDescent="0.2"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</row>
    <row r="1299" spans="3:19" x14ac:dyDescent="0.2"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</row>
    <row r="1300" spans="3:19" x14ac:dyDescent="0.2"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</row>
    <row r="1301" spans="3:19" x14ac:dyDescent="0.2"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</row>
    <row r="1302" spans="3:19" x14ac:dyDescent="0.2"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</row>
    <row r="1303" spans="3:19" x14ac:dyDescent="0.2"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</row>
    <row r="1304" spans="3:19" x14ac:dyDescent="0.2"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</row>
    <row r="1305" spans="3:19" x14ac:dyDescent="0.2"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</row>
    <row r="1306" spans="3:19" x14ac:dyDescent="0.2"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</row>
    <row r="1307" spans="3:19" x14ac:dyDescent="0.2"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</row>
    <row r="1308" spans="3:19" x14ac:dyDescent="0.2"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</row>
    <row r="1309" spans="3:19" x14ac:dyDescent="0.2"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</row>
    <row r="1310" spans="3:19" x14ac:dyDescent="0.2"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</row>
    <row r="1311" spans="3:19" x14ac:dyDescent="0.2"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</row>
    <row r="1312" spans="3:19" x14ac:dyDescent="0.2"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</row>
    <row r="1313" spans="3:19" x14ac:dyDescent="0.2"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</row>
    <row r="1314" spans="3:19" x14ac:dyDescent="0.2"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</row>
    <row r="1315" spans="3:19" x14ac:dyDescent="0.2"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</row>
    <row r="1316" spans="3:19" x14ac:dyDescent="0.2"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</row>
    <row r="1317" spans="3:19" x14ac:dyDescent="0.2"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</row>
    <row r="1318" spans="3:19" x14ac:dyDescent="0.2"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</row>
    <row r="1319" spans="3:19" x14ac:dyDescent="0.2"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</row>
    <row r="1320" spans="3:19" x14ac:dyDescent="0.2"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</row>
    <row r="1321" spans="3:19" x14ac:dyDescent="0.2"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</row>
    <row r="1322" spans="3:19" x14ac:dyDescent="0.2"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</row>
    <row r="1323" spans="3:19" x14ac:dyDescent="0.2"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</row>
    <row r="1324" spans="3:19" x14ac:dyDescent="0.2"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</row>
    <row r="1325" spans="3:19" x14ac:dyDescent="0.2"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</row>
    <row r="1326" spans="3:19" x14ac:dyDescent="0.2"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</row>
    <row r="1327" spans="3:19" x14ac:dyDescent="0.2"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</row>
    <row r="1328" spans="3:19" x14ac:dyDescent="0.2"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</row>
    <row r="1329" spans="3:19" x14ac:dyDescent="0.2"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</row>
    <row r="1330" spans="3:19" x14ac:dyDescent="0.2"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</row>
    <row r="1331" spans="3:19" x14ac:dyDescent="0.2"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</row>
    <row r="1332" spans="3:19" x14ac:dyDescent="0.2"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</row>
    <row r="1333" spans="3:19" x14ac:dyDescent="0.2"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</row>
    <row r="1334" spans="3:19" x14ac:dyDescent="0.2"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</row>
    <row r="1335" spans="3:19" x14ac:dyDescent="0.2"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</row>
    <row r="1336" spans="3:19" x14ac:dyDescent="0.2"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</row>
    <row r="1337" spans="3:19" x14ac:dyDescent="0.2"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</row>
    <row r="1338" spans="3:19" x14ac:dyDescent="0.2"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</row>
    <row r="1339" spans="3:19" x14ac:dyDescent="0.2"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</row>
    <row r="1340" spans="3:19" x14ac:dyDescent="0.2"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</row>
    <row r="1341" spans="3:19" x14ac:dyDescent="0.2"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</row>
    <row r="1342" spans="3:19" x14ac:dyDescent="0.2"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</row>
    <row r="1343" spans="3:19" x14ac:dyDescent="0.2"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</row>
    <row r="1344" spans="3:19" x14ac:dyDescent="0.2"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</row>
    <row r="1345" spans="3:19" x14ac:dyDescent="0.2"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</row>
    <row r="1346" spans="3:19" x14ac:dyDescent="0.2"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</row>
    <row r="1347" spans="3:19" x14ac:dyDescent="0.2"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</row>
    <row r="1348" spans="3:19" x14ac:dyDescent="0.2"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</row>
    <row r="1349" spans="3:19" x14ac:dyDescent="0.2"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</row>
    <row r="1350" spans="3:19" x14ac:dyDescent="0.2"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</row>
    <row r="1351" spans="3:19" x14ac:dyDescent="0.2"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</row>
    <row r="1352" spans="3:19" x14ac:dyDescent="0.2"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</row>
    <row r="1353" spans="3:19" x14ac:dyDescent="0.2"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</row>
    <row r="1354" spans="3:19" x14ac:dyDescent="0.2"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</row>
    <row r="1355" spans="3:19" x14ac:dyDescent="0.2"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</row>
    <row r="1356" spans="3:19" x14ac:dyDescent="0.2"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</row>
    <row r="1357" spans="3:19" x14ac:dyDescent="0.2"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</row>
    <row r="1358" spans="3:19" x14ac:dyDescent="0.2"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</row>
    <row r="1359" spans="3:19" x14ac:dyDescent="0.2"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</row>
    <row r="1360" spans="3:19" x14ac:dyDescent="0.2"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</row>
    <row r="1361" spans="3:19" x14ac:dyDescent="0.2"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</row>
    <row r="1362" spans="3:19" x14ac:dyDescent="0.2"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</row>
    <row r="1363" spans="3:19" x14ac:dyDescent="0.2"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</row>
    <row r="1364" spans="3:19" x14ac:dyDescent="0.2"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</row>
    <row r="1365" spans="3:19" x14ac:dyDescent="0.2"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</row>
    <row r="1366" spans="3:19" x14ac:dyDescent="0.2"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</row>
    <row r="1367" spans="3:19" x14ac:dyDescent="0.2"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</row>
    <row r="1368" spans="3:19" x14ac:dyDescent="0.2"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</row>
    <row r="1369" spans="3:19" x14ac:dyDescent="0.2"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</row>
    <row r="1370" spans="3:19" x14ac:dyDescent="0.2"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</row>
    <row r="1371" spans="3:19" x14ac:dyDescent="0.2"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</row>
    <row r="1372" spans="3:19" x14ac:dyDescent="0.2"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</row>
    <row r="1373" spans="3:19" x14ac:dyDescent="0.2"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</row>
    <row r="1374" spans="3:19" x14ac:dyDescent="0.2"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</row>
    <row r="1375" spans="3:19" x14ac:dyDescent="0.2"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</row>
    <row r="1376" spans="3:19" x14ac:dyDescent="0.2"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</row>
    <row r="1377" spans="3:19" x14ac:dyDescent="0.2"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</row>
    <row r="1378" spans="3:19" x14ac:dyDescent="0.2"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</row>
    <row r="1379" spans="3:19" x14ac:dyDescent="0.2"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</row>
    <row r="1380" spans="3:19" x14ac:dyDescent="0.2"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</row>
    <row r="1381" spans="3:19" x14ac:dyDescent="0.2"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</row>
    <row r="1382" spans="3:19" x14ac:dyDescent="0.2"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</row>
    <row r="1383" spans="3:19" x14ac:dyDescent="0.2"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</row>
    <row r="1384" spans="3:19" x14ac:dyDescent="0.2"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</row>
    <row r="1385" spans="3:19" x14ac:dyDescent="0.2"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</row>
    <row r="1386" spans="3:19" x14ac:dyDescent="0.2"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</row>
    <row r="1387" spans="3:19" x14ac:dyDescent="0.2"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</row>
    <row r="1388" spans="3:19" x14ac:dyDescent="0.2"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</row>
    <row r="1389" spans="3:19" x14ac:dyDescent="0.2"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</row>
    <row r="1390" spans="3:19" x14ac:dyDescent="0.2"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</row>
    <row r="1391" spans="3:19" x14ac:dyDescent="0.2"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</row>
    <row r="1392" spans="3:19" x14ac:dyDescent="0.2"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</row>
    <row r="1393" spans="3:19" x14ac:dyDescent="0.2"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</row>
    <row r="1394" spans="3:19" x14ac:dyDescent="0.2"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</row>
    <row r="1395" spans="3:19" x14ac:dyDescent="0.2"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</row>
    <row r="1396" spans="3:19" x14ac:dyDescent="0.2"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</row>
    <row r="1397" spans="3:19" x14ac:dyDescent="0.2"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</row>
    <row r="1398" spans="3:19" x14ac:dyDescent="0.2"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</row>
    <row r="1399" spans="3:19" x14ac:dyDescent="0.2"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</row>
    <row r="1400" spans="3:19" x14ac:dyDescent="0.2"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</row>
    <row r="1401" spans="3:19" x14ac:dyDescent="0.2"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</row>
    <row r="1402" spans="3:19" x14ac:dyDescent="0.2"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</row>
    <row r="1403" spans="3:19" x14ac:dyDescent="0.2"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</row>
    <row r="1404" spans="3:19" x14ac:dyDescent="0.2"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</row>
    <row r="1405" spans="3:19" x14ac:dyDescent="0.2"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</row>
    <row r="1406" spans="3:19" x14ac:dyDescent="0.2"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</row>
    <row r="1407" spans="3:19" x14ac:dyDescent="0.2"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</row>
    <row r="1408" spans="3:19" x14ac:dyDescent="0.2"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</row>
    <row r="1409" spans="3:19" x14ac:dyDescent="0.2"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</row>
    <row r="1410" spans="3:19" x14ac:dyDescent="0.2"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</row>
    <row r="1411" spans="3:19" x14ac:dyDescent="0.2"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</row>
    <row r="1412" spans="3:19" x14ac:dyDescent="0.2"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</row>
    <row r="1413" spans="3:19" x14ac:dyDescent="0.2"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</row>
    <row r="1414" spans="3:19" x14ac:dyDescent="0.2"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</row>
    <row r="1415" spans="3:19" x14ac:dyDescent="0.2"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</row>
    <row r="1416" spans="3:19" x14ac:dyDescent="0.2"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</row>
    <row r="1417" spans="3:19" x14ac:dyDescent="0.2"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</row>
    <row r="1418" spans="3:19" x14ac:dyDescent="0.2"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</row>
    <row r="1419" spans="3:19" x14ac:dyDescent="0.2"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</row>
    <row r="1420" spans="3:19" x14ac:dyDescent="0.2"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</row>
    <row r="1421" spans="3:19" x14ac:dyDescent="0.2"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</row>
    <row r="1422" spans="3:19" x14ac:dyDescent="0.2"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</row>
    <row r="1423" spans="3:19" x14ac:dyDescent="0.2"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</row>
    <row r="1424" spans="3:19" x14ac:dyDescent="0.2"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</row>
    <row r="1425" spans="3:19" x14ac:dyDescent="0.2"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</row>
    <row r="1426" spans="3:19" x14ac:dyDescent="0.2"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</row>
    <row r="1427" spans="3:19" x14ac:dyDescent="0.2"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</row>
    <row r="1428" spans="3:19" x14ac:dyDescent="0.2"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</row>
    <row r="1429" spans="3:19" x14ac:dyDescent="0.2"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</row>
    <row r="1430" spans="3:19" x14ac:dyDescent="0.2"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</row>
    <row r="1431" spans="3:19" x14ac:dyDescent="0.2"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</row>
    <row r="1432" spans="3:19" x14ac:dyDescent="0.2"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</row>
    <row r="1433" spans="3:19" x14ac:dyDescent="0.2"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</row>
    <row r="1434" spans="3:19" x14ac:dyDescent="0.2"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</row>
    <row r="1435" spans="3:19" x14ac:dyDescent="0.2"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</row>
    <row r="1436" spans="3:19" x14ac:dyDescent="0.2"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</row>
    <row r="1437" spans="3:19" x14ac:dyDescent="0.2"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</row>
    <row r="1438" spans="3:19" x14ac:dyDescent="0.2"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</row>
    <row r="1439" spans="3:19" x14ac:dyDescent="0.2"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</row>
    <row r="1440" spans="3:19" x14ac:dyDescent="0.2"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</row>
    <row r="1441" spans="3:19" x14ac:dyDescent="0.2"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</row>
    <row r="1442" spans="3:19" x14ac:dyDescent="0.2"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</row>
    <row r="1443" spans="3:19" x14ac:dyDescent="0.2"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</row>
    <row r="1444" spans="3:19" x14ac:dyDescent="0.2"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</row>
    <row r="1445" spans="3:19" x14ac:dyDescent="0.2"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</row>
    <row r="1446" spans="3:19" x14ac:dyDescent="0.2"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</row>
    <row r="1447" spans="3:19" x14ac:dyDescent="0.2"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</row>
    <row r="1448" spans="3:19" x14ac:dyDescent="0.2"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</row>
    <row r="1449" spans="3:19" x14ac:dyDescent="0.2"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</row>
    <row r="1450" spans="3:19" x14ac:dyDescent="0.2"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</row>
    <row r="1451" spans="3:19" x14ac:dyDescent="0.2"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</row>
    <row r="1452" spans="3:19" x14ac:dyDescent="0.2"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</row>
    <row r="1453" spans="3:19" x14ac:dyDescent="0.2"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</row>
    <row r="1454" spans="3:19" x14ac:dyDescent="0.2"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</row>
    <row r="1455" spans="3:19" x14ac:dyDescent="0.2"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</row>
    <row r="1456" spans="3:19" x14ac:dyDescent="0.2"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</row>
    <row r="1457" spans="3:19" x14ac:dyDescent="0.2"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</row>
    <row r="1458" spans="3:19" x14ac:dyDescent="0.2"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</row>
    <row r="1459" spans="3:19" x14ac:dyDescent="0.2"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</row>
    <row r="1460" spans="3:19" x14ac:dyDescent="0.2"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</row>
    <row r="1461" spans="3:19" x14ac:dyDescent="0.2"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</row>
    <row r="1462" spans="3:19" x14ac:dyDescent="0.2"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</row>
    <row r="1463" spans="3:19" x14ac:dyDescent="0.2"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</row>
    <row r="1464" spans="3:19" x14ac:dyDescent="0.2"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</row>
    <row r="1465" spans="3:19" x14ac:dyDescent="0.2"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</row>
    <row r="1466" spans="3:19" x14ac:dyDescent="0.2"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</row>
    <row r="1467" spans="3:19" x14ac:dyDescent="0.2"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</row>
    <row r="1468" spans="3:19" x14ac:dyDescent="0.2"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</row>
    <row r="1469" spans="3:19" x14ac:dyDescent="0.2"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</row>
    <row r="1470" spans="3:19" x14ac:dyDescent="0.2"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</row>
    <row r="1471" spans="3:19" x14ac:dyDescent="0.2"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</row>
    <row r="1472" spans="3:19" x14ac:dyDescent="0.2"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</row>
    <row r="1473" spans="3:19" x14ac:dyDescent="0.2"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</row>
    <row r="1474" spans="3:19" x14ac:dyDescent="0.2"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</row>
    <row r="1475" spans="3:19" x14ac:dyDescent="0.2"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</row>
    <row r="1476" spans="3:19" x14ac:dyDescent="0.2"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</row>
    <row r="1477" spans="3:19" x14ac:dyDescent="0.2"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</row>
    <row r="1478" spans="3:19" x14ac:dyDescent="0.2"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</row>
    <row r="1479" spans="3:19" x14ac:dyDescent="0.2"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</row>
    <row r="1480" spans="3:19" x14ac:dyDescent="0.2"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</row>
    <row r="1481" spans="3:19" x14ac:dyDescent="0.2"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</row>
    <row r="1482" spans="3:19" x14ac:dyDescent="0.2"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</row>
    <row r="1483" spans="3:19" x14ac:dyDescent="0.2"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</row>
    <row r="1484" spans="3:19" x14ac:dyDescent="0.2"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</row>
    <row r="1485" spans="3:19" x14ac:dyDescent="0.2"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</row>
    <row r="1486" spans="3:19" x14ac:dyDescent="0.2"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</row>
    <row r="1487" spans="3:19" x14ac:dyDescent="0.2"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</row>
    <row r="1488" spans="3:19" x14ac:dyDescent="0.2"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</row>
    <row r="1489" spans="3:19" x14ac:dyDescent="0.2"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</row>
    <row r="1490" spans="3:19" x14ac:dyDescent="0.2"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</row>
    <row r="1491" spans="3:19" x14ac:dyDescent="0.2"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</row>
    <row r="1492" spans="3:19" x14ac:dyDescent="0.2"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</row>
    <row r="1493" spans="3:19" x14ac:dyDescent="0.2"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</row>
    <row r="1494" spans="3:19" x14ac:dyDescent="0.2"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</row>
    <row r="1495" spans="3:19" x14ac:dyDescent="0.2"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</row>
    <row r="1496" spans="3:19" x14ac:dyDescent="0.2"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</row>
    <row r="1497" spans="3:19" x14ac:dyDescent="0.2"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</row>
    <row r="1498" spans="3:19" x14ac:dyDescent="0.2"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</row>
    <row r="1499" spans="3:19" x14ac:dyDescent="0.2"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</row>
    <row r="1500" spans="3:19" x14ac:dyDescent="0.2"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</row>
    <row r="1501" spans="3:19" x14ac:dyDescent="0.2"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</row>
    <row r="1502" spans="3:19" x14ac:dyDescent="0.2"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</row>
    <row r="1503" spans="3:19" x14ac:dyDescent="0.2"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</row>
    <row r="1504" spans="3:19" x14ac:dyDescent="0.2"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</row>
    <row r="1505" spans="3:19" x14ac:dyDescent="0.2"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</row>
    <row r="1506" spans="3:19" x14ac:dyDescent="0.2"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</row>
    <row r="1507" spans="3:19" x14ac:dyDescent="0.2"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</row>
    <row r="1508" spans="3:19" x14ac:dyDescent="0.2"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</row>
    <row r="1509" spans="3:19" x14ac:dyDescent="0.2"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</row>
    <row r="1510" spans="3:19" x14ac:dyDescent="0.2"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</row>
    <row r="1511" spans="3:19" x14ac:dyDescent="0.2"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</row>
    <row r="1512" spans="3:19" x14ac:dyDescent="0.2"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</row>
    <row r="1513" spans="3:19" x14ac:dyDescent="0.2"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</row>
    <row r="1514" spans="3:19" x14ac:dyDescent="0.2"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</row>
    <row r="1515" spans="3:19" x14ac:dyDescent="0.2"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</row>
    <row r="1516" spans="3:19" x14ac:dyDescent="0.2"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</row>
    <row r="1517" spans="3:19" x14ac:dyDescent="0.2"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</row>
    <row r="1518" spans="3:19" x14ac:dyDescent="0.2"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</row>
    <row r="1519" spans="3:19" x14ac:dyDescent="0.2"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</row>
    <row r="1520" spans="3:19" x14ac:dyDescent="0.2"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</row>
    <row r="1521" spans="3:19" x14ac:dyDescent="0.2"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</row>
    <row r="1522" spans="3:19" x14ac:dyDescent="0.2"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</row>
    <row r="1523" spans="3:19" x14ac:dyDescent="0.2"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</row>
    <row r="1524" spans="3:19" x14ac:dyDescent="0.2"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</row>
    <row r="1525" spans="3:19" x14ac:dyDescent="0.2"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</row>
    <row r="1526" spans="3:19" x14ac:dyDescent="0.2"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</row>
    <row r="1527" spans="3:19" x14ac:dyDescent="0.2"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</row>
    <row r="1528" spans="3:19" x14ac:dyDescent="0.2"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</row>
    <row r="1529" spans="3:19" x14ac:dyDescent="0.2"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</row>
    <row r="1530" spans="3:19" x14ac:dyDescent="0.2"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</row>
    <row r="1531" spans="3:19" x14ac:dyDescent="0.2"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</row>
    <row r="1532" spans="3:19" x14ac:dyDescent="0.2"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</row>
    <row r="1533" spans="3:19" x14ac:dyDescent="0.2"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</row>
    <row r="1534" spans="3:19" x14ac:dyDescent="0.2"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</row>
    <row r="1535" spans="3:19" x14ac:dyDescent="0.2"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</row>
    <row r="1536" spans="3:19" x14ac:dyDescent="0.2"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</row>
    <row r="1537" spans="3:19" x14ac:dyDescent="0.2"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</row>
    <row r="1538" spans="3:19" x14ac:dyDescent="0.2"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</row>
    <row r="1539" spans="3:19" x14ac:dyDescent="0.2"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</row>
    <row r="1540" spans="3:19" x14ac:dyDescent="0.2"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</row>
    <row r="1541" spans="3:19" x14ac:dyDescent="0.2"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</row>
    <row r="1542" spans="3:19" x14ac:dyDescent="0.2"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</row>
    <row r="1543" spans="3:19" x14ac:dyDescent="0.2"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</row>
    <row r="1544" spans="3:19" x14ac:dyDescent="0.2"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</row>
    <row r="1545" spans="3:19" x14ac:dyDescent="0.2"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</row>
    <row r="1546" spans="3:19" x14ac:dyDescent="0.2"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</row>
    <row r="1547" spans="3:19" x14ac:dyDescent="0.2"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</row>
    <row r="1548" spans="3:19" x14ac:dyDescent="0.2"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</row>
    <row r="1549" spans="3:19" x14ac:dyDescent="0.2"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</row>
    <row r="1550" spans="3:19" x14ac:dyDescent="0.2"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</row>
    <row r="1551" spans="3:19" x14ac:dyDescent="0.2"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</row>
    <row r="1552" spans="3:19" x14ac:dyDescent="0.2"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</row>
    <row r="1553" spans="3:19" x14ac:dyDescent="0.2"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</row>
    <row r="1554" spans="3:19" x14ac:dyDescent="0.2"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</row>
    <row r="1555" spans="3:19" x14ac:dyDescent="0.2"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</row>
    <row r="1556" spans="3:19" x14ac:dyDescent="0.2"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</row>
    <row r="1557" spans="3:19" x14ac:dyDescent="0.2"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</row>
    <row r="1558" spans="3:19" x14ac:dyDescent="0.2"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</row>
    <row r="1559" spans="3:19" x14ac:dyDescent="0.2"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</row>
    <row r="1560" spans="3:19" x14ac:dyDescent="0.2"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</row>
    <row r="1561" spans="3:19" x14ac:dyDescent="0.2"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</row>
    <row r="1562" spans="3:19" x14ac:dyDescent="0.2"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</row>
    <row r="1563" spans="3:19" x14ac:dyDescent="0.2"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</row>
    <row r="1564" spans="3:19" x14ac:dyDescent="0.2"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</row>
    <row r="1565" spans="3:19" x14ac:dyDescent="0.2"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</row>
    <row r="1566" spans="3:19" x14ac:dyDescent="0.2"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</row>
    <row r="1567" spans="3:19" x14ac:dyDescent="0.2"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</row>
    <row r="1568" spans="3:19" x14ac:dyDescent="0.2"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</row>
    <row r="1569" spans="3:19" x14ac:dyDescent="0.2"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  <c r="P1569" s="19"/>
      <c r="Q1569" s="19"/>
      <c r="R1569" s="19"/>
      <c r="S1569" s="19"/>
    </row>
    <row r="1570" spans="3:19" x14ac:dyDescent="0.2"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</row>
    <row r="1571" spans="3:19" x14ac:dyDescent="0.2"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</row>
    <row r="1572" spans="3:19" x14ac:dyDescent="0.2"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</row>
    <row r="1573" spans="3:19" x14ac:dyDescent="0.2"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</row>
    <row r="1574" spans="3:19" x14ac:dyDescent="0.2"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</row>
    <row r="1575" spans="3:19" x14ac:dyDescent="0.2"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</row>
    <row r="1576" spans="3:19" x14ac:dyDescent="0.2"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</row>
    <row r="1577" spans="3:19" x14ac:dyDescent="0.2"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</row>
    <row r="1578" spans="3:19" x14ac:dyDescent="0.2"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</row>
    <row r="1579" spans="3:19" x14ac:dyDescent="0.2"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</row>
    <row r="1580" spans="3:19" x14ac:dyDescent="0.2"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</row>
    <row r="1581" spans="3:19" x14ac:dyDescent="0.2"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</row>
    <row r="1582" spans="3:19" x14ac:dyDescent="0.2"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</row>
    <row r="1583" spans="3:19" x14ac:dyDescent="0.2"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</row>
    <row r="1584" spans="3:19" x14ac:dyDescent="0.2"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</row>
    <row r="1585" spans="3:19" x14ac:dyDescent="0.2"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</row>
    <row r="1586" spans="3:19" x14ac:dyDescent="0.2"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</row>
    <row r="1587" spans="3:19" x14ac:dyDescent="0.2"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</row>
    <row r="1588" spans="3:19" x14ac:dyDescent="0.2"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</row>
    <row r="1589" spans="3:19" x14ac:dyDescent="0.2"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</row>
    <row r="1590" spans="3:19" x14ac:dyDescent="0.2"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</row>
    <row r="1591" spans="3:19" x14ac:dyDescent="0.2"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</row>
    <row r="1592" spans="3:19" x14ac:dyDescent="0.2"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</row>
    <row r="1593" spans="3:19" x14ac:dyDescent="0.2"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</row>
    <row r="1594" spans="3:19" x14ac:dyDescent="0.2"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</row>
    <row r="1595" spans="3:19" x14ac:dyDescent="0.2"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</row>
    <row r="1596" spans="3:19" x14ac:dyDescent="0.2"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</row>
    <row r="1597" spans="3:19" x14ac:dyDescent="0.2"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</row>
    <row r="1598" spans="3:19" x14ac:dyDescent="0.2"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</row>
    <row r="1599" spans="3:19" x14ac:dyDescent="0.2"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</row>
    <row r="1600" spans="3:19" x14ac:dyDescent="0.2"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</row>
    <row r="1601" spans="3:19" x14ac:dyDescent="0.2"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</row>
    <row r="1602" spans="3:19" x14ac:dyDescent="0.2"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</row>
    <row r="1603" spans="3:19" x14ac:dyDescent="0.2"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</row>
    <row r="1604" spans="3:19" x14ac:dyDescent="0.2"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</row>
    <row r="1605" spans="3:19" x14ac:dyDescent="0.2"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</row>
    <row r="1606" spans="3:19" x14ac:dyDescent="0.2"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</row>
    <row r="1607" spans="3:19" x14ac:dyDescent="0.2"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</row>
    <row r="1608" spans="3:19" x14ac:dyDescent="0.2"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</row>
    <row r="1609" spans="3:19" x14ac:dyDescent="0.2"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</row>
    <row r="1610" spans="3:19" x14ac:dyDescent="0.2"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</row>
    <row r="1611" spans="3:19" x14ac:dyDescent="0.2"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</row>
    <row r="1612" spans="3:19" x14ac:dyDescent="0.2"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</row>
    <row r="1613" spans="3:19" x14ac:dyDescent="0.2"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</row>
    <row r="1614" spans="3:19" x14ac:dyDescent="0.2"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</row>
    <row r="1615" spans="3:19" x14ac:dyDescent="0.2"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</row>
    <row r="1616" spans="3:19" x14ac:dyDescent="0.2"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</row>
    <row r="1617" spans="3:19" x14ac:dyDescent="0.2"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</row>
    <row r="1618" spans="3:19" x14ac:dyDescent="0.2"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</row>
    <row r="1619" spans="3:19" x14ac:dyDescent="0.2"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</row>
    <row r="1620" spans="3:19" x14ac:dyDescent="0.2"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</row>
    <row r="1621" spans="3:19" x14ac:dyDescent="0.2"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</row>
    <row r="1622" spans="3:19" x14ac:dyDescent="0.2"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</row>
    <row r="1623" spans="3:19" x14ac:dyDescent="0.2"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</row>
    <row r="1624" spans="3:19" x14ac:dyDescent="0.2"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</row>
    <row r="1625" spans="3:19" x14ac:dyDescent="0.2"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</row>
    <row r="1626" spans="3:19" x14ac:dyDescent="0.2"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</row>
    <row r="1627" spans="3:19" x14ac:dyDescent="0.2"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</row>
    <row r="1628" spans="3:19" x14ac:dyDescent="0.2"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</row>
    <row r="1629" spans="3:19" x14ac:dyDescent="0.2"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</row>
    <row r="1630" spans="3:19" x14ac:dyDescent="0.2"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</row>
    <row r="1631" spans="3:19" x14ac:dyDescent="0.2"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</row>
    <row r="1632" spans="3:19" x14ac:dyDescent="0.2"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</row>
    <row r="1633" spans="3:19" x14ac:dyDescent="0.2"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</row>
    <row r="1634" spans="3:19" x14ac:dyDescent="0.2"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</row>
    <row r="1635" spans="3:19" x14ac:dyDescent="0.2"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</row>
    <row r="1636" spans="3:19" x14ac:dyDescent="0.2"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</row>
    <row r="1637" spans="3:19" x14ac:dyDescent="0.2"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</row>
    <row r="1638" spans="3:19" x14ac:dyDescent="0.2"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</row>
    <row r="1639" spans="3:19" x14ac:dyDescent="0.2"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</row>
    <row r="1640" spans="3:19" x14ac:dyDescent="0.2"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</row>
    <row r="1641" spans="3:19" x14ac:dyDescent="0.2"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</row>
    <row r="1642" spans="3:19" x14ac:dyDescent="0.2"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</row>
    <row r="1643" spans="3:19" x14ac:dyDescent="0.2"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</row>
    <row r="1644" spans="3:19" x14ac:dyDescent="0.2"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</row>
    <row r="1645" spans="3:19" x14ac:dyDescent="0.2"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</row>
    <row r="1646" spans="3:19" x14ac:dyDescent="0.2"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</row>
    <row r="1647" spans="3:19" x14ac:dyDescent="0.2"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</row>
    <row r="1648" spans="3:19" x14ac:dyDescent="0.2"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</row>
    <row r="1649" spans="3:19" x14ac:dyDescent="0.2"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</row>
    <row r="1650" spans="3:19" x14ac:dyDescent="0.2"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</row>
    <row r="1651" spans="3:19" x14ac:dyDescent="0.2"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</row>
    <row r="1652" spans="3:19" x14ac:dyDescent="0.2"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</row>
    <row r="1653" spans="3:19" x14ac:dyDescent="0.2"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</row>
    <row r="1654" spans="3:19" x14ac:dyDescent="0.2"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</row>
    <row r="1655" spans="3:19" x14ac:dyDescent="0.2"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</row>
    <row r="1656" spans="3:19" x14ac:dyDescent="0.2"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</row>
    <row r="1657" spans="3:19" x14ac:dyDescent="0.2"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</row>
    <row r="1658" spans="3:19" x14ac:dyDescent="0.2"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</row>
    <row r="1659" spans="3:19" x14ac:dyDescent="0.2"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</row>
    <row r="1660" spans="3:19" x14ac:dyDescent="0.2"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</row>
    <row r="1661" spans="3:19" x14ac:dyDescent="0.2"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</row>
    <row r="1662" spans="3:19" x14ac:dyDescent="0.2"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</row>
    <row r="1663" spans="3:19" x14ac:dyDescent="0.2"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</row>
    <row r="1664" spans="3:19" x14ac:dyDescent="0.2"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</row>
    <row r="1665" spans="3:19" x14ac:dyDescent="0.2"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</row>
    <row r="1666" spans="3:19" x14ac:dyDescent="0.2"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</row>
    <row r="1667" spans="3:19" x14ac:dyDescent="0.2"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</row>
    <row r="1668" spans="3:19" x14ac:dyDescent="0.2"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</row>
    <row r="1669" spans="3:19" x14ac:dyDescent="0.2"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</row>
    <row r="1670" spans="3:19" x14ac:dyDescent="0.2"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</row>
    <row r="1671" spans="3:19" x14ac:dyDescent="0.2"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</row>
    <row r="1672" spans="3:19" x14ac:dyDescent="0.2"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</row>
    <row r="1673" spans="3:19" x14ac:dyDescent="0.2"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</row>
    <row r="1674" spans="3:19" x14ac:dyDescent="0.2"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</row>
    <row r="1675" spans="3:19" x14ac:dyDescent="0.2"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</row>
    <row r="1676" spans="3:19" x14ac:dyDescent="0.2"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</row>
    <row r="1677" spans="3:19" x14ac:dyDescent="0.2"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</row>
    <row r="1678" spans="3:19" x14ac:dyDescent="0.2"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</row>
    <row r="1679" spans="3:19" x14ac:dyDescent="0.2"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</row>
    <row r="1680" spans="3:19" x14ac:dyDescent="0.2"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</row>
    <row r="1681" spans="3:19" x14ac:dyDescent="0.2"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</row>
    <row r="1682" spans="3:19" x14ac:dyDescent="0.2"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</row>
    <row r="1683" spans="3:19" x14ac:dyDescent="0.2"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</row>
    <row r="1684" spans="3:19" x14ac:dyDescent="0.2"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</row>
    <row r="1685" spans="3:19" x14ac:dyDescent="0.2"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</row>
    <row r="1686" spans="3:19" x14ac:dyDescent="0.2"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</row>
    <row r="1687" spans="3:19" x14ac:dyDescent="0.2"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</row>
    <row r="1688" spans="3:19" x14ac:dyDescent="0.2"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</row>
    <row r="1689" spans="3:19" x14ac:dyDescent="0.2"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</row>
    <row r="1690" spans="3:19" x14ac:dyDescent="0.2"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</row>
    <row r="1691" spans="3:19" x14ac:dyDescent="0.2"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</row>
    <row r="1692" spans="3:19" x14ac:dyDescent="0.2"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</row>
    <row r="1693" spans="3:19" x14ac:dyDescent="0.2"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</row>
    <row r="1694" spans="3:19" x14ac:dyDescent="0.2"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</row>
    <row r="1695" spans="3:19" x14ac:dyDescent="0.2"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</row>
    <row r="1696" spans="3:19" x14ac:dyDescent="0.2"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</row>
    <row r="1697" spans="3:19" x14ac:dyDescent="0.2"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</row>
    <row r="1698" spans="3:19" x14ac:dyDescent="0.2"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</row>
    <row r="1699" spans="3:19" x14ac:dyDescent="0.2"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</row>
    <row r="1700" spans="3:19" x14ac:dyDescent="0.2"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</row>
    <row r="1701" spans="3:19" x14ac:dyDescent="0.2"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</row>
    <row r="1702" spans="3:19" x14ac:dyDescent="0.2"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</row>
    <row r="1703" spans="3:19" x14ac:dyDescent="0.2"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</row>
    <row r="1704" spans="3:19" x14ac:dyDescent="0.2"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</row>
    <row r="1705" spans="3:19" x14ac:dyDescent="0.2"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</row>
    <row r="1706" spans="3:19" x14ac:dyDescent="0.2"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</row>
    <row r="1707" spans="3:19" x14ac:dyDescent="0.2"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</row>
    <row r="1708" spans="3:19" x14ac:dyDescent="0.2"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</row>
    <row r="1709" spans="3:19" x14ac:dyDescent="0.2"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</row>
    <row r="1710" spans="3:19" x14ac:dyDescent="0.2"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</row>
    <row r="1711" spans="3:19" x14ac:dyDescent="0.2"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</row>
    <row r="1712" spans="3:19" x14ac:dyDescent="0.2"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</row>
    <row r="1713" spans="3:19" x14ac:dyDescent="0.2"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</row>
    <row r="1714" spans="3:19" x14ac:dyDescent="0.2"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</row>
    <row r="1715" spans="3:19" x14ac:dyDescent="0.2"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</row>
    <row r="1716" spans="3:19" x14ac:dyDescent="0.2"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</row>
    <row r="1717" spans="3:19" x14ac:dyDescent="0.2"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</row>
    <row r="1718" spans="3:19" x14ac:dyDescent="0.2"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</row>
    <row r="1719" spans="3:19" x14ac:dyDescent="0.2"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</row>
    <row r="1720" spans="3:19" x14ac:dyDescent="0.2"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</row>
    <row r="1721" spans="3:19" x14ac:dyDescent="0.2"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</row>
    <row r="1722" spans="3:19" x14ac:dyDescent="0.2"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</row>
    <row r="1723" spans="3:19" x14ac:dyDescent="0.2"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</row>
    <row r="1724" spans="3:19" x14ac:dyDescent="0.2"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</row>
    <row r="1725" spans="3:19" x14ac:dyDescent="0.2"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</row>
    <row r="1726" spans="3:19" x14ac:dyDescent="0.2"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</row>
    <row r="1727" spans="3:19" x14ac:dyDescent="0.2"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</row>
    <row r="1728" spans="3:19" x14ac:dyDescent="0.2"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</row>
    <row r="1729" spans="3:19" x14ac:dyDescent="0.2"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</row>
    <row r="1730" spans="3:19" x14ac:dyDescent="0.2"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</row>
    <row r="1731" spans="3:19" x14ac:dyDescent="0.2"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</row>
    <row r="1732" spans="3:19" x14ac:dyDescent="0.2"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</row>
    <row r="1733" spans="3:19" x14ac:dyDescent="0.2"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</row>
    <row r="1734" spans="3:19" x14ac:dyDescent="0.2"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</row>
    <row r="1735" spans="3:19" x14ac:dyDescent="0.2"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</row>
    <row r="1736" spans="3:19" x14ac:dyDescent="0.2"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</row>
    <row r="1737" spans="3:19" x14ac:dyDescent="0.2"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</row>
    <row r="1738" spans="3:19" x14ac:dyDescent="0.2"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</row>
    <row r="1739" spans="3:19" x14ac:dyDescent="0.2"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</row>
    <row r="1740" spans="3:19" x14ac:dyDescent="0.2"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</row>
    <row r="1741" spans="3:19" x14ac:dyDescent="0.2"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</row>
    <row r="1742" spans="3:19" x14ac:dyDescent="0.2"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</row>
    <row r="1743" spans="3:19" x14ac:dyDescent="0.2"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</row>
    <row r="1744" spans="3:19" x14ac:dyDescent="0.2"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</row>
    <row r="1745" spans="3:19" x14ac:dyDescent="0.2"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</row>
    <row r="1746" spans="3:19" x14ac:dyDescent="0.2"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</row>
    <row r="1747" spans="3:19" x14ac:dyDescent="0.2"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</row>
    <row r="1748" spans="3:19" x14ac:dyDescent="0.2"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</row>
    <row r="1749" spans="3:19" x14ac:dyDescent="0.2"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</row>
    <row r="1750" spans="3:19" x14ac:dyDescent="0.2"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</row>
    <row r="1751" spans="3:19" x14ac:dyDescent="0.2"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</row>
    <row r="1752" spans="3:19" x14ac:dyDescent="0.2"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</row>
    <row r="1753" spans="3:19" x14ac:dyDescent="0.2"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</row>
    <row r="1754" spans="3:19" x14ac:dyDescent="0.2"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</row>
    <row r="1755" spans="3:19" x14ac:dyDescent="0.2"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</row>
    <row r="1756" spans="3:19" x14ac:dyDescent="0.2"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</row>
    <row r="1757" spans="3:19" x14ac:dyDescent="0.2"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</row>
    <row r="1758" spans="3:19" x14ac:dyDescent="0.2"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</row>
    <row r="1759" spans="3:19" x14ac:dyDescent="0.2"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</row>
    <row r="1760" spans="3:19" x14ac:dyDescent="0.2"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</row>
    <row r="1761" spans="3:19" x14ac:dyDescent="0.2"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</row>
    <row r="1762" spans="3:19" x14ac:dyDescent="0.2"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</row>
    <row r="1763" spans="3:19" x14ac:dyDescent="0.2"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</row>
    <row r="1764" spans="3:19" x14ac:dyDescent="0.2"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</row>
    <row r="1765" spans="3:19" x14ac:dyDescent="0.2"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</row>
    <row r="1766" spans="3:19" x14ac:dyDescent="0.2"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</row>
    <row r="1767" spans="3:19" x14ac:dyDescent="0.2"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</row>
    <row r="1768" spans="3:19" x14ac:dyDescent="0.2"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</row>
    <row r="1769" spans="3:19" x14ac:dyDescent="0.2"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</row>
    <row r="1770" spans="3:19" x14ac:dyDescent="0.2"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</row>
    <row r="1771" spans="3:19" x14ac:dyDescent="0.2"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</row>
    <row r="1772" spans="3:19" x14ac:dyDescent="0.2"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</row>
    <row r="1773" spans="3:19" x14ac:dyDescent="0.2"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</row>
    <row r="1774" spans="3:19" x14ac:dyDescent="0.2"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</row>
    <row r="1775" spans="3:19" x14ac:dyDescent="0.2"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</row>
    <row r="1776" spans="3:19" x14ac:dyDescent="0.2"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</row>
    <row r="1777" spans="3:19" x14ac:dyDescent="0.2"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</row>
    <row r="1778" spans="3:19" x14ac:dyDescent="0.2"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</row>
    <row r="1779" spans="3:19" x14ac:dyDescent="0.2"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</row>
    <row r="1780" spans="3:19" x14ac:dyDescent="0.2"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</row>
    <row r="1781" spans="3:19" x14ac:dyDescent="0.2"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</row>
    <row r="1782" spans="3:19" x14ac:dyDescent="0.2"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</row>
    <row r="1783" spans="3:19" x14ac:dyDescent="0.2"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</row>
    <row r="1784" spans="3:19" x14ac:dyDescent="0.2"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</row>
    <row r="1785" spans="3:19" x14ac:dyDescent="0.2"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</row>
    <row r="1786" spans="3:19" x14ac:dyDescent="0.2"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</row>
    <row r="1787" spans="3:19" x14ac:dyDescent="0.2"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</row>
    <row r="1788" spans="3:19" x14ac:dyDescent="0.2"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</row>
    <row r="1789" spans="3:19" x14ac:dyDescent="0.2"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</row>
    <row r="1790" spans="3:19" x14ac:dyDescent="0.2"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</row>
    <row r="1791" spans="3:19" x14ac:dyDescent="0.2"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</row>
    <row r="1792" spans="3:19" x14ac:dyDescent="0.2"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</row>
    <row r="1793" spans="3:19" x14ac:dyDescent="0.2"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</row>
    <row r="1794" spans="3:19" x14ac:dyDescent="0.2"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</row>
    <row r="1795" spans="3:19" x14ac:dyDescent="0.2"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</row>
    <row r="1796" spans="3:19" x14ac:dyDescent="0.2"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</row>
    <row r="1797" spans="3:19" x14ac:dyDescent="0.2"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</row>
    <row r="1798" spans="3:19" x14ac:dyDescent="0.2"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</row>
    <row r="1799" spans="3:19" x14ac:dyDescent="0.2"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</row>
    <row r="1800" spans="3:19" x14ac:dyDescent="0.2"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</row>
    <row r="1801" spans="3:19" x14ac:dyDescent="0.2"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</row>
    <row r="1802" spans="3:19" x14ac:dyDescent="0.2"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</row>
    <row r="1803" spans="3:19" x14ac:dyDescent="0.2"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</row>
    <row r="1804" spans="3:19" x14ac:dyDescent="0.2"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</row>
    <row r="1805" spans="3:19" x14ac:dyDescent="0.2"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</row>
    <row r="1806" spans="3:19" x14ac:dyDescent="0.2"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</row>
    <row r="1807" spans="3:19" x14ac:dyDescent="0.2"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</row>
    <row r="1808" spans="3:19" x14ac:dyDescent="0.2"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</row>
    <row r="1809" spans="3:19" x14ac:dyDescent="0.2"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</row>
    <row r="1810" spans="3:19" x14ac:dyDescent="0.2"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</row>
    <row r="1811" spans="3:19" x14ac:dyDescent="0.2"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</row>
    <row r="1812" spans="3:19" x14ac:dyDescent="0.2"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</row>
    <row r="1813" spans="3:19" x14ac:dyDescent="0.2"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</row>
    <row r="1814" spans="3:19" x14ac:dyDescent="0.2"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</row>
    <row r="1815" spans="3:19" x14ac:dyDescent="0.2"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</row>
    <row r="1816" spans="3:19" x14ac:dyDescent="0.2"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</row>
    <row r="1817" spans="3:19" x14ac:dyDescent="0.2"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</row>
    <row r="1818" spans="3:19" x14ac:dyDescent="0.2"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</row>
    <row r="1819" spans="3:19" x14ac:dyDescent="0.2"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</row>
    <row r="1820" spans="3:19" x14ac:dyDescent="0.2"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</row>
    <row r="1821" spans="3:19" x14ac:dyDescent="0.2"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</row>
    <row r="1822" spans="3:19" x14ac:dyDescent="0.2"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</row>
    <row r="1823" spans="3:19" x14ac:dyDescent="0.2"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</row>
    <row r="1824" spans="3:19" x14ac:dyDescent="0.2"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</row>
    <row r="1825" spans="3:19" x14ac:dyDescent="0.2"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</row>
    <row r="1826" spans="3:19" x14ac:dyDescent="0.2"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</row>
    <row r="1827" spans="3:19" x14ac:dyDescent="0.2"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</row>
    <row r="1828" spans="3:19" x14ac:dyDescent="0.2"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</row>
    <row r="1829" spans="3:19" x14ac:dyDescent="0.2"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</row>
    <row r="1830" spans="3:19" x14ac:dyDescent="0.2"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</row>
    <row r="1831" spans="3:19" x14ac:dyDescent="0.2"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</row>
    <row r="1832" spans="3:19" x14ac:dyDescent="0.2"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</row>
    <row r="1833" spans="3:19" x14ac:dyDescent="0.2"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</row>
    <row r="1834" spans="3:19" x14ac:dyDescent="0.2"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</row>
    <row r="1835" spans="3:19" x14ac:dyDescent="0.2"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</row>
    <row r="1836" spans="3:19" x14ac:dyDescent="0.2"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</row>
    <row r="1837" spans="3:19" x14ac:dyDescent="0.2"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</row>
    <row r="1838" spans="3:19" x14ac:dyDescent="0.2"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</row>
    <row r="1839" spans="3:19" x14ac:dyDescent="0.2"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</row>
    <row r="1840" spans="3:19" x14ac:dyDescent="0.2"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</row>
    <row r="1841" spans="3:19" x14ac:dyDescent="0.2"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</row>
    <row r="1842" spans="3:19" x14ac:dyDescent="0.2"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</row>
    <row r="1843" spans="3:19" x14ac:dyDescent="0.2"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</row>
    <row r="1844" spans="3:19" x14ac:dyDescent="0.2"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</row>
    <row r="1845" spans="3:19" x14ac:dyDescent="0.2"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</row>
    <row r="1846" spans="3:19" x14ac:dyDescent="0.2"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</row>
    <row r="1847" spans="3:19" x14ac:dyDescent="0.2"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</row>
    <row r="1848" spans="3:19" x14ac:dyDescent="0.2"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</row>
    <row r="1849" spans="3:19" x14ac:dyDescent="0.2"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</row>
    <row r="1850" spans="3:19" x14ac:dyDescent="0.2"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</row>
    <row r="1851" spans="3:19" x14ac:dyDescent="0.2"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</row>
    <row r="1852" spans="3:19" x14ac:dyDescent="0.2"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</row>
    <row r="1853" spans="3:19" x14ac:dyDescent="0.2"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</row>
    <row r="1854" spans="3:19" x14ac:dyDescent="0.2"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</row>
    <row r="1855" spans="3:19" x14ac:dyDescent="0.2"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</row>
    <row r="1856" spans="3:19" x14ac:dyDescent="0.2"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</row>
    <row r="1857" spans="3:19" x14ac:dyDescent="0.2"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</row>
    <row r="1858" spans="3:19" x14ac:dyDescent="0.2"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</row>
    <row r="1859" spans="3:19" x14ac:dyDescent="0.2"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</row>
    <row r="1860" spans="3:19" x14ac:dyDescent="0.2"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</row>
    <row r="1861" spans="3:19" x14ac:dyDescent="0.2"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</row>
    <row r="1862" spans="3:19" x14ac:dyDescent="0.2"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</row>
    <row r="1863" spans="3:19" x14ac:dyDescent="0.2"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</row>
    <row r="1864" spans="3:19" x14ac:dyDescent="0.2"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</row>
    <row r="1865" spans="3:19" x14ac:dyDescent="0.2"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</row>
    <row r="1866" spans="3:19" x14ac:dyDescent="0.2"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</row>
    <row r="1867" spans="3:19" x14ac:dyDescent="0.2"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</row>
    <row r="1868" spans="3:19" x14ac:dyDescent="0.2"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</row>
    <row r="1869" spans="3:19" x14ac:dyDescent="0.2"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</row>
    <row r="1870" spans="3:19" x14ac:dyDescent="0.2"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</row>
    <row r="1871" spans="3:19" x14ac:dyDescent="0.2"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</row>
    <row r="1872" spans="3:19" x14ac:dyDescent="0.2"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</row>
    <row r="1873" spans="3:19" x14ac:dyDescent="0.2"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</row>
    <row r="1874" spans="3:19" x14ac:dyDescent="0.2"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</row>
    <row r="1875" spans="3:19" x14ac:dyDescent="0.2"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</row>
    <row r="1876" spans="3:19" x14ac:dyDescent="0.2"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</row>
    <row r="1877" spans="3:19" x14ac:dyDescent="0.2"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</row>
    <row r="1878" spans="3:19" x14ac:dyDescent="0.2"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</row>
    <row r="1879" spans="3:19" x14ac:dyDescent="0.2"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</row>
    <row r="1880" spans="3:19" x14ac:dyDescent="0.2"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</row>
    <row r="1881" spans="3:19" x14ac:dyDescent="0.2"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</row>
    <row r="1882" spans="3:19" x14ac:dyDescent="0.2"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</row>
    <row r="1883" spans="3:19" x14ac:dyDescent="0.2"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</row>
    <row r="1884" spans="3:19" x14ac:dyDescent="0.2"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</row>
    <row r="1885" spans="3:19" x14ac:dyDescent="0.2"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</row>
    <row r="1886" spans="3:19" x14ac:dyDescent="0.2"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</row>
    <row r="1887" spans="3:19" x14ac:dyDescent="0.2"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</row>
    <row r="1888" spans="3:19" x14ac:dyDescent="0.2"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</row>
    <row r="1889" spans="3:19" x14ac:dyDescent="0.2"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</row>
    <row r="1890" spans="3:19" x14ac:dyDescent="0.2"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</row>
    <row r="1891" spans="3:19" x14ac:dyDescent="0.2"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</row>
    <row r="1892" spans="3:19" x14ac:dyDescent="0.2"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</row>
    <row r="1893" spans="3:19" x14ac:dyDescent="0.2"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</row>
    <row r="1894" spans="3:19" x14ac:dyDescent="0.2"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</row>
    <row r="1895" spans="3:19" x14ac:dyDescent="0.2"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</row>
    <row r="1896" spans="3:19" x14ac:dyDescent="0.2"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</row>
    <row r="1897" spans="3:19" x14ac:dyDescent="0.2"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</row>
    <row r="1898" spans="3:19" x14ac:dyDescent="0.2"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</row>
    <row r="1899" spans="3:19" x14ac:dyDescent="0.2"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</row>
    <row r="1900" spans="3:19" x14ac:dyDescent="0.2"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</row>
    <row r="1901" spans="3:19" x14ac:dyDescent="0.2"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</row>
    <row r="1902" spans="3:19" x14ac:dyDescent="0.2"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</row>
    <row r="1903" spans="3:19" x14ac:dyDescent="0.2"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</row>
    <row r="1904" spans="3:19" x14ac:dyDescent="0.2"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</row>
    <row r="1905" spans="3:19" x14ac:dyDescent="0.2"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</row>
    <row r="1906" spans="3:19" x14ac:dyDescent="0.2"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</row>
    <row r="1907" spans="3:19" x14ac:dyDescent="0.2"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</row>
    <row r="1908" spans="3:19" x14ac:dyDescent="0.2"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</row>
    <row r="1909" spans="3:19" x14ac:dyDescent="0.2"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</row>
    <row r="1910" spans="3:19" x14ac:dyDescent="0.2"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</row>
    <row r="1911" spans="3:19" x14ac:dyDescent="0.2"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</row>
    <row r="1912" spans="3:19" x14ac:dyDescent="0.2"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</row>
    <row r="1913" spans="3:19" x14ac:dyDescent="0.2"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</row>
    <row r="1914" spans="3:19" x14ac:dyDescent="0.2"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</row>
    <row r="1915" spans="3:19" x14ac:dyDescent="0.2"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</row>
    <row r="1916" spans="3:19" x14ac:dyDescent="0.2"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</row>
    <row r="1917" spans="3:19" x14ac:dyDescent="0.2"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</row>
    <row r="1918" spans="3:19" x14ac:dyDescent="0.2"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</row>
    <row r="1919" spans="3:19" x14ac:dyDescent="0.2"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</row>
    <row r="1920" spans="3:19" x14ac:dyDescent="0.2"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</row>
    <row r="1921" spans="3:19" x14ac:dyDescent="0.2"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</row>
    <row r="1922" spans="3:19" x14ac:dyDescent="0.2"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</row>
    <row r="1923" spans="3:19" x14ac:dyDescent="0.2"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</row>
    <row r="1924" spans="3:19" x14ac:dyDescent="0.2"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</row>
    <row r="1925" spans="3:19" x14ac:dyDescent="0.2"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</row>
    <row r="1926" spans="3:19" x14ac:dyDescent="0.2"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</row>
    <row r="1927" spans="3:19" x14ac:dyDescent="0.2"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</row>
    <row r="1928" spans="3:19" x14ac:dyDescent="0.2"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</row>
    <row r="1929" spans="3:19" x14ac:dyDescent="0.2"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</row>
    <row r="1930" spans="3:19" x14ac:dyDescent="0.2"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</row>
    <row r="1931" spans="3:19" x14ac:dyDescent="0.2"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</row>
    <row r="1932" spans="3:19" x14ac:dyDescent="0.2"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</row>
    <row r="1933" spans="3:19" x14ac:dyDescent="0.2"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</row>
    <row r="1934" spans="3:19" x14ac:dyDescent="0.2"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</row>
    <row r="1935" spans="3:19" x14ac:dyDescent="0.2"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</row>
    <row r="1936" spans="3:19" x14ac:dyDescent="0.2"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</row>
    <row r="1937" spans="3:19" x14ac:dyDescent="0.2"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</row>
    <row r="1938" spans="3:19" x14ac:dyDescent="0.2"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</row>
    <row r="1939" spans="3:19" x14ac:dyDescent="0.2"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</row>
    <row r="1940" spans="3:19" x14ac:dyDescent="0.2"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</row>
    <row r="1941" spans="3:19" x14ac:dyDescent="0.2"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</row>
    <row r="1942" spans="3:19" x14ac:dyDescent="0.2"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</row>
    <row r="1943" spans="3:19" x14ac:dyDescent="0.2"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</row>
    <row r="1944" spans="3:19" x14ac:dyDescent="0.2"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</row>
    <row r="1945" spans="3:19" x14ac:dyDescent="0.2"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</row>
    <row r="1946" spans="3:19" x14ac:dyDescent="0.2"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</row>
    <row r="1947" spans="3:19" x14ac:dyDescent="0.2"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</row>
    <row r="1948" spans="3:19" x14ac:dyDescent="0.2"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</row>
    <row r="1949" spans="3:19" x14ac:dyDescent="0.2"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</row>
    <row r="1950" spans="3:19" x14ac:dyDescent="0.2"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</row>
    <row r="1951" spans="3:19" x14ac:dyDescent="0.2"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</row>
    <row r="1952" spans="3:19" x14ac:dyDescent="0.2"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</row>
    <row r="1953" spans="3:19" x14ac:dyDescent="0.2"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</row>
    <row r="1954" spans="3:19" x14ac:dyDescent="0.2"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</row>
    <row r="1955" spans="3:19" x14ac:dyDescent="0.2"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</row>
    <row r="1956" spans="3:19" x14ac:dyDescent="0.2"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</row>
    <row r="1957" spans="3:19" x14ac:dyDescent="0.2"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</row>
    <row r="1958" spans="3:19" x14ac:dyDescent="0.2"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</row>
    <row r="1959" spans="3:19" x14ac:dyDescent="0.2"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</row>
    <row r="1960" spans="3:19" x14ac:dyDescent="0.2"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</row>
    <row r="1961" spans="3:19" x14ac:dyDescent="0.2"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</row>
    <row r="1962" spans="3:19" x14ac:dyDescent="0.2"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</row>
    <row r="1963" spans="3:19" x14ac:dyDescent="0.2"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</row>
    <row r="1964" spans="3:19" x14ac:dyDescent="0.2"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</row>
    <row r="1965" spans="3:19" x14ac:dyDescent="0.2"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</row>
    <row r="1966" spans="3:19" x14ac:dyDescent="0.2"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</row>
    <row r="1967" spans="3:19" x14ac:dyDescent="0.2"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</row>
    <row r="1968" spans="3:19" x14ac:dyDescent="0.2"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</row>
    <row r="1969" spans="3:19" x14ac:dyDescent="0.2"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</row>
    <row r="1970" spans="3:19" x14ac:dyDescent="0.2"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</row>
    <row r="1971" spans="3:19" x14ac:dyDescent="0.2"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</row>
    <row r="1972" spans="3:19" x14ac:dyDescent="0.2"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</row>
    <row r="1973" spans="3:19" x14ac:dyDescent="0.2"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</row>
    <row r="1974" spans="3:19" x14ac:dyDescent="0.2"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</row>
    <row r="1975" spans="3:19" x14ac:dyDescent="0.2"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</row>
    <row r="1976" spans="3:19" x14ac:dyDescent="0.2"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</row>
    <row r="1977" spans="3:19" x14ac:dyDescent="0.2"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</row>
    <row r="1978" spans="3:19" x14ac:dyDescent="0.2"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</row>
    <row r="1979" spans="3:19" x14ac:dyDescent="0.2"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</row>
    <row r="1980" spans="3:19" x14ac:dyDescent="0.2"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</row>
    <row r="1981" spans="3:19" x14ac:dyDescent="0.2"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</row>
    <row r="1982" spans="3:19" x14ac:dyDescent="0.2"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</row>
    <row r="1983" spans="3:19" x14ac:dyDescent="0.2"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</row>
    <row r="1984" spans="3:19" x14ac:dyDescent="0.2"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</row>
    <row r="1985" spans="3:19" x14ac:dyDescent="0.2"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</row>
    <row r="1986" spans="3:19" x14ac:dyDescent="0.2"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</row>
    <row r="1987" spans="3:19" x14ac:dyDescent="0.2"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</row>
    <row r="1988" spans="3:19" x14ac:dyDescent="0.2"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</row>
    <row r="1989" spans="3:19" x14ac:dyDescent="0.2"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</row>
    <row r="1990" spans="3:19" x14ac:dyDescent="0.2"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</row>
    <row r="1991" spans="3:19" x14ac:dyDescent="0.2"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</row>
    <row r="1992" spans="3:19" x14ac:dyDescent="0.2"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</row>
    <row r="1993" spans="3:19" x14ac:dyDescent="0.2"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</row>
    <row r="1994" spans="3:19" x14ac:dyDescent="0.2"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</row>
    <row r="1995" spans="3:19" x14ac:dyDescent="0.2"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</row>
    <row r="1996" spans="3:19" x14ac:dyDescent="0.2"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</row>
    <row r="1997" spans="3:19" x14ac:dyDescent="0.2"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</row>
    <row r="1998" spans="3:19" x14ac:dyDescent="0.2"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</row>
    <row r="1999" spans="3:19" x14ac:dyDescent="0.2"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</row>
    <row r="2000" spans="3:19" x14ac:dyDescent="0.2"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</row>
    <row r="2001" spans="3:19" x14ac:dyDescent="0.2"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</row>
    <row r="2002" spans="3:19" x14ac:dyDescent="0.2"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</row>
    <row r="2003" spans="3:19" x14ac:dyDescent="0.2"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</row>
    <row r="2004" spans="3:19" x14ac:dyDescent="0.2"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</row>
    <row r="2005" spans="3:19" x14ac:dyDescent="0.2"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19"/>
      <c r="S2005" s="19"/>
    </row>
    <row r="2006" spans="3:19" x14ac:dyDescent="0.2"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</row>
    <row r="2007" spans="3:19" x14ac:dyDescent="0.2"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  <c r="P2007" s="19"/>
      <c r="Q2007" s="19"/>
      <c r="R2007" s="19"/>
      <c r="S2007" s="19"/>
    </row>
    <row r="2008" spans="3:19" x14ac:dyDescent="0.2"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</row>
    <row r="2009" spans="3:19" x14ac:dyDescent="0.2"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</row>
    <row r="2010" spans="3:19" x14ac:dyDescent="0.2"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</row>
    <row r="2011" spans="3:19" x14ac:dyDescent="0.2"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</row>
    <row r="2012" spans="3:19" x14ac:dyDescent="0.2"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</row>
    <row r="2013" spans="3:19" x14ac:dyDescent="0.2"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19"/>
      <c r="S2013" s="19"/>
    </row>
    <row r="2014" spans="3:19" x14ac:dyDescent="0.2"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</row>
    <row r="2015" spans="3:19" x14ac:dyDescent="0.2"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19"/>
      <c r="S2015" s="19"/>
    </row>
    <row r="2016" spans="3:19" x14ac:dyDescent="0.2"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</row>
    <row r="2017" spans="3:19" x14ac:dyDescent="0.2"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  <c r="P2017" s="19"/>
      <c r="Q2017" s="19"/>
      <c r="R2017" s="19"/>
      <c r="S2017" s="19"/>
    </row>
    <row r="2018" spans="3:19" x14ac:dyDescent="0.2"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</row>
    <row r="2019" spans="3:19" x14ac:dyDescent="0.2"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</row>
    <row r="2020" spans="3:19" x14ac:dyDescent="0.2"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</row>
    <row r="2021" spans="3:19" x14ac:dyDescent="0.2"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</row>
    <row r="2022" spans="3:19" x14ac:dyDescent="0.2"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</row>
    <row r="2023" spans="3:19" x14ac:dyDescent="0.2"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19"/>
      <c r="S2023" s="19"/>
    </row>
    <row r="2024" spans="3:19" x14ac:dyDescent="0.2"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</row>
    <row r="2025" spans="3:19" x14ac:dyDescent="0.2"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19"/>
      <c r="S2025" s="19"/>
    </row>
    <row r="2026" spans="3:19" x14ac:dyDescent="0.2"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</row>
    <row r="2027" spans="3:19" x14ac:dyDescent="0.2"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</row>
    <row r="2028" spans="3:19" x14ac:dyDescent="0.2"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</row>
    <row r="2029" spans="3:19" x14ac:dyDescent="0.2"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</row>
    <row r="2030" spans="3:19" x14ac:dyDescent="0.2"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</row>
    <row r="2031" spans="3:19" x14ac:dyDescent="0.2"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</row>
    <row r="2032" spans="3:19" x14ac:dyDescent="0.2"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</row>
    <row r="2033" spans="3:19" x14ac:dyDescent="0.2"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</row>
    <row r="2034" spans="3:19" x14ac:dyDescent="0.2"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</row>
    <row r="2035" spans="3:19" x14ac:dyDescent="0.2"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</row>
    <row r="2036" spans="3:19" x14ac:dyDescent="0.2"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</row>
    <row r="2037" spans="3:19" x14ac:dyDescent="0.2"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</row>
    <row r="2038" spans="3:19" x14ac:dyDescent="0.2"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</row>
    <row r="2039" spans="3:19" x14ac:dyDescent="0.2"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</row>
    <row r="2040" spans="3:19" x14ac:dyDescent="0.2"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</row>
    <row r="2041" spans="3:19" x14ac:dyDescent="0.2"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19"/>
      <c r="S2041" s="19"/>
    </row>
    <row r="2042" spans="3:19" x14ac:dyDescent="0.2"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</row>
    <row r="2043" spans="3:19" x14ac:dyDescent="0.2"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</row>
    <row r="2044" spans="3:19" x14ac:dyDescent="0.2"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</row>
    <row r="2045" spans="3:19" x14ac:dyDescent="0.2"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19"/>
      <c r="S2045" s="19"/>
    </row>
    <row r="2046" spans="3:19" x14ac:dyDescent="0.2"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</row>
    <row r="2047" spans="3:19" x14ac:dyDescent="0.2"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</row>
    <row r="2048" spans="3:19" x14ac:dyDescent="0.2"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</row>
    <row r="2049" spans="3:19" x14ac:dyDescent="0.2"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</row>
    <row r="2050" spans="3:19" x14ac:dyDescent="0.2"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</row>
    <row r="2051" spans="3:19" x14ac:dyDescent="0.2"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</row>
    <row r="2052" spans="3:19" x14ac:dyDescent="0.2"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</row>
    <row r="2053" spans="3:19" x14ac:dyDescent="0.2"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</row>
    <row r="2054" spans="3:19" x14ac:dyDescent="0.2"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</row>
    <row r="2055" spans="3:19" x14ac:dyDescent="0.2"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</row>
    <row r="2056" spans="3:19" x14ac:dyDescent="0.2"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</row>
    <row r="2057" spans="3:19" x14ac:dyDescent="0.2"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  <c r="P2057" s="19"/>
      <c r="Q2057" s="19"/>
      <c r="R2057" s="19"/>
      <c r="S2057" s="19"/>
    </row>
    <row r="2058" spans="3:19" x14ac:dyDescent="0.2"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</row>
    <row r="2059" spans="3:19" x14ac:dyDescent="0.2"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</row>
    <row r="2060" spans="3:19" x14ac:dyDescent="0.2"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</row>
    <row r="2061" spans="3:19" x14ac:dyDescent="0.2"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19"/>
      <c r="S2061" s="19"/>
    </row>
    <row r="2062" spans="3:19" x14ac:dyDescent="0.2"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19"/>
      <c r="S2062" s="19"/>
    </row>
    <row r="2063" spans="3:19" x14ac:dyDescent="0.2"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  <c r="P2063" s="19"/>
      <c r="Q2063" s="19"/>
      <c r="R2063" s="19"/>
      <c r="S2063" s="19"/>
    </row>
    <row r="2064" spans="3:19" x14ac:dyDescent="0.2"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  <c r="P2064" s="19"/>
      <c r="Q2064" s="19"/>
      <c r="R2064" s="19"/>
      <c r="S2064" s="19"/>
    </row>
    <row r="2065" spans="3:19" x14ac:dyDescent="0.2"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  <c r="P2065" s="19"/>
      <c r="Q2065" s="19"/>
      <c r="R2065" s="19"/>
      <c r="S2065" s="19"/>
    </row>
    <row r="2066" spans="3:19" x14ac:dyDescent="0.2"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19"/>
      <c r="S2066" s="19"/>
    </row>
    <row r="2067" spans="3:19" x14ac:dyDescent="0.2"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  <c r="P2067" s="19"/>
      <c r="Q2067" s="19"/>
      <c r="R2067" s="19"/>
      <c r="S2067" s="19"/>
    </row>
    <row r="2068" spans="3:19" x14ac:dyDescent="0.2"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</row>
    <row r="2069" spans="3:19" x14ac:dyDescent="0.2"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  <c r="P2069" s="19"/>
      <c r="Q2069" s="19"/>
      <c r="R2069" s="19"/>
      <c r="S2069" s="19"/>
    </row>
    <row r="2070" spans="3:19" x14ac:dyDescent="0.2"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  <c r="P2070" s="19"/>
      <c r="Q2070" s="19"/>
      <c r="R2070" s="19"/>
      <c r="S2070" s="19"/>
    </row>
    <row r="2071" spans="3:19" x14ac:dyDescent="0.2"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  <c r="P2071" s="19"/>
      <c r="Q2071" s="19"/>
      <c r="R2071" s="19"/>
      <c r="S2071" s="19"/>
    </row>
    <row r="2072" spans="3:19" x14ac:dyDescent="0.2"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</row>
    <row r="2073" spans="3:19" x14ac:dyDescent="0.2"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</row>
    <row r="2074" spans="3:19" x14ac:dyDescent="0.2"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</row>
    <row r="2075" spans="3:19" x14ac:dyDescent="0.2"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</row>
    <row r="2076" spans="3:19" x14ac:dyDescent="0.2"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</row>
    <row r="2077" spans="3:19" x14ac:dyDescent="0.2"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</row>
    <row r="2078" spans="3:19" x14ac:dyDescent="0.2"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</row>
    <row r="2079" spans="3:19" x14ac:dyDescent="0.2"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  <c r="P2079" s="19"/>
      <c r="Q2079" s="19"/>
      <c r="R2079" s="19"/>
      <c r="S2079" s="19"/>
    </row>
    <row r="2080" spans="3:19" x14ac:dyDescent="0.2"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</row>
    <row r="2081" spans="3:19" x14ac:dyDescent="0.2"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19"/>
      <c r="S2081" s="19"/>
    </row>
    <row r="2082" spans="3:19" x14ac:dyDescent="0.2"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19"/>
      <c r="S2082" s="19"/>
    </row>
    <row r="2083" spans="3:19" x14ac:dyDescent="0.2"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19"/>
      <c r="S2083" s="19"/>
    </row>
    <row r="2084" spans="3:19" x14ac:dyDescent="0.2"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</row>
    <row r="2085" spans="3:19" x14ac:dyDescent="0.2"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</row>
    <row r="2086" spans="3:19" x14ac:dyDescent="0.2"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</row>
    <row r="2087" spans="3:19" x14ac:dyDescent="0.2"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</row>
    <row r="2088" spans="3:19" x14ac:dyDescent="0.2"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</row>
    <row r="2089" spans="3:19" x14ac:dyDescent="0.2"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</row>
    <row r="2090" spans="3:19" x14ac:dyDescent="0.2"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</row>
    <row r="2091" spans="3:19" x14ac:dyDescent="0.2"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</row>
    <row r="2092" spans="3:19" x14ac:dyDescent="0.2"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</row>
    <row r="2093" spans="3:19" x14ac:dyDescent="0.2"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19"/>
      <c r="S2093" s="19"/>
    </row>
    <row r="2094" spans="3:19" x14ac:dyDescent="0.2"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</row>
    <row r="2095" spans="3:19" x14ac:dyDescent="0.2"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</row>
    <row r="2096" spans="3:19" x14ac:dyDescent="0.2"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</row>
    <row r="2097" spans="3:19" x14ac:dyDescent="0.2"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</row>
    <row r="2098" spans="3:19" x14ac:dyDescent="0.2"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</row>
    <row r="2099" spans="3:19" x14ac:dyDescent="0.2"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</row>
    <row r="2100" spans="3:19" x14ac:dyDescent="0.2"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</row>
    <row r="2101" spans="3:19" x14ac:dyDescent="0.2"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</row>
    <row r="2102" spans="3:19" x14ac:dyDescent="0.2"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</row>
    <row r="2103" spans="3:19" x14ac:dyDescent="0.2"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19"/>
      <c r="S2103" s="19"/>
    </row>
    <row r="2104" spans="3:19" x14ac:dyDescent="0.2"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</row>
    <row r="2105" spans="3:19" x14ac:dyDescent="0.2"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</row>
    <row r="2106" spans="3:19" x14ac:dyDescent="0.2"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</row>
    <row r="2107" spans="3:19" x14ac:dyDescent="0.2"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</row>
    <row r="2108" spans="3:19" x14ac:dyDescent="0.2"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</row>
    <row r="2109" spans="3:19" x14ac:dyDescent="0.2"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</row>
    <row r="2110" spans="3:19" x14ac:dyDescent="0.2"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</row>
    <row r="2111" spans="3:19" x14ac:dyDescent="0.2"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</row>
    <row r="2112" spans="3:19" x14ac:dyDescent="0.2"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</row>
    <row r="2113" spans="3:19" x14ac:dyDescent="0.2"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</row>
    <row r="2114" spans="3:19" x14ac:dyDescent="0.2"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</row>
    <row r="2115" spans="3:19" x14ac:dyDescent="0.2"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</row>
    <row r="2116" spans="3:19" x14ac:dyDescent="0.2"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</row>
    <row r="2117" spans="3:19" x14ac:dyDescent="0.2"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</row>
    <row r="2118" spans="3:19" x14ac:dyDescent="0.2"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</row>
    <row r="2119" spans="3:19" x14ac:dyDescent="0.2"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</row>
    <row r="2120" spans="3:19" x14ac:dyDescent="0.2"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</row>
    <row r="2121" spans="3:19" x14ac:dyDescent="0.2"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19"/>
      <c r="S2121" s="19"/>
    </row>
    <row r="2122" spans="3:19" x14ac:dyDescent="0.2"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19"/>
      <c r="S2122" s="19"/>
    </row>
    <row r="2123" spans="3:19" x14ac:dyDescent="0.2"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19"/>
      <c r="S2123" s="19"/>
    </row>
    <row r="2124" spans="3:19" x14ac:dyDescent="0.2"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19"/>
      <c r="S2124" s="19"/>
    </row>
    <row r="2125" spans="3:19" x14ac:dyDescent="0.2"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</row>
    <row r="2126" spans="3:19" x14ac:dyDescent="0.2"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</row>
    <row r="2127" spans="3:19" x14ac:dyDescent="0.2"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</row>
    <row r="2128" spans="3:19" x14ac:dyDescent="0.2"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</row>
    <row r="2129" spans="3:19" x14ac:dyDescent="0.2"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</row>
    <row r="2130" spans="3:19" x14ac:dyDescent="0.2"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</row>
    <row r="2131" spans="3:19" x14ac:dyDescent="0.2"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</row>
    <row r="2132" spans="3:19" x14ac:dyDescent="0.2"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</row>
    <row r="2133" spans="3:19" x14ac:dyDescent="0.2"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</row>
    <row r="2134" spans="3:19" x14ac:dyDescent="0.2"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</row>
    <row r="2135" spans="3:19" x14ac:dyDescent="0.2"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</row>
    <row r="2136" spans="3:19" x14ac:dyDescent="0.2"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</row>
    <row r="2137" spans="3:19" x14ac:dyDescent="0.2"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  <c r="P2137" s="19"/>
      <c r="Q2137" s="19"/>
      <c r="R2137" s="19"/>
      <c r="S2137" s="19"/>
    </row>
    <row r="2138" spans="3:19" x14ac:dyDescent="0.2"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</row>
    <row r="2139" spans="3:19" x14ac:dyDescent="0.2"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</row>
    <row r="2140" spans="3:19" x14ac:dyDescent="0.2"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  <c r="P2140" s="19"/>
      <c r="Q2140" s="19"/>
      <c r="R2140" s="19"/>
      <c r="S2140" s="19"/>
    </row>
    <row r="2141" spans="3:19" x14ac:dyDescent="0.2"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  <c r="P2141" s="19"/>
      <c r="Q2141" s="19"/>
      <c r="R2141" s="19"/>
      <c r="S2141" s="19"/>
    </row>
    <row r="2142" spans="3:19" x14ac:dyDescent="0.2"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19"/>
      <c r="S2142" s="19"/>
    </row>
    <row r="2143" spans="3:19" x14ac:dyDescent="0.2"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  <c r="P2143" s="19"/>
      <c r="Q2143" s="19"/>
      <c r="R2143" s="19"/>
      <c r="S2143" s="19"/>
    </row>
    <row r="2144" spans="3:19" x14ac:dyDescent="0.2"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19"/>
      <c r="S2144" s="19"/>
    </row>
    <row r="2145" spans="3:19" x14ac:dyDescent="0.2"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</row>
    <row r="2146" spans="3:19" x14ac:dyDescent="0.2"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</row>
    <row r="2147" spans="3:19" x14ac:dyDescent="0.2"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</row>
    <row r="2148" spans="3:19" x14ac:dyDescent="0.2"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</row>
    <row r="2149" spans="3:19" x14ac:dyDescent="0.2"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</row>
    <row r="2150" spans="3:19" x14ac:dyDescent="0.2"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</row>
    <row r="2151" spans="3:19" x14ac:dyDescent="0.2"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</row>
    <row r="2152" spans="3:19" x14ac:dyDescent="0.2"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</row>
    <row r="2153" spans="3:19" x14ac:dyDescent="0.2"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</row>
    <row r="2154" spans="3:19" x14ac:dyDescent="0.2"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</row>
    <row r="2155" spans="3:19" x14ac:dyDescent="0.2"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</row>
    <row r="2156" spans="3:19" x14ac:dyDescent="0.2"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</row>
    <row r="2157" spans="3:19" x14ac:dyDescent="0.2"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</row>
    <row r="2158" spans="3:19" x14ac:dyDescent="0.2"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</row>
    <row r="2159" spans="3:19" x14ac:dyDescent="0.2"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</row>
    <row r="2160" spans="3:19" x14ac:dyDescent="0.2"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</row>
    <row r="2161" spans="3:19" x14ac:dyDescent="0.2"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</row>
    <row r="2162" spans="3:19" x14ac:dyDescent="0.2"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</row>
    <row r="2163" spans="3:19" x14ac:dyDescent="0.2"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</row>
    <row r="2164" spans="3:19" x14ac:dyDescent="0.2"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</row>
    <row r="2165" spans="3:19" x14ac:dyDescent="0.2"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</row>
    <row r="2166" spans="3:19" x14ac:dyDescent="0.2"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</row>
    <row r="2167" spans="3:19" x14ac:dyDescent="0.2"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</row>
    <row r="2168" spans="3:19" x14ac:dyDescent="0.2"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  <c r="P2168" s="19"/>
      <c r="Q2168" s="19"/>
      <c r="R2168" s="19"/>
      <c r="S2168" s="19"/>
    </row>
    <row r="2169" spans="3:19" x14ac:dyDescent="0.2"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</row>
    <row r="2170" spans="3:19" x14ac:dyDescent="0.2"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  <c r="P2170" s="19"/>
      <c r="Q2170" s="19"/>
      <c r="R2170" s="19"/>
      <c r="S2170" s="19"/>
    </row>
    <row r="2171" spans="3:19" x14ac:dyDescent="0.2"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</row>
    <row r="2172" spans="3:19" x14ac:dyDescent="0.2"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</row>
    <row r="2173" spans="3:19" x14ac:dyDescent="0.2"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</row>
    <row r="2174" spans="3:19" x14ac:dyDescent="0.2"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</row>
    <row r="2175" spans="3:19" x14ac:dyDescent="0.2"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</row>
    <row r="2176" spans="3:19" x14ac:dyDescent="0.2"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</row>
    <row r="2177" spans="3:19" x14ac:dyDescent="0.2"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  <c r="P2177" s="19"/>
      <c r="Q2177" s="19"/>
      <c r="R2177" s="19"/>
      <c r="S2177" s="19"/>
    </row>
    <row r="2178" spans="3:19" x14ac:dyDescent="0.2"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  <c r="P2178" s="19"/>
      <c r="Q2178" s="19"/>
      <c r="R2178" s="19"/>
      <c r="S2178" s="19"/>
    </row>
    <row r="2179" spans="3:19" x14ac:dyDescent="0.2"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</row>
    <row r="2180" spans="3:19" x14ac:dyDescent="0.2"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</row>
    <row r="2181" spans="3:19" x14ac:dyDescent="0.2"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</row>
    <row r="2182" spans="3:19" x14ac:dyDescent="0.2"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</row>
    <row r="2183" spans="3:19" x14ac:dyDescent="0.2"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</row>
    <row r="2184" spans="3:19" x14ac:dyDescent="0.2"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</row>
    <row r="2185" spans="3:19" x14ac:dyDescent="0.2"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19"/>
      <c r="S2185" s="19"/>
    </row>
    <row r="2186" spans="3:19" x14ac:dyDescent="0.2"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</row>
    <row r="2187" spans="3:19" x14ac:dyDescent="0.2"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</row>
    <row r="2188" spans="3:19" x14ac:dyDescent="0.2"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</row>
    <row r="2189" spans="3:19" x14ac:dyDescent="0.2"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</row>
    <row r="2190" spans="3:19" x14ac:dyDescent="0.2"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</row>
    <row r="2191" spans="3:19" x14ac:dyDescent="0.2"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</row>
    <row r="2192" spans="3:19" x14ac:dyDescent="0.2"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</row>
    <row r="2193" spans="3:19" x14ac:dyDescent="0.2"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  <c r="P2193" s="19"/>
      <c r="Q2193" s="19"/>
      <c r="R2193" s="19"/>
      <c r="S2193" s="19"/>
    </row>
    <row r="2194" spans="3:19" x14ac:dyDescent="0.2"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</row>
    <row r="2195" spans="3:19" x14ac:dyDescent="0.2"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</row>
    <row r="2196" spans="3:19" x14ac:dyDescent="0.2"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</row>
    <row r="2197" spans="3:19" x14ac:dyDescent="0.2"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</row>
    <row r="2198" spans="3:19" x14ac:dyDescent="0.2"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</row>
    <row r="2199" spans="3:19" x14ac:dyDescent="0.2"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</row>
    <row r="2200" spans="3:19" x14ac:dyDescent="0.2"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</row>
    <row r="2201" spans="3:19" x14ac:dyDescent="0.2"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</row>
    <row r="2202" spans="3:19" x14ac:dyDescent="0.2"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</row>
    <row r="2203" spans="3:19" x14ac:dyDescent="0.2"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</row>
    <row r="2204" spans="3:19" x14ac:dyDescent="0.2"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</row>
    <row r="2205" spans="3:19" x14ac:dyDescent="0.2"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</row>
    <row r="2206" spans="3:19" x14ac:dyDescent="0.2"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19"/>
      <c r="S2206" s="19"/>
    </row>
    <row r="2207" spans="3:19" x14ac:dyDescent="0.2"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  <c r="P2207" s="19"/>
      <c r="Q2207" s="19"/>
      <c r="R2207" s="19"/>
      <c r="S2207" s="19"/>
    </row>
    <row r="2208" spans="3:19" x14ac:dyDescent="0.2"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  <c r="P2208" s="19"/>
      <c r="Q2208" s="19"/>
      <c r="R2208" s="19"/>
      <c r="S2208" s="19"/>
    </row>
    <row r="2209" spans="3:19" x14ac:dyDescent="0.2"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  <c r="P2209" s="19"/>
      <c r="Q2209" s="19"/>
      <c r="R2209" s="19"/>
      <c r="S2209" s="19"/>
    </row>
    <row r="2210" spans="3:19" x14ac:dyDescent="0.2"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  <c r="P2210" s="19"/>
      <c r="Q2210" s="19"/>
      <c r="R2210" s="19"/>
      <c r="S2210" s="19"/>
    </row>
    <row r="2211" spans="3:19" x14ac:dyDescent="0.2"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</row>
    <row r="2212" spans="3:19" x14ac:dyDescent="0.2"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</row>
    <row r="2213" spans="3:19" x14ac:dyDescent="0.2"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</row>
    <row r="2214" spans="3:19" x14ac:dyDescent="0.2"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</row>
    <row r="2215" spans="3:19" x14ac:dyDescent="0.2"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19"/>
      <c r="S2215" s="19"/>
    </row>
    <row r="2216" spans="3:19" x14ac:dyDescent="0.2"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</row>
    <row r="2217" spans="3:19" x14ac:dyDescent="0.2"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"/>
      <c r="Q2217" s="19"/>
      <c r="R2217" s="19"/>
      <c r="S2217" s="19"/>
    </row>
    <row r="2218" spans="3:19" x14ac:dyDescent="0.2"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</row>
    <row r="2219" spans="3:19" x14ac:dyDescent="0.2"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</row>
    <row r="2220" spans="3:19" x14ac:dyDescent="0.2"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</row>
    <row r="2221" spans="3:19" x14ac:dyDescent="0.2"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</row>
    <row r="2222" spans="3:19" x14ac:dyDescent="0.2"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</row>
    <row r="2223" spans="3:19" x14ac:dyDescent="0.2"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</row>
    <row r="2224" spans="3:19" x14ac:dyDescent="0.2"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</row>
    <row r="2225" spans="3:19" x14ac:dyDescent="0.2"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</row>
    <row r="2226" spans="3:19" x14ac:dyDescent="0.2"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</row>
    <row r="2227" spans="3:19" x14ac:dyDescent="0.2"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</row>
    <row r="2228" spans="3:19" x14ac:dyDescent="0.2"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</row>
    <row r="2229" spans="3:19" x14ac:dyDescent="0.2"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  <c r="P2229" s="19"/>
      <c r="Q2229" s="19"/>
      <c r="R2229" s="19"/>
      <c r="S2229" s="19"/>
    </row>
    <row r="2230" spans="3:19" x14ac:dyDescent="0.2"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</row>
    <row r="2231" spans="3:19" x14ac:dyDescent="0.2"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  <c r="P2231" s="19"/>
      <c r="Q2231" s="19"/>
      <c r="R2231" s="19"/>
      <c r="S2231" s="19"/>
    </row>
    <row r="2232" spans="3:19" x14ac:dyDescent="0.2"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19"/>
      <c r="S2232" s="19"/>
    </row>
    <row r="2233" spans="3:19" x14ac:dyDescent="0.2"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19"/>
      <c r="S2233" s="19"/>
    </row>
    <row r="2234" spans="3:19" x14ac:dyDescent="0.2"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</row>
    <row r="2235" spans="3:19" x14ac:dyDescent="0.2"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</row>
    <row r="2236" spans="3:19" x14ac:dyDescent="0.2"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</row>
    <row r="2237" spans="3:19" x14ac:dyDescent="0.2"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</row>
    <row r="2238" spans="3:19" x14ac:dyDescent="0.2"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</row>
    <row r="2239" spans="3:19" x14ac:dyDescent="0.2"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</row>
    <row r="2240" spans="3:19" x14ac:dyDescent="0.2"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</row>
    <row r="2241" spans="3:19" x14ac:dyDescent="0.2"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</row>
    <row r="2242" spans="3:19" x14ac:dyDescent="0.2"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19"/>
      <c r="S2242" s="19"/>
    </row>
    <row r="2243" spans="3:19" x14ac:dyDescent="0.2"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</row>
    <row r="2244" spans="3:19" x14ac:dyDescent="0.2"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</row>
    <row r="2245" spans="3:19" x14ac:dyDescent="0.2"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  <c r="P2245" s="19"/>
      <c r="Q2245" s="19"/>
      <c r="R2245" s="19"/>
      <c r="S2245" s="19"/>
    </row>
    <row r="2246" spans="3:19" x14ac:dyDescent="0.2"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19"/>
      <c r="S2246" s="19"/>
    </row>
    <row r="2247" spans="3:19" x14ac:dyDescent="0.2"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  <c r="P2247" s="19"/>
      <c r="Q2247" s="19"/>
      <c r="R2247" s="19"/>
      <c r="S2247" s="19"/>
    </row>
    <row r="2248" spans="3:19" x14ac:dyDescent="0.2"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  <c r="P2248" s="19"/>
      <c r="Q2248" s="19"/>
      <c r="R2248" s="19"/>
      <c r="S2248" s="19"/>
    </row>
    <row r="2249" spans="3:19" x14ac:dyDescent="0.2"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  <c r="P2249" s="19"/>
      <c r="Q2249" s="19"/>
      <c r="R2249" s="19"/>
      <c r="S2249" s="19"/>
    </row>
    <row r="2250" spans="3:19" x14ac:dyDescent="0.2"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  <c r="P2250" s="19"/>
      <c r="Q2250" s="19"/>
      <c r="R2250" s="19"/>
      <c r="S2250" s="19"/>
    </row>
    <row r="2251" spans="3:19" x14ac:dyDescent="0.2"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  <c r="P2251" s="19"/>
      <c r="Q2251" s="19"/>
      <c r="R2251" s="19"/>
      <c r="S2251" s="19"/>
    </row>
    <row r="2252" spans="3:19" x14ac:dyDescent="0.2"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</row>
    <row r="2253" spans="3:19" x14ac:dyDescent="0.2"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</row>
    <row r="2254" spans="3:19" x14ac:dyDescent="0.2"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</row>
    <row r="2255" spans="3:19" x14ac:dyDescent="0.2"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</row>
    <row r="2256" spans="3:19" x14ac:dyDescent="0.2"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</row>
    <row r="2257" spans="3:19" x14ac:dyDescent="0.2"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</row>
    <row r="2258" spans="3:19" x14ac:dyDescent="0.2"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</row>
    <row r="2259" spans="3:19" x14ac:dyDescent="0.2"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</row>
    <row r="2260" spans="3:19" x14ac:dyDescent="0.2"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</row>
    <row r="2261" spans="3:19" x14ac:dyDescent="0.2"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</row>
    <row r="2262" spans="3:19" x14ac:dyDescent="0.2"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</row>
    <row r="2263" spans="3:19" x14ac:dyDescent="0.2"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</row>
    <row r="2264" spans="3:19" x14ac:dyDescent="0.2"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</row>
    <row r="2265" spans="3:19" x14ac:dyDescent="0.2"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</row>
    <row r="2266" spans="3:19" x14ac:dyDescent="0.2"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</row>
    <row r="2267" spans="3:19" x14ac:dyDescent="0.2"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</row>
    <row r="2268" spans="3:19" x14ac:dyDescent="0.2"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</row>
    <row r="2269" spans="3:19" x14ac:dyDescent="0.2"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  <c r="P2269" s="19"/>
      <c r="Q2269" s="19"/>
      <c r="R2269" s="19"/>
      <c r="S2269" s="19"/>
    </row>
    <row r="2270" spans="3:19" x14ac:dyDescent="0.2"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</row>
    <row r="2271" spans="3:19" x14ac:dyDescent="0.2"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  <c r="P2271" s="19"/>
      <c r="Q2271" s="19"/>
      <c r="R2271" s="19"/>
      <c r="S2271" s="19"/>
    </row>
    <row r="2272" spans="3:19" x14ac:dyDescent="0.2"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</row>
    <row r="2273" spans="3:19" x14ac:dyDescent="0.2"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</row>
    <row r="2274" spans="3:19" x14ac:dyDescent="0.2"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</row>
    <row r="2275" spans="3:19" x14ac:dyDescent="0.2"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</row>
    <row r="2276" spans="3:19" x14ac:dyDescent="0.2"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</row>
    <row r="2277" spans="3:19" x14ac:dyDescent="0.2"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</row>
    <row r="2278" spans="3:19" x14ac:dyDescent="0.2"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</row>
    <row r="2279" spans="3:19" x14ac:dyDescent="0.2"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</row>
    <row r="2280" spans="3:19" x14ac:dyDescent="0.2"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</row>
    <row r="2281" spans="3:19" x14ac:dyDescent="0.2"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</row>
    <row r="2282" spans="3:19" x14ac:dyDescent="0.2"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</row>
    <row r="2283" spans="3:19" x14ac:dyDescent="0.2"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</row>
    <row r="2284" spans="3:19" x14ac:dyDescent="0.2"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19"/>
      <c r="S2284" s="19"/>
    </row>
    <row r="2285" spans="3:19" x14ac:dyDescent="0.2"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  <c r="P2285" s="19"/>
      <c r="Q2285" s="19"/>
      <c r="R2285" s="19"/>
      <c r="S2285" s="19"/>
    </row>
    <row r="2286" spans="3:19" x14ac:dyDescent="0.2"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  <c r="P2286" s="19"/>
      <c r="Q2286" s="19"/>
      <c r="R2286" s="19"/>
      <c r="S2286" s="19"/>
    </row>
    <row r="2287" spans="3:19" x14ac:dyDescent="0.2"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  <c r="P2287" s="19"/>
      <c r="Q2287" s="19"/>
      <c r="R2287" s="19"/>
      <c r="S2287" s="19"/>
    </row>
    <row r="2288" spans="3:19" x14ac:dyDescent="0.2"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  <c r="P2288" s="19"/>
      <c r="Q2288" s="19"/>
      <c r="R2288" s="19"/>
      <c r="S2288" s="19"/>
    </row>
    <row r="2289" spans="3:19" x14ac:dyDescent="0.2">
      <c r="C2289" s="19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</row>
    <row r="2290" spans="3:19" x14ac:dyDescent="0.2">
      <c r="C2290" s="19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</row>
    <row r="2291" spans="3:19" x14ac:dyDescent="0.2">
      <c r="C2291" s="19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  <c r="P2291" s="19"/>
      <c r="Q2291" s="19"/>
      <c r="R2291" s="19"/>
      <c r="S2291" s="19"/>
    </row>
    <row r="2292" spans="3:19" x14ac:dyDescent="0.2">
      <c r="C2292" s="19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19"/>
      <c r="S2292" s="19"/>
    </row>
    <row r="2293" spans="3:19" x14ac:dyDescent="0.2">
      <c r="C2293" s="19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  <c r="P2293" s="19"/>
      <c r="Q2293" s="19"/>
      <c r="R2293" s="19"/>
      <c r="S2293" s="19"/>
    </row>
    <row r="2294" spans="3:19" x14ac:dyDescent="0.2">
      <c r="C2294" s="19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19"/>
      <c r="S2294" s="19"/>
    </row>
    <row r="2295" spans="3:19" x14ac:dyDescent="0.2">
      <c r="C2295" s="19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  <c r="P2295" s="19"/>
      <c r="Q2295" s="19"/>
      <c r="R2295" s="19"/>
      <c r="S2295" s="19"/>
    </row>
    <row r="2296" spans="3:19" x14ac:dyDescent="0.2"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</row>
    <row r="2297" spans="3:19" x14ac:dyDescent="0.2">
      <c r="C2297" s="19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</row>
    <row r="2298" spans="3:19" x14ac:dyDescent="0.2">
      <c r="C2298" s="19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9"/>
    </row>
    <row r="2299" spans="3:19" x14ac:dyDescent="0.2">
      <c r="C2299" s="19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</row>
    <row r="2300" spans="3:19" x14ac:dyDescent="0.2">
      <c r="C2300" s="19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  <c r="P2300" s="19"/>
      <c r="Q2300" s="19"/>
      <c r="R2300" s="19"/>
      <c r="S2300" s="19"/>
    </row>
    <row r="2301" spans="3:19" x14ac:dyDescent="0.2">
      <c r="C2301" s="19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</row>
    <row r="2302" spans="3:19" x14ac:dyDescent="0.2">
      <c r="C2302" s="19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</row>
    <row r="2303" spans="3:19" x14ac:dyDescent="0.2">
      <c r="C2303" s="19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19"/>
      <c r="S2303" s="19"/>
    </row>
    <row r="2304" spans="3:19" x14ac:dyDescent="0.2">
      <c r="C2304" s="19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</row>
    <row r="2305" spans="3:19" x14ac:dyDescent="0.2"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19"/>
      <c r="S2305" s="19"/>
    </row>
    <row r="2306" spans="3:19" x14ac:dyDescent="0.2">
      <c r="C2306" s="19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19"/>
      <c r="S2306" s="19"/>
    </row>
    <row r="2307" spans="3:19" x14ac:dyDescent="0.2"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19"/>
      <c r="S2307" s="19"/>
    </row>
    <row r="2308" spans="3:19" x14ac:dyDescent="0.2">
      <c r="C2308" s="19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</row>
    <row r="2309" spans="3:19" x14ac:dyDescent="0.2">
      <c r="C2309" s="19"/>
      <c r="D2309" s="19"/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  <c r="P2309" s="19"/>
      <c r="Q2309" s="19"/>
      <c r="R2309" s="19"/>
      <c r="S2309" s="19"/>
    </row>
    <row r="2310" spans="3:19" x14ac:dyDescent="0.2">
      <c r="C2310" s="19"/>
      <c r="D2310" s="19"/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  <c r="P2310" s="19"/>
      <c r="Q2310" s="19"/>
      <c r="R2310" s="19"/>
      <c r="S2310" s="19"/>
    </row>
    <row r="2311" spans="3:19" x14ac:dyDescent="0.2">
      <c r="C2311" s="19"/>
      <c r="D2311" s="19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</row>
    <row r="2312" spans="3:19" x14ac:dyDescent="0.2">
      <c r="C2312" s="19"/>
      <c r="D2312" s="19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</row>
    <row r="2313" spans="3:19" x14ac:dyDescent="0.2">
      <c r="C2313" s="19"/>
      <c r="D2313" s="19"/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19"/>
      <c r="S2313" s="19"/>
    </row>
    <row r="2314" spans="3:19" x14ac:dyDescent="0.2">
      <c r="C2314" s="19"/>
      <c r="D2314" s="19"/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19"/>
      <c r="S2314" s="19"/>
    </row>
    <row r="2315" spans="3:19" x14ac:dyDescent="0.2">
      <c r="C2315" s="19"/>
      <c r="D2315" s="19"/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  <c r="P2315" s="19"/>
      <c r="Q2315" s="19"/>
      <c r="R2315" s="19"/>
      <c r="S2315" s="19"/>
    </row>
    <row r="2316" spans="3:19" x14ac:dyDescent="0.2">
      <c r="C2316" s="19"/>
      <c r="D2316" s="19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</row>
    <row r="2317" spans="3:19" x14ac:dyDescent="0.2">
      <c r="C2317" s="19"/>
      <c r="D2317" s="19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19"/>
      <c r="S2317" s="19"/>
    </row>
    <row r="2318" spans="3:19" x14ac:dyDescent="0.2">
      <c r="C2318" s="19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</row>
    <row r="2319" spans="3:19" x14ac:dyDescent="0.2">
      <c r="C2319" s="19"/>
      <c r="D2319" s="19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</row>
    <row r="2320" spans="3:19" x14ac:dyDescent="0.2">
      <c r="C2320" s="19"/>
      <c r="D2320" s="19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</row>
    <row r="2321" spans="3:19" x14ac:dyDescent="0.2">
      <c r="C2321" s="19"/>
      <c r="D2321" s="19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  <c r="P2321" s="19"/>
      <c r="Q2321" s="19"/>
      <c r="R2321" s="19"/>
      <c r="S2321" s="19"/>
    </row>
    <row r="2322" spans="3:19" x14ac:dyDescent="0.2">
      <c r="C2322" s="19"/>
      <c r="D2322" s="19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</row>
    <row r="2323" spans="3:19" x14ac:dyDescent="0.2">
      <c r="C2323" s="19"/>
      <c r="D2323" s="19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</row>
    <row r="2324" spans="3:19" x14ac:dyDescent="0.2">
      <c r="C2324" s="19"/>
      <c r="D2324" s="19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</row>
    <row r="2325" spans="3:19" x14ac:dyDescent="0.2">
      <c r="C2325" s="19"/>
      <c r="D2325" s="19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19"/>
      <c r="S2325" s="19"/>
    </row>
    <row r="2326" spans="3:19" x14ac:dyDescent="0.2">
      <c r="C2326" s="19"/>
      <c r="D2326" s="19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</row>
    <row r="2327" spans="3:19" x14ac:dyDescent="0.2">
      <c r="C2327" s="19"/>
      <c r="D2327" s="19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</row>
    <row r="2328" spans="3:19" x14ac:dyDescent="0.2">
      <c r="C2328" s="19"/>
      <c r="D2328" s="19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</row>
    <row r="2329" spans="3:19" x14ac:dyDescent="0.2">
      <c r="C2329" s="19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</row>
    <row r="2330" spans="3:19" x14ac:dyDescent="0.2">
      <c r="C2330" s="19"/>
      <c r="D2330" s="19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</row>
    <row r="2331" spans="3:19" x14ac:dyDescent="0.2">
      <c r="C2331" s="19"/>
      <c r="D2331" s="19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</row>
    <row r="2332" spans="3:19" x14ac:dyDescent="0.2">
      <c r="C2332" s="19"/>
      <c r="D2332" s="19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</row>
    <row r="2333" spans="3:19" x14ac:dyDescent="0.2">
      <c r="C2333" s="19"/>
      <c r="D2333" s="19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</row>
    <row r="2334" spans="3:19" x14ac:dyDescent="0.2">
      <c r="C2334" s="19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</row>
    <row r="2335" spans="3:19" x14ac:dyDescent="0.2">
      <c r="C2335" s="19"/>
      <c r="D2335" s="19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</row>
    <row r="2336" spans="3:19" x14ac:dyDescent="0.2">
      <c r="C2336" s="19"/>
      <c r="D2336" s="19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</row>
    <row r="2337" spans="3:19" x14ac:dyDescent="0.2">
      <c r="C2337" s="19"/>
      <c r="D2337" s="19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19"/>
      <c r="S2337" s="19"/>
    </row>
    <row r="2338" spans="3:19" x14ac:dyDescent="0.2">
      <c r="C2338" s="19"/>
      <c r="D2338" s="19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</row>
    <row r="2339" spans="3:19" x14ac:dyDescent="0.2">
      <c r="C2339" s="19"/>
      <c r="D2339" s="19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</row>
    <row r="2340" spans="3:19" x14ac:dyDescent="0.2"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</row>
    <row r="2341" spans="3:19" x14ac:dyDescent="0.2">
      <c r="C2341" s="19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</row>
    <row r="2342" spans="3:19" x14ac:dyDescent="0.2">
      <c r="C2342" s="19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</row>
    <row r="2343" spans="3:19" x14ac:dyDescent="0.2">
      <c r="C2343" s="19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</row>
    <row r="2344" spans="3:19" x14ac:dyDescent="0.2">
      <c r="C2344" s="19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</row>
    <row r="2345" spans="3:19" x14ac:dyDescent="0.2">
      <c r="C2345" s="19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</row>
    <row r="2346" spans="3:19" x14ac:dyDescent="0.2">
      <c r="C2346" s="19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</row>
    <row r="2347" spans="3:19" x14ac:dyDescent="0.2">
      <c r="C2347" s="19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</row>
    <row r="2348" spans="3:19" x14ac:dyDescent="0.2">
      <c r="C2348" s="19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</row>
    <row r="2349" spans="3:19" x14ac:dyDescent="0.2">
      <c r="C2349" s="19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</row>
    <row r="2350" spans="3:19" x14ac:dyDescent="0.2">
      <c r="C2350" s="19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</row>
    <row r="2351" spans="3:19" x14ac:dyDescent="0.2"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</row>
    <row r="2352" spans="3:19" x14ac:dyDescent="0.2">
      <c r="C2352" s="19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</row>
    <row r="2353" spans="3:19" x14ac:dyDescent="0.2">
      <c r="C2353" s="19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</row>
    <row r="2354" spans="3:19" x14ac:dyDescent="0.2">
      <c r="C2354" s="19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</row>
    <row r="2355" spans="3:19" x14ac:dyDescent="0.2">
      <c r="C2355" s="19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</row>
    <row r="2356" spans="3:19" x14ac:dyDescent="0.2">
      <c r="C2356" s="19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</row>
    <row r="2357" spans="3:19" x14ac:dyDescent="0.2">
      <c r="C2357" s="19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</row>
    <row r="2358" spans="3:19" x14ac:dyDescent="0.2">
      <c r="C2358" s="19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</row>
    <row r="2359" spans="3:19" x14ac:dyDescent="0.2">
      <c r="C2359" s="19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</row>
    <row r="2360" spans="3:19" x14ac:dyDescent="0.2">
      <c r="C2360" s="19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</row>
    <row r="2361" spans="3:19" x14ac:dyDescent="0.2">
      <c r="C2361" s="19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</row>
    <row r="2362" spans="3:19" x14ac:dyDescent="0.2"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</row>
    <row r="2363" spans="3:19" x14ac:dyDescent="0.2">
      <c r="C2363" s="19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</row>
    <row r="2364" spans="3:19" x14ac:dyDescent="0.2">
      <c r="C2364" s="19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</row>
    <row r="2365" spans="3:19" x14ac:dyDescent="0.2">
      <c r="C2365" s="19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</row>
    <row r="2366" spans="3:19" x14ac:dyDescent="0.2">
      <c r="C2366" s="19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</row>
    <row r="2367" spans="3:19" x14ac:dyDescent="0.2">
      <c r="C2367" s="19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</row>
    <row r="2368" spans="3:19" x14ac:dyDescent="0.2">
      <c r="C2368" s="19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</row>
    <row r="2369" spans="3:19" x14ac:dyDescent="0.2"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</row>
    <row r="2370" spans="3:19" x14ac:dyDescent="0.2">
      <c r="C2370" s="19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</row>
    <row r="2371" spans="3:19" x14ac:dyDescent="0.2"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</row>
    <row r="2372" spans="3:19" x14ac:dyDescent="0.2"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</row>
    <row r="2373" spans="3:19" x14ac:dyDescent="0.2"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</row>
    <row r="2374" spans="3:19" x14ac:dyDescent="0.2"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</row>
    <row r="2375" spans="3:19" x14ac:dyDescent="0.2">
      <c r="C2375" s="19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</row>
    <row r="2376" spans="3:19" x14ac:dyDescent="0.2"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</row>
    <row r="2377" spans="3:19" x14ac:dyDescent="0.2">
      <c r="C2377" s="19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</row>
    <row r="2378" spans="3:19" x14ac:dyDescent="0.2">
      <c r="C2378" s="19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</row>
    <row r="2379" spans="3:19" x14ac:dyDescent="0.2">
      <c r="C2379" s="19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</row>
    <row r="2380" spans="3:19" x14ac:dyDescent="0.2">
      <c r="C2380" s="19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</row>
    <row r="2381" spans="3:19" x14ac:dyDescent="0.2">
      <c r="C2381" s="19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</row>
    <row r="2382" spans="3:19" x14ac:dyDescent="0.2">
      <c r="C2382" s="19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</row>
    <row r="2383" spans="3:19" x14ac:dyDescent="0.2">
      <c r="C2383" s="19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</row>
    <row r="2384" spans="3:19" x14ac:dyDescent="0.2"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</row>
    <row r="2385" spans="3:19" x14ac:dyDescent="0.2">
      <c r="C2385" s="19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</row>
    <row r="2386" spans="3:19" x14ac:dyDescent="0.2">
      <c r="C2386" s="19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</row>
    <row r="2387" spans="3:19" x14ac:dyDescent="0.2">
      <c r="C2387" s="19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</row>
    <row r="2388" spans="3:19" x14ac:dyDescent="0.2">
      <c r="C2388" s="19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</row>
    <row r="2389" spans="3:19" x14ac:dyDescent="0.2">
      <c r="C2389" s="19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</row>
    <row r="2390" spans="3:19" x14ac:dyDescent="0.2">
      <c r="C2390" s="19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</row>
    <row r="2391" spans="3:19" x14ac:dyDescent="0.2">
      <c r="C2391" s="19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</row>
    <row r="2392" spans="3:19" x14ac:dyDescent="0.2">
      <c r="C2392" s="19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</row>
    <row r="2393" spans="3:19" x14ac:dyDescent="0.2">
      <c r="C2393" s="19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</row>
    <row r="2394" spans="3:19" x14ac:dyDescent="0.2">
      <c r="C2394" s="19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</row>
    <row r="2395" spans="3:19" x14ac:dyDescent="0.2"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</row>
    <row r="2396" spans="3:19" x14ac:dyDescent="0.2">
      <c r="C2396" s="19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</row>
    <row r="2397" spans="3:19" x14ac:dyDescent="0.2"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</row>
    <row r="2398" spans="3:19" x14ac:dyDescent="0.2">
      <c r="C2398" s="19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</row>
    <row r="2399" spans="3:19" x14ac:dyDescent="0.2"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</row>
    <row r="2400" spans="3:19" x14ac:dyDescent="0.2">
      <c r="C2400" s="19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9"/>
    </row>
    <row r="2401" spans="3:19" x14ac:dyDescent="0.2">
      <c r="C2401" s="19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</row>
    <row r="2402" spans="3:19" x14ac:dyDescent="0.2">
      <c r="C2402" s="19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</row>
    <row r="2403" spans="3:19" x14ac:dyDescent="0.2">
      <c r="C2403" s="19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</row>
    <row r="2404" spans="3:19" x14ac:dyDescent="0.2">
      <c r="C2404" s="19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</row>
    <row r="2405" spans="3:19" x14ac:dyDescent="0.2">
      <c r="C2405" s="19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</row>
    <row r="2406" spans="3:19" x14ac:dyDescent="0.2"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</row>
    <row r="2407" spans="3:19" x14ac:dyDescent="0.2">
      <c r="C2407" s="19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</row>
    <row r="2408" spans="3:19" x14ac:dyDescent="0.2">
      <c r="C2408" s="19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</row>
    <row r="2409" spans="3:19" x14ac:dyDescent="0.2">
      <c r="C2409" s="19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</row>
    <row r="2410" spans="3:19" x14ac:dyDescent="0.2">
      <c r="C2410" s="19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</row>
    <row r="2411" spans="3:19" x14ac:dyDescent="0.2">
      <c r="C2411" s="19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</row>
    <row r="2412" spans="3:19" x14ac:dyDescent="0.2">
      <c r="C2412" s="19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</row>
    <row r="2413" spans="3:19" x14ac:dyDescent="0.2">
      <c r="C2413" s="19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</row>
    <row r="2414" spans="3:19" x14ac:dyDescent="0.2">
      <c r="C2414" s="19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</row>
    <row r="2415" spans="3:19" x14ac:dyDescent="0.2">
      <c r="C2415" s="19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19"/>
    </row>
    <row r="2416" spans="3:19" x14ac:dyDescent="0.2">
      <c r="C2416" s="19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</row>
    <row r="2417" spans="3:19" x14ac:dyDescent="0.2"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</row>
    <row r="2418" spans="3:19" x14ac:dyDescent="0.2">
      <c r="C2418" s="19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</row>
    <row r="2419" spans="3:19" x14ac:dyDescent="0.2">
      <c r="C2419" s="19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</row>
    <row r="2420" spans="3:19" x14ac:dyDescent="0.2">
      <c r="C2420" s="19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</row>
    <row r="2421" spans="3:19" x14ac:dyDescent="0.2">
      <c r="C2421" s="19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19"/>
    </row>
    <row r="2422" spans="3:19" x14ac:dyDescent="0.2">
      <c r="C2422" s="19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</row>
    <row r="2423" spans="3:19" x14ac:dyDescent="0.2">
      <c r="C2423" s="19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19"/>
    </row>
    <row r="2424" spans="3:19" x14ac:dyDescent="0.2">
      <c r="C2424" s="19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</row>
    <row r="2425" spans="3:19" x14ac:dyDescent="0.2">
      <c r="C2425" s="19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19"/>
    </row>
    <row r="2426" spans="3:19" x14ac:dyDescent="0.2">
      <c r="C2426" s="19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</row>
    <row r="2427" spans="3:19" x14ac:dyDescent="0.2">
      <c r="C2427" s="19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</row>
    <row r="2428" spans="3:19" x14ac:dyDescent="0.2"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</row>
    <row r="2429" spans="3:19" x14ac:dyDescent="0.2">
      <c r="C2429" s="19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19"/>
    </row>
    <row r="2430" spans="3:19" x14ac:dyDescent="0.2">
      <c r="C2430" s="19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</row>
    <row r="2431" spans="3:19" x14ac:dyDescent="0.2">
      <c r="C2431" s="19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19"/>
    </row>
    <row r="2432" spans="3:19" x14ac:dyDescent="0.2">
      <c r="C2432" s="19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</row>
    <row r="2433" spans="3:19" x14ac:dyDescent="0.2">
      <c r="C2433" s="19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</row>
    <row r="2434" spans="3:19" x14ac:dyDescent="0.2">
      <c r="C2434" s="19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</row>
    <row r="2435" spans="3:19" x14ac:dyDescent="0.2">
      <c r="C2435" s="19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</row>
    <row r="2436" spans="3:19" x14ac:dyDescent="0.2">
      <c r="C2436" s="19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</row>
    <row r="2437" spans="3:19" x14ac:dyDescent="0.2">
      <c r="C2437" s="19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</row>
    <row r="2438" spans="3:19" x14ac:dyDescent="0.2"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</row>
    <row r="2439" spans="3:19" x14ac:dyDescent="0.2"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</row>
    <row r="2440" spans="3:19" x14ac:dyDescent="0.2"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19"/>
    </row>
    <row r="2441" spans="3:19" x14ac:dyDescent="0.2">
      <c r="C2441" s="19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19"/>
    </row>
    <row r="2442" spans="3:19" x14ac:dyDescent="0.2">
      <c r="C2442" s="19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</row>
    <row r="2443" spans="3:19" x14ac:dyDescent="0.2">
      <c r="C2443" s="19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19"/>
    </row>
    <row r="2444" spans="3:19" x14ac:dyDescent="0.2">
      <c r="C2444" s="19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</row>
    <row r="2445" spans="3:19" x14ac:dyDescent="0.2">
      <c r="C2445" s="19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</row>
    <row r="2446" spans="3:19" x14ac:dyDescent="0.2">
      <c r="C2446" s="19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</row>
    <row r="2447" spans="3:19" x14ac:dyDescent="0.2">
      <c r="C2447" s="19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</row>
    <row r="2448" spans="3:19" x14ac:dyDescent="0.2">
      <c r="C2448" s="19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</row>
    <row r="2449" spans="3:19" x14ac:dyDescent="0.2">
      <c r="C2449" s="19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</row>
    <row r="2450" spans="3:19" x14ac:dyDescent="0.2"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</row>
    <row r="2451" spans="3:19" x14ac:dyDescent="0.2">
      <c r="C2451" s="19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19"/>
    </row>
    <row r="2452" spans="3:19" x14ac:dyDescent="0.2">
      <c r="C2452" s="19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</row>
    <row r="2453" spans="3:19" x14ac:dyDescent="0.2">
      <c r="C2453" s="19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</row>
    <row r="2454" spans="3:19" x14ac:dyDescent="0.2">
      <c r="C2454" s="19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</row>
    <row r="2455" spans="3:19" x14ac:dyDescent="0.2">
      <c r="C2455" s="19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</row>
    <row r="2456" spans="3:19" x14ac:dyDescent="0.2">
      <c r="C2456" s="19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</row>
  </sheetData>
  <pageMargins left="0.17" right="0.16" top="1" bottom="0.64" header="0.5" footer="0.5"/>
  <pageSetup scale="42" orientation="landscape" horizontalDpi="4294967295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8"/>
  <sheetViews>
    <sheetView zoomScale="75" workbookViewId="0">
      <pane xSplit="1" ySplit="13" topLeftCell="D14" activePane="bottomRight" state="frozen"/>
      <selection activeCell="C124" sqref="C124"/>
      <selection pane="topRight" activeCell="C124" sqref="C124"/>
      <selection pane="bottomLeft" activeCell="C124" sqref="C124"/>
      <selection pane="bottomRight" activeCell="P11" sqref="P11:Q11"/>
    </sheetView>
  </sheetViews>
  <sheetFormatPr defaultColWidth="14.42578125" defaultRowHeight="9" x14ac:dyDescent="0.15"/>
  <cols>
    <col min="1" max="1" width="17.42578125" style="46" customWidth="1"/>
    <col min="2" max="2" width="15.85546875" style="46" customWidth="1"/>
    <col min="3" max="3" width="11.5703125" style="46" bestFit="1" customWidth="1"/>
    <col min="4" max="4" width="10.28515625" style="46" bestFit="1" customWidth="1"/>
    <col min="5" max="6" width="11.28515625" style="46" bestFit="1" customWidth="1"/>
    <col min="7" max="7" width="11.42578125" style="46" customWidth="1"/>
    <col min="8" max="8" width="11.28515625" style="46" customWidth="1"/>
    <col min="9" max="9" width="17.42578125" style="46" bestFit="1" customWidth="1"/>
    <col min="10" max="10" width="14.85546875" style="46" customWidth="1"/>
    <col min="11" max="11" width="14.42578125" style="46" bestFit="1" customWidth="1"/>
    <col min="12" max="12" width="15.42578125" style="46" customWidth="1"/>
    <col min="13" max="13" width="15.7109375" style="46" customWidth="1"/>
    <col min="14" max="14" width="14.42578125" style="46" bestFit="1" customWidth="1"/>
    <col min="15" max="15" width="16.42578125" style="46" bestFit="1" customWidth="1"/>
    <col min="16" max="16" width="12.85546875" style="47" bestFit="1" customWidth="1"/>
    <col min="17" max="17" width="11.85546875" style="46" bestFit="1" customWidth="1"/>
    <col min="18" max="256" width="14.42578125" style="46"/>
    <col min="257" max="257" width="17.42578125" style="46" customWidth="1"/>
    <col min="258" max="258" width="15.85546875" style="46" customWidth="1"/>
    <col min="259" max="259" width="11.5703125" style="46" bestFit="1" customWidth="1"/>
    <col min="260" max="260" width="10.28515625" style="46" bestFit="1" customWidth="1"/>
    <col min="261" max="262" width="11.28515625" style="46" bestFit="1" customWidth="1"/>
    <col min="263" max="263" width="10.42578125" style="46" customWidth="1"/>
    <col min="264" max="264" width="11.28515625" style="46" customWidth="1"/>
    <col min="265" max="265" width="17.42578125" style="46" bestFit="1" customWidth="1"/>
    <col min="266" max="266" width="10.28515625" style="46" customWidth="1"/>
    <col min="267" max="267" width="14.42578125" style="46" bestFit="1" customWidth="1"/>
    <col min="268" max="268" width="15.42578125" style="46" customWidth="1"/>
    <col min="269" max="269" width="15.7109375" style="46" customWidth="1"/>
    <col min="270" max="270" width="14.42578125" style="46" bestFit="1" customWidth="1"/>
    <col min="271" max="271" width="16.42578125" style="46" bestFit="1" customWidth="1"/>
    <col min="272" max="272" width="12.85546875" style="46" bestFit="1" customWidth="1"/>
    <col min="273" max="273" width="11.85546875" style="46" bestFit="1" customWidth="1"/>
    <col min="274" max="512" width="14.42578125" style="46"/>
    <col min="513" max="513" width="17.42578125" style="46" customWidth="1"/>
    <col min="514" max="514" width="15.85546875" style="46" customWidth="1"/>
    <col min="515" max="515" width="11.5703125" style="46" bestFit="1" customWidth="1"/>
    <col min="516" max="516" width="10.28515625" style="46" bestFit="1" customWidth="1"/>
    <col min="517" max="518" width="11.28515625" style="46" bestFit="1" customWidth="1"/>
    <col min="519" max="519" width="10.42578125" style="46" customWidth="1"/>
    <col min="520" max="520" width="11.28515625" style="46" customWidth="1"/>
    <col min="521" max="521" width="17.42578125" style="46" bestFit="1" customWidth="1"/>
    <col min="522" max="522" width="10.28515625" style="46" customWidth="1"/>
    <col min="523" max="523" width="14.42578125" style="46" bestFit="1" customWidth="1"/>
    <col min="524" max="524" width="15.42578125" style="46" customWidth="1"/>
    <col min="525" max="525" width="15.7109375" style="46" customWidth="1"/>
    <col min="526" max="526" width="14.42578125" style="46" bestFit="1" customWidth="1"/>
    <col min="527" max="527" width="16.42578125" style="46" bestFit="1" customWidth="1"/>
    <col min="528" max="528" width="12.85546875" style="46" bestFit="1" customWidth="1"/>
    <col min="529" max="529" width="11.85546875" style="46" bestFit="1" customWidth="1"/>
    <col min="530" max="768" width="14.42578125" style="46"/>
    <col min="769" max="769" width="17.42578125" style="46" customWidth="1"/>
    <col min="770" max="770" width="15.85546875" style="46" customWidth="1"/>
    <col min="771" max="771" width="11.5703125" style="46" bestFit="1" customWidth="1"/>
    <col min="772" max="772" width="10.28515625" style="46" bestFit="1" customWidth="1"/>
    <col min="773" max="774" width="11.28515625" style="46" bestFit="1" customWidth="1"/>
    <col min="775" max="775" width="10.42578125" style="46" customWidth="1"/>
    <col min="776" max="776" width="11.28515625" style="46" customWidth="1"/>
    <col min="777" max="777" width="17.42578125" style="46" bestFit="1" customWidth="1"/>
    <col min="778" max="778" width="10.28515625" style="46" customWidth="1"/>
    <col min="779" max="779" width="14.42578125" style="46" bestFit="1" customWidth="1"/>
    <col min="780" max="780" width="15.42578125" style="46" customWidth="1"/>
    <col min="781" max="781" width="15.7109375" style="46" customWidth="1"/>
    <col min="782" max="782" width="14.42578125" style="46" bestFit="1" customWidth="1"/>
    <col min="783" max="783" width="16.42578125" style="46" bestFit="1" customWidth="1"/>
    <col min="784" max="784" width="12.85546875" style="46" bestFit="1" customWidth="1"/>
    <col min="785" max="785" width="11.85546875" style="46" bestFit="1" customWidth="1"/>
    <col min="786" max="1024" width="14.42578125" style="46"/>
    <col min="1025" max="1025" width="17.42578125" style="46" customWidth="1"/>
    <col min="1026" max="1026" width="15.85546875" style="46" customWidth="1"/>
    <col min="1027" max="1027" width="11.5703125" style="46" bestFit="1" customWidth="1"/>
    <col min="1028" max="1028" width="10.28515625" style="46" bestFit="1" customWidth="1"/>
    <col min="1029" max="1030" width="11.28515625" style="46" bestFit="1" customWidth="1"/>
    <col min="1031" max="1031" width="10.42578125" style="46" customWidth="1"/>
    <col min="1032" max="1032" width="11.28515625" style="46" customWidth="1"/>
    <col min="1033" max="1033" width="17.42578125" style="46" bestFit="1" customWidth="1"/>
    <col min="1034" max="1034" width="10.28515625" style="46" customWidth="1"/>
    <col min="1035" max="1035" width="14.42578125" style="46" bestFit="1" customWidth="1"/>
    <col min="1036" max="1036" width="15.42578125" style="46" customWidth="1"/>
    <col min="1037" max="1037" width="15.7109375" style="46" customWidth="1"/>
    <col min="1038" max="1038" width="14.42578125" style="46" bestFit="1" customWidth="1"/>
    <col min="1039" max="1039" width="16.42578125" style="46" bestFit="1" customWidth="1"/>
    <col min="1040" max="1040" width="12.85546875" style="46" bestFit="1" customWidth="1"/>
    <col min="1041" max="1041" width="11.85546875" style="46" bestFit="1" customWidth="1"/>
    <col min="1042" max="1280" width="14.42578125" style="46"/>
    <col min="1281" max="1281" width="17.42578125" style="46" customWidth="1"/>
    <col min="1282" max="1282" width="15.85546875" style="46" customWidth="1"/>
    <col min="1283" max="1283" width="11.5703125" style="46" bestFit="1" customWidth="1"/>
    <col min="1284" max="1284" width="10.28515625" style="46" bestFit="1" customWidth="1"/>
    <col min="1285" max="1286" width="11.28515625" style="46" bestFit="1" customWidth="1"/>
    <col min="1287" max="1287" width="10.42578125" style="46" customWidth="1"/>
    <col min="1288" max="1288" width="11.28515625" style="46" customWidth="1"/>
    <col min="1289" max="1289" width="17.42578125" style="46" bestFit="1" customWidth="1"/>
    <col min="1290" max="1290" width="10.28515625" style="46" customWidth="1"/>
    <col min="1291" max="1291" width="14.42578125" style="46" bestFit="1" customWidth="1"/>
    <col min="1292" max="1292" width="15.42578125" style="46" customWidth="1"/>
    <col min="1293" max="1293" width="15.7109375" style="46" customWidth="1"/>
    <col min="1294" max="1294" width="14.42578125" style="46" bestFit="1" customWidth="1"/>
    <col min="1295" max="1295" width="16.42578125" style="46" bestFit="1" customWidth="1"/>
    <col min="1296" max="1296" width="12.85546875" style="46" bestFit="1" customWidth="1"/>
    <col min="1297" max="1297" width="11.85546875" style="46" bestFit="1" customWidth="1"/>
    <col min="1298" max="1536" width="14.42578125" style="46"/>
    <col min="1537" max="1537" width="17.42578125" style="46" customWidth="1"/>
    <col min="1538" max="1538" width="15.85546875" style="46" customWidth="1"/>
    <col min="1539" max="1539" width="11.5703125" style="46" bestFit="1" customWidth="1"/>
    <col min="1540" max="1540" width="10.28515625" style="46" bestFit="1" customWidth="1"/>
    <col min="1541" max="1542" width="11.28515625" style="46" bestFit="1" customWidth="1"/>
    <col min="1543" max="1543" width="10.42578125" style="46" customWidth="1"/>
    <col min="1544" max="1544" width="11.28515625" style="46" customWidth="1"/>
    <col min="1545" max="1545" width="17.42578125" style="46" bestFit="1" customWidth="1"/>
    <col min="1546" max="1546" width="10.28515625" style="46" customWidth="1"/>
    <col min="1547" max="1547" width="14.42578125" style="46" bestFit="1" customWidth="1"/>
    <col min="1548" max="1548" width="15.42578125" style="46" customWidth="1"/>
    <col min="1549" max="1549" width="15.7109375" style="46" customWidth="1"/>
    <col min="1550" max="1550" width="14.42578125" style="46" bestFit="1" customWidth="1"/>
    <col min="1551" max="1551" width="16.42578125" style="46" bestFit="1" customWidth="1"/>
    <col min="1552" max="1552" width="12.85546875" style="46" bestFit="1" customWidth="1"/>
    <col min="1553" max="1553" width="11.85546875" style="46" bestFit="1" customWidth="1"/>
    <col min="1554" max="1792" width="14.42578125" style="46"/>
    <col min="1793" max="1793" width="17.42578125" style="46" customWidth="1"/>
    <col min="1794" max="1794" width="15.85546875" style="46" customWidth="1"/>
    <col min="1795" max="1795" width="11.5703125" style="46" bestFit="1" customWidth="1"/>
    <col min="1796" max="1796" width="10.28515625" style="46" bestFit="1" customWidth="1"/>
    <col min="1797" max="1798" width="11.28515625" style="46" bestFit="1" customWidth="1"/>
    <col min="1799" max="1799" width="10.42578125" style="46" customWidth="1"/>
    <col min="1800" max="1800" width="11.28515625" style="46" customWidth="1"/>
    <col min="1801" max="1801" width="17.42578125" style="46" bestFit="1" customWidth="1"/>
    <col min="1802" max="1802" width="10.28515625" style="46" customWidth="1"/>
    <col min="1803" max="1803" width="14.42578125" style="46" bestFit="1" customWidth="1"/>
    <col min="1804" max="1804" width="15.42578125" style="46" customWidth="1"/>
    <col min="1805" max="1805" width="15.7109375" style="46" customWidth="1"/>
    <col min="1806" max="1806" width="14.42578125" style="46" bestFit="1" customWidth="1"/>
    <col min="1807" max="1807" width="16.42578125" style="46" bestFit="1" customWidth="1"/>
    <col min="1808" max="1808" width="12.85546875" style="46" bestFit="1" customWidth="1"/>
    <col min="1809" max="1809" width="11.85546875" style="46" bestFit="1" customWidth="1"/>
    <col min="1810" max="2048" width="14.42578125" style="46"/>
    <col min="2049" max="2049" width="17.42578125" style="46" customWidth="1"/>
    <col min="2050" max="2050" width="15.85546875" style="46" customWidth="1"/>
    <col min="2051" max="2051" width="11.5703125" style="46" bestFit="1" customWidth="1"/>
    <col min="2052" max="2052" width="10.28515625" style="46" bestFit="1" customWidth="1"/>
    <col min="2053" max="2054" width="11.28515625" style="46" bestFit="1" customWidth="1"/>
    <col min="2055" max="2055" width="10.42578125" style="46" customWidth="1"/>
    <col min="2056" max="2056" width="11.28515625" style="46" customWidth="1"/>
    <col min="2057" max="2057" width="17.42578125" style="46" bestFit="1" customWidth="1"/>
    <col min="2058" max="2058" width="10.28515625" style="46" customWidth="1"/>
    <col min="2059" max="2059" width="14.42578125" style="46" bestFit="1" customWidth="1"/>
    <col min="2060" max="2060" width="15.42578125" style="46" customWidth="1"/>
    <col min="2061" max="2061" width="15.7109375" style="46" customWidth="1"/>
    <col min="2062" max="2062" width="14.42578125" style="46" bestFit="1" customWidth="1"/>
    <col min="2063" max="2063" width="16.42578125" style="46" bestFit="1" customWidth="1"/>
    <col min="2064" max="2064" width="12.85546875" style="46" bestFit="1" customWidth="1"/>
    <col min="2065" max="2065" width="11.85546875" style="46" bestFit="1" customWidth="1"/>
    <col min="2066" max="2304" width="14.42578125" style="46"/>
    <col min="2305" max="2305" width="17.42578125" style="46" customWidth="1"/>
    <col min="2306" max="2306" width="15.85546875" style="46" customWidth="1"/>
    <col min="2307" max="2307" width="11.5703125" style="46" bestFit="1" customWidth="1"/>
    <col min="2308" max="2308" width="10.28515625" style="46" bestFit="1" customWidth="1"/>
    <col min="2309" max="2310" width="11.28515625" style="46" bestFit="1" customWidth="1"/>
    <col min="2311" max="2311" width="10.42578125" style="46" customWidth="1"/>
    <col min="2312" max="2312" width="11.28515625" style="46" customWidth="1"/>
    <col min="2313" max="2313" width="17.42578125" style="46" bestFit="1" customWidth="1"/>
    <col min="2314" max="2314" width="10.28515625" style="46" customWidth="1"/>
    <col min="2315" max="2315" width="14.42578125" style="46" bestFit="1" customWidth="1"/>
    <col min="2316" max="2316" width="15.42578125" style="46" customWidth="1"/>
    <col min="2317" max="2317" width="15.7109375" style="46" customWidth="1"/>
    <col min="2318" max="2318" width="14.42578125" style="46" bestFit="1" customWidth="1"/>
    <col min="2319" max="2319" width="16.42578125" style="46" bestFit="1" customWidth="1"/>
    <col min="2320" max="2320" width="12.85546875" style="46" bestFit="1" customWidth="1"/>
    <col min="2321" max="2321" width="11.85546875" style="46" bestFit="1" customWidth="1"/>
    <col min="2322" max="2560" width="14.42578125" style="46"/>
    <col min="2561" max="2561" width="17.42578125" style="46" customWidth="1"/>
    <col min="2562" max="2562" width="15.85546875" style="46" customWidth="1"/>
    <col min="2563" max="2563" width="11.5703125" style="46" bestFit="1" customWidth="1"/>
    <col min="2564" max="2564" width="10.28515625" style="46" bestFit="1" customWidth="1"/>
    <col min="2565" max="2566" width="11.28515625" style="46" bestFit="1" customWidth="1"/>
    <col min="2567" max="2567" width="10.42578125" style="46" customWidth="1"/>
    <col min="2568" max="2568" width="11.28515625" style="46" customWidth="1"/>
    <col min="2569" max="2569" width="17.42578125" style="46" bestFit="1" customWidth="1"/>
    <col min="2570" max="2570" width="10.28515625" style="46" customWidth="1"/>
    <col min="2571" max="2571" width="14.42578125" style="46" bestFit="1" customWidth="1"/>
    <col min="2572" max="2572" width="15.42578125" style="46" customWidth="1"/>
    <col min="2573" max="2573" width="15.7109375" style="46" customWidth="1"/>
    <col min="2574" max="2574" width="14.42578125" style="46" bestFit="1" customWidth="1"/>
    <col min="2575" max="2575" width="16.42578125" style="46" bestFit="1" customWidth="1"/>
    <col min="2576" max="2576" width="12.85546875" style="46" bestFit="1" customWidth="1"/>
    <col min="2577" max="2577" width="11.85546875" style="46" bestFit="1" customWidth="1"/>
    <col min="2578" max="2816" width="14.42578125" style="46"/>
    <col min="2817" max="2817" width="17.42578125" style="46" customWidth="1"/>
    <col min="2818" max="2818" width="15.85546875" style="46" customWidth="1"/>
    <col min="2819" max="2819" width="11.5703125" style="46" bestFit="1" customWidth="1"/>
    <col min="2820" max="2820" width="10.28515625" style="46" bestFit="1" customWidth="1"/>
    <col min="2821" max="2822" width="11.28515625" style="46" bestFit="1" customWidth="1"/>
    <col min="2823" max="2823" width="10.42578125" style="46" customWidth="1"/>
    <col min="2824" max="2824" width="11.28515625" style="46" customWidth="1"/>
    <col min="2825" max="2825" width="17.42578125" style="46" bestFit="1" customWidth="1"/>
    <col min="2826" max="2826" width="10.28515625" style="46" customWidth="1"/>
    <col min="2827" max="2827" width="14.42578125" style="46" bestFit="1" customWidth="1"/>
    <col min="2828" max="2828" width="15.42578125" style="46" customWidth="1"/>
    <col min="2829" max="2829" width="15.7109375" style="46" customWidth="1"/>
    <col min="2830" max="2830" width="14.42578125" style="46" bestFit="1" customWidth="1"/>
    <col min="2831" max="2831" width="16.42578125" style="46" bestFit="1" customWidth="1"/>
    <col min="2832" max="2832" width="12.85546875" style="46" bestFit="1" customWidth="1"/>
    <col min="2833" max="2833" width="11.85546875" style="46" bestFit="1" customWidth="1"/>
    <col min="2834" max="3072" width="14.42578125" style="46"/>
    <col min="3073" max="3073" width="17.42578125" style="46" customWidth="1"/>
    <col min="3074" max="3074" width="15.85546875" style="46" customWidth="1"/>
    <col min="3075" max="3075" width="11.5703125" style="46" bestFit="1" customWidth="1"/>
    <col min="3076" max="3076" width="10.28515625" style="46" bestFit="1" customWidth="1"/>
    <col min="3077" max="3078" width="11.28515625" style="46" bestFit="1" customWidth="1"/>
    <col min="3079" max="3079" width="10.42578125" style="46" customWidth="1"/>
    <col min="3080" max="3080" width="11.28515625" style="46" customWidth="1"/>
    <col min="3081" max="3081" width="17.42578125" style="46" bestFit="1" customWidth="1"/>
    <col min="3082" max="3082" width="10.28515625" style="46" customWidth="1"/>
    <col min="3083" max="3083" width="14.42578125" style="46" bestFit="1" customWidth="1"/>
    <col min="3084" max="3084" width="15.42578125" style="46" customWidth="1"/>
    <col min="3085" max="3085" width="15.7109375" style="46" customWidth="1"/>
    <col min="3086" max="3086" width="14.42578125" style="46" bestFit="1" customWidth="1"/>
    <col min="3087" max="3087" width="16.42578125" style="46" bestFit="1" customWidth="1"/>
    <col min="3088" max="3088" width="12.85546875" style="46" bestFit="1" customWidth="1"/>
    <col min="3089" max="3089" width="11.85546875" style="46" bestFit="1" customWidth="1"/>
    <col min="3090" max="3328" width="14.42578125" style="46"/>
    <col min="3329" max="3329" width="17.42578125" style="46" customWidth="1"/>
    <col min="3330" max="3330" width="15.85546875" style="46" customWidth="1"/>
    <col min="3331" max="3331" width="11.5703125" style="46" bestFit="1" customWidth="1"/>
    <col min="3332" max="3332" width="10.28515625" style="46" bestFit="1" customWidth="1"/>
    <col min="3333" max="3334" width="11.28515625" style="46" bestFit="1" customWidth="1"/>
    <col min="3335" max="3335" width="10.42578125" style="46" customWidth="1"/>
    <col min="3336" max="3336" width="11.28515625" style="46" customWidth="1"/>
    <col min="3337" max="3337" width="17.42578125" style="46" bestFit="1" customWidth="1"/>
    <col min="3338" max="3338" width="10.28515625" style="46" customWidth="1"/>
    <col min="3339" max="3339" width="14.42578125" style="46" bestFit="1" customWidth="1"/>
    <col min="3340" max="3340" width="15.42578125" style="46" customWidth="1"/>
    <col min="3341" max="3341" width="15.7109375" style="46" customWidth="1"/>
    <col min="3342" max="3342" width="14.42578125" style="46" bestFit="1" customWidth="1"/>
    <col min="3343" max="3343" width="16.42578125" style="46" bestFit="1" customWidth="1"/>
    <col min="3344" max="3344" width="12.85546875" style="46" bestFit="1" customWidth="1"/>
    <col min="3345" max="3345" width="11.85546875" style="46" bestFit="1" customWidth="1"/>
    <col min="3346" max="3584" width="14.42578125" style="46"/>
    <col min="3585" max="3585" width="17.42578125" style="46" customWidth="1"/>
    <col min="3586" max="3586" width="15.85546875" style="46" customWidth="1"/>
    <col min="3587" max="3587" width="11.5703125" style="46" bestFit="1" customWidth="1"/>
    <col min="3588" max="3588" width="10.28515625" style="46" bestFit="1" customWidth="1"/>
    <col min="3589" max="3590" width="11.28515625" style="46" bestFit="1" customWidth="1"/>
    <col min="3591" max="3591" width="10.42578125" style="46" customWidth="1"/>
    <col min="3592" max="3592" width="11.28515625" style="46" customWidth="1"/>
    <col min="3593" max="3593" width="17.42578125" style="46" bestFit="1" customWidth="1"/>
    <col min="3594" max="3594" width="10.28515625" style="46" customWidth="1"/>
    <col min="3595" max="3595" width="14.42578125" style="46" bestFit="1" customWidth="1"/>
    <col min="3596" max="3596" width="15.42578125" style="46" customWidth="1"/>
    <col min="3597" max="3597" width="15.7109375" style="46" customWidth="1"/>
    <col min="3598" max="3598" width="14.42578125" style="46" bestFit="1" customWidth="1"/>
    <col min="3599" max="3599" width="16.42578125" style="46" bestFit="1" customWidth="1"/>
    <col min="3600" max="3600" width="12.85546875" style="46" bestFit="1" customWidth="1"/>
    <col min="3601" max="3601" width="11.85546875" style="46" bestFit="1" customWidth="1"/>
    <col min="3602" max="3840" width="14.42578125" style="46"/>
    <col min="3841" max="3841" width="17.42578125" style="46" customWidth="1"/>
    <col min="3842" max="3842" width="15.85546875" style="46" customWidth="1"/>
    <col min="3843" max="3843" width="11.5703125" style="46" bestFit="1" customWidth="1"/>
    <col min="3844" max="3844" width="10.28515625" style="46" bestFit="1" customWidth="1"/>
    <col min="3845" max="3846" width="11.28515625" style="46" bestFit="1" customWidth="1"/>
    <col min="3847" max="3847" width="10.42578125" style="46" customWidth="1"/>
    <col min="3848" max="3848" width="11.28515625" style="46" customWidth="1"/>
    <col min="3849" max="3849" width="17.42578125" style="46" bestFit="1" customWidth="1"/>
    <col min="3850" max="3850" width="10.28515625" style="46" customWidth="1"/>
    <col min="3851" max="3851" width="14.42578125" style="46" bestFit="1" customWidth="1"/>
    <col min="3852" max="3852" width="15.42578125" style="46" customWidth="1"/>
    <col min="3853" max="3853" width="15.7109375" style="46" customWidth="1"/>
    <col min="3854" max="3854" width="14.42578125" style="46" bestFit="1" customWidth="1"/>
    <col min="3855" max="3855" width="16.42578125" style="46" bestFit="1" customWidth="1"/>
    <col min="3856" max="3856" width="12.85546875" style="46" bestFit="1" customWidth="1"/>
    <col min="3857" max="3857" width="11.85546875" style="46" bestFit="1" customWidth="1"/>
    <col min="3858" max="4096" width="14.42578125" style="46"/>
    <col min="4097" max="4097" width="17.42578125" style="46" customWidth="1"/>
    <col min="4098" max="4098" width="15.85546875" style="46" customWidth="1"/>
    <col min="4099" max="4099" width="11.5703125" style="46" bestFit="1" customWidth="1"/>
    <col min="4100" max="4100" width="10.28515625" style="46" bestFit="1" customWidth="1"/>
    <col min="4101" max="4102" width="11.28515625" style="46" bestFit="1" customWidth="1"/>
    <col min="4103" max="4103" width="10.42578125" style="46" customWidth="1"/>
    <col min="4104" max="4104" width="11.28515625" style="46" customWidth="1"/>
    <col min="4105" max="4105" width="17.42578125" style="46" bestFit="1" customWidth="1"/>
    <col min="4106" max="4106" width="10.28515625" style="46" customWidth="1"/>
    <col min="4107" max="4107" width="14.42578125" style="46" bestFit="1" customWidth="1"/>
    <col min="4108" max="4108" width="15.42578125" style="46" customWidth="1"/>
    <col min="4109" max="4109" width="15.7109375" style="46" customWidth="1"/>
    <col min="4110" max="4110" width="14.42578125" style="46" bestFit="1" customWidth="1"/>
    <col min="4111" max="4111" width="16.42578125" style="46" bestFit="1" customWidth="1"/>
    <col min="4112" max="4112" width="12.85546875" style="46" bestFit="1" customWidth="1"/>
    <col min="4113" max="4113" width="11.85546875" style="46" bestFit="1" customWidth="1"/>
    <col min="4114" max="4352" width="14.42578125" style="46"/>
    <col min="4353" max="4353" width="17.42578125" style="46" customWidth="1"/>
    <col min="4354" max="4354" width="15.85546875" style="46" customWidth="1"/>
    <col min="4355" max="4355" width="11.5703125" style="46" bestFit="1" customWidth="1"/>
    <col min="4356" max="4356" width="10.28515625" style="46" bestFit="1" customWidth="1"/>
    <col min="4357" max="4358" width="11.28515625" style="46" bestFit="1" customWidth="1"/>
    <col min="4359" max="4359" width="10.42578125" style="46" customWidth="1"/>
    <col min="4360" max="4360" width="11.28515625" style="46" customWidth="1"/>
    <col min="4361" max="4361" width="17.42578125" style="46" bestFit="1" customWidth="1"/>
    <col min="4362" max="4362" width="10.28515625" style="46" customWidth="1"/>
    <col min="4363" max="4363" width="14.42578125" style="46" bestFit="1" customWidth="1"/>
    <col min="4364" max="4364" width="15.42578125" style="46" customWidth="1"/>
    <col min="4365" max="4365" width="15.7109375" style="46" customWidth="1"/>
    <col min="4366" max="4366" width="14.42578125" style="46" bestFit="1" customWidth="1"/>
    <col min="4367" max="4367" width="16.42578125" style="46" bestFit="1" customWidth="1"/>
    <col min="4368" max="4368" width="12.85546875" style="46" bestFit="1" customWidth="1"/>
    <col min="4369" max="4369" width="11.85546875" style="46" bestFit="1" customWidth="1"/>
    <col min="4370" max="4608" width="14.42578125" style="46"/>
    <col min="4609" max="4609" width="17.42578125" style="46" customWidth="1"/>
    <col min="4610" max="4610" width="15.85546875" style="46" customWidth="1"/>
    <col min="4611" max="4611" width="11.5703125" style="46" bestFit="1" customWidth="1"/>
    <col min="4612" max="4612" width="10.28515625" style="46" bestFit="1" customWidth="1"/>
    <col min="4613" max="4614" width="11.28515625" style="46" bestFit="1" customWidth="1"/>
    <col min="4615" max="4615" width="10.42578125" style="46" customWidth="1"/>
    <col min="4616" max="4616" width="11.28515625" style="46" customWidth="1"/>
    <col min="4617" max="4617" width="17.42578125" style="46" bestFit="1" customWidth="1"/>
    <col min="4618" max="4618" width="10.28515625" style="46" customWidth="1"/>
    <col min="4619" max="4619" width="14.42578125" style="46" bestFit="1" customWidth="1"/>
    <col min="4620" max="4620" width="15.42578125" style="46" customWidth="1"/>
    <col min="4621" max="4621" width="15.7109375" style="46" customWidth="1"/>
    <col min="4622" max="4622" width="14.42578125" style="46" bestFit="1" customWidth="1"/>
    <col min="4623" max="4623" width="16.42578125" style="46" bestFit="1" customWidth="1"/>
    <col min="4624" max="4624" width="12.85546875" style="46" bestFit="1" customWidth="1"/>
    <col min="4625" max="4625" width="11.85546875" style="46" bestFit="1" customWidth="1"/>
    <col min="4626" max="4864" width="14.42578125" style="46"/>
    <col min="4865" max="4865" width="17.42578125" style="46" customWidth="1"/>
    <col min="4866" max="4866" width="15.85546875" style="46" customWidth="1"/>
    <col min="4867" max="4867" width="11.5703125" style="46" bestFit="1" customWidth="1"/>
    <col min="4868" max="4868" width="10.28515625" style="46" bestFit="1" customWidth="1"/>
    <col min="4869" max="4870" width="11.28515625" style="46" bestFit="1" customWidth="1"/>
    <col min="4871" max="4871" width="10.42578125" style="46" customWidth="1"/>
    <col min="4872" max="4872" width="11.28515625" style="46" customWidth="1"/>
    <col min="4873" max="4873" width="17.42578125" style="46" bestFit="1" customWidth="1"/>
    <col min="4874" max="4874" width="10.28515625" style="46" customWidth="1"/>
    <col min="4875" max="4875" width="14.42578125" style="46" bestFit="1" customWidth="1"/>
    <col min="4876" max="4876" width="15.42578125" style="46" customWidth="1"/>
    <col min="4877" max="4877" width="15.7109375" style="46" customWidth="1"/>
    <col min="4878" max="4878" width="14.42578125" style="46" bestFit="1" customWidth="1"/>
    <col min="4879" max="4879" width="16.42578125" style="46" bestFit="1" customWidth="1"/>
    <col min="4880" max="4880" width="12.85546875" style="46" bestFit="1" customWidth="1"/>
    <col min="4881" max="4881" width="11.85546875" style="46" bestFit="1" customWidth="1"/>
    <col min="4882" max="5120" width="14.42578125" style="46"/>
    <col min="5121" max="5121" width="17.42578125" style="46" customWidth="1"/>
    <col min="5122" max="5122" width="15.85546875" style="46" customWidth="1"/>
    <col min="5123" max="5123" width="11.5703125" style="46" bestFit="1" customWidth="1"/>
    <col min="5124" max="5124" width="10.28515625" style="46" bestFit="1" customWidth="1"/>
    <col min="5125" max="5126" width="11.28515625" style="46" bestFit="1" customWidth="1"/>
    <col min="5127" max="5127" width="10.42578125" style="46" customWidth="1"/>
    <col min="5128" max="5128" width="11.28515625" style="46" customWidth="1"/>
    <col min="5129" max="5129" width="17.42578125" style="46" bestFit="1" customWidth="1"/>
    <col min="5130" max="5130" width="10.28515625" style="46" customWidth="1"/>
    <col min="5131" max="5131" width="14.42578125" style="46" bestFit="1" customWidth="1"/>
    <col min="5132" max="5132" width="15.42578125" style="46" customWidth="1"/>
    <col min="5133" max="5133" width="15.7109375" style="46" customWidth="1"/>
    <col min="5134" max="5134" width="14.42578125" style="46" bestFit="1" customWidth="1"/>
    <col min="5135" max="5135" width="16.42578125" style="46" bestFit="1" customWidth="1"/>
    <col min="5136" max="5136" width="12.85546875" style="46" bestFit="1" customWidth="1"/>
    <col min="5137" max="5137" width="11.85546875" style="46" bestFit="1" customWidth="1"/>
    <col min="5138" max="5376" width="14.42578125" style="46"/>
    <col min="5377" max="5377" width="17.42578125" style="46" customWidth="1"/>
    <col min="5378" max="5378" width="15.85546875" style="46" customWidth="1"/>
    <col min="5379" max="5379" width="11.5703125" style="46" bestFit="1" customWidth="1"/>
    <col min="5380" max="5380" width="10.28515625" style="46" bestFit="1" customWidth="1"/>
    <col min="5381" max="5382" width="11.28515625" style="46" bestFit="1" customWidth="1"/>
    <col min="5383" max="5383" width="10.42578125" style="46" customWidth="1"/>
    <col min="5384" max="5384" width="11.28515625" style="46" customWidth="1"/>
    <col min="5385" max="5385" width="17.42578125" style="46" bestFit="1" customWidth="1"/>
    <col min="5386" max="5386" width="10.28515625" style="46" customWidth="1"/>
    <col min="5387" max="5387" width="14.42578125" style="46" bestFit="1" customWidth="1"/>
    <col min="5388" max="5388" width="15.42578125" style="46" customWidth="1"/>
    <col min="5389" max="5389" width="15.7109375" style="46" customWidth="1"/>
    <col min="5390" max="5390" width="14.42578125" style="46" bestFit="1" customWidth="1"/>
    <col min="5391" max="5391" width="16.42578125" style="46" bestFit="1" customWidth="1"/>
    <col min="5392" max="5392" width="12.85546875" style="46" bestFit="1" customWidth="1"/>
    <col min="5393" max="5393" width="11.85546875" style="46" bestFit="1" customWidth="1"/>
    <col min="5394" max="5632" width="14.42578125" style="46"/>
    <col min="5633" max="5633" width="17.42578125" style="46" customWidth="1"/>
    <col min="5634" max="5634" width="15.85546875" style="46" customWidth="1"/>
    <col min="5635" max="5635" width="11.5703125" style="46" bestFit="1" customWidth="1"/>
    <col min="5636" max="5636" width="10.28515625" style="46" bestFit="1" customWidth="1"/>
    <col min="5637" max="5638" width="11.28515625" style="46" bestFit="1" customWidth="1"/>
    <col min="5639" max="5639" width="10.42578125" style="46" customWidth="1"/>
    <col min="5640" max="5640" width="11.28515625" style="46" customWidth="1"/>
    <col min="5641" max="5641" width="17.42578125" style="46" bestFit="1" customWidth="1"/>
    <col min="5642" max="5642" width="10.28515625" style="46" customWidth="1"/>
    <col min="5643" max="5643" width="14.42578125" style="46" bestFit="1" customWidth="1"/>
    <col min="5644" max="5644" width="15.42578125" style="46" customWidth="1"/>
    <col min="5645" max="5645" width="15.7109375" style="46" customWidth="1"/>
    <col min="5646" max="5646" width="14.42578125" style="46" bestFit="1" customWidth="1"/>
    <col min="5647" max="5647" width="16.42578125" style="46" bestFit="1" customWidth="1"/>
    <col min="5648" max="5648" width="12.85546875" style="46" bestFit="1" customWidth="1"/>
    <col min="5649" max="5649" width="11.85546875" style="46" bestFit="1" customWidth="1"/>
    <col min="5650" max="5888" width="14.42578125" style="46"/>
    <col min="5889" max="5889" width="17.42578125" style="46" customWidth="1"/>
    <col min="5890" max="5890" width="15.85546875" style="46" customWidth="1"/>
    <col min="5891" max="5891" width="11.5703125" style="46" bestFit="1" customWidth="1"/>
    <col min="5892" max="5892" width="10.28515625" style="46" bestFit="1" customWidth="1"/>
    <col min="5893" max="5894" width="11.28515625" style="46" bestFit="1" customWidth="1"/>
    <col min="5895" max="5895" width="10.42578125" style="46" customWidth="1"/>
    <col min="5896" max="5896" width="11.28515625" style="46" customWidth="1"/>
    <col min="5897" max="5897" width="17.42578125" style="46" bestFit="1" customWidth="1"/>
    <col min="5898" max="5898" width="10.28515625" style="46" customWidth="1"/>
    <col min="5899" max="5899" width="14.42578125" style="46" bestFit="1" customWidth="1"/>
    <col min="5900" max="5900" width="15.42578125" style="46" customWidth="1"/>
    <col min="5901" max="5901" width="15.7109375" style="46" customWidth="1"/>
    <col min="5902" max="5902" width="14.42578125" style="46" bestFit="1" customWidth="1"/>
    <col min="5903" max="5903" width="16.42578125" style="46" bestFit="1" customWidth="1"/>
    <col min="5904" max="5904" width="12.85546875" style="46" bestFit="1" customWidth="1"/>
    <col min="5905" max="5905" width="11.85546875" style="46" bestFit="1" customWidth="1"/>
    <col min="5906" max="6144" width="14.42578125" style="46"/>
    <col min="6145" max="6145" width="17.42578125" style="46" customWidth="1"/>
    <col min="6146" max="6146" width="15.85546875" style="46" customWidth="1"/>
    <col min="6147" max="6147" width="11.5703125" style="46" bestFit="1" customWidth="1"/>
    <col min="6148" max="6148" width="10.28515625" style="46" bestFit="1" customWidth="1"/>
    <col min="6149" max="6150" width="11.28515625" style="46" bestFit="1" customWidth="1"/>
    <col min="6151" max="6151" width="10.42578125" style="46" customWidth="1"/>
    <col min="6152" max="6152" width="11.28515625" style="46" customWidth="1"/>
    <col min="6153" max="6153" width="17.42578125" style="46" bestFit="1" customWidth="1"/>
    <col min="6154" max="6154" width="10.28515625" style="46" customWidth="1"/>
    <col min="6155" max="6155" width="14.42578125" style="46" bestFit="1" customWidth="1"/>
    <col min="6156" max="6156" width="15.42578125" style="46" customWidth="1"/>
    <col min="6157" max="6157" width="15.7109375" style="46" customWidth="1"/>
    <col min="6158" max="6158" width="14.42578125" style="46" bestFit="1" customWidth="1"/>
    <col min="6159" max="6159" width="16.42578125" style="46" bestFit="1" customWidth="1"/>
    <col min="6160" max="6160" width="12.85546875" style="46" bestFit="1" customWidth="1"/>
    <col min="6161" max="6161" width="11.85546875" style="46" bestFit="1" customWidth="1"/>
    <col min="6162" max="6400" width="14.42578125" style="46"/>
    <col min="6401" max="6401" width="17.42578125" style="46" customWidth="1"/>
    <col min="6402" max="6402" width="15.85546875" style="46" customWidth="1"/>
    <col min="6403" max="6403" width="11.5703125" style="46" bestFit="1" customWidth="1"/>
    <col min="6404" max="6404" width="10.28515625" style="46" bestFit="1" customWidth="1"/>
    <col min="6405" max="6406" width="11.28515625" style="46" bestFit="1" customWidth="1"/>
    <col min="6407" max="6407" width="10.42578125" style="46" customWidth="1"/>
    <col min="6408" max="6408" width="11.28515625" style="46" customWidth="1"/>
    <col min="6409" max="6409" width="17.42578125" style="46" bestFit="1" customWidth="1"/>
    <col min="6410" max="6410" width="10.28515625" style="46" customWidth="1"/>
    <col min="6411" max="6411" width="14.42578125" style="46" bestFit="1" customWidth="1"/>
    <col min="6412" max="6412" width="15.42578125" style="46" customWidth="1"/>
    <col min="6413" max="6413" width="15.7109375" style="46" customWidth="1"/>
    <col min="6414" max="6414" width="14.42578125" style="46" bestFit="1" customWidth="1"/>
    <col min="6415" max="6415" width="16.42578125" style="46" bestFit="1" customWidth="1"/>
    <col min="6416" max="6416" width="12.85546875" style="46" bestFit="1" customWidth="1"/>
    <col min="6417" max="6417" width="11.85546875" style="46" bestFit="1" customWidth="1"/>
    <col min="6418" max="6656" width="14.42578125" style="46"/>
    <col min="6657" max="6657" width="17.42578125" style="46" customWidth="1"/>
    <col min="6658" max="6658" width="15.85546875" style="46" customWidth="1"/>
    <col min="6659" max="6659" width="11.5703125" style="46" bestFit="1" customWidth="1"/>
    <col min="6660" max="6660" width="10.28515625" style="46" bestFit="1" customWidth="1"/>
    <col min="6661" max="6662" width="11.28515625" style="46" bestFit="1" customWidth="1"/>
    <col min="6663" max="6663" width="10.42578125" style="46" customWidth="1"/>
    <col min="6664" max="6664" width="11.28515625" style="46" customWidth="1"/>
    <col min="6665" max="6665" width="17.42578125" style="46" bestFit="1" customWidth="1"/>
    <col min="6666" max="6666" width="10.28515625" style="46" customWidth="1"/>
    <col min="6667" max="6667" width="14.42578125" style="46" bestFit="1" customWidth="1"/>
    <col min="6668" max="6668" width="15.42578125" style="46" customWidth="1"/>
    <col min="6669" max="6669" width="15.7109375" style="46" customWidth="1"/>
    <col min="6670" max="6670" width="14.42578125" style="46" bestFit="1" customWidth="1"/>
    <col min="6671" max="6671" width="16.42578125" style="46" bestFit="1" customWidth="1"/>
    <col min="6672" max="6672" width="12.85546875" style="46" bestFit="1" customWidth="1"/>
    <col min="6673" max="6673" width="11.85546875" style="46" bestFit="1" customWidth="1"/>
    <col min="6674" max="6912" width="14.42578125" style="46"/>
    <col min="6913" max="6913" width="17.42578125" style="46" customWidth="1"/>
    <col min="6914" max="6914" width="15.85546875" style="46" customWidth="1"/>
    <col min="6915" max="6915" width="11.5703125" style="46" bestFit="1" customWidth="1"/>
    <col min="6916" max="6916" width="10.28515625" style="46" bestFit="1" customWidth="1"/>
    <col min="6917" max="6918" width="11.28515625" style="46" bestFit="1" customWidth="1"/>
    <col min="6919" max="6919" width="10.42578125" style="46" customWidth="1"/>
    <col min="6920" max="6920" width="11.28515625" style="46" customWidth="1"/>
    <col min="6921" max="6921" width="17.42578125" style="46" bestFit="1" customWidth="1"/>
    <col min="6922" max="6922" width="10.28515625" style="46" customWidth="1"/>
    <col min="6923" max="6923" width="14.42578125" style="46" bestFit="1" customWidth="1"/>
    <col min="6924" max="6924" width="15.42578125" style="46" customWidth="1"/>
    <col min="6925" max="6925" width="15.7109375" style="46" customWidth="1"/>
    <col min="6926" max="6926" width="14.42578125" style="46" bestFit="1" customWidth="1"/>
    <col min="6927" max="6927" width="16.42578125" style="46" bestFit="1" customWidth="1"/>
    <col min="6928" max="6928" width="12.85546875" style="46" bestFit="1" customWidth="1"/>
    <col min="6929" max="6929" width="11.85546875" style="46" bestFit="1" customWidth="1"/>
    <col min="6930" max="7168" width="14.42578125" style="46"/>
    <col min="7169" max="7169" width="17.42578125" style="46" customWidth="1"/>
    <col min="7170" max="7170" width="15.85546875" style="46" customWidth="1"/>
    <col min="7171" max="7171" width="11.5703125" style="46" bestFit="1" customWidth="1"/>
    <col min="7172" max="7172" width="10.28515625" style="46" bestFit="1" customWidth="1"/>
    <col min="7173" max="7174" width="11.28515625" style="46" bestFit="1" customWidth="1"/>
    <col min="7175" max="7175" width="10.42578125" style="46" customWidth="1"/>
    <col min="7176" max="7176" width="11.28515625" style="46" customWidth="1"/>
    <col min="7177" max="7177" width="17.42578125" style="46" bestFit="1" customWidth="1"/>
    <col min="7178" max="7178" width="10.28515625" style="46" customWidth="1"/>
    <col min="7179" max="7179" width="14.42578125" style="46" bestFit="1" customWidth="1"/>
    <col min="7180" max="7180" width="15.42578125" style="46" customWidth="1"/>
    <col min="7181" max="7181" width="15.7109375" style="46" customWidth="1"/>
    <col min="7182" max="7182" width="14.42578125" style="46" bestFit="1" customWidth="1"/>
    <col min="7183" max="7183" width="16.42578125" style="46" bestFit="1" customWidth="1"/>
    <col min="7184" max="7184" width="12.85546875" style="46" bestFit="1" customWidth="1"/>
    <col min="7185" max="7185" width="11.85546875" style="46" bestFit="1" customWidth="1"/>
    <col min="7186" max="7424" width="14.42578125" style="46"/>
    <col min="7425" max="7425" width="17.42578125" style="46" customWidth="1"/>
    <col min="7426" max="7426" width="15.85546875" style="46" customWidth="1"/>
    <col min="7427" max="7427" width="11.5703125" style="46" bestFit="1" customWidth="1"/>
    <col min="7428" max="7428" width="10.28515625" style="46" bestFit="1" customWidth="1"/>
    <col min="7429" max="7430" width="11.28515625" style="46" bestFit="1" customWidth="1"/>
    <col min="7431" max="7431" width="10.42578125" style="46" customWidth="1"/>
    <col min="7432" max="7432" width="11.28515625" style="46" customWidth="1"/>
    <col min="7433" max="7433" width="17.42578125" style="46" bestFit="1" customWidth="1"/>
    <col min="7434" max="7434" width="10.28515625" style="46" customWidth="1"/>
    <col min="7435" max="7435" width="14.42578125" style="46" bestFit="1" customWidth="1"/>
    <col min="7436" max="7436" width="15.42578125" style="46" customWidth="1"/>
    <col min="7437" max="7437" width="15.7109375" style="46" customWidth="1"/>
    <col min="7438" max="7438" width="14.42578125" style="46" bestFit="1" customWidth="1"/>
    <col min="7439" max="7439" width="16.42578125" style="46" bestFit="1" customWidth="1"/>
    <col min="7440" max="7440" width="12.85546875" style="46" bestFit="1" customWidth="1"/>
    <col min="7441" max="7441" width="11.85546875" style="46" bestFit="1" customWidth="1"/>
    <col min="7442" max="7680" width="14.42578125" style="46"/>
    <col min="7681" max="7681" width="17.42578125" style="46" customWidth="1"/>
    <col min="7682" max="7682" width="15.85546875" style="46" customWidth="1"/>
    <col min="7683" max="7683" width="11.5703125" style="46" bestFit="1" customWidth="1"/>
    <col min="7684" max="7684" width="10.28515625" style="46" bestFit="1" customWidth="1"/>
    <col min="7685" max="7686" width="11.28515625" style="46" bestFit="1" customWidth="1"/>
    <col min="7687" max="7687" width="10.42578125" style="46" customWidth="1"/>
    <col min="7688" max="7688" width="11.28515625" style="46" customWidth="1"/>
    <col min="7689" max="7689" width="17.42578125" style="46" bestFit="1" customWidth="1"/>
    <col min="7690" max="7690" width="10.28515625" style="46" customWidth="1"/>
    <col min="7691" max="7691" width="14.42578125" style="46" bestFit="1" customWidth="1"/>
    <col min="7692" max="7692" width="15.42578125" style="46" customWidth="1"/>
    <col min="7693" max="7693" width="15.7109375" style="46" customWidth="1"/>
    <col min="7694" max="7694" width="14.42578125" style="46" bestFit="1" customWidth="1"/>
    <col min="7695" max="7695" width="16.42578125" style="46" bestFit="1" customWidth="1"/>
    <col min="7696" max="7696" width="12.85546875" style="46" bestFit="1" customWidth="1"/>
    <col min="7697" max="7697" width="11.85546875" style="46" bestFit="1" customWidth="1"/>
    <col min="7698" max="7936" width="14.42578125" style="46"/>
    <col min="7937" max="7937" width="17.42578125" style="46" customWidth="1"/>
    <col min="7938" max="7938" width="15.85546875" style="46" customWidth="1"/>
    <col min="7939" max="7939" width="11.5703125" style="46" bestFit="1" customWidth="1"/>
    <col min="7940" max="7940" width="10.28515625" style="46" bestFit="1" customWidth="1"/>
    <col min="7941" max="7942" width="11.28515625" style="46" bestFit="1" customWidth="1"/>
    <col min="7943" max="7943" width="10.42578125" style="46" customWidth="1"/>
    <col min="7944" max="7944" width="11.28515625" style="46" customWidth="1"/>
    <col min="7945" max="7945" width="17.42578125" style="46" bestFit="1" customWidth="1"/>
    <col min="7946" max="7946" width="10.28515625" style="46" customWidth="1"/>
    <col min="7947" max="7947" width="14.42578125" style="46" bestFit="1" customWidth="1"/>
    <col min="7948" max="7948" width="15.42578125" style="46" customWidth="1"/>
    <col min="7949" max="7949" width="15.7109375" style="46" customWidth="1"/>
    <col min="7950" max="7950" width="14.42578125" style="46" bestFit="1" customWidth="1"/>
    <col min="7951" max="7951" width="16.42578125" style="46" bestFit="1" customWidth="1"/>
    <col min="7952" max="7952" width="12.85546875" style="46" bestFit="1" customWidth="1"/>
    <col min="7953" max="7953" width="11.85546875" style="46" bestFit="1" customWidth="1"/>
    <col min="7954" max="8192" width="14.42578125" style="46"/>
    <col min="8193" max="8193" width="17.42578125" style="46" customWidth="1"/>
    <col min="8194" max="8194" width="15.85546875" style="46" customWidth="1"/>
    <col min="8195" max="8195" width="11.5703125" style="46" bestFit="1" customWidth="1"/>
    <col min="8196" max="8196" width="10.28515625" style="46" bestFit="1" customWidth="1"/>
    <col min="8197" max="8198" width="11.28515625" style="46" bestFit="1" customWidth="1"/>
    <col min="8199" max="8199" width="10.42578125" style="46" customWidth="1"/>
    <col min="8200" max="8200" width="11.28515625" style="46" customWidth="1"/>
    <col min="8201" max="8201" width="17.42578125" style="46" bestFit="1" customWidth="1"/>
    <col min="8202" max="8202" width="10.28515625" style="46" customWidth="1"/>
    <col min="8203" max="8203" width="14.42578125" style="46" bestFit="1" customWidth="1"/>
    <col min="8204" max="8204" width="15.42578125" style="46" customWidth="1"/>
    <col min="8205" max="8205" width="15.7109375" style="46" customWidth="1"/>
    <col min="8206" max="8206" width="14.42578125" style="46" bestFit="1" customWidth="1"/>
    <col min="8207" max="8207" width="16.42578125" style="46" bestFit="1" customWidth="1"/>
    <col min="8208" max="8208" width="12.85546875" style="46" bestFit="1" customWidth="1"/>
    <col min="8209" max="8209" width="11.85546875" style="46" bestFit="1" customWidth="1"/>
    <col min="8210" max="8448" width="14.42578125" style="46"/>
    <col min="8449" max="8449" width="17.42578125" style="46" customWidth="1"/>
    <col min="8450" max="8450" width="15.85546875" style="46" customWidth="1"/>
    <col min="8451" max="8451" width="11.5703125" style="46" bestFit="1" customWidth="1"/>
    <col min="8452" max="8452" width="10.28515625" style="46" bestFit="1" customWidth="1"/>
    <col min="8453" max="8454" width="11.28515625" style="46" bestFit="1" customWidth="1"/>
    <col min="8455" max="8455" width="10.42578125" style="46" customWidth="1"/>
    <col min="8456" max="8456" width="11.28515625" style="46" customWidth="1"/>
    <col min="8457" max="8457" width="17.42578125" style="46" bestFit="1" customWidth="1"/>
    <col min="8458" max="8458" width="10.28515625" style="46" customWidth="1"/>
    <col min="8459" max="8459" width="14.42578125" style="46" bestFit="1" customWidth="1"/>
    <col min="8460" max="8460" width="15.42578125" style="46" customWidth="1"/>
    <col min="8461" max="8461" width="15.7109375" style="46" customWidth="1"/>
    <col min="8462" max="8462" width="14.42578125" style="46" bestFit="1" customWidth="1"/>
    <col min="8463" max="8463" width="16.42578125" style="46" bestFit="1" customWidth="1"/>
    <col min="8464" max="8464" width="12.85546875" style="46" bestFit="1" customWidth="1"/>
    <col min="8465" max="8465" width="11.85546875" style="46" bestFit="1" customWidth="1"/>
    <col min="8466" max="8704" width="14.42578125" style="46"/>
    <col min="8705" max="8705" width="17.42578125" style="46" customWidth="1"/>
    <col min="8706" max="8706" width="15.85546875" style="46" customWidth="1"/>
    <col min="8707" max="8707" width="11.5703125" style="46" bestFit="1" customWidth="1"/>
    <col min="8708" max="8708" width="10.28515625" style="46" bestFit="1" customWidth="1"/>
    <col min="8709" max="8710" width="11.28515625" style="46" bestFit="1" customWidth="1"/>
    <col min="8711" max="8711" width="10.42578125" style="46" customWidth="1"/>
    <col min="8712" max="8712" width="11.28515625" style="46" customWidth="1"/>
    <col min="8713" max="8713" width="17.42578125" style="46" bestFit="1" customWidth="1"/>
    <col min="8714" max="8714" width="10.28515625" style="46" customWidth="1"/>
    <col min="8715" max="8715" width="14.42578125" style="46" bestFit="1" customWidth="1"/>
    <col min="8716" max="8716" width="15.42578125" style="46" customWidth="1"/>
    <col min="8717" max="8717" width="15.7109375" style="46" customWidth="1"/>
    <col min="8718" max="8718" width="14.42578125" style="46" bestFit="1" customWidth="1"/>
    <col min="8719" max="8719" width="16.42578125" style="46" bestFit="1" customWidth="1"/>
    <col min="8720" max="8720" width="12.85546875" style="46" bestFit="1" customWidth="1"/>
    <col min="8721" max="8721" width="11.85546875" style="46" bestFit="1" customWidth="1"/>
    <col min="8722" max="8960" width="14.42578125" style="46"/>
    <col min="8961" max="8961" width="17.42578125" style="46" customWidth="1"/>
    <col min="8962" max="8962" width="15.85546875" style="46" customWidth="1"/>
    <col min="8963" max="8963" width="11.5703125" style="46" bestFit="1" customWidth="1"/>
    <col min="8964" max="8964" width="10.28515625" style="46" bestFit="1" customWidth="1"/>
    <col min="8965" max="8966" width="11.28515625" style="46" bestFit="1" customWidth="1"/>
    <col min="8967" max="8967" width="10.42578125" style="46" customWidth="1"/>
    <col min="8968" max="8968" width="11.28515625" style="46" customWidth="1"/>
    <col min="8969" max="8969" width="17.42578125" style="46" bestFit="1" customWidth="1"/>
    <col min="8970" max="8970" width="10.28515625" style="46" customWidth="1"/>
    <col min="8971" max="8971" width="14.42578125" style="46" bestFit="1" customWidth="1"/>
    <col min="8972" max="8972" width="15.42578125" style="46" customWidth="1"/>
    <col min="8973" max="8973" width="15.7109375" style="46" customWidth="1"/>
    <col min="8974" max="8974" width="14.42578125" style="46" bestFit="1" customWidth="1"/>
    <col min="8975" max="8975" width="16.42578125" style="46" bestFit="1" customWidth="1"/>
    <col min="8976" max="8976" width="12.85546875" style="46" bestFit="1" customWidth="1"/>
    <col min="8977" max="8977" width="11.85546875" style="46" bestFit="1" customWidth="1"/>
    <col min="8978" max="9216" width="14.42578125" style="46"/>
    <col min="9217" max="9217" width="17.42578125" style="46" customWidth="1"/>
    <col min="9218" max="9218" width="15.85546875" style="46" customWidth="1"/>
    <col min="9219" max="9219" width="11.5703125" style="46" bestFit="1" customWidth="1"/>
    <col min="9220" max="9220" width="10.28515625" style="46" bestFit="1" customWidth="1"/>
    <col min="9221" max="9222" width="11.28515625" style="46" bestFit="1" customWidth="1"/>
    <col min="9223" max="9223" width="10.42578125" style="46" customWidth="1"/>
    <col min="9224" max="9224" width="11.28515625" style="46" customWidth="1"/>
    <col min="9225" max="9225" width="17.42578125" style="46" bestFit="1" customWidth="1"/>
    <col min="9226" max="9226" width="10.28515625" style="46" customWidth="1"/>
    <col min="9227" max="9227" width="14.42578125" style="46" bestFit="1" customWidth="1"/>
    <col min="9228" max="9228" width="15.42578125" style="46" customWidth="1"/>
    <col min="9229" max="9229" width="15.7109375" style="46" customWidth="1"/>
    <col min="9230" max="9230" width="14.42578125" style="46" bestFit="1" customWidth="1"/>
    <col min="9231" max="9231" width="16.42578125" style="46" bestFit="1" customWidth="1"/>
    <col min="9232" max="9232" width="12.85546875" style="46" bestFit="1" customWidth="1"/>
    <col min="9233" max="9233" width="11.85546875" style="46" bestFit="1" customWidth="1"/>
    <col min="9234" max="9472" width="14.42578125" style="46"/>
    <col min="9473" max="9473" width="17.42578125" style="46" customWidth="1"/>
    <col min="9474" max="9474" width="15.85546875" style="46" customWidth="1"/>
    <col min="9475" max="9475" width="11.5703125" style="46" bestFit="1" customWidth="1"/>
    <col min="9476" max="9476" width="10.28515625" style="46" bestFit="1" customWidth="1"/>
    <col min="9477" max="9478" width="11.28515625" style="46" bestFit="1" customWidth="1"/>
    <col min="9479" max="9479" width="10.42578125" style="46" customWidth="1"/>
    <col min="9480" max="9480" width="11.28515625" style="46" customWidth="1"/>
    <col min="9481" max="9481" width="17.42578125" style="46" bestFit="1" customWidth="1"/>
    <col min="9482" max="9482" width="10.28515625" style="46" customWidth="1"/>
    <col min="9483" max="9483" width="14.42578125" style="46" bestFit="1" customWidth="1"/>
    <col min="9484" max="9484" width="15.42578125" style="46" customWidth="1"/>
    <col min="9485" max="9485" width="15.7109375" style="46" customWidth="1"/>
    <col min="9486" max="9486" width="14.42578125" style="46" bestFit="1" customWidth="1"/>
    <col min="9487" max="9487" width="16.42578125" style="46" bestFit="1" customWidth="1"/>
    <col min="9488" max="9488" width="12.85546875" style="46" bestFit="1" customWidth="1"/>
    <col min="9489" max="9489" width="11.85546875" style="46" bestFit="1" customWidth="1"/>
    <col min="9490" max="9728" width="14.42578125" style="46"/>
    <col min="9729" max="9729" width="17.42578125" style="46" customWidth="1"/>
    <col min="9730" max="9730" width="15.85546875" style="46" customWidth="1"/>
    <col min="9731" max="9731" width="11.5703125" style="46" bestFit="1" customWidth="1"/>
    <col min="9732" max="9732" width="10.28515625" style="46" bestFit="1" customWidth="1"/>
    <col min="9733" max="9734" width="11.28515625" style="46" bestFit="1" customWidth="1"/>
    <col min="9735" max="9735" width="10.42578125" style="46" customWidth="1"/>
    <col min="9736" max="9736" width="11.28515625" style="46" customWidth="1"/>
    <col min="9737" max="9737" width="17.42578125" style="46" bestFit="1" customWidth="1"/>
    <col min="9738" max="9738" width="10.28515625" style="46" customWidth="1"/>
    <col min="9739" max="9739" width="14.42578125" style="46" bestFit="1" customWidth="1"/>
    <col min="9740" max="9740" width="15.42578125" style="46" customWidth="1"/>
    <col min="9741" max="9741" width="15.7109375" style="46" customWidth="1"/>
    <col min="9742" max="9742" width="14.42578125" style="46" bestFit="1" customWidth="1"/>
    <col min="9743" max="9743" width="16.42578125" style="46" bestFit="1" customWidth="1"/>
    <col min="9744" max="9744" width="12.85546875" style="46" bestFit="1" customWidth="1"/>
    <col min="9745" max="9745" width="11.85546875" style="46" bestFit="1" customWidth="1"/>
    <col min="9746" max="9984" width="14.42578125" style="46"/>
    <col min="9985" max="9985" width="17.42578125" style="46" customWidth="1"/>
    <col min="9986" max="9986" width="15.85546875" style="46" customWidth="1"/>
    <col min="9987" max="9987" width="11.5703125" style="46" bestFit="1" customWidth="1"/>
    <col min="9988" max="9988" width="10.28515625" style="46" bestFit="1" customWidth="1"/>
    <col min="9989" max="9990" width="11.28515625" style="46" bestFit="1" customWidth="1"/>
    <col min="9991" max="9991" width="10.42578125" style="46" customWidth="1"/>
    <col min="9992" max="9992" width="11.28515625" style="46" customWidth="1"/>
    <col min="9993" max="9993" width="17.42578125" style="46" bestFit="1" customWidth="1"/>
    <col min="9994" max="9994" width="10.28515625" style="46" customWidth="1"/>
    <col min="9995" max="9995" width="14.42578125" style="46" bestFit="1" customWidth="1"/>
    <col min="9996" max="9996" width="15.42578125" style="46" customWidth="1"/>
    <col min="9997" max="9997" width="15.7109375" style="46" customWidth="1"/>
    <col min="9998" max="9998" width="14.42578125" style="46" bestFit="1" customWidth="1"/>
    <col min="9999" max="9999" width="16.42578125" style="46" bestFit="1" customWidth="1"/>
    <col min="10000" max="10000" width="12.85546875" style="46" bestFit="1" customWidth="1"/>
    <col min="10001" max="10001" width="11.85546875" style="46" bestFit="1" customWidth="1"/>
    <col min="10002" max="10240" width="14.42578125" style="46"/>
    <col min="10241" max="10241" width="17.42578125" style="46" customWidth="1"/>
    <col min="10242" max="10242" width="15.85546875" style="46" customWidth="1"/>
    <col min="10243" max="10243" width="11.5703125" style="46" bestFit="1" customWidth="1"/>
    <col min="10244" max="10244" width="10.28515625" style="46" bestFit="1" customWidth="1"/>
    <col min="10245" max="10246" width="11.28515625" style="46" bestFit="1" customWidth="1"/>
    <col min="10247" max="10247" width="10.42578125" style="46" customWidth="1"/>
    <col min="10248" max="10248" width="11.28515625" style="46" customWidth="1"/>
    <col min="10249" max="10249" width="17.42578125" style="46" bestFit="1" customWidth="1"/>
    <col min="10250" max="10250" width="10.28515625" style="46" customWidth="1"/>
    <col min="10251" max="10251" width="14.42578125" style="46" bestFit="1" customWidth="1"/>
    <col min="10252" max="10252" width="15.42578125" style="46" customWidth="1"/>
    <col min="10253" max="10253" width="15.7109375" style="46" customWidth="1"/>
    <col min="10254" max="10254" width="14.42578125" style="46" bestFit="1" customWidth="1"/>
    <col min="10255" max="10255" width="16.42578125" style="46" bestFit="1" customWidth="1"/>
    <col min="10256" max="10256" width="12.85546875" style="46" bestFit="1" customWidth="1"/>
    <col min="10257" max="10257" width="11.85546875" style="46" bestFit="1" customWidth="1"/>
    <col min="10258" max="10496" width="14.42578125" style="46"/>
    <col min="10497" max="10497" width="17.42578125" style="46" customWidth="1"/>
    <col min="10498" max="10498" width="15.85546875" style="46" customWidth="1"/>
    <col min="10499" max="10499" width="11.5703125" style="46" bestFit="1" customWidth="1"/>
    <col min="10500" max="10500" width="10.28515625" style="46" bestFit="1" customWidth="1"/>
    <col min="10501" max="10502" width="11.28515625" style="46" bestFit="1" customWidth="1"/>
    <col min="10503" max="10503" width="10.42578125" style="46" customWidth="1"/>
    <col min="10504" max="10504" width="11.28515625" style="46" customWidth="1"/>
    <col min="10505" max="10505" width="17.42578125" style="46" bestFit="1" customWidth="1"/>
    <col min="10506" max="10506" width="10.28515625" style="46" customWidth="1"/>
    <col min="10507" max="10507" width="14.42578125" style="46" bestFit="1" customWidth="1"/>
    <col min="10508" max="10508" width="15.42578125" style="46" customWidth="1"/>
    <col min="10509" max="10509" width="15.7109375" style="46" customWidth="1"/>
    <col min="10510" max="10510" width="14.42578125" style="46" bestFit="1" customWidth="1"/>
    <col min="10511" max="10511" width="16.42578125" style="46" bestFit="1" customWidth="1"/>
    <col min="10512" max="10512" width="12.85546875" style="46" bestFit="1" customWidth="1"/>
    <col min="10513" max="10513" width="11.85546875" style="46" bestFit="1" customWidth="1"/>
    <col min="10514" max="10752" width="14.42578125" style="46"/>
    <col min="10753" max="10753" width="17.42578125" style="46" customWidth="1"/>
    <col min="10754" max="10754" width="15.85546875" style="46" customWidth="1"/>
    <col min="10755" max="10755" width="11.5703125" style="46" bestFit="1" customWidth="1"/>
    <col min="10756" max="10756" width="10.28515625" style="46" bestFit="1" customWidth="1"/>
    <col min="10757" max="10758" width="11.28515625" style="46" bestFit="1" customWidth="1"/>
    <col min="10759" max="10759" width="10.42578125" style="46" customWidth="1"/>
    <col min="10760" max="10760" width="11.28515625" style="46" customWidth="1"/>
    <col min="10761" max="10761" width="17.42578125" style="46" bestFit="1" customWidth="1"/>
    <col min="10762" max="10762" width="10.28515625" style="46" customWidth="1"/>
    <col min="10763" max="10763" width="14.42578125" style="46" bestFit="1" customWidth="1"/>
    <col min="10764" max="10764" width="15.42578125" style="46" customWidth="1"/>
    <col min="10765" max="10765" width="15.7109375" style="46" customWidth="1"/>
    <col min="10766" max="10766" width="14.42578125" style="46" bestFit="1" customWidth="1"/>
    <col min="10767" max="10767" width="16.42578125" style="46" bestFit="1" customWidth="1"/>
    <col min="10768" max="10768" width="12.85546875" style="46" bestFit="1" customWidth="1"/>
    <col min="10769" max="10769" width="11.85546875" style="46" bestFit="1" customWidth="1"/>
    <col min="10770" max="11008" width="14.42578125" style="46"/>
    <col min="11009" max="11009" width="17.42578125" style="46" customWidth="1"/>
    <col min="11010" max="11010" width="15.85546875" style="46" customWidth="1"/>
    <col min="11011" max="11011" width="11.5703125" style="46" bestFit="1" customWidth="1"/>
    <col min="11012" max="11012" width="10.28515625" style="46" bestFit="1" customWidth="1"/>
    <col min="11013" max="11014" width="11.28515625" style="46" bestFit="1" customWidth="1"/>
    <col min="11015" max="11015" width="10.42578125" style="46" customWidth="1"/>
    <col min="11016" max="11016" width="11.28515625" style="46" customWidth="1"/>
    <col min="11017" max="11017" width="17.42578125" style="46" bestFit="1" customWidth="1"/>
    <col min="11018" max="11018" width="10.28515625" style="46" customWidth="1"/>
    <col min="11019" max="11019" width="14.42578125" style="46" bestFit="1" customWidth="1"/>
    <col min="11020" max="11020" width="15.42578125" style="46" customWidth="1"/>
    <col min="11021" max="11021" width="15.7109375" style="46" customWidth="1"/>
    <col min="11022" max="11022" width="14.42578125" style="46" bestFit="1" customWidth="1"/>
    <col min="11023" max="11023" width="16.42578125" style="46" bestFit="1" customWidth="1"/>
    <col min="11024" max="11024" width="12.85546875" style="46" bestFit="1" customWidth="1"/>
    <col min="11025" max="11025" width="11.85546875" style="46" bestFit="1" customWidth="1"/>
    <col min="11026" max="11264" width="14.42578125" style="46"/>
    <col min="11265" max="11265" width="17.42578125" style="46" customWidth="1"/>
    <col min="11266" max="11266" width="15.85546875" style="46" customWidth="1"/>
    <col min="11267" max="11267" width="11.5703125" style="46" bestFit="1" customWidth="1"/>
    <col min="11268" max="11268" width="10.28515625" style="46" bestFit="1" customWidth="1"/>
    <col min="11269" max="11270" width="11.28515625" style="46" bestFit="1" customWidth="1"/>
    <col min="11271" max="11271" width="10.42578125" style="46" customWidth="1"/>
    <col min="11272" max="11272" width="11.28515625" style="46" customWidth="1"/>
    <col min="11273" max="11273" width="17.42578125" style="46" bestFit="1" customWidth="1"/>
    <col min="11274" max="11274" width="10.28515625" style="46" customWidth="1"/>
    <col min="11275" max="11275" width="14.42578125" style="46" bestFit="1" customWidth="1"/>
    <col min="11276" max="11276" width="15.42578125" style="46" customWidth="1"/>
    <col min="11277" max="11277" width="15.7109375" style="46" customWidth="1"/>
    <col min="11278" max="11278" width="14.42578125" style="46" bestFit="1" customWidth="1"/>
    <col min="11279" max="11279" width="16.42578125" style="46" bestFit="1" customWidth="1"/>
    <col min="11280" max="11280" width="12.85546875" style="46" bestFit="1" customWidth="1"/>
    <col min="11281" max="11281" width="11.85546875" style="46" bestFit="1" customWidth="1"/>
    <col min="11282" max="11520" width="14.42578125" style="46"/>
    <col min="11521" max="11521" width="17.42578125" style="46" customWidth="1"/>
    <col min="11522" max="11522" width="15.85546875" style="46" customWidth="1"/>
    <col min="11523" max="11523" width="11.5703125" style="46" bestFit="1" customWidth="1"/>
    <col min="11524" max="11524" width="10.28515625" style="46" bestFit="1" customWidth="1"/>
    <col min="11525" max="11526" width="11.28515625" style="46" bestFit="1" customWidth="1"/>
    <col min="11527" max="11527" width="10.42578125" style="46" customWidth="1"/>
    <col min="11528" max="11528" width="11.28515625" style="46" customWidth="1"/>
    <col min="11529" max="11529" width="17.42578125" style="46" bestFit="1" customWidth="1"/>
    <col min="11530" max="11530" width="10.28515625" style="46" customWidth="1"/>
    <col min="11531" max="11531" width="14.42578125" style="46" bestFit="1" customWidth="1"/>
    <col min="11532" max="11532" width="15.42578125" style="46" customWidth="1"/>
    <col min="11533" max="11533" width="15.7109375" style="46" customWidth="1"/>
    <col min="11534" max="11534" width="14.42578125" style="46" bestFit="1" customWidth="1"/>
    <col min="11535" max="11535" width="16.42578125" style="46" bestFit="1" customWidth="1"/>
    <col min="11536" max="11536" width="12.85546875" style="46" bestFit="1" customWidth="1"/>
    <col min="11537" max="11537" width="11.85546875" style="46" bestFit="1" customWidth="1"/>
    <col min="11538" max="11776" width="14.42578125" style="46"/>
    <col min="11777" max="11777" width="17.42578125" style="46" customWidth="1"/>
    <col min="11778" max="11778" width="15.85546875" style="46" customWidth="1"/>
    <col min="11779" max="11779" width="11.5703125" style="46" bestFit="1" customWidth="1"/>
    <col min="11780" max="11780" width="10.28515625" style="46" bestFit="1" customWidth="1"/>
    <col min="11781" max="11782" width="11.28515625" style="46" bestFit="1" customWidth="1"/>
    <col min="11783" max="11783" width="10.42578125" style="46" customWidth="1"/>
    <col min="11784" max="11784" width="11.28515625" style="46" customWidth="1"/>
    <col min="11785" max="11785" width="17.42578125" style="46" bestFit="1" customWidth="1"/>
    <col min="11786" max="11786" width="10.28515625" style="46" customWidth="1"/>
    <col min="11787" max="11787" width="14.42578125" style="46" bestFit="1" customWidth="1"/>
    <col min="11788" max="11788" width="15.42578125" style="46" customWidth="1"/>
    <col min="11789" max="11789" width="15.7109375" style="46" customWidth="1"/>
    <col min="11790" max="11790" width="14.42578125" style="46" bestFit="1" customWidth="1"/>
    <col min="11791" max="11791" width="16.42578125" style="46" bestFit="1" customWidth="1"/>
    <col min="11792" max="11792" width="12.85546875" style="46" bestFit="1" customWidth="1"/>
    <col min="11793" max="11793" width="11.85546875" style="46" bestFit="1" customWidth="1"/>
    <col min="11794" max="12032" width="14.42578125" style="46"/>
    <col min="12033" max="12033" width="17.42578125" style="46" customWidth="1"/>
    <col min="12034" max="12034" width="15.85546875" style="46" customWidth="1"/>
    <col min="12035" max="12035" width="11.5703125" style="46" bestFit="1" customWidth="1"/>
    <col min="12036" max="12036" width="10.28515625" style="46" bestFit="1" customWidth="1"/>
    <col min="12037" max="12038" width="11.28515625" style="46" bestFit="1" customWidth="1"/>
    <col min="12039" max="12039" width="10.42578125" style="46" customWidth="1"/>
    <col min="12040" max="12040" width="11.28515625" style="46" customWidth="1"/>
    <col min="12041" max="12041" width="17.42578125" style="46" bestFit="1" customWidth="1"/>
    <col min="12042" max="12042" width="10.28515625" style="46" customWidth="1"/>
    <col min="12043" max="12043" width="14.42578125" style="46" bestFit="1" customWidth="1"/>
    <col min="12044" max="12044" width="15.42578125" style="46" customWidth="1"/>
    <col min="12045" max="12045" width="15.7109375" style="46" customWidth="1"/>
    <col min="12046" max="12046" width="14.42578125" style="46" bestFit="1" customWidth="1"/>
    <col min="12047" max="12047" width="16.42578125" style="46" bestFit="1" customWidth="1"/>
    <col min="12048" max="12048" width="12.85546875" style="46" bestFit="1" customWidth="1"/>
    <col min="12049" max="12049" width="11.85546875" style="46" bestFit="1" customWidth="1"/>
    <col min="12050" max="12288" width="14.42578125" style="46"/>
    <col min="12289" max="12289" width="17.42578125" style="46" customWidth="1"/>
    <col min="12290" max="12290" width="15.85546875" style="46" customWidth="1"/>
    <col min="12291" max="12291" width="11.5703125" style="46" bestFit="1" customWidth="1"/>
    <col min="12292" max="12292" width="10.28515625" style="46" bestFit="1" customWidth="1"/>
    <col min="12293" max="12294" width="11.28515625" style="46" bestFit="1" customWidth="1"/>
    <col min="12295" max="12295" width="10.42578125" style="46" customWidth="1"/>
    <col min="12296" max="12296" width="11.28515625" style="46" customWidth="1"/>
    <col min="12297" max="12297" width="17.42578125" style="46" bestFit="1" customWidth="1"/>
    <col min="12298" max="12298" width="10.28515625" style="46" customWidth="1"/>
    <col min="12299" max="12299" width="14.42578125" style="46" bestFit="1" customWidth="1"/>
    <col min="12300" max="12300" width="15.42578125" style="46" customWidth="1"/>
    <col min="12301" max="12301" width="15.7109375" style="46" customWidth="1"/>
    <col min="12302" max="12302" width="14.42578125" style="46" bestFit="1" customWidth="1"/>
    <col min="12303" max="12303" width="16.42578125" style="46" bestFit="1" customWidth="1"/>
    <col min="12304" max="12304" width="12.85546875" style="46" bestFit="1" customWidth="1"/>
    <col min="12305" max="12305" width="11.85546875" style="46" bestFit="1" customWidth="1"/>
    <col min="12306" max="12544" width="14.42578125" style="46"/>
    <col min="12545" max="12545" width="17.42578125" style="46" customWidth="1"/>
    <col min="12546" max="12546" width="15.85546875" style="46" customWidth="1"/>
    <col min="12547" max="12547" width="11.5703125" style="46" bestFit="1" customWidth="1"/>
    <col min="12548" max="12548" width="10.28515625" style="46" bestFit="1" customWidth="1"/>
    <col min="12549" max="12550" width="11.28515625" style="46" bestFit="1" customWidth="1"/>
    <col min="12551" max="12551" width="10.42578125" style="46" customWidth="1"/>
    <col min="12552" max="12552" width="11.28515625" style="46" customWidth="1"/>
    <col min="12553" max="12553" width="17.42578125" style="46" bestFit="1" customWidth="1"/>
    <col min="12554" max="12554" width="10.28515625" style="46" customWidth="1"/>
    <col min="12555" max="12555" width="14.42578125" style="46" bestFit="1" customWidth="1"/>
    <col min="12556" max="12556" width="15.42578125" style="46" customWidth="1"/>
    <col min="12557" max="12557" width="15.7109375" style="46" customWidth="1"/>
    <col min="12558" max="12558" width="14.42578125" style="46" bestFit="1" customWidth="1"/>
    <col min="12559" max="12559" width="16.42578125" style="46" bestFit="1" customWidth="1"/>
    <col min="12560" max="12560" width="12.85546875" style="46" bestFit="1" customWidth="1"/>
    <col min="12561" max="12561" width="11.85546875" style="46" bestFit="1" customWidth="1"/>
    <col min="12562" max="12800" width="14.42578125" style="46"/>
    <col min="12801" max="12801" width="17.42578125" style="46" customWidth="1"/>
    <col min="12802" max="12802" width="15.85546875" style="46" customWidth="1"/>
    <col min="12803" max="12803" width="11.5703125" style="46" bestFit="1" customWidth="1"/>
    <col min="12804" max="12804" width="10.28515625" style="46" bestFit="1" customWidth="1"/>
    <col min="12805" max="12806" width="11.28515625" style="46" bestFit="1" customWidth="1"/>
    <col min="12807" max="12807" width="10.42578125" style="46" customWidth="1"/>
    <col min="12808" max="12808" width="11.28515625" style="46" customWidth="1"/>
    <col min="12809" max="12809" width="17.42578125" style="46" bestFit="1" customWidth="1"/>
    <col min="12810" max="12810" width="10.28515625" style="46" customWidth="1"/>
    <col min="12811" max="12811" width="14.42578125" style="46" bestFit="1" customWidth="1"/>
    <col min="12812" max="12812" width="15.42578125" style="46" customWidth="1"/>
    <col min="12813" max="12813" width="15.7109375" style="46" customWidth="1"/>
    <col min="12814" max="12814" width="14.42578125" style="46" bestFit="1" customWidth="1"/>
    <col min="12815" max="12815" width="16.42578125" style="46" bestFit="1" customWidth="1"/>
    <col min="12816" max="12816" width="12.85546875" style="46" bestFit="1" customWidth="1"/>
    <col min="12817" max="12817" width="11.85546875" style="46" bestFit="1" customWidth="1"/>
    <col min="12818" max="13056" width="14.42578125" style="46"/>
    <col min="13057" max="13057" width="17.42578125" style="46" customWidth="1"/>
    <col min="13058" max="13058" width="15.85546875" style="46" customWidth="1"/>
    <col min="13059" max="13059" width="11.5703125" style="46" bestFit="1" customWidth="1"/>
    <col min="13060" max="13060" width="10.28515625" style="46" bestFit="1" customWidth="1"/>
    <col min="13061" max="13062" width="11.28515625" style="46" bestFit="1" customWidth="1"/>
    <col min="13063" max="13063" width="10.42578125" style="46" customWidth="1"/>
    <col min="13064" max="13064" width="11.28515625" style="46" customWidth="1"/>
    <col min="13065" max="13065" width="17.42578125" style="46" bestFit="1" customWidth="1"/>
    <col min="13066" max="13066" width="10.28515625" style="46" customWidth="1"/>
    <col min="13067" max="13067" width="14.42578125" style="46" bestFit="1" customWidth="1"/>
    <col min="13068" max="13068" width="15.42578125" style="46" customWidth="1"/>
    <col min="13069" max="13069" width="15.7109375" style="46" customWidth="1"/>
    <col min="13070" max="13070" width="14.42578125" style="46" bestFit="1" customWidth="1"/>
    <col min="13071" max="13071" width="16.42578125" style="46" bestFit="1" customWidth="1"/>
    <col min="13072" max="13072" width="12.85546875" style="46" bestFit="1" customWidth="1"/>
    <col min="13073" max="13073" width="11.85546875" style="46" bestFit="1" customWidth="1"/>
    <col min="13074" max="13312" width="14.42578125" style="46"/>
    <col min="13313" max="13313" width="17.42578125" style="46" customWidth="1"/>
    <col min="13314" max="13314" width="15.85546875" style="46" customWidth="1"/>
    <col min="13315" max="13315" width="11.5703125" style="46" bestFit="1" customWidth="1"/>
    <col min="13316" max="13316" width="10.28515625" style="46" bestFit="1" customWidth="1"/>
    <col min="13317" max="13318" width="11.28515625" style="46" bestFit="1" customWidth="1"/>
    <col min="13319" max="13319" width="10.42578125" style="46" customWidth="1"/>
    <col min="13320" max="13320" width="11.28515625" style="46" customWidth="1"/>
    <col min="13321" max="13321" width="17.42578125" style="46" bestFit="1" customWidth="1"/>
    <col min="13322" max="13322" width="10.28515625" style="46" customWidth="1"/>
    <col min="13323" max="13323" width="14.42578125" style="46" bestFit="1" customWidth="1"/>
    <col min="13324" max="13324" width="15.42578125" style="46" customWidth="1"/>
    <col min="13325" max="13325" width="15.7109375" style="46" customWidth="1"/>
    <col min="13326" max="13326" width="14.42578125" style="46" bestFit="1" customWidth="1"/>
    <col min="13327" max="13327" width="16.42578125" style="46" bestFit="1" customWidth="1"/>
    <col min="13328" max="13328" width="12.85546875" style="46" bestFit="1" customWidth="1"/>
    <col min="13329" max="13329" width="11.85546875" style="46" bestFit="1" customWidth="1"/>
    <col min="13330" max="13568" width="14.42578125" style="46"/>
    <col min="13569" max="13569" width="17.42578125" style="46" customWidth="1"/>
    <col min="13570" max="13570" width="15.85546875" style="46" customWidth="1"/>
    <col min="13571" max="13571" width="11.5703125" style="46" bestFit="1" customWidth="1"/>
    <col min="13572" max="13572" width="10.28515625" style="46" bestFit="1" customWidth="1"/>
    <col min="13573" max="13574" width="11.28515625" style="46" bestFit="1" customWidth="1"/>
    <col min="13575" max="13575" width="10.42578125" style="46" customWidth="1"/>
    <col min="13576" max="13576" width="11.28515625" style="46" customWidth="1"/>
    <col min="13577" max="13577" width="17.42578125" style="46" bestFit="1" customWidth="1"/>
    <col min="13578" max="13578" width="10.28515625" style="46" customWidth="1"/>
    <col min="13579" max="13579" width="14.42578125" style="46" bestFit="1" customWidth="1"/>
    <col min="13580" max="13580" width="15.42578125" style="46" customWidth="1"/>
    <col min="13581" max="13581" width="15.7109375" style="46" customWidth="1"/>
    <col min="13582" max="13582" width="14.42578125" style="46" bestFit="1" customWidth="1"/>
    <col min="13583" max="13583" width="16.42578125" style="46" bestFit="1" customWidth="1"/>
    <col min="13584" max="13584" width="12.85546875" style="46" bestFit="1" customWidth="1"/>
    <col min="13585" max="13585" width="11.85546875" style="46" bestFit="1" customWidth="1"/>
    <col min="13586" max="13824" width="14.42578125" style="46"/>
    <col min="13825" max="13825" width="17.42578125" style="46" customWidth="1"/>
    <col min="13826" max="13826" width="15.85546875" style="46" customWidth="1"/>
    <col min="13827" max="13827" width="11.5703125" style="46" bestFit="1" customWidth="1"/>
    <col min="13828" max="13828" width="10.28515625" style="46" bestFit="1" customWidth="1"/>
    <col min="13829" max="13830" width="11.28515625" style="46" bestFit="1" customWidth="1"/>
    <col min="13831" max="13831" width="10.42578125" style="46" customWidth="1"/>
    <col min="13832" max="13832" width="11.28515625" style="46" customWidth="1"/>
    <col min="13833" max="13833" width="17.42578125" style="46" bestFit="1" customWidth="1"/>
    <col min="13834" max="13834" width="10.28515625" style="46" customWidth="1"/>
    <col min="13835" max="13835" width="14.42578125" style="46" bestFit="1" customWidth="1"/>
    <col min="13836" max="13836" width="15.42578125" style="46" customWidth="1"/>
    <col min="13837" max="13837" width="15.7109375" style="46" customWidth="1"/>
    <col min="13838" max="13838" width="14.42578125" style="46" bestFit="1" customWidth="1"/>
    <col min="13839" max="13839" width="16.42578125" style="46" bestFit="1" customWidth="1"/>
    <col min="13840" max="13840" width="12.85546875" style="46" bestFit="1" customWidth="1"/>
    <col min="13841" max="13841" width="11.85546875" style="46" bestFit="1" customWidth="1"/>
    <col min="13842" max="14080" width="14.42578125" style="46"/>
    <col min="14081" max="14081" width="17.42578125" style="46" customWidth="1"/>
    <col min="14082" max="14082" width="15.85546875" style="46" customWidth="1"/>
    <col min="14083" max="14083" width="11.5703125" style="46" bestFit="1" customWidth="1"/>
    <col min="14084" max="14084" width="10.28515625" style="46" bestFit="1" customWidth="1"/>
    <col min="14085" max="14086" width="11.28515625" style="46" bestFit="1" customWidth="1"/>
    <col min="14087" max="14087" width="10.42578125" style="46" customWidth="1"/>
    <col min="14088" max="14088" width="11.28515625" style="46" customWidth="1"/>
    <col min="14089" max="14089" width="17.42578125" style="46" bestFit="1" customWidth="1"/>
    <col min="14090" max="14090" width="10.28515625" style="46" customWidth="1"/>
    <col min="14091" max="14091" width="14.42578125" style="46" bestFit="1" customWidth="1"/>
    <col min="14092" max="14092" width="15.42578125" style="46" customWidth="1"/>
    <col min="14093" max="14093" width="15.7109375" style="46" customWidth="1"/>
    <col min="14094" max="14094" width="14.42578125" style="46" bestFit="1" customWidth="1"/>
    <col min="14095" max="14095" width="16.42578125" style="46" bestFit="1" customWidth="1"/>
    <col min="14096" max="14096" width="12.85546875" style="46" bestFit="1" customWidth="1"/>
    <col min="14097" max="14097" width="11.85546875" style="46" bestFit="1" customWidth="1"/>
    <col min="14098" max="14336" width="14.42578125" style="46"/>
    <col min="14337" max="14337" width="17.42578125" style="46" customWidth="1"/>
    <col min="14338" max="14338" width="15.85546875" style="46" customWidth="1"/>
    <col min="14339" max="14339" width="11.5703125" style="46" bestFit="1" customWidth="1"/>
    <col min="14340" max="14340" width="10.28515625" style="46" bestFit="1" customWidth="1"/>
    <col min="14341" max="14342" width="11.28515625" style="46" bestFit="1" customWidth="1"/>
    <col min="14343" max="14343" width="10.42578125" style="46" customWidth="1"/>
    <col min="14344" max="14344" width="11.28515625" style="46" customWidth="1"/>
    <col min="14345" max="14345" width="17.42578125" style="46" bestFit="1" customWidth="1"/>
    <col min="14346" max="14346" width="10.28515625" style="46" customWidth="1"/>
    <col min="14347" max="14347" width="14.42578125" style="46" bestFit="1" customWidth="1"/>
    <col min="14348" max="14348" width="15.42578125" style="46" customWidth="1"/>
    <col min="14349" max="14349" width="15.7109375" style="46" customWidth="1"/>
    <col min="14350" max="14350" width="14.42578125" style="46" bestFit="1" customWidth="1"/>
    <col min="14351" max="14351" width="16.42578125" style="46" bestFit="1" customWidth="1"/>
    <col min="14352" max="14352" width="12.85546875" style="46" bestFit="1" customWidth="1"/>
    <col min="14353" max="14353" width="11.85546875" style="46" bestFit="1" customWidth="1"/>
    <col min="14354" max="14592" width="14.42578125" style="46"/>
    <col min="14593" max="14593" width="17.42578125" style="46" customWidth="1"/>
    <col min="14594" max="14594" width="15.85546875" style="46" customWidth="1"/>
    <col min="14595" max="14595" width="11.5703125" style="46" bestFit="1" customWidth="1"/>
    <col min="14596" max="14596" width="10.28515625" style="46" bestFit="1" customWidth="1"/>
    <col min="14597" max="14598" width="11.28515625" style="46" bestFit="1" customWidth="1"/>
    <col min="14599" max="14599" width="10.42578125" style="46" customWidth="1"/>
    <col min="14600" max="14600" width="11.28515625" style="46" customWidth="1"/>
    <col min="14601" max="14601" width="17.42578125" style="46" bestFit="1" customWidth="1"/>
    <col min="14602" max="14602" width="10.28515625" style="46" customWidth="1"/>
    <col min="14603" max="14603" width="14.42578125" style="46" bestFit="1" customWidth="1"/>
    <col min="14604" max="14604" width="15.42578125" style="46" customWidth="1"/>
    <col min="14605" max="14605" width="15.7109375" style="46" customWidth="1"/>
    <col min="14606" max="14606" width="14.42578125" style="46" bestFit="1" customWidth="1"/>
    <col min="14607" max="14607" width="16.42578125" style="46" bestFit="1" customWidth="1"/>
    <col min="14608" max="14608" width="12.85546875" style="46" bestFit="1" customWidth="1"/>
    <col min="14609" max="14609" width="11.85546875" style="46" bestFit="1" customWidth="1"/>
    <col min="14610" max="14848" width="14.42578125" style="46"/>
    <col min="14849" max="14849" width="17.42578125" style="46" customWidth="1"/>
    <col min="14850" max="14850" width="15.85546875" style="46" customWidth="1"/>
    <col min="14851" max="14851" width="11.5703125" style="46" bestFit="1" customWidth="1"/>
    <col min="14852" max="14852" width="10.28515625" style="46" bestFit="1" customWidth="1"/>
    <col min="14853" max="14854" width="11.28515625" style="46" bestFit="1" customWidth="1"/>
    <col min="14855" max="14855" width="10.42578125" style="46" customWidth="1"/>
    <col min="14856" max="14856" width="11.28515625" style="46" customWidth="1"/>
    <col min="14857" max="14857" width="17.42578125" style="46" bestFit="1" customWidth="1"/>
    <col min="14858" max="14858" width="10.28515625" style="46" customWidth="1"/>
    <col min="14859" max="14859" width="14.42578125" style="46" bestFit="1" customWidth="1"/>
    <col min="14860" max="14860" width="15.42578125" style="46" customWidth="1"/>
    <col min="14861" max="14861" width="15.7109375" style="46" customWidth="1"/>
    <col min="14862" max="14862" width="14.42578125" style="46" bestFit="1" customWidth="1"/>
    <col min="14863" max="14863" width="16.42578125" style="46" bestFit="1" customWidth="1"/>
    <col min="14864" max="14864" width="12.85546875" style="46" bestFit="1" customWidth="1"/>
    <col min="14865" max="14865" width="11.85546875" style="46" bestFit="1" customWidth="1"/>
    <col min="14866" max="15104" width="14.42578125" style="46"/>
    <col min="15105" max="15105" width="17.42578125" style="46" customWidth="1"/>
    <col min="15106" max="15106" width="15.85546875" style="46" customWidth="1"/>
    <col min="15107" max="15107" width="11.5703125" style="46" bestFit="1" customWidth="1"/>
    <col min="15108" max="15108" width="10.28515625" style="46" bestFit="1" customWidth="1"/>
    <col min="15109" max="15110" width="11.28515625" style="46" bestFit="1" customWidth="1"/>
    <col min="15111" max="15111" width="10.42578125" style="46" customWidth="1"/>
    <col min="15112" max="15112" width="11.28515625" style="46" customWidth="1"/>
    <col min="15113" max="15113" width="17.42578125" style="46" bestFit="1" customWidth="1"/>
    <col min="15114" max="15114" width="10.28515625" style="46" customWidth="1"/>
    <col min="15115" max="15115" width="14.42578125" style="46" bestFit="1" customWidth="1"/>
    <col min="15116" max="15116" width="15.42578125" style="46" customWidth="1"/>
    <col min="15117" max="15117" width="15.7109375" style="46" customWidth="1"/>
    <col min="15118" max="15118" width="14.42578125" style="46" bestFit="1" customWidth="1"/>
    <col min="15119" max="15119" width="16.42578125" style="46" bestFit="1" customWidth="1"/>
    <col min="15120" max="15120" width="12.85546875" style="46" bestFit="1" customWidth="1"/>
    <col min="15121" max="15121" width="11.85546875" style="46" bestFit="1" customWidth="1"/>
    <col min="15122" max="15360" width="14.42578125" style="46"/>
    <col min="15361" max="15361" width="17.42578125" style="46" customWidth="1"/>
    <col min="15362" max="15362" width="15.85546875" style="46" customWidth="1"/>
    <col min="15363" max="15363" width="11.5703125" style="46" bestFit="1" customWidth="1"/>
    <col min="15364" max="15364" width="10.28515625" style="46" bestFit="1" customWidth="1"/>
    <col min="15365" max="15366" width="11.28515625" style="46" bestFit="1" customWidth="1"/>
    <col min="15367" max="15367" width="10.42578125" style="46" customWidth="1"/>
    <col min="15368" max="15368" width="11.28515625" style="46" customWidth="1"/>
    <col min="15369" max="15369" width="17.42578125" style="46" bestFit="1" customWidth="1"/>
    <col min="15370" max="15370" width="10.28515625" style="46" customWidth="1"/>
    <col min="15371" max="15371" width="14.42578125" style="46" bestFit="1" customWidth="1"/>
    <col min="15372" max="15372" width="15.42578125" style="46" customWidth="1"/>
    <col min="15373" max="15373" width="15.7109375" style="46" customWidth="1"/>
    <col min="15374" max="15374" width="14.42578125" style="46" bestFit="1" customWidth="1"/>
    <col min="15375" max="15375" width="16.42578125" style="46" bestFit="1" customWidth="1"/>
    <col min="15376" max="15376" width="12.85546875" style="46" bestFit="1" customWidth="1"/>
    <col min="15377" max="15377" width="11.85546875" style="46" bestFit="1" customWidth="1"/>
    <col min="15378" max="15616" width="14.42578125" style="46"/>
    <col min="15617" max="15617" width="17.42578125" style="46" customWidth="1"/>
    <col min="15618" max="15618" width="15.85546875" style="46" customWidth="1"/>
    <col min="15619" max="15619" width="11.5703125" style="46" bestFit="1" customWidth="1"/>
    <col min="15620" max="15620" width="10.28515625" style="46" bestFit="1" customWidth="1"/>
    <col min="15621" max="15622" width="11.28515625" style="46" bestFit="1" customWidth="1"/>
    <col min="15623" max="15623" width="10.42578125" style="46" customWidth="1"/>
    <col min="15624" max="15624" width="11.28515625" style="46" customWidth="1"/>
    <col min="15625" max="15625" width="17.42578125" style="46" bestFit="1" customWidth="1"/>
    <col min="15626" max="15626" width="10.28515625" style="46" customWidth="1"/>
    <col min="15627" max="15627" width="14.42578125" style="46" bestFit="1" customWidth="1"/>
    <col min="15628" max="15628" width="15.42578125" style="46" customWidth="1"/>
    <col min="15629" max="15629" width="15.7109375" style="46" customWidth="1"/>
    <col min="15630" max="15630" width="14.42578125" style="46" bestFit="1" customWidth="1"/>
    <col min="15631" max="15631" width="16.42578125" style="46" bestFit="1" customWidth="1"/>
    <col min="15632" max="15632" width="12.85546875" style="46" bestFit="1" customWidth="1"/>
    <col min="15633" max="15633" width="11.85546875" style="46" bestFit="1" customWidth="1"/>
    <col min="15634" max="15872" width="14.42578125" style="46"/>
    <col min="15873" max="15873" width="17.42578125" style="46" customWidth="1"/>
    <col min="15874" max="15874" width="15.85546875" style="46" customWidth="1"/>
    <col min="15875" max="15875" width="11.5703125" style="46" bestFit="1" customWidth="1"/>
    <col min="15876" max="15876" width="10.28515625" style="46" bestFit="1" customWidth="1"/>
    <col min="15877" max="15878" width="11.28515625" style="46" bestFit="1" customWidth="1"/>
    <col min="15879" max="15879" width="10.42578125" style="46" customWidth="1"/>
    <col min="15880" max="15880" width="11.28515625" style="46" customWidth="1"/>
    <col min="15881" max="15881" width="17.42578125" style="46" bestFit="1" customWidth="1"/>
    <col min="15882" max="15882" width="10.28515625" style="46" customWidth="1"/>
    <col min="15883" max="15883" width="14.42578125" style="46" bestFit="1" customWidth="1"/>
    <col min="15884" max="15884" width="15.42578125" style="46" customWidth="1"/>
    <col min="15885" max="15885" width="15.7109375" style="46" customWidth="1"/>
    <col min="15886" max="15886" width="14.42578125" style="46" bestFit="1" customWidth="1"/>
    <col min="15887" max="15887" width="16.42578125" style="46" bestFit="1" customWidth="1"/>
    <col min="15888" max="15888" width="12.85546875" style="46" bestFit="1" customWidth="1"/>
    <col min="15889" max="15889" width="11.85546875" style="46" bestFit="1" customWidth="1"/>
    <col min="15890" max="16128" width="14.42578125" style="46"/>
    <col min="16129" max="16129" width="17.42578125" style="46" customWidth="1"/>
    <col min="16130" max="16130" width="15.85546875" style="46" customWidth="1"/>
    <col min="16131" max="16131" width="11.5703125" style="46" bestFit="1" customWidth="1"/>
    <col min="16132" max="16132" width="10.28515625" style="46" bestFit="1" customWidth="1"/>
    <col min="16133" max="16134" width="11.28515625" style="46" bestFit="1" customWidth="1"/>
    <col min="16135" max="16135" width="10.42578125" style="46" customWidth="1"/>
    <col min="16136" max="16136" width="11.28515625" style="46" customWidth="1"/>
    <col min="16137" max="16137" width="17.42578125" style="46" bestFit="1" customWidth="1"/>
    <col min="16138" max="16138" width="10.28515625" style="46" customWidth="1"/>
    <col min="16139" max="16139" width="14.42578125" style="46" bestFit="1" customWidth="1"/>
    <col min="16140" max="16140" width="15.42578125" style="46" customWidth="1"/>
    <col min="16141" max="16141" width="15.7109375" style="46" customWidth="1"/>
    <col min="16142" max="16142" width="14.42578125" style="46" bestFit="1" customWidth="1"/>
    <col min="16143" max="16143" width="16.42578125" style="46" bestFit="1" customWidth="1"/>
    <col min="16144" max="16144" width="12.85546875" style="46" bestFit="1" customWidth="1"/>
    <col min="16145" max="16145" width="11.85546875" style="46" bestFit="1" customWidth="1"/>
    <col min="16146" max="16384" width="14.42578125" style="46"/>
  </cols>
  <sheetData>
    <row r="1" spans="1:17" ht="12.75" x14ac:dyDescent="0.15">
      <c r="A1" s="45" t="s">
        <v>6</v>
      </c>
    </row>
    <row r="2" spans="1:17" ht="12.75" x14ac:dyDescent="0.2">
      <c r="A2" s="48" t="s">
        <v>7</v>
      </c>
      <c r="F2" s="49"/>
    </row>
    <row r="3" spans="1:17" ht="12.75" x14ac:dyDescent="0.2">
      <c r="A3" s="48" t="s">
        <v>18</v>
      </c>
      <c r="F3" s="49"/>
    </row>
    <row r="4" spans="1:17" ht="12.75" x14ac:dyDescent="0.15">
      <c r="A4" s="50" t="s">
        <v>89</v>
      </c>
      <c r="F4" s="49"/>
    </row>
    <row r="5" spans="1:17" x14ac:dyDescent="0.15">
      <c r="F5" s="49"/>
    </row>
    <row r="6" spans="1:17" s="51" customFormat="1" ht="12.75" x14ac:dyDescent="0.2">
      <c r="F6" s="52"/>
      <c r="P6" s="53"/>
    </row>
    <row r="7" spans="1:17" s="51" customFormat="1" ht="12.75" x14ac:dyDescent="0.2">
      <c r="B7" s="54" t="s">
        <v>19</v>
      </c>
      <c r="C7" s="54"/>
      <c r="H7" s="54"/>
      <c r="I7" s="51" t="s">
        <v>20</v>
      </c>
      <c r="P7" s="53"/>
    </row>
    <row r="8" spans="1:17" s="51" customFormat="1" ht="12.75" x14ac:dyDescent="0.2">
      <c r="A8" s="55"/>
      <c r="B8" s="56" t="s">
        <v>21</v>
      </c>
      <c r="C8" s="56" t="s">
        <v>22</v>
      </c>
      <c r="D8" s="56" t="s">
        <v>23</v>
      </c>
      <c r="I8" s="51" t="s">
        <v>24</v>
      </c>
      <c r="P8" s="53"/>
    </row>
    <row r="9" spans="1:17" s="51" customFormat="1" ht="13.5" thickBot="1" x14ac:dyDescent="0.25">
      <c r="B9" s="57">
        <v>2000</v>
      </c>
      <c r="C9" s="57">
        <v>2000</v>
      </c>
      <c r="D9" s="57">
        <v>2000</v>
      </c>
      <c r="E9" s="57">
        <v>2001</v>
      </c>
      <c r="F9" s="57">
        <v>2001</v>
      </c>
      <c r="G9" s="57">
        <v>2002</v>
      </c>
      <c r="H9" s="57">
        <v>2003</v>
      </c>
      <c r="I9" s="57">
        <v>2003</v>
      </c>
      <c r="J9" s="57">
        <v>2004</v>
      </c>
      <c r="K9" s="57">
        <v>2005</v>
      </c>
      <c r="L9" s="57">
        <v>2006</v>
      </c>
      <c r="M9" s="57">
        <v>2007</v>
      </c>
      <c r="N9" s="57" t="s">
        <v>25</v>
      </c>
      <c r="O9" s="57" t="s">
        <v>26</v>
      </c>
      <c r="P9" s="53"/>
    </row>
    <row r="10" spans="1:17" s="51" customFormat="1" ht="13.5" thickTop="1" x14ac:dyDescent="0.2">
      <c r="P10" s="53"/>
    </row>
    <row r="11" spans="1:17" s="51" customFormat="1" ht="13.5" thickBot="1" x14ac:dyDescent="0.25">
      <c r="A11" s="55" t="s">
        <v>27</v>
      </c>
      <c r="B11" s="58">
        <v>-389268</v>
      </c>
      <c r="C11" s="58">
        <v>-116503.44</v>
      </c>
      <c r="D11" s="58">
        <v>-55189.25</v>
      </c>
      <c r="E11" s="59">
        <v>-226852.85</v>
      </c>
      <c r="F11" s="59">
        <v>-256035.88</v>
      </c>
      <c r="G11" s="59">
        <v>-451354.25</v>
      </c>
      <c r="H11" s="59">
        <v>-218727.07</v>
      </c>
      <c r="I11" s="59"/>
      <c r="J11" s="59">
        <v>-1157971.21</v>
      </c>
      <c r="K11" s="59">
        <v>-1271900.5</v>
      </c>
      <c r="L11" s="59">
        <f>-380806.82+30357</f>
        <v>-350449.82</v>
      </c>
      <c r="M11" s="59">
        <f>-1491.51-1002510.2</f>
        <v>-1004001.71</v>
      </c>
      <c r="N11" s="60">
        <f>SUM(B11:M11)</f>
        <v>-5498253.9800000004</v>
      </c>
      <c r="P11" s="61">
        <v>-4916054.7700000005</v>
      </c>
      <c r="Q11" s="62">
        <f>N11-P11</f>
        <v>-582199.21</v>
      </c>
    </row>
    <row r="12" spans="1:17" s="51" customFormat="1" ht="13.5" thickTop="1" x14ac:dyDescent="0.2">
      <c r="A12" s="55"/>
      <c r="B12" s="42"/>
      <c r="C12" s="42"/>
      <c r="D12" s="42"/>
      <c r="E12" s="63"/>
      <c r="F12" s="63"/>
      <c r="G12" s="63"/>
      <c r="H12" s="63"/>
      <c r="I12" s="63"/>
      <c r="J12" s="63"/>
      <c r="K12" s="63"/>
      <c r="L12" s="63"/>
      <c r="M12" s="63"/>
      <c r="P12" s="53"/>
      <c r="Q12" s="64">
        <v>-9.3132257461547852E-10</v>
      </c>
    </row>
    <row r="13" spans="1:17" s="51" customFormat="1" ht="12.75" x14ac:dyDescent="0.2">
      <c r="D13" s="294" t="s">
        <v>28</v>
      </c>
      <c r="E13" s="294"/>
      <c r="F13" s="294"/>
      <c r="G13" s="294"/>
      <c r="H13" s="294"/>
      <c r="I13" s="65"/>
      <c r="J13" s="65"/>
      <c r="K13" s="65"/>
      <c r="L13" s="65"/>
      <c r="M13" s="65"/>
      <c r="O13" s="56" t="s">
        <v>29</v>
      </c>
      <c r="P13" s="53"/>
      <c r="Q13" s="64"/>
    </row>
    <row r="14" spans="1:17" s="51" customFormat="1" ht="12.75" x14ac:dyDescent="0.2">
      <c r="D14" s="65"/>
      <c r="E14" s="65"/>
      <c r="F14" s="65"/>
      <c r="G14" s="65"/>
      <c r="H14" s="65"/>
      <c r="I14" s="65"/>
      <c r="J14" s="65"/>
      <c r="K14" s="65"/>
      <c r="L14" s="65"/>
      <c r="M14" s="65"/>
      <c r="P14" s="53"/>
    </row>
    <row r="15" spans="1:17" s="51" customFormat="1" ht="12.75" x14ac:dyDescent="0.2">
      <c r="A15" s="55">
        <v>2000</v>
      </c>
      <c r="B15" s="42">
        <v>12975.6</v>
      </c>
      <c r="C15" s="42"/>
      <c r="D15" s="42"/>
      <c r="E15" s="42"/>
      <c r="F15" s="42"/>
      <c r="N15" s="64">
        <f t="shared" ref="N15:N48" si="0">SUM(B15:M15)</f>
        <v>12975.6</v>
      </c>
      <c r="O15" s="64">
        <f>-N15</f>
        <v>-12975.6</v>
      </c>
      <c r="P15" s="53"/>
      <c r="Q15" s="64"/>
    </row>
    <row r="16" spans="1:17" s="51" customFormat="1" ht="12.75" x14ac:dyDescent="0.2">
      <c r="A16" s="55">
        <v>2000</v>
      </c>
      <c r="B16" s="42">
        <v>2595.12</v>
      </c>
      <c r="C16" s="42"/>
      <c r="D16" s="42">
        <v>367.93</v>
      </c>
      <c r="N16" s="64">
        <f t="shared" si="0"/>
        <v>2963.0499999999997</v>
      </c>
      <c r="O16" s="64">
        <f t="shared" ref="O16:O48" si="1">O15-N16</f>
        <v>-15938.65</v>
      </c>
      <c r="P16" s="53"/>
      <c r="Q16" s="64"/>
    </row>
    <row r="17" spans="1:17" s="51" customFormat="1" ht="12.75" x14ac:dyDescent="0.2">
      <c r="A17" s="55">
        <v>2001</v>
      </c>
      <c r="B17" s="42">
        <v>11678.04</v>
      </c>
      <c r="C17" s="42"/>
      <c r="D17" s="42">
        <v>1655.68</v>
      </c>
      <c r="E17" s="63">
        <v>6805.58</v>
      </c>
      <c r="F17" s="63"/>
      <c r="G17" s="63"/>
      <c r="H17" s="63"/>
      <c r="I17" s="63"/>
      <c r="J17" s="63"/>
      <c r="K17" s="63"/>
      <c r="L17" s="63"/>
      <c r="M17" s="63"/>
      <c r="N17" s="64">
        <f t="shared" si="0"/>
        <v>20139.300000000003</v>
      </c>
      <c r="O17" s="64">
        <f t="shared" si="1"/>
        <v>-36077.950000000004</v>
      </c>
      <c r="P17" s="53"/>
      <c r="Q17" s="64"/>
    </row>
    <row r="18" spans="1:17" s="51" customFormat="1" ht="12.75" x14ac:dyDescent="0.2">
      <c r="A18" s="55">
        <v>2001</v>
      </c>
      <c r="B18" s="42">
        <v>3892.68</v>
      </c>
      <c r="C18" s="42">
        <v>4660.1400000000003</v>
      </c>
      <c r="D18" s="42">
        <v>551.89</v>
      </c>
      <c r="E18" s="63">
        <v>2268.5300000000002</v>
      </c>
      <c r="F18" s="63">
        <v>2560.36</v>
      </c>
      <c r="G18" s="63"/>
      <c r="H18" s="63"/>
      <c r="I18" s="63"/>
      <c r="J18" s="63"/>
      <c r="K18" s="63"/>
      <c r="L18" s="63"/>
      <c r="M18" s="63"/>
      <c r="N18" s="64">
        <f t="shared" si="0"/>
        <v>13933.6</v>
      </c>
      <c r="O18" s="64">
        <f t="shared" si="1"/>
        <v>-50011.55</v>
      </c>
      <c r="P18" s="53"/>
      <c r="Q18" s="64"/>
    </row>
    <row r="19" spans="1:17" s="51" customFormat="1" ht="12.75" x14ac:dyDescent="0.2">
      <c r="A19" s="55">
        <v>2002</v>
      </c>
      <c r="B19" s="42">
        <f>-$B$11/25</f>
        <v>15570.72</v>
      </c>
      <c r="C19" s="42">
        <v>4660.1400000000003</v>
      </c>
      <c r="D19" s="42">
        <f>-$D$11/25</f>
        <v>2207.5700000000002</v>
      </c>
      <c r="E19" s="63">
        <f>-$E$11/25</f>
        <v>9074.1139999999996</v>
      </c>
      <c r="F19" s="63">
        <f>-$F$11/25</f>
        <v>10241.4352</v>
      </c>
      <c r="G19" s="63">
        <f>-$G$11/25</f>
        <v>18054.169999999998</v>
      </c>
      <c r="H19" s="63"/>
      <c r="I19" s="63"/>
      <c r="J19" s="63"/>
      <c r="K19" s="63"/>
      <c r="L19" s="63"/>
      <c r="M19" s="63"/>
      <c r="N19" s="64">
        <f t="shared" si="0"/>
        <v>59808.1492</v>
      </c>
      <c r="O19" s="64">
        <f t="shared" si="1"/>
        <v>-109819.6992</v>
      </c>
      <c r="P19" s="53"/>
      <c r="Q19" s="64"/>
    </row>
    <row r="20" spans="1:17" s="51" customFormat="1" ht="12.75" x14ac:dyDescent="0.2">
      <c r="A20" s="55">
        <v>2003</v>
      </c>
      <c r="B20" s="42">
        <v>15570.72</v>
      </c>
      <c r="C20" s="42">
        <v>4660.1400000000003</v>
      </c>
      <c r="D20" s="42">
        <v>2207.5700000000002</v>
      </c>
      <c r="E20" s="63">
        <f t="shared" ref="E20:E42" si="2">-$E$11/25</f>
        <v>9074.1139999999996</v>
      </c>
      <c r="F20" s="63">
        <f t="shared" ref="F20:F42" si="3">-$F$11/25</f>
        <v>10241.4352</v>
      </c>
      <c r="G20" s="63">
        <f t="shared" ref="G20:G43" si="4">-$G$11/25</f>
        <v>18054.169999999998</v>
      </c>
      <c r="H20" s="63">
        <f>-$H$11/25</f>
        <v>8749.0828000000001</v>
      </c>
      <c r="I20" s="63">
        <v>-6089.78</v>
      </c>
      <c r="J20" s="63"/>
      <c r="K20" s="63"/>
      <c r="L20" s="63"/>
      <c r="M20" s="63"/>
      <c r="N20" s="64">
        <f>SUM(B20:M20)</f>
        <v>62467.452000000005</v>
      </c>
      <c r="O20" s="64">
        <f t="shared" si="1"/>
        <v>-172287.15120000002</v>
      </c>
      <c r="P20" s="53"/>
      <c r="Q20" s="64"/>
    </row>
    <row r="21" spans="1:17" s="51" customFormat="1" ht="12.75" x14ac:dyDescent="0.2">
      <c r="A21" s="55">
        <v>2004</v>
      </c>
      <c r="B21" s="42">
        <v>15570.72</v>
      </c>
      <c r="C21" s="42">
        <v>4660.1400000000003</v>
      </c>
      <c r="D21" s="42">
        <v>2207.5700000000002</v>
      </c>
      <c r="E21" s="63">
        <f t="shared" si="2"/>
        <v>9074.1139999999996</v>
      </c>
      <c r="F21" s="63">
        <f t="shared" si="3"/>
        <v>10241.4352</v>
      </c>
      <c r="G21" s="63">
        <f t="shared" si="4"/>
        <v>18054.169999999998</v>
      </c>
      <c r="H21" s="63">
        <f t="shared" ref="H21:H44" si="5">-$H$11/25</f>
        <v>8749.0828000000001</v>
      </c>
      <c r="I21" s="63"/>
      <c r="J21" s="63">
        <f>-$J$11/25+58.56</f>
        <v>46377.408399999993</v>
      </c>
      <c r="K21" s="63"/>
      <c r="L21" s="63"/>
      <c r="M21" s="63"/>
      <c r="N21" s="64">
        <f t="shared" si="0"/>
        <v>114934.6404</v>
      </c>
      <c r="O21" s="64">
        <f t="shared" si="1"/>
        <v>-287221.7916</v>
      </c>
      <c r="P21" s="53"/>
      <c r="Q21" s="64"/>
    </row>
    <row r="22" spans="1:17" s="51" customFormat="1" ht="12.75" x14ac:dyDescent="0.2">
      <c r="A22" s="55">
        <v>2005</v>
      </c>
      <c r="B22" s="42">
        <v>15570.72</v>
      </c>
      <c r="C22" s="42">
        <v>4660.1400000000003</v>
      </c>
      <c r="D22" s="42">
        <v>2207.5700000000002</v>
      </c>
      <c r="E22" s="63">
        <f t="shared" si="2"/>
        <v>9074.1139999999996</v>
      </c>
      <c r="F22" s="63">
        <f t="shared" si="3"/>
        <v>10241.4352</v>
      </c>
      <c r="G22" s="63">
        <f t="shared" si="4"/>
        <v>18054.169999999998</v>
      </c>
      <c r="H22" s="63">
        <f t="shared" si="5"/>
        <v>8749.0828000000001</v>
      </c>
      <c r="I22" s="63"/>
      <c r="J22" s="63">
        <f>-$J$11/25</f>
        <v>46318.848399999995</v>
      </c>
      <c r="K22" s="63">
        <v>59756.02</v>
      </c>
      <c r="L22" s="63"/>
      <c r="M22" s="63"/>
      <c r="N22" s="64">
        <f t="shared" si="0"/>
        <v>174632.1004</v>
      </c>
      <c r="O22" s="64">
        <f t="shared" si="1"/>
        <v>-461853.89199999999</v>
      </c>
      <c r="P22" s="53"/>
      <c r="Q22" s="64"/>
    </row>
    <row r="23" spans="1:17" s="51" customFormat="1" ht="12.75" x14ac:dyDescent="0.2">
      <c r="A23" s="55">
        <v>2006</v>
      </c>
      <c r="B23" s="42">
        <v>15570.72</v>
      </c>
      <c r="C23" s="42">
        <v>4660.1400000000003</v>
      </c>
      <c r="D23" s="42">
        <v>2207.5700000000002</v>
      </c>
      <c r="E23" s="63">
        <f t="shared" si="2"/>
        <v>9074.1139999999996</v>
      </c>
      <c r="F23" s="63">
        <f t="shared" si="3"/>
        <v>10241.4352</v>
      </c>
      <c r="G23" s="63">
        <f t="shared" si="4"/>
        <v>18054.169999999998</v>
      </c>
      <c r="H23" s="63">
        <f t="shared" si="5"/>
        <v>8749.0828000000001</v>
      </c>
      <c r="I23" s="63"/>
      <c r="J23" s="63">
        <f t="shared" ref="J23:J44" si="6">-$J$11/25</f>
        <v>46318.848399999995</v>
      </c>
      <c r="K23" s="63">
        <v>50506.02</v>
      </c>
      <c r="L23" s="63">
        <f>-$L$11/25</f>
        <v>14017.9928</v>
      </c>
      <c r="M23" s="63"/>
      <c r="N23" s="64">
        <f t="shared" si="0"/>
        <v>179400.0932</v>
      </c>
      <c r="O23" s="64">
        <f t="shared" si="1"/>
        <v>-641253.9852</v>
      </c>
      <c r="P23" s="53"/>
      <c r="Q23" s="64"/>
    </row>
    <row r="24" spans="1:17" s="51" customFormat="1" ht="12.75" x14ac:dyDescent="0.2">
      <c r="A24" s="55">
        <v>2007</v>
      </c>
      <c r="B24" s="42">
        <v>15570.72</v>
      </c>
      <c r="C24" s="42">
        <v>4660.1400000000003</v>
      </c>
      <c r="D24" s="42">
        <v>2207.5700000000002</v>
      </c>
      <c r="E24" s="63">
        <f t="shared" si="2"/>
        <v>9074.1139999999996</v>
      </c>
      <c r="F24" s="63">
        <f t="shared" si="3"/>
        <v>10241.4352</v>
      </c>
      <c r="G24" s="63">
        <f t="shared" si="4"/>
        <v>18054.169999999998</v>
      </c>
      <c r="H24" s="63">
        <f t="shared" si="5"/>
        <v>8749.0828000000001</v>
      </c>
      <c r="I24" s="63"/>
      <c r="J24" s="63">
        <f t="shared" si="6"/>
        <v>46318.848399999995</v>
      </c>
      <c r="K24" s="63">
        <v>50506.02</v>
      </c>
      <c r="L24" s="63">
        <f t="shared" ref="L24:L47" si="7">-$L$11/25</f>
        <v>14017.9928</v>
      </c>
      <c r="M24" s="63">
        <f>-$M$11/25</f>
        <v>40160.068399999996</v>
      </c>
      <c r="N24" s="64">
        <f t="shared" si="0"/>
        <v>219560.16159999999</v>
      </c>
      <c r="O24" s="64">
        <f t="shared" si="1"/>
        <v>-860814.14679999999</v>
      </c>
      <c r="P24" s="53"/>
      <c r="Q24" s="64"/>
    </row>
    <row r="25" spans="1:17" s="71" customFormat="1" ht="12.75" x14ac:dyDescent="0.2">
      <c r="A25" s="66">
        <v>2008</v>
      </c>
      <c r="B25" s="67">
        <v>15570.72</v>
      </c>
      <c r="C25" s="67">
        <v>4660.1400000000003</v>
      </c>
      <c r="D25" s="67">
        <v>2207.5700000000002</v>
      </c>
      <c r="E25" s="68">
        <f t="shared" si="2"/>
        <v>9074.1139999999996</v>
      </c>
      <c r="F25" s="63">
        <f t="shared" si="3"/>
        <v>10241.4352</v>
      </c>
      <c r="G25" s="63">
        <f t="shared" si="4"/>
        <v>18054.169999999998</v>
      </c>
      <c r="H25" s="63">
        <f t="shared" si="5"/>
        <v>8749.0828000000001</v>
      </c>
      <c r="I25" s="68"/>
      <c r="J25" s="63">
        <f t="shared" si="6"/>
        <v>46318.848399999995</v>
      </c>
      <c r="K25" s="63">
        <v>50506.02</v>
      </c>
      <c r="L25" s="63">
        <f t="shared" si="7"/>
        <v>14017.9928</v>
      </c>
      <c r="M25" s="63">
        <f t="shared" ref="M25:M48" si="8">-$M$11/25</f>
        <v>40160.068399999996</v>
      </c>
      <c r="N25" s="69">
        <f t="shared" si="0"/>
        <v>219560.16159999999</v>
      </c>
      <c r="O25" s="69">
        <f t="shared" si="1"/>
        <v>-1080374.3084</v>
      </c>
      <c r="P25" s="70"/>
      <c r="Q25" s="64"/>
    </row>
    <row r="26" spans="1:17" s="71" customFormat="1" ht="12.75" x14ac:dyDescent="0.2">
      <c r="A26" s="66">
        <v>2009</v>
      </c>
      <c r="B26" s="67">
        <v>15570.72</v>
      </c>
      <c r="C26" s="67">
        <v>4660.1400000000003</v>
      </c>
      <c r="D26" s="67">
        <v>2207.5700000000002</v>
      </c>
      <c r="E26" s="68">
        <f t="shared" si="2"/>
        <v>9074.1139999999996</v>
      </c>
      <c r="F26" s="68">
        <f t="shared" si="3"/>
        <v>10241.4352</v>
      </c>
      <c r="G26" s="68">
        <f t="shared" si="4"/>
        <v>18054.169999999998</v>
      </c>
      <c r="H26" s="68">
        <f t="shared" si="5"/>
        <v>8749.0828000000001</v>
      </c>
      <c r="I26" s="68"/>
      <c r="J26" s="68">
        <f t="shared" si="6"/>
        <v>46318.848399999995</v>
      </c>
      <c r="K26" s="68">
        <v>50506.02</v>
      </c>
      <c r="L26" s="68">
        <f t="shared" si="7"/>
        <v>14017.9928</v>
      </c>
      <c r="M26" s="68">
        <f t="shared" si="8"/>
        <v>40160.068399999996</v>
      </c>
      <c r="N26" s="69">
        <f t="shared" si="0"/>
        <v>219560.16159999999</v>
      </c>
      <c r="O26" s="69">
        <f t="shared" si="1"/>
        <v>-1299934.47</v>
      </c>
      <c r="P26" s="70"/>
      <c r="Q26" s="69"/>
    </row>
    <row r="27" spans="1:17" s="71" customFormat="1" ht="12.75" x14ac:dyDescent="0.2">
      <c r="A27" s="66">
        <v>2010</v>
      </c>
      <c r="B27" s="67">
        <v>15570.72</v>
      </c>
      <c r="C27" s="67">
        <v>4660.1400000000003</v>
      </c>
      <c r="D27" s="67">
        <v>2207.5700000000002</v>
      </c>
      <c r="E27" s="68">
        <f t="shared" si="2"/>
        <v>9074.1139999999996</v>
      </c>
      <c r="F27" s="68">
        <f t="shared" si="3"/>
        <v>10241.4352</v>
      </c>
      <c r="G27" s="68">
        <f t="shared" si="4"/>
        <v>18054.169999999998</v>
      </c>
      <c r="H27" s="68">
        <f t="shared" si="5"/>
        <v>8749.0828000000001</v>
      </c>
      <c r="I27" s="68"/>
      <c r="J27" s="68">
        <f t="shared" si="6"/>
        <v>46318.848399999995</v>
      </c>
      <c r="K27" s="68">
        <v>50506.02</v>
      </c>
      <c r="L27" s="68">
        <f t="shared" si="7"/>
        <v>14017.9928</v>
      </c>
      <c r="M27" s="68">
        <f t="shared" si="8"/>
        <v>40160.068399999996</v>
      </c>
      <c r="N27" s="69">
        <f t="shared" si="0"/>
        <v>219560.16159999999</v>
      </c>
      <c r="O27" s="69">
        <f t="shared" si="1"/>
        <v>-1519494.6316</v>
      </c>
      <c r="P27" s="70"/>
      <c r="Q27" s="69"/>
    </row>
    <row r="28" spans="1:17" s="71" customFormat="1" ht="12.75" x14ac:dyDescent="0.2">
      <c r="A28" s="66">
        <v>2011</v>
      </c>
      <c r="B28" s="67">
        <v>15570.72</v>
      </c>
      <c r="C28" s="67">
        <v>4660.1400000000003</v>
      </c>
      <c r="D28" s="67">
        <v>2207.5700000000002</v>
      </c>
      <c r="E28" s="68">
        <f t="shared" si="2"/>
        <v>9074.1139999999996</v>
      </c>
      <c r="F28" s="68">
        <f t="shared" si="3"/>
        <v>10241.4352</v>
      </c>
      <c r="G28" s="68">
        <f t="shared" si="4"/>
        <v>18054.169999999998</v>
      </c>
      <c r="H28" s="68">
        <f t="shared" si="5"/>
        <v>8749.0828000000001</v>
      </c>
      <c r="I28" s="68"/>
      <c r="J28" s="68">
        <f t="shared" si="6"/>
        <v>46318.848399999995</v>
      </c>
      <c r="K28" s="68">
        <v>50506.02</v>
      </c>
      <c r="L28" s="68">
        <f t="shared" si="7"/>
        <v>14017.9928</v>
      </c>
      <c r="M28" s="68">
        <f t="shared" si="8"/>
        <v>40160.068399999996</v>
      </c>
      <c r="N28" s="69">
        <f t="shared" si="0"/>
        <v>219560.16159999999</v>
      </c>
      <c r="O28" s="69">
        <f t="shared" si="1"/>
        <v>-1739054.7932</v>
      </c>
      <c r="P28" s="70"/>
      <c r="Q28" s="69"/>
    </row>
    <row r="29" spans="1:17" s="71" customFormat="1" ht="12" customHeight="1" x14ac:dyDescent="0.2">
      <c r="A29" s="66">
        <v>2012</v>
      </c>
      <c r="B29" s="67">
        <v>15570.72</v>
      </c>
      <c r="C29" s="67">
        <v>4660.1400000000003</v>
      </c>
      <c r="D29" s="67">
        <v>2207.5700000000002</v>
      </c>
      <c r="E29" s="68">
        <f t="shared" si="2"/>
        <v>9074.1139999999996</v>
      </c>
      <c r="F29" s="68">
        <f t="shared" si="3"/>
        <v>10241.4352</v>
      </c>
      <c r="G29" s="68">
        <f t="shared" si="4"/>
        <v>18054.169999999998</v>
      </c>
      <c r="H29" s="68">
        <f t="shared" si="5"/>
        <v>8749.0828000000001</v>
      </c>
      <c r="I29" s="68"/>
      <c r="J29" s="68">
        <f t="shared" si="6"/>
        <v>46318.848399999995</v>
      </c>
      <c r="K29" s="68">
        <v>50506.02</v>
      </c>
      <c r="L29" s="68">
        <f t="shared" si="7"/>
        <v>14017.9928</v>
      </c>
      <c r="M29" s="68">
        <f t="shared" si="8"/>
        <v>40160.068399999996</v>
      </c>
      <c r="N29" s="69">
        <f t="shared" si="0"/>
        <v>219560.16159999999</v>
      </c>
      <c r="O29" s="69">
        <f t="shared" si="1"/>
        <v>-1958614.9547999999</v>
      </c>
      <c r="P29" s="70"/>
      <c r="Q29" s="69"/>
    </row>
    <row r="30" spans="1:17" s="51" customFormat="1" ht="12.75" x14ac:dyDescent="0.2">
      <c r="A30" s="66">
        <v>2013</v>
      </c>
      <c r="B30" s="67">
        <v>15570.72</v>
      </c>
      <c r="C30" s="67">
        <v>4660.1400000000003</v>
      </c>
      <c r="D30" s="67">
        <v>2207.5700000000002</v>
      </c>
      <c r="E30" s="68">
        <f t="shared" si="2"/>
        <v>9074.1139999999996</v>
      </c>
      <c r="F30" s="68">
        <f t="shared" si="3"/>
        <v>10241.4352</v>
      </c>
      <c r="G30" s="68">
        <f t="shared" si="4"/>
        <v>18054.169999999998</v>
      </c>
      <c r="H30" s="68">
        <f t="shared" si="5"/>
        <v>8749.0828000000001</v>
      </c>
      <c r="I30" s="68"/>
      <c r="J30" s="68">
        <f t="shared" si="6"/>
        <v>46318.848399999995</v>
      </c>
      <c r="K30" s="68">
        <v>50506.02</v>
      </c>
      <c r="L30" s="68">
        <f t="shared" si="7"/>
        <v>14017.9928</v>
      </c>
      <c r="M30" s="68">
        <f t="shared" si="8"/>
        <v>40160.068399999996</v>
      </c>
      <c r="N30" s="69">
        <f t="shared" si="0"/>
        <v>219560.16159999999</v>
      </c>
      <c r="O30" s="69">
        <f t="shared" si="1"/>
        <v>-2178175.1163999997</v>
      </c>
      <c r="P30" s="53"/>
      <c r="Q30" s="64"/>
    </row>
    <row r="31" spans="1:17" s="51" customFormat="1" ht="12.75" x14ac:dyDescent="0.2">
      <c r="A31" s="72">
        <v>2014</v>
      </c>
      <c r="B31" s="73">
        <v>15570.72</v>
      </c>
      <c r="C31" s="73">
        <v>4660.1400000000003</v>
      </c>
      <c r="D31" s="73">
        <v>2207.5700000000002</v>
      </c>
      <c r="E31" s="74">
        <f t="shared" si="2"/>
        <v>9074.1139999999996</v>
      </c>
      <c r="F31" s="74">
        <f t="shared" si="3"/>
        <v>10241.4352</v>
      </c>
      <c r="G31" s="74">
        <f t="shared" si="4"/>
        <v>18054.169999999998</v>
      </c>
      <c r="H31" s="74">
        <f t="shared" si="5"/>
        <v>8749.0828000000001</v>
      </c>
      <c r="I31" s="74"/>
      <c r="J31" s="74">
        <f t="shared" si="6"/>
        <v>46318.848399999995</v>
      </c>
      <c r="K31" s="74">
        <v>50506.02</v>
      </c>
      <c r="L31" s="74">
        <f t="shared" si="7"/>
        <v>14017.9928</v>
      </c>
      <c r="M31" s="74">
        <f t="shared" si="8"/>
        <v>40160.068399999996</v>
      </c>
      <c r="N31" s="75">
        <f t="shared" si="0"/>
        <v>219560.16159999999</v>
      </c>
      <c r="O31" s="75">
        <f t="shared" si="1"/>
        <v>-2397735.2779999999</v>
      </c>
      <c r="P31" s="53"/>
      <c r="Q31" s="64"/>
    </row>
    <row r="32" spans="1:17" s="51" customFormat="1" ht="12.75" x14ac:dyDescent="0.2">
      <c r="A32" s="76">
        <v>2015</v>
      </c>
      <c r="B32" s="77">
        <v>15570.72</v>
      </c>
      <c r="C32" s="77">
        <v>4660.1400000000003</v>
      </c>
      <c r="D32" s="77">
        <v>2207.5700000000002</v>
      </c>
      <c r="E32" s="78">
        <f t="shared" si="2"/>
        <v>9074.1139999999996</v>
      </c>
      <c r="F32" s="78">
        <f t="shared" si="3"/>
        <v>10241.4352</v>
      </c>
      <c r="G32" s="78">
        <f t="shared" si="4"/>
        <v>18054.169999999998</v>
      </c>
      <c r="H32" s="78">
        <f t="shared" si="5"/>
        <v>8749.0828000000001</v>
      </c>
      <c r="I32" s="78"/>
      <c r="J32" s="78">
        <f t="shared" si="6"/>
        <v>46318.848399999995</v>
      </c>
      <c r="K32" s="78">
        <v>50506.02</v>
      </c>
      <c r="L32" s="78">
        <f t="shared" si="7"/>
        <v>14017.9928</v>
      </c>
      <c r="M32" s="78">
        <f t="shared" si="8"/>
        <v>40160.068399999996</v>
      </c>
      <c r="N32" s="79">
        <f t="shared" si="0"/>
        <v>219560.16159999999</v>
      </c>
      <c r="O32" s="79">
        <f t="shared" si="1"/>
        <v>-2617295.4396000002</v>
      </c>
      <c r="P32" s="53"/>
      <c r="Q32" s="64"/>
    </row>
    <row r="33" spans="1:17" s="51" customFormat="1" ht="12.75" x14ac:dyDescent="0.2">
      <c r="A33" s="55">
        <v>2016</v>
      </c>
      <c r="B33" s="42">
        <v>15570.72</v>
      </c>
      <c r="C33" s="42">
        <v>4660.1400000000003</v>
      </c>
      <c r="D33" s="42">
        <v>2207.5700000000002</v>
      </c>
      <c r="E33" s="63">
        <f t="shared" si="2"/>
        <v>9074.1139999999996</v>
      </c>
      <c r="F33" s="63">
        <f t="shared" si="3"/>
        <v>10241.4352</v>
      </c>
      <c r="G33" s="63">
        <f t="shared" si="4"/>
        <v>18054.169999999998</v>
      </c>
      <c r="H33" s="63">
        <f t="shared" si="5"/>
        <v>8749.0828000000001</v>
      </c>
      <c r="I33" s="63"/>
      <c r="J33" s="63">
        <f t="shared" si="6"/>
        <v>46318.848399999995</v>
      </c>
      <c r="K33" s="63">
        <v>50506.02</v>
      </c>
      <c r="L33" s="63">
        <f t="shared" si="7"/>
        <v>14017.9928</v>
      </c>
      <c r="M33" s="63">
        <f t="shared" si="8"/>
        <v>40160.068399999996</v>
      </c>
      <c r="N33" s="64">
        <f t="shared" si="0"/>
        <v>219560.16159999999</v>
      </c>
      <c r="O33" s="64">
        <f t="shared" si="1"/>
        <v>-2836855.6012000004</v>
      </c>
      <c r="P33" s="53"/>
      <c r="Q33" s="64"/>
    </row>
    <row r="34" spans="1:17" s="51" customFormat="1" ht="12.75" x14ac:dyDescent="0.2">
      <c r="A34" s="55">
        <v>2017</v>
      </c>
      <c r="B34" s="42">
        <v>15570.72</v>
      </c>
      <c r="C34" s="42">
        <v>4660.1400000000003</v>
      </c>
      <c r="D34" s="42">
        <v>2207.5700000000002</v>
      </c>
      <c r="E34" s="63">
        <f t="shared" si="2"/>
        <v>9074.1139999999996</v>
      </c>
      <c r="F34" s="63">
        <f t="shared" si="3"/>
        <v>10241.4352</v>
      </c>
      <c r="G34" s="63">
        <f t="shared" si="4"/>
        <v>18054.169999999998</v>
      </c>
      <c r="H34" s="63">
        <f t="shared" si="5"/>
        <v>8749.0828000000001</v>
      </c>
      <c r="I34" s="63"/>
      <c r="J34" s="63">
        <f t="shared" si="6"/>
        <v>46318.848399999995</v>
      </c>
      <c r="K34" s="63">
        <v>50506.02</v>
      </c>
      <c r="L34" s="63">
        <f t="shared" si="7"/>
        <v>14017.9928</v>
      </c>
      <c r="M34" s="63">
        <f t="shared" si="8"/>
        <v>40160.068399999996</v>
      </c>
      <c r="N34" s="64">
        <f t="shared" si="0"/>
        <v>219560.16159999999</v>
      </c>
      <c r="O34" s="64">
        <f t="shared" si="1"/>
        <v>-3056415.7628000006</v>
      </c>
      <c r="P34" s="53"/>
      <c r="Q34" s="64"/>
    </row>
    <row r="35" spans="1:17" s="51" customFormat="1" ht="12.75" x14ac:dyDescent="0.2">
      <c r="A35" s="55">
        <v>2018</v>
      </c>
      <c r="B35" s="42">
        <v>15570.72</v>
      </c>
      <c r="C35" s="42">
        <v>4660.1400000000003</v>
      </c>
      <c r="D35" s="42">
        <v>2207.5700000000002</v>
      </c>
      <c r="E35" s="63">
        <f t="shared" si="2"/>
        <v>9074.1139999999996</v>
      </c>
      <c r="F35" s="63">
        <f t="shared" si="3"/>
        <v>10241.4352</v>
      </c>
      <c r="G35" s="63">
        <f t="shared" si="4"/>
        <v>18054.169999999998</v>
      </c>
      <c r="H35" s="63">
        <f t="shared" si="5"/>
        <v>8749.0828000000001</v>
      </c>
      <c r="I35" s="63"/>
      <c r="J35" s="63">
        <f t="shared" si="6"/>
        <v>46318.848399999995</v>
      </c>
      <c r="K35" s="63">
        <v>50506.02</v>
      </c>
      <c r="L35" s="63">
        <f t="shared" si="7"/>
        <v>14017.9928</v>
      </c>
      <c r="M35" s="63">
        <f t="shared" si="8"/>
        <v>40160.068399999996</v>
      </c>
      <c r="N35" s="64">
        <f t="shared" si="0"/>
        <v>219560.16159999999</v>
      </c>
      <c r="O35" s="64">
        <f t="shared" si="1"/>
        <v>-3275975.9244000008</v>
      </c>
      <c r="P35" s="53"/>
      <c r="Q35" s="64"/>
    </row>
    <row r="36" spans="1:17" s="51" customFormat="1" ht="12.75" x14ac:dyDescent="0.2">
      <c r="A36" s="55">
        <v>2019</v>
      </c>
      <c r="B36" s="42">
        <v>15570.72</v>
      </c>
      <c r="C36" s="42">
        <v>4660.1400000000003</v>
      </c>
      <c r="D36" s="42">
        <v>2207.5700000000002</v>
      </c>
      <c r="E36" s="63">
        <f t="shared" si="2"/>
        <v>9074.1139999999996</v>
      </c>
      <c r="F36" s="63">
        <f t="shared" si="3"/>
        <v>10241.4352</v>
      </c>
      <c r="G36" s="63">
        <f t="shared" si="4"/>
        <v>18054.169999999998</v>
      </c>
      <c r="H36" s="63">
        <f t="shared" si="5"/>
        <v>8749.0828000000001</v>
      </c>
      <c r="I36" s="63"/>
      <c r="J36" s="63">
        <f t="shared" si="6"/>
        <v>46318.848399999995</v>
      </c>
      <c r="K36" s="63">
        <v>50506.02</v>
      </c>
      <c r="L36" s="63">
        <f t="shared" si="7"/>
        <v>14017.9928</v>
      </c>
      <c r="M36" s="63">
        <f t="shared" si="8"/>
        <v>40160.068399999996</v>
      </c>
      <c r="N36" s="64">
        <f t="shared" si="0"/>
        <v>219560.16159999999</v>
      </c>
      <c r="O36" s="64">
        <f t="shared" si="1"/>
        <v>-3495536.0860000011</v>
      </c>
      <c r="P36" s="53"/>
      <c r="Q36" s="64"/>
    </row>
    <row r="37" spans="1:17" s="51" customFormat="1" ht="12.75" x14ac:dyDescent="0.2">
      <c r="A37" s="55">
        <v>2020</v>
      </c>
      <c r="B37" s="42">
        <v>15570.72</v>
      </c>
      <c r="C37" s="42">
        <v>4660.1400000000003</v>
      </c>
      <c r="D37" s="42">
        <v>2207.5700000000002</v>
      </c>
      <c r="E37" s="63">
        <f t="shared" si="2"/>
        <v>9074.1139999999996</v>
      </c>
      <c r="F37" s="63">
        <f t="shared" si="3"/>
        <v>10241.4352</v>
      </c>
      <c r="G37" s="63">
        <f t="shared" si="4"/>
        <v>18054.169999999998</v>
      </c>
      <c r="H37" s="63">
        <f t="shared" si="5"/>
        <v>8749.0828000000001</v>
      </c>
      <c r="I37" s="63"/>
      <c r="J37" s="63">
        <f t="shared" si="6"/>
        <v>46318.848399999995</v>
      </c>
      <c r="K37" s="63">
        <v>50506.02</v>
      </c>
      <c r="L37" s="63">
        <f t="shared" si="7"/>
        <v>14017.9928</v>
      </c>
      <c r="M37" s="63">
        <f t="shared" si="8"/>
        <v>40160.068399999996</v>
      </c>
      <c r="N37" s="64">
        <f t="shared" si="0"/>
        <v>219560.16159999999</v>
      </c>
      <c r="O37" s="64">
        <f t="shared" si="1"/>
        <v>-3715096.2476000013</v>
      </c>
      <c r="P37" s="53"/>
      <c r="Q37" s="64"/>
    </row>
    <row r="38" spans="1:17" s="51" customFormat="1" ht="12.75" x14ac:dyDescent="0.2">
      <c r="A38" s="55">
        <v>2021</v>
      </c>
      <c r="B38" s="42">
        <v>15570.72</v>
      </c>
      <c r="C38" s="42">
        <v>4660.1400000000003</v>
      </c>
      <c r="D38" s="42">
        <v>2207.5700000000002</v>
      </c>
      <c r="E38" s="63">
        <f t="shared" si="2"/>
        <v>9074.1139999999996</v>
      </c>
      <c r="F38" s="63">
        <f t="shared" si="3"/>
        <v>10241.4352</v>
      </c>
      <c r="G38" s="63">
        <f t="shared" si="4"/>
        <v>18054.169999999998</v>
      </c>
      <c r="H38" s="63">
        <f t="shared" si="5"/>
        <v>8749.0828000000001</v>
      </c>
      <c r="I38" s="63"/>
      <c r="J38" s="63">
        <f t="shared" si="6"/>
        <v>46318.848399999995</v>
      </c>
      <c r="K38" s="63">
        <v>50506.02</v>
      </c>
      <c r="L38" s="63">
        <f t="shared" si="7"/>
        <v>14017.9928</v>
      </c>
      <c r="M38" s="63">
        <f t="shared" si="8"/>
        <v>40160.068399999996</v>
      </c>
      <c r="N38" s="64">
        <f t="shared" si="0"/>
        <v>219560.16159999999</v>
      </c>
      <c r="O38" s="64">
        <f t="shared" si="1"/>
        <v>-3934656.4092000015</v>
      </c>
      <c r="P38" s="53"/>
      <c r="Q38" s="64"/>
    </row>
    <row r="39" spans="1:17" s="51" customFormat="1" ht="12.75" x14ac:dyDescent="0.2">
      <c r="A39" s="55">
        <v>2022</v>
      </c>
      <c r="B39" s="42">
        <v>15570.72</v>
      </c>
      <c r="C39" s="42">
        <v>4660.1400000000003</v>
      </c>
      <c r="D39" s="42">
        <v>2207.5700000000002</v>
      </c>
      <c r="E39" s="63">
        <f t="shared" si="2"/>
        <v>9074.1139999999996</v>
      </c>
      <c r="F39" s="63">
        <f t="shared" si="3"/>
        <v>10241.4352</v>
      </c>
      <c r="G39" s="63">
        <f t="shared" si="4"/>
        <v>18054.169999999998</v>
      </c>
      <c r="H39" s="63">
        <f t="shared" si="5"/>
        <v>8749.0828000000001</v>
      </c>
      <c r="I39" s="63"/>
      <c r="J39" s="63">
        <f t="shared" si="6"/>
        <v>46318.848399999995</v>
      </c>
      <c r="K39" s="63">
        <v>50506.02</v>
      </c>
      <c r="L39" s="63">
        <f t="shared" si="7"/>
        <v>14017.9928</v>
      </c>
      <c r="M39" s="63">
        <f t="shared" si="8"/>
        <v>40160.068399999996</v>
      </c>
      <c r="N39" s="64">
        <f t="shared" si="0"/>
        <v>219560.16159999999</v>
      </c>
      <c r="O39" s="64">
        <f t="shared" si="1"/>
        <v>-4154216.5708000017</v>
      </c>
      <c r="P39" s="53"/>
      <c r="Q39" s="64"/>
    </row>
    <row r="40" spans="1:17" s="51" customFormat="1" ht="12.75" x14ac:dyDescent="0.2">
      <c r="A40" s="55">
        <v>2023</v>
      </c>
      <c r="B40" s="42">
        <v>15570.72</v>
      </c>
      <c r="C40" s="42">
        <v>4660.1400000000003</v>
      </c>
      <c r="D40" s="42">
        <v>2207.5700000000002</v>
      </c>
      <c r="E40" s="63">
        <f t="shared" si="2"/>
        <v>9074.1139999999996</v>
      </c>
      <c r="F40" s="63">
        <f t="shared" si="3"/>
        <v>10241.4352</v>
      </c>
      <c r="G40" s="63">
        <f t="shared" si="4"/>
        <v>18054.169999999998</v>
      </c>
      <c r="H40" s="63">
        <f t="shared" si="5"/>
        <v>8749.0828000000001</v>
      </c>
      <c r="I40" s="63"/>
      <c r="J40" s="63">
        <f t="shared" si="6"/>
        <v>46318.848399999995</v>
      </c>
      <c r="K40" s="63">
        <v>50506.02</v>
      </c>
      <c r="L40" s="63">
        <f t="shared" si="7"/>
        <v>14017.9928</v>
      </c>
      <c r="M40" s="63">
        <f t="shared" si="8"/>
        <v>40160.068399999996</v>
      </c>
      <c r="N40" s="64">
        <f t="shared" si="0"/>
        <v>219560.16159999999</v>
      </c>
      <c r="O40" s="64">
        <f t="shared" si="1"/>
        <v>-4373776.732400002</v>
      </c>
      <c r="P40" s="53"/>
      <c r="Q40" s="64"/>
    </row>
    <row r="41" spans="1:17" s="51" customFormat="1" ht="12.75" x14ac:dyDescent="0.2">
      <c r="A41" s="55">
        <v>2024</v>
      </c>
      <c r="B41" s="42">
        <v>15570.72</v>
      </c>
      <c r="C41" s="42">
        <v>4660.1400000000003</v>
      </c>
      <c r="D41" s="42">
        <v>2207.5700000000002</v>
      </c>
      <c r="E41" s="63">
        <f t="shared" si="2"/>
        <v>9074.1139999999996</v>
      </c>
      <c r="F41" s="63">
        <f t="shared" si="3"/>
        <v>10241.4352</v>
      </c>
      <c r="G41" s="63">
        <f t="shared" si="4"/>
        <v>18054.169999999998</v>
      </c>
      <c r="H41" s="63">
        <f t="shared" si="5"/>
        <v>8749.0828000000001</v>
      </c>
      <c r="I41" s="63"/>
      <c r="J41" s="63">
        <f t="shared" si="6"/>
        <v>46318.848399999995</v>
      </c>
      <c r="K41" s="63">
        <v>50506.02</v>
      </c>
      <c r="L41" s="63">
        <f t="shared" si="7"/>
        <v>14017.9928</v>
      </c>
      <c r="M41" s="63">
        <f t="shared" si="8"/>
        <v>40160.068399999996</v>
      </c>
      <c r="N41" s="64">
        <f t="shared" si="0"/>
        <v>219560.16159999999</v>
      </c>
      <c r="O41" s="64">
        <f t="shared" si="1"/>
        <v>-4593336.8940000022</v>
      </c>
      <c r="P41" s="53"/>
      <c r="Q41" s="64"/>
    </row>
    <row r="42" spans="1:17" s="51" customFormat="1" ht="12.75" x14ac:dyDescent="0.2">
      <c r="A42" s="55">
        <v>2025</v>
      </c>
      <c r="B42" s="42"/>
      <c r="C42" s="42">
        <v>4660.1400000000003</v>
      </c>
      <c r="D42" s="42"/>
      <c r="E42" s="63">
        <f t="shared" si="2"/>
        <v>9074.1139999999996</v>
      </c>
      <c r="F42" s="63">
        <f t="shared" si="3"/>
        <v>10241.4352</v>
      </c>
      <c r="G42" s="63">
        <f t="shared" si="4"/>
        <v>18054.169999999998</v>
      </c>
      <c r="H42" s="63">
        <f t="shared" si="5"/>
        <v>8749.0828000000001</v>
      </c>
      <c r="I42" s="63"/>
      <c r="J42" s="63">
        <f t="shared" si="6"/>
        <v>46318.848399999995</v>
      </c>
      <c r="K42" s="63">
        <v>50506.02</v>
      </c>
      <c r="L42" s="63">
        <f t="shared" si="7"/>
        <v>14017.9928</v>
      </c>
      <c r="M42" s="63">
        <f t="shared" si="8"/>
        <v>40160.068399999996</v>
      </c>
      <c r="N42" s="64">
        <f t="shared" si="0"/>
        <v>201781.87159999998</v>
      </c>
      <c r="O42" s="64">
        <f t="shared" si="1"/>
        <v>-4795118.7656000024</v>
      </c>
      <c r="P42" s="53"/>
      <c r="Q42" s="64"/>
    </row>
    <row r="43" spans="1:17" s="51" customFormat="1" ht="12.75" x14ac:dyDescent="0.2">
      <c r="A43" s="55">
        <v>2026</v>
      </c>
      <c r="B43" s="42"/>
      <c r="C43" s="42">
        <v>4660.1400000000003</v>
      </c>
      <c r="D43" s="42"/>
      <c r="E43" s="63"/>
      <c r="F43" s="63">
        <v>6290.16</v>
      </c>
      <c r="G43" s="63">
        <f t="shared" si="4"/>
        <v>18054.169999999998</v>
      </c>
      <c r="H43" s="63">
        <f t="shared" si="5"/>
        <v>8749.0828000000001</v>
      </c>
      <c r="I43" s="63"/>
      <c r="J43" s="63">
        <f t="shared" si="6"/>
        <v>46318.848399999995</v>
      </c>
      <c r="K43" s="63">
        <v>50506.02</v>
      </c>
      <c r="L43" s="63">
        <f t="shared" si="7"/>
        <v>14017.9928</v>
      </c>
      <c r="M43" s="63">
        <f t="shared" si="8"/>
        <v>40160.068399999996</v>
      </c>
      <c r="N43" s="64">
        <f t="shared" si="0"/>
        <v>188756.48239999998</v>
      </c>
      <c r="O43" s="64">
        <f t="shared" si="1"/>
        <v>-4983875.2480000025</v>
      </c>
      <c r="P43" s="53"/>
      <c r="Q43" s="64"/>
    </row>
    <row r="44" spans="1:17" s="51" customFormat="1" ht="12.75" x14ac:dyDescent="0.2">
      <c r="A44" s="55">
        <v>2027</v>
      </c>
      <c r="B44" s="42"/>
      <c r="C44" s="42">
        <v>4660.1400000000003</v>
      </c>
      <c r="D44" s="42"/>
      <c r="E44" s="42"/>
      <c r="F44" s="63"/>
      <c r="G44" s="63"/>
      <c r="H44" s="63">
        <f t="shared" si="5"/>
        <v>8749.0828000000001</v>
      </c>
      <c r="I44" s="63"/>
      <c r="J44" s="63">
        <f t="shared" si="6"/>
        <v>46318.848399999995</v>
      </c>
      <c r="K44" s="63">
        <v>50506.02</v>
      </c>
      <c r="L44" s="63">
        <f t="shared" si="7"/>
        <v>14017.9928</v>
      </c>
      <c r="M44" s="63">
        <f t="shared" si="8"/>
        <v>40160.068399999996</v>
      </c>
      <c r="N44" s="64">
        <f t="shared" si="0"/>
        <v>164412.15239999999</v>
      </c>
      <c r="O44" s="64">
        <f t="shared" si="1"/>
        <v>-5148287.4004000025</v>
      </c>
      <c r="P44" s="53"/>
      <c r="Q44" s="64"/>
    </row>
    <row r="45" spans="1:17" s="51" customFormat="1" ht="12.75" x14ac:dyDescent="0.2">
      <c r="A45" s="55">
        <v>2028</v>
      </c>
      <c r="B45" s="42"/>
      <c r="C45" s="42"/>
      <c r="D45" s="42"/>
      <c r="E45" s="42"/>
      <c r="F45" s="63"/>
      <c r="G45" s="63"/>
      <c r="H45" s="42"/>
      <c r="I45" s="42"/>
      <c r="J45" s="63">
        <v>46260.29</v>
      </c>
      <c r="K45" s="63">
        <v>50506.02</v>
      </c>
      <c r="L45" s="63">
        <f t="shared" si="7"/>
        <v>14017.9928</v>
      </c>
      <c r="M45" s="63">
        <f t="shared" si="8"/>
        <v>40160.068399999996</v>
      </c>
      <c r="N45" s="64">
        <f t="shared" si="0"/>
        <v>150944.37119999999</v>
      </c>
      <c r="O45" s="64">
        <f t="shared" si="1"/>
        <v>-5299231.7716000024</v>
      </c>
      <c r="P45" s="53"/>
      <c r="Q45" s="64"/>
    </row>
    <row r="46" spans="1:17" s="51" customFormat="1" ht="12.75" x14ac:dyDescent="0.2">
      <c r="A46" s="55">
        <v>2029</v>
      </c>
      <c r="B46" s="42"/>
      <c r="C46" s="42"/>
      <c r="D46" s="42"/>
      <c r="E46" s="42"/>
      <c r="F46" s="42"/>
      <c r="G46" s="42"/>
      <c r="H46" s="42"/>
      <c r="I46" s="42"/>
      <c r="J46" s="42"/>
      <c r="K46" s="63">
        <v>50506.02</v>
      </c>
      <c r="L46" s="63">
        <f t="shared" si="7"/>
        <v>14017.9928</v>
      </c>
      <c r="M46" s="63">
        <f t="shared" si="8"/>
        <v>40160.068399999996</v>
      </c>
      <c r="N46" s="64">
        <f t="shared" si="0"/>
        <v>104684.08119999999</v>
      </c>
      <c r="O46" s="64">
        <f t="shared" si="1"/>
        <v>-5403915.8528000023</v>
      </c>
      <c r="P46" s="53"/>
      <c r="Q46" s="64"/>
    </row>
    <row r="47" spans="1:17" s="51" customFormat="1" ht="12.75" x14ac:dyDescent="0.2">
      <c r="A47" s="55">
        <v>2030</v>
      </c>
      <c r="B47" s="42"/>
      <c r="C47" s="42"/>
      <c r="D47" s="42"/>
      <c r="E47" s="42"/>
      <c r="F47" s="42"/>
      <c r="G47" s="42"/>
      <c r="H47" s="42"/>
      <c r="I47" s="42"/>
      <c r="J47" s="42"/>
      <c r="K47" s="63"/>
      <c r="L47" s="63">
        <f t="shared" si="7"/>
        <v>14017.9928</v>
      </c>
      <c r="M47" s="63">
        <f t="shared" si="8"/>
        <v>40160.068399999996</v>
      </c>
      <c r="N47" s="64">
        <f t="shared" si="0"/>
        <v>54178.061199999996</v>
      </c>
      <c r="O47" s="64">
        <f t="shared" si="1"/>
        <v>-5458093.9140000027</v>
      </c>
      <c r="P47" s="53"/>
      <c r="Q47" s="64"/>
    </row>
    <row r="48" spans="1:17" s="51" customFormat="1" ht="12.75" x14ac:dyDescent="0.2">
      <c r="A48" s="55">
        <v>2031</v>
      </c>
      <c r="B48" s="42"/>
      <c r="C48" s="42"/>
      <c r="D48" s="42"/>
      <c r="E48" s="42"/>
      <c r="F48" s="42"/>
      <c r="G48" s="42"/>
      <c r="H48" s="42"/>
      <c r="I48" s="42"/>
      <c r="J48" s="42"/>
      <c r="K48" s="63"/>
      <c r="L48" s="63"/>
      <c r="M48" s="63">
        <f t="shared" si="8"/>
        <v>40160.068399999996</v>
      </c>
      <c r="N48" s="64">
        <f t="shared" si="0"/>
        <v>40160.068399999996</v>
      </c>
      <c r="O48" s="64">
        <f t="shared" si="1"/>
        <v>-5498253.9824000029</v>
      </c>
      <c r="P48" s="53"/>
      <c r="Q48" s="64"/>
    </row>
    <row r="49" spans="1:16" s="51" customFormat="1" ht="12.75" x14ac:dyDescent="0.2">
      <c r="A49" s="55"/>
      <c r="B49" s="42"/>
      <c r="C49" s="42"/>
      <c r="D49" s="42"/>
      <c r="E49" s="42"/>
      <c r="F49" s="42"/>
      <c r="G49" s="42"/>
      <c r="H49" s="42"/>
      <c r="I49" s="42"/>
      <c r="J49" s="42"/>
      <c r="K49" s="63"/>
      <c r="L49" s="63"/>
      <c r="M49" s="63"/>
      <c r="P49" s="53"/>
    </row>
    <row r="50" spans="1:16" s="51" customFormat="1" ht="13.5" thickBot="1" x14ac:dyDescent="0.25">
      <c r="A50" s="80" t="s">
        <v>30</v>
      </c>
      <c r="B50" s="81">
        <f t="shared" ref="B50:N50" si="9">SUM(B15:B49)</f>
        <v>389267.99999999977</v>
      </c>
      <c r="C50" s="81">
        <f t="shared" si="9"/>
        <v>125823.78</v>
      </c>
      <c r="D50" s="81">
        <f t="shared" si="9"/>
        <v>53349.609999999993</v>
      </c>
      <c r="E50" s="81">
        <f t="shared" si="9"/>
        <v>226852.84600000002</v>
      </c>
      <c r="F50" s="81">
        <f t="shared" si="9"/>
        <v>254644.96480000013</v>
      </c>
      <c r="G50" s="81">
        <f t="shared" si="9"/>
        <v>451354.24999999971</v>
      </c>
      <c r="H50" s="81">
        <f t="shared" si="9"/>
        <v>218727.07000000007</v>
      </c>
      <c r="I50" s="81">
        <f t="shared" si="9"/>
        <v>-6089.78</v>
      </c>
      <c r="J50" s="81">
        <f t="shared" si="9"/>
        <v>1157971.2116000003</v>
      </c>
      <c r="K50" s="81">
        <f t="shared" si="9"/>
        <v>1271900.5000000002</v>
      </c>
      <c r="L50" s="81">
        <f t="shared" si="9"/>
        <v>350449.82000000012</v>
      </c>
      <c r="M50" s="81">
        <f t="shared" si="9"/>
        <v>1004001.7099999998</v>
      </c>
      <c r="N50" s="81">
        <f t="shared" si="9"/>
        <v>5498253.9824000029</v>
      </c>
      <c r="P50" s="53"/>
    </row>
    <row r="51" spans="1:16" s="51" customFormat="1" ht="13.5" thickTop="1" x14ac:dyDescent="0.2"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P51" s="53"/>
    </row>
    <row r="52" spans="1:16" s="51" customFormat="1" ht="12.75" x14ac:dyDescent="0.2">
      <c r="A52" s="51" t="s">
        <v>31</v>
      </c>
      <c r="B52" s="42">
        <f>+B11+B50</f>
        <v>0</v>
      </c>
      <c r="C52" s="42">
        <f t="shared" ref="C52:M52" si="10">+C11+C50</f>
        <v>9320.3399999999965</v>
      </c>
      <c r="D52" s="42">
        <f t="shared" si="10"/>
        <v>-1839.6400000000067</v>
      </c>
      <c r="E52" s="42">
        <f t="shared" si="10"/>
        <v>-3.999999986262992E-3</v>
      </c>
      <c r="F52" s="42">
        <f t="shared" si="10"/>
        <v>-1390.9151999998721</v>
      </c>
      <c r="G52" s="42">
        <f t="shared" si="10"/>
        <v>0</v>
      </c>
      <c r="H52" s="42">
        <f t="shared" si="10"/>
        <v>0</v>
      </c>
      <c r="I52" s="42">
        <f t="shared" si="10"/>
        <v>-6089.78</v>
      </c>
      <c r="J52" s="42">
        <f t="shared" si="10"/>
        <v>1.6000003088265657E-3</v>
      </c>
      <c r="K52" s="42">
        <f t="shared" si="10"/>
        <v>0</v>
      </c>
      <c r="L52" s="42">
        <f t="shared" si="10"/>
        <v>0</v>
      </c>
      <c r="M52" s="42">
        <f t="shared" si="10"/>
        <v>0</v>
      </c>
      <c r="N52" s="42">
        <f>+N11+N50</f>
        <v>2.4000024423003197E-3</v>
      </c>
      <c r="P52" s="53"/>
    </row>
    <row r="53" spans="1:16" s="51" customFormat="1" ht="12.75" x14ac:dyDescent="0.2"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64">
        <v>-1873516.2716000001</v>
      </c>
      <c r="P53" s="53"/>
    </row>
    <row r="54" spans="1:16" s="51" customFormat="1" ht="12.75" x14ac:dyDescent="0.2">
      <c r="B54" s="42"/>
      <c r="C54" s="42"/>
      <c r="D54" s="42"/>
      <c r="E54" s="42"/>
      <c r="F54" s="42"/>
      <c r="G54" s="42"/>
      <c r="H54" s="42"/>
      <c r="I54" s="42"/>
      <c r="J54" s="42"/>
      <c r="K54" s="42" t="s">
        <v>32</v>
      </c>
      <c r="L54" s="42" t="s">
        <v>33</v>
      </c>
      <c r="M54" s="42" t="s">
        <v>0</v>
      </c>
      <c r="P54" s="53"/>
    </row>
    <row r="55" spans="1:16" s="51" customFormat="1" ht="12.75" x14ac:dyDescent="0.2">
      <c r="F55" s="64"/>
      <c r="I55" s="51" t="s">
        <v>15</v>
      </c>
      <c r="J55" s="42"/>
      <c r="K55" s="64">
        <f>-O31</f>
        <v>2397735.2779999999</v>
      </c>
      <c r="L55" s="64">
        <v>595134.84000000008</v>
      </c>
      <c r="M55" s="64">
        <f>SUM(K55:L55)</f>
        <v>2992870.1179999998</v>
      </c>
      <c r="P55" s="53"/>
    </row>
    <row r="56" spans="1:16" s="51" customFormat="1" ht="12.75" x14ac:dyDescent="0.2">
      <c r="I56" s="51" t="s">
        <v>16</v>
      </c>
      <c r="J56" s="42"/>
      <c r="K56" s="64">
        <v>219560.16159999999</v>
      </c>
      <c r="L56" s="64">
        <v>48222.64</v>
      </c>
      <c r="M56" s="64">
        <f>SUM(K56:L56)</f>
        <v>267782.80160000001</v>
      </c>
      <c r="P56" s="53"/>
    </row>
    <row r="57" spans="1:16" s="51" customFormat="1" ht="13.5" thickBot="1" x14ac:dyDescent="0.25">
      <c r="I57" s="51" t="s">
        <v>17</v>
      </c>
      <c r="J57" s="42"/>
      <c r="K57" s="62">
        <f>SUM(K55:K56)</f>
        <v>2617295.4396000002</v>
      </c>
      <c r="L57" s="62">
        <f>SUM(L55:L56)</f>
        <v>643357.4800000001</v>
      </c>
      <c r="M57" s="62">
        <f>SUM(M55:M56)</f>
        <v>3260652.9195999997</v>
      </c>
      <c r="P57" s="53"/>
    </row>
    <row r="58" spans="1:16" s="51" customFormat="1" ht="13.5" thickTop="1" x14ac:dyDescent="0.2">
      <c r="P58" s="53"/>
    </row>
    <row r="59" spans="1:16" s="51" customFormat="1" ht="12.75" x14ac:dyDescent="0.2">
      <c r="P59" s="53"/>
    </row>
    <row r="60" spans="1:16" s="51" customFormat="1" ht="12.75" x14ac:dyDescent="0.2">
      <c r="P60" s="53"/>
    </row>
    <row r="61" spans="1:16" s="51" customFormat="1" ht="12.75" x14ac:dyDescent="0.2">
      <c r="P61" s="53"/>
    </row>
    <row r="62" spans="1:16" s="51" customFormat="1" ht="12.75" x14ac:dyDescent="0.2">
      <c r="L62" s="64"/>
      <c r="N62" s="64"/>
      <c r="P62" s="53"/>
    </row>
    <row r="63" spans="1:16" s="51" customFormat="1" ht="12.75" x14ac:dyDescent="0.2">
      <c r="L63" s="64"/>
      <c r="P63" s="53"/>
    </row>
    <row r="64" spans="1:16" s="51" customFormat="1" ht="12.75" x14ac:dyDescent="0.2">
      <c r="P64" s="53"/>
    </row>
    <row r="65" spans="16:16" s="51" customFormat="1" ht="12.75" x14ac:dyDescent="0.2">
      <c r="P65" s="53"/>
    </row>
    <row r="66" spans="16:16" s="51" customFormat="1" ht="12.75" x14ac:dyDescent="0.2">
      <c r="P66" s="53"/>
    </row>
    <row r="67" spans="16:16" s="51" customFormat="1" ht="12.75" x14ac:dyDescent="0.2">
      <c r="P67" s="53"/>
    </row>
    <row r="68" spans="16:16" s="51" customFormat="1" ht="12.75" x14ac:dyDescent="0.2">
      <c r="P68" s="53"/>
    </row>
    <row r="69" spans="16:16" s="51" customFormat="1" ht="12.75" x14ac:dyDescent="0.2">
      <c r="P69" s="53"/>
    </row>
    <row r="70" spans="16:16" s="51" customFormat="1" ht="12.75" x14ac:dyDescent="0.2">
      <c r="P70" s="53"/>
    </row>
    <row r="71" spans="16:16" s="51" customFormat="1" ht="12.75" x14ac:dyDescent="0.2">
      <c r="P71" s="53"/>
    </row>
    <row r="72" spans="16:16" s="51" customFormat="1" ht="12.75" x14ac:dyDescent="0.2">
      <c r="P72" s="53"/>
    </row>
    <row r="73" spans="16:16" s="51" customFormat="1" ht="12.75" x14ac:dyDescent="0.2">
      <c r="P73" s="53"/>
    </row>
    <row r="74" spans="16:16" s="51" customFormat="1" ht="12.75" x14ac:dyDescent="0.2">
      <c r="P74" s="53"/>
    </row>
    <row r="75" spans="16:16" s="51" customFormat="1" ht="12.75" x14ac:dyDescent="0.2">
      <c r="P75" s="53"/>
    </row>
    <row r="76" spans="16:16" s="51" customFormat="1" ht="12.75" x14ac:dyDescent="0.2">
      <c r="P76" s="53"/>
    </row>
    <row r="77" spans="16:16" s="51" customFormat="1" ht="12.75" x14ac:dyDescent="0.2">
      <c r="P77" s="53"/>
    </row>
    <row r="78" spans="16:16" s="51" customFormat="1" ht="12.75" x14ac:dyDescent="0.2">
      <c r="P78" s="53"/>
    </row>
    <row r="79" spans="16:16" s="51" customFormat="1" ht="12.75" x14ac:dyDescent="0.2">
      <c r="P79" s="53"/>
    </row>
    <row r="80" spans="16:16" s="51" customFormat="1" ht="12.75" x14ac:dyDescent="0.2">
      <c r="P80" s="53"/>
    </row>
    <row r="81" spans="16:16" s="51" customFormat="1" ht="12.75" x14ac:dyDescent="0.2">
      <c r="P81" s="53"/>
    </row>
    <row r="82" spans="16:16" s="51" customFormat="1" ht="12.75" x14ac:dyDescent="0.2">
      <c r="P82" s="53"/>
    </row>
    <row r="83" spans="16:16" s="51" customFormat="1" ht="12.75" x14ac:dyDescent="0.2">
      <c r="P83" s="53"/>
    </row>
    <row r="84" spans="16:16" s="51" customFormat="1" ht="12.75" x14ac:dyDescent="0.2">
      <c r="P84" s="53"/>
    </row>
    <row r="85" spans="16:16" s="51" customFormat="1" ht="12.75" x14ac:dyDescent="0.2">
      <c r="P85" s="53"/>
    </row>
    <row r="86" spans="16:16" s="51" customFormat="1" ht="12.75" x14ac:dyDescent="0.2">
      <c r="P86" s="53"/>
    </row>
    <row r="87" spans="16:16" s="51" customFormat="1" ht="12.75" x14ac:dyDescent="0.2">
      <c r="P87" s="53"/>
    </row>
    <row r="88" spans="16:16" s="51" customFormat="1" ht="12.75" x14ac:dyDescent="0.2">
      <c r="P88" s="53"/>
    </row>
    <row r="89" spans="16:16" s="51" customFormat="1" ht="12.75" x14ac:dyDescent="0.2">
      <c r="P89" s="53"/>
    </row>
    <row r="90" spans="16:16" s="51" customFormat="1" ht="12.75" x14ac:dyDescent="0.2">
      <c r="P90" s="53"/>
    </row>
    <row r="91" spans="16:16" s="51" customFormat="1" ht="12.75" x14ac:dyDescent="0.2">
      <c r="P91" s="53"/>
    </row>
    <row r="92" spans="16:16" s="51" customFormat="1" ht="12.75" x14ac:dyDescent="0.2">
      <c r="P92" s="53"/>
    </row>
    <row r="93" spans="16:16" s="51" customFormat="1" ht="12.75" x14ac:dyDescent="0.2">
      <c r="P93" s="53"/>
    </row>
    <row r="94" spans="16:16" s="51" customFormat="1" ht="12.75" x14ac:dyDescent="0.2">
      <c r="P94" s="53"/>
    </row>
    <row r="95" spans="16:16" s="51" customFormat="1" ht="12.75" x14ac:dyDescent="0.2">
      <c r="P95" s="53"/>
    </row>
    <row r="96" spans="16:16" s="51" customFormat="1" ht="12.75" x14ac:dyDescent="0.2">
      <c r="P96" s="53"/>
    </row>
    <row r="97" spans="16:16" s="51" customFormat="1" ht="12.75" x14ac:dyDescent="0.2">
      <c r="P97" s="53"/>
    </row>
    <row r="98" spans="16:16" s="51" customFormat="1" ht="12.75" x14ac:dyDescent="0.2">
      <c r="P98" s="53"/>
    </row>
    <row r="99" spans="16:16" s="51" customFormat="1" ht="12.75" x14ac:dyDescent="0.2">
      <c r="P99" s="53"/>
    </row>
    <row r="100" spans="16:16" s="51" customFormat="1" ht="12.75" x14ac:dyDescent="0.2">
      <c r="P100" s="53"/>
    </row>
    <row r="101" spans="16:16" s="51" customFormat="1" ht="12.75" x14ac:dyDescent="0.2">
      <c r="P101" s="53"/>
    </row>
    <row r="102" spans="16:16" s="51" customFormat="1" ht="12.75" x14ac:dyDescent="0.2">
      <c r="P102" s="53"/>
    </row>
    <row r="103" spans="16:16" s="51" customFormat="1" ht="12.75" x14ac:dyDescent="0.2">
      <c r="P103" s="53"/>
    </row>
    <row r="104" spans="16:16" s="51" customFormat="1" ht="12.75" x14ac:dyDescent="0.2">
      <c r="P104" s="53"/>
    </row>
    <row r="105" spans="16:16" s="51" customFormat="1" ht="12.75" x14ac:dyDescent="0.2">
      <c r="P105" s="53"/>
    </row>
    <row r="106" spans="16:16" s="51" customFormat="1" ht="12.75" x14ac:dyDescent="0.2">
      <c r="P106" s="53"/>
    </row>
    <row r="107" spans="16:16" s="51" customFormat="1" ht="12.75" x14ac:dyDescent="0.2">
      <c r="P107" s="53"/>
    </row>
    <row r="108" spans="16:16" s="51" customFormat="1" ht="12.75" x14ac:dyDescent="0.2">
      <c r="P108" s="53"/>
    </row>
    <row r="109" spans="16:16" s="51" customFormat="1" ht="12.75" x14ac:dyDescent="0.2">
      <c r="P109" s="53"/>
    </row>
    <row r="110" spans="16:16" s="51" customFormat="1" ht="12.75" x14ac:dyDescent="0.2">
      <c r="P110" s="53"/>
    </row>
    <row r="111" spans="16:16" s="51" customFormat="1" ht="12.75" x14ac:dyDescent="0.2">
      <c r="P111" s="53"/>
    </row>
    <row r="112" spans="16:16" s="51" customFormat="1" ht="12.75" x14ac:dyDescent="0.2">
      <c r="P112" s="53"/>
    </row>
    <row r="113" spans="16:16" s="51" customFormat="1" ht="12.75" x14ac:dyDescent="0.2">
      <c r="P113" s="53"/>
    </row>
    <row r="114" spans="16:16" s="51" customFormat="1" ht="12.75" x14ac:dyDescent="0.2">
      <c r="P114" s="53"/>
    </row>
    <row r="115" spans="16:16" s="51" customFormat="1" ht="12.75" x14ac:dyDescent="0.2">
      <c r="P115" s="53"/>
    </row>
    <row r="116" spans="16:16" s="51" customFormat="1" ht="12.75" x14ac:dyDescent="0.2">
      <c r="P116" s="53"/>
    </row>
    <row r="117" spans="16:16" s="51" customFormat="1" ht="12.75" x14ac:dyDescent="0.2">
      <c r="P117" s="53"/>
    </row>
    <row r="118" spans="16:16" s="51" customFormat="1" ht="12.75" x14ac:dyDescent="0.2">
      <c r="P118" s="53"/>
    </row>
    <row r="119" spans="16:16" s="51" customFormat="1" ht="12.75" x14ac:dyDescent="0.2">
      <c r="P119" s="53"/>
    </row>
    <row r="120" spans="16:16" s="51" customFormat="1" ht="12.75" x14ac:dyDescent="0.2">
      <c r="P120" s="53"/>
    </row>
    <row r="121" spans="16:16" s="51" customFormat="1" ht="12.75" x14ac:dyDescent="0.2">
      <c r="P121" s="53"/>
    </row>
    <row r="122" spans="16:16" s="51" customFormat="1" ht="12.75" x14ac:dyDescent="0.2">
      <c r="P122" s="53"/>
    </row>
    <row r="123" spans="16:16" s="51" customFormat="1" ht="12.75" x14ac:dyDescent="0.2">
      <c r="P123" s="53"/>
    </row>
    <row r="124" spans="16:16" s="51" customFormat="1" ht="12.75" x14ac:dyDescent="0.2">
      <c r="P124" s="53"/>
    </row>
    <row r="125" spans="16:16" s="51" customFormat="1" ht="12.75" x14ac:dyDescent="0.2">
      <c r="P125" s="53"/>
    </row>
    <row r="126" spans="16:16" s="51" customFormat="1" ht="12.75" x14ac:dyDescent="0.2">
      <c r="P126" s="53"/>
    </row>
    <row r="127" spans="16:16" s="51" customFormat="1" ht="12.75" x14ac:dyDescent="0.2">
      <c r="P127" s="53"/>
    </row>
    <row r="128" spans="16:16" s="51" customFormat="1" ht="12.75" x14ac:dyDescent="0.2">
      <c r="P128" s="53"/>
    </row>
    <row r="129" spans="16:16" s="51" customFormat="1" ht="12.75" x14ac:dyDescent="0.2">
      <c r="P129" s="53"/>
    </row>
    <row r="130" spans="16:16" s="51" customFormat="1" ht="12.75" x14ac:dyDescent="0.2">
      <c r="P130" s="53"/>
    </row>
    <row r="131" spans="16:16" s="51" customFormat="1" ht="12.75" x14ac:dyDescent="0.2">
      <c r="P131" s="53"/>
    </row>
    <row r="132" spans="16:16" s="51" customFormat="1" ht="12.75" x14ac:dyDescent="0.2">
      <c r="P132" s="53"/>
    </row>
    <row r="133" spans="16:16" s="51" customFormat="1" ht="12.75" x14ac:dyDescent="0.2">
      <c r="P133" s="53"/>
    </row>
    <row r="134" spans="16:16" s="51" customFormat="1" ht="12.75" x14ac:dyDescent="0.2">
      <c r="P134" s="53"/>
    </row>
    <row r="135" spans="16:16" s="51" customFormat="1" ht="12.75" x14ac:dyDescent="0.2">
      <c r="P135" s="53"/>
    </row>
    <row r="136" spans="16:16" s="51" customFormat="1" ht="12.75" x14ac:dyDescent="0.2">
      <c r="P136" s="53"/>
    </row>
    <row r="137" spans="16:16" s="51" customFormat="1" ht="12.75" x14ac:dyDescent="0.2">
      <c r="P137" s="53"/>
    </row>
    <row r="138" spans="16:16" s="51" customFormat="1" ht="12.75" x14ac:dyDescent="0.2">
      <c r="P138" s="53"/>
    </row>
    <row r="139" spans="16:16" s="51" customFormat="1" ht="12.75" x14ac:dyDescent="0.2">
      <c r="P139" s="53"/>
    </row>
    <row r="140" spans="16:16" s="51" customFormat="1" ht="12.75" x14ac:dyDescent="0.2">
      <c r="P140" s="53"/>
    </row>
    <row r="141" spans="16:16" s="51" customFormat="1" ht="12.75" x14ac:dyDescent="0.2">
      <c r="P141" s="53"/>
    </row>
    <row r="142" spans="16:16" s="51" customFormat="1" ht="12.75" x14ac:dyDescent="0.2">
      <c r="P142" s="53"/>
    </row>
    <row r="143" spans="16:16" s="51" customFormat="1" ht="12.75" x14ac:dyDescent="0.2">
      <c r="P143" s="53"/>
    </row>
    <row r="144" spans="16:16" s="51" customFormat="1" ht="12.75" x14ac:dyDescent="0.2">
      <c r="P144" s="53"/>
    </row>
    <row r="145" spans="16:16" s="51" customFormat="1" ht="12.75" x14ac:dyDescent="0.2">
      <c r="P145" s="53"/>
    </row>
    <row r="146" spans="16:16" s="51" customFormat="1" ht="12.75" x14ac:dyDescent="0.2">
      <c r="P146" s="53"/>
    </row>
    <row r="147" spans="16:16" s="51" customFormat="1" ht="12.75" x14ac:dyDescent="0.2">
      <c r="P147" s="53"/>
    </row>
    <row r="148" spans="16:16" s="51" customFormat="1" ht="12.75" x14ac:dyDescent="0.2">
      <c r="P148" s="53"/>
    </row>
    <row r="149" spans="16:16" s="51" customFormat="1" ht="12.75" x14ac:dyDescent="0.2">
      <c r="P149" s="53"/>
    </row>
    <row r="150" spans="16:16" s="51" customFormat="1" ht="12.75" x14ac:dyDescent="0.2">
      <c r="P150" s="53"/>
    </row>
    <row r="151" spans="16:16" s="51" customFormat="1" ht="12.75" x14ac:dyDescent="0.2">
      <c r="P151" s="53"/>
    </row>
    <row r="152" spans="16:16" s="51" customFormat="1" ht="12.75" x14ac:dyDescent="0.2">
      <c r="P152" s="53"/>
    </row>
    <row r="153" spans="16:16" s="51" customFormat="1" ht="12.75" x14ac:dyDescent="0.2">
      <c r="P153" s="53"/>
    </row>
    <row r="154" spans="16:16" s="51" customFormat="1" ht="12.75" x14ac:dyDescent="0.2">
      <c r="P154" s="53"/>
    </row>
    <row r="155" spans="16:16" s="51" customFormat="1" ht="12.75" x14ac:dyDescent="0.2">
      <c r="P155" s="53"/>
    </row>
    <row r="156" spans="16:16" s="51" customFormat="1" ht="12.75" x14ac:dyDescent="0.2">
      <c r="P156" s="53"/>
    </row>
    <row r="157" spans="16:16" s="51" customFormat="1" ht="12.75" x14ac:dyDescent="0.2">
      <c r="P157" s="53"/>
    </row>
    <row r="158" spans="16:16" s="51" customFormat="1" ht="12.75" x14ac:dyDescent="0.2">
      <c r="P158" s="53"/>
    </row>
    <row r="159" spans="16:16" s="51" customFormat="1" ht="12.75" x14ac:dyDescent="0.2">
      <c r="P159" s="53"/>
    </row>
    <row r="160" spans="16:16" s="51" customFormat="1" ht="12.75" x14ac:dyDescent="0.2">
      <c r="P160" s="53"/>
    </row>
    <row r="161" spans="16:16" s="51" customFormat="1" ht="12.75" x14ac:dyDescent="0.2">
      <c r="P161" s="53"/>
    </row>
    <row r="162" spans="16:16" s="51" customFormat="1" ht="12.75" x14ac:dyDescent="0.2">
      <c r="P162" s="53"/>
    </row>
    <row r="163" spans="16:16" s="51" customFormat="1" ht="12.75" x14ac:dyDescent="0.2">
      <c r="P163" s="53"/>
    </row>
    <row r="164" spans="16:16" s="51" customFormat="1" ht="12.75" x14ac:dyDescent="0.2">
      <c r="P164" s="53"/>
    </row>
    <row r="165" spans="16:16" s="51" customFormat="1" ht="12.75" x14ac:dyDescent="0.2">
      <c r="P165" s="53"/>
    </row>
    <row r="166" spans="16:16" s="51" customFormat="1" ht="12.75" x14ac:dyDescent="0.2">
      <c r="P166" s="53"/>
    </row>
    <row r="167" spans="16:16" s="51" customFormat="1" ht="12.75" x14ac:dyDescent="0.2">
      <c r="P167" s="53"/>
    </row>
    <row r="168" spans="16:16" s="51" customFormat="1" ht="12.75" x14ac:dyDescent="0.2">
      <c r="P168" s="53"/>
    </row>
    <row r="169" spans="16:16" s="51" customFormat="1" ht="12.75" x14ac:dyDescent="0.2">
      <c r="P169" s="53"/>
    </row>
    <row r="170" spans="16:16" s="51" customFormat="1" ht="12.75" x14ac:dyDescent="0.2">
      <c r="P170" s="53"/>
    </row>
    <row r="171" spans="16:16" s="51" customFormat="1" ht="12.75" x14ac:dyDescent="0.2">
      <c r="P171" s="53"/>
    </row>
    <row r="172" spans="16:16" s="51" customFormat="1" ht="12.75" x14ac:dyDescent="0.2">
      <c r="P172" s="53"/>
    </row>
    <row r="173" spans="16:16" s="51" customFormat="1" ht="12.75" x14ac:dyDescent="0.2">
      <c r="P173" s="53"/>
    </row>
    <row r="174" spans="16:16" s="51" customFormat="1" ht="12.75" x14ac:dyDescent="0.2">
      <c r="P174" s="53"/>
    </row>
    <row r="175" spans="16:16" s="51" customFormat="1" ht="12.75" x14ac:dyDescent="0.2">
      <c r="P175" s="53"/>
    </row>
    <row r="176" spans="16:16" s="51" customFormat="1" ht="12.75" x14ac:dyDescent="0.2">
      <c r="P176" s="53"/>
    </row>
    <row r="177" spans="16:16" s="51" customFormat="1" ht="12.75" x14ac:dyDescent="0.2">
      <c r="P177" s="53"/>
    </row>
    <row r="178" spans="16:16" s="51" customFormat="1" ht="12.75" x14ac:dyDescent="0.2">
      <c r="P178" s="53"/>
    </row>
    <row r="179" spans="16:16" s="51" customFormat="1" ht="12.75" x14ac:dyDescent="0.2">
      <c r="P179" s="53"/>
    </row>
    <row r="180" spans="16:16" s="51" customFormat="1" ht="12.75" x14ac:dyDescent="0.2">
      <c r="P180" s="53"/>
    </row>
    <row r="181" spans="16:16" s="51" customFormat="1" ht="12.75" x14ac:dyDescent="0.2">
      <c r="P181" s="53"/>
    </row>
    <row r="182" spans="16:16" s="51" customFormat="1" ht="12.75" x14ac:dyDescent="0.2">
      <c r="P182" s="53"/>
    </row>
    <row r="183" spans="16:16" s="51" customFormat="1" ht="12.75" x14ac:dyDescent="0.2">
      <c r="P183" s="53"/>
    </row>
    <row r="184" spans="16:16" s="51" customFormat="1" ht="12.75" x14ac:dyDescent="0.2">
      <c r="P184" s="53"/>
    </row>
    <row r="185" spans="16:16" s="51" customFormat="1" ht="12.75" x14ac:dyDescent="0.2">
      <c r="P185" s="53"/>
    </row>
    <row r="186" spans="16:16" s="51" customFormat="1" ht="12.75" x14ac:dyDescent="0.2">
      <c r="P186" s="53"/>
    </row>
    <row r="187" spans="16:16" s="51" customFormat="1" ht="12.75" x14ac:dyDescent="0.2">
      <c r="P187" s="53"/>
    </row>
    <row r="188" spans="16:16" s="51" customFormat="1" ht="12.75" x14ac:dyDescent="0.2">
      <c r="P188" s="53"/>
    </row>
    <row r="189" spans="16:16" s="51" customFormat="1" ht="12.75" x14ac:dyDescent="0.2">
      <c r="P189" s="53"/>
    </row>
    <row r="190" spans="16:16" s="51" customFormat="1" ht="12.75" x14ac:dyDescent="0.2">
      <c r="P190" s="53"/>
    </row>
    <row r="191" spans="16:16" s="51" customFormat="1" ht="12.75" x14ac:dyDescent="0.2">
      <c r="P191" s="53"/>
    </row>
    <row r="192" spans="16:16" s="51" customFormat="1" ht="12.75" x14ac:dyDescent="0.2">
      <c r="P192" s="53"/>
    </row>
    <row r="193" spans="16:16" s="51" customFormat="1" ht="12.75" x14ac:dyDescent="0.2">
      <c r="P193" s="53"/>
    </row>
    <row r="194" spans="16:16" s="51" customFormat="1" ht="12.75" x14ac:dyDescent="0.2">
      <c r="P194" s="53"/>
    </row>
    <row r="195" spans="16:16" s="51" customFormat="1" ht="12.75" x14ac:dyDescent="0.2">
      <c r="P195" s="53"/>
    </row>
    <row r="196" spans="16:16" s="51" customFormat="1" ht="12.75" x14ac:dyDescent="0.2">
      <c r="P196" s="53"/>
    </row>
    <row r="197" spans="16:16" s="51" customFormat="1" ht="12.75" x14ac:dyDescent="0.2">
      <c r="P197" s="53"/>
    </row>
    <row r="198" spans="16:16" s="51" customFormat="1" ht="12.75" x14ac:dyDescent="0.2">
      <c r="P198" s="53"/>
    </row>
    <row r="199" spans="16:16" s="51" customFormat="1" ht="12.75" x14ac:dyDescent="0.2">
      <c r="P199" s="53"/>
    </row>
    <row r="200" spans="16:16" s="51" customFormat="1" ht="12.75" x14ac:dyDescent="0.2">
      <c r="P200" s="53"/>
    </row>
    <row r="201" spans="16:16" s="51" customFormat="1" ht="12.75" x14ac:dyDescent="0.2">
      <c r="P201" s="53"/>
    </row>
    <row r="202" spans="16:16" s="51" customFormat="1" ht="12.75" x14ac:dyDescent="0.2">
      <c r="P202" s="53"/>
    </row>
    <row r="203" spans="16:16" s="51" customFormat="1" ht="12.75" x14ac:dyDescent="0.2">
      <c r="P203" s="53"/>
    </row>
    <row r="204" spans="16:16" s="51" customFormat="1" ht="12.75" x14ac:dyDescent="0.2">
      <c r="P204" s="53"/>
    </row>
    <row r="205" spans="16:16" s="51" customFormat="1" ht="12.75" x14ac:dyDescent="0.2">
      <c r="P205" s="53"/>
    </row>
    <row r="206" spans="16:16" s="51" customFormat="1" ht="12.75" x14ac:dyDescent="0.2">
      <c r="P206" s="53"/>
    </row>
    <row r="207" spans="16:16" s="51" customFormat="1" ht="12.75" x14ac:dyDescent="0.2">
      <c r="P207" s="53"/>
    </row>
    <row r="208" spans="16:16" s="51" customFormat="1" ht="12.75" x14ac:dyDescent="0.2">
      <c r="P208" s="53"/>
    </row>
    <row r="209" spans="16:16" s="51" customFormat="1" ht="12.75" x14ac:dyDescent="0.2">
      <c r="P209" s="53"/>
    </row>
    <row r="210" spans="16:16" s="51" customFormat="1" ht="12.75" x14ac:dyDescent="0.2">
      <c r="P210" s="53"/>
    </row>
    <row r="211" spans="16:16" s="51" customFormat="1" ht="12.75" x14ac:dyDescent="0.2">
      <c r="P211" s="53"/>
    </row>
    <row r="212" spans="16:16" s="51" customFormat="1" ht="12.75" x14ac:dyDescent="0.2">
      <c r="P212" s="53"/>
    </row>
    <row r="213" spans="16:16" s="51" customFormat="1" ht="12.75" x14ac:dyDescent="0.2">
      <c r="P213" s="53"/>
    </row>
    <row r="214" spans="16:16" s="51" customFormat="1" ht="12.75" x14ac:dyDescent="0.2">
      <c r="P214" s="53"/>
    </row>
    <row r="215" spans="16:16" s="51" customFormat="1" ht="12.75" x14ac:dyDescent="0.2">
      <c r="P215" s="53"/>
    </row>
    <row r="216" spans="16:16" s="51" customFormat="1" ht="12.75" x14ac:dyDescent="0.2">
      <c r="P216" s="53"/>
    </row>
    <row r="217" spans="16:16" s="51" customFormat="1" ht="12.75" x14ac:dyDescent="0.2">
      <c r="P217" s="53"/>
    </row>
    <row r="218" spans="16:16" s="51" customFormat="1" ht="12.75" x14ac:dyDescent="0.2">
      <c r="P218" s="53"/>
    </row>
    <row r="219" spans="16:16" s="51" customFormat="1" ht="12.75" x14ac:dyDescent="0.2">
      <c r="P219" s="53"/>
    </row>
    <row r="220" spans="16:16" s="51" customFormat="1" ht="12.75" x14ac:dyDescent="0.2">
      <c r="P220" s="53"/>
    </row>
    <row r="221" spans="16:16" s="51" customFormat="1" ht="12.75" x14ac:dyDescent="0.2">
      <c r="P221" s="53"/>
    </row>
    <row r="222" spans="16:16" s="51" customFormat="1" ht="12.75" x14ac:dyDescent="0.2">
      <c r="P222" s="53"/>
    </row>
    <row r="223" spans="16:16" s="51" customFormat="1" ht="12.75" x14ac:dyDescent="0.2">
      <c r="P223" s="53"/>
    </row>
    <row r="224" spans="16:16" s="51" customFormat="1" ht="12.75" x14ac:dyDescent="0.2">
      <c r="P224" s="53"/>
    </row>
    <row r="225" spans="16:16" s="51" customFormat="1" ht="12.75" x14ac:dyDescent="0.2">
      <c r="P225" s="53"/>
    </row>
    <row r="226" spans="16:16" s="51" customFormat="1" ht="12.75" x14ac:dyDescent="0.2">
      <c r="P226" s="53"/>
    </row>
    <row r="227" spans="16:16" s="51" customFormat="1" ht="12.75" x14ac:dyDescent="0.2">
      <c r="P227" s="53"/>
    </row>
    <row r="228" spans="16:16" s="51" customFormat="1" ht="12.75" x14ac:dyDescent="0.2">
      <c r="P228" s="53"/>
    </row>
    <row r="229" spans="16:16" s="51" customFormat="1" ht="12.75" x14ac:dyDescent="0.2">
      <c r="P229" s="53"/>
    </row>
    <row r="230" spans="16:16" s="51" customFormat="1" ht="12.75" x14ac:dyDescent="0.2">
      <c r="P230" s="53"/>
    </row>
    <row r="231" spans="16:16" s="51" customFormat="1" ht="12.75" x14ac:dyDescent="0.2">
      <c r="P231" s="53"/>
    </row>
    <row r="232" spans="16:16" s="51" customFormat="1" ht="12.75" x14ac:dyDescent="0.2">
      <c r="P232" s="53"/>
    </row>
    <row r="233" spans="16:16" s="51" customFormat="1" ht="12.75" x14ac:dyDescent="0.2">
      <c r="P233" s="53"/>
    </row>
    <row r="234" spans="16:16" s="51" customFormat="1" ht="12.75" x14ac:dyDescent="0.2">
      <c r="P234" s="53"/>
    </row>
    <row r="235" spans="16:16" s="51" customFormat="1" ht="12.75" x14ac:dyDescent="0.2">
      <c r="P235" s="53"/>
    </row>
    <row r="236" spans="16:16" s="51" customFormat="1" ht="12.75" x14ac:dyDescent="0.2">
      <c r="P236" s="53"/>
    </row>
    <row r="237" spans="16:16" s="51" customFormat="1" ht="12.75" x14ac:dyDescent="0.2">
      <c r="P237" s="53"/>
    </row>
    <row r="238" spans="16:16" s="51" customFormat="1" ht="12.75" x14ac:dyDescent="0.2">
      <c r="P238" s="53"/>
    </row>
    <row r="239" spans="16:16" s="51" customFormat="1" ht="12.75" x14ac:dyDescent="0.2">
      <c r="P239" s="53"/>
    </row>
    <row r="240" spans="16:16" s="51" customFormat="1" ht="12.75" x14ac:dyDescent="0.2">
      <c r="P240" s="53"/>
    </row>
    <row r="241" spans="16:16" s="51" customFormat="1" ht="12.75" x14ac:dyDescent="0.2">
      <c r="P241" s="53"/>
    </row>
    <row r="242" spans="16:16" s="51" customFormat="1" ht="12.75" x14ac:dyDescent="0.2">
      <c r="P242" s="53"/>
    </row>
    <row r="243" spans="16:16" s="51" customFormat="1" ht="12.75" x14ac:dyDescent="0.2">
      <c r="P243" s="53"/>
    </row>
    <row r="244" spans="16:16" s="51" customFormat="1" ht="12.75" x14ac:dyDescent="0.2">
      <c r="P244" s="53"/>
    </row>
    <row r="245" spans="16:16" s="51" customFormat="1" ht="12.75" x14ac:dyDescent="0.2">
      <c r="P245" s="53"/>
    </row>
    <row r="246" spans="16:16" s="51" customFormat="1" ht="12.75" x14ac:dyDescent="0.2">
      <c r="P246" s="53"/>
    </row>
    <row r="247" spans="16:16" s="51" customFormat="1" ht="12.75" x14ac:dyDescent="0.2">
      <c r="P247" s="53"/>
    </row>
    <row r="248" spans="16:16" s="51" customFormat="1" ht="12.75" x14ac:dyDescent="0.2">
      <c r="P248" s="53"/>
    </row>
    <row r="249" spans="16:16" s="51" customFormat="1" ht="12.75" x14ac:dyDescent="0.2">
      <c r="P249" s="53"/>
    </row>
    <row r="250" spans="16:16" s="51" customFormat="1" ht="12.75" x14ac:dyDescent="0.2">
      <c r="P250" s="53"/>
    </row>
    <row r="251" spans="16:16" s="51" customFormat="1" ht="12.75" x14ac:dyDescent="0.2">
      <c r="P251" s="53"/>
    </row>
    <row r="252" spans="16:16" s="51" customFormat="1" ht="12.75" x14ac:dyDescent="0.2">
      <c r="P252" s="53"/>
    </row>
    <row r="253" spans="16:16" s="51" customFormat="1" ht="12.75" x14ac:dyDescent="0.2">
      <c r="P253" s="53"/>
    </row>
    <row r="254" spans="16:16" s="51" customFormat="1" ht="12.75" x14ac:dyDescent="0.2">
      <c r="P254" s="53"/>
    </row>
    <row r="255" spans="16:16" s="51" customFormat="1" ht="12.75" x14ac:dyDescent="0.2">
      <c r="P255" s="53"/>
    </row>
    <row r="256" spans="16:16" s="51" customFormat="1" ht="12.75" x14ac:dyDescent="0.2">
      <c r="P256" s="53"/>
    </row>
    <row r="257" spans="16:16" s="51" customFormat="1" ht="12.75" x14ac:dyDescent="0.2">
      <c r="P257" s="53"/>
    </row>
    <row r="258" spans="16:16" s="51" customFormat="1" ht="12.75" x14ac:dyDescent="0.2">
      <c r="P258" s="53"/>
    </row>
    <row r="259" spans="16:16" s="51" customFormat="1" ht="12.75" x14ac:dyDescent="0.2">
      <c r="P259" s="53"/>
    </row>
    <row r="260" spans="16:16" s="51" customFormat="1" ht="12.75" x14ac:dyDescent="0.2">
      <c r="P260" s="53"/>
    </row>
    <row r="261" spans="16:16" s="51" customFormat="1" ht="12.75" x14ac:dyDescent="0.2">
      <c r="P261" s="53"/>
    </row>
    <row r="262" spans="16:16" s="51" customFormat="1" ht="12.75" x14ac:dyDescent="0.2">
      <c r="P262" s="53"/>
    </row>
    <row r="263" spans="16:16" s="51" customFormat="1" ht="12.75" x14ac:dyDescent="0.2">
      <c r="P263" s="53"/>
    </row>
    <row r="264" spans="16:16" s="51" customFormat="1" ht="12.75" x14ac:dyDescent="0.2">
      <c r="P264" s="53"/>
    </row>
    <row r="265" spans="16:16" s="51" customFormat="1" ht="12.75" x14ac:dyDescent="0.2">
      <c r="P265" s="53"/>
    </row>
    <row r="266" spans="16:16" s="51" customFormat="1" ht="12.75" x14ac:dyDescent="0.2">
      <c r="P266" s="53"/>
    </row>
    <row r="267" spans="16:16" s="51" customFormat="1" ht="12.75" x14ac:dyDescent="0.2">
      <c r="P267" s="53"/>
    </row>
    <row r="268" spans="16:16" s="51" customFormat="1" ht="12.75" x14ac:dyDescent="0.2">
      <c r="P268" s="53"/>
    </row>
    <row r="269" spans="16:16" s="51" customFormat="1" ht="12.75" x14ac:dyDescent="0.2">
      <c r="P269" s="53"/>
    </row>
    <row r="270" spans="16:16" s="51" customFormat="1" ht="12.75" x14ac:dyDescent="0.2">
      <c r="P270" s="53"/>
    </row>
    <row r="271" spans="16:16" s="51" customFormat="1" ht="12.75" x14ac:dyDescent="0.2">
      <c r="P271" s="53"/>
    </row>
    <row r="272" spans="16:16" s="51" customFormat="1" ht="12.75" x14ac:dyDescent="0.2">
      <c r="P272" s="53"/>
    </row>
    <row r="273" spans="16:16" s="51" customFormat="1" ht="12.75" x14ac:dyDescent="0.2">
      <c r="P273" s="53"/>
    </row>
    <row r="274" spans="16:16" s="51" customFormat="1" ht="12.75" x14ac:dyDescent="0.2">
      <c r="P274" s="53"/>
    </row>
    <row r="275" spans="16:16" s="51" customFormat="1" ht="12.75" x14ac:dyDescent="0.2">
      <c r="P275" s="53"/>
    </row>
    <row r="276" spans="16:16" s="51" customFormat="1" ht="12.75" x14ac:dyDescent="0.2">
      <c r="P276" s="53"/>
    </row>
    <row r="277" spans="16:16" s="51" customFormat="1" ht="12.75" x14ac:dyDescent="0.2">
      <c r="P277" s="53"/>
    </row>
    <row r="278" spans="16:16" s="51" customFormat="1" ht="12.75" x14ac:dyDescent="0.2">
      <c r="P278" s="53"/>
    </row>
    <row r="279" spans="16:16" s="51" customFormat="1" ht="12.75" x14ac:dyDescent="0.2">
      <c r="P279" s="53"/>
    </row>
    <row r="280" spans="16:16" s="51" customFormat="1" ht="12.75" x14ac:dyDescent="0.2">
      <c r="P280" s="53"/>
    </row>
    <row r="281" spans="16:16" s="51" customFormat="1" ht="12.75" x14ac:dyDescent="0.2">
      <c r="P281" s="53"/>
    </row>
    <row r="282" spans="16:16" s="51" customFormat="1" ht="12.75" x14ac:dyDescent="0.2">
      <c r="P282" s="53"/>
    </row>
    <row r="283" spans="16:16" s="51" customFormat="1" ht="12.75" x14ac:dyDescent="0.2">
      <c r="P283" s="53"/>
    </row>
    <row r="284" spans="16:16" s="51" customFormat="1" ht="12.75" x14ac:dyDescent="0.2">
      <c r="P284" s="53"/>
    </row>
    <row r="285" spans="16:16" s="51" customFormat="1" ht="12.75" x14ac:dyDescent="0.2">
      <c r="P285" s="53"/>
    </row>
    <row r="286" spans="16:16" s="51" customFormat="1" ht="12.75" x14ac:dyDescent="0.2">
      <c r="P286" s="53"/>
    </row>
    <row r="287" spans="16:16" s="51" customFormat="1" ht="12.75" x14ac:dyDescent="0.2">
      <c r="P287" s="53"/>
    </row>
    <row r="288" spans="16:16" s="51" customFormat="1" ht="12.75" x14ac:dyDescent="0.2">
      <c r="P288" s="53"/>
    </row>
    <row r="289" spans="16:16" s="51" customFormat="1" ht="12.75" x14ac:dyDescent="0.2">
      <c r="P289" s="53"/>
    </row>
    <row r="290" spans="16:16" s="51" customFormat="1" ht="12.75" x14ac:dyDescent="0.2">
      <c r="P290" s="53"/>
    </row>
    <row r="291" spans="16:16" s="51" customFormat="1" ht="12.75" x14ac:dyDescent="0.2">
      <c r="P291" s="53"/>
    </row>
    <row r="292" spans="16:16" s="51" customFormat="1" ht="12.75" x14ac:dyDescent="0.2">
      <c r="P292" s="53"/>
    </row>
    <row r="293" spans="16:16" s="51" customFormat="1" ht="12.75" x14ac:dyDescent="0.2">
      <c r="P293" s="53"/>
    </row>
    <row r="294" spans="16:16" s="51" customFormat="1" ht="12.75" x14ac:dyDescent="0.2">
      <c r="P294" s="53"/>
    </row>
    <row r="295" spans="16:16" s="51" customFormat="1" ht="12.75" x14ac:dyDescent="0.2">
      <c r="P295" s="53"/>
    </row>
    <row r="296" spans="16:16" s="51" customFormat="1" ht="12.75" x14ac:dyDescent="0.2">
      <c r="P296" s="53"/>
    </row>
    <row r="297" spans="16:16" s="51" customFormat="1" ht="12.75" x14ac:dyDescent="0.2">
      <c r="P297" s="53"/>
    </row>
    <row r="298" spans="16:16" s="51" customFormat="1" ht="12.75" x14ac:dyDescent="0.2">
      <c r="P298" s="53"/>
    </row>
    <row r="299" spans="16:16" s="51" customFormat="1" ht="12.75" x14ac:dyDescent="0.2">
      <c r="P299" s="53"/>
    </row>
    <row r="300" spans="16:16" s="51" customFormat="1" ht="12.75" x14ac:dyDescent="0.2">
      <c r="P300" s="53"/>
    </row>
    <row r="301" spans="16:16" s="51" customFormat="1" ht="12.75" x14ac:dyDescent="0.2">
      <c r="P301" s="53"/>
    </row>
    <row r="302" spans="16:16" s="51" customFormat="1" ht="12.75" x14ac:dyDescent="0.2">
      <c r="P302" s="53"/>
    </row>
    <row r="303" spans="16:16" s="51" customFormat="1" ht="12.75" x14ac:dyDescent="0.2">
      <c r="P303" s="53"/>
    </row>
    <row r="304" spans="16:16" s="51" customFormat="1" ht="12.75" x14ac:dyDescent="0.2">
      <c r="P304" s="53"/>
    </row>
    <row r="305" spans="16:16" s="51" customFormat="1" ht="12.75" x14ac:dyDescent="0.2">
      <c r="P305" s="53"/>
    </row>
    <row r="306" spans="16:16" s="51" customFormat="1" ht="12.75" x14ac:dyDescent="0.2">
      <c r="P306" s="53"/>
    </row>
    <row r="307" spans="16:16" s="51" customFormat="1" ht="12.75" x14ac:dyDescent="0.2">
      <c r="P307" s="53"/>
    </row>
    <row r="308" spans="16:16" s="51" customFormat="1" ht="12.75" x14ac:dyDescent="0.2">
      <c r="P308" s="53"/>
    </row>
    <row r="309" spans="16:16" s="51" customFormat="1" ht="12.75" x14ac:dyDescent="0.2">
      <c r="P309" s="53"/>
    </row>
    <row r="310" spans="16:16" s="51" customFormat="1" ht="12.75" x14ac:dyDescent="0.2">
      <c r="P310" s="53"/>
    </row>
    <row r="311" spans="16:16" s="51" customFormat="1" ht="12.75" x14ac:dyDescent="0.2">
      <c r="P311" s="53"/>
    </row>
    <row r="312" spans="16:16" s="51" customFormat="1" ht="12.75" x14ac:dyDescent="0.2">
      <c r="P312" s="53"/>
    </row>
    <row r="313" spans="16:16" s="51" customFormat="1" ht="12.75" x14ac:dyDescent="0.2">
      <c r="P313" s="53"/>
    </row>
    <row r="314" spans="16:16" s="51" customFormat="1" ht="12.75" x14ac:dyDescent="0.2">
      <c r="P314" s="53"/>
    </row>
    <row r="315" spans="16:16" s="51" customFormat="1" ht="12.75" x14ac:dyDescent="0.2">
      <c r="P315" s="53"/>
    </row>
    <row r="316" spans="16:16" s="51" customFormat="1" ht="12.75" x14ac:dyDescent="0.2">
      <c r="P316" s="53"/>
    </row>
    <row r="317" spans="16:16" s="51" customFormat="1" ht="12.75" x14ac:dyDescent="0.2">
      <c r="P317" s="53"/>
    </row>
    <row r="318" spans="16:16" s="51" customFormat="1" ht="12.75" x14ac:dyDescent="0.2">
      <c r="P318" s="53"/>
    </row>
    <row r="319" spans="16:16" s="51" customFormat="1" ht="12.75" x14ac:dyDescent="0.2">
      <c r="P319" s="53"/>
    </row>
    <row r="320" spans="16:16" s="51" customFormat="1" ht="12.75" x14ac:dyDescent="0.2">
      <c r="P320" s="53"/>
    </row>
    <row r="321" spans="16:16" s="51" customFormat="1" ht="12.75" x14ac:dyDescent="0.2">
      <c r="P321" s="53"/>
    </row>
    <row r="322" spans="16:16" s="51" customFormat="1" ht="12.75" x14ac:dyDescent="0.2">
      <c r="P322" s="53"/>
    </row>
    <row r="323" spans="16:16" s="51" customFormat="1" ht="12.75" x14ac:dyDescent="0.2">
      <c r="P323" s="53"/>
    </row>
    <row r="324" spans="16:16" s="51" customFormat="1" ht="12.75" x14ac:dyDescent="0.2">
      <c r="P324" s="53"/>
    </row>
    <row r="325" spans="16:16" s="51" customFormat="1" ht="12.75" x14ac:dyDescent="0.2">
      <c r="P325" s="53"/>
    </row>
    <row r="326" spans="16:16" s="51" customFormat="1" ht="12.75" x14ac:dyDescent="0.2">
      <c r="P326" s="53"/>
    </row>
    <row r="327" spans="16:16" s="51" customFormat="1" ht="12.75" x14ac:dyDescent="0.2">
      <c r="P327" s="53"/>
    </row>
    <row r="328" spans="16:16" s="51" customFormat="1" ht="12.75" x14ac:dyDescent="0.2">
      <c r="P328" s="53"/>
    </row>
    <row r="329" spans="16:16" s="51" customFormat="1" ht="12.75" x14ac:dyDescent="0.2">
      <c r="P329" s="53"/>
    </row>
    <row r="330" spans="16:16" s="51" customFormat="1" ht="12.75" x14ac:dyDescent="0.2">
      <c r="P330" s="53"/>
    </row>
    <row r="331" spans="16:16" s="51" customFormat="1" ht="12.75" x14ac:dyDescent="0.2">
      <c r="P331" s="53"/>
    </row>
    <row r="332" spans="16:16" s="51" customFormat="1" ht="12.75" x14ac:dyDescent="0.2">
      <c r="P332" s="53"/>
    </row>
    <row r="333" spans="16:16" s="51" customFormat="1" ht="12.75" x14ac:dyDescent="0.2">
      <c r="P333" s="53"/>
    </row>
    <row r="334" spans="16:16" s="51" customFormat="1" ht="12.75" x14ac:dyDescent="0.2">
      <c r="P334" s="53"/>
    </row>
    <row r="335" spans="16:16" s="51" customFormat="1" ht="12.75" x14ac:dyDescent="0.2">
      <c r="P335" s="53"/>
    </row>
    <row r="336" spans="16:16" s="51" customFormat="1" ht="12.75" x14ac:dyDescent="0.2">
      <c r="P336" s="53"/>
    </row>
    <row r="337" spans="16:16" s="51" customFormat="1" ht="12.75" x14ac:dyDescent="0.2">
      <c r="P337" s="53"/>
    </row>
    <row r="338" spans="16:16" s="51" customFormat="1" ht="12.75" x14ac:dyDescent="0.2">
      <c r="P338" s="53"/>
    </row>
    <row r="339" spans="16:16" s="51" customFormat="1" ht="12.75" x14ac:dyDescent="0.2">
      <c r="P339" s="53"/>
    </row>
    <row r="340" spans="16:16" s="51" customFormat="1" ht="12.75" x14ac:dyDescent="0.2">
      <c r="P340" s="53"/>
    </row>
    <row r="341" spans="16:16" s="51" customFormat="1" ht="12.75" x14ac:dyDescent="0.2">
      <c r="P341" s="53"/>
    </row>
    <row r="342" spans="16:16" s="51" customFormat="1" ht="12.75" x14ac:dyDescent="0.2">
      <c r="P342" s="53"/>
    </row>
    <row r="343" spans="16:16" s="51" customFormat="1" ht="12.75" x14ac:dyDescent="0.2">
      <c r="P343" s="53"/>
    </row>
    <row r="344" spans="16:16" s="51" customFormat="1" ht="12.75" x14ac:dyDescent="0.2">
      <c r="P344" s="53"/>
    </row>
    <row r="345" spans="16:16" s="51" customFormat="1" ht="12.75" x14ac:dyDescent="0.2">
      <c r="P345" s="53"/>
    </row>
    <row r="346" spans="16:16" s="51" customFormat="1" ht="12.75" x14ac:dyDescent="0.2">
      <c r="P346" s="53"/>
    </row>
    <row r="347" spans="16:16" s="51" customFormat="1" ht="12.75" x14ac:dyDescent="0.2">
      <c r="P347" s="53"/>
    </row>
    <row r="348" spans="16:16" s="51" customFormat="1" ht="12.75" x14ac:dyDescent="0.2">
      <c r="P348" s="53"/>
    </row>
    <row r="349" spans="16:16" s="51" customFormat="1" ht="12.75" x14ac:dyDescent="0.2">
      <c r="P349" s="53"/>
    </row>
    <row r="350" spans="16:16" s="51" customFormat="1" ht="12.75" x14ac:dyDescent="0.2">
      <c r="P350" s="53"/>
    </row>
    <row r="351" spans="16:16" s="51" customFormat="1" ht="12.75" x14ac:dyDescent="0.2">
      <c r="P351" s="53"/>
    </row>
    <row r="352" spans="16:16" s="51" customFormat="1" ht="12.75" x14ac:dyDescent="0.2">
      <c r="P352" s="53"/>
    </row>
    <row r="353" spans="16:16" s="51" customFormat="1" ht="12.75" x14ac:dyDescent="0.2">
      <c r="P353" s="53"/>
    </row>
    <row r="354" spans="16:16" s="51" customFormat="1" ht="12.75" x14ac:dyDescent="0.2">
      <c r="P354" s="53"/>
    </row>
    <row r="355" spans="16:16" s="51" customFormat="1" ht="12.75" x14ac:dyDescent="0.2">
      <c r="P355" s="53"/>
    </row>
    <row r="356" spans="16:16" s="51" customFormat="1" ht="12.75" x14ac:dyDescent="0.2">
      <c r="P356" s="53"/>
    </row>
    <row r="357" spans="16:16" s="51" customFormat="1" ht="12.75" x14ac:dyDescent="0.2">
      <c r="P357" s="53"/>
    </row>
    <row r="358" spans="16:16" s="51" customFormat="1" ht="12.75" x14ac:dyDescent="0.2">
      <c r="P358" s="53"/>
    </row>
    <row r="359" spans="16:16" s="51" customFormat="1" ht="12.75" x14ac:dyDescent="0.2">
      <c r="P359" s="53"/>
    </row>
    <row r="360" spans="16:16" s="51" customFormat="1" ht="12.75" x14ac:dyDescent="0.2">
      <c r="P360" s="53"/>
    </row>
    <row r="361" spans="16:16" s="51" customFormat="1" ht="12.75" x14ac:dyDescent="0.2">
      <c r="P361" s="53"/>
    </row>
    <row r="362" spans="16:16" s="51" customFormat="1" ht="12.75" x14ac:dyDescent="0.2">
      <c r="P362" s="53"/>
    </row>
    <row r="363" spans="16:16" s="51" customFormat="1" ht="12.75" x14ac:dyDescent="0.2">
      <c r="P363" s="53"/>
    </row>
    <row r="364" spans="16:16" s="51" customFormat="1" ht="12.75" x14ac:dyDescent="0.2">
      <c r="P364" s="53"/>
    </row>
    <row r="365" spans="16:16" s="51" customFormat="1" ht="12.75" x14ac:dyDescent="0.2">
      <c r="P365" s="53"/>
    </row>
    <row r="366" spans="16:16" s="51" customFormat="1" ht="12.75" x14ac:dyDescent="0.2">
      <c r="P366" s="53"/>
    </row>
    <row r="367" spans="16:16" s="51" customFormat="1" ht="12.75" x14ac:dyDescent="0.2">
      <c r="P367" s="53"/>
    </row>
    <row r="368" spans="16:16" s="51" customFormat="1" ht="12.75" x14ac:dyDescent="0.2">
      <c r="P368" s="53"/>
    </row>
    <row r="369" spans="16:16" s="51" customFormat="1" ht="12.75" x14ac:dyDescent="0.2">
      <c r="P369" s="53"/>
    </row>
    <row r="370" spans="16:16" s="51" customFormat="1" ht="12.75" x14ac:dyDescent="0.2">
      <c r="P370" s="53"/>
    </row>
    <row r="371" spans="16:16" s="51" customFormat="1" ht="12.75" x14ac:dyDescent="0.2">
      <c r="P371" s="53"/>
    </row>
    <row r="372" spans="16:16" s="51" customFormat="1" ht="12.75" x14ac:dyDescent="0.2">
      <c r="P372" s="53"/>
    </row>
    <row r="373" spans="16:16" s="51" customFormat="1" ht="12.75" x14ac:dyDescent="0.2">
      <c r="P373" s="53"/>
    </row>
    <row r="374" spans="16:16" s="51" customFormat="1" ht="12.75" x14ac:dyDescent="0.2">
      <c r="P374" s="53"/>
    </row>
    <row r="375" spans="16:16" s="51" customFormat="1" ht="12.75" x14ac:dyDescent="0.2">
      <c r="P375" s="53"/>
    </row>
    <row r="376" spans="16:16" s="51" customFormat="1" ht="12.75" x14ac:dyDescent="0.2">
      <c r="P376" s="53"/>
    </row>
    <row r="377" spans="16:16" s="51" customFormat="1" ht="12.75" x14ac:dyDescent="0.2">
      <c r="P377" s="53"/>
    </row>
    <row r="378" spans="16:16" s="51" customFormat="1" ht="12.75" x14ac:dyDescent="0.2">
      <c r="P378" s="53"/>
    </row>
    <row r="379" spans="16:16" s="51" customFormat="1" ht="12.75" x14ac:dyDescent="0.2">
      <c r="P379" s="53"/>
    </row>
    <row r="380" spans="16:16" s="51" customFormat="1" ht="12.75" x14ac:dyDescent="0.2">
      <c r="P380" s="53"/>
    </row>
    <row r="381" spans="16:16" s="51" customFormat="1" ht="12.75" x14ac:dyDescent="0.2">
      <c r="P381" s="53"/>
    </row>
    <row r="382" spans="16:16" s="51" customFormat="1" ht="12.75" x14ac:dyDescent="0.2">
      <c r="P382" s="53"/>
    </row>
    <row r="383" spans="16:16" s="51" customFormat="1" ht="12.75" x14ac:dyDescent="0.2">
      <c r="P383" s="53"/>
    </row>
    <row r="384" spans="16:16" s="51" customFormat="1" ht="12.75" x14ac:dyDescent="0.2">
      <c r="P384" s="53"/>
    </row>
    <row r="385" spans="16:16" s="51" customFormat="1" ht="12.75" x14ac:dyDescent="0.2">
      <c r="P385" s="53"/>
    </row>
    <row r="386" spans="16:16" s="51" customFormat="1" ht="12.75" x14ac:dyDescent="0.2">
      <c r="P386" s="53"/>
    </row>
    <row r="387" spans="16:16" s="51" customFormat="1" ht="12.75" x14ac:dyDescent="0.2">
      <c r="P387" s="53"/>
    </row>
    <row r="388" spans="16:16" s="51" customFormat="1" ht="12.75" x14ac:dyDescent="0.2">
      <c r="P388" s="53"/>
    </row>
    <row r="389" spans="16:16" s="51" customFormat="1" ht="12.75" x14ac:dyDescent="0.2">
      <c r="P389" s="53"/>
    </row>
    <row r="390" spans="16:16" s="51" customFormat="1" ht="12.75" x14ac:dyDescent="0.2">
      <c r="P390" s="53"/>
    </row>
    <row r="391" spans="16:16" s="51" customFormat="1" ht="12.75" x14ac:dyDescent="0.2">
      <c r="P391" s="53"/>
    </row>
    <row r="392" spans="16:16" s="51" customFormat="1" ht="12.75" x14ac:dyDescent="0.2">
      <c r="P392" s="53"/>
    </row>
    <row r="393" spans="16:16" s="51" customFormat="1" ht="12.75" x14ac:dyDescent="0.2">
      <c r="P393" s="53"/>
    </row>
    <row r="394" spans="16:16" s="51" customFormat="1" ht="12.75" x14ac:dyDescent="0.2">
      <c r="P394" s="53"/>
    </row>
    <row r="395" spans="16:16" s="51" customFormat="1" ht="12.75" x14ac:dyDescent="0.2">
      <c r="P395" s="53"/>
    </row>
    <row r="396" spans="16:16" s="51" customFormat="1" ht="12.75" x14ac:dyDescent="0.2">
      <c r="P396" s="53"/>
    </row>
    <row r="397" spans="16:16" s="51" customFormat="1" ht="12.75" x14ac:dyDescent="0.2">
      <c r="P397" s="53"/>
    </row>
    <row r="398" spans="16:16" s="51" customFormat="1" ht="12.75" x14ac:dyDescent="0.2">
      <c r="P398" s="53"/>
    </row>
    <row r="399" spans="16:16" s="51" customFormat="1" ht="12.75" x14ac:dyDescent="0.2">
      <c r="P399" s="53"/>
    </row>
    <row r="400" spans="16:16" s="51" customFormat="1" ht="12.75" x14ac:dyDescent="0.2">
      <c r="P400" s="53"/>
    </row>
    <row r="401" spans="16:16" s="51" customFormat="1" ht="12.75" x14ac:dyDescent="0.2">
      <c r="P401" s="53"/>
    </row>
    <row r="402" spans="16:16" s="51" customFormat="1" ht="12.75" x14ac:dyDescent="0.2">
      <c r="P402" s="53"/>
    </row>
    <row r="403" spans="16:16" s="51" customFormat="1" ht="12.75" x14ac:dyDescent="0.2">
      <c r="P403" s="53"/>
    </row>
    <row r="404" spans="16:16" s="51" customFormat="1" ht="12.75" x14ac:dyDescent="0.2">
      <c r="P404" s="53"/>
    </row>
    <row r="405" spans="16:16" s="51" customFormat="1" ht="12.75" x14ac:dyDescent="0.2">
      <c r="P405" s="53"/>
    </row>
    <row r="406" spans="16:16" s="51" customFormat="1" ht="12.75" x14ac:dyDescent="0.2">
      <c r="P406" s="53"/>
    </row>
    <row r="407" spans="16:16" s="51" customFormat="1" ht="12.75" x14ac:dyDescent="0.2">
      <c r="P407" s="53"/>
    </row>
    <row r="408" spans="16:16" s="51" customFormat="1" ht="12.75" x14ac:dyDescent="0.2">
      <c r="P408" s="53"/>
    </row>
    <row r="409" spans="16:16" s="51" customFormat="1" ht="12.75" x14ac:dyDescent="0.2">
      <c r="P409" s="53"/>
    </row>
    <row r="410" spans="16:16" s="51" customFormat="1" ht="12.75" x14ac:dyDescent="0.2">
      <c r="P410" s="53"/>
    </row>
    <row r="411" spans="16:16" s="51" customFormat="1" ht="12.75" x14ac:dyDescent="0.2">
      <c r="P411" s="53"/>
    </row>
    <row r="412" spans="16:16" s="51" customFormat="1" ht="12.75" x14ac:dyDescent="0.2">
      <c r="P412" s="53"/>
    </row>
    <row r="413" spans="16:16" s="51" customFormat="1" ht="12.75" x14ac:dyDescent="0.2">
      <c r="P413" s="53"/>
    </row>
    <row r="414" spans="16:16" s="51" customFormat="1" ht="12.75" x14ac:dyDescent="0.2">
      <c r="P414" s="53"/>
    </row>
    <row r="415" spans="16:16" s="51" customFormat="1" ht="12.75" x14ac:dyDescent="0.2">
      <c r="P415" s="53"/>
    </row>
    <row r="416" spans="16:16" s="51" customFormat="1" ht="12.75" x14ac:dyDescent="0.2">
      <c r="P416" s="53"/>
    </row>
    <row r="417" spans="16:16" s="51" customFormat="1" ht="12.75" x14ac:dyDescent="0.2">
      <c r="P417" s="53"/>
    </row>
    <row r="418" spans="16:16" s="51" customFormat="1" ht="12.75" x14ac:dyDescent="0.2">
      <c r="P418" s="53"/>
    </row>
    <row r="419" spans="16:16" s="51" customFormat="1" ht="12.75" x14ac:dyDescent="0.2">
      <c r="P419" s="53"/>
    </row>
    <row r="420" spans="16:16" s="51" customFormat="1" ht="12.75" x14ac:dyDescent="0.2">
      <c r="P420" s="53"/>
    </row>
    <row r="421" spans="16:16" s="51" customFormat="1" ht="12.75" x14ac:dyDescent="0.2">
      <c r="P421" s="53"/>
    </row>
    <row r="422" spans="16:16" s="51" customFormat="1" ht="12.75" x14ac:dyDescent="0.2">
      <c r="P422" s="53"/>
    </row>
    <row r="423" spans="16:16" s="51" customFormat="1" ht="12.75" x14ac:dyDescent="0.2">
      <c r="P423" s="53"/>
    </row>
    <row r="424" spans="16:16" s="51" customFormat="1" ht="12.75" x14ac:dyDescent="0.2">
      <c r="P424" s="53"/>
    </row>
    <row r="425" spans="16:16" s="51" customFormat="1" ht="12.75" x14ac:dyDescent="0.2">
      <c r="P425" s="53"/>
    </row>
    <row r="426" spans="16:16" s="51" customFormat="1" ht="12.75" x14ac:dyDescent="0.2">
      <c r="P426" s="53"/>
    </row>
    <row r="427" spans="16:16" s="51" customFormat="1" ht="12.75" x14ac:dyDescent="0.2">
      <c r="P427" s="53"/>
    </row>
    <row r="428" spans="16:16" s="51" customFormat="1" ht="12.75" x14ac:dyDescent="0.2">
      <c r="P428" s="53"/>
    </row>
    <row r="429" spans="16:16" s="51" customFormat="1" ht="12.75" x14ac:dyDescent="0.2">
      <c r="P429" s="53"/>
    </row>
    <row r="430" spans="16:16" s="51" customFormat="1" ht="12.75" x14ac:dyDescent="0.2">
      <c r="P430" s="53"/>
    </row>
    <row r="431" spans="16:16" s="51" customFormat="1" ht="12.75" x14ac:dyDescent="0.2">
      <c r="P431" s="53"/>
    </row>
    <row r="432" spans="16:16" s="51" customFormat="1" ht="12.75" x14ac:dyDescent="0.2">
      <c r="P432" s="53"/>
    </row>
    <row r="433" spans="16:16" s="51" customFormat="1" ht="12.75" x14ac:dyDescent="0.2">
      <c r="P433" s="53"/>
    </row>
    <row r="434" spans="16:16" s="51" customFormat="1" ht="12.75" x14ac:dyDescent="0.2">
      <c r="P434" s="53"/>
    </row>
    <row r="435" spans="16:16" s="51" customFormat="1" ht="12.75" x14ac:dyDescent="0.2">
      <c r="P435" s="53"/>
    </row>
    <row r="436" spans="16:16" s="51" customFormat="1" ht="12.75" x14ac:dyDescent="0.2">
      <c r="P436" s="53"/>
    </row>
    <row r="437" spans="16:16" s="51" customFormat="1" ht="12.75" x14ac:dyDescent="0.2">
      <c r="P437" s="53"/>
    </row>
    <row r="438" spans="16:16" s="51" customFormat="1" ht="12.75" x14ac:dyDescent="0.2">
      <c r="P438" s="53"/>
    </row>
    <row r="439" spans="16:16" s="51" customFormat="1" ht="12.75" x14ac:dyDescent="0.2">
      <c r="P439" s="53"/>
    </row>
    <row r="440" spans="16:16" s="51" customFormat="1" ht="12.75" x14ac:dyDescent="0.2">
      <c r="P440" s="53"/>
    </row>
    <row r="441" spans="16:16" s="51" customFormat="1" ht="12.75" x14ac:dyDescent="0.2">
      <c r="P441" s="53"/>
    </row>
    <row r="442" spans="16:16" s="51" customFormat="1" ht="12.75" x14ac:dyDescent="0.2">
      <c r="P442" s="53"/>
    </row>
    <row r="443" spans="16:16" s="51" customFormat="1" ht="12.75" x14ac:dyDescent="0.2">
      <c r="P443" s="53"/>
    </row>
    <row r="444" spans="16:16" s="51" customFormat="1" ht="12.75" x14ac:dyDescent="0.2">
      <c r="P444" s="53"/>
    </row>
    <row r="445" spans="16:16" s="51" customFormat="1" ht="12.75" x14ac:dyDescent="0.2">
      <c r="P445" s="53"/>
    </row>
    <row r="446" spans="16:16" s="51" customFormat="1" ht="12.75" x14ac:dyDescent="0.2">
      <c r="P446" s="53"/>
    </row>
    <row r="447" spans="16:16" s="51" customFormat="1" ht="12.75" x14ac:dyDescent="0.2">
      <c r="P447" s="53"/>
    </row>
    <row r="448" spans="16:16" s="51" customFormat="1" ht="12.75" x14ac:dyDescent="0.2">
      <c r="P448" s="53"/>
    </row>
    <row r="449" spans="16:16" s="51" customFormat="1" ht="12.75" x14ac:dyDescent="0.2">
      <c r="P449" s="53"/>
    </row>
    <row r="450" spans="16:16" s="51" customFormat="1" ht="12.75" x14ac:dyDescent="0.2">
      <c r="P450" s="53"/>
    </row>
    <row r="451" spans="16:16" s="51" customFormat="1" ht="12.75" x14ac:dyDescent="0.2">
      <c r="P451" s="53"/>
    </row>
    <row r="452" spans="16:16" s="51" customFormat="1" ht="12.75" x14ac:dyDescent="0.2">
      <c r="P452" s="53"/>
    </row>
    <row r="453" spans="16:16" s="51" customFormat="1" ht="12.75" x14ac:dyDescent="0.2">
      <c r="P453" s="53"/>
    </row>
    <row r="454" spans="16:16" s="51" customFormat="1" ht="12.75" x14ac:dyDescent="0.2">
      <c r="P454" s="53"/>
    </row>
    <row r="455" spans="16:16" s="51" customFormat="1" ht="12.75" x14ac:dyDescent="0.2">
      <c r="P455" s="53"/>
    </row>
    <row r="456" spans="16:16" s="51" customFormat="1" ht="12.75" x14ac:dyDescent="0.2">
      <c r="P456" s="53"/>
    </row>
    <row r="457" spans="16:16" s="51" customFormat="1" ht="12.75" x14ac:dyDescent="0.2">
      <c r="P457" s="53"/>
    </row>
    <row r="458" spans="16:16" s="51" customFormat="1" ht="12.75" x14ac:dyDescent="0.2">
      <c r="P458" s="53"/>
    </row>
  </sheetData>
  <mergeCells count="1">
    <mergeCell ref="D13:H13"/>
  </mergeCells>
  <pageMargins left="0.25" right="0.25" top="1" bottom="1" header="0.5" footer="0.5"/>
  <pageSetup scale="55" orientation="landscape" horizontalDpi="4294967295" verticalDpi="4294967295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7"/>
  <sheetViews>
    <sheetView workbookViewId="0">
      <selection activeCell="G51" sqref="G51"/>
    </sheetView>
  </sheetViews>
  <sheetFormatPr defaultColWidth="14.42578125" defaultRowHeight="9" x14ac:dyDescent="0.15"/>
  <cols>
    <col min="1" max="1" width="17.7109375" style="46" customWidth="1"/>
    <col min="2" max="2" width="8.85546875" style="46" customWidth="1"/>
    <col min="3" max="3" width="10.42578125" style="46" customWidth="1"/>
    <col min="4" max="4" width="11.28515625" style="46" customWidth="1"/>
    <col min="5" max="5" width="12.5703125" style="46" customWidth="1"/>
    <col min="6" max="7" width="11.5703125" style="46" customWidth="1"/>
    <col min="8" max="8" width="10.5703125" style="46" customWidth="1"/>
    <col min="9" max="256" width="14.42578125" style="46"/>
    <col min="257" max="257" width="17.7109375" style="46" customWidth="1"/>
    <col min="258" max="258" width="8.85546875" style="46" customWidth="1"/>
    <col min="259" max="259" width="10.42578125" style="46" customWidth="1"/>
    <col min="260" max="260" width="11.28515625" style="46" customWidth="1"/>
    <col min="261" max="261" width="12.5703125" style="46" customWidth="1"/>
    <col min="262" max="263" width="11.5703125" style="46" customWidth="1"/>
    <col min="264" max="264" width="10.5703125" style="46" customWidth="1"/>
    <col min="265" max="512" width="14.42578125" style="46"/>
    <col min="513" max="513" width="17.7109375" style="46" customWidth="1"/>
    <col min="514" max="514" width="8.85546875" style="46" customWidth="1"/>
    <col min="515" max="515" width="10.42578125" style="46" customWidth="1"/>
    <col min="516" max="516" width="11.28515625" style="46" customWidth="1"/>
    <col min="517" max="517" width="12.5703125" style="46" customWidth="1"/>
    <col min="518" max="519" width="11.5703125" style="46" customWidth="1"/>
    <col min="520" max="520" width="10.5703125" style="46" customWidth="1"/>
    <col min="521" max="768" width="14.42578125" style="46"/>
    <col min="769" max="769" width="17.7109375" style="46" customWidth="1"/>
    <col min="770" max="770" width="8.85546875" style="46" customWidth="1"/>
    <col min="771" max="771" width="10.42578125" style="46" customWidth="1"/>
    <col min="772" max="772" width="11.28515625" style="46" customWidth="1"/>
    <col min="773" max="773" width="12.5703125" style="46" customWidth="1"/>
    <col min="774" max="775" width="11.5703125" style="46" customWidth="1"/>
    <col min="776" max="776" width="10.5703125" style="46" customWidth="1"/>
    <col min="777" max="1024" width="14.42578125" style="46"/>
    <col min="1025" max="1025" width="17.7109375" style="46" customWidth="1"/>
    <col min="1026" max="1026" width="8.85546875" style="46" customWidth="1"/>
    <col min="1027" max="1027" width="10.42578125" style="46" customWidth="1"/>
    <col min="1028" max="1028" width="11.28515625" style="46" customWidth="1"/>
    <col min="1029" max="1029" width="12.5703125" style="46" customWidth="1"/>
    <col min="1030" max="1031" width="11.5703125" style="46" customWidth="1"/>
    <col min="1032" max="1032" width="10.5703125" style="46" customWidth="1"/>
    <col min="1033" max="1280" width="14.42578125" style="46"/>
    <col min="1281" max="1281" width="17.7109375" style="46" customWidth="1"/>
    <col min="1282" max="1282" width="8.85546875" style="46" customWidth="1"/>
    <col min="1283" max="1283" width="10.42578125" style="46" customWidth="1"/>
    <col min="1284" max="1284" width="11.28515625" style="46" customWidth="1"/>
    <col min="1285" max="1285" width="12.5703125" style="46" customWidth="1"/>
    <col min="1286" max="1287" width="11.5703125" style="46" customWidth="1"/>
    <col min="1288" max="1288" width="10.5703125" style="46" customWidth="1"/>
    <col min="1289" max="1536" width="14.42578125" style="46"/>
    <col min="1537" max="1537" width="17.7109375" style="46" customWidth="1"/>
    <col min="1538" max="1538" width="8.85546875" style="46" customWidth="1"/>
    <col min="1539" max="1539" width="10.42578125" style="46" customWidth="1"/>
    <col min="1540" max="1540" width="11.28515625" style="46" customWidth="1"/>
    <col min="1541" max="1541" width="12.5703125" style="46" customWidth="1"/>
    <col min="1542" max="1543" width="11.5703125" style="46" customWidth="1"/>
    <col min="1544" max="1544" width="10.5703125" style="46" customWidth="1"/>
    <col min="1545" max="1792" width="14.42578125" style="46"/>
    <col min="1793" max="1793" width="17.7109375" style="46" customWidth="1"/>
    <col min="1794" max="1794" width="8.85546875" style="46" customWidth="1"/>
    <col min="1795" max="1795" width="10.42578125" style="46" customWidth="1"/>
    <col min="1796" max="1796" width="11.28515625" style="46" customWidth="1"/>
    <col min="1797" max="1797" width="12.5703125" style="46" customWidth="1"/>
    <col min="1798" max="1799" width="11.5703125" style="46" customWidth="1"/>
    <col min="1800" max="1800" width="10.5703125" style="46" customWidth="1"/>
    <col min="1801" max="2048" width="14.42578125" style="46"/>
    <col min="2049" max="2049" width="17.7109375" style="46" customWidth="1"/>
    <col min="2050" max="2050" width="8.85546875" style="46" customWidth="1"/>
    <col min="2051" max="2051" width="10.42578125" style="46" customWidth="1"/>
    <col min="2052" max="2052" width="11.28515625" style="46" customWidth="1"/>
    <col min="2053" max="2053" width="12.5703125" style="46" customWidth="1"/>
    <col min="2054" max="2055" width="11.5703125" style="46" customWidth="1"/>
    <col min="2056" max="2056" width="10.5703125" style="46" customWidth="1"/>
    <col min="2057" max="2304" width="14.42578125" style="46"/>
    <col min="2305" max="2305" width="17.7109375" style="46" customWidth="1"/>
    <col min="2306" max="2306" width="8.85546875" style="46" customWidth="1"/>
    <col min="2307" max="2307" width="10.42578125" style="46" customWidth="1"/>
    <col min="2308" max="2308" width="11.28515625" style="46" customWidth="1"/>
    <col min="2309" max="2309" width="12.5703125" style="46" customWidth="1"/>
    <col min="2310" max="2311" width="11.5703125" style="46" customWidth="1"/>
    <col min="2312" max="2312" width="10.5703125" style="46" customWidth="1"/>
    <col min="2313" max="2560" width="14.42578125" style="46"/>
    <col min="2561" max="2561" width="17.7109375" style="46" customWidth="1"/>
    <col min="2562" max="2562" width="8.85546875" style="46" customWidth="1"/>
    <col min="2563" max="2563" width="10.42578125" style="46" customWidth="1"/>
    <col min="2564" max="2564" width="11.28515625" style="46" customWidth="1"/>
    <col min="2565" max="2565" width="12.5703125" style="46" customWidth="1"/>
    <col min="2566" max="2567" width="11.5703125" style="46" customWidth="1"/>
    <col min="2568" max="2568" width="10.5703125" style="46" customWidth="1"/>
    <col min="2569" max="2816" width="14.42578125" style="46"/>
    <col min="2817" max="2817" width="17.7109375" style="46" customWidth="1"/>
    <col min="2818" max="2818" width="8.85546875" style="46" customWidth="1"/>
    <col min="2819" max="2819" width="10.42578125" style="46" customWidth="1"/>
    <col min="2820" max="2820" width="11.28515625" style="46" customWidth="1"/>
    <col min="2821" max="2821" width="12.5703125" style="46" customWidth="1"/>
    <col min="2822" max="2823" width="11.5703125" style="46" customWidth="1"/>
    <col min="2824" max="2824" width="10.5703125" style="46" customWidth="1"/>
    <col min="2825" max="3072" width="14.42578125" style="46"/>
    <col min="3073" max="3073" width="17.7109375" style="46" customWidth="1"/>
    <col min="3074" max="3074" width="8.85546875" style="46" customWidth="1"/>
    <col min="3075" max="3075" width="10.42578125" style="46" customWidth="1"/>
    <col min="3076" max="3076" width="11.28515625" style="46" customWidth="1"/>
    <col min="3077" max="3077" width="12.5703125" style="46" customWidth="1"/>
    <col min="3078" max="3079" width="11.5703125" style="46" customWidth="1"/>
    <col min="3080" max="3080" width="10.5703125" style="46" customWidth="1"/>
    <col min="3081" max="3328" width="14.42578125" style="46"/>
    <col min="3329" max="3329" width="17.7109375" style="46" customWidth="1"/>
    <col min="3330" max="3330" width="8.85546875" style="46" customWidth="1"/>
    <col min="3331" max="3331" width="10.42578125" style="46" customWidth="1"/>
    <col min="3332" max="3332" width="11.28515625" style="46" customWidth="1"/>
    <col min="3333" max="3333" width="12.5703125" style="46" customWidth="1"/>
    <col min="3334" max="3335" width="11.5703125" style="46" customWidth="1"/>
    <col min="3336" max="3336" width="10.5703125" style="46" customWidth="1"/>
    <col min="3337" max="3584" width="14.42578125" style="46"/>
    <col min="3585" max="3585" width="17.7109375" style="46" customWidth="1"/>
    <col min="3586" max="3586" width="8.85546875" style="46" customWidth="1"/>
    <col min="3587" max="3587" width="10.42578125" style="46" customWidth="1"/>
    <col min="3588" max="3588" width="11.28515625" style="46" customWidth="1"/>
    <col min="3589" max="3589" width="12.5703125" style="46" customWidth="1"/>
    <col min="3590" max="3591" width="11.5703125" style="46" customWidth="1"/>
    <col min="3592" max="3592" width="10.5703125" style="46" customWidth="1"/>
    <col min="3593" max="3840" width="14.42578125" style="46"/>
    <col min="3841" max="3841" width="17.7109375" style="46" customWidth="1"/>
    <col min="3842" max="3842" width="8.85546875" style="46" customWidth="1"/>
    <col min="3843" max="3843" width="10.42578125" style="46" customWidth="1"/>
    <col min="3844" max="3844" width="11.28515625" style="46" customWidth="1"/>
    <col min="3845" max="3845" width="12.5703125" style="46" customWidth="1"/>
    <col min="3846" max="3847" width="11.5703125" style="46" customWidth="1"/>
    <col min="3848" max="3848" width="10.5703125" style="46" customWidth="1"/>
    <col min="3849" max="4096" width="14.42578125" style="46"/>
    <col min="4097" max="4097" width="17.7109375" style="46" customWidth="1"/>
    <col min="4098" max="4098" width="8.85546875" style="46" customWidth="1"/>
    <col min="4099" max="4099" width="10.42578125" style="46" customWidth="1"/>
    <col min="4100" max="4100" width="11.28515625" style="46" customWidth="1"/>
    <col min="4101" max="4101" width="12.5703125" style="46" customWidth="1"/>
    <col min="4102" max="4103" width="11.5703125" style="46" customWidth="1"/>
    <col min="4104" max="4104" width="10.5703125" style="46" customWidth="1"/>
    <col min="4105" max="4352" width="14.42578125" style="46"/>
    <col min="4353" max="4353" width="17.7109375" style="46" customWidth="1"/>
    <col min="4354" max="4354" width="8.85546875" style="46" customWidth="1"/>
    <col min="4355" max="4355" width="10.42578125" style="46" customWidth="1"/>
    <col min="4356" max="4356" width="11.28515625" style="46" customWidth="1"/>
    <col min="4357" max="4357" width="12.5703125" style="46" customWidth="1"/>
    <col min="4358" max="4359" width="11.5703125" style="46" customWidth="1"/>
    <col min="4360" max="4360" width="10.5703125" style="46" customWidth="1"/>
    <col min="4361" max="4608" width="14.42578125" style="46"/>
    <col min="4609" max="4609" width="17.7109375" style="46" customWidth="1"/>
    <col min="4610" max="4610" width="8.85546875" style="46" customWidth="1"/>
    <col min="4611" max="4611" width="10.42578125" style="46" customWidth="1"/>
    <col min="4612" max="4612" width="11.28515625" style="46" customWidth="1"/>
    <col min="4613" max="4613" width="12.5703125" style="46" customWidth="1"/>
    <col min="4614" max="4615" width="11.5703125" style="46" customWidth="1"/>
    <col min="4616" max="4616" width="10.5703125" style="46" customWidth="1"/>
    <col min="4617" max="4864" width="14.42578125" style="46"/>
    <col min="4865" max="4865" width="17.7109375" style="46" customWidth="1"/>
    <col min="4866" max="4866" width="8.85546875" style="46" customWidth="1"/>
    <col min="4867" max="4867" width="10.42578125" style="46" customWidth="1"/>
    <col min="4868" max="4868" width="11.28515625" style="46" customWidth="1"/>
    <col min="4869" max="4869" width="12.5703125" style="46" customWidth="1"/>
    <col min="4870" max="4871" width="11.5703125" style="46" customWidth="1"/>
    <col min="4872" max="4872" width="10.5703125" style="46" customWidth="1"/>
    <col min="4873" max="5120" width="14.42578125" style="46"/>
    <col min="5121" max="5121" width="17.7109375" style="46" customWidth="1"/>
    <col min="5122" max="5122" width="8.85546875" style="46" customWidth="1"/>
    <col min="5123" max="5123" width="10.42578125" style="46" customWidth="1"/>
    <col min="5124" max="5124" width="11.28515625" style="46" customWidth="1"/>
    <col min="5125" max="5125" width="12.5703125" style="46" customWidth="1"/>
    <col min="5126" max="5127" width="11.5703125" style="46" customWidth="1"/>
    <col min="5128" max="5128" width="10.5703125" style="46" customWidth="1"/>
    <col min="5129" max="5376" width="14.42578125" style="46"/>
    <col min="5377" max="5377" width="17.7109375" style="46" customWidth="1"/>
    <col min="5378" max="5378" width="8.85546875" style="46" customWidth="1"/>
    <col min="5379" max="5379" width="10.42578125" style="46" customWidth="1"/>
    <col min="5380" max="5380" width="11.28515625" style="46" customWidth="1"/>
    <col min="5381" max="5381" width="12.5703125" style="46" customWidth="1"/>
    <col min="5382" max="5383" width="11.5703125" style="46" customWidth="1"/>
    <col min="5384" max="5384" width="10.5703125" style="46" customWidth="1"/>
    <col min="5385" max="5632" width="14.42578125" style="46"/>
    <col min="5633" max="5633" width="17.7109375" style="46" customWidth="1"/>
    <col min="5634" max="5634" width="8.85546875" style="46" customWidth="1"/>
    <col min="5635" max="5635" width="10.42578125" style="46" customWidth="1"/>
    <col min="5636" max="5636" width="11.28515625" style="46" customWidth="1"/>
    <col min="5637" max="5637" width="12.5703125" style="46" customWidth="1"/>
    <col min="5638" max="5639" width="11.5703125" style="46" customWidth="1"/>
    <col min="5640" max="5640" width="10.5703125" style="46" customWidth="1"/>
    <col min="5641" max="5888" width="14.42578125" style="46"/>
    <col min="5889" max="5889" width="17.7109375" style="46" customWidth="1"/>
    <col min="5890" max="5890" width="8.85546875" style="46" customWidth="1"/>
    <col min="5891" max="5891" width="10.42578125" style="46" customWidth="1"/>
    <col min="5892" max="5892" width="11.28515625" style="46" customWidth="1"/>
    <col min="5893" max="5893" width="12.5703125" style="46" customWidth="1"/>
    <col min="5894" max="5895" width="11.5703125" style="46" customWidth="1"/>
    <col min="5896" max="5896" width="10.5703125" style="46" customWidth="1"/>
    <col min="5897" max="6144" width="14.42578125" style="46"/>
    <col min="6145" max="6145" width="17.7109375" style="46" customWidth="1"/>
    <col min="6146" max="6146" width="8.85546875" style="46" customWidth="1"/>
    <col min="6147" max="6147" width="10.42578125" style="46" customWidth="1"/>
    <col min="6148" max="6148" width="11.28515625" style="46" customWidth="1"/>
    <col min="6149" max="6149" width="12.5703125" style="46" customWidth="1"/>
    <col min="6150" max="6151" width="11.5703125" style="46" customWidth="1"/>
    <col min="6152" max="6152" width="10.5703125" style="46" customWidth="1"/>
    <col min="6153" max="6400" width="14.42578125" style="46"/>
    <col min="6401" max="6401" width="17.7109375" style="46" customWidth="1"/>
    <col min="6402" max="6402" width="8.85546875" style="46" customWidth="1"/>
    <col min="6403" max="6403" width="10.42578125" style="46" customWidth="1"/>
    <col min="6404" max="6404" width="11.28515625" style="46" customWidth="1"/>
    <col min="6405" max="6405" width="12.5703125" style="46" customWidth="1"/>
    <col min="6406" max="6407" width="11.5703125" style="46" customWidth="1"/>
    <col min="6408" max="6408" width="10.5703125" style="46" customWidth="1"/>
    <col min="6409" max="6656" width="14.42578125" style="46"/>
    <col min="6657" max="6657" width="17.7109375" style="46" customWidth="1"/>
    <col min="6658" max="6658" width="8.85546875" style="46" customWidth="1"/>
    <col min="6659" max="6659" width="10.42578125" style="46" customWidth="1"/>
    <col min="6660" max="6660" width="11.28515625" style="46" customWidth="1"/>
    <col min="6661" max="6661" width="12.5703125" style="46" customWidth="1"/>
    <col min="6662" max="6663" width="11.5703125" style="46" customWidth="1"/>
    <col min="6664" max="6664" width="10.5703125" style="46" customWidth="1"/>
    <col min="6665" max="6912" width="14.42578125" style="46"/>
    <col min="6913" max="6913" width="17.7109375" style="46" customWidth="1"/>
    <col min="6914" max="6914" width="8.85546875" style="46" customWidth="1"/>
    <col min="6915" max="6915" width="10.42578125" style="46" customWidth="1"/>
    <col min="6916" max="6916" width="11.28515625" style="46" customWidth="1"/>
    <col min="6917" max="6917" width="12.5703125" style="46" customWidth="1"/>
    <col min="6918" max="6919" width="11.5703125" style="46" customWidth="1"/>
    <col min="6920" max="6920" width="10.5703125" style="46" customWidth="1"/>
    <col min="6921" max="7168" width="14.42578125" style="46"/>
    <col min="7169" max="7169" width="17.7109375" style="46" customWidth="1"/>
    <col min="7170" max="7170" width="8.85546875" style="46" customWidth="1"/>
    <col min="7171" max="7171" width="10.42578125" style="46" customWidth="1"/>
    <col min="7172" max="7172" width="11.28515625" style="46" customWidth="1"/>
    <col min="7173" max="7173" width="12.5703125" style="46" customWidth="1"/>
    <col min="7174" max="7175" width="11.5703125" style="46" customWidth="1"/>
    <col min="7176" max="7176" width="10.5703125" style="46" customWidth="1"/>
    <col min="7177" max="7424" width="14.42578125" style="46"/>
    <col min="7425" max="7425" width="17.7109375" style="46" customWidth="1"/>
    <col min="7426" max="7426" width="8.85546875" style="46" customWidth="1"/>
    <col min="7427" max="7427" width="10.42578125" style="46" customWidth="1"/>
    <col min="7428" max="7428" width="11.28515625" style="46" customWidth="1"/>
    <col min="7429" max="7429" width="12.5703125" style="46" customWidth="1"/>
    <col min="7430" max="7431" width="11.5703125" style="46" customWidth="1"/>
    <col min="7432" max="7432" width="10.5703125" style="46" customWidth="1"/>
    <col min="7433" max="7680" width="14.42578125" style="46"/>
    <col min="7681" max="7681" width="17.7109375" style="46" customWidth="1"/>
    <col min="7682" max="7682" width="8.85546875" style="46" customWidth="1"/>
    <col min="7683" max="7683" width="10.42578125" style="46" customWidth="1"/>
    <col min="7684" max="7684" width="11.28515625" style="46" customWidth="1"/>
    <col min="7685" max="7685" width="12.5703125" style="46" customWidth="1"/>
    <col min="7686" max="7687" width="11.5703125" style="46" customWidth="1"/>
    <col min="7688" max="7688" width="10.5703125" style="46" customWidth="1"/>
    <col min="7689" max="7936" width="14.42578125" style="46"/>
    <col min="7937" max="7937" width="17.7109375" style="46" customWidth="1"/>
    <col min="7938" max="7938" width="8.85546875" style="46" customWidth="1"/>
    <col min="7939" max="7939" width="10.42578125" style="46" customWidth="1"/>
    <col min="7940" max="7940" width="11.28515625" style="46" customWidth="1"/>
    <col min="7941" max="7941" width="12.5703125" style="46" customWidth="1"/>
    <col min="7942" max="7943" width="11.5703125" style="46" customWidth="1"/>
    <col min="7944" max="7944" width="10.5703125" style="46" customWidth="1"/>
    <col min="7945" max="8192" width="14.42578125" style="46"/>
    <col min="8193" max="8193" width="17.7109375" style="46" customWidth="1"/>
    <col min="8194" max="8194" width="8.85546875" style="46" customWidth="1"/>
    <col min="8195" max="8195" width="10.42578125" style="46" customWidth="1"/>
    <col min="8196" max="8196" width="11.28515625" style="46" customWidth="1"/>
    <col min="8197" max="8197" width="12.5703125" style="46" customWidth="1"/>
    <col min="8198" max="8199" width="11.5703125" style="46" customWidth="1"/>
    <col min="8200" max="8200" width="10.5703125" style="46" customWidth="1"/>
    <col min="8201" max="8448" width="14.42578125" style="46"/>
    <col min="8449" max="8449" width="17.7109375" style="46" customWidth="1"/>
    <col min="8450" max="8450" width="8.85546875" style="46" customWidth="1"/>
    <col min="8451" max="8451" width="10.42578125" style="46" customWidth="1"/>
    <col min="8452" max="8452" width="11.28515625" style="46" customWidth="1"/>
    <col min="8453" max="8453" width="12.5703125" style="46" customWidth="1"/>
    <col min="8454" max="8455" width="11.5703125" style="46" customWidth="1"/>
    <col min="8456" max="8456" width="10.5703125" style="46" customWidth="1"/>
    <col min="8457" max="8704" width="14.42578125" style="46"/>
    <col min="8705" max="8705" width="17.7109375" style="46" customWidth="1"/>
    <col min="8706" max="8706" width="8.85546875" style="46" customWidth="1"/>
    <col min="8707" max="8707" width="10.42578125" style="46" customWidth="1"/>
    <col min="8708" max="8708" width="11.28515625" style="46" customWidth="1"/>
    <col min="8709" max="8709" width="12.5703125" style="46" customWidth="1"/>
    <col min="8710" max="8711" width="11.5703125" style="46" customWidth="1"/>
    <col min="8712" max="8712" width="10.5703125" style="46" customWidth="1"/>
    <col min="8713" max="8960" width="14.42578125" style="46"/>
    <col min="8961" max="8961" width="17.7109375" style="46" customWidth="1"/>
    <col min="8962" max="8962" width="8.85546875" style="46" customWidth="1"/>
    <col min="8963" max="8963" width="10.42578125" style="46" customWidth="1"/>
    <col min="8964" max="8964" width="11.28515625" style="46" customWidth="1"/>
    <col min="8965" max="8965" width="12.5703125" style="46" customWidth="1"/>
    <col min="8966" max="8967" width="11.5703125" style="46" customWidth="1"/>
    <col min="8968" max="8968" width="10.5703125" style="46" customWidth="1"/>
    <col min="8969" max="9216" width="14.42578125" style="46"/>
    <col min="9217" max="9217" width="17.7109375" style="46" customWidth="1"/>
    <col min="9218" max="9218" width="8.85546875" style="46" customWidth="1"/>
    <col min="9219" max="9219" width="10.42578125" style="46" customWidth="1"/>
    <col min="9220" max="9220" width="11.28515625" style="46" customWidth="1"/>
    <col min="9221" max="9221" width="12.5703125" style="46" customWidth="1"/>
    <col min="9222" max="9223" width="11.5703125" style="46" customWidth="1"/>
    <col min="9224" max="9224" width="10.5703125" style="46" customWidth="1"/>
    <col min="9225" max="9472" width="14.42578125" style="46"/>
    <col min="9473" max="9473" width="17.7109375" style="46" customWidth="1"/>
    <col min="9474" max="9474" width="8.85546875" style="46" customWidth="1"/>
    <col min="9475" max="9475" width="10.42578125" style="46" customWidth="1"/>
    <col min="9476" max="9476" width="11.28515625" style="46" customWidth="1"/>
    <col min="9477" max="9477" width="12.5703125" style="46" customWidth="1"/>
    <col min="9478" max="9479" width="11.5703125" style="46" customWidth="1"/>
    <col min="9480" max="9480" width="10.5703125" style="46" customWidth="1"/>
    <col min="9481" max="9728" width="14.42578125" style="46"/>
    <col min="9729" max="9729" width="17.7109375" style="46" customWidth="1"/>
    <col min="9730" max="9730" width="8.85546875" style="46" customWidth="1"/>
    <col min="9731" max="9731" width="10.42578125" style="46" customWidth="1"/>
    <col min="9732" max="9732" width="11.28515625" style="46" customWidth="1"/>
    <col min="9733" max="9733" width="12.5703125" style="46" customWidth="1"/>
    <col min="9734" max="9735" width="11.5703125" style="46" customWidth="1"/>
    <col min="9736" max="9736" width="10.5703125" style="46" customWidth="1"/>
    <col min="9737" max="9984" width="14.42578125" style="46"/>
    <col min="9985" max="9985" width="17.7109375" style="46" customWidth="1"/>
    <col min="9986" max="9986" width="8.85546875" style="46" customWidth="1"/>
    <col min="9987" max="9987" width="10.42578125" style="46" customWidth="1"/>
    <col min="9988" max="9988" width="11.28515625" style="46" customWidth="1"/>
    <col min="9989" max="9989" width="12.5703125" style="46" customWidth="1"/>
    <col min="9990" max="9991" width="11.5703125" style="46" customWidth="1"/>
    <col min="9992" max="9992" width="10.5703125" style="46" customWidth="1"/>
    <col min="9993" max="10240" width="14.42578125" style="46"/>
    <col min="10241" max="10241" width="17.7109375" style="46" customWidth="1"/>
    <col min="10242" max="10242" width="8.85546875" style="46" customWidth="1"/>
    <col min="10243" max="10243" width="10.42578125" style="46" customWidth="1"/>
    <col min="10244" max="10244" width="11.28515625" style="46" customWidth="1"/>
    <col min="10245" max="10245" width="12.5703125" style="46" customWidth="1"/>
    <col min="10246" max="10247" width="11.5703125" style="46" customWidth="1"/>
    <col min="10248" max="10248" width="10.5703125" style="46" customWidth="1"/>
    <col min="10249" max="10496" width="14.42578125" style="46"/>
    <col min="10497" max="10497" width="17.7109375" style="46" customWidth="1"/>
    <col min="10498" max="10498" width="8.85546875" style="46" customWidth="1"/>
    <col min="10499" max="10499" width="10.42578125" style="46" customWidth="1"/>
    <col min="10500" max="10500" width="11.28515625" style="46" customWidth="1"/>
    <col min="10501" max="10501" width="12.5703125" style="46" customWidth="1"/>
    <col min="10502" max="10503" width="11.5703125" style="46" customWidth="1"/>
    <col min="10504" max="10504" width="10.5703125" style="46" customWidth="1"/>
    <col min="10505" max="10752" width="14.42578125" style="46"/>
    <col min="10753" max="10753" width="17.7109375" style="46" customWidth="1"/>
    <col min="10754" max="10754" width="8.85546875" style="46" customWidth="1"/>
    <col min="10755" max="10755" width="10.42578125" style="46" customWidth="1"/>
    <col min="10756" max="10756" width="11.28515625" style="46" customWidth="1"/>
    <col min="10757" max="10757" width="12.5703125" style="46" customWidth="1"/>
    <col min="10758" max="10759" width="11.5703125" style="46" customWidth="1"/>
    <col min="10760" max="10760" width="10.5703125" style="46" customWidth="1"/>
    <col min="10761" max="11008" width="14.42578125" style="46"/>
    <col min="11009" max="11009" width="17.7109375" style="46" customWidth="1"/>
    <col min="11010" max="11010" width="8.85546875" style="46" customWidth="1"/>
    <col min="11011" max="11011" width="10.42578125" style="46" customWidth="1"/>
    <col min="11012" max="11012" width="11.28515625" style="46" customWidth="1"/>
    <col min="11013" max="11013" width="12.5703125" style="46" customWidth="1"/>
    <col min="11014" max="11015" width="11.5703125" style="46" customWidth="1"/>
    <col min="11016" max="11016" width="10.5703125" style="46" customWidth="1"/>
    <col min="11017" max="11264" width="14.42578125" style="46"/>
    <col min="11265" max="11265" width="17.7109375" style="46" customWidth="1"/>
    <col min="11266" max="11266" width="8.85546875" style="46" customWidth="1"/>
    <col min="11267" max="11267" width="10.42578125" style="46" customWidth="1"/>
    <col min="11268" max="11268" width="11.28515625" style="46" customWidth="1"/>
    <col min="11269" max="11269" width="12.5703125" style="46" customWidth="1"/>
    <col min="11270" max="11271" width="11.5703125" style="46" customWidth="1"/>
    <col min="11272" max="11272" width="10.5703125" style="46" customWidth="1"/>
    <col min="11273" max="11520" width="14.42578125" style="46"/>
    <col min="11521" max="11521" width="17.7109375" style="46" customWidth="1"/>
    <col min="11522" max="11522" width="8.85546875" style="46" customWidth="1"/>
    <col min="11523" max="11523" width="10.42578125" style="46" customWidth="1"/>
    <col min="11524" max="11524" width="11.28515625" style="46" customWidth="1"/>
    <col min="11525" max="11525" width="12.5703125" style="46" customWidth="1"/>
    <col min="11526" max="11527" width="11.5703125" style="46" customWidth="1"/>
    <col min="11528" max="11528" width="10.5703125" style="46" customWidth="1"/>
    <col min="11529" max="11776" width="14.42578125" style="46"/>
    <col min="11777" max="11777" width="17.7109375" style="46" customWidth="1"/>
    <col min="11778" max="11778" width="8.85546875" style="46" customWidth="1"/>
    <col min="11779" max="11779" width="10.42578125" style="46" customWidth="1"/>
    <col min="11780" max="11780" width="11.28515625" style="46" customWidth="1"/>
    <col min="11781" max="11781" width="12.5703125" style="46" customWidth="1"/>
    <col min="11782" max="11783" width="11.5703125" style="46" customWidth="1"/>
    <col min="11784" max="11784" width="10.5703125" style="46" customWidth="1"/>
    <col min="11785" max="12032" width="14.42578125" style="46"/>
    <col min="12033" max="12033" width="17.7109375" style="46" customWidth="1"/>
    <col min="12034" max="12034" width="8.85546875" style="46" customWidth="1"/>
    <col min="12035" max="12035" width="10.42578125" style="46" customWidth="1"/>
    <col min="12036" max="12036" width="11.28515625" style="46" customWidth="1"/>
    <col min="12037" max="12037" width="12.5703125" style="46" customWidth="1"/>
    <col min="12038" max="12039" width="11.5703125" style="46" customWidth="1"/>
    <col min="12040" max="12040" width="10.5703125" style="46" customWidth="1"/>
    <col min="12041" max="12288" width="14.42578125" style="46"/>
    <col min="12289" max="12289" width="17.7109375" style="46" customWidth="1"/>
    <col min="12290" max="12290" width="8.85546875" style="46" customWidth="1"/>
    <col min="12291" max="12291" width="10.42578125" style="46" customWidth="1"/>
    <col min="12292" max="12292" width="11.28515625" style="46" customWidth="1"/>
    <col min="12293" max="12293" width="12.5703125" style="46" customWidth="1"/>
    <col min="12294" max="12295" width="11.5703125" style="46" customWidth="1"/>
    <col min="12296" max="12296" width="10.5703125" style="46" customWidth="1"/>
    <col min="12297" max="12544" width="14.42578125" style="46"/>
    <col min="12545" max="12545" width="17.7109375" style="46" customWidth="1"/>
    <col min="12546" max="12546" width="8.85546875" style="46" customWidth="1"/>
    <col min="12547" max="12547" width="10.42578125" style="46" customWidth="1"/>
    <col min="12548" max="12548" width="11.28515625" style="46" customWidth="1"/>
    <col min="12549" max="12549" width="12.5703125" style="46" customWidth="1"/>
    <col min="12550" max="12551" width="11.5703125" style="46" customWidth="1"/>
    <col min="12552" max="12552" width="10.5703125" style="46" customWidth="1"/>
    <col min="12553" max="12800" width="14.42578125" style="46"/>
    <col min="12801" max="12801" width="17.7109375" style="46" customWidth="1"/>
    <col min="12802" max="12802" width="8.85546875" style="46" customWidth="1"/>
    <col min="12803" max="12803" width="10.42578125" style="46" customWidth="1"/>
    <col min="12804" max="12804" width="11.28515625" style="46" customWidth="1"/>
    <col min="12805" max="12805" width="12.5703125" style="46" customWidth="1"/>
    <col min="12806" max="12807" width="11.5703125" style="46" customWidth="1"/>
    <col min="12808" max="12808" width="10.5703125" style="46" customWidth="1"/>
    <col min="12809" max="13056" width="14.42578125" style="46"/>
    <col min="13057" max="13057" width="17.7109375" style="46" customWidth="1"/>
    <col min="13058" max="13058" width="8.85546875" style="46" customWidth="1"/>
    <col min="13059" max="13059" width="10.42578125" style="46" customWidth="1"/>
    <col min="13060" max="13060" width="11.28515625" style="46" customWidth="1"/>
    <col min="13061" max="13061" width="12.5703125" style="46" customWidth="1"/>
    <col min="13062" max="13063" width="11.5703125" style="46" customWidth="1"/>
    <col min="13064" max="13064" width="10.5703125" style="46" customWidth="1"/>
    <col min="13065" max="13312" width="14.42578125" style="46"/>
    <col min="13313" max="13313" width="17.7109375" style="46" customWidth="1"/>
    <col min="13314" max="13314" width="8.85546875" style="46" customWidth="1"/>
    <col min="13315" max="13315" width="10.42578125" style="46" customWidth="1"/>
    <col min="13316" max="13316" width="11.28515625" style="46" customWidth="1"/>
    <col min="13317" max="13317" width="12.5703125" style="46" customWidth="1"/>
    <col min="13318" max="13319" width="11.5703125" style="46" customWidth="1"/>
    <col min="13320" max="13320" width="10.5703125" style="46" customWidth="1"/>
    <col min="13321" max="13568" width="14.42578125" style="46"/>
    <col min="13569" max="13569" width="17.7109375" style="46" customWidth="1"/>
    <col min="13570" max="13570" width="8.85546875" style="46" customWidth="1"/>
    <col min="13571" max="13571" width="10.42578125" style="46" customWidth="1"/>
    <col min="13572" max="13572" width="11.28515625" style="46" customWidth="1"/>
    <col min="13573" max="13573" width="12.5703125" style="46" customWidth="1"/>
    <col min="13574" max="13575" width="11.5703125" style="46" customWidth="1"/>
    <col min="13576" max="13576" width="10.5703125" style="46" customWidth="1"/>
    <col min="13577" max="13824" width="14.42578125" style="46"/>
    <col min="13825" max="13825" width="17.7109375" style="46" customWidth="1"/>
    <col min="13826" max="13826" width="8.85546875" style="46" customWidth="1"/>
    <col min="13827" max="13827" width="10.42578125" style="46" customWidth="1"/>
    <col min="13828" max="13828" width="11.28515625" style="46" customWidth="1"/>
    <col min="13829" max="13829" width="12.5703125" style="46" customWidth="1"/>
    <col min="13830" max="13831" width="11.5703125" style="46" customWidth="1"/>
    <col min="13832" max="13832" width="10.5703125" style="46" customWidth="1"/>
    <col min="13833" max="14080" width="14.42578125" style="46"/>
    <col min="14081" max="14081" width="17.7109375" style="46" customWidth="1"/>
    <col min="14082" max="14082" width="8.85546875" style="46" customWidth="1"/>
    <col min="14083" max="14083" width="10.42578125" style="46" customWidth="1"/>
    <col min="14084" max="14084" width="11.28515625" style="46" customWidth="1"/>
    <col min="14085" max="14085" width="12.5703125" style="46" customWidth="1"/>
    <col min="14086" max="14087" width="11.5703125" style="46" customWidth="1"/>
    <col min="14088" max="14088" width="10.5703125" style="46" customWidth="1"/>
    <col min="14089" max="14336" width="14.42578125" style="46"/>
    <col min="14337" max="14337" width="17.7109375" style="46" customWidth="1"/>
    <col min="14338" max="14338" width="8.85546875" style="46" customWidth="1"/>
    <col min="14339" max="14339" width="10.42578125" style="46" customWidth="1"/>
    <col min="14340" max="14340" width="11.28515625" style="46" customWidth="1"/>
    <col min="14341" max="14341" width="12.5703125" style="46" customWidth="1"/>
    <col min="14342" max="14343" width="11.5703125" style="46" customWidth="1"/>
    <col min="14344" max="14344" width="10.5703125" style="46" customWidth="1"/>
    <col min="14345" max="14592" width="14.42578125" style="46"/>
    <col min="14593" max="14593" width="17.7109375" style="46" customWidth="1"/>
    <col min="14594" max="14594" width="8.85546875" style="46" customWidth="1"/>
    <col min="14595" max="14595" width="10.42578125" style="46" customWidth="1"/>
    <col min="14596" max="14596" width="11.28515625" style="46" customWidth="1"/>
    <col min="14597" max="14597" width="12.5703125" style="46" customWidth="1"/>
    <col min="14598" max="14599" width="11.5703125" style="46" customWidth="1"/>
    <col min="14600" max="14600" width="10.5703125" style="46" customWidth="1"/>
    <col min="14601" max="14848" width="14.42578125" style="46"/>
    <col min="14849" max="14849" width="17.7109375" style="46" customWidth="1"/>
    <col min="14850" max="14850" width="8.85546875" style="46" customWidth="1"/>
    <col min="14851" max="14851" width="10.42578125" style="46" customWidth="1"/>
    <col min="14852" max="14852" width="11.28515625" style="46" customWidth="1"/>
    <col min="14853" max="14853" width="12.5703125" style="46" customWidth="1"/>
    <col min="14854" max="14855" width="11.5703125" style="46" customWidth="1"/>
    <col min="14856" max="14856" width="10.5703125" style="46" customWidth="1"/>
    <col min="14857" max="15104" width="14.42578125" style="46"/>
    <col min="15105" max="15105" width="17.7109375" style="46" customWidth="1"/>
    <col min="15106" max="15106" width="8.85546875" style="46" customWidth="1"/>
    <col min="15107" max="15107" width="10.42578125" style="46" customWidth="1"/>
    <col min="15108" max="15108" width="11.28515625" style="46" customWidth="1"/>
    <col min="15109" max="15109" width="12.5703125" style="46" customWidth="1"/>
    <col min="15110" max="15111" width="11.5703125" style="46" customWidth="1"/>
    <col min="15112" max="15112" width="10.5703125" style="46" customWidth="1"/>
    <col min="15113" max="15360" width="14.42578125" style="46"/>
    <col min="15361" max="15361" width="17.7109375" style="46" customWidth="1"/>
    <col min="15362" max="15362" width="8.85546875" style="46" customWidth="1"/>
    <col min="15363" max="15363" width="10.42578125" style="46" customWidth="1"/>
    <col min="15364" max="15364" width="11.28515625" style="46" customWidth="1"/>
    <col min="15365" max="15365" width="12.5703125" style="46" customWidth="1"/>
    <col min="15366" max="15367" width="11.5703125" style="46" customWidth="1"/>
    <col min="15368" max="15368" width="10.5703125" style="46" customWidth="1"/>
    <col min="15369" max="15616" width="14.42578125" style="46"/>
    <col min="15617" max="15617" width="17.7109375" style="46" customWidth="1"/>
    <col min="15618" max="15618" width="8.85546875" style="46" customWidth="1"/>
    <col min="15619" max="15619" width="10.42578125" style="46" customWidth="1"/>
    <col min="15620" max="15620" width="11.28515625" style="46" customWidth="1"/>
    <col min="15621" max="15621" width="12.5703125" style="46" customWidth="1"/>
    <col min="15622" max="15623" width="11.5703125" style="46" customWidth="1"/>
    <col min="15624" max="15624" width="10.5703125" style="46" customWidth="1"/>
    <col min="15625" max="15872" width="14.42578125" style="46"/>
    <col min="15873" max="15873" width="17.7109375" style="46" customWidth="1"/>
    <col min="15874" max="15874" width="8.85546875" style="46" customWidth="1"/>
    <col min="15875" max="15875" width="10.42578125" style="46" customWidth="1"/>
    <col min="15876" max="15876" width="11.28515625" style="46" customWidth="1"/>
    <col min="15877" max="15877" width="12.5703125" style="46" customWidth="1"/>
    <col min="15878" max="15879" width="11.5703125" style="46" customWidth="1"/>
    <col min="15880" max="15880" width="10.5703125" style="46" customWidth="1"/>
    <col min="15881" max="16128" width="14.42578125" style="46"/>
    <col min="16129" max="16129" width="17.7109375" style="46" customWidth="1"/>
    <col min="16130" max="16130" width="8.85546875" style="46" customWidth="1"/>
    <col min="16131" max="16131" width="10.42578125" style="46" customWidth="1"/>
    <col min="16132" max="16132" width="11.28515625" style="46" customWidth="1"/>
    <col min="16133" max="16133" width="12.5703125" style="46" customWidth="1"/>
    <col min="16134" max="16135" width="11.5703125" style="46" customWidth="1"/>
    <col min="16136" max="16136" width="10.5703125" style="46" customWidth="1"/>
    <col min="16137" max="16384" width="14.42578125" style="46"/>
  </cols>
  <sheetData>
    <row r="1" spans="1:10" ht="12.75" x14ac:dyDescent="0.15">
      <c r="A1" s="82" t="s">
        <v>6</v>
      </c>
    </row>
    <row r="2" spans="1:10" ht="12.75" x14ac:dyDescent="0.2">
      <c r="A2" s="83" t="s">
        <v>34</v>
      </c>
      <c r="B2" s="49"/>
    </row>
    <row r="3" spans="1:10" ht="12.75" x14ac:dyDescent="0.2">
      <c r="A3" s="83" t="s">
        <v>35</v>
      </c>
      <c r="B3" s="49"/>
    </row>
    <row r="4" spans="1:10" ht="12.75" x14ac:dyDescent="0.15">
      <c r="A4" s="84" t="s">
        <v>89</v>
      </c>
      <c r="B4" s="49"/>
    </row>
    <row r="5" spans="1:10" x14ac:dyDescent="0.15">
      <c r="B5" s="49"/>
    </row>
    <row r="6" spans="1:10" x14ac:dyDescent="0.15">
      <c r="B6" s="49"/>
    </row>
    <row r="7" spans="1:10" x14ac:dyDescent="0.15">
      <c r="A7" s="85" t="s">
        <v>19</v>
      </c>
      <c r="D7" s="85"/>
    </row>
    <row r="8" spans="1:10" x14ac:dyDescent="0.15">
      <c r="A8" s="86"/>
    </row>
    <row r="9" spans="1:10" ht="9.75" thickBot="1" x14ac:dyDescent="0.2">
      <c r="B9" s="87">
        <v>2001</v>
      </c>
      <c r="C9" s="87">
        <v>2002</v>
      </c>
      <c r="D9" s="87">
        <v>2003</v>
      </c>
      <c r="E9" s="87">
        <v>2004</v>
      </c>
      <c r="F9" s="87">
        <v>2005</v>
      </c>
      <c r="G9" s="87" t="s">
        <v>25</v>
      </c>
      <c r="H9" s="87" t="s">
        <v>26</v>
      </c>
      <c r="I9" s="87" t="s">
        <v>36</v>
      </c>
    </row>
    <row r="10" spans="1:10" ht="9.75" thickTop="1" x14ac:dyDescent="0.15">
      <c r="E10" s="46" t="s">
        <v>37</v>
      </c>
    </row>
    <row r="11" spans="1:10" x14ac:dyDescent="0.15">
      <c r="A11" s="86" t="s">
        <v>27</v>
      </c>
      <c r="B11" s="88">
        <v>-135590</v>
      </c>
      <c r="C11" s="88">
        <v>-542417</v>
      </c>
      <c r="D11" s="88">
        <v>-125541</v>
      </c>
      <c r="E11" s="88">
        <f>-401994-24</f>
        <v>-402018</v>
      </c>
      <c r="F11" s="88">
        <v>0</v>
      </c>
      <c r="G11" s="89">
        <f>SUM(B11:F11)</f>
        <v>-1205566</v>
      </c>
      <c r="I11" s="89">
        <v>-1205566</v>
      </c>
      <c r="J11" s="89"/>
    </row>
    <row r="12" spans="1:10" x14ac:dyDescent="0.15">
      <c r="A12" s="86"/>
      <c r="B12" s="90"/>
      <c r="C12" s="90"/>
      <c r="D12" s="90"/>
      <c r="E12" s="90"/>
      <c r="F12" s="90"/>
    </row>
    <row r="13" spans="1:10" x14ac:dyDescent="0.15">
      <c r="B13" s="295"/>
      <c r="C13" s="295"/>
      <c r="D13" s="295"/>
      <c r="E13" s="91"/>
      <c r="F13" s="91"/>
      <c r="H13" s="92" t="s">
        <v>29</v>
      </c>
    </row>
    <row r="14" spans="1:10" x14ac:dyDescent="0.15">
      <c r="B14" s="91"/>
      <c r="C14" s="91"/>
      <c r="D14" s="91"/>
      <c r="E14" s="91"/>
      <c r="F14" s="91"/>
    </row>
    <row r="15" spans="1:10" x14ac:dyDescent="0.15">
      <c r="A15" s="86">
        <v>2001</v>
      </c>
      <c r="B15" s="90">
        <f>-$B$11/25</f>
        <v>5423.6</v>
      </c>
      <c r="C15" s="90"/>
      <c r="D15" s="90"/>
      <c r="E15" s="90"/>
      <c r="F15" s="90"/>
      <c r="G15" s="93">
        <f>SUM(B15:F15)</f>
        <v>5423.6</v>
      </c>
      <c r="H15" s="93">
        <f>-G15</f>
        <v>-5423.6</v>
      </c>
    </row>
    <row r="16" spans="1:10" x14ac:dyDescent="0.15">
      <c r="A16" s="86">
        <v>2002</v>
      </c>
      <c r="B16" s="90">
        <f t="shared" ref="B16:B39" si="0">-$B$11/25</f>
        <v>5423.6</v>
      </c>
      <c r="C16" s="90">
        <f>-$C$11/25</f>
        <v>21696.68</v>
      </c>
      <c r="D16" s="90"/>
      <c r="E16" s="90"/>
      <c r="F16" s="90"/>
      <c r="G16" s="93">
        <f t="shared" ref="G16:G43" si="1">SUM(B16:F16)</f>
        <v>27120.28</v>
      </c>
      <c r="H16" s="93">
        <f t="shared" ref="H16:H42" si="2">H15-G16</f>
        <v>-32543.879999999997</v>
      </c>
    </row>
    <row r="17" spans="1:9" x14ac:dyDescent="0.15">
      <c r="A17" s="86">
        <v>2003</v>
      </c>
      <c r="B17" s="90">
        <f t="shared" si="0"/>
        <v>5423.6</v>
      </c>
      <c r="C17" s="90">
        <f t="shared" ref="C17:C40" si="3">-$C$11/25</f>
        <v>21696.68</v>
      </c>
      <c r="D17" s="90">
        <f>-$D$11/25</f>
        <v>5021.6400000000003</v>
      </c>
      <c r="E17" s="90"/>
      <c r="F17" s="90"/>
      <c r="G17" s="93">
        <f t="shared" si="1"/>
        <v>32141.919999999998</v>
      </c>
      <c r="H17" s="93">
        <f t="shared" si="2"/>
        <v>-64685.799999999996</v>
      </c>
    </row>
    <row r="18" spans="1:9" x14ac:dyDescent="0.15">
      <c r="A18" s="86">
        <v>2004</v>
      </c>
      <c r="B18" s="90">
        <f t="shared" si="0"/>
        <v>5423.6</v>
      </c>
      <c r="C18" s="90">
        <f t="shared" si="3"/>
        <v>21696.68</v>
      </c>
      <c r="D18" s="90">
        <f t="shared" ref="D18:D41" si="4">-$D$11/25</f>
        <v>5021.6400000000003</v>
      </c>
      <c r="E18" s="90">
        <f>-$E$11/25</f>
        <v>16080.72</v>
      </c>
      <c r="F18" s="90"/>
      <c r="G18" s="93">
        <f t="shared" si="1"/>
        <v>48222.64</v>
      </c>
      <c r="H18" s="93">
        <f t="shared" si="2"/>
        <v>-112908.44</v>
      </c>
    </row>
    <row r="19" spans="1:9" x14ac:dyDescent="0.15">
      <c r="A19" s="86">
        <v>2005</v>
      </c>
      <c r="B19" s="90">
        <f t="shared" si="0"/>
        <v>5423.6</v>
      </c>
      <c r="C19" s="90">
        <f t="shared" si="3"/>
        <v>21696.68</v>
      </c>
      <c r="D19" s="90">
        <f t="shared" si="4"/>
        <v>5021.6400000000003</v>
      </c>
      <c r="E19" s="90">
        <f t="shared" ref="E19:E42" si="5">-$E$11/25</f>
        <v>16080.72</v>
      </c>
      <c r="F19" s="90">
        <f t="shared" ref="F19:F40" si="6">$F$11/25</f>
        <v>0</v>
      </c>
      <c r="G19" s="93">
        <f t="shared" si="1"/>
        <v>48222.64</v>
      </c>
      <c r="H19" s="93">
        <f t="shared" si="2"/>
        <v>-161131.08000000002</v>
      </c>
    </row>
    <row r="20" spans="1:9" x14ac:dyDescent="0.15">
      <c r="A20" s="86">
        <v>2006</v>
      </c>
      <c r="B20" s="90">
        <f t="shared" si="0"/>
        <v>5423.6</v>
      </c>
      <c r="C20" s="90">
        <f t="shared" si="3"/>
        <v>21696.68</v>
      </c>
      <c r="D20" s="90">
        <f t="shared" si="4"/>
        <v>5021.6400000000003</v>
      </c>
      <c r="E20" s="90">
        <f t="shared" si="5"/>
        <v>16080.72</v>
      </c>
      <c r="F20" s="90">
        <f t="shared" si="6"/>
        <v>0</v>
      </c>
      <c r="G20" s="93">
        <f t="shared" si="1"/>
        <v>48222.64</v>
      </c>
      <c r="H20" s="93">
        <f t="shared" si="2"/>
        <v>-209353.72000000003</v>
      </c>
    </row>
    <row r="21" spans="1:9" x14ac:dyDescent="0.15">
      <c r="A21" s="86">
        <v>2007</v>
      </c>
      <c r="B21" s="90">
        <f t="shared" si="0"/>
        <v>5423.6</v>
      </c>
      <c r="C21" s="90">
        <f t="shared" si="3"/>
        <v>21696.68</v>
      </c>
      <c r="D21" s="90">
        <f t="shared" si="4"/>
        <v>5021.6400000000003</v>
      </c>
      <c r="E21" s="90">
        <f t="shared" si="5"/>
        <v>16080.72</v>
      </c>
      <c r="F21" s="90">
        <f t="shared" si="6"/>
        <v>0</v>
      </c>
      <c r="G21" s="93">
        <f t="shared" si="1"/>
        <v>48222.64</v>
      </c>
      <c r="H21" s="93">
        <f t="shared" si="2"/>
        <v>-257576.36000000004</v>
      </c>
      <c r="I21" s="93"/>
    </row>
    <row r="22" spans="1:9" s="97" customFormat="1" x14ac:dyDescent="0.15">
      <c r="A22" s="94">
        <v>2008</v>
      </c>
      <c r="B22" s="95">
        <f t="shared" si="0"/>
        <v>5423.6</v>
      </c>
      <c r="C22" s="95">
        <f t="shared" si="3"/>
        <v>21696.68</v>
      </c>
      <c r="D22" s="95">
        <f t="shared" si="4"/>
        <v>5021.6400000000003</v>
      </c>
      <c r="E22" s="95">
        <f t="shared" si="5"/>
        <v>16080.72</v>
      </c>
      <c r="F22" s="95">
        <f t="shared" si="6"/>
        <v>0</v>
      </c>
      <c r="G22" s="96">
        <f t="shared" si="1"/>
        <v>48222.64</v>
      </c>
      <c r="H22" s="96">
        <f t="shared" si="2"/>
        <v>-305799.00000000006</v>
      </c>
    </row>
    <row r="23" spans="1:9" s="97" customFormat="1" x14ac:dyDescent="0.15">
      <c r="A23" s="94">
        <v>2009</v>
      </c>
      <c r="B23" s="95">
        <f t="shared" si="0"/>
        <v>5423.6</v>
      </c>
      <c r="C23" s="95">
        <f t="shared" si="3"/>
        <v>21696.68</v>
      </c>
      <c r="D23" s="95">
        <f t="shared" si="4"/>
        <v>5021.6400000000003</v>
      </c>
      <c r="E23" s="95">
        <f t="shared" si="5"/>
        <v>16080.72</v>
      </c>
      <c r="F23" s="95">
        <f t="shared" si="6"/>
        <v>0</v>
      </c>
      <c r="G23" s="96">
        <f t="shared" si="1"/>
        <v>48222.64</v>
      </c>
      <c r="H23" s="96">
        <f t="shared" si="2"/>
        <v>-354021.64000000007</v>
      </c>
    </row>
    <row r="24" spans="1:9" s="97" customFormat="1" x14ac:dyDescent="0.15">
      <c r="A24" s="94">
        <v>2010</v>
      </c>
      <c r="B24" s="95">
        <f t="shared" si="0"/>
        <v>5423.6</v>
      </c>
      <c r="C24" s="95">
        <f t="shared" si="3"/>
        <v>21696.68</v>
      </c>
      <c r="D24" s="95">
        <f t="shared" si="4"/>
        <v>5021.6400000000003</v>
      </c>
      <c r="E24" s="95">
        <f t="shared" si="5"/>
        <v>16080.72</v>
      </c>
      <c r="F24" s="95">
        <f t="shared" si="6"/>
        <v>0</v>
      </c>
      <c r="G24" s="96">
        <f t="shared" si="1"/>
        <v>48222.64</v>
      </c>
      <c r="H24" s="96">
        <f t="shared" si="2"/>
        <v>-402244.28000000009</v>
      </c>
    </row>
    <row r="25" spans="1:9" s="97" customFormat="1" x14ac:dyDescent="0.15">
      <c r="A25" s="94">
        <v>2011</v>
      </c>
      <c r="B25" s="95">
        <f t="shared" si="0"/>
        <v>5423.6</v>
      </c>
      <c r="C25" s="95">
        <f t="shared" si="3"/>
        <v>21696.68</v>
      </c>
      <c r="D25" s="95">
        <f t="shared" si="4"/>
        <v>5021.6400000000003</v>
      </c>
      <c r="E25" s="95">
        <f t="shared" si="5"/>
        <v>16080.72</v>
      </c>
      <c r="F25" s="95">
        <f t="shared" si="6"/>
        <v>0</v>
      </c>
      <c r="G25" s="96">
        <f t="shared" si="1"/>
        <v>48222.64</v>
      </c>
      <c r="H25" s="96">
        <f t="shared" si="2"/>
        <v>-450466.9200000001</v>
      </c>
    </row>
    <row r="26" spans="1:9" s="97" customFormat="1" x14ac:dyDescent="0.15">
      <c r="A26" s="94">
        <v>2012</v>
      </c>
      <c r="B26" s="95">
        <f t="shared" si="0"/>
        <v>5423.6</v>
      </c>
      <c r="C26" s="95">
        <f t="shared" si="3"/>
        <v>21696.68</v>
      </c>
      <c r="D26" s="95">
        <f t="shared" si="4"/>
        <v>5021.6400000000003</v>
      </c>
      <c r="E26" s="95">
        <f t="shared" si="5"/>
        <v>16080.72</v>
      </c>
      <c r="F26" s="95">
        <f t="shared" si="6"/>
        <v>0</v>
      </c>
      <c r="G26" s="96">
        <f t="shared" si="1"/>
        <v>48222.64</v>
      </c>
      <c r="H26" s="96">
        <f t="shared" si="2"/>
        <v>-498689.56000000011</v>
      </c>
    </row>
    <row r="27" spans="1:9" x14ac:dyDescent="0.15">
      <c r="A27" s="94">
        <v>2013</v>
      </c>
      <c r="B27" s="95">
        <f t="shared" si="0"/>
        <v>5423.6</v>
      </c>
      <c r="C27" s="95">
        <f t="shared" si="3"/>
        <v>21696.68</v>
      </c>
      <c r="D27" s="95">
        <f t="shared" si="4"/>
        <v>5021.6400000000003</v>
      </c>
      <c r="E27" s="95">
        <f t="shared" si="5"/>
        <v>16080.72</v>
      </c>
      <c r="F27" s="95">
        <f t="shared" si="6"/>
        <v>0</v>
      </c>
      <c r="G27" s="96">
        <f t="shared" si="1"/>
        <v>48222.64</v>
      </c>
      <c r="H27" s="96">
        <f t="shared" si="2"/>
        <v>-546912.20000000007</v>
      </c>
    </row>
    <row r="28" spans="1:9" x14ac:dyDescent="0.15">
      <c r="A28" s="98">
        <v>2014</v>
      </c>
      <c r="B28" s="99">
        <f t="shared" si="0"/>
        <v>5423.6</v>
      </c>
      <c r="C28" s="99">
        <f t="shared" si="3"/>
        <v>21696.68</v>
      </c>
      <c r="D28" s="99">
        <f t="shared" si="4"/>
        <v>5021.6400000000003</v>
      </c>
      <c r="E28" s="99">
        <f t="shared" si="5"/>
        <v>16080.72</v>
      </c>
      <c r="F28" s="99">
        <f t="shared" si="6"/>
        <v>0</v>
      </c>
      <c r="G28" s="100">
        <f t="shared" si="1"/>
        <v>48222.64</v>
      </c>
      <c r="H28" s="100">
        <f t="shared" si="2"/>
        <v>-595134.84000000008</v>
      </c>
    </row>
    <row r="29" spans="1:9" x14ac:dyDescent="0.15">
      <c r="A29" s="101">
        <v>2015</v>
      </c>
      <c r="B29" s="102">
        <f t="shared" si="0"/>
        <v>5423.6</v>
      </c>
      <c r="C29" s="102">
        <f t="shared" si="3"/>
        <v>21696.68</v>
      </c>
      <c r="D29" s="102">
        <f t="shared" si="4"/>
        <v>5021.6400000000003</v>
      </c>
      <c r="E29" s="102">
        <f t="shared" si="5"/>
        <v>16080.72</v>
      </c>
      <c r="F29" s="102">
        <f t="shared" si="6"/>
        <v>0</v>
      </c>
      <c r="G29" s="103">
        <f>SUM(B29:F29)</f>
        <v>48222.64</v>
      </c>
      <c r="H29" s="103">
        <f t="shared" si="2"/>
        <v>-643357.4800000001</v>
      </c>
    </row>
    <row r="30" spans="1:9" x14ac:dyDescent="0.15">
      <c r="A30" s="86">
        <v>2016</v>
      </c>
      <c r="B30" s="90">
        <f t="shared" si="0"/>
        <v>5423.6</v>
      </c>
      <c r="C30" s="90">
        <f t="shared" si="3"/>
        <v>21696.68</v>
      </c>
      <c r="D30" s="90">
        <f t="shared" si="4"/>
        <v>5021.6400000000003</v>
      </c>
      <c r="E30" s="90">
        <f t="shared" si="5"/>
        <v>16080.72</v>
      </c>
      <c r="F30" s="90">
        <f t="shared" si="6"/>
        <v>0</v>
      </c>
      <c r="G30" s="93">
        <f t="shared" si="1"/>
        <v>48222.64</v>
      </c>
      <c r="H30" s="93">
        <f t="shared" si="2"/>
        <v>-691580.12000000011</v>
      </c>
    </row>
    <row r="31" spans="1:9" x14ac:dyDescent="0.15">
      <c r="A31" s="86">
        <v>2017</v>
      </c>
      <c r="B31" s="90">
        <f t="shared" si="0"/>
        <v>5423.6</v>
      </c>
      <c r="C31" s="90">
        <f t="shared" si="3"/>
        <v>21696.68</v>
      </c>
      <c r="D31" s="90">
        <f t="shared" si="4"/>
        <v>5021.6400000000003</v>
      </c>
      <c r="E31" s="90">
        <f t="shared" si="5"/>
        <v>16080.72</v>
      </c>
      <c r="F31" s="90">
        <f t="shared" si="6"/>
        <v>0</v>
      </c>
      <c r="G31" s="93">
        <f t="shared" si="1"/>
        <v>48222.64</v>
      </c>
      <c r="H31" s="93">
        <f t="shared" si="2"/>
        <v>-739802.76000000013</v>
      </c>
    </row>
    <row r="32" spans="1:9" x14ac:dyDescent="0.15">
      <c r="A32" s="86">
        <v>2018</v>
      </c>
      <c r="B32" s="90">
        <f t="shared" si="0"/>
        <v>5423.6</v>
      </c>
      <c r="C32" s="90">
        <f t="shared" si="3"/>
        <v>21696.68</v>
      </c>
      <c r="D32" s="90">
        <f t="shared" si="4"/>
        <v>5021.6400000000003</v>
      </c>
      <c r="E32" s="90">
        <f t="shared" si="5"/>
        <v>16080.72</v>
      </c>
      <c r="F32" s="90">
        <f t="shared" si="6"/>
        <v>0</v>
      </c>
      <c r="G32" s="93">
        <f t="shared" si="1"/>
        <v>48222.64</v>
      </c>
      <c r="H32" s="93">
        <f t="shared" si="2"/>
        <v>-788025.40000000014</v>
      </c>
    </row>
    <row r="33" spans="1:8" x14ac:dyDescent="0.15">
      <c r="A33" s="86">
        <v>2019</v>
      </c>
      <c r="B33" s="90">
        <f t="shared" si="0"/>
        <v>5423.6</v>
      </c>
      <c r="C33" s="90">
        <f t="shared" si="3"/>
        <v>21696.68</v>
      </c>
      <c r="D33" s="90">
        <f t="shared" si="4"/>
        <v>5021.6400000000003</v>
      </c>
      <c r="E33" s="90">
        <f t="shared" si="5"/>
        <v>16080.72</v>
      </c>
      <c r="F33" s="90">
        <f t="shared" si="6"/>
        <v>0</v>
      </c>
      <c r="G33" s="93">
        <f t="shared" si="1"/>
        <v>48222.64</v>
      </c>
      <c r="H33" s="93">
        <f t="shared" si="2"/>
        <v>-836248.04000000015</v>
      </c>
    </row>
    <row r="34" spans="1:8" x14ac:dyDescent="0.15">
      <c r="A34" s="86">
        <v>2020</v>
      </c>
      <c r="B34" s="90">
        <f t="shared" si="0"/>
        <v>5423.6</v>
      </c>
      <c r="C34" s="90">
        <f t="shared" si="3"/>
        <v>21696.68</v>
      </c>
      <c r="D34" s="90">
        <f t="shared" si="4"/>
        <v>5021.6400000000003</v>
      </c>
      <c r="E34" s="90">
        <f t="shared" si="5"/>
        <v>16080.72</v>
      </c>
      <c r="F34" s="90">
        <f t="shared" si="6"/>
        <v>0</v>
      </c>
      <c r="G34" s="93">
        <f t="shared" si="1"/>
        <v>48222.64</v>
      </c>
      <c r="H34" s="93">
        <f t="shared" si="2"/>
        <v>-884470.68000000017</v>
      </c>
    </row>
    <row r="35" spans="1:8" x14ac:dyDescent="0.15">
      <c r="A35" s="86">
        <v>2021</v>
      </c>
      <c r="B35" s="90">
        <f t="shared" si="0"/>
        <v>5423.6</v>
      </c>
      <c r="C35" s="90">
        <f t="shared" si="3"/>
        <v>21696.68</v>
      </c>
      <c r="D35" s="90">
        <f t="shared" si="4"/>
        <v>5021.6400000000003</v>
      </c>
      <c r="E35" s="90">
        <f t="shared" si="5"/>
        <v>16080.72</v>
      </c>
      <c r="F35" s="90">
        <f t="shared" si="6"/>
        <v>0</v>
      </c>
      <c r="G35" s="93">
        <f t="shared" si="1"/>
        <v>48222.64</v>
      </c>
      <c r="H35" s="93">
        <f t="shared" si="2"/>
        <v>-932693.32000000018</v>
      </c>
    </row>
    <row r="36" spans="1:8" x14ac:dyDescent="0.15">
      <c r="A36" s="86">
        <v>2022</v>
      </c>
      <c r="B36" s="90">
        <f t="shared" si="0"/>
        <v>5423.6</v>
      </c>
      <c r="C36" s="90">
        <f t="shared" si="3"/>
        <v>21696.68</v>
      </c>
      <c r="D36" s="90">
        <f t="shared" si="4"/>
        <v>5021.6400000000003</v>
      </c>
      <c r="E36" s="90">
        <f t="shared" si="5"/>
        <v>16080.72</v>
      </c>
      <c r="F36" s="90">
        <f t="shared" si="6"/>
        <v>0</v>
      </c>
      <c r="G36" s="93">
        <f t="shared" si="1"/>
        <v>48222.64</v>
      </c>
      <c r="H36" s="93">
        <f t="shared" si="2"/>
        <v>-980915.9600000002</v>
      </c>
    </row>
    <row r="37" spans="1:8" x14ac:dyDescent="0.15">
      <c r="A37" s="86">
        <v>2023</v>
      </c>
      <c r="B37" s="90">
        <f t="shared" si="0"/>
        <v>5423.6</v>
      </c>
      <c r="C37" s="90">
        <f t="shared" si="3"/>
        <v>21696.68</v>
      </c>
      <c r="D37" s="90">
        <f t="shared" si="4"/>
        <v>5021.6400000000003</v>
      </c>
      <c r="E37" s="90">
        <f t="shared" si="5"/>
        <v>16080.72</v>
      </c>
      <c r="F37" s="90">
        <f t="shared" si="6"/>
        <v>0</v>
      </c>
      <c r="G37" s="93">
        <f t="shared" si="1"/>
        <v>48222.64</v>
      </c>
      <c r="H37" s="93">
        <f t="shared" si="2"/>
        <v>-1029138.6000000002</v>
      </c>
    </row>
    <row r="38" spans="1:8" x14ac:dyDescent="0.15">
      <c r="A38" s="86">
        <v>2024</v>
      </c>
      <c r="B38" s="90">
        <f t="shared" si="0"/>
        <v>5423.6</v>
      </c>
      <c r="C38" s="90">
        <f t="shared" si="3"/>
        <v>21696.68</v>
      </c>
      <c r="D38" s="90">
        <f t="shared" si="4"/>
        <v>5021.6400000000003</v>
      </c>
      <c r="E38" s="90">
        <f t="shared" si="5"/>
        <v>16080.72</v>
      </c>
      <c r="F38" s="90">
        <f t="shared" si="6"/>
        <v>0</v>
      </c>
      <c r="G38" s="93">
        <f t="shared" si="1"/>
        <v>48222.64</v>
      </c>
      <c r="H38" s="93">
        <f t="shared" si="2"/>
        <v>-1077361.2400000002</v>
      </c>
    </row>
    <row r="39" spans="1:8" x14ac:dyDescent="0.15">
      <c r="A39" s="86">
        <v>2025</v>
      </c>
      <c r="B39" s="90">
        <f t="shared" si="0"/>
        <v>5423.6</v>
      </c>
      <c r="C39" s="90">
        <f t="shared" si="3"/>
        <v>21696.68</v>
      </c>
      <c r="D39" s="90">
        <f t="shared" si="4"/>
        <v>5021.6400000000003</v>
      </c>
      <c r="E39" s="90">
        <f t="shared" si="5"/>
        <v>16080.72</v>
      </c>
      <c r="F39" s="90">
        <f t="shared" si="6"/>
        <v>0</v>
      </c>
      <c r="G39" s="93">
        <f t="shared" si="1"/>
        <v>48222.64</v>
      </c>
      <c r="H39" s="93">
        <f t="shared" si="2"/>
        <v>-1125583.8800000001</v>
      </c>
    </row>
    <row r="40" spans="1:8" x14ac:dyDescent="0.15">
      <c r="A40" s="86">
        <v>2026</v>
      </c>
      <c r="B40" s="90"/>
      <c r="C40" s="90">
        <f t="shared" si="3"/>
        <v>21696.68</v>
      </c>
      <c r="D40" s="90">
        <f t="shared" si="4"/>
        <v>5021.6400000000003</v>
      </c>
      <c r="E40" s="90">
        <f t="shared" si="5"/>
        <v>16080.72</v>
      </c>
      <c r="F40" s="90">
        <f t="shared" si="6"/>
        <v>0</v>
      </c>
      <c r="G40" s="93">
        <f t="shared" si="1"/>
        <v>42799.040000000001</v>
      </c>
      <c r="H40" s="93">
        <f t="shared" si="2"/>
        <v>-1168382.9200000002</v>
      </c>
    </row>
    <row r="41" spans="1:8" x14ac:dyDescent="0.15">
      <c r="A41" s="86">
        <v>2027</v>
      </c>
      <c r="B41" s="90"/>
      <c r="C41" s="90"/>
      <c r="D41" s="90">
        <f t="shared" si="4"/>
        <v>5021.6400000000003</v>
      </c>
      <c r="E41" s="90">
        <f t="shared" si="5"/>
        <v>16080.72</v>
      </c>
      <c r="F41" s="90"/>
      <c r="G41" s="93">
        <f t="shared" si="1"/>
        <v>21102.36</v>
      </c>
      <c r="H41" s="93">
        <f t="shared" si="2"/>
        <v>-1189485.2800000003</v>
      </c>
    </row>
    <row r="42" spans="1:8" x14ac:dyDescent="0.15">
      <c r="A42" s="86">
        <v>2028</v>
      </c>
      <c r="B42" s="90"/>
      <c r="C42" s="90"/>
      <c r="D42" s="104"/>
      <c r="E42" s="90">
        <f t="shared" si="5"/>
        <v>16080.72</v>
      </c>
      <c r="F42" s="90"/>
      <c r="G42" s="93">
        <f t="shared" si="1"/>
        <v>16080.72</v>
      </c>
      <c r="H42" s="93">
        <f t="shared" si="2"/>
        <v>-1205566.0000000002</v>
      </c>
    </row>
    <row r="43" spans="1:8" x14ac:dyDescent="0.15">
      <c r="A43" s="86"/>
      <c r="B43" s="104"/>
      <c r="C43" s="104"/>
      <c r="D43" s="104"/>
      <c r="E43" s="104"/>
      <c r="F43" s="90"/>
      <c r="G43" s="93">
        <f t="shared" si="1"/>
        <v>0</v>
      </c>
      <c r="H43" s="93"/>
    </row>
    <row r="44" spans="1:8" x14ac:dyDescent="0.15">
      <c r="A44" s="86"/>
      <c r="B44" s="104"/>
      <c r="C44" s="104"/>
      <c r="D44" s="104"/>
      <c r="E44" s="104"/>
      <c r="F44" s="90"/>
    </row>
    <row r="45" spans="1:8" ht="9.75" thickBot="1" x14ac:dyDescent="0.2">
      <c r="A45" s="105" t="s">
        <v>30</v>
      </c>
      <c r="B45" s="106">
        <f>SUM(B15:B42)</f>
        <v>135590.00000000006</v>
      </c>
      <c r="C45" s="106">
        <f>SUM(C15:C42)</f>
        <v>542416.99999999988</v>
      </c>
      <c r="D45" s="106">
        <f>SUM(D15:D42)</f>
        <v>125541</v>
      </c>
      <c r="E45" s="106">
        <f>SUM(E15:E42)</f>
        <v>402017.99999999977</v>
      </c>
      <c r="F45" s="106">
        <f>SUM(F15:F43)</f>
        <v>0</v>
      </c>
      <c r="G45" s="106">
        <f>SUM(G15:G43)</f>
        <v>1205566.0000000002</v>
      </c>
    </row>
    <row r="46" spans="1:8" ht="9.75" thickTop="1" x14ac:dyDescent="0.15">
      <c r="B46" s="104"/>
      <c r="C46" s="104"/>
      <c r="D46" s="104"/>
      <c r="E46" s="104"/>
      <c r="F46" s="104"/>
    </row>
    <row r="47" spans="1:8" x14ac:dyDescent="0.15">
      <c r="B47" s="104"/>
      <c r="C47" s="104"/>
      <c r="D47" s="104"/>
      <c r="E47" s="104"/>
      <c r="F47" s="104"/>
    </row>
    <row r="48" spans="1:8" x14ac:dyDescent="0.15">
      <c r="A48" s="46" t="s">
        <v>31</v>
      </c>
      <c r="B48" s="104">
        <f t="shared" ref="B48:G48" si="7">+B11+B45</f>
        <v>0</v>
      </c>
      <c r="C48" s="104">
        <f t="shared" si="7"/>
        <v>0</v>
      </c>
      <c r="D48" s="104">
        <f t="shared" si="7"/>
        <v>0</v>
      </c>
      <c r="E48" s="104">
        <f t="shared" si="7"/>
        <v>0</v>
      </c>
      <c r="F48" s="104">
        <f t="shared" si="7"/>
        <v>0</v>
      </c>
      <c r="G48" s="104">
        <f t="shared" si="7"/>
        <v>0</v>
      </c>
    </row>
    <row r="49" spans="2:7" x14ac:dyDescent="0.15">
      <c r="B49" s="104"/>
      <c r="C49" s="104"/>
      <c r="D49" s="104"/>
      <c r="E49" s="104"/>
      <c r="F49" s="104"/>
    </row>
    <row r="51" spans="2:7" x14ac:dyDescent="0.15">
      <c r="E51" s="46" t="s">
        <v>15</v>
      </c>
      <c r="F51" s="104"/>
      <c r="G51" s="93">
        <f>-H28</f>
        <v>595134.84000000008</v>
      </c>
    </row>
    <row r="52" spans="2:7" x14ac:dyDescent="0.15">
      <c r="E52" s="46" t="s">
        <v>16</v>
      </c>
      <c r="F52" s="104"/>
      <c r="G52" s="93">
        <v>48222.64</v>
      </c>
    </row>
    <row r="53" spans="2:7" ht="9.75" thickBot="1" x14ac:dyDescent="0.2">
      <c r="E53" s="46" t="s">
        <v>17</v>
      </c>
      <c r="F53" s="104"/>
      <c r="G53" s="107">
        <f>+G51+G52</f>
        <v>643357.4800000001</v>
      </c>
    </row>
    <row r="54" spans="2:7" ht="9.75" thickTop="1" x14ac:dyDescent="0.15"/>
    <row r="56" spans="2:7" x14ac:dyDescent="0.15">
      <c r="G56" s="89"/>
    </row>
    <row r="57" spans="2:7" x14ac:dyDescent="0.15">
      <c r="G57" s="93"/>
    </row>
  </sheetData>
  <mergeCells count="1">
    <mergeCell ref="B13:D13"/>
  </mergeCells>
  <pageMargins left="0.75" right="0.75" top="0.64" bottom="0.46" header="0.5" footer="0.33"/>
  <pageSetup orientation="landscape" horizontalDpi="4294967295" vertic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430"/>
  <sheetViews>
    <sheetView zoomScale="75" workbookViewId="0">
      <pane xSplit="2" ySplit="10" topLeftCell="AH11" activePane="bottomRight" state="frozen"/>
      <selection activeCell="M65" sqref="M65"/>
      <selection pane="topRight" activeCell="M65" sqref="M65"/>
      <selection pane="bottomLeft" activeCell="M65" sqref="M65"/>
      <selection pane="bottomRight" activeCell="AP23" sqref="AP23"/>
    </sheetView>
  </sheetViews>
  <sheetFormatPr defaultRowHeight="12.75" x14ac:dyDescent="0.2"/>
  <cols>
    <col min="1" max="1" width="32.5703125" style="113" bestFit="1" customWidth="1"/>
    <col min="2" max="2" width="9.42578125" style="120" bestFit="1" customWidth="1"/>
    <col min="3" max="3" width="14" style="120" customWidth="1"/>
    <col min="4" max="4" width="12.85546875" style="120" bestFit="1" customWidth="1"/>
    <col min="5" max="8" width="11.28515625" style="120" bestFit="1" customWidth="1"/>
    <col min="9" max="16" width="11.42578125" style="120" bestFit="1" customWidth="1"/>
    <col min="17" max="19" width="12.5703125" style="120" bestFit="1" customWidth="1"/>
    <col min="20" max="21" width="11.28515625" style="120" bestFit="1" customWidth="1"/>
    <col min="22" max="23" width="12.5703125" style="120" bestFit="1" customWidth="1"/>
    <col min="24" max="24" width="11.28515625" style="120" bestFit="1" customWidth="1"/>
    <col min="25" max="25" width="13.5703125" style="113" bestFit="1" customWidth="1"/>
    <col min="26" max="41" width="14.7109375" style="113" customWidth="1"/>
    <col min="42" max="42" width="17.140625" style="113" customWidth="1"/>
    <col min="43" max="43" width="18.140625" style="114" customWidth="1"/>
    <col min="44" max="44" width="15" style="113" bestFit="1" customWidth="1"/>
    <col min="45" max="45" width="14" style="113" bestFit="1" customWidth="1"/>
    <col min="46" max="46" width="12.7109375" style="113" customWidth="1"/>
    <col min="47" max="258" width="9.140625" style="113"/>
    <col min="259" max="259" width="32.5703125" style="113" bestFit="1" customWidth="1"/>
    <col min="260" max="260" width="9.42578125" style="113" bestFit="1" customWidth="1"/>
    <col min="261" max="261" width="14" style="113" customWidth="1"/>
    <col min="262" max="262" width="12.85546875" style="113" bestFit="1" customWidth="1"/>
    <col min="263" max="266" width="11.28515625" style="113" bestFit="1" customWidth="1"/>
    <col min="267" max="274" width="11.42578125" style="113" bestFit="1" customWidth="1"/>
    <col min="275" max="277" width="12.5703125" style="113" bestFit="1" customWidth="1"/>
    <col min="278" max="279" width="11.28515625" style="113" bestFit="1" customWidth="1"/>
    <col min="280" max="281" width="12.5703125" style="113" bestFit="1" customWidth="1"/>
    <col min="282" max="282" width="11.28515625" style="113" bestFit="1" customWidth="1"/>
    <col min="283" max="283" width="13.5703125" style="113" bestFit="1" customWidth="1"/>
    <col min="284" max="297" width="14.7109375" style="113" customWidth="1"/>
    <col min="298" max="298" width="17.140625" style="113" customWidth="1"/>
    <col min="299" max="299" width="18.140625" style="113" customWidth="1"/>
    <col min="300" max="300" width="15" style="113" bestFit="1" customWidth="1"/>
    <col min="301" max="301" width="14" style="113" bestFit="1" customWidth="1"/>
    <col min="302" max="302" width="12.7109375" style="113" customWidth="1"/>
    <col min="303" max="514" width="9.140625" style="113"/>
    <col min="515" max="515" width="32.5703125" style="113" bestFit="1" customWidth="1"/>
    <col min="516" max="516" width="9.42578125" style="113" bestFit="1" customWidth="1"/>
    <col min="517" max="517" width="14" style="113" customWidth="1"/>
    <col min="518" max="518" width="12.85546875" style="113" bestFit="1" customWidth="1"/>
    <col min="519" max="522" width="11.28515625" style="113" bestFit="1" customWidth="1"/>
    <col min="523" max="530" width="11.42578125" style="113" bestFit="1" customWidth="1"/>
    <col min="531" max="533" width="12.5703125" style="113" bestFit="1" customWidth="1"/>
    <col min="534" max="535" width="11.28515625" style="113" bestFit="1" customWidth="1"/>
    <col min="536" max="537" width="12.5703125" style="113" bestFit="1" customWidth="1"/>
    <col min="538" max="538" width="11.28515625" style="113" bestFit="1" customWidth="1"/>
    <col min="539" max="539" width="13.5703125" style="113" bestFit="1" customWidth="1"/>
    <col min="540" max="553" width="14.7109375" style="113" customWidth="1"/>
    <col min="554" max="554" width="17.140625" style="113" customWidth="1"/>
    <col min="555" max="555" width="18.140625" style="113" customWidth="1"/>
    <col min="556" max="556" width="15" style="113" bestFit="1" customWidth="1"/>
    <col min="557" max="557" width="14" style="113" bestFit="1" customWidth="1"/>
    <col min="558" max="558" width="12.7109375" style="113" customWidth="1"/>
    <col min="559" max="770" width="9.140625" style="113"/>
    <col min="771" max="771" width="32.5703125" style="113" bestFit="1" customWidth="1"/>
    <col min="772" max="772" width="9.42578125" style="113" bestFit="1" customWidth="1"/>
    <col min="773" max="773" width="14" style="113" customWidth="1"/>
    <col min="774" max="774" width="12.85546875" style="113" bestFit="1" customWidth="1"/>
    <col min="775" max="778" width="11.28515625" style="113" bestFit="1" customWidth="1"/>
    <col min="779" max="786" width="11.42578125" style="113" bestFit="1" customWidth="1"/>
    <col min="787" max="789" width="12.5703125" style="113" bestFit="1" customWidth="1"/>
    <col min="790" max="791" width="11.28515625" style="113" bestFit="1" customWidth="1"/>
    <col min="792" max="793" width="12.5703125" style="113" bestFit="1" customWidth="1"/>
    <col min="794" max="794" width="11.28515625" style="113" bestFit="1" customWidth="1"/>
    <col min="795" max="795" width="13.5703125" style="113" bestFit="1" customWidth="1"/>
    <col min="796" max="809" width="14.7109375" style="113" customWidth="1"/>
    <col min="810" max="810" width="17.140625" style="113" customWidth="1"/>
    <col min="811" max="811" width="18.140625" style="113" customWidth="1"/>
    <col min="812" max="812" width="15" style="113" bestFit="1" customWidth="1"/>
    <col min="813" max="813" width="14" style="113" bestFit="1" customWidth="1"/>
    <col min="814" max="814" width="12.7109375" style="113" customWidth="1"/>
    <col min="815" max="1026" width="9.140625" style="113"/>
    <col min="1027" max="1027" width="32.5703125" style="113" bestFit="1" customWidth="1"/>
    <col min="1028" max="1028" width="9.42578125" style="113" bestFit="1" customWidth="1"/>
    <col min="1029" max="1029" width="14" style="113" customWidth="1"/>
    <col min="1030" max="1030" width="12.85546875" style="113" bestFit="1" customWidth="1"/>
    <col min="1031" max="1034" width="11.28515625" style="113" bestFit="1" customWidth="1"/>
    <col min="1035" max="1042" width="11.42578125" style="113" bestFit="1" customWidth="1"/>
    <col min="1043" max="1045" width="12.5703125" style="113" bestFit="1" customWidth="1"/>
    <col min="1046" max="1047" width="11.28515625" style="113" bestFit="1" customWidth="1"/>
    <col min="1048" max="1049" width="12.5703125" style="113" bestFit="1" customWidth="1"/>
    <col min="1050" max="1050" width="11.28515625" style="113" bestFit="1" customWidth="1"/>
    <col min="1051" max="1051" width="13.5703125" style="113" bestFit="1" customWidth="1"/>
    <col min="1052" max="1065" width="14.7109375" style="113" customWidth="1"/>
    <col min="1066" max="1066" width="17.140625" style="113" customWidth="1"/>
    <col min="1067" max="1067" width="18.140625" style="113" customWidth="1"/>
    <col min="1068" max="1068" width="15" style="113" bestFit="1" customWidth="1"/>
    <col min="1069" max="1069" width="14" style="113" bestFit="1" customWidth="1"/>
    <col min="1070" max="1070" width="12.7109375" style="113" customWidth="1"/>
    <col min="1071" max="1282" width="9.140625" style="113"/>
    <col min="1283" max="1283" width="32.5703125" style="113" bestFit="1" customWidth="1"/>
    <col min="1284" max="1284" width="9.42578125" style="113" bestFit="1" customWidth="1"/>
    <col min="1285" max="1285" width="14" style="113" customWidth="1"/>
    <col min="1286" max="1286" width="12.85546875" style="113" bestFit="1" customWidth="1"/>
    <col min="1287" max="1290" width="11.28515625" style="113" bestFit="1" customWidth="1"/>
    <col min="1291" max="1298" width="11.42578125" style="113" bestFit="1" customWidth="1"/>
    <col min="1299" max="1301" width="12.5703125" style="113" bestFit="1" customWidth="1"/>
    <col min="1302" max="1303" width="11.28515625" style="113" bestFit="1" customWidth="1"/>
    <col min="1304" max="1305" width="12.5703125" style="113" bestFit="1" customWidth="1"/>
    <col min="1306" max="1306" width="11.28515625" style="113" bestFit="1" customWidth="1"/>
    <col min="1307" max="1307" width="13.5703125" style="113" bestFit="1" customWidth="1"/>
    <col min="1308" max="1321" width="14.7109375" style="113" customWidth="1"/>
    <col min="1322" max="1322" width="17.140625" style="113" customWidth="1"/>
    <col min="1323" max="1323" width="18.140625" style="113" customWidth="1"/>
    <col min="1324" max="1324" width="15" style="113" bestFit="1" customWidth="1"/>
    <col min="1325" max="1325" width="14" style="113" bestFit="1" customWidth="1"/>
    <col min="1326" max="1326" width="12.7109375" style="113" customWidth="1"/>
    <col min="1327" max="1538" width="9.140625" style="113"/>
    <col min="1539" max="1539" width="32.5703125" style="113" bestFit="1" customWidth="1"/>
    <col min="1540" max="1540" width="9.42578125" style="113" bestFit="1" customWidth="1"/>
    <col min="1541" max="1541" width="14" style="113" customWidth="1"/>
    <col min="1542" max="1542" width="12.85546875" style="113" bestFit="1" customWidth="1"/>
    <col min="1543" max="1546" width="11.28515625" style="113" bestFit="1" customWidth="1"/>
    <col min="1547" max="1554" width="11.42578125" style="113" bestFit="1" customWidth="1"/>
    <col min="1555" max="1557" width="12.5703125" style="113" bestFit="1" customWidth="1"/>
    <col min="1558" max="1559" width="11.28515625" style="113" bestFit="1" customWidth="1"/>
    <col min="1560" max="1561" width="12.5703125" style="113" bestFit="1" customWidth="1"/>
    <col min="1562" max="1562" width="11.28515625" style="113" bestFit="1" customWidth="1"/>
    <col min="1563" max="1563" width="13.5703125" style="113" bestFit="1" customWidth="1"/>
    <col min="1564" max="1577" width="14.7109375" style="113" customWidth="1"/>
    <col min="1578" max="1578" width="17.140625" style="113" customWidth="1"/>
    <col min="1579" max="1579" width="18.140625" style="113" customWidth="1"/>
    <col min="1580" max="1580" width="15" style="113" bestFit="1" customWidth="1"/>
    <col min="1581" max="1581" width="14" style="113" bestFit="1" customWidth="1"/>
    <col min="1582" max="1582" width="12.7109375" style="113" customWidth="1"/>
    <col min="1583" max="1794" width="9.140625" style="113"/>
    <col min="1795" max="1795" width="32.5703125" style="113" bestFit="1" customWidth="1"/>
    <col min="1796" max="1796" width="9.42578125" style="113" bestFit="1" customWidth="1"/>
    <col min="1797" max="1797" width="14" style="113" customWidth="1"/>
    <col min="1798" max="1798" width="12.85546875" style="113" bestFit="1" customWidth="1"/>
    <col min="1799" max="1802" width="11.28515625" style="113" bestFit="1" customWidth="1"/>
    <col min="1803" max="1810" width="11.42578125" style="113" bestFit="1" customWidth="1"/>
    <col min="1811" max="1813" width="12.5703125" style="113" bestFit="1" customWidth="1"/>
    <col min="1814" max="1815" width="11.28515625" style="113" bestFit="1" customWidth="1"/>
    <col min="1816" max="1817" width="12.5703125" style="113" bestFit="1" customWidth="1"/>
    <col min="1818" max="1818" width="11.28515625" style="113" bestFit="1" customWidth="1"/>
    <col min="1819" max="1819" width="13.5703125" style="113" bestFit="1" customWidth="1"/>
    <col min="1820" max="1833" width="14.7109375" style="113" customWidth="1"/>
    <col min="1834" max="1834" width="17.140625" style="113" customWidth="1"/>
    <col min="1835" max="1835" width="18.140625" style="113" customWidth="1"/>
    <col min="1836" max="1836" width="15" style="113" bestFit="1" customWidth="1"/>
    <col min="1837" max="1837" width="14" style="113" bestFit="1" customWidth="1"/>
    <col min="1838" max="1838" width="12.7109375" style="113" customWidth="1"/>
    <col min="1839" max="2050" width="9.140625" style="113"/>
    <col min="2051" max="2051" width="32.5703125" style="113" bestFit="1" customWidth="1"/>
    <col min="2052" max="2052" width="9.42578125" style="113" bestFit="1" customWidth="1"/>
    <col min="2053" max="2053" width="14" style="113" customWidth="1"/>
    <col min="2054" max="2054" width="12.85546875" style="113" bestFit="1" customWidth="1"/>
    <col min="2055" max="2058" width="11.28515625" style="113" bestFit="1" customWidth="1"/>
    <col min="2059" max="2066" width="11.42578125" style="113" bestFit="1" customWidth="1"/>
    <col min="2067" max="2069" width="12.5703125" style="113" bestFit="1" customWidth="1"/>
    <col min="2070" max="2071" width="11.28515625" style="113" bestFit="1" customWidth="1"/>
    <col min="2072" max="2073" width="12.5703125" style="113" bestFit="1" customWidth="1"/>
    <col min="2074" max="2074" width="11.28515625" style="113" bestFit="1" customWidth="1"/>
    <col min="2075" max="2075" width="13.5703125" style="113" bestFit="1" customWidth="1"/>
    <col min="2076" max="2089" width="14.7109375" style="113" customWidth="1"/>
    <col min="2090" max="2090" width="17.140625" style="113" customWidth="1"/>
    <col min="2091" max="2091" width="18.140625" style="113" customWidth="1"/>
    <col min="2092" max="2092" width="15" style="113" bestFit="1" customWidth="1"/>
    <col min="2093" max="2093" width="14" style="113" bestFit="1" customWidth="1"/>
    <col min="2094" max="2094" width="12.7109375" style="113" customWidth="1"/>
    <col min="2095" max="2306" width="9.140625" style="113"/>
    <col min="2307" max="2307" width="32.5703125" style="113" bestFit="1" customWidth="1"/>
    <col min="2308" max="2308" width="9.42578125" style="113" bestFit="1" customWidth="1"/>
    <col min="2309" max="2309" width="14" style="113" customWidth="1"/>
    <col min="2310" max="2310" width="12.85546875" style="113" bestFit="1" customWidth="1"/>
    <col min="2311" max="2314" width="11.28515625" style="113" bestFit="1" customWidth="1"/>
    <col min="2315" max="2322" width="11.42578125" style="113" bestFit="1" customWidth="1"/>
    <col min="2323" max="2325" width="12.5703125" style="113" bestFit="1" customWidth="1"/>
    <col min="2326" max="2327" width="11.28515625" style="113" bestFit="1" customWidth="1"/>
    <col min="2328" max="2329" width="12.5703125" style="113" bestFit="1" customWidth="1"/>
    <col min="2330" max="2330" width="11.28515625" style="113" bestFit="1" customWidth="1"/>
    <col min="2331" max="2331" width="13.5703125" style="113" bestFit="1" customWidth="1"/>
    <col min="2332" max="2345" width="14.7109375" style="113" customWidth="1"/>
    <col min="2346" max="2346" width="17.140625" style="113" customWidth="1"/>
    <col min="2347" max="2347" width="18.140625" style="113" customWidth="1"/>
    <col min="2348" max="2348" width="15" style="113" bestFit="1" customWidth="1"/>
    <col min="2349" max="2349" width="14" style="113" bestFit="1" customWidth="1"/>
    <col min="2350" max="2350" width="12.7109375" style="113" customWidth="1"/>
    <col min="2351" max="2562" width="9.140625" style="113"/>
    <col min="2563" max="2563" width="32.5703125" style="113" bestFit="1" customWidth="1"/>
    <col min="2564" max="2564" width="9.42578125" style="113" bestFit="1" customWidth="1"/>
    <col min="2565" max="2565" width="14" style="113" customWidth="1"/>
    <col min="2566" max="2566" width="12.85546875" style="113" bestFit="1" customWidth="1"/>
    <col min="2567" max="2570" width="11.28515625" style="113" bestFit="1" customWidth="1"/>
    <col min="2571" max="2578" width="11.42578125" style="113" bestFit="1" customWidth="1"/>
    <col min="2579" max="2581" width="12.5703125" style="113" bestFit="1" customWidth="1"/>
    <col min="2582" max="2583" width="11.28515625" style="113" bestFit="1" customWidth="1"/>
    <col min="2584" max="2585" width="12.5703125" style="113" bestFit="1" customWidth="1"/>
    <col min="2586" max="2586" width="11.28515625" style="113" bestFit="1" customWidth="1"/>
    <col min="2587" max="2587" width="13.5703125" style="113" bestFit="1" customWidth="1"/>
    <col min="2588" max="2601" width="14.7109375" style="113" customWidth="1"/>
    <col min="2602" max="2602" width="17.140625" style="113" customWidth="1"/>
    <col min="2603" max="2603" width="18.140625" style="113" customWidth="1"/>
    <col min="2604" max="2604" width="15" style="113" bestFit="1" customWidth="1"/>
    <col min="2605" max="2605" width="14" style="113" bestFit="1" customWidth="1"/>
    <col min="2606" max="2606" width="12.7109375" style="113" customWidth="1"/>
    <col min="2607" max="2818" width="9.140625" style="113"/>
    <col min="2819" max="2819" width="32.5703125" style="113" bestFit="1" customWidth="1"/>
    <col min="2820" max="2820" width="9.42578125" style="113" bestFit="1" customWidth="1"/>
    <col min="2821" max="2821" width="14" style="113" customWidth="1"/>
    <col min="2822" max="2822" width="12.85546875" style="113" bestFit="1" customWidth="1"/>
    <col min="2823" max="2826" width="11.28515625" style="113" bestFit="1" customWidth="1"/>
    <col min="2827" max="2834" width="11.42578125" style="113" bestFit="1" customWidth="1"/>
    <col min="2835" max="2837" width="12.5703125" style="113" bestFit="1" customWidth="1"/>
    <col min="2838" max="2839" width="11.28515625" style="113" bestFit="1" customWidth="1"/>
    <col min="2840" max="2841" width="12.5703125" style="113" bestFit="1" customWidth="1"/>
    <col min="2842" max="2842" width="11.28515625" style="113" bestFit="1" customWidth="1"/>
    <col min="2843" max="2843" width="13.5703125" style="113" bestFit="1" customWidth="1"/>
    <col min="2844" max="2857" width="14.7109375" style="113" customWidth="1"/>
    <col min="2858" max="2858" width="17.140625" style="113" customWidth="1"/>
    <col min="2859" max="2859" width="18.140625" style="113" customWidth="1"/>
    <col min="2860" max="2860" width="15" style="113" bestFit="1" customWidth="1"/>
    <col min="2861" max="2861" width="14" style="113" bestFit="1" customWidth="1"/>
    <col min="2862" max="2862" width="12.7109375" style="113" customWidth="1"/>
    <col min="2863" max="3074" width="9.140625" style="113"/>
    <col min="3075" max="3075" width="32.5703125" style="113" bestFit="1" customWidth="1"/>
    <col min="3076" max="3076" width="9.42578125" style="113" bestFit="1" customWidth="1"/>
    <col min="3077" max="3077" width="14" style="113" customWidth="1"/>
    <col min="3078" max="3078" width="12.85546875" style="113" bestFit="1" customWidth="1"/>
    <col min="3079" max="3082" width="11.28515625" style="113" bestFit="1" customWidth="1"/>
    <col min="3083" max="3090" width="11.42578125" style="113" bestFit="1" customWidth="1"/>
    <col min="3091" max="3093" width="12.5703125" style="113" bestFit="1" customWidth="1"/>
    <col min="3094" max="3095" width="11.28515625" style="113" bestFit="1" customWidth="1"/>
    <col min="3096" max="3097" width="12.5703125" style="113" bestFit="1" customWidth="1"/>
    <col min="3098" max="3098" width="11.28515625" style="113" bestFit="1" customWidth="1"/>
    <col min="3099" max="3099" width="13.5703125" style="113" bestFit="1" customWidth="1"/>
    <col min="3100" max="3113" width="14.7109375" style="113" customWidth="1"/>
    <col min="3114" max="3114" width="17.140625" style="113" customWidth="1"/>
    <col min="3115" max="3115" width="18.140625" style="113" customWidth="1"/>
    <col min="3116" max="3116" width="15" style="113" bestFit="1" customWidth="1"/>
    <col min="3117" max="3117" width="14" style="113" bestFit="1" customWidth="1"/>
    <col min="3118" max="3118" width="12.7109375" style="113" customWidth="1"/>
    <col min="3119" max="3330" width="9.140625" style="113"/>
    <col min="3331" max="3331" width="32.5703125" style="113" bestFit="1" customWidth="1"/>
    <col min="3332" max="3332" width="9.42578125" style="113" bestFit="1" customWidth="1"/>
    <col min="3333" max="3333" width="14" style="113" customWidth="1"/>
    <col min="3334" max="3334" width="12.85546875" style="113" bestFit="1" customWidth="1"/>
    <col min="3335" max="3338" width="11.28515625" style="113" bestFit="1" customWidth="1"/>
    <col min="3339" max="3346" width="11.42578125" style="113" bestFit="1" customWidth="1"/>
    <col min="3347" max="3349" width="12.5703125" style="113" bestFit="1" customWidth="1"/>
    <col min="3350" max="3351" width="11.28515625" style="113" bestFit="1" customWidth="1"/>
    <col min="3352" max="3353" width="12.5703125" style="113" bestFit="1" customWidth="1"/>
    <col min="3354" max="3354" width="11.28515625" style="113" bestFit="1" customWidth="1"/>
    <col min="3355" max="3355" width="13.5703125" style="113" bestFit="1" customWidth="1"/>
    <col min="3356" max="3369" width="14.7109375" style="113" customWidth="1"/>
    <col min="3370" max="3370" width="17.140625" style="113" customWidth="1"/>
    <col min="3371" max="3371" width="18.140625" style="113" customWidth="1"/>
    <col min="3372" max="3372" width="15" style="113" bestFit="1" customWidth="1"/>
    <col min="3373" max="3373" width="14" style="113" bestFit="1" customWidth="1"/>
    <col min="3374" max="3374" width="12.7109375" style="113" customWidth="1"/>
    <col min="3375" max="3586" width="9.140625" style="113"/>
    <col min="3587" max="3587" width="32.5703125" style="113" bestFit="1" customWidth="1"/>
    <col min="3588" max="3588" width="9.42578125" style="113" bestFit="1" customWidth="1"/>
    <col min="3589" max="3589" width="14" style="113" customWidth="1"/>
    <col min="3590" max="3590" width="12.85546875" style="113" bestFit="1" customWidth="1"/>
    <col min="3591" max="3594" width="11.28515625" style="113" bestFit="1" customWidth="1"/>
    <col min="3595" max="3602" width="11.42578125" style="113" bestFit="1" customWidth="1"/>
    <col min="3603" max="3605" width="12.5703125" style="113" bestFit="1" customWidth="1"/>
    <col min="3606" max="3607" width="11.28515625" style="113" bestFit="1" customWidth="1"/>
    <col min="3608" max="3609" width="12.5703125" style="113" bestFit="1" customWidth="1"/>
    <col min="3610" max="3610" width="11.28515625" style="113" bestFit="1" customWidth="1"/>
    <col min="3611" max="3611" width="13.5703125" style="113" bestFit="1" customWidth="1"/>
    <col min="3612" max="3625" width="14.7109375" style="113" customWidth="1"/>
    <col min="3626" max="3626" width="17.140625" style="113" customWidth="1"/>
    <col min="3627" max="3627" width="18.140625" style="113" customWidth="1"/>
    <col min="3628" max="3628" width="15" style="113" bestFit="1" customWidth="1"/>
    <col min="3629" max="3629" width="14" style="113" bestFit="1" customWidth="1"/>
    <col min="3630" max="3630" width="12.7109375" style="113" customWidth="1"/>
    <col min="3631" max="3842" width="9.140625" style="113"/>
    <col min="3843" max="3843" width="32.5703125" style="113" bestFit="1" customWidth="1"/>
    <col min="3844" max="3844" width="9.42578125" style="113" bestFit="1" customWidth="1"/>
    <col min="3845" max="3845" width="14" style="113" customWidth="1"/>
    <col min="3846" max="3846" width="12.85546875" style="113" bestFit="1" customWidth="1"/>
    <col min="3847" max="3850" width="11.28515625" style="113" bestFit="1" customWidth="1"/>
    <col min="3851" max="3858" width="11.42578125" style="113" bestFit="1" customWidth="1"/>
    <col min="3859" max="3861" width="12.5703125" style="113" bestFit="1" customWidth="1"/>
    <col min="3862" max="3863" width="11.28515625" style="113" bestFit="1" customWidth="1"/>
    <col min="3864" max="3865" width="12.5703125" style="113" bestFit="1" customWidth="1"/>
    <col min="3866" max="3866" width="11.28515625" style="113" bestFit="1" customWidth="1"/>
    <col min="3867" max="3867" width="13.5703125" style="113" bestFit="1" customWidth="1"/>
    <col min="3868" max="3881" width="14.7109375" style="113" customWidth="1"/>
    <col min="3882" max="3882" width="17.140625" style="113" customWidth="1"/>
    <col min="3883" max="3883" width="18.140625" style="113" customWidth="1"/>
    <col min="3884" max="3884" width="15" style="113" bestFit="1" customWidth="1"/>
    <col min="3885" max="3885" width="14" style="113" bestFit="1" customWidth="1"/>
    <col min="3886" max="3886" width="12.7109375" style="113" customWidth="1"/>
    <col min="3887" max="4098" width="9.140625" style="113"/>
    <col min="4099" max="4099" width="32.5703125" style="113" bestFit="1" customWidth="1"/>
    <col min="4100" max="4100" width="9.42578125" style="113" bestFit="1" customWidth="1"/>
    <col min="4101" max="4101" width="14" style="113" customWidth="1"/>
    <col min="4102" max="4102" width="12.85546875" style="113" bestFit="1" customWidth="1"/>
    <col min="4103" max="4106" width="11.28515625" style="113" bestFit="1" customWidth="1"/>
    <col min="4107" max="4114" width="11.42578125" style="113" bestFit="1" customWidth="1"/>
    <col min="4115" max="4117" width="12.5703125" style="113" bestFit="1" customWidth="1"/>
    <col min="4118" max="4119" width="11.28515625" style="113" bestFit="1" customWidth="1"/>
    <col min="4120" max="4121" width="12.5703125" style="113" bestFit="1" customWidth="1"/>
    <col min="4122" max="4122" width="11.28515625" style="113" bestFit="1" customWidth="1"/>
    <col min="4123" max="4123" width="13.5703125" style="113" bestFit="1" customWidth="1"/>
    <col min="4124" max="4137" width="14.7109375" style="113" customWidth="1"/>
    <col min="4138" max="4138" width="17.140625" style="113" customWidth="1"/>
    <col min="4139" max="4139" width="18.140625" style="113" customWidth="1"/>
    <col min="4140" max="4140" width="15" style="113" bestFit="1" customWidth="1"/>
    <col min="4141" max="4141" width="14" style="113" bestFit="1" customWidth="1"/>
    <col min="4142" max="4142" width="12.7109375" style="113" customWidth="1"/>
    <col min="4143" max="4354" width="9.140625" style="113"/>
    <col min="4355" max="4355" width="32.5703125" style="113" bestFit="1" customWidth="1"/>
    <col min="4356" max="4356" width="9.42578125" style="113" bestFit="1" customWidth="1"/>
    <col min="4357" max="4357" width="14" style="113" customWidth="1"/>
    <col min="4358" max="4358" width="12.85546875" style="113" bestFit="1" customWidth="1"/>
    <col min="4359" max="4362" width="11.28515625" style="113" bestFit="1" customWidth="1"/>
    <col min="4363" max="4370" width="11.42578125" style="113" bestFit="1" customWidth="1"/>
    <col min="4371" max="4373" width="12.5703125" style="113" bestFit="1" customWidth="1"/>
    <col min="4374" max="4375" width="11.28515625" style="113" bestFit="1" customWidth="1"/>
    <col min="4376" max="4377" width="12.5703125" style="113" bestFit="1" customWidth="1"/>
    <col min="4378" max="4378" width="11.28515625" style="113" bestFit="1" customWidth="1"/>
    <col min="4379" max="4379" width="13.5703125" style="113" bestFit="1" customWidth="1"/>
    <col min="4380" max="4393" width="14.7109375" style="113" customWidth="1"/>
    <col min="4394" max="4394" width="17.140625" style="113" customWidth="1"/>
    <col min="4395" max="4395" width="18.140625" style="113" customWidth="1"/>
    <col min="4396" max="4396" width="15" style="113" bestFit="1" customWidth="1"/>
    <col min="4397" max="4397" width="14" style="113" bestFit="1" customWidth="1"/>
    <col min="4398" max="4398" width="12.7109375" style="113" customWidth="1"/>
    <col min="4399" max="4610" width="9.140625" style="113"/>
    <col min="4611" max="4611" width="32.5703125" style="113" bestFit="1" customWidth="1"/>
    <col min="4612" max="4612" width="9.42578125" style="113" bestFit="1" customWidth="1"/>
    <col min="4613" max="4613" width="14" style="113" customWidth="1"/>
    <col min="4614" max="4614" width="12.85546875" style="113" bestFit="1" customWidth="1"/>
    <col min="4615" max="4618" width="11.28515625" style="113" bestFit="1" customWidth="1"/>
    <col min="4619" max="4626" width="11.42578125" style="113" bestFit="1" customWidth="1"/>
    <col min="4627" max="4629" width="12.5703125" style="113" bestFit="1" customWidth="1"/>
    <col min="4630" max="4631" width="11.28515625" style="113" bestFit="1" customWidth="1"/>
    <col min="4632" max="4633" width="12.5703125" style="113" bestFit="1" customWidth="1"/>
    <col min="4634" max="4634" width="11.28515625" style="113" bestFit="1" customWidth="1"/>
    <col min="4635" max="4635" width="13.5703125" style="113" bestFit="1" customWidth="1"/>
    <col min="4636" max="4649" width="14.7109375" style="113" customWidth="1"/>
    <col min="4650" max="4650" width="17.140625" style="113" customWidth="1"/>
    <col min="4651" max="4651" width="18.140625" style="113" customWidth="1"/>
    <col min="4652" max="4652" width="15" style="113" bestFit="1" customWidth="1"/>
    <col min="4653" max="4653" width="14" style="113" bestFit="1" customWidth="1"/>
    <col min="4654" max="4654" width="12.7109375" style="113" customWidth="1"/>
    <col min="4655" max="4866" width="9.140625" style="113"/>
    <col min="4867" max="4867" width="32.5703125" style="113" bestFit="1" customWidth="1"/>
    <col min="4868" max="4868" width="9.42578125" style="113" bestFit="1" customWidth="1"/>
    <col min="4869" max="4869" width="14" style="113" customWidth="1"/>
    <col min="4870" max="4870" width="12.85546875" style="113" bestFit="1" customWidth="1"/>
    <col min="4871" max="4874" width="11.28515625" style="113" bestFit="1" customWidth="1"/>
    <col min="4875" max="4882" width="11.42578125" style="113" bestFit="1" customWidth="1"/>
    <col min="4883" max="4885" width="12.5703125" style="113" bestFit="1" customWidth="1"/>
    <col min="4886" max="4887" width="11.28515625" style="113" bestFit="1" customWidth="1"/>
    <col min="4888" max="4889" width="12.5703125" style="113" bestFit="1" customWidth="1"/>
    <col min="4890" max="4890" width="11.28515625" style="113" bestFit="1" customWidth="1"/>
    <col min="4891" max="4891" width="13.5703125" style="113" bestFit="1" customWidth="1"/>
    <col min="4892" max="4905" width="14.7109375" style="113" customWidth="1"/>
    <col min="4906" max="4906" width="17.140625" style="113" customWidth="1"/>
    <col min="4907" max="4907" width="18.140625" style="113" customWidth="1"/>
    <col min="4908" max="4908" width="15" style="113" bestFit="1" customWidth="1"/>
    <col min="4909" max="4909" width="14" style="113" bestFit="1" customWidth="1"/>
    <col min="4910" max="4910" width="12.7109375" style="113" customWidth="1"/>
    <col min="4911" max="5122" width="9.140625" style="113"/>
    <col min="5123" max="5123" width="32.5703125" style="113" bestFit="1" customWidth="1"/>
    <col min="5124" max="5124" width="9.42578125" style="113" bestFit="1" customWidth="1"/>
    <col min="5125" max="5125" width="14" style="113" customWidth="1"/>
    <col min="5126" max="5126" width="12.85546875" style="113" bestFit="1" customWidth="1"/>
    <col min="5127" max="5130" width="11.28515625" style="113" bestFit="1" customWidth="1"/>
    <col min="5131" max="5138" width="11.42578125" style="113" bestFit="1" customWidth="1"/>
    <col min="5139" max="5141" width="12.5703125" style="113" bestFit="1" customWidth="1"/>
    <col min="5142" max="5143" width="11.28515625" style="113" bestFit="1" customWidth="1"/>
    <col min="5144" max="5145" width="12.5703125" style="113" bestFit="1" customWidth="1"/>
    <col min="5146" max="5146" width="11.28515625" style="113" bestFit="1" customWidth="1"/>
    <col min="5147" max="5147" width="13.5703125" style="113" bestFit="1" customWidth="1"/>
    <col min="5148" max="5161" width="14.7109375" style="113" customWidth="1"/>
    <col min="5162" max="5162" width="17.140625" style="113" customWidth="1"/>
    <col min="5163" max="5163" width="18.140625" style="113" customWidth="1"/>
    <col min="5164" max="5164" width="15" style="113" bestFit="1" customWidth="1"/>
    <col min="5165" max="5165" width="14" style="113" bestFit="1" customWidth="1"/>
    <col min="5166" max="5166" width="12.7109375" style="113" customWidth="1"/>
    <col min="5167" max="5378" width="9.140625" style="113"/>
    <col min="5379" max="5379" width="32.5703125" style="113" bestFit="1" customWidth="1"/>
    <col min="5380" max="5380" width="9.42578125" style="113" bestFit="1" customWidth="1"/>
    <col min="5381" max="5381" width="14" style="113" customWidth="1"/>
    <col min="5382" max="5382" width="12.85546875" style="113" bestFit="1" customWidth="1"/>
    <col min="5383" max="5386" width="11.28515625" style="113" bestFit="1" customWidth="1"/>
    <col min="5387" max="5394" width="11.42578125" style="113" bestFit="1" customWidth="1"/>
    <col min="5395" max="5397" width="12.5703125" style="113" bestFit="1" customWidth="1"/>
    <col min="5398" max="5399" width="11.28515625" style="113" bestFit="1" customWidth="1"/>
    <col min="5400" max="5401" width="12.5703125" style="113" bestFit="1" customWidth="1"/>
    <col min="5402" max="5402" width="11.28515625" style="113" bestFit="1" customWidth="1"/>
    <col min="5403" max="5403" width="13.5703125" style="113" bestFit="1" customWidth="1"/>
    <col min="5404" max="5417" width="14.7109375" style="113" customWidth="1"/>
    <col min="5418" max="5418" width="17.140625" style="113" customWidth="1"/>
    <col min="5419" max="5419" width="18.140625" style="113" customWidth="1"/>
    <col min="5420" max="5420" width="15" style="113" bestFit="1" customWidth="1"/>
    <col min="5421" max="5421" width="14" style="113" bestFit="1" customWidth="1"/>
    <col min="5422" max="5422" width="12.7109375" style="113" customWidth="1"/>
    <col min="5423" max="5634" width="9.140625" style="113"/>
    <col min="5635" max="5635" width="32.5703125" style="113" bestFit="1" customWidth="1"/>
    <col min="5636" max="5636" width="9.42578125" style="113" bestFit="1" customWidth="1"/>
    <col min="5637" max="5637" width="14" style="113" customWidth="1"/>
    <col min="5638" max="5638" width="12.85546875" style="113" bestFit="1" customWidth="1"/>
    <col min="5639" max="5642" width="11.28515625" style="113" bestFit="1" customWidth="1"/>
    <col min="5643" max="5650" width="11.42578125" style="113" bestFit="1" customWidth="1"/>
    <col min="5651" max="5653" width="12.5703125" style="113" bestFit="1" customWidth="1"/>
    <col min="5654" max="5655" width="11.28515625" style="113" bestFit="1" customWidth="1"/>
    <col min="5656" max="5657" width="12.5703125" style="113" bestFit="1" customWidth="1"/>
    <col min="5658" max="5658" width="11.28515625" style="113" bestFit="1" customWidth="1"/>
    <col min="5659" max="5659" width="13.5703125" style="113" bestFit="1" customWidth="1"/>
    <col min="5660" max="5673" width="14.7109375" style="113" customWidth="1"/>
    <col min="5674" max="5674" width="17.140625" style="113" customWidth="1"/>
    <col min="5675" max="5675" width="18.140625" style="113" customWidth="1"/>
    <col min="5676" max="5676" width="15" style="113" bestFit="1" customWidth="1"/>
    <col min="5677" max="5677" width="14" style="113" bestFit="1" customWidth="1"/>
    <col min="5678" max="5678" width="12.7109375" style="113" customWidth="1"/>
    <col min="5679" max="5890" width="9.140625" style="113"/>
    <col min="5891" max="5891" width="32.5703125" style="113" bestFit="1" customWidth="1"/>
    <col min="5892" max="5892" width="9.42578125" style="113" bestFit="1" customWidth="1"/>
    <col min="5893" max="5893" width="14" style="113" customWidth="1"/>
    <col min="5894" max="5894" width="12.85546875" style="113" bestFit="1" customWidth="1"/>
    <col min="5895" max="5898" width="11.28515625" style="113" bestFit="1" customWidth="1"/>
    <col min="5899" max="5906" width="11.42578125" style="113" bestFit="1" customWidth="1"/>
    <col min="5907" max="5909" width="12.5703125" style="113" bestFit="1" customWidth="1"/>
    <col min="5910" max="5911" width="11.28515625" style="113" bestFit="1" customWidth="1"/>
    <col min="5912" max="5913" width="12.5703125" style="113" bestFit="1" customWidth="1"/>
    <col min="5914" max="5914" width="11.28515625" style="113" bestFit="1" customWidth="1"/>
    <col min="5915" max="5915" width="13.5703125" style="113" bestFit="1" customWidth="1"/>
    <col min="5916" max="5929" width="14.7109375" style="113" customWidth="1"/>
    <col min="5930" max="5930" width="17.140625" style="113" customWidth="1"/>
    <col min="5931" max="5931" width="18.140625" style="113" customWidth="1"/>
    <col min="5932" max="5932" width="15" style="113" bestFit="1" customWidth="1"/>
    <col min="5933" max="5933" width="14" style="113" bestFit="1" customWidth="1"/>
    <col min="5934" max="5934" width="12.7109375" style="113" customWidth="1"/>
    <col min="5935" max="6146" width="9.140625" style="113"/>
    <col min="6147" max="6147" width="32.5703125" style="113" bestFit="1" customWidth="1"/>
    <col min="6148" max="6148" width="9.42578125" style="113" bestFit="1" customWidth="1"/>
    <col min="6149" max="6149" width="14" style="113" customWidth="1"/>
    <col min="6150" max="6150" width="12.85546875" style="113" bestFit="1" customWidth="1"/>
    <col min="6151" max="6154" width="11.28515625" style="113" bestFit="1" customWidth="1"/>
    <col min="6155" max="6162" width="11.42578125" style="113" bestFit="1" customWidth="1"/>
    <col min="6163" max="6165" width="12.5703125" style="113" bestFit="1" customWidth="1"/>
    <col min="6166" max="6167" width="11.28515625" style="113" bestFit="1" customWidth="1"/>
    <col min="6168" max="6169" width="12.5703125" style="113" bestFit="1" customWidth="1"/>
    <col min="6170" max="6170" width="11.28515625" style="113" bestFit="1" customWidth="1"/>
    <col min="6171" max="6171" width="13.5703125" style="113" bestFit="1" customWidth="1"/>
    <col min="6172" max="6185" width="14.7109375" style="113" customWidth="1"/>
    <col min="6186" max="6186" width="17.140625" style="113" customWidth="1"/>
    <col min="6187" max="6187" width="18.140625" style="113" customWidth="1"/>
    <col min="6188" max="6188" width="15" style="113" bestFit="1" customWidth="1"/>
    <col min="6189" max="6189" width="14" style="113" bestFit="1" customWidth="1"/>
    <col min="6190" max="6190" width="12.7109375" style="113" customWidth="1"/>
    <col min="6191" max="6402" width="9.140625" style="113"/>
    <col min="6403" max="6403" width="32.5703125" style="113" bestFit="1" customWidth="1"/>
    <col min="6404" max="6404" width="9.42578125" style="113" bestFit="1" customWidth="1"/>
    <col min="6405" max="6405" width="14" style="113" customWidth="1"/>
    <col min="6406" max="6406" width="12.85546875" style="113" bestFit="1" customWidth="1"/>
    <col min="6407" max="6410" width="11.28515625" style="113" bestFit="1" customWidth="1"/>
    <col min="6411" max="6418" width="11.42578125" style="113" bestFit="1" customWidth="1"/>
    <col min="6419" max="6421" width="12.5703125" style="113" bestFit="1" customWidth="1"/>
    <col min="6422" max="6423" width="11.28515625" style="113" bestFit="1" customWidth="1"/>
    <col min="6424" max="6425" width="12.5703125" style="113" bestFit="1" customWidth="1"/>
    <col min="6426" max="6426" width="11.28515625" style="113" bestFit="1" customWidth="1"/>
    <col min="6427" max="6427" width="13.5703125" style="113" bestFit="1" customWidth="1"/>
    <col min="6428" max="6441" width="14.7109375" style="113" customWidth="1"/>
    <col min="6442" max="6442" width="17.140625" style="113" customWidth="1"/>
    <col min="6443" max="6443" width="18.140625" style="113" customWidth="1"/>
    <col min="6444" max="6444" width="15" style="113" bestFit="1" customWidth="1"/>
    <col min="6445" max="6445" width="14" style="113" bestFit="1" customWidth="1"/>
    <col min="6446" max="6446" width="12.7109375" style="113" customWidth="1"/>
    <col min="6447" max="6658" width="9.140625" style="113"/>
    <col min="6659" max="6659" width="32.5703125" style="113" bestFit="1" customWidth="1"/>
    <col min="6660" max="6660" width="9.42578125" style="113" bestFit="1" customWidth="1"/>
    <col min="6661" max="6661" width="14" style="113" customWidth="1"/>
    <col min="6662" max="6662" width="12.85546875" style="113" bestFit="1" customWidth="1"/>
    <col min="6663" max="6666" width="11.28515625" style="113" bestFit="1" customWidth="1"/>
    <col min="6667" max="6674" width="11.42578125" style="113" bestFit="1" customWidth="1"/>
    <col min="6675" max="6677" width="12.5703125" style="113" bestFit="1" customWidth="1"/>
    <col min="6678" max="6679" width="11.28515625" style="113" bestFit="1" customWidth="1"/>
    <col min="6680" max="6681" width="12.5703125" style="113" bestFit="1" customWidth="1"/>
    <col min="6682" max="6682" width="11.28515625" style="113" bestFit="1" customWidth="1"/>
    <col min="6683" max="6683" width="13.5703125" style="113" bestFit="1" customWidth="1"/>
    <col min="6684" max="6697" width="14.7109375" style="113" customWidth="1"/>
    <col min="6698" max="6698" width="17.140625" style="113" customWidth="1"/>
    <col min="6699" max="6699" width="18.140625" style="113" customWidth="1"/>
    <col min="6700" max="6700" width="15" style="113" bestFit="1" customWidth="1"/>
    <col min="6701" max="6701" width="14" style="113" bestFit="1" customWidth="1"/>
    <col min="6702" max="6702" width="12.7109375" style="113" customWidth="1"/>
    <col min="6703" max="6914" width="9.140625" style="113"/>
    <col min="6915" max="6915" width="32.5703125" style="113" bestFit="1" customWidth="1"/>
    <col min="6916" max="6916" width="9.42578125" style="113" bestFit="1" customWidth="1"/>
    <col min="6917" max="6917" width="14" style="113" customWidth="1"/>
    <col min="6918" max="6918" width="12.85546875" style="113" bestFit="1" customWidth="1"/>
    <col min="6919" max="6922" width="11.28515625" style="113" bestFit="1" customWidth="1"/>
    <col min="6923" max="6930" width="11.42578125" style="113" bestFit="1" customWidth="1"/>
    <col min="6931" max="6933" width="12.5703125" style="113" bestFit="1" customWidth="1"/>
    <col min="6934" max="6935" width="11.28515625" style="113" bestFit="1" customWidth="1"/>
    <col min="6936" max="6937" width="12.5703125" style="113" bestFit="1" customWidth="1"/>
    <col min="6938" max="6938" width="11.28515625" style="113" bestFit="1" customWidth="1"/>
    <col min="6939" max="6939" width="13.5703125" style="113" bestFit="1" customWidth="1"/>
    <col min="6940" max="6953" width="14.7109375" style="113" customWidth="1"/>
    <col min="6954" max="6954" width="17.140625" style="113" customWidth="1"/>
    <col min="6955" max="6955" width="18.140625" style="113" customWidth="1"/>
    <col min="6956" max="6956" width="15" style="113" bestFit="1" customWidth="1"/>
    <col min="6957" max="6957" width="14" style="113" bestFit="1" customWidth="1"/>
    <col min="6958" max="6958" width="12.7109375" style="113" customWidth="1"/>
    <col min="6959" max="7170" width="9.140625" style="113"/>
    <col min="7171" max="7171" width="32.5703125" style="113" bestFit="1" customWidth="1"/>
    <col min="7172" max="7172" width="9.42578125" style="113" bestFit="1" customWidth="1"/>
    <col min="7173" max="7173" width="14" style="113" customWidth="1"/>
    <col min="7174" max="7174" width="12.85546875" style="113" bestFit="1" customWidth="1"/>
    <col min="7175" max="7178" width="11.28515625" style="113" bestFit="1" customWidth="1"/>
    <col min="7179" max="7186" width="11.42578125" style="113" bestFit="1" customWidth="1"/>
    <col min="7187" max="7189" width="12.5703125" style="113" bestFit="1" customWidth="1"/>
    <col min="7190" max="7191" width="11.28515625" style="113" bestFit="1" customWidth="1"/>
    <col min="7192" max="7193" width="12.5703125" style="113" bestFit="1" customWidth="1"/>
    <col min="7194" max="7194" width="11.28515625" style="113" bestFit="1" customWidth="1"/>
    <col min="7195" max="7195" width="13.5703125" style="113" bestFit="1" customWidth="1"/>
    <col min="7196" max="7209" width="14.7109375" style="113" customWidth="1"/>
    <col min="7210" max="7210" width="17.140625" style="113" customWidth="1"/>
    <col min="7211" max="7211" width="18.140625" style="113" customWidth="1"/>
    <col min="7212" max="7212" width="15" style="113" bestFit="1" customWidth="1"/>
    <col min="7213" max="7213" width="14" style="113" bestFit="1" customWidth="1"/>
    <col min="7214" max="7214" width="12.7109375" style="113" customWidth="1"/>
    <col min="7215" max="7426" width="9.140625" style="113"/>
    <col min="7427" max="7427" width="32.5703125" style="113" bestFit="1" customWidth="1"/>
    <col min="7428" max="7428" width="9.42578125" style="113" bestFit="1" customWidth="1"/>
    <col min="7429" max="7429" width="14" style="113" customWidth="1"/>
    <col min="7430" max="7430" width="12.85546875" style="113" bestFit="1" customWidth="1"/>
    <col min="7431" max="7434" width="11.28515625" style="113" bestFit="1" customWidth="1"/>
    <col min="7435" max="7442" width="11.42578125" style="113" bestFit="1" customWidth="1"/>
    <col min="7443" max="7445" width="12.5703125" style="113" bestFit="1" customWidth="1"/>
    <col min="7446" max="7447" width="11.28515625" style="113" bestFit="1" customWidth="1"/>
    <col min="7448" max="7449" width="12.5703125" style="113" bestFit="1" customWidth="1"/>
    <col min="7450" max="7450" width="11.28515625" style="113" bestFit="1" customWidth="1"/>
    <col min="7451" max="7451" width="13.5703125" style="113" bestFit="1" customWidth="1"/>
    <col min="7452" max="7465" width="14.7109375" style="113" customWidth="1"/>
    <col min="7466" max="7466" width="17.140625" style="113" customWidth="1"/>
    <col min="7467" max="7467" width="18.140625" style="113" customWidth="1"/>
    <col min="7468" max="7468" width="15" style="113" bestFit="1" customWidth="1"/>
    <col min="7469" max="7469" width="14" style="113" bestFit="1" customWidth="1"/>
    <col min="7470" max="7470" width="12.7109375" style="113" customWidth="1"/>
    <col min="7471" max="7682" width="9.140625" style="113"/>
    <col min="7683" max="7683" width="32.5703125" style="113" bestFit="1" customWidth="1"/>
    <col min="7684" max="7684" width="9.42578125" style="113" bestFit="1" customWidth="1"/>
    <col min="7685" max="7685" width="14" style="113" customWidth="1"/>
    <col min="7686" max="7686" width="12.85546875" style="113" bestFit="1" customWidth="1"/>
    <col min="7687" max="7690" width="11.28515625" style="113" bestFit="1" customWidth="1"/>
    <col min="7691" max="7698" width="11.42578125" style="113" bestFit="1" customWidth="1"/>
    <col min="7699" max="7701" width="12.5703125" style="113" bestFit="1" customWidth="1"/>
    <col min="7702" max="7703" width="11.28515625" style="113" bestFit="1" customWidth="1"/>
    <col min="7704" max="7705" width="12.5703125" style="113" bestFit="1" customWidth="1"/>
    <col min="7706" max="7706" width="11.28515625" style="113" bestFit="1" customWidth="1"/>
    <col min="7707" max="7707" width="13.5703125" style="113" bestFit="1" customWidth="1"/>
    <col min="7708" max="7721" width="14.7109375" style="113" customWidth="1"/>
    <col min="7722" max="7722" width="17.140625" style="113" customWidth="1"/>
    <col min="7723" max="7723" width="18.140625" style="113" customWidth="1"/>
    <col min="7724" max="7724" width="15" style="113" bestFit="1" customWidth="1"/>
    <col min="7725" max="7725" width="14" style="113" bestFit="1" customWidth="1"/>
    <col min="7726" max="7726" width="12.7109375" style="113" customWidth="1"/>
    <col min="7727" max="7938" width="9.140625" style="113"/>
    <col min="7939" max="7939" width="32.5703125" style="113" bestFit="1" customWidth="1"/>
    <col min="7940" max="7940" width="9.42578125" style="113" bestFit="1" customWidth="1"/>
    <col min="7941" max="7941" width="14" style="113" customWidth="1"/>
    <col min="7942" max="7942" width="12.85546875" style="113" bestFit="1" customWidth="1"/>
    <col min="7943" max="7946" width="11.28515625" style="113" bestFit="1" customWidth="1"/>
    <col min="7947" max="7954" width="11.42578125" style="113" bestFit="1" customWidth="1"/>
    <col min="7955" max="7957" width="12.5703125" style="113" bestFit="1" customWidth="1"/>
    <col min="7958" max="7959" width="11.28515625" style="113" bestFit="1" customWidth="1"/>
    <col min="7960" max="7961" width="12.5703125" style="113" bestFit="1" customWidth="1"/>
    <col min="7962" max="7962" width="11.28515625" style="113" bestFit="1" customWidth="1"/>
    <col min="7963" max="7963" width="13.5703125" style="113" bestFit="1" customWidth="1"/>
    <col min="7964" max="7977" width="14.7109375" style="113" customWidth="1"/>
    <col min="7978" max="7978" width="17.140625" style="113" customWidth="1"/>
    <col min="7979" max="7979" width="18.140625" style="113" customWidth="1"/>
    <col min="7980" max="7980" width="15" style="113" bestFit="1" customWidth="1"/>
    <col min="7981" max="7981" width="14" style="113" bestFit="1" customWidth="1"/>
    <col min="7982" max="7982" width="12.7109375" style="113" customWidth="1"/>
    <col min="7983" max="8194" width="9.140625" style="113"/>
    <col min="8195" max="8195" width="32.5703125" style="113" bestFit="1" customWidth="1"/>
    <col min="8196" max="8196" width="9.42578125" style="113" bestFit="1" customWidth="1"/>
    <col min="8197" max="8197" width="14" style="113" customWidth="1"/>
    <col min="8198" max="8198" width="12.85546875" style="113" bestFit="1" customWidth="1"/>
    <col min="8199" max="8202" width="11.28515625" style="113" bestFit="1" customWidth="1"/>
    <col min="8203" max="8210" width="11.42578125" style="113" bestFit="1" customWidth="1"/>
    <col min="8211" max="8213" width="12.5703125" style="113" bestFit="1" customWidth="1"/>
    <col min="8214" max="8215" width="11.28515625" style="113" bestFit="1" customWidth="1"/>
    <col min="8216" max="8217" width="12.5703125" style="113" bestFit="1" customWidth="1"/>
    <col min="8218" max="8218" width="11.28515625" style="113" bestFit="1" customWidth="1"/>
    <col min="8219" max="8219" width="13.5703125" style="113" bestFit="1" customWidth="1"/>
    <col min="8220" max="8233" width="14.7109375" style="113" customWidth="1"/>
    <col min="8234" max="8234" width="17.140625" style="113" customWidth="1"/>
    <col min="8235" max="8235" width="18.140625" style="113" customWidth="1"/>
    <col min="8236" max="8236" width="15" style="113" bestFit="1" customWidth="1"/>
    <col min="8237" max="8237" width="14" style="113" bestFit="1" customWidth="1"/>
    <col min="8238" max="8238" width="12.7109375" style="113" customWidth="1"/>
    <col min="8239" max="8450" width="9.140625" style="113"/>
    <col min="8451" max="8451" width="32.5703125" style="113" bestFit="1" customWidth="1"/>
    <col min="8452" max="8452" width="9.42578125" style="113" bestFit="1" customWidth="1"/>
    <col min="8453" max="8453" width="14" style="113" customWidth="1"/>
    <col min="8454" max="8454" width="12.85546875" style="113" bestFit="1" customWidth="1"/>
    <col min="8455" max="8458" width="11.28515625" style="113" bestFit="1" customWidth="1"/>
    <col min="8459" max="8466" width="11.42578125" style="113" bestFit="1" customWidth="1"/>
    <col min="8467" max="8469" width="12.5703125" style="113" bestFit="1" customWidth="1"/>
    <col min="8470" max="8471" width="11.28515625" style="113" bestFit="1" customWidth="1"/>
    <col min="8472" max="8473" width="12.5703125" style="113" bestFit="1" customWidth="1"/>
    <col min="8474" max="8474" width="11.28515625" style="113" bestFit="1" customWidth="1"/>
    <col min="8475" max="8475" width="13.5703125" style="113" bestFit="1" customWidth="1"/>
    <col min="8476" max="8489" width="14.7109375" style="113" customWidth="1"/>
    <col min="8490" max="8490" width="17.140625" style="113" customWidth="1"/>
    <col min="8491" max="8491" width="18.140625" style="113" customWidth="1"/>
    <col min="8492" max="8492" width="15" style="113" bestFit="1" customWidth="1"/>
    <col min="8493" max="8493" width="14" style="113" bestFit="1" customWidth="1"/>
    <col min="8494" max="8494" width="12.7109375" style="113" customWidth="1"/>
    <col min="8495" max="8706" width="9.140625" style="113"/>
    <col min="8707" max="8707" width="32.5703125" style="113" bestFit="1" customWidth="1"/>
    <col min="8708" max="8708" width="9.42578125" style="113" bestFit="1" customWidth="1"/>
    <col min="8709" max="8709" width="14" style="113" customWidth="1"/>
    <col min="8710" max="8710" width="12.85546875" style="113" bestFit="1" customWidth="1"/>
    <col min="8711" max="8714" width="11.28515625" style="113" bestFit="1" customWidth="1"/>
    <col min="8715" max="8722" width="11.42578125" style="113" bestFit="1" customWidth="1"/>
    <col min="8723" max="8725" width="12.5703125" style="113" bestFit="1" customWidth="1"/>
    <col min="8726" max="8727" width="11.28515625" style="113" bestFit="1" customWidth="1"/>
    <col min="8728" max="8729" width="12.5703125" style="113" bestFit="1" customWidth="1"/>
    <col min="8730" max="8730" width="11.28515625" style="113" bestFit="1" customWidth="1"/>
    <col min="8731" max="8731" width="13.5703125" style="113" bestFit="1" customWidth="1"/>
    <col min="8732" max="8745" width="14.7109375" style="113" customWidth="1"/>
    <col min="8746" max="8746" width="17.140625" style="113" customWidth="1"/>
    <col min="8747" max="8747" width="18.140625" style="113" customWidth="1"/>
    <col min="8748" max="8748" width="15" style="113" bestFit="1" customWidth="1"/>
    <col min="8749" max="8749" width="14" style="113" bestFit="1" customWidth="1"/>
    <col min="8750" max="8750" width="12.7109375" style="113" customWidth="1"/>
    <col min="8751" max="8962" width="9.140625" style="113"/>
    <col min="8963" max="8963" width="32.5703125" style="113" bestFit="1" customWidth="1"/>
    <col min="8964" max="8964" width="9.42578125" style="113" bestFit="1" customWidth="1"/>
    <col min="8965" max="8965" width="14" style="113" customWidth="1"/>
    <col min="8966" max="8966" width="12.85546875" style="113" bestFit="1" customWidth="1"/>
    <col min="8967" max="8970" width="11.28515625" style="113" bestFit="1" customWidth="1"/>
    <col min="8971" max="8978" width="11.42578125" style="113" bestFit="1" customWidth="1"/>
    <col min="8979" max="8981" width="12.5703125" style="113" bestFit="1" customWidth="1"/>
    <col min="8982" max="8983" width="11.28515625" style="113" bestFit="1" customWidth="1"/>
    <col min="8984" max="8985" width="12.5703125" style="113" bestFit="1" customWidth="1"/>
    <col min="8986" max="8986" width="11.28515625" style="113" bestFit="1" customWidth="1"/>
    <col min="8987" max="8987" width="13.5703125" style="113" bestFit="1" customWidth="1"/>
    <col min="8988" max="9001" width="14.7109375" style="113" customWidth="1"/>
    <col min="9002" max="9002" width="17.140625" style="113" customWidth="1"/>
    <col min="9003" max="9003" width="18.140625" style="113" customWidth="1"/>
    <col min="9004" max="9004" width="15" style="113" bestFit="1" customWidth="1"/>
    <col min="9005" max="9005" width="14" style="113" bestFit="1" customWidth="1"/>
    <col min="9006" max="9006" width="12.7109375" style="113" customWidth="1"/>
    <col min="9007" max="9218" width="9.140625" style="113"/>
    <col min="9219" max="9219" width="32.5703125" style="113" bestFit="1" customWidth="1"/>
    <col min="9220" max="9220" width="9.42578125" style="113" bestFit="1" customWidth="1"/>
    <col min="9221" max="9221" width="14" style="113" customWidth="1"/>
    <col min="9222" max="9222" width="12.85546875" style="113" bestFit="1" customWidth="1"/>
    <col min="9223" max="9226" width="11.28515625" style="113" bestFit="1" customWidth="1"/>
    <col min="9227" max="9234" width="11.42578125" style="113" bestFit="1" customWidth="1"/>
    <col min="9235" max="9237" width="12.5703125" style="113" bestFit="1" customWidth="1"/>
    <col min="9238" max="9239" width="11.28515625" style="113" bestFit="1" customWidth="1"/>
    <col min="9240" max="9241" width="12.5703125" style="113" bestFit="1" customWidth="1"/>
    <col min="9242" max="9242" width="11.28515625" style="113" bestFit="1" customWidth="1"/>
    <col min="9243" max="9243" width="13.5703125" style="113" bestFit="1" customWidth="1"/>
    <col min="9244" max="9257" width="14.7109375" style="113" customWidth="1"/>
    <col min="9258" max="9258" width="17.140625" style="113" customWidth="1"/>
    <col min="9259" max="9259" width="18.140625" style="113" customWidth="1"/>
    <col min="9260" max="9260" width="15" style="113" bestFit="1" customWidth="1"/>
    <col min="9261" max="9261" width="14" style="113" bestFit="1" customWidth="1"/>
    <col min="9262" max="9262" width="12.7109375" style="113" customWidth="1"/>
    <col min="9263" max="9474" width="9.140625" style="113"/>
    <col min="9475" max="9475" width="32.5703125" style="113" bestFit="1" customWidth="1"/>
    <col min="9476" max="9476" width="9.42578125" style="113" bestFit="1" customWidth="1"/>
    <col min="9477" max="9477" width="14" style="113" customWidth="1"/>
    <col min="9478" max="9478" width="12.85546875" style="113" bestFit="1" customWidth="1"/>
    <col min="9479" max="9482" width="11.28515625" style="113" bestFit="1" customWidth="1"/>
    <col min="9483" max="9490" width="11.42578125" style="113" bestFit="1" customWidth="1"/>
    <col min="9491" max="9493" width="12.5703125" style="113" bestFit="1" customWidth="1"/>
    <col min="9494" max="9495" width="11.28515625" style="113" bestFit="1" customWidth="1"/>
    <col min="9496" max="9497" width="12.5703125" style="113" bestFit="1" customWidth="1"/>
    <col min="9498" max="9498" width="11.28515625" style="113" bestFit="1" customWidth="1"/>
    <col min="9499" max="9499" width="13.5703125" style="113" bestFit="1" customWidth="1"/>
    <col min="9500" max="9513" width="14.7109375" style="113" customWidth="1"/>
    <col min="9514" max="9514" width="17.140625" style="113" customWidth="1"/>
    <col min="9515" max="9515" width="18.140625" style="113" customWidth="1"/>
    <col min="9516" max="9516" width="15" style="113" bestFit="1" customWidth="1"/>
    <col min="9517" max="9517" width="14" style="113" bestFit="1" customWidth="1"/>
    <col min="9518" max="9518" width="12.7109375" style="113" customWidth="1"/>
    <col min="9519" max="9730" width="9.140625" style="113"/>
    <col min="9731" max="9731" width="32.5703125" style="113" bestFit="1" customWidth="1"/>
    <col min="9732" max="9732" width="9.42578125" style="113" bestFit="1" customWidth="1"/>
    <col min="9733" max="9733" width="14" style="113" customWidth="1"/>
    <col min="9734" max="9734" width="12.85546875" style="113" bestFit="1" customWidth="1"/>
    <col min="9735" max="9738" width="11.28515625" style="113" bestFit="1" customWidth="1"/>
    <col min="9739" max="9746" width="11.42578125" style="113" bestFit="1" customWidth="1"/>
    <col min="9747" max="9749" width="12.5703125" style="113" bestFit="1" customWidth="1"/>
    <col min="9750" max="9751" width="11.28515625" style="113" bestFit="1" customWidth="1"/>
    <col min="9752" max="9753" width="12.5703125" style="113" bestFit="1" customWidth="1"/>
    <col min="9754" max="9754" width="11.28515625" style="113" bestFit="1" customWidth="1"/>
    <col min="9755" max="9755" width="13.5703125" style="113" bestFit="1" customWidth="1"/>
    <col min="9756" max="9769" width="14.7109375" style="113" customWidth="1"/>
    <col min="9770" max="9770" width="17.140625" style="113" customWidth="1"/>
    <col min="9771" max="9771" width="18.140625" style="113" customWidth="1"/>
    <col min="9772" max="9772" width="15" style="113" bestFit="1" customWidth="1"/>
    <col min="9773" max="9773" width="14" style="113" bestFit="1" customWidth="1"/>
    <col min="9774" max="9774" width="12.7109375" style="113" customWidth="1"/>
    <col min="9775" max="9986" width="9.140625" style="113"/>
    <col min="9987" max="9987" width="32.5703125" style="113" bestFit="1" customWidth="1"/>
    <col min="9988" max="9988" width="9.42578125" style="113" bestFit="1" customWidth="1"/>
    <col min="9989" max="9989" width="14" style="113" customWidth="1"/>
    <col min="9990" max="9990" width="12.85546875" style="113" bestFit="1" customWidth="1"/>
    <col min="9991" max="9994" width="11.28515625" style="113" bestFit="1" customWidth="1"/>
    <col min="9995" max="10002" width="11.42578125" style="113" bestFit="1" customWidth="1"/>
    <col min="10003" max="10005" width="12.5703125" style="113" bestFit="1" customWidth="1"/>
    <col min="10006" max="10007" width="11.28515625" style="113" bestFit="1" customWidth="1"/>
    <col min="10008" max="10009" width="12.5703125" style="113" bestFit="1" customWidth="1"/>
    <col min="10010" max="10010" width="11.28515625" style="113" bestFit="1" customWidth="1"/>
    <col min="10011" max="10011" width="13.5703125" style="113" bestFit="1" customWidth="1"/>
    <col min="10012" max="10025" width="14.7109375" style="113" customWidth="1"/>
    <col min="10026" max="10026" width="17.140625" style="113" customWidth="1"/>
    <col min="10027" max="10027" width="18.140625" style="113" customWidth="1"/>
    <col min="10028" max="10028" width="15" style="113" bestFit="1" customWidth="1"/>
    <col min="10029" max="10029" width="14" style="113" bestFit="1" customWidth="1"/>
    <col min="10030" max="10030" width="12.7109375" style="113" customWidth="1"/>
    <col min="10031" max="10242" width="9.140625" style="113"/>
    <col min="10243" max="10243" width="32.5703125" style="113" bestFit="1" customWidth="1"/>
    <col min="10244" max="10244" width="9.42578125" style="113" bestFit="1" customWidth="1"/>
    <col min="10245" max="10245" width="14" style="113" customWidth="1"/>
    <col min="10246" max="10246" width="12.85546875" style="113" bestFit="1" customWidth="1"/>
    <col min="10247" max="10250" width="11.28515625" style="113" bestFit="1" customWidth="1"/>
    <col min="10251" max="10258" width="11.42578125" style="113" bestFit="1" customWidth="1"/>
    <col min="10259" max="10261" width="12.5703125" style="113" bestFit="1" customWidth="1"/>
    <col min="10262" max="10263" width="11.28515625" style="113" bestFit="1" customWidth="1"/>
    <col min="10264" max="10265" width="12.5703125" style="113" bestFit="1" customWidth="1"/>
    <col min="10266" max="10266" width="11.28515625" style="113" bestFit="1" customWidth="1"/>
    <col min="10267" max="10267" width="13.5703125" style="113" bestFit="1" customWidth="1"/>
    <col min="10268" max="10281" width="14.7109375" style="113" customWidth="1"/>
    <col min="10282" max="10282" width="17.140625" style="113" customWidth="1"/>
    <col min="10283" max="10283" width="18.140625" style="113" customWidth="1"/>
    <col min="10284" max="10284" width="15" style="113" bestFit="1" customWidth="1"/>
    <col min="10285" max="10285" width="14" style="113" bestFit="1" customWidth="1"/>
    <col min="10286" max="10286" width="12.7109375" style="113" customWidth="1"/>
    <col min="10287" max="10498" width="9.140625" style="113"/>
    <col min="10499" max="10499" width="32.5703125" style="113" bestFit="1" customWidth="1"/>
    <col min="10500" max="10500" width="9.42578125" style="113" bestFit="1" customWidth="1"/>
    <col min="10501" max="10501" width="14" style="113" customWidth="1"/>
    <col min="10502" max="10502" width="12.85546875" style="113" bestFit="1" customWidth="1"/>
    <col min="10503" max="10506" width="11.28515625" style="113" bestFit="1" customWidth="1"/>
    <col min="10507" max="10514" width="11.42578125" style="113" bestFit="1" customWidth="1"/>
    <col min="10515" max="10517" width="12.5703125" style="113" bestFit="1" customWidth="1"/>
    <col min="10518" max="10519" width="11.28515625" style="113" bestFit="1" customWidth="1"/>
    <col min="10520" max="10521" width="12.5703125" style="113" bestFit="1" customWidth="1"/>
    <col min="10522" max="10522" width="11.28515625" style="113" bestFit="1" customWidth="1"/>
    <col min="10523" max="10523" width="13.5703125" style="113" bestFit="1" customWidth="1"/>
    <col min="10524" max="10537" width="14.7109375" style="113" customWidth="1"/>
    <col min="10538" max="10538" width="17.140625" style="113" customWidth="1"/>
    <col min="10539" max="10539" width="18.140625" style="113" customWidth="1"/>
    <col min="10540" max="10540" width="15" style="113" bestFit="1" customWidth="1"/>
    <col min="10541" max="10541" width="14" style="113" bestFit="1" customWidth="1"/>
    <col min="10542" max="10542" width="12.7109375" style="113" customWidth="1"/>
    <col min="10543" max="10754" width="9.140625" style="113"/>
    <col min="10755" max="10755" width="32.5703125" style="113" bestFit="1" customWidth="1"/>
    <col min="10756" max="10756" width="9.42578125" style="113" bestFit="1" customWidth="1"/>
    <col min="10757" max="10757" width="14" style="113" customWidth="1"/>
    <col min="10758" max="10758" width="12.85546875" style="113" bestFit="1" customWidth="1"/>
    <col min="10759" max="10762" width="11.28515625" style="113" bestFit="1" customWidth="1"/>
    <col min="10763" max="10770" width="11.42578125" style="113" bestFit="1" customWidth="1"/>
    <col min="10771" max="10773" width="12.5703125" style="113" bestFit="1" customWidth="1"/>
    <col min="10774" max="10775" width="11.28515625" style="113" bestFit="1" customWidth="1"/>
    <col min="10776" max="10777" width="12.5703125" style="113" bestFit="1" customWidth="1"/>
    <col min="10778" max="10778" width="11.28515625" style="113" bestFit="1" customWidth="1"/>
    <col min="10779" max="10779" width="13.5703125" style="113" bestFit="1" customWidth="1"/>
    <col min="10780" max="10793" width="14.7109375" style="113" customWidth="1"/>
    <col min="10794" max="10794" width="17.140625" style="113" customWidth="1"/>
    <col min="10795" max="10795" width="18.140625" style="113" customWidth="1"/>
    <col min="10796" max="10796" width="15" style="113" bestFit="1" customWidth="1"/>
    <col min="10797" max="10797" width="14" style="113" bestFit="1" customWidth="1"/>
    <col min="10798" max="10798" width="12.7109375" style="113" customWidth="1"/>
    <col min="10799" max="11010" width="9.140625" style="113"/>
    <col min="11011" max="11011" width="32.5703125" style="113" bestFit="1" customWidth="1"/>
    <col min="11012" max="11012" width="9.42578125" style="113" bestFit="1" customWidth="1"/>
    <col min="11013" max="11013" width="14" style="113" customWidth="1"/>
    <col min="11014" max="11014" width="12.85546875" style="113" bestFit="1" customWidth="1"/>
    <col min="11015" max="11018" width="11.28515625" style="113" bestFit="1" customWidth="1"/>
    <col min="11019" max="11026" width="11.42578125" style="113" bestFit="1" customWidth="1"/>
    <col min="11027" max="11029" width="12.5703125" style="113" bestFit="1" customWidth="1"/>
    <col min="11030" max="11031" width="11.28515625" style="113" bestFit="1" customWidth="1"/>
    <col min="11032" max="11033" width="12.5703125" style="113" bestFit="1" customWidth="1"/>
    <col min="11034" max="11034" width="11.28515625" style="113" bestFit="1" customWidth="1"/>
    <col min="11035" max="11035" width="13.5703125" style="113" bestFit="1" customWidth="1"/>
    <col min="11036" max="11049" width="14.7109375" style="113" customWidth="1"/>
    <col min="11050" max="11050" width="17.140625" style="113" customWidth="1"/>
    <col min="11051" max="11051" width="18.140625" style="113" customWidth="1"/>
    <col min="11052" max="11052" width="15" style="113" bestFit="1" customWidth="1"/>
    <col min="11053" max="11053" width="14" style="113" bestFit="1" customWidth="1"/>
    <col min="11054" max="11054" width="12.7109375" style="113" customWidth="1"/>
    <col min="11055" max="11266" width="9.140625" style="113"/>
    <col min="11267" max="11267" width="32.5703125" style="113" bestFit="1" customWidth="1"/>
    <col min="11268" max="11268" width="9.42578125" style="113" bestFit="1" customWidth="1"/>
    <col min="11269" max="11269" width="14" style="113" customWidth="1"/>
    <col min="11270" max="11270" width="12.85546875" style="113" bestFit="1" customWidth="1"/>
    <col min="11271" max="11274" width="11.28515625" style="113" bestFit="1" customWidth="1"/>
    <col min="11275" max="11282" width="11.42578125" style="113" bestFit="1" customWidth="1"/>
    <col min="11283" max="11285" width="12.5703125" style="113" bestFit="1" customWidth="1"/>
    <col min="11286" max="11287" width="11.28515625" style="113" bestFit="1" customWidth="1"/>
    <col min="11288" max="11289" width="12.5703125" style="113" bestFit="1" customWidth="1"/>
    <col min="11290" max="11290" width="11.28515625" style="113" bestFit="1" customWidth="1"/>
    <col min="11291" max="11291" width="13.5703125" style="113" bestFit="1" customWidth="1"/>
    <col min="11292" max="11305" width="14.7109375" style="113" customWidth="1"/>
    <col min="11306" max="11306" width="17.140625" style="113" customWidth="1"/>
    <col min="11307" max="11307" width="18.140625" style="113" customWidth="1"/>
    <col min="11308" max="11308" width="15" style="113" bestFit="1" customWidth="1"/>
    <col min="11309" max="11309" width="14" style="113" bestFit="1" customWidth="1"/>
    <col min="11310" max="11310" width="12.7109375" style="113" customWidth="1"/>
    <col min="11311" max="11522" width="9.140625" style="113"/>
    <col min="11523" max="11523" width="32.5703125" style="113" bestFit="1" customWidth="1"/>
    <col min="11524" max="11524" width="9.42578125" style="113" bestFit="1" customWidth="1"/>
    <col min="11525" max="11525" width="14" style="113" customWidth="1"/>
    <col min="11526" max="11526" width="12.85546875" style="113" bestFit="1" customWidth="1"/>
    <col min="11527" max="11530" width="11.28515625" style="113" bestFit="1" customWidth="1"/>
    <col min="11531" max="11538" width="11.42578125" style="113" bestFit="1" customWidth="1"/>
    <col min="11539" max="11541" width="12.5703125" style="113" bestFit="1" customWidth="1"/>
    <col min="11542" max="11543" width="11.28515625" style="113" bestFit="1" customWidth="1"/>
    <col min="11544" max="11545" width="12.5703125" style="113" bestFit="1" customWidth="1"/>
    <col min="11546" max="11546" width="11.28515625" style="113" bestFit="1" customWidth="1"/>
    <col min="11547" max="11547" width="13.5703125" style="113" bestFit="1" customWidth="1"/>
    <col min="11548" max="11561" width="14.7109375" style="113" customWidth="1"/>
    <col min="11562" max="11562" width="17.140625" style="113" customWidth="1"/>
    <col min="11563" max="11563" width="18.140625" style="113" customWidth="1"/>
    <col min="11564" max="11564" width="15" style="113" bestFit="1" customWidth="1"/>
    <col min="11565" max="11565" width="14" style="113" bestFit="1" customWidth="1"/>
    <col min="11566" max="11566" width="12.7109375" style="113" customWidth="1"/>
    <col min="11567" max="11778" width="9.140625" style="113"/>
    <col min="11779" max="11779" width="32.5703125" style="113" bestFit="1" customWidth="1"/>
    <col min="11780" max="11780" width="9.42578125" style="113" bestFit="1" customWidth="1"/>
    <col min="11781" max="11781" width="14" style="113" customWidth="1"/>
    <col min="11782" max="11782" width="12.85546875" style="113" bestFit="1" customWidth="1"/>
    <col min="11783" max="11786" width="11.28515625" style="113" bestFit="1" customWidth="1"/>
    <col min="11787" max="11794" width="11.42578125" style="113" bestFit="1" customWidth="1"/>
    <col min="11795" max="11797" width="12.5703125" style="113" bestFit="1" customWidth="1"/>
    <col min="11798" max="11799" width="11.28515625" style="113" bestFit="1" customWidth="1"/>
    <col min="11800" max="11801" width="12.5703125" style="113" bestFit="1" customWidth="1"/>
    <col min="11802" max="11802" width="11.28515625" style="113" bestFit="1" customWidth="1"/>
    <col min="11803" max="11803" width="13.5703125" style="113" bestFit="1" customWidth="1"/>
    <col min="11804" max="11817" width="14.7109375" style="113" customWidth="1"/>
    <col min="11818" max="11818" width="17.140625" style="113" customWidth="1"/>
    <col min="11819" max="11819" width="18.140625" style="113" customWidth="1"/>
    <col min="11820" max="11820" width="15" style="113" bestFit="1" customWidth="1"/>
    <col min="11821" max="11821" width="14" style="113" bestFit="1" customWidth="1"/>
    <col min="11822" max="11822" width="12.7109375" style="113" customWidth="1"/>
    <col min="11823" max="12034" width="9.140625" style="113"/>
    <col min="12035" max="12035" width="32.5703125" style="113" bestFit="1" customWidth="1"/>
    <col min="12036" max="12036" width="9.42578125" style="113" bestFit="1" customWidth="1"/>
    <col min="12037" max="12037" width="14" style="113" customWidth="1"/>
    <col min="12038" max="12038" width="12.85546875" style="113" bestFit="1" customWidth="1"/>
    <col min="12039" max="12042" width="11.28515625" style="113" bestFit="1" customWidth="1"/>
    <col min="12043" max="12050" width="11.42578125" style="113" bestFit="1" customWidth="1"/>
    <col min="12051" max="12053" width="12.5703125" style="113" bestFit="1" customWidth="1"/>
    <col min="12054" max="12055" width="11.28515625" style="113" bestFit="1" customWidth="1"/>
    <col min="12056" max="12057" width="12.5703125" style="113" bestFit="1" customWidth="1"/>
    <col min="12058" max="12058" width="11.28515625" style="113" bestFit="1" customWidth="1"/>
    <col min="12059" max="12059" width="13.5703125" style="113" bestFit="1" customWidth="1"/>
    <col min="12060" max="12073" width="14.7109375" style="113" customWidth="1"/>
    <col min="12074" max="12074" width="17.140625" style="113" customWidth="1"/>
    <col min="12075" max="12075" width="18.140625" style="113" customWidth="1"/>
    <col min="12076" max="12076" width="15" style="113" bestFit="1" customWidth="1"/>
    <col min="12077" max="12077" width="14" style="113" bestFit="1" customWidth="1"/>
    <col min="12078" max="12078" width="12.7109375" style="113" customWidth="1"/>
    <col min="12079" max="12290" width="9.140625" style="113"/>
    <col min="12291" max="12291" width="32.5703125" style="113" bestFit="1" customWidth="1"/>
    <col min="12292" max="12292" width="9.42578125" style="113" bestFit="1" customWidth="1"/>
    <col min="12293" max="12293" width="14" style="113" customWidth="1"/>
    <col min="12294" max="12294" width="12.85546875" style="113" bestFit="1" customWidth="1"/>
    <col min="12295" max="12298" width="11.28515625" style="113" bestFit="1" customWidth="1"/>
    <col min="12299" max="12306" width="11.42578125" style="113" bestFit="1" customWidth="1"/>
    <col min="12307" max="12309" width="12.5703125" style="113" bestFit="1" customWidth="1"/>
    <col min="12310" max="12311" width="11.28515625" style="113" bestFit="1" customWidth="1"/>
    <col min="12312" max="12313" width="12.5703125" style="113" bestFit="1" customWidth="1"/>
    <col min="12314" max="12314" width="11.28515625" style="113" bestFit="1" customWidth="1"/>
    <col min="12315" max="12315" width="13.5703125" style="113" bestFit="1" customWidth="1"/>
    <col min="12316" max="12329" width="14.7109375" style="113" customWidth="1"/>
    <col min="12330" max="12330" width="17.140625" style="113" customWidth="1"/>
    <col min="12331" max="12331" width="18.140625" style="113" customWidth="1"/>
    <col min="12332" max="12332" width="15" style="113" bestFit="1" customWidth="1"/>
    <col min="12333" max="12333" width="14" style="113" bestFit="1" customWidth="1"/>
    <col min="12334" max="12334" width="12.7109375" style="113" customWidth="1"/>
    <col min="12335" max="12546" width="9.140625" style="113"/>
    <col min="12547" max="12547" width="32.5703125" style="113" bestFit="1" customWidth="1"/>
    <col min="12548" max="12548" width="9.42578125" style="113" bestFit="1" customWidth="1"/>
    <col min="12549" max="12549" width="14" style="113" customWidth="1"/>
    <col min="12550" max="12550" width="12.85546875" style="113" bestFit="1" customWidth="1"/>
    <col min="12551" max="12554" width="11.28515625" style="113" bestFit="1" customWidth="1"/>
    <col min="12555" max="12562" width="11.42578125" style="113" bestFit="1" customWidth="1"/>
    <col min="12563" max="12565" width="12.5703125" style="113" bestFit="1" customWidth="1"/>
    <col min="12566" max="12567" width="11.28515625" style="113" bestFit="1" customWidth="1"/>
    <col min="12568" max="12569" width="12.5703125" style="113" bestFit="1" customWidth="1"/>
    <col min="12570" max="12570" width="11.28515625" style="113" bestFit="1" customWidth="1"/>
    <col min="12571" max="12571" width="13.5703125" style="113" bestFit="1" customWidth="1"/>
    <col min="12572" max="12585" width="14.7109375" style="113" customWidth="1"/>
    <col min="12586" max="12586" width="17.140625" style="113" customWidth="1"/>
    <col min="12587" max="12587" width="18.140625" style="113" customWidth="1"/>
    <col min="12588" max="12588" width="15" style="113" bestFit="1" customWidth="1"/>
    <col min="12589" max="12589" width="14" style="113" bestFit="1" customWidth="1"/>
    <col min="12590" max="12590" width="12.7109375" style="113" customWidth="1"/>
    <col min="12591" max="12802" width="9.140625" style="113"/>
    <col min="12803" max="12803" width="32.5703125" style="113" bestFit="1" customWidth="1"/>
    <col min="12804" max="12804" width="9.42578125" style="113" bestFit="1" customWidth="1"/>
    <col min="12805" max="12805" width="14" style="113" customWidth="1"/>
    <col min="12806" max="12806" width="12.85546875" style="113" bestFit="1" customWidth="1"/>
    <col min="12807" max="12810" width="11.28515625" style="113" bestFit="1" customWidth="1"/>
    <col min="12811" max="12818" width="11.42578125" style="113" bestFit="1" customWidth="1"/>
    <col min="12819" max="12821" width="12.5703125" style="113" bestFit="1" customWidth="1"/>
    <col min="12822" max="12823" width="11.28515625" style="113" bestFit="1" customWidth="1"/>
    <col min="12824" max="12825" width="12.5703125" style="113" bestFit="1" customWidth="1"/>
    <col min="12826" max="12826" width="11.28515625" style="113" bestFit="1" customWidth="1"/>
    <col min="12827" max="12827" width="13.5703125" style="113" bestFit="1" customWidth="1"/>
    <col min="12828" max="12841" width="14.7109375" style="113" customWidth="1"/>
    <col min="12842" max="12842" width="17.140625" style="113" customWidth="1"/>
    <col min="12843" max="12843" width="18.140625" style="113" customWidth="1"/>
    <col min="12844" max="12844" width="15" style="113" bestFit="1" customWidth="1"/>
    <col min="12845" max="12845" width="14" style="113" bestFit="1" customWidth="1"/>
    <col min="12846" max="12846" width="12.7109375" style="113" customWidth="1"/>
    <col min="12847" max="13058" width="9.140625" style="113"/>
    <col min="13059" max="13059" width="32.5703125" style="113" bestFit="1" customWidth="1"/>
    <col min="13060" max="13060" width="9.42578125" style="113" bestFit="1" customWidth="1"/>
    <col min="13061" max="13061" width="14" style="113" customWidth="1"/>
    <col min="13062" max="13062" width="12.85546875" style="113" bestFit="1" customWidth="1"/>
    <col min="13063" max="13066" width="11.28515625" style="113" bestFit="1" customWidth="1"/>
    <col min="13067" max="13074" width="11.42578125" style="113" bestFit="1" customWidth="1"/>
    <col min="13075" max="13077" width="12.5703125" style="113" bestFit="1" customWidth="1"/>
    <col min="13078" max="13079" width="11.28515625" style="113" bestFit="1" customWidth="1"/>
    <col min="13080" max="13081" width="12.5703125" style="113" bestFit="1" customWidth="1"/>
    <col min="13082" max="13082" width="11.28515625" style="113" bestFit="1" customWidth="1"/>
    <col min="13083" max="13083" width="13.5703125" style="113" bestFit="1" customWidth="1"/>
    <col min="13084" max="13097" width="14.7109375" style="113" customWidth="1"/>
    <col min="13098" max="13098" width="17.140625" style="113" customWidth="1"/>
    <col min="13099" max="13099" width="18.140625" style="113" customWidth="1"/>
    <col min="13100" max="13100" width="15" style="113" bestFit="1" customWidth="1"/>
    <col min="13101" max="13101" width="14" style="113" bestFit="1" customWidth="1"/>
    <col min="13102" max="13102" width="12.7109375" style="113" customWidth="1"/>
    <col min="13103" max="13314" width="9.140625" style="113"/>
    <col min="13315" max="13315" width="32.5703125" style="113" bestFit="1" customWidth="1"/>
    <col min="13316" max="13316" width="9.42578125" style="113" bestFit="1" customWidth="1"/>
    <col min="13317" max="13317" width="14" style="113" customWidth="1"/>
    <col min="13318" max="13318" width="12.85546875" style="113" bestFit="1" customWidth="1"/>
    <col min="13319" max="13322" width="11.28515625" style="113" bestFit="1" customWidth="1"/>
    <col min="13323" max="13330" width="11.42578125" style="113" bestFit="1" customWidth="1"/>
    <col min="13331" max="13333" width="12.5703125" style="113" bestFit="1" customWidth="1"/>
    <col min="13334" max="13335" width="11.28515625" style="113" bestFit="1" customWidth="1"/>
    <col min="13336" max="13337" width="12.5703125" style="113" bestFit="1" customWidth="1"/>
    <col min="13338" max="13338" width="11.28515625" style="113" bestFit="1" customWidth="1"/>
    <col min="13339" max="13339" width="13.5703125" style="113" bestFit="1" customWidth="1"/>
    <col min="13340" max="13353" width="14.7109375" style="113" customWidth="1"/>
    <col min="13354" max="13354" width="17.140625" style="113" customWidth="1"/>
    <col min="13355" max="13355" width="18.140625" style="113" customWidth="1"/>
    <col min="13356" max="13356" width="15" style="113" bestFit="1" customWidth="1"/>
    <col min="13357" max="13357" width="14" style="113" bestFit="1" customWidth="1"/>
    <col min="13358" max="13358" width="12.7109375" style="113" customWidth="1"/>
    <col min="13359" max="13570" width="9.140625" style="113"/>
    <col min="13571" max="13571" width="32.5703125" style="113" bestFit="1" customWidth="1"/>
    <col min="13572" max="13572" width="9.42578125" style="113" bestFit="1" customWidth="1"/>
    <col min="13573" max="13573" width="14" style="113" customWidth="1"/>
    <col min="13574" max="13574" width="12.85546875" style="113" bestFit="1" customWidth="1"/>
    <col min="13575" max="13578" width="11.28515625" style="113" bestFit="1" customWidth="1"/>
    <col min="13579" max="13586" width="11.42578125" style="113" bestFit="1" customWidth="1"/>
    <col min="13587" max="13589" width="12.5703125" style="113" bestFit="1" customWidth="1"/>
    <col min="13590" max="13591" width="11.28515625" style="113" bestFit="1" customWidth="1"/>
    <col min="13592" max="13593" width="12.5703125" style="113" bestFit="1" customWidth="1"/>
    <col min="13594" max="13594" width="11.28515625" style="113" bestFit="1" customWidth="1"/>
    <col min="13595" max="13595" width="13.5703125" style="113" bestFit="1" customWidth="1"/>
    <col min="13596" max="13609" width="14.7109375" style="113" customWidth="1"/>
    <col min="13610" max="13610" width="17.140625" style="113" customWidth="1"/>
    <col min="13611" max="13611" width="18.140625" style="113" customWidth="1"/>
    <col min="13612" max="13612" width="15" style="113" bestFit="1" customWidth="1"/>
    <col min="13613" max="13613" width="14" style="113" bestFit="1" customWidth="1"/>
    <col min="13614" max="13614" width="12.7109375" style="113" customWidth="1"/>
    <col min="13615" max="13826" width="9.140625" style="113"/>
    <col min="13827" max="13827" width="32.5703125" style="113" bestFit="1" customWidth="1"/>
    <col min="13828" max="13828" width="9.42578125" style="113" bestFit="1" customWidth="1"/>
    <col min="13829" max="13829" width="14" style="113" customWidth="1"/>
    <col min="13830" max="13830" width="12.85546875" style="113" bestFit="1" customWidth="1"/>
    <col min="13831" max="13834" width="11.28515625" style="113" bestFit="1" customWidth="1"/>
    <col min="13835" max="13842" width="11.42578125" style="113" bestFit="1" customWidth="1"/>
    <col min="13843" max="13845" width="12.5703125" style="113" bestFit="1" customWidth="1"/>
    <col min="13846" max="13847" width="11.28515625" style="113" bestFit="1" customWidth="1"/>
    <col min="13848" max="13849" width="12.5703125" style="113" bestFit="1" customWidth="1"/>
    <col min="13850" max="13850" width="11.28515625" style="113" bestFit="1" customWidth="1"/>
    <col min="13851" max="13851" width="13.5703125" style="113" bestFit="1" customWidth="1"/>
    <col min="13852" max="13865" width="14.7109375" style="113" customWidth="1"/>
    <col min="13866" max="13866" width="17.140625" style="113" customWidth="1"/>
    <col min="13867" max="13867" width="18.140625" style="113" customWidth="1"/>
    <col min="13868" max="13868" width="15" style="113" bestFit="1" customWidth="1"/>
    <col min="13869" max="13869" width="14" style="113" bestFit="1" customWidth="1"/>
    <col min="13870" max="13870" width="12.7109375" style="113" customWidth="1"/>
    <col min="13871" max="14082" width="9.140625" style="113"/>
    <col min="14083" max="14083" width="32.5703125" style="113" bestFit="1" customWidth="1"/>
    <col min="14084" max="14084" width="9.42578125" style="113" bestFit="1" customWidth="1"/>
    <col min="14085" max="14085" width="14" style="113" customWidth="1"/>
    <col min="14086" max="14086" width="12.85546875" style="113" bestFit="1" customWidth="1"/>
    <col min="14087" max="14090" width="11.28515625" style="113" bestFit="1" customWidth="1"/>
    <col min="14091" max="14098" width="11.42578125" style="113" bestFit="1" customWidth="1"/>
    <col min="14099" max="14101" width="12.5703125" style="113" bestFit="1" customWidth="1"/>
    <col min="14102" max="14103" width="11.28515625" style="113" bestFit="1" customWidth="1"/>
    <col min="14104" max="14105" width="12.5703125" style="113" bestFit="1" customWidth="1"/>
    <col min="14106" max="14106" width="11.28515625" style="113" bestFit="1" customWidth="1"/>
    <col min="14107" max="14107" width="13.5703125" style="113" bestFit="1" customWidth="1"/>
    <col min="14108" max="14121" width="14.7109375" style="113" customWidth="1"/>
    <col min="14122" max="14122" width="17.140625" style="113" customWidth="1"/>
    <col min="14123" max="14123" width="18.140625" style="113" customWidth="1"/>
    <col min="14124" max="14124" width="15" style="113" bestFit="1" customWidth="1"/>
    <col min="14125" max="14125" width="14" style="113" bestFit="1" customWidth="1"/>
    <col min="14126" max="14126" width="12.7109375" style="113" customWidth="1"/>
    <col min="14127" max="14338" width="9.140625" style="113"/>
    <col min="14339" max="14339" width="32.5703125" style="113" bestFit="1" customWidth="1"/>
    <col min="14340" max="14340" width="9.42578125" style="113" bestFit="1" customWidth="1"/>
    <col min="14341" max="14341" width="14" style="113" customWidth="1"/>
    <col min="14342" max="14342" width="12.85546875" style="113" bestFit="1" customWidth="1"/>
    <col min="14343" max="14346" width="11.28515625" style="113" bestFit="1" customWidth="1"/>
    <col min="14347" max="14354" width="11.42578125" style="113" bestFit="1" customWidth="1"/>
    <col min="14355" max="14357" width="12.5703125" style="113" bestFit="1" customWidth="1"/>
    <col min="14358" max="14359" width="11.28515625" style="113" bestFit="1" customWidth="1"/>
    <col min="14360" max="14361" width="12.5703125" style="113" bestFit="1" customWidth="1"/>
    <col min="14362" max="14362" width="11.28515625" style="113" bestFit="1" customWidth="1"/>
    <col min="14363" max="14363" width="13.5703125" style="113" bestFit="1" customWidth="1"/>
    <col min="14364" max="14377" width="14.7109375" style="113" customWidth="1"/>
    <col min="14378" max="14378" width="17.140625" style="113" customWidth="1"/>
    <col min="14379" max="14379" width="18.140625" style="113" customWidth="1"/>
    <col min="14380" max="14380" width="15" style="113" bestFit="1" customWidth="1"/>
    <col min="14381" max="14381" width="14" style="113" bestFit="1" customWidth="1"/>
    <col min="14382" max="14382" width="12.7109375" style="113" customWidth="1"/>
    <col min="14383" max="14594" width="9.140625" style="113"/>
    <col min="14595" max="14595" width="32.5703125" style="113" bestFit="1" customWidth="1"/>
    <col min="14596" max="14596" width="9.42578125" style="113" bestFit="1" customWidth="1"/>
    <col min="14597" max="14597" width="14" style="113" customWidth="1"/>
    <col min="14598" max="14598" width="12.85546875" style="113" bestFit="1" customWidth="1"/>
    <col min="14599" max="14602" width="11.28515625" style="113" bestFit="1" customWidth="1"/>
    <col min="14603" max="14610" width="11.42578125" style="113" bestFit="1" customWidth="1"/>
    <col min="14611" max="14613" width="12.5703125" style="113" bestFit="1" customWidth="1"/>
    <col min="14614" max="14615" width="11.28515625" style="113" bestFit="1" customWidth="1"/>
    <col min="14616" max="14617" width="12.5703125" style="113" bestFit="1" customWidth="1"/>
    <col min="14618" max="14618" width="11.28515625" style="113" bestFit="1" customWidth="1"/>
    <col min="14619" max="14619" width="13.5703125" style="113" bestFit="1" customWidth="1"/>
    <col min="14620" max="14633" width="14.7109375" style="113" customWidth="1"/>
    <col min="14634" max="14634" width="17.140625" style="113" customWidth="1"/>
    <col min="14635" max="14635" width="18.140625" style="113" customWidth="1"/>
    <col min="14636" max="14636" width="15" style="113" bestFit="1" customWidth="1"/>
    <col min="14637" max="14637" width="14" style="113" bestFit="1" customWidth="1"/>
    <col min="14638" max="14638" width="12.7109375" style="113" customWidth="1"/>
    <col min="14639" max="14850" width="9.140625" style="113"/>
    <col min="14851" max="14851" width="32.5703125" style="113" bestFit="1" customWidth="1"/>
    <col min="14852" max="14852" width="9.42578125" style="113" bestFit="1" customWidth="1"/>
    <col min="14853" max="14853" width="14" style="113" customWidth="1"/>
    <col min="14854" max="14854" width="12.85546875" style="113" bestFit="1" customWidth="1"/>
    <col min="14855" max="14858" width="11.28515625" style="113" bestFit="1" customWidth="1"/>
    <col min="14859" max="14866" width="11.42578125" style="113" bestFit="1" customWidth="1"/>
    <col min="14867" max="14869" width="12.5703125" style="113" bestFit="1" customWidth="1"/>
    <col min="14870" max="14871" width="11.28515625" style="113" bestFit="1" customWidth="1"/>
    <col min="14872" max="14873" width="12.5703125" style="113" bestFit="1" customWidth="1"/>
    <col min="14874" max="14874" width="11.28515625" style="113" bestFit="1" customWidth="1"/>
    <col min="14875" max="14875" width="13.5703125" style="113" bestFit="1" customWidth="1"/>
    <col min="14876" max="14889" width="14.7109375" style="113" customWidth="1"/>
    <col min="14890" max="14890" width="17.140625" style="113" customWidth="1"/>
    <col min="14891" max="14891" width="18.140625" style="113" customWidth="1"/>
    <col min="14892" max="14892" width="15" style="113" bestFit="1" customWidth="1"/>
    <col min="14893" max="14893" width="14" style="113" bestFit="1" customWidth="1"/>
    <col min="14894" max="14894" width="12.7109375" style="113" customWidth="1"/>
    <col min="14895" max="15106" width="9.140625" style="113"/>
    <col min="15107" max="15107" width="32.5703125" style="113" bestFit="1" customWidth="1"/>
    <col min="15108" max="15108" width="9.42578125" style="113" bestFit="1" customWidth="1"/>
    <col min="15109" max="15109" width="14" style="113" customWidth="1"/>
    <col min="15110" max="15110" width="12.85546875" style="113" bestFit="1" customWidth="1"/>
    <col min="15111" max="15114" width="11.28515625" style="113" bestFit="1" customWidth="1"/>
    <col min="15115" max="15122" width="11.42578125" style="113" bestFit="1" customWidth="1"/>
    <col min="15123" max="15125" width="12.5703125" style="113" bestFit="1" customWidth="1"/>
    <col min="15126" max="15127" width="11.28515625" style="113" bestFit="1" customWidth="1"/>
    <col min="15128" max="15129" width="12.5703125" style="113" bestFit="1" customWidth="1"/>
    <col min="15130" max="15130" width="11.28515625" style="113" bestFit="1" customWidth="1"/>
    <col min="15131" max="15131" width="13.5703125" style="113" bestFit="1" customWidth="1"/>
    <col min="15132" max="15145" width="14.7109375" style="113" customWidth="1"/>
    <col min="15146" max="15146" width="17.140625" style="113" customWidth="1"/>
    <col min="15147" max="15147" width="18.140625" style="113" customWidth="1"/>
    <col min="15148" max="15148" width="15" style="113" bestFit="1" customWidth="1"/>
    <col min="15149" max="15149" width="14" style="113" bestFit="1" customWidth="1"/>
    <col min="15150" max="15150" width="12.7109375" style="113" customWidth="1"/>
    <col min="15151" max="15362" width="9.140625" style="113"/>
    <col min="15363" max="15363" width="32.5703125" style="113" bestFit="1" customWidth="1"/>
    <col min="15364" max="15364" width="9.42578125" style="113" bestFit="1" customWidth="1"/>
    <col min="15365" max="15365" width="14" style="113" customWidth="1"/>
    <col min="15366" max="15366" width="12.85546875" style="113" bestFit="1" customWidth="1"/>
    <col min="15367" max="15370" width="11.28515625" style="113" bestFit="1" customWidth="1"/>
    <col min="15371" max="15378" width="11.42578125" style="113" bestFit="1" customWidth="1"/>
    <col min="15379" max="15381" width="12.5703125" style="113" bestFit="1" customWidth="1"/>
    <col min="15382" max="15383" width="11.28515625" style="113" bestFit="1" customWidth="1"/>
    <col min="15384" max="15385" width="12.5703125" style="113" bestFit="1" customWidth="1"/>
    <col min="15386" max="15386" width="11.28515625" style="113" bestFit="1" customWidth="1"/>
    <col min="15387" max="15387" width="13.5703125" style="113" bestFit="1" customWidth="1"/>
    <col min="15388" max="15401" width="14.7109375" style="113" customWidth="1"/>
    <col min="15402" max="15402" width="17.140625" style="113" customWidth="1"/>
    <col min="15403" max="15403" width="18.140625" style="113" customWidth="1"/>
    <col min="15404" max="15404" width="15" style="113" bestFit="1" customWidth="1"/>
    <col min="15405" max="15405" width="14" style="113" bestFit="1" customWidth="1"/>
    <col min="15406" max="15406" width="12.7109375" style="113" customWidth="1"/>
    <col min="15407" max="15618" width="9.140625" style="113"/>
    <col min="15619" max="15619" width="32.5703125" style="113" bestFit="1" customWidth="1"/>
    <col min="15620" max="15620" width="9.42578125" style="113" bestFit="1" customWidth="1"/>
    <col min="15621" max="15621" width="14" style="113" customWidth="1"/>
    <col min="15622" max="15622" width="12.85546875" style="113" bestFit="1" customWidth="1"/>
    <col min="15623" max="15626" width="11.28515625" style="113" bestFit="1" customWidth="1"/>
    <col min="15627" max="15634" width="11.42578125" style="113" bestFit="1" customWidth="1"/>
    <col min="15635" max="15637" width="12.5703125" style="113" bestFit="1" customWidth="1"/>
    <col min="15638" max="15639" width="11.28515625" style="113" bestFit="1" customWidth="1"/>
    <col min="15640" max="15641" width="12.5703125" style="113" bestFit="1" customWidth="1"/>
    <col min="15642" max="15642" width="11.28515625" style="113" bestFit="1" customWidth="1"/>
    <col min="15643" max="15643" width="13.5703125" style="113" bestFit="1" customWidth="1"/>
    <col min="15644" max="15657" width="14.7109375" style="113" customWidth="1"/>
    <col min="15658" max="15658" width="17.140625" style="113" customWidth="1"/>
    <col min="15659" max="15659" width="18.140625" style="113" customWidth="1"/>
    <col min="15660" max="15660" width="15" style="113" bestFit="1" customWidth="1"/>
    <col min="15661" max="15661" width="14" style="113" bestFit="1" customWidth="1"/>
    <col min="15662" max="15662" width="12.7109375" style="113" customWidth="1"/>
    <col min="15663" max="15874" width="9.140625" style="113"/>
    <col min="15875" max="15875" width="32.5703125" style="113" bestFit="1" customWidth="1"/>
    <col min="15876" max="15876" width="9.42578125" style="113" bestFit="1" customWidth="1"/>
    <col min="15877" max="15877" width="14" style="113" customWidth="1"/>
    <col min="15878" max="15878" width="12.85546875" style="113" bestFit="1" customWidth="1"/>
    <col min="15879" max="15882" width="11.28515625" style="113" bestFit="1" customWidth="1"/>
    <col min="15883" max="15890" width="11.42578125" style="113" bestFit="1" customWidth="1"/>
    <col min="15891" max="15893" width="12.5703125" style="113" bestFit="1" customWidth="1"/>
    <col min="15894" max="15895" width="11.28515625" style="113" bestFit="1" customWidth="1"/>
    <col min="15896" max="15897" width="12.5703125" style="113" bestFit="1" customWidth="1"/>
    <col min="15898" max="15898" width="11.28515625" style="113" bestFit="1" customWidth="1"/>
    <col min="15899" max="15899" width="13.5703125" style="113" bestFit="1" customWidth="1"/>
    <col min="15900" max="15913" width="14.7109375" style="113" customWidth="1"/>
    <col min="15914" max="15914" width="17.140625" style="113" customWidth="1"/>
    <col min="15915" max="15915" width="18.140625" style="113" customWidth="1"/>
    <col min="15916" max="15916" width="15" style="113" bestFit="1" customWidth="1"/>
    <col min="15917" max="15917" width="14" style="113" bestFit="1" customWidth="1"/>
    <col min="15918" max="15918" width="12.7109375" style="113" customWidth="1"/>
    <col min="15919" max="16130" width="9.140625" style="113"/>
    <col min="16131" max="16131" width="32.5703125" style="113" bestFit="1" customWidth="1"/>
    <col min="16132" max="16132" width="9.42578125" style="113" bestFit="1" customWidth="1"/>
    <col min="16133" max="16133" width="14" style="113" customWidth="1"/>
    <col min="16134" max="16134" width="12.85546875" style="113" bestFit="1" customWidth="1"/>
    <col min="16135" max="16138" width="11.28515625" style="113" bestFit="1" customWidth="1"/>
    <col min="16139" max="16146" width="11.42578125" style="113" bestFit="1" customWidth="1"/>
    <col min="16147" max="16149" width="12.5703125" style="113" bestFit="1" customWidth="1"/>
    <col min="16150" max="16151" width="11.28515625" style="113" bestFit="1" customWidth="1"/>
    <col min="16152" max="16153" width="12.5703125" style="113" bestFit="1" customWidth="1"/>
    <col min="16154" max="16154" width="11.28515625" style="113" bestFit="1" customWidth="1"/>
    <col min="16155" max="16155" width="13.5703125" style="113" bestFit="1" customWidth="1"/>
    <col min="16156" max="16169" width="14.7109375" style="113" customWidth="1"/>
    <col min="16170" max="16170" width="17.140625" style="113" customWidth="1"/>
    <col min="16171" max="16171" width="18.140625" style="113" customWidth="1"/>
    <col min="16172" max="16172" width="15" style="113" bestFit="1" customWidth="1"/>
    <col min="16173" max="16173" width="14" style="113" bestFit="1" customWidth="1"/>
    <col min="16174" max="16174" width="12.7109375" style="113" customWidth="1"/>
    <col min="16175" max="16384" width="9.140625" style="113"/>
  </cols>
  <sheetData>
    <row r="1" spans="1:46" ht="15.75" x14ac:dyDescent="0.2">
      <c r="A1" s="111" t="s">
        <v>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46" ht="15.75" x14ac:dyDescent="0.25">
      <c r="A2" s="115" t="s">
        <v>43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</row>
    <row r="3" spans="1:46" ht="15.75" x14ac:dyDescent="0.25">
      <c r="A3" s="115" t="s">
        <v>44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46" ht="15.75" x14ac:dyDescent="0.2">
      <c r="A4" s="117" t="s">
        <v>89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</row>
    <row r="5" spans="1:46" ht="15" x14ac:dyDescent="0.2">
      <c r="A5" s="119" t="s">
        <v>45</v>
      </c>
    </row>
    <row r="7" spans="1:46" x14ac:dyDescent="0.2">
      <c r="AQ7" s="121" t="s">
        <v>0</v>
      </c>
    </row>
    <row r="8" spans="1:46" x14ac:dyDescent="0.2">
      <c r="AQ8" s="121" t="s">
        <v>46</v>
      </c>
    </row>
    <row r="9" spans="1:46" s="120" customFormat="1" x14ac:dyDescent="0.2">
      <c r="B9" s="122" t="s">
        <v>9</v>
      </c>
      <c r="C9" s="122">
        <v>1979</v>
      </c>
      <c r="D9" s="122">
        <v>1980</v>
      </c>
      <c r="E9" s="122">
        <v>1981</v>
      </c>
      <c r="F9" s="122">
        <v>1982</v>
      </c>
      <c r="G9" s="122">
        <v>1983</v>
      </c>
      <c r="H9" s="122">
        <v>1984</v>
      </c>
      <c r="I9" s="122">
        <v>1985</v>
      </c>
      <c r="J9" s="122">
        <v>1986</v>
      </c>
      <c r="K9" s="122">
        <v>1987</v>
      </c>
      <c r="L9" s="122">
        <v>1988</v>
      </c>
      <c r="M9" s="122">
        <v>1989</v>
      </c>
      <c r="N9" s="122">
        <v>1990</v>
      </c>
      <c r="O9" s="122">
        <v>1991</v>
      </c>
      <c r="P9" s="122">
        <v>1992</v>
      </c>
      <c r="Q9" s="122">
        <v>1993</v>
      </c>
      <c r="R9" s="122">
        <v>1994</v>
      </c>
      <c r="S9" s="122">
        <v>1995</v>
      </c>
      <c r="T9" s="122">
        <v>1996</v>
      </c>
      <c r="U9" s="122">
        <v>1997</v>
      </c>
      <c r="V9" s="122">
        <v>1998</v>
      </c>
      <c r="W9" s="122">
        <v>1999</v>
      </c>
      <c r="X9" s="122">
        <v>2000</v>
      </c>
      <c r="Y9" s="122">
        <v>2001</v>
      </c>
      <c r="Z9" s="122">
        <v>2002</v>
      </c>
      <c r="AA9" s="122">
        <v>2003</v>
      </c>
      <c r="AB9" s="122">
        <v>2004</v>
      </c>
      <c r="AC9" s="122">
        <v>2005</v>
      </c>
      <c r="AD9" s="122">
        <v>2006</v>
      </c>
      <c r="AE9" s="122">
        <v>2007</v>
      </c>
      <c r="AF9" s="122">
        <v>2007</v>
      </c>
      <c r="AG9" s="122">
        <v>2008</v>
      </c>
      <c r="AH9" s="122">
        <v>2008</v>
      </c>
      <c r="AI9" s="122">
        <v>2009</v>
      </c>
      <c r="AJ9" s="122">
        <v>2010</v>
      </c>
      <c r="AK9" s="122">
        <v>2011</v>
      </c>
      <c r="AL9" s="122">
        <v>2012</v>
      </c>
      <c r="AM9" s="122">
        <v>2013</v>
      </c>
      <c r="AN9" s="122">
        <v>2014</v>
      </c>
      <c r="AO9" s="122">
        <v>2015</v>
      </c>
      <c r="AP9" s="122" t="s">
        <v>10</v>
      </c>
      <c r="AQ9" s="123" t="s">
        <v>13</v>
      </c>
    </row>
    <row r="10" spans="1:46" s="120" customFormat="1" x14ac:dyDescent="0.2">
      <c r="AQ10" s="124"/>
    </row>
    <row r="11" spans="1:46" s="120" customFormat="1" x14ac:dyDescent="0.2">
      <c r="AQ11" s="124"/>
    </row>
    <row r="12" spans="1:46" x14ac:dyDescent="0.2">
      <c r="A12" s="55" t="s">
        <v>47</v>
      </c>
      <c r="C12" s="125">
        <v>94334.370000000112</v>
      </c>
      <c r="D12" s="125">
        <v>428000.61</v>
      </c>
      <c r="E12" s="125">
        <v>585920.65999999992</v>
      </c>
      <c r="F12" s="125">
        <v>316887.65000000002</v>
      </c>
      <c r="G12" s="125">
        <v>311186.46999999997</v>
      </c>
      <c r="H12" s="125">
        <v>300161.32</v>
      </c>
      <c r="I12" s="125">
        <v>330970.15999999997</v>
      </c>
      <c r="J12" s="125">
        <v>556685.91</v>
      </c>
      <c r="K12" s="125">
        <v>564694.88</v>
      </c>
      <c r="L12" s="125">
        <v>728915.58</v>
      </c>
      <c r="M12" s="125">
        <v>576540.25</v>
      </c>
      <c r="N12" s="125">
        <v>581150.52</v>
      </c>
      <c r="O12" s="125">
        <v>655800.86</v>
      </c>
      <c r="P12" s="125">
        <v>899666.58</v>
      </c>
      <c r="Q12" s="125">
        <v>1159085.5</v>
      </c>
      <c r="R12" s="125">
        <v>1099094.01</v>
      </c>
      <c r="S12" s="125">
        <v>1325472.1299999999</v>
      </c>
      <c r="T12" s="125">
        <v>756960.84</v>
      </c>
      <c r="U12" s="125">
        <v>806656.64</v>
      </c>
      <c r="V12" s="125">
        <v>1281006.3400000001</v>
      </c>
      <c r="W12" s="125">
        <v>1246104.56</v>
      </c>
      <c r="X12" s="125">
        <v>930384.59000000008</v>
      </c>
      <c r="Y12" s="126">
        <v>578690.55000000005</v>
      </c>
      <c r="Z12" s="126">
        <v>1269974.53</v>
      </c>
      <c r="AA12" s="126">
        <v>740805.28</v>
      </c>
      <c r="AB12" s="126">
        <v>862978.31000000238</v>
      </c>
      <c r="AC12" s="126">
        <v>687225.58999999985</v>
      </c>
      <c r="AD12" s="126">
        <v>666152.70999999717</v>
      </c>
      <c r="AE12" s="126">
        <f>1422273+252436.72</f>
        <v>1674709.72</v>
      </c>
      <c r="AF12" s="126"/>
      <c r="AG12" s="126">
        <f>2602833.72+216485.82+216485.82</f>
        <v>3035805.36</v>
      </c>
      <c r="AH12" s="126"/>
      <c r="AI12" s="126">
        <v>2060253.74</v>
      </c>
      <c r="AJ12" s="126">
        <v>1528972.51</v>
      </c>
      <c r="AK12" s="126">
        <v>1719590.4300000072</v>
      </c>
      <c r="AL12" s="126">
        <v>1415381.4299999923</v>
      </c>
      <c r="AM12" s="127">
        <v>1518020.1900000027</v>
      </c>
      <c r="AN12" s="127">
        <v>673087.91999999993</v>
      </c>
      <c r="AO12" s="127">
        <v>1164812.1508000009</v>
      </c>
      <c r="AP12" s="127">
        <f>SUM(C12:AO12)</f>
        <v>35132140.850800008</v>
      </c>
      <c r="AQ12" s="70"/>
      <c r="AR12" s="114"/>
      <c r="AS12" s="128"/>
      <c r="AT12" s="128"/>
    </row>
    <row r="13" spans="1:46" x14ac:dyDescent="0.2">
      <c r="A13" s="55" t="s">
        <v>74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6"/>
      <c r="Z13" s="126"/>
      <c r="AA13" s="126"/>
      <c r="AB13" s="126"/>
      <c r="AC13" s="126"/>
      <c r="AD13" s="126"/>
      <c r="AE13" s="193"/>
      <c r="AF13" s="192">
        <f>-252436.72+16054.98+54778.77</f>
        <v>-181602.97</v>
      </c>
      <c r="AG13" s="193"/>
      <c r="AH13" s="192">
        <f>-261772.46+18009.95+27276.69</f>
        <v>-216485.81999999998</v>
      </c>
      <c r="AI13" s="193"/>
      <c r="AJ13" s="193"/>
      <c r="AK13" s="193"/>
      <c r="AL13" s="193"/>
      <c r="AM13" s="185"/>
      <c r="AN13" s="185"/>
      <c r="AO13" s="185"/>
      <c r="AP13" s="185">
        <f>SUM(C13:AO13)</f>
        <v>-398088.79</v>
      </c>
      <c r="AQ13" s="70"/>
      <c r="AR13" s="114"/>
      <c r="AS13" s="128"/>
      <c r="AT13" s="128"/>
    </row>
    <row r="14" spans="1:46" x14ac:dyDescent="0.2">
      <c r="A14" s="55" t="s">
        <v>48</v>
      </c>
      <c r="C14" s="129">
        <v>-50000</v>
      </c>
      <c r="D14" s="129">
        <v>-400000</v>
      </c>
      <c r="E14" s="129">
        <v>-500000</v>
      </c>
      <c r="F14" s="129">
        <v>-250000</v>
      </c>
      <c r="G14" s="129">
        <v>-250000</v>
      </c>
      <c r="H14" s="129">
        <v>-250000</v>
      </c>
      <c r="I14" s="129">
        <v>-250000</v>
      </c>
      <c r="J14" s="129">
        <v>-523266.16</v>
      </c>
      <c r="K14" s="129">
        <v>-338473.62637377583</v>
      </c>
      <c r="L14" s="129">
        <v>-359514.67089358339</v>
      </c>
      <c r="M14" s="129">
        <v>-358386.97557856311</v>
      </c>
      <c r="N14" s="129">
        <v>-497770.4213400337</v>
      </c>
      <c r="O14" s="129">
        <v>-329924.25245585933</v>
      </c>
      <c r="P14" s="129">
        <v>-404952.75696025067</v>
      </c>
      <c r="Q14" s="129">
        <v>-443188.44636480848</v>
      </c>
      <c r="R14" s="129">
        <v>-499144.06698769302</v>
      </c>
      <c r="S14" s="129">
        <v>-530359.8842198503</v>
      </c>
      <c r="T14" s="129">
        <v>-429198.43807510828</v>
      </c>
      <c r="U14" s="129">
        <v>-460581.6031129628</v>
      </c>
      <c r="V14" s="129">
        <v>-742025.21846983919</v>
      </c>
      <c r="W14" s="129">
        <v>-595317.29544457933</v>
      </c>
      <c r="X14" s="129">
        <v>-701091.24</v>
      </c>
      <c r="Y14" s="129">
        <v>-279597.33</v>
      </c>
      <c r="Z14" s="129">
        <v>-375917.17</v>
      </c>
      <c r="AA14" s="129">
        <v>-222651.34</v>
      </c>
      <c r="AB14" s="129">
        <v>0</v>
      </c>
      <c r="AC14" s="129">
        <v>0</v>
      </c>
      <c r="AD14" s="129">
        <v>0</v>
      </c>
      <c r="AE14" s="129">
        <v>0</v>
      </c>
      <c r="AF14" s="129"/>
      <c r="AG14" s="129">
        <v>0</v>
      </c>
      <c r="AH14" s="129"/>
      <c r="AI14" s="129">
        <v>0</v>
      </c>
      <c r="AJ14" s="129">
        <v>0</v>
      </c>
      <c r="AK14" s="129">
        <v>0</v>
      </c>
      <c r="AL14" s="129">
        <v>0</v>
      </c>
      <c r="AM14" s="127"/>
      <c r="AN14" s="127"/>
      <c r="AO14" s="127"/>
      <c r="AP14" s="127">
        <f>SUM(C14:AO14)</f>
        <v>-10041360.89627691</v>
      </c>
      <c r="AQ14" s="70"/>
      <c r="AR14" s="114"/>
      <c r="AS14" s="128"/>
      <c r="AT14" s="128"/>
    </row>
    <row r="15" spans="1:46" x14ac:dyDescent="0.2">
      <c r="A15" s="55" t="s">
        <v>49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-68426.517432036213</v>
      </c>
      <c r="Q15" s="129">
        <v>-43697.368671988748</v>
      </c>
      <c r="R15" s="129">
        <v>-35480.5543105006</v>
      </c>
      <c r="S15" s="129">
        <v>-36013.579550706389</v>
      </c>
      <c r="T15" s="129">
        <v>-45696.534947911714</v>
      </c>
      <c r="U15" s="129">
        <v>-64025.11234120946</v>
      </c>
      <c r="V15" s="129">
        <v>-37677.459570253224</v>
      </c>
      <c r="W15" s="129">
        <v>-38254.594104462267</v>
      </c>
      <c r="X15" s="129">
        <v>-48554.318630582864</v>
      </c>
      <c r="Y15" s="129">
        <v>-39444.337316115583</v>
      </c>
      <c r="Z15" s="129">
        <v>-68656.204263129388</v>
      </c>
      <c r="AA15" s="129">
        <v>-41065.084656381514</v>
      </c>
      <c r="AB15" s="129">
        <v>-52144.173675881997</v>
      </c>
      <c r="AC15" s="129">
        <v>-42379.225113606197</v>
      </c>
      <c r="AD15" s="129">
        <v>-43057.092780831998</v>
      </c>
      <c r="AE15" s="129">
        <f>-74408.1113568-16054.98-16054.98</f>
        <v>-106518.07135679999</v>
      </c>
      <c r="AF15" s="129"/>
      <c r="AG15" s="129">
        <f>-178989.88</f>
        <v>-178989.88</v>
      </c>
      <c r="AH15" s="129"/>
      <c r="AI15" s="129">
        <v>-170657.29938073599</v>
      </c>
      <c r="AJ15" s="129">
        <v>-185210.81547052032</v>
      </c>
      <c r="AK15" s="129">
        <v>-209374.93437544903</v>
      </c>
      <c r="AL15" s="129">
        <v>-179731.38425863755</v>
      </c>
      <c r="AM15" s="127"/>
      <c r="AN15" s="127"/>
      <c r="AO15" s="127"/>
      <c r="AP15" s="127">
        <f>SUM(C15:AO15)</f>
        <v>-1735054.5422077412</v>
      </c>
      <c r="AQ15" s="70"/>
      <c r="AR15" s="114"/>
      <c r="AS15" s="128"/>
      <c r="AT15" s="128"/>
    </row>
    <row r="16" spans="1:46" x14ac:dyDescent="0.2">
      <c r="A16" s="55" t="s">
        <v>50</v>
      </c>
      <c r="C16" s="129">
        <v>-2315.6687626244748</v>
      </c>
      <c r="D16" s="129">
        <v>-2385.1388255032089</v>
      </c>
      <c r="E16" s="129">
        <v>-2456.6929902683055</v>
      </c>
      <c r="F16" s="129">
        <v>-2530.3937799763544</v>
      </c>
      <c r="G16" s="129">
        <v>-2606.305593375645</v>
      </c>
      <c r="H16" s="129">
        <v>-2684.4947611769148</v>
      </c>
      <c r="I16" s="129">
        <v>-2765.0296040122221</v>
      </c>
      <c r="J16" s="129">
        <v>-2847.980492132589</v>
      </c>
      <c r="K16" s="129">
        <v>-2933.4199068965668</v>
      </c>
      <c r="L16" s="129">
        <v>-3021.4225041034647</v>
      </c>
      <c r="M16" s="129">
        <v>-3112.0651792265685</v>
      </c>
      <c r="N16" s="129">
        <v>-3434.3862156464634</v>
      </c>
      <c r="O16" s="129">
        <v>-3537.4178021158577</v>
      </c>
      <c r="P16" s="129">
        <v>-3643.5403361793337</v>
      </c>
      <c r="Q16" s="129">
        <v>-3752.8465462647137</v>
      </c>
      <c r="R16" s="129">
        <v>-3865.4319426526554</v>
      </c>
      <c r="S16" s="129">
        <v>-3981.394900932235</v>
      </c>
      <c r="T16" s="129">
        <v>-4100.836747960202</v>
      </c>
      <c r="U16" s="129">
        <v>-4223.8618503990074</v>
      </c>
      <c r="V16" s="129">
        <v>-4350.5777059109787</v>
      </c>
      <c r="W16" s="129">
        <v>-4481.0950370883074</v>
      </c>
      <c r="X16" s="129">
        <v>-4615.5278882009579</v>
      </c>
      <c r="Y16" s="129">
        <v>-4753.9937248469869</v>
      </c>
      <c r="Z16" s="129">
        <v>-4896.6135365923965</v>
      </c>
      <c r="AA16" s="129">
        <v>-5211.6290074465078</v>
      </c>
      <c r="AB16" s="129">
        <v>-42263.409138058269</v>
      </c>
      <c r="AC16" s="129">
        <v>-122517.52919844654</v>
      </c>
      <c r="AD16" s="129">
        <v>-87207.334361941757</v>
      </c>
      <c r="AE16" s="129">
        <f>-308651.37-54778.7</f>
        <v>-363430.07</v>
      </c>
      <c r="AF16" s="129"/>
      <c r="AG16" s="129">
        <f>-298535.4+27276.69</f>
        <v>-271258.71000000002</v>
      </c>
      <c r="AH16" s="129"/>
      <c r="AI16" s="129">
        <v>-305804.04007551988</v>
      </c>
      <c r="AJ16" s="129">
        <v>-104379.26136319998</v>
      </c>
      <c r="AK16" s="129">
        <v>-110435.51286719997</v>
      </c>
      <c r="AL16" s="129">
        <v>-58701.180943359999</v>
      </c>
      <c r="AM16" s="127"/>
      <c r="AN16" s="127"/>
      <c r="AO16" s="127"/>
      <c r="AP16" s="127">
        <f>SUM(C16:AO16)</f>
        <v>-1554504.8135892593</v>
      </c>
      <c r="AQ16" s="70"/>
      <c r="AR16" s="114"/>
      <c r="AS16" s="128"/>
      <c r="AT16" s="128"/>
    </row>
    <row r="17" spans="1:44" s="134" customFormat="1" ht="13.5" thickBot="1" x14ac:dyDescent="0.25">
      <c r="A17" s="130"/>
      <c r="B17" s="131"/>
      <c r="C17" s="132">
        <f t="shared" ref="C17:AE17" si="0">SUM(C12:C16)</f>
        <v>42018.701237375637</v>
      </c>
      <c r="D17" s="132">
        <f t="shared" si="0"/>
        <v>25615.471174496779</v>
      </c>
      <c r="E17" s="132">
        <f t="shared" si="0"/>
        <v>83463.967009731612</v>
      </c>
      <c r="F17" s="132">
        <f t="shared" si="0"/>
        <v>64357.256220023672</v>
      </c>
      <c r="G17" s="132">
        <f t="shared" si="0"/>
        <v>58580.164406624324</v>
      </c>
      <c r="H17" s="132">
        <f t="shared" si="0"/>
        <v>47476.82523882309</v>
      </c>
      <c r="I17" s="132">
        <f t="shared" si="0"/>
        <v>78205.130395987755</v>
      </c>
      <c r="J17" s="132">
        <f t="shared" si="0"/>
        <v>30571.76950786747</v>
      </c>
      <c r="K17" s="132">
        <f t="shared" si="0"/>
        <v>223287.83371932761</v>
      </c>
      <c r="L17" s="132">
        <f t="shared" si="0"/>
        <v>366379.48660231312</v>
      </c>
      <c r="M17" s="132">
        <f t="shared" si="0"/>
        <v>215041.20924221032</v>
      </c>
      <c r="N17" s="132">
        <f t="shared" si="0"/>
        <v>79945.712444319855</v>
      </c>
      <c r="O17" s="132">
        <f t="shared" si="0"/>
        <v>322339.18974202481</v>
      </c>
      <c r="P17" s="132">
        <f t="shared" si="0"/>
        <v>422643.76527153375</v>
      </c>
      <c r="Q17" s="132">
        <f t="shared" si="0"/>
        <v>668446.83841693809</v>
      </c>
      <c r="R17" s="132">
        <f t="shared" si="0"/>
        <v>560603.95675915363</v>
      </c>
      <c r="S17" s="132">
        <f t="shared" si="0"/>
        <v>755117.27132851095</v>
      </c>
      <c r="T17" s="132">
        <f t="shared" si="0"/>
        <v>277965.03022901982</v>
      </c>
      <c r="U17" s="132">
        <f t="shared" si="0"/>
        <v>277826.06269542879</v>
      </c>
      <c r="V17" s="132">
        <f t="shared" si="0"/>
        <v>496953.08425399673</v>
      </c>
      <c r="W17" s="132">
        <f t="shared" si="0"/>
        <v>608051.57541387016</v>
      </c>
      <c r="X17" s="132">
        <f t="shared" si="0"/>
        <v>176123.50348121629</v>
      </c>
      <c r="Y17" s="132">
        <f t="shared" si="0"/>
        <v>254894.88895903746</v>
      </c>
      <c r="Z17" s="132">
        <f t="shared" si="0"/>
        <v>820504.54220027837</v>
      </c>
      <c r="AA17" s="132">
        <f t="shared" si="0"/>
        <v>471877.22633617203</v>
      </c>
      <c r="AB17" s="132">
        <f t="shared" si="0"/>
        <v>768570.72718606202</v>
      </c>
      <c r="AC17" s="132">
        <f t="shared" si="0"/>
        <v>522328.83568794711</v>
      </c>
      <c r="AD17" s="132">
        <f t="shared" si="0"/>
        <v>535888.28285722341</v>
      </c>
      <c r="AE17" s="132">
        <f t="shared" si="0"/>
        <v>1204761.5786432</v>
      </c>
      <c r="AF17" s="132">
        <f t="shared" ref="AF17:AH17" si="1">SUM(AF12:AF16)</f>
        <v>-181602.97</v>
      </c>
      <c r="AG17" s="132">
        <f t="shared" si="1"/>
        <v>2585556.77</v>
      </c>
      <c r="AH17" s="132">
        <f t="shared" si="1"/>
        <v>-216485.81999999998</v>
      </c>
      <c r="AI17" s="132">
        <f t="shared" ref="AI17:AP17" si="2">SUM(AI12:AI16)</f>
        <v>1583792.4005437442</v>
      </c>
      <c r="AJ17" s="132">
        <f t="shared" si="2"/>
        <v>1239382.4331662797</v>
      </c>
      <c r="AK17" s="132">
        <f t="shared" si="2"/>
        <v>1399779.9827573581</v>
      </c>
      <c r="AL17" s="132">
        <f t="shared" si="2"/>
        <v>1176948.8647979945</v>
      </c>
      <c r="AM17" s="132">
        <f t="shared" si="2"/>
        <v>1518020.1900000027</v>
      </c>
      <c r="AN17" s="132">
        <f t="shared" si="2"/>
        <v>673087.91999999993</v>
      </c>
      <c r="AO17" s="132">
        <f t="shared" si="2"/>
        <v>1164812.1508000009</v>
      </c>
      <c r="AP17" s="132">
        <f t="shared" si="2"/>
        <v>21403131.808726098</v>
      </c>
      <c r="AQ17" s="133"/>
    </row>
    <row r="18" spans="1:44" s="134" customFormat="1" ht="13.5" thickTop="1" x14ac:dyDescent="0.2">
      <c r="A18" s="135"/>
      <c r="B18" s="131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AP18" s="137"/>
      <c r="AQ18" s="133"/>
    </row>
    <row r="19" spans="1:44" s="134" customFormat="1" x14ac:dyDescent="0.2">
      <c r="A19" s="135"/>
      <c r="B19" s="131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AP19" s="127">
        <v>3654638.6270129117</v>
      </c>
      <c r="AQ19" s="70" t="s">
        <v>51</v>
      </c>
    </row>
    <row r="20" spans="1:44" s="134" customFormat="1" x14ac:dyDescent="0.2">
      <c r="A20" s="135"/>
      <c r="B20" s="131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AP20" s="138">
        <f>AP17+AP19</f>
        <v>25057770.435739011</v>
      </c>
      <c r="AQ20" s="114"/>
    </row>
    <row r="21" spans="1:44" s="134" customFormat="1" x14ac:dyDescent="0.2">
      <c r="A21" s="135"/>
      <c r="B21" s="131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AP21" s="127"/>
      <c r="AQ21" s="114"/>
    </row>
    <row r="22" spans="1:44" s="134" customFormat="1" x14ac:dyDescent="0.2">
      <c r="A22" s="135"/>
      <c r="B22" s="131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>
        <f>24659681.5608+398088.87</f>
        <v>25057770.430800002</v>
      </c>
      <c r="AQ22" s="133" t="s">
        <v>52</v>
      </c>
    </row>
    <row r="23" spans="1:44" s="134" customFormat="1" ht="13.5" thickBot="1" x14ac:dyDescent="0.25">
      <c r="A23" s="135"/>
      <c r="B23" s="131"/>
      <c r="C23" s="136"/>
      <c r="D23" s="136"/>
      <c r="E23" s="131"/>
      <c r="F23" s="136"/>
      <c r="G23" s="136"/>
      <c r="H23" s="136"/>
      <c r="I23" s="136"/>
      <c r="J23" s="136"/>
      <c r="K23" s="136"/>
      <c r="L23" s="136"/>
      <c r="M23" s="131"/>
      <c r="N23" s="136"/>
      <c r="O23" s="136"/>
      <c r="P23" s="136"/>
      <c r="Q23" s="136"/>
      <c r="R23" s="136"/>
      <c r="S23" s="136"/>
      <c r="T23" s="131"/>
      <c r="U23" s="136"/>
      <c r="V23" s="136"/>
      <c r="W23" s="136"/>
      <c r="X23" s="136"/>
      <c r="Y23" s="137"/>
      <c r="AC23" s="137"/>
      <c r="AE23" s="137"/>
      <c r="AF23" s="137"/>
      <c r="AG23" s="137"/>
      <c r="AH23" s="137"/>
      <c r="AI23" s="137"/>
      <c r="AJ23" s="137"/>
      <c r="AK23" s="137"/>
      <c r="AP23" s="132">
        <f>AP22-AP20</f>
        <v>-4.939008504152298E-3</v>
      </c>
      <c r="AQ23" s="133"/>
    </row>
    <row r="24" spans="1:44" ht="13.5" thickTop="1" x14ac:dyDescent="0.2">
      <c r="A24" s="122" t="s">
        <v>13</v>
      </c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R24" s="139"/>
    </row>
    <row r="25" spans="1:44" x14ac:dyDescent="0.2">
      <c r="A25" s="140" t="s">
        <v>44</v>
      </c>
      <c r="B25" s="120">
        <v>1979</v>
      </c>
      <c r="C25" s="141">
        <v>1268102.1515236839</v>
      </c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>
        <f>SUM(C25:AO25)</f>
        <v>1268102.1515236839</v>
      </c>
      <c r="AQ25" s="127">
        <f>AP25</f>
        <v>1268102.1515236839</v>
      </c>
    </row>
    <row r="26" spans="1:44" x14ac:dyDescent="0.2">
      <c r="A26" s="140" t="s">
        <v>44</v>
      </c>
      <c r="B26" s="120">
        <v>1980</v>
      </c>
      <c r="C26" s="141"/>
      <c r="D26" s="141">
        <v>-14336.402185788145</v>
      </c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 t="s">
        <v>5</v>
      </c>
      <c r="X26" s="141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>
        <f t="shared" ref="AP26:AP58" si="3">SUM(C26:AO26)</f>
        <v>-14336.402185788145</v>
      </c>
      <c r="AQ26" s="127">
        <f>AQ25+AP26</f>
        <v>1253765.7493378958</v>
      </c>
    </row>
    <row r="27" spans="1:44" x14ac:dyDescent="0.2">
      <c r="A27" s="140" t="s">
        <v>44</v>
      </c>
      <c r="B27" s="120">
        <v>1981</v>
      </c>
      <c r="C27" s="141"/>
      <c r="D27" s="141">
        <v>-14333.465388173459</v>
      </c>
      <c r="E27" s="141">
        <v>-3683.1482372515115</v>
      </c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>
        <f t="shared" si="3"/>
        <v>-18016.613625424972</v>
      </c>
      <c r="AQ27" s="127">
        <f t="shared" ref="AQ27:AQ58" si="4">AQ26+AP27</f>
        <v>1235749.1357124709</v>
      </c>
    </row>
    <row r="28" spans="1:44" x14ac:dyDescent="0.2">
      <c r="A28" s="140" t="s">
        <v>5</v>
      </c>
      <c r="B28" s="120">
        <v>1982</v>
      </c>
      <c r="C28" s="141"/>
      <c r="D28" s="141">
        <v>-14333.465388173459</v>
      </c>
      <c r="E28" s="141">
        <v>-3683.1254453692086</v>
      </c>
      <c r="F28" s="141">
        <v>-2571.8823934309294</v>
      </c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>
        <f t="shared" si="3"/>
        <v>-20588.473226973598</v>
      </c>
      <c r="AQ28" s="127">
        <f t="shared" si="4"/>
        <v>1215160.6624854973</v>
      </c>
    </row>
    <row r="29" spans="1:44" x14ac:dyDescent="0.2">
      <c r="A29" s="140" t="s">
        <v>44</v>
      </c>
      <c r="B29" s="120">
        <v>1983</v>
      </c>
      <c r="C29" s="141"/>
      <c r="D29" s="141">
        <v>-14333.465388173459</v>
      </c>
      <c r="E29" s="141">
        <v>-3683.1254453692086</v>
      </c>
      <c r="F29" s="141">
        <v>-2574.3905761080309</v>
      </c>
      <c r="G29" s="141">
        <v>-2343.2011547286997</v>
      </c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>
        <f t="shared" si="3"/>
        <v>-22934.1825643794</v>
      </c>
      <c r="AQ29" s="127">
        <f t="shared" si="4"/>
        <v>1192226.4799211179</v>
      </c>
    </row>
    <row r="30" spans="1:44" x14ac:dyDescent="0.2">
      <c r="A30" s="140" t="s">
        <v>44</v>
      </c>
      <c r="B30" s="120">
        <v>1984</v>
      </c>
      <c r="C30" s="141"/>
      <c r="D30" s="141">
        <v>-14333.465388173459</v>
      </c>
      <c r="E30" s="141">
        <v>-3683.1254453692086</v>
      </c>
      <c r="F30" s="141">
        <v>-2574.3905761080309</v>
      </c>
      <c r="G30" s="141">
        <v>-2343.2068021623177</v>
      </c>
      <c r="H30" s="141">
        <v>-1899.0836386461597</v>
      </c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>
        <f t="shared" si="3"/>
        <v>-24833.271850459176</v>
      </c>
      <c r="AQ30" s="127">
        <f t="shared" si="4"/>
        <v>1167393.2080706586</v>
      </c>
    </row>
    <row r="31" spans="1:44" x14ac:dyDescent="0.2">
      <c r="A31" s="140" t="s">
        <v>44</v>
      </c>
      <c r="B31" s="120">
        <v>1985</v>
      </c>
      <c r="C31" s="141"/>
      <c r="D31" s="141">
        <v>-14333.465388173459</v>
      </c>
      <c r="E31" s="141">
        <v>-3683.1254453692086</v>
      </c>
      <c r="F31" s="141">
        <v>-2574.3905761080309</v>
      </c>
      <c r="G31" s="141">
        <v>-2343.2068021623177</v>
      </c>
      <c r="H31" s="141">
        <v>-1899.0725666740391</v>
      </c>
      <c r="I31" s="141">
        <v>-3132.7782891692382</v>
      </c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>
        <f t="shared" si="3"/>
        <v>-27966.039067656293</v>
      </c>
      <c r="AQ31" s="127">
        <f t="shared" si="4"/>
        <v>1139427.1690030023</v>
      </c>
    </row>
    <row r="32" spans="1:44" x14ac:dyDescent="0.2">
      <c r="A32" s="140" t="s">
        <v>44</v>
      </c>
      <c r="B32" s="120">
        <v>1986</v>
      </c>
      <c r="C32" s="141"/>
      <c r="D32" s="141">
        <v>-14333.465388173459</v>
      </c>
      <c r="E32" s="141">
        <v>-3683.1254453692086</v>
      </c>
      <c r="F32" s="141">
        <v>-2574.3905761080309</v>
      </c>
      <c r="G32" s="141">
        <v>-2343.2068021623177</v>
      </c>
      <c r="H32" s="141">
        <v>-1899.0725666740391</v>
      </c>
      <c r="I32" s="141">
        <v>-3128.0146711174384</v>
      </c>
      <c r="J32" s="141">
        <v>-1223.445963697942</v>
      </c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>
        <f t="shared" si="3"/>
        <v>-29184.721413302435</v>
      </c>
      <c r="AQ32" s="127">
        <f t="shared" si="4"/>
        <v>1110242.4475896999</v>
      </c>
    </row>
    <row r="33" spans="1:43" x14ac:dyDescent="0.2">
      <c r="A33" s="140" t="s">
        <v>44</v>
      </c>
      <c r="B33" s="120">
        <v>1987</v>
      </c>
      <c r="C33" s="141"/>
      <c r="D33" s="141">
        <v>-14333.465388173459</v>
      </c>
      <c r="E33" s="141">
        <v>-3683.1254453692086</v>
      </c>
      <c r="F33" s="141">
        <v>-2574.3905761080309</v>
      </c>
      <c r="G33" s="141">
        <v>-2343.2068021623177</v>
      </c>
      <c r="H33" s="141">
        <v>-1899.0725666740391</v>
      </c>
      <c r="I33" s="141">
        <v>-3128.0146711174384</v>
      </c>
      <c r="J33" s="141">
        <v>-1222.846814340397</v>
      </c>
      <c r="K33" s="141">
        <v>-8939.0597314301722</v>
      </c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>
        <f t="shared" si="3"/>
        <v>-38123.18199537506</v>
      </c>
      <c r="AQ33" s="127">
        <f t="shared" si="4"/>
        <v>1072119.2655943248</v>
      </c>
    </row>
    <row r="34" spans="1:43" x14ac:dyDescent="0.2">
      <c r="A34" s="140" t="s">
        <v>44</v>
      </c>
      <c r="B34" s="120">
        <v>1988</v>
      </c>
      <c r="C34" s="141"/>
      <c r="D34" s="141">
        <v>-14333.465388173459</v>
      </c>
      <c r="E34" s="141">
        <v>-3683.1254453692086</v>
      </c>
      <c r="F34" s="141">
        <v>-2574.3905761080309</v>
      </c>
      <c r="G34" s="141">
        <v>-2343.2068021623177</v>
      </c>
      <c r="H34" s="141">
        <v>-1899.0725666740391</v>
      </c>
      <c r="I34" s="141">
        <v>-3128.0146711174384</v>
      </c>
      <c r="J34" s="141">
        <v>-1222.846814340397</v>
      </c>
      <c r="K34" s="141">
        <v>-8931.1989161623933</v>
      </c>
      <c r="L34" s="141">
        <v>-14662.697295862856</v>
      </c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>
        <f t="shared" si="3"/>
        <v>-52778.018475970137</v>
      </c>
      <c r="AQ34" s="127">
        <f t="shared" si="4"/>
        <v>1019341.2471183547</v>
      </c>
    </row>
    <row r="35" spans="1:43" x14ac:dyDescent="0.2">
      <c r="A35" s="140" t="s">
        <v>44</v>
      </c>
      <c r="B35" s="120">
        <v>1989</v>
      </c>
      <c r="C35" s="141"/>
      <c r="D35" s="141">
        <v>-14333.465388173459</v>
      </c>
      <c r="E35" s="141">
        <v>-3683.1254453692086</v>
      </c>
      <c r="F35" s="141">
        <v>-2574.3905761080309</v>
      </c>
      <c r="G35" s="141">
        <v>-2343.2068021623177</v>
      </c>
      <c r="H35" s="141">
        <v>-1899.0725666740391</v>
      </c>
      <c r="I35" s="141">
        <v>-3128.0146711174384</v>
      </c>
      <c r="J35" s="141">
        <v>-1222.846814340397</v>
      </c>
      <c r="K35" s="141">
        <v>-8931.1989161623933</v>
      </c>
      <c r="L35" s="141">
        <v>-14654.866221102093</v>
      </c>
      <c r="M35" s="141">
        <v>-8607.1088788259894</v>
      </c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>
        <f t="shared" si="3"/>
        <v>-61377.296280035363</v>
      </c>
      <c r="AQ35" s="127">
        <f t="shared" si="4"/>
        <v>957963.95083831926</v>
      </c>
    </row>
    <row r="36" spans="1:43" x14ac:dyDescent="0.2">
      <c r="A36" s="140" t="s">
        <v>44</v>
      </c>
      <c r="B36" s="120">
        <v>1990</v>
      </c>
      <c r="C36" s="141"/>
      <c r="D36" s="141">
        <v>-14333.465388173459</v>
      </c>
      <c r="E36" s="141">
        <v>-3683.1254453692086</v>
      </c>
      <c r="F36" s="141">
        <v>-2574.3905761080309</v>
      </c>
      <c r="G36" s="141">
        <v>-2343.2068021623177</v>
      </c>
      <c r="H36" s="141">
        <v>-1899.0725666740391</v>
      </c>
      <c r="I36" s="141">
        <v>-3128.0146711174384</v>
      </c>
      <c r="J36" s="141">
        <v>-1222.846814340397</v>
      </c>
      <c r="K36" s="141">
        <v>-8931.1989161623933</v>
      </c>
      <c r="L36" s="141">
        <v>-14654.866221102093</v>
      </c>
      <c r="M36" s="141">
        <v>-8601.4208484743467</v>
      </c>
      <c r="N36" s="141">
        <v>-3201.1987193090595</v>
      </c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>
        <f t="shared" si="3"/>
        <v>-64572.80696899278</v>
      </c>
      <c r="AQ36" s="127">
        <f t="shared" si="4"/>
        <v>893391.14386932645</v>
      </c>
    </row>
    <row r="37" spans="1:43" x14ac:dyDescent="0.2">
      <c r="A37" s="140" t="s">
        <v>44</v>
      </c>
      <c r="B37" s="120">
        <v>1991</v>
      </c>
      <c r="C37" s="141"/>
      <c r="D37" s="141">
        <v>-14333.465388173459</v>
      </c>
      <c r="E37" s="141">
        <v>-3683.1254453692086</v>
      </c>
      <c r="F37" s="141">
        <v>-2574.3905761080309</v>
      </c>
      <c r="G37" s="141">
        <v>-2343.2068021623177</v>
      </c>
      <c r="H37" s="141">
        <v>-1899.0725666740391</v>
      </c>
      <c r="I37" s="141">
        <v>-3128.0146711174384</v>
      </c>
      <c r="J37" s="141">
        <v>-1222.846814340397</v>
      </c>
      <c r="K37" s="141">
        <v>-8931.1989161623933</v>
      </c>
      <c r="L37" s="141">
        <v>-14654.866221102093</v>
      </c>
      <c r="M37" s="141">
        <v>-8601.4208484743467</v>
      </c>
      <c r="N37" s="141">
        <v>-3197.6880718754496</v>
      </c>
      <c r="O37" s="141">
        <v>-12893.973388531347</v>
      </c>
      <c r="P37" s="141"/>
      <c r="Q37" s="141"/>
      <c r="R37" s="141"/>
      <c r="S37" s="141"/>
      <c r="T37" s="141"/>
      <c r="U37" s="141"/>
      <c r="V37" s="141"/>
      <c r="W37" s="141"/>
      <c r="X37" s="141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>
        <f t="shared" si="3"/>
        <v>-77463.269710090506</v>
      </c>
      <c r="AQ37" s="127">
        <f t="shared" si="4"/>
        <v>815927.87415923597</v>
      </c>
    </row>
    <row r="38" spans="1:43" x14ac:dyDescent="0.2">
      <c r="A38" s="140" t="s">
        <v>44</v>
      </c>
      <c r="B38" s="120">
        <v>1992</v>
      </c>
      <c r="C38" s="141"/>
      <c r="D38" s="141">
        <v>-11337.252533380943</v>
      </c>
      <c r="E38" s="141">
        <v>-3683.1254453692086</v>
      </c>
      <c r="F38" s="141">
        <v>-2574.3905761080309</v>
      </c>
      <c r="G38" s="141">
        <v>-2343.2068021623177</v>
      </c>
      <c r="H38" s="141">
        <v>-1899.0725666740391</v>
      </c>
      <c r="I38" s="141">
        <v>-3128.0146711174384</v>
      </c>
      <c r="J38" s="141">
        <v>-1222.846814340397</v>
      </c>
      <c r="K38" s="141">
        <v>-8931.1989161623933</v>
      </c>
      <c r="L38" s="141">
        <v>-14654.866221102093</v>
      </c>
      <c r="M38" s="141">
        <v>-8601.4208484743467</v>
      </c>
      <c r="N38" s="141">
        <v>-3197.6880718754496</v>
      </c>
      <c r="O38" s="141">
        <v>-12893.550681395558</v>
      </c>
      <c r="P38" s="141">
        <v>-16913.227976846287</v>
      </c>
      <c r="Q38" s="141"/>
      <c r="R38" s="141"/>
      <c r="S38" s="141"/>
      <c r="T38" s="141"/>
      <c r="U38" s="141"/>
      <c r="V38" s="141"/>
      <c r="W38" s="141"/>
      <c r="X38" s="141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>
        <f t="shared" si="3"/>
        <v>-91379.862125008498</v>
      </c>
      <c r="AQ38" s="127">
        <f t="shared" si="4"/>
        <v>724548.01203422749</v>
      </c>
    </row>
    <row r="39" spans="1:43" x14ac:dyDescent="0.2">
      <c r="A39" s="140" t="s">
        <v>44</v>
      </c>
      <c r="B39" s="120">
        <v>1993</v>
      </c>
      <c r="C39" s="141"/>
      <c r="D39" s="141">
        <v>-2388.5914033356198</v>
      </c>
      <c r="E39" s="141">
        <v>-2821.7062537311294</v>
      </c>
      <c r="F39" s="141">
        <v>-2574.3905761080309</v>
      </c>
      <c r="G39" s="141">
        <v>-2343.2068021623177</v>
      </c>
      <c r="H39" s="141">
        <v>-1899.0725666740391</v>
      </c>
      <c r="I39" s="141">
        <v>-3128.0146711174384</v>
      </c>
      <c r="J39" s="141">
        <v>-1222.846814340397</v>
      </c>
      <c r="K39" s="141">
        <v>-8931.1989161623933</v>
      </c>
      <c r="L39" s="141">
        <v>-14654.866221102093</v>
      </c>
      <c r="M39" s="141">
        <v>-8601.4208484743467</v>
      </c>
      <c r="N39" s="141">
        <v>-3197.6880718754496</v>
      </c>
      <c r="O39" s="141">
        <v>-12893.550681395558</v>
      </c>
      <c r="P39" s="141">
        <v>-16905.439053945312</v>
      </c>
      <c r="Q39" s="141">
        <v>-26785.209230633889</v>
      </c>
      <c r="R39" s="141"/>
      <c r="S39" s="141"/>
      <c r="T39" s="141"/>
      <c r="U39" s="141"/>
      <c r="V39" s="141"/>
      <c r="W39" s="141"/>
      <c r="X39" s="141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>
        <f t="shared" si="3"/>
        <v>-108347.20211105801</v>
      </c>
      <c r="AQ39" s="127">
        <f t="shared" si="4"/>
        <v>616200.80992316944</v>
      </c>
    </row>
    <row r="40" spans="1:43" x14ac:dyDescent="0.2">
      <c r="A40" s="140" t="s">
        <v>44</v>
      </c>
      <c r="B40" s="120">
        <v>1994</v>
      </c>
      <c r="C40" s="141"/>
      <c r="D40" s="141">
        <v>-2388.5914033356198</v>
      </c>
      <c r="E40" s="141">
        <v>-2821.7062537311294</v>
      </c>
      <c r="F40" s="141">
        <v>-2574.3905761080309</v>
      </c>
      <c r="G40" s="141">
        <v>-2343.2068021623177</v>
      </c>
      <c r="H40" s="141">
        <v>-1899.0725666740391</v>
      </c>
      <c r="I40" s="141">
        <v>-3128.0146711174384</v>
      </c>
      <c r="J40" s="141">
        <v>-1222.846814340397</v>
      </c>
      <c r="K40" s="141">
        <v>-8931.1989161623933</v>
      </c>
      <c r="L40" s="141">
        <v>-14654.866221102093</v>
      </c>
      <c r="M40" s="141">
        <v>-8601.4208484743467</v>
      </c>
      <c r="N40" s="141">
        <v>-3197.6880718754496</v>
      </c>
      <c r="O40" s="141">
        <v>-12893.550681395558</v>
      </c>
      <c r="P40" s="141">
        <v>-16905.439053945312</v>
      </c>
      <c r="Q40" s="141">
        <v>-26735.901216096008</v>
      </c>
      <c r="R40" s="141">
        <v>-22470.190986763108</v>
      </c>
      <c r="S40" s="141"/>
      <c r="T40" s="141"/>
      <c r="U40" s="141"/>
      <c r="V40" s="141"/>
      <c r="W40" s="141"/>
      <c r="X40" s="141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>
        <f t="shared" si="3"/>
        <v>-130768.08508328324</v>
      </c>
      <c r="AQ40" s="127">
        <f t="shared" si="4"/>
        <v>485432.72483988618</v>
      </c>
    </row>
    <row r="41" spans="1:43" x14ac:dyDescent="0.2">
      <c r="A41" s="140" t="s">
        <v>44</v>
      </c>
      <c r="B41" s="120">
        <v>1995</v>
      </c>
      <c r="C41" s="141"/>
      <c r="D41" s="141">
        <v>-2388.5914033356198</v>
      </c>
      <c r="E41" s="141">
        <v>-2821.7062537311294</v>
      </c>
      <c r="F41" s="141">
        <v>-2574.3905761080309</v>
      </c>
      <c r="G41" s="141">
        <v>-2343.2068021623177</v>
      </c>
      <c r="H41" s="141">
        <v>-1899.0725666740391</v>
      </c>
      <c r="I41" s="141">
        <v>-3128.0146711174384</v>
      </c>
      <c r="J41" s="141">
        <v>-1222.846814340397</v>
      </c>
      <c r="K41" s="141">
        <v>-8931.1989161623933</v>
      </c>
      <c r="L41" s="141">
        <v>-14654.866221102093</v>
      </c>
      <c r="M41" s="141">
        <v>-8601.4208484743467</v>
      </c>
      <c r="N41" s="141">
        <v>-3197.6880718754496</v>
      </c>
      <c r="O41" s="141">
        <v>-12893.550681395558</v>
      </c>
      <c r="P41" s="141">
        <v>-16905.439053945312</v>
      </c>
      <c r="Q41" s="141">
        <v>-26735.901216096008</v>
      </c>
      <c r="R41" s="141">
        <v>-22422.240240516272</v>
      </c>
      <c r="S41" s="141">
        <v>-30326.175739813236</v>
      </c>
      <c r="T41" s="141"/>
      <c r="U41" s="141"/>
      <c r="V41" s="141"/>
      <c r="W41" s="141"/>
      <c r="X41" s="141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>
        <f t="shared" si="3"/>
        <v>-161046.31007684965</v>
      </c>
      <c r="AQ41" s="127">
        <f t="shared" si="4"/>
        <v>324386.41476303653</v>
      </c>
    </row>
    <row r="42" spans="1:43" x14ac:dyDescent="0.2">
      <c r="A42" s="140" t="s">
        <v>44</v>
      </c>
      <c r="B42" s="120">
        <v>1996</v>
      </c>
      <c r="C42" s="141"/>
      <c r="D42" s="141">
        <v>-2026.6716451221516</v>
      </c>
      <c r="E42" s="141">
        <v>-2821.7062537311294</v>
      </c>
      <c r="F42" s="141">
        <v>-2574.3905761080309</v>
      </c>
      <c r="G42" s="141">
        <v>-2343.2068021623177</v>
      </c>
      <c r="H42" s="141">
        <v>-1899.0725666740391</v>
      </c>
      <c r="I42" s="141">
        <v>-3128.0146711174384</v>
      </c>
      <c r="J42" s="141">
        <v>-1222.846814340397</v>
      </c>
      <c r="K42" s="141">
        <v>-8931.1989161623933</v>
      </c>
      <c r="L42" s="141">
        <v>-14654.866221102093</v>
      </c>
      <c r="M42" s="141">
        <v>-8601.4208484743467</v>
      </c>
      <c r="N42" s="141">
        <v>-3197.6880718754496</v>
      </c>
      <c r="O42" s="141">
        <v>-12893.550681395558</v>
      </c>
      <c r="P42" s="141">
        <v>-16905.439053945312</v>
      </c>
      <c r="Q42" s="141">
        <v>-26735.901216096008</v>
      </c>
      <c r="R42" s="141">
        <v>-22422.240240516272</v>
      </c>
      <c r="S42" s="141">
        <v>-30199.62898286241</v>
      </c>
      <c r="T42" s="141">
        <v>-11148.861820088914</v>
      </c>
      <c r="U42" s="141"/>
      <c r="V42" s="141"/>
      <c r="W42" s="141"/>
      <c r="X42" s="141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>
        <f t="shared" si="3"/>
        <v>-171706.70538177426</v>
      </c>
      <c r="AQ42" s="127">
        <f t="shared" si="4"/>
        <v>152679.70938126228</v>
      </c>
    </row>
    <row r="43" spans="1:43" x14ac:dyDescent="0.2">
      <c r="A43" s="140" t="s">
        <v>44</v>
      </c>
      <c r="B43" s="120">
        <v>1997</v>
      </c>
      <c r="C43" s="141"/>
      <c r="D43" s="141">
        <v>-2026.6716451221516</v>
      </c>
      <c r="E43" s="141">
        <v>-2821.7062537311294</v>
      </c>
      <c r="F43" s="141">
        <v>-2574.3905761080309</v>
      </c>
      <c r="G43" s="141">
        <v>-2343.2068021623177</v>
      </c>
      <c r="H43" s="141">
        <v>-1899.0725666740391</v>
      </c>
      <c r="I43" s="141">
        <v>-3128.0146711174384</v>
      </c>
      <c r="J43" s="141">
        <v>-1222.846814340397</v>
      </c>
      <c r="K43" s="141">
        <v>-8931.1989161623933</v>
      </c>
      <c r="L43" s="141">
        <v>-14654.866221102093</v>
      </c>
      <c r="M43" s="141">
        <v>-8601.4208484743467</v>
      </c>
      <c r="N43" s="141">
        <v>-3197.6880718754496</v>
      </c>
      <c r="O43" s="141">
        <v>-12893.550681395558</v>
      </c>
      <c r="P43" s="141">
        <v>-16905.439053945312</v>
      </c>
      <c r="Q43" s="141">
        <v>-26735.901216096008</v>
      </c>
      <c r="R43" s="141">
        <v>-22422.240240516272</v>
      </c>
      <c r="S43" s="141">
        <v>-30199.62898286241</v>
      </c>
      <c r="T43" s="141">
        <v>-11117.34035037212</v>
      </c>
      <c r="U43" s="141">
        <v>-11106.971955852632</v>
      </c>
      <c r="V43" s="141"/>
      <c r="W43" s="141"/>
      <c r="X43" s="141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>
        <f t="shared" si="3"/>
        <v>-182782.15586791013</v>
      </c>
      <c r="AQ43" s="127">
        <f t="shared" si="4"/>
        <v>-30102.446486647852</v>
      </c>
    </row>
    <row r="44" spans="1:43" x14ac:dyDescent="0.2">
      <c r="A44" s="140" t="s">
        <v>44</v>
      </c>
      <c r="B44" s="120">
        <v>1998</v>
      </c>
      <c r="C44" s="141"/>
      <c r="D44" s="141">
        <v>-2026.6716451221516</v>
      </c>
      <c r="E44" s="141">
        <v>-2821.7062537311294</v>
      </c>
      <c r="F44" s="141">
        <v>-2574.3905761080309</v>
      </c>
      <c r="G44" s="141">
        <v>-2343.2068021623177</v>
      </c>
      <c r="H44" s="141">
        <v>-1899.0725666740391</v>
      </c>
      <c r="I44" s="141">
        <v>-3128.0146711174384</v>
      </c>
      <c r="J44" s="141">
        <v>-1222.846814340397</v>
      </c>
      <c r="K44" s="141">
        <v>-8931.1989161623933</v>
      </c>
      <c r="L44" s="141">
        <v>-14654.866221102093</v>
      </c>
      <c r="M44" s="141">
        <v>-8601.4208484743467</v>
      </c>
      <c r="N44" s="141">
        <v>-3197.6880718754496</v>
      </c>
      <c r="O44" s="141">
        <v>-12893.550681395558</v>
      </c>
      <c r="P44" s="141">
        <v>-16905.439053945312</v>
      </c>
      <c r="Q44" s="141">
        <v>-26735.901216096008</v>
      </c>
      <c r="R44" s="141">
        <v>-22422.240240516272</v>
      </c>
      <c r="S44" s="141">
        <v>-30199.62898286241</v>
      </c>
      <c r="T44" s="141">
        <v>-11117.34035037212</v>
      </c>
      <c r="U44" s="141">
        <v>-11113.29544748234</v>
      </c>
      <c r="V44" s="141">
        <v>-19880.48452572761</v>
      </c>
      <c r="W44" s="141"/>
      <c r="X44" s="141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>
        <f t="shared" si="3"/>
        <v>-202668.96388526744</v>
      </c>
      <c r="AQ44" s="127">
        <f t="shared" si="4"/>
        <v>-232771.41037191529</v>
      </c>
    </row>
    <row r="45" spans="1:43" x14ac:dyDescent="0.2">
      <c r="A45" s="140" t="s">
        <v>44</v>
      </c>
      <c r="B45" s="120">
        <v>1999</v>
      </c>
      <c r="C45" s="141"/>
      <c r="D45" s="141">
        <v>-1024.6173866606985</v>
      </c>
      <c r="E45" s="141">
        <v>-2821.7062537311294</v>
      </c>
      <c r="F45" s="141">
        <v>-2574.3905761080309</v>
      </c>
      <c r="G45" s="141">
        <v>-2343.2068021623177</v>
      </c>
      <c r="H45" s="141">
        <v>-1899.0725666740391</v>
      </c>
      <c r="I45" s="141">
        <v>-3128.0146711174384</v>
      </c>
      <c r="J45" s="141">
        <v>-1222.846814340397</v>
      </c>
      <c r="K45" s="141">
        <v>-8931.1989161623933</v>
      </c>
      <c r="L45" s="141">
        <v>-14654.866221102093</v>
      </c>
      <c r="M45" s="141">
        <v>-8601.4208484743467</v>
      </c>
      <c r="N45" s="141">
        <v>-3197.6880718754496</v>
      </c>
      <c r="O45" s="141">
        <v>-12893.550681395558</v>
      </c>
      <c r="P45" s="141">
        <v>-16905.439053945312</v>
      </c>
      <c r="Q45" s="141">
        <v>-26735.901216096008</v>
      </c>
      <c r="R45" s="141">
        <v>-22422.240240516272</v>
      </c>
      <c r="S45" s="141">
        <v>-30199.62898286241</v>
      </c>
      <c r="T45" s="141">
        <v>-11117.34035037212</v>
      </c>
      <c r="U45" s="141">
        <v>-11113.29544748234</v>
      </c>
      <c r="V45" s="141">
        <v>-19878.02498867788</v>
      </c>
      <c r="W45" s="141">
        <v>-18104.041154432205</v>
      </c>
      <c r="X45" s="141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>
        <f t="shared" si="3"/>
        <v>-219768.49124418845</v>
      </c>
      <c r="AQ45" s="127">
        <f t="shared" si="4"/>
        <v>-452539.90161610371</v>
      </c>
    </row>
    <row r="46" spans="1:43" x14ac:dyDescent="0.2">
      <c r="A46" s="140" t="s">
        <v>44</v>
      </c>
      <c r="B46" s="120">
        <v>2000</v>
      </c>
      <c r="C46" s="141"/>
      <c r="D46" s="141">
        <v>-1024.6173866606985</v>
      </c>
      <c r="E46" s="141">
        <v>-2821.7062537311294</v>
      </c>
      <c r="F46" s="141">
        <v>-2574.3905761080309</v>
      </c>
      <c r="G46" s="141">
        <v>-2343.2068021623177</v>
      </c>
      <c r="H46" s="141">
        <v>-1899.0725666740391</v>
      </c>
      <c r="I46" s="141">
        <v>-3128.0146711174384</v>
      </c>
      <c r="J46" s="141">
        <v>-1222.846814340397</v>
      </c>
      <c r="K46" s="141">
        <v>-8931.1989161623933</v>
      </c>
      <c r="L46" s="141">
        <v>-14654.866221102093</v>
      </c>
      <c r="M46" s="141">
        <v>-8601.4208484743467</v>
      </c>
      <c r="N46" s="141">
        <v>-3197.6880718754496</v>
      </c>
      <c r="O46" s="141">
        <v>-12893.550681395558</v>
      </c>
      <c r="P46" s="141">
        <v>-16905.439053945312</v>
      </c>
      <c r="Q46" s="141">
        <v>-26735.901216096008</v>
      </c>
      <c r="R46" s="141">
        <v>-22422.240240516272</v>
      </c>
      <c r="S46" s="141">
        <v>-30199.62898286241</v>
      </c>
      <c r="T46" s="141">
        <v>-11117.34035037212</v>
      </c>
      <c r="U46" s="141">
        <v>-11113.29544748234</v>
      </c>
      <c r="V46" s="141">
        <v>-19878.02498867788</v>
      </c>
      <c r="W46" s="141">
        <v>-18113.146523886291</v>
      </c>
      <c r="X46" s="141">
        <v>-7046.6829275964737</v>
      </c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>
        <f t="shared" si="3"/>
        <v>-226824.27954123903</v>
      </c>
      <c r="AQ46" s="127">
        <f t="shared" si="4"/>
        <v>-679364.18115734274</v>
      </c>
    </row>
    <row r="47" spans="1:43" x14ac:dyDescent="0.2">
      <c r="A47" s="140" t="s">
        <v>44</v>
      </c>
      <c r="B47" s="120">
        <v>2001</v>
      </c>
      <c r="C47" s="141"/>
      <c r="D47" s="141">
        <v>-1024.6173866606985</v>
      </c>
      <c r="E47" s="141">
        <v>-2821.7062537311294</v>
      </c>
      <c r="F47" s="141">
        <v>-2574.3905761080309</v>
      </c>
      <c r="G47" s="141">
        <v>-2343.2068021623177</v>
      </c>
      <c r="H47" s="141">
        <v>-1899.0725666740391</v>
      </c>
      <c r="I47" s="141">
        <v>-3128.0146711174384</v>
      </c>
      <c r="J47" s="141">
        <v>-1222.846814340397</v>
      </c>
      <c r="K47" s="141">
        <v>-8931.1989161623933</v>
      </c>
      <c r="L47" s="141">
        <v>-14654.866221102093</v>
      </c>
      <c r="M47" s="141">
        <v>-8601.4208484743467</v>
      </c>
      <c r="N47" s="141">
        <v>-3197.6880718754496</v>
      </c>
      <c r="O47" s="141">
        <v>-12893.550681395558</v>
      </c>
      <c r="P47" s="141">
        <v>-16905.439053945312</v>
      </c>
      <c r="Q47" s="141">
        <v>-26735.901216096008</v>
      </c>
      <c r="R47" s="141">
        <v>-22422.240240516272</v>
      </c>
      <c r="S47" s="141">
        <v>-30199.62898286241</v>
      </c>
      <c r="T47" s="141">
        <v>-11117.34035037212</v>
      </c>
      <c r="U47" s="141">
        <v>-11113.29544748234</v>
      </c>
      <c r="V47" s="141">
        <v>-19878.02498867788</v>
      </c>
      <c r="W47" s="141">
        <v>-18113.146523886291</v>
      </c>
      <c r="X47" s="141">
        <v>-7044.867523067488</v>
      </c>
      <c r="Y47" s="127">
        <v>-10171.291421456948</v>
      </c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>
        <f t="shared" si="3"/>
        <v>-236993.755558167</v>
      </c>
      <c r="AQ47" s="127">
        <f t="shared" si="4"/>
        <v>-916357.93671550974</v>
      </c>
    </row>
    <row r="48" spans="1:43" x14ac:dyDescent="0.2">
      <c r="A48" s="140" t="s">
        <v>44</v>
      </c>
      <c r="B48" s="120">
        <v>2002</v>
      </c>
      <c r="C48" s="141"/>
      <c r="D48" s="141">
        <v>-1024.6173866606985</v>
      </c>
      <c r="E48" s="141">
        <v>-2821.7062537311294</v>
      </c>
      <c r="F48" s="141">
        <v>-2574.3905761080309</v>
      </c>
      <c r="G48" s="141">
        <v>-2343.2068021623177</v>
      </c>
      <c r="H48" s="141">
        <v>-1899.0725666740391</v>
      </c>
      <c r="I48" s="141">
        <v>-3128.0146711174384</v>
      </c>
      <c r="J48" s="141">
        <v>-1222.846814340397</v>
      </c>
      <c r="K48" s="141">
        <v>-8931.1989161623933</v>
      </c>
      <c r="L48" s="141">
        <v>-14654.866221102093</v>
      </c>
      <c r="M48" s="141">
        <v>-8601.4208484743467</v>
      </c>
      <c r="N48" s="141">
        <v>-3197.6880718754496</v>
      </c>
      <c r="O48" s="141">
        <v>-12893.550681395558</v>
      </c>
      <c r="P48" s="141">
        <v>-16905.439053945312</v>
      </c>
      <c r="Q48" s="141">
        <v>-26735.901216096008</v>
      </c>
      <c r="R48" s="141">
        <v>-22422.240240516272</v>
      </c>
      <c r="S48" s="141">
        <v>-30199.62898286241</v>
      </c>
      <c r="T48" s="141">
        <v>-11117.34035037212</v>
      </c>
      <c r="U48" s="141">
        <v>-11113.29544748234</v>
      </c>
      <c r="V48" s="141">
        <v>-19878.02498867788</v>
      </c>
      <c r="W48" s="141">
        <v>-18113.146523886291</v>
      </c>
      <c r="X48" s="141">
        <v>-7044.867523067488</v>
      </c>
      <c r="Y48" s="127">
        <v>-10171.291421456948</v>
      </c>
      <c r="Z48" s="127">
        <v>-32820.180912715703</v>
      </c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>
        <f t="shared" si="3"/>
        <v>-269813.93647088273</v>
      </c>
      <c r="AQ48" s="127">
        <f t="shared" si="4"/>
        <v>-1186171.8731863925</v>
      </c>
    </row>
    <row r="49" spans="1:46" x14ac:dyDescent="0.2">
      <c r="A49" s="140" t="s">
        <v>44</v>
      </c>
      <c r="B49" s="120">
        <v>2003</v>
      </c>
      <c r="C49" s="141"/>
      <c r="D49" s="141">
        <v>-1024.6173866606985</v>
      </c>
      <c r="E49" s="141">
        <v>-2821.7062537311294</v>
      </c>
      <c r="F49" s="141">
        <v>-2574.3905761080309</v>
      </c>
      <c r="G49" s="141">
        <v>-2343.2068021623177</v>
      </c>
      <c r="H49" s="141">
        <v>-1899.0725666740391</v>
      </c>
      <c r="I49" s="141">
        <v>-3128.0146711174384</v>
      </c>
      <c r="J49" s="141">
        <v>-1222.846814340397</v>
      </c>
      <c r="K49" s="141">
        <v>-8931.1989161623933</v>
      </c>
      <c r="L49" s="141">
        <v>-14654.866221102093</v>
      </c>
      <c r="M49" s="141">
        <v>-8601.4208484743467</v>
      </c>
      <c r="N49" s="141">
        <v>-3197.6880718754496</v>
      </c>
      <c r="O49" s="141">
        <v>-12893.550681395558</v>
      </c>
      <c r="P49" s="141">
        <v>-16905.439053945312</v>
      </c>
      <c r="Q49" s="141">
        <v>-26735.901216096008</v>
      </c>
      <c r="R49" s="141">
        <v>-22422.240240516272</v>
      </c>
      <c r="S49" s="141">
        <v>-30199.62898286241</v>
      </c>
      <c r="T49" s="141">
        <v>-11117.34035037212</v>
      </c>
      <c r="U49" s="141">
        <v>-11113.29544748234</v>
      </c>
      <c r="V49" s="141">
        <v>-19878.02498867788</v>
      </c>
      <c r="W49" s="141">
        <v>-18113.146523886291</v>
      </c>
      <c r="X49" s="141">
        <v>-7044.867523067488</v>
      </c>
      <c r="Y49" s="127">
        <v>-10171.291421456948</v>
      </c>
      <c r="Z49" s="127">
        <v>-32820.180912715703</v>
      </c>
      <c r="AA49" s="127">
        <v>-18875.088289072373</v>
      </c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>
        <f t="shared" si="3"/>
        <v>-288689.02475995512</v>
      </c>
      <c r="AQ49" s="127">
        <f t="shared" si="4"/>
        <v>-1474860.8979463475</v>
      </c>
    </row>
    <row r="50" spans="1:46" x14ac:dyDescent="0.2">
      <c r="A50" s="140" t="s">
        <v>44</v>
      </c>
      <c r="B50" s="120">
        <v>2004</v>
      </c>
      <c r="C50" s="141"/>
      <c r="D50" s="141">
        <v>-1024.6173866606985</v>
      </c>
      <c r="E50" s="141">
        <v>-2821.7062537311294</v>
      </c>
      <c r="F50" s="141">
        <v>-2574.3905761080309</v>
      </c>
      <c r="G50" s="141">
        <v>-2343.2068021623177</v>
      </c>
      <c r="H50" s="141">
        <v>-1899.0725666740391</v>
      </c>
      <c r="I50" s="141">
        <v>-3128.0146711174384</v>
      </c>
      <c r="J50" s="141">
        <v>-1222.846814340397</v>
      </c>
      <c r="K50" s="141">
        <v>-8931.1989161623933</v>
      </c>
      <c r="L50" s="141">
        <v>-14654.866221102093</v>
      </c>
      <c r="M50" s="141">
        <v>-8601.4208484743467</v>
      </c>
      <c r="N50" s="141">
        <v>-3197.6880718754496</v>
      </c>
      <c r="O50" s="141">
        <v>-12893.550681395558</v>
      </c>
      <c r="P50" s="141">
        <v>-16905.439053945312</v>
      </c>
      <c r="Q50" s="141">
        <v>-26735.901216096008</v>
      </c>
      <c r="R50" s="141">
        <v>-22422.240240516272</v>
      </c>
      <c r="S50" s="141">
        <v>-30199.62898286241</v>
      </c>
      <c r="T50" s="141">
        <v>-11117.34035037212</v>
      </c>
      <c r="U50" s="141">
        <v>-11113.29544748234</v>
      </c>
      <c r="V50" s="141">
        <v>-19878.02498867788</v>
      </c>
      <c r="W50" s="141">
        <v>-18113.146523886291</v>
      </c>
      <c r="X50" s="141">
        <v>-7044.867523067488</v>
      </c>
      <c r="Y50" s="127">
        <v>-10171.291421456948</v>
      </c>
      <c r="Z50" s="127">
        <v>-32820.180912715703</v>
      </c>
      <c r="AA50" s="127">
        <v>-18875.088289072373</v>
      </c>
      <c r="AB50" s="127">
        <v>-30742.826949996139</v>
      </c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>
        <f t="shared" si="3"/>
        <v>-319431.85170995124</v>
      </c>
      <c r="AQ50" s="127">
        <f t="shared" si="4"/>
        <v>-1794292.7496562987</v>
      </c>
    </row>
    <row r="51" spans="1:46" x14ac:dyDescent="0.2">
      <c r="A51" s="140" t="s">
        <v>44</v>
      </c>
      <c r="B51" s="120">
        <v>2005</v>
      </c>
      <c r="C51" s="141"/>
      <c r="D51" s="141"/>
      <c r="E51" s="141">
        <v>-2821.7062537311294</v>
      </c>
      <c r="F51" s="141">
        <v>-2574.3905761080309</v>
      </c>
      <c r="G51" s="141">
        <v>-2343.2068021623177</v>
      </c>
      <c r="H51" s="141">
        <v>-1899.0725666740391</v>
      </c>
      <c r="I51" s="141">
        <v>-3128.0146711174384</v>
      </c>
      <c r="J51" s="141">
        <v>-1222.846814340397</v>
      </c>
      <c r="K51" s="141">
        <v>-8931.1989161623933</v>
      </c>
      <c r="L51" s="141">
        <v>-14654.866221102093</v>
      </c>
      <c r="M51" s="141">
        <v>-8601.4208484743467</v>
      </c>
      <c r="N51" s="141">
        <v>-3197.6880718754496</v>
      </c>
      <c r="O51" s="141">
        <v>-12893.550681395558</v>
      </c>
      <c r="P51" s="141">
        <v>-16905.439053945312</v>
      </c>
      <c r="Q51" s="141">
        <v>-26735.901216096008</v>
      </c>
      <c r="R51" s="141">
        <v>-22422.240240516272</v>
      </c>
      <c r="S51" s="141">
        <v>-30199.62898286241</v>
      </c>
      <c r="T51" s="141">
        <v>-11117.34035037212</v>
      </c>
      <c r="U51" s="141">
        <v>-11113.29544748234</v>
      </c>
      <c r="V51" s="141">
        <v>-19878.02498867788</v>
      </c>
      <c r="W51" s="141">
        <v>-18113.146523886291</v>
      </c>
      <c r="X51" s="141">
        <v>-7044.867523067488</v>
      </c>
      <c r="Y51" s="127">
        <v>-10171.291421456948</v>
      </c>
      <c r="Z51" s="127">
        <v>-32820.180912715703</v>
      </c>
      <c r="AA51" s="127">
        <v>-18875.088289072373</v>
      </c>
      <c r="AB51" s="127">
        <v>-30742.826949996139</v>
      </c>
      <c r="AC51" s="127">
        <v>-20893.15069132204</v>
      </c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>
        <f t="shared" si="3"/>
        <v>-339300.38501461252</v>
      </c>
      <c r="AQ51" s="127">
        <f t="shared" si="4"/>
        <v>-2133593.1346709114</v>
      </c>
    </row>
    <row r="52" spans="1:46" x14ac:dyDescent="0.2">
      <c r="A52" s="142" t="s">
        <v>44</v>
      </c>
      <c r="B52" s="120">
        <v>2006</v>
      </c>
      <c r="C52" s="141"/>
      <c r="D52" s="141"/>
      <c r="E52" s="141"/>
      <c r="F52" s="141">
        <v>-2574.3905761080309</v>
      </c>
      <c r="G52" s="141">
        <v>-2343.2068021623177</v>
      </c>
      <c r="H52" s="141">
        <v>-1899.0725666740391</v>
      </c>
      <c r="I52" s="141">
        <v>-3128.0146711174384</v>
      </c>
      <c r="J52" s="141">
        <v>-1222.846814340397</v>
      </c>
      <c r="K52" s="141">
        <v>-8931.1989161623933</v>
      </c>
      <c r="L52" s="141">
        <v>-14654.866221102093</v>
      </c>
      <c r="M52" s="141">
        <v>-8601.4208484743467</v>
      </c>
      <c r="N52" s="141">
        <v>-3197.6880718754496</v>
      </c>
      <c r="O52" s="141">
        <v>-12893.550681395558</v>
      </c>
      <c r="P52" s="141">
        <v>-16905.439053945312</v>
      </c>
      <c r="Q52" s="141">
        <v>-26735.901216096008</v>
      </c>
      <c r="R52" s="141">
        <v>-22422.240240516272</v>
      </c>
      <c r="S52" s="141">
        <v>-30199.62898286241</v>
      </c>
      <c r="T52" s="141">
        <v>-11117.34035037212</v>
      </c>
      <c r="U52" s="141">
        <v>-11113.29544748234</v>
      </c>
      <c r="V52" s="141">
        <v>-19878.02498867788</v>
      </c>
      <c r="W52" s="141">
        <v>-18113.146523886291</v>
      </c>
      <c r="X52" s="141">
        <v>-7044.867523067488</v>
      </c>
      <c r="Y52" s="127">
        <v>-10171.291421456948</v>
      </c>
      <c r="Z52" s="127">
        <v>-32820.180912715703</v>
      </c>
      <c r="AA52" s="127">
        <v>-18875.088289072373</v>
      </c>
      <c r="AB52" s="127">
        <v>-30742.826949996139</v>
      </c>
      <c r="AC52" s="127">
        <v>-20893.15069132204</v>
      </c>
      <c r="AD52" s="127">
        <v>-21435.532601413219</v>
      </c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>
        <f t="shared" si="3"/>
        <v>-357914.21136229456</v>
      </c>
      <c r="AQ52" s="127">
        <f t="shared" si="4"/>
        <v>-2491507.3460332057</v>
      </c>
    </row>
    <row r="53" spans="1:46" x14ac:dyDescent="0.2">
      <c r="A53" s="142" t="s">
        <v>44</v>
      </c>
      <c r="B53" s="120">
        <v>2007</v>
      </c>
      <c r="C53" s="141"/>
      <c r="D53" s="141"/>
      <c r="E53" s="141"/>
      <c r="F53" s="141"/>
      <c r="G53" s="141">
        <v>-2343.2068021623177</v>
      </c>
      <c r="H53" s="141">
        <v>-1899.0725666740391</v>
      </c>
      <c r="I53" s="141">
        <v>-3128.0146711174384</v>
      </c>
      <c r="J53" s="141">
        <v>-1222.846814340397</v>
      </c>
      <c r="K53" s="141">
        <v>-8931.1989161623933</v>
      </c>
      <c r="L53" s="141">
        <v>-14654.866221102093</v>
      </c>
      <c r="M53" s="141">
        <v>-8601.4208484743467</v>
      </c>
      <c r="N53" s="141">
        <v>-3197.6880718754496</v>
      </c>
      <c r="O53" s="141">
        <v>-12893.550681395558</v>
      </c>
      <c r="P53" s="141">
        <v>-16905.439053945312</v>
      </c>
      <c r="Q53" s="141">
        <v>-26735.901216096008</v>
      </c>
      <c r="R53" s="141">
        <v>-22422.240240516272</v>
      </c>
      <c r="S53" s="141">
        <v>-30199.62898286241</v>
      </c>
      <c r="T53" s="141">
        <v>-11117.34035037212</v>
      </c>
      <c r="U53" s="141">
        <v>-11113.29544748234</v>
      </c>
      <c r="V53" s="141">
        <v>-19878.02498867788</v>
      </c>
      <c r="W53" s="141">
        <v>-18113.146523886291</v>
      </c>
      <c r="X53" s="141">
        <v>-7044.867523067488</v>
      </c>
      <c r="Y53" s="127">
        <v>-10171.291421456948</v>
      </c>
      <c r="Z53" s="127">
        <v>-32820.180912715703</v>
      </c>
      <c r="AA53" s="127">
        <v>-18875.088289072373</v>
      </c>
      <c r="AB53" s="127">
        <v>-30742.826949996139</v>
      </c>
      <c r="AC53" s="127">
        <v>-20893.15069132204</v>
      </c>
      <c r="AD53" s="127">
        <v>-21435.532601413219</v>
      </c>
      <c r="AE53" s="127">
        <f>-$AE$17/25</f>
        <v>-48190.463145727997</v>
      </c>
      <c r="AF53" s="127">
        <f>-$AF$17/25</f>
        <v>7264.1188000000002</v>
      </c>
      <c r="AG53" s="127"/>
      <c r="AH53" s="127"/>
      <c r="AI53" s="127"/>
      <c r="AJ53" s="127"/>
      <c r="AK53" s="127"/>
      <c r="AL53" s="127"/>
      <c r="AM53" s="127"/>
      <c r="AN53" s="127"/>
      <c r="AO53" s="127"/>
      <c r="AP53" s="127">
        <f t="shared" si="3"/>
        <v>-396266.16513191455</v>
      </c>
      <c r="AQ53" s="127">
        <f t="shared" si="4"/>
        <v>-2887773.5111651202</v>
      </c>
    </row>
    <row r="54" spans="1:46" x14ac:dyDescent="0.2">
      <c r="A54" s="142" t="s">
        <v>44</v>
      </c>
      <c r="B54" s="120">
        <v>2008</v>
      </c>
      <c r="C54" s="141"/>
      <c r="D54" s="141"/>
      <c r="E54" s="141"/>
      <c r="F54" s="141"/>
      <c r="G54" s="141"/>
      <c r="H54" s="141">
        <v>-1899.0725666740391</v>
      </c>
      <c r="I54" s="141">
        <v>-3128.0146711174384</v>
      </c>
      <c r="J54" s="141">
        <v>-1222.846814340397</v>
      </c>
      <c r="K54" s="141">
        <v>-8931.1989161623933</v>
      </c>
      <c r="L54" s="141">
        <v>-14654.866221102093</v>
      </c>
      <c r="M54" s="141">
        <v>-8601.4208484743467</v>
      </c>
      <c r="N54" s="141">
        <v>-3197.6880718754496</v>
      </c>
      <c r="O54" s="141">
        <v>-12893.550681395558</v>
      </c>
      <c r="P54" s="141">
        <v>-16905.439053945312</v>
      </c>
      <c r="Q54" s="141">
        <v>-26735.901216096008</v>
      </c>
      <c r="R54" s="141">
        <v>-22422.240240516272</v>
      </c>
      <c r="S54" s="141">
        <v>-30199.62898286241</v>
      </c>
      <c r="T54" s="141">
        <v>-11117.34035037212</v>
      </c>
      <c r="U54" s="141">
        <v>-11113.29544748234</v>
      </c>
      <c r="V54" s="141">
        <v>-19878.02498867788</v>
      </c>
      <c r="W54" s="141">
        <v>-18113.146523886291</v>
      </c>
      <c r="X54" s="141">
        <v>-7044.867523067488</v>
      </c>
      <c r="Y54" s="127">
        <v>-10171.291421456948</v>
      </c>
      <c r="Z54" s="127">
        <v>-32820.180912715703</v>
      </c>
      <c r="AA54" s="127">
        <v>-18875.088289072373</v>
      </c>
      <c r="AB54" s="127">
        <v>-30742.826949996139</v>
      </c>
      <c r="AC54" s="127">
        <v>-20893.15069132204</v>
      </c>
      <c r="AD54" s="127">
        <v>-21435.532601413219</v>
      </c>
      <c r="AE54" s="127">
        <f t="shared" ref="AE54:AE58" si="5">-$AE$17/25</f>
        <v>-48190.463145727997</v>
      </c>
      <c r="AF54" s="127">
        <f t="shared" ref="AF54:AF58" si="6">-$AF$17/25</f>
        <v>7264.1188000000002</v>
      </c>
      <c r="AG54" s="127">
        <f>-$AG$17/25</f>
        <v>-103422.2708</v>
      </c>
      <c r="AH54" s="127">
        <f>-$AH$17/25</f>
        <v>8659.4327999999987</v>
      </c>
      <c r="AI54" s="127"/>
      <c r="AJ54" s="127"/>
      <c r="AK54" s="127"/>
      <c r="AL54" s="127"/>
      <c r="AM54" s="127"/>
      <c r="AN54" s="127"/>
      <c r="AO54" s="127"/>
      <c r="AP54" s="127">
        <f t="shared" si="3"/>
        <v>-488685.79632975219</v>
      </c>
      <c r="AQ54" s="127">
        <f t="shared" si="4"/>
        <v>-3376459.3074948722</v>
      </c>
    </row>
    <row r="55" spans="1:46" x14ac:dyDescent="0.2">
      <c r="A55" s="142" t="s">
        <v>44</v>
      </c>
      <c r="B55" s="120">
        <v>2009</v>
      </c>
      <c r="C55" s="141"/>
      <c r="D55" s="141"/>
      <c r="E55" s="141"/>
      <c r="F55" s="141"/>
      <c r="G55" s="141"/>
      <c r="H55" s="141">
        <v>-1899.0725666740391</v>
      </c>
      <c r="I55" s="141">
        <v>-3128.0146711174384</v>
      </c>
      <c r="J55" s="141">
        <v>-1222.846814340397</v>
      </c>
      <c r="K55" s="141">
        <v>-8931.1989161623933</v>
      </c>
      <c r="L55" s="141">
        <v>-14654.866221102093</v>
      </c>
      <c r="M55" s="141">
        <v>-8601.4208484743467</v>
      </c>
      <c r="N55" s="141">
        <v>-3197.6880718754496</v>
      </c>
      <c r="O55" s="141">
        <v>-12893.550681395558</v>
      </c>
      <c r="P55" s="141">
        <v>-16905.439053945312</v>
      </c>
      <c r="Q55" s="141">
        <v>-26735.901216096008</v>
      </c>
      <c r="R55" s="141">
        <v>-22422.240240516272</v>
      </c>
      <c r="S55" s="141">
        <v>-30199.62898286241</v>
      </c>
      <c r="T55" s="141">
        <v>-11117.34035037212</v>
      </c>
      <c r="U55" s="141">
        <v>-11113.29544748234</v>
      </c>
      <c r="V55" s="141">
        <v>-19878.02498867788</v>
      </c>
      <c r="W55" s="141">
        <v>-18113.146523886291</v>
      </c>
      <c r="X55" s="141">
        <v>-7044.867523067488</v>
      </c>
      <c r="Y55" s="127">
        <v>-10171.291421456948</v>
      </c>
      <c r="Z55" s="127">
        <v>-32820.180912715703</v>
      </c>
      <c r="AA55" s="127">
        <v>-18875.088289072373</v>
      </c>
      <c r="AB55" s="127">
        <v>-30742.826949996139</v>
      </c>
      <c r="AC55" s="127">
        <v>-20893.15069132204</v>
      </c>
      <c r="AD55" s="127">
        <v>-21435.532601413219</v>
      </c>
      <c r="AE55" s="127">
        <f t="shared" si="5"/>
        <v>-48190.463145727997</v>
      </c>
      <c r="AF55" s="127">
        <f t="shared" si="6"/>
        <v>7264.1188000000002</v>
      </c>
      <c r="AG55" s="127">
        <f t="shared" ref="AG55:AG57" si="7">-$AG$17/25</f>
        <v>-103422.2708</v>
      </c>
      <c r="AH55" s="127">
        <f t="shared" ref="AH55:AH58" si="8">-$AH$17/25</f>
        <v>8659.4327999999987</v>
      </c>
      <c r="AI55" s="127">
        <v>-63351.604080855584</v>
      </c>
      <c r="AJ55" s="127"/>
      <c r="AK55" s="127"/>
      <c r="AL55" s="127"/>
      <c r="AM55" s="127"/>
      <c r="AN55" s="127"/>
      <c r="AO55" s="127"/>
      <c r="AP55" s="127">
        <f t="shared" si="3"/>
        <v>-552037.40041060781</v>
      </c>
      <c r="AQ55" s="127">
        <f t="shared" si="4"/>
        <v>-3928496.7079054802</v>
      </c>
    </row>
    <row r="56" spans="1:46" x14ac:dyDescent="0.2">
      <c r="A56" s="142" t="s">
        <v>44</v>
      </c>
      <c r="B56" s="120">
        <v>2010</v>
      </c>
      <c r="C56" s="141">
        <v>-1310120.8527610595</v>
      </c>
      <c r="D56" s="141">
        <v>177119.79627991785</v>
      </c>
      <c r="E56" s="141">
        <v>-2584.2575749142366</v>
      </c>
      <c r="F56" s="141"/>
      <c r="G56" s="141"/>
      <c r="H56" s="141">
        <v>1899.0725666740391</v>
      </c>
      <c r="I56" s="141"/>
      <c r="J56" s="141">
        <v>-1222.846814340397</v>
      </c>
      <c r="K56" s="141">
        <v>-8931.1989161623933</v>
      </c>
      <c r="L56" s="141">
        <v>-14654.866221102093</v>
      </c>
      <c r="M56" s="141">
        <v>-8601.4208484743467</v>
      </c>
      <c r="N56" s="141">
        <v>-3197.6880718754496</v>
      </c>
      <c r="O56" s="141">
        <v>-12893.550681395558</v>
      </c>
      <c r="P56" s="141">
        <v>-16905.439053945312</v>
      </c>
      <c r="Q56" s="141">
        <v>-26735.901216096008</v>
      </c>
      <c r="R56" s="141">
        <v>-22422.240240516272</v>
      </c>
      <c r="S56" s="141">
        <v>-30199.62898286241</v>
      </c>
      <c r="T56" s="141">
        <v>-11117.34035037212</v>
      </c>
      <c r="U56" s="141">
        <v>-11113.29544748234</v>
      </c>
      <c r="V56" s="141">
        <v>-19878.02498867788</v>
      </c>
      <c r="W56" s="141">
        <v>-18113.146523886291</v>
      </c>
      <c r="X56" s="141">
        <v>-7044.867523067488</v>
      </c>
      <c r="Y56" s="127">
        <v>-10171.291421456948</v>
      </c>
      <c r="Z56" s="127">
        <v>-32820.180912715703</v>
      </c>
      <c r="AA56" s="127">
        <v>-18875.088289072373</v>
      </c>
      <c r="AB56" s="127">
        <v>-30742.826949996139</v>
      </c>
      <c r="AC56" s="127">
        <v>-20893.15069132204</v>
      </c>
      <c r="AD56" s="127">
        <v>-21435.532601413219</v>
      </c>
      <c r="AE56" s="127">
        <f t="shared" si="5"/>
        <v>-48190.463145727997</v>
      </c>
      <c r="AF56" s="127">
        <f t="shared" si="6"/>
        <v>7264.1188000000002</v>
      </c>
      <c r="AG56" s="127">
        <f t="shared" si="7"/>
        <v>-103422.2708</v>
      </c>
      <c r="AH56" s="127">
        <f t="shared" si="8"/>
        <v>8659.4327999999987</v>
      </c>
      <c r="AI56" s="127">
        <v>-63351.019841059759</v>
      </c>
      <c r="AJ56" s="127">
        <v>-24787.648501205946</v>
      </c>
      <c r="AK56" s="127"/>
      <c r="AL56" s="127"/>
      <c r="AM56" s="127"/>
      <c r="AN56" s="127"/>
      <c r="AO56" s="127"/>
      <c r="AP56" s="127">
        <f t="shared" si="3"/>
        <v>-1705483.618923608</v>
      </c>
      <c r="AQ56" s="127">
        <f t="shared" si="4"/>
        <v>-5633980.3268290879</v>
      </c>
    </row>
    <row r="57" spans="1:46" x14ac:dyDescent="0.2">
      <c r="A57" s="142" t="s">
        <v>44</v>
      </c>
      <c r="B57" s="120">
        <v>2011</v>
      </c>
      <c r="C57" s="141"/>
      <c r="D57" s="141"/>
      <c r="E57" s="141"/>
      <c r="F57" s="141"/>
      <c r="G57" s="141"/>
      <c r="H57" s="141"/>
      <c r="I57" s="141"/>
      <c r="J57" s="141"/>
      <c r="K57" s="141">
        <v>-8931.1989161623933</v>
      </c>
      <c r="L57" s="141">
        <v>-14654.866221102093</v>
      </c>
      <c r="M57" s="141">
        <v>-8601.4208484743467</v>
      </c>
      <c r="N57" s="141">
        <v>-3197.6880718754496</v>
      </c>
      <c r="O57" s="141">
        <v>-12893.550681395558</v>
      </c>
      <c r="P57" s="141">
        <v>-16905.439053945312</v>
      </c>
      <c r="Q57" s="141">
        <v>-26735.901216096008</v>
      </c>
      <c r="R57" s="141">
        <v>-22422.240240516272</v>
      </c>
      <c r="S57" s="141">
        <v>-30199.62898286241</v>
      </c>
      <c r="T57" s="141">
        <v>-11117.34035037212</v>
      </c>
      <c r="U57" s="141">
        <v>-11113.29544748234</v>
      </c>
      <c r="V57" s="141">
        <v>-19878.02498867788</v>
      </c>
      <c r="W57" s="141">
        <v>-18113.146523886291</v>
      </c>
      <c r="X57" s="141">
        <v>-7044.867523067488</v>
      </c>
      <c r="Y57" s="127">
        <v>-10171.291421456948</v>
      </c>
      <c r="Z57" s="127">
        <v>-32820.180912715703</v>
      </c>
      <c r="AA57" s="127">
        <v>-18875.088289072373</v>
      </c>
      <c r="AB57" s="127">
        <v>-30742.826949996139</v>
      </c>
      <c r="AC57" s="127">
        <v>-20893.15069132204</v>
      </c>
      <c r="AD57" s="127">
        <v>-21435.532601413219</v>
      </c>
      <c r="AE57" s="127">
        <f t="shared" si="5"/>
        <v>-48190.463145727997</v>
      </c>
      <c r="AF57" s="127">
        <f t="shared" si="6"/>
        <v>7264.1188000000002</v>
      </c>
      <c r="AG57" s="127">
        <f t="shared" si="7"/>
        <v>-103422.2708</v>
      </c>
      <c r="AH57" s="127">
        <f t="shared" si="8"/>
        <v>8659.4327999999987</v>
      </c>
      <c r="AI57" s="127">
        <v>-63351.019841059759</v>
      </c>
      <c r="AJ57" s="127">
        <v>-49575.297002411891</v>
      </c>
      <c r="AK57" s="127">
        <v>-27995.600794774189</v>
      </c>
      <c r="AL57" s="127"/>
      <c r="AM57" s="127"/>
      <c r="AN57" s="127"/>
      <c r="AO57" s="127"/>
      <c r="AP57" s="127">
        <f t="shared" si="3"/>
        <v>-623357.77991586621</v>
      </c>
      <c r="AQ57" s="127">
        <f t="shared" si="4"/>
        <v>-6257338.1067449544</v>
      </c>
    </row>
    <row r="58" spans="1:46" x14ac:dyDescent="0.2">
      <c r="A58" s="143" t="s">
        <v>44</v>
      </c>
      <c r="B58" s="144">
        <v>2012</v>
      </c>
      <c r="C58" s="145"/>
      <c r="D58" s="145"/>
      <c r="E58" s="145"/>
      <c r="F58" s="145"/>
      <c r="G58" s="145"/>
      <c r="H58" s="145"/>
      <c r="I58" s="145"/>
      <c r="J58" s="145"/>
      <c r="K58" s="145"/>
      <c r="L58" s="145">
        <v>-14654.866221102093</v>
      </c>
      <c r="M58" s="145">
        <v>-8601.4208484743467</v>
      </c>
      <c r="N58" s="145">
        <v>-3197.6880718754496</v>
      </c>
      <c r="O58" s="145">
        <v>-12893.550681395558</v>
      </c>
      <c r="P58" s="145">
        <v>-16905.439053945312</v>
      </c>
      <c r="Q58" s="145">
        <v>-26735.901216096008</v>
      </c>
      <c r="R58" s="145">
        <v>-22422.240240516272</v>
      </c>
      <c r="S58" s="145">
        <v>-30199.62898286241</v>
      </c>
      <c r="T58" s="145">
        <v>-11117.34035037212</v>
      </c>
      <c r="U58" s="145">
        <v>-11113.29544748234</v>
      </c>
      <c r="V58" s="145">
        <v>-19878.02498867788</v>
      </c>
      <c r="W58" s="145">
        <v>-31049.148811003401</v>
      </c>
      <c r="X58" s="145">
        <v>-7044.867523067488</v>
      </c>
      <c r="Y58" s="146">
        <v>-10171.291421456948</v>
      </c>
      <c r="Z58" s="146">
        <v>-32820.180912715703</v>
      </c>
      <c r="AA58" s="146">
        <v>-18875.088289072373</v>
      </c>
      <c r="AB58" s="146">
        <v>-30742.826949996139</v>
      </c>
      <c r="AC58" s="146">
        <v>-20893.15069132204</v>
      </c>
      <c r="AD58" s="146">
        <v>-21435.532601413219</v>
      </c>
      <c r="AE58" s="127">
        <f t="shared" si="5"/>
        <v>-48190.463145727997</v>
      </c>
      <c r="AF58" s="127">
        <f t="shared" si="6"/>
        <v>7264.1188000000002</v>
      </c>
      <c r="AG58" s="127">
        <f>-$AG$17/25</f>
        <v>-103422.2708</v>
      </c>
      <c r="AH58" s="127">
        <f t="shared" si="8"/>
        <v>8659.4327999999987</v>
      </c>
      <c r="AI58" s="146">
        <v>-63351.727078707336</v>
      </c>
      <c r="AJ58" s="146">
        <v>-49575.297002411891</v>
      </c>
      <c r="AK58" s="146">
        <v>-55991.201589548378</v>
      </c>
      <c r="AL58" s="146">
        <v>-23538.977295960045</v>
      </c>
      <c r="AM58" s="146"/>
      <c r="AN58" s="146"/>
      <c r="AO58" s="146"/>
      <c r="AP58" s="147">
        <f t="shared" si="3"/>
        <v>-678897.86861520272</v>
      </c>
      <c r="AQ58" s="146">
        <f t="shared" si="4"/>
        <v>-6936235.975360157</v>
      </c>
      <c r="AR58" s="127"/>
    </row>
    <row r="59" spans="1:46" ht="14.25" x14ac:dyDescent="0.2">
      <c r="A59" s="148" t="s">
        <v>53</v>
      </c>
      <c r="C59" s="149">
        <f>SUM(C25:C58)</f>
        <v>-42018.701237375615</v>
      </c>
      <c r="D59" s="149">
        <f t="shared" ref="D59:AP59" si="9">SUM(D25:D58)</f>
        <v>-25615.471174496692</v>
      </c>
      <c r="E59" s="149">
        <f t="shared" si="9"/>
        <v>-83463.967009731728</v>
      </c>
      <c r="F59" s="149">
        <f t="shared" si="9"/>
        <v>-64357.256220023679</v>
      </c>
      <c r="G59" s="149">
        <f t="shared" si="9"/>
        <v>-58580.164406624339</v>
      </c>
      <c r="H59" s="149">
        <f t="shared" si="9"/>
        <v>-47476.825238823112</v>
      </c>
      <c r="I59" s="149">
        <f t="shared" si="9"/>
        <v>-78205.130395987799</v>
      </c>
      <c r="J59" s="149">
        <f t="shared" si="9"/>
        <v>-30571.769507867451</v>
      </c>
      <c r="K59" s="149">
        <f t="shared" si="9"/>
        <v>-223287.83371932761</v>
      </c>
      <c r="L59" s="149">
        <f t="shared" si="9"/>
        <v>-366379.486602313</v>
      </c>
      <c r="M59" s="149">
        <f t="shared" si="9"/>
        <v>-206439.78839373591</v>
      </c>
      <c r="N59" s="149">
        <f t="shared" si="9"/>
        <v>-73550.336300568946</v>
      </c>
      <c r="O59" s="149">
        <f t="shared" si="9"/>
        <v>-283658.53769783821</v>
      </c>
      <c r="P59" s="149">
        <f t="shared" si="9"/>
        <v>-355022.00905575242</v>
      </c>
      <c r="Q59" s="149">
        <f t="shared" si="9"/>
        <v>-534767.33233645803</v>
      </c>
      <c r="R59" s="149">
        <f t="shared" si="9"/>
        <v>-426070.5153160558</v>
      </c>
      <c r="S59" s="149">
        <f t="shared" si="9"/>
        <v>-543719.8684484741</v>
      </c>
      <c r="T59" s="149">
        <f t="shared" si="9"/>
        <v>-189026.30742604291</v>
      </c>
      <c r="U59" s="149">
        <f t="shared" si="9"/>
        <v>-177806.40366808773</v>
      </c>
      <c r="V59" s="149">
        <f t="shared" si="9"/>
        <v>-298172.8343672179</v>
      </c>
      <c r="W59" s="149">
        <f t="shared" si="9"/>
        <v>-266510.94825207116</v>
      </c>
      <c r="X59" s="149">
        <f t="shared" si="9"/>
        <v>-91585.093204406308</v>
      </c>
      <c r="Y59" s="149">
        <f t="shared" si="9"/>
        <v>-122055.49705748337</v>
      </c>
      <c r="Z59" s="149">
        <f t="shared" si="9"/>
        <v>-361021.99003987282</v>
      </c>
      <c r="AA59" s="149">
        <f t="shared" si="9"/>
        <v>-188750.88289072376</v>
      </c>
      <c r="AB59" s="149">
        <f t="shared" si="9"/>
        <v>-276685.44254996529</v>
      </c>
      <c r="AC59" s="149">
        <f t="shared" si="9"/>
        <v>-167145.20553057632</v>
      </c>
      <c r="AD59" s="149">
        <f t="shared" si="9"/>
        <v>-150048.72820989252</v>
      </c>
      <c r="AE59" s="149">
        <f t="shared" si="9"/>
        <v>-289142.778874368</v>
      </c>
      <c r="AF59" s="149">
        <f t="shared" si="9"/>
        <v>43584.712799999994</v>
      </c>
      <c r="AG59" s="149">
        <f t="shared" si="9"/>
        <v>-517111.35399999999</v>
      </c>
      <c r="AH59" s="149">
        <f t="shared" si="9"/>
        <v>43297.16399999999</v>
      </c>
      <c r="AI59" s="149">
        <f t="shared" si="9"/>
        <v>-253405.37084168242</v>
      </c>
      <c r="AJ59" s="149">
        <f t="shared" si="9"/>
        <v>-123938.24250602972</v>
      </c>
      <c r="AK59" s="149">
        <f t="shared" si="9"/>
        <v>-83986.802384322567</v>
      </c>
      <c r="AL59" s="149">
        <f t="shared" si="9"/>
        <v>-23538.977295960045</v>
      </c>
      <c r="AM59" s="149">
        <f t="shared" si="9"/>
        <v>0</v>
      </c>
      <c r="AN59" s="149"/>
      <c r="AO59" s="149"/>
      <c r="AP59" s="149">
        <f t="shared" si="9"/>
        <v>-6936235.975360157</v>
      </c>
      <c r="AQ59" s="137"/>
    </row>
    <row r="60" spans="1:46" ht="14.25" x14ac:dyDescent="0.2">
      <c r="A60" s="148" t="s">
        <v>54</v>
      </c>
      <c r="C60" s="141">
        <f>C17+C59</f>
        <v>0</v>
      </c>
      <c r="D60" s="141">
        <f t="shared" ref="D60:AP60" si="10">D17+D59</f>
        <v>8.7311491370201111E-11</v>
      </c>
      <c r="E60" s="141">
        <f t="shared" si="10"/>
        <v>-1.1641532182693481E-10</v>
      </c>
      <c r="F60" s="141">
        <f t="shared" si="10"/>
        <v>0</v>
      </c>
      <c r="G60" s="141">
        <f t="shared" si="10"/>
        <v>0</v>
      </c>
      <c r="H60" s="141">
        <f t="shared" si="10"/>
        <v>0</v>
      </c>
      <c r="I60" s="141">
        <f t="shared" si="10"/>
        <v>0</v>
      </c>
      <c r="J60" s="141">
        <f t="shared" si="10"/>
        <v>0</v>
      </c>
      <c r="K60" s="141">
        <f t="shared" si="10"/>
        <v>0</v>
      </c>
      <c r="L60" s="141">
        <f t="shared" si="10"/>
        <v>0</v>
      </c>
      <c r="M60" s="141">
        <f t="shared" si="10"/>
        <v>8601.4208484744013</v>
      </c>
      <c r="N60" s="141">
        <f t="shared" si="10"/>
        <v>6395.3761437509093</v>
      </c>
      <c r="O60" s="141">
        <f t="shared" si="10"/>
        <v>38680.652044186601</v>
      </c>
      <c r="P60" s="141">
        <f t="shared" si="10"/>
        <v>67621.756215781323</v>
      </c>
      <c r="Q60" s="141">
        <f t="shared" si="10"/>
        <v>133679.50608048006</v>
      </c>
      <c r="R60" s="141">
        <f t="shared" si="10"/>
        <v>134533.44144309784</v>
      </c>
      <c r="S60" s="141">
        <f t="shared" si="10"/>
        <v>211397.40288003685</v>
      </c>
      <c r="T60" s="141">
        <f t="shared" si="10"/>
        <v>88938.722802976903</v>
      </c>
      <c r="U60" s="141">
        <f t="shared" si="10"/>
        <v>100019.65902734105</v>
      </c>
      <c r="V60" s="141">
        <f t="shared" si="10"/>
        <v>198780.24988677882</v>
      </c>
      <c r="W60" s="141">
        <f t="shared" si="10"/>
        <v>341540.627161799</v>
      </c>
      <c r="X60" s="141">
        <f t="shared" si="10"/>
        <v>84538.410276809984</v>
      </c>
      <c r="Y60" s="141">
        <f t="shared" si="10"/>
        <v>132839.39190155407</v>
      </c>
      <c r="Z60" s="141">
        <f t="shared" si="10"/>
        <v>459482.55216040555</v>
      </c>
      <c r="AA60" s="141">
        <f t="shared" si="10"/>
        <v>283126.34344544826</v>
      </c>
      <c r="AB60" s="141">
        <f t="shared" si="10"/>
        <v>491885.28463609674</v>
      </c>
      <c r="AC60" s="141">
        <f t="shared" si="10"/>
        <v>355183.63015737082</v>
      </c>
      <c r="AD60" s="141">
        <f t="shared" si="10"/>
        <v>385839.55464733089</v>
      </c>
      <c r="AE60" s="141">
        <f t="shared" si="10"/>
        <v>915618.79976883205</v>
      </c>
      <c r="AF60" s="141">
        <f t="shared" si="10"/>
        <v>-138018.25719999999</v>
      </c>
      <c r="AG60" s="141">
        <f t="shared" si="10"/>
        <v>2068445.416</v>
      </c>
      <c r="AH60" s="141">
        <f t="shared" si="10"/>
        <v>-173188.65599999999</v>
      </c>
      <c r="AI60" s="141">
        <f t="shared" si="10"/>
        <v>1330387.0297020618</v>
      </c>
      <c r="AJ60" s="141">
        <f t="shared" si="10"/>
        <v>1115444.1906602499</v>
      </c>
      <c r="AK60" s="141">
        <f t="shared" si="10"/>
        <v>1315793.1803730356</v>
      </c>
      <c r="AL60" s="141">
        <f t="shared" si="10"/>
        <v>1153409.8875020344</v>
      </c>
      <c r="AM60" s="141">
        <f t="shared" si="10"/>
        <v>1518020.1900000027</v>
      </c>
      <c r="AN60" s="141">
        <f t="shared" si="10"/>
        <v>673087.91999999993</v>
      </c>
      <c r="AO60" s="141">
        <f t="shared" si="10"/>
        <v>1164812.1508000009</v>
      </c>
      <c r="AP60" s="141">
        <f t="shared" si="10"/>
        <v>14466895.833365941</v>
      </c>
      <c r="AQ60" s="133"/>
    </row>
    <row r="61" spans="1:46" ht="14.25" x14ac:dyDescent="0.2">
      <c r="A61" s="148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</row>
    <row r="62" spans="1:46" ht="14.25" x14ac:dyDescent="0.2">
      <c r="A62" s="148" t="s">
        <v>55</v>
      </c>
      <c r="C62" s="120">
        <v>25</v>
      </c>
      <c r="D62" s="120">
        <v>25</v>
      </c>
      <c r="E62" s="120">
        <v>25</v>
      </c>
      <c r="F62" s="120">
        <v>25</v>
      </c>
      <c r="G62" s="120">
        <v>25</v>
      </c>
      <c r="H62" s="120">
        <v>27</v>
      </c>
      <c r="I62" s="120">
        <v>25</v>
      </c>
      <c r="J62" s="120">
        <v>25</v>
      </c>
      <c r="K62" s="120">
        <v>25</v>
      </c>
      <c r="L62" s="120">
        <v>25</v>
      </c>
      <c r="M62" s="120">
        <v>25</v>
      </c>
      <c r="N62" s="120">
        <v>25</v>
      </c>
      <c r="O62" s="120">
        <v>25</v>
      </c>
      <c r="P62" s="120">
        <v>25</v>
      </c>
      <c r="Q62" s="120">
        <v>25</v>
      </c>
      <c r="R62" s="120">
        <v>25</v>
      </c>
      <c r="S62" s="120">
        <v>25</v>
      </c>
      <c r="T62" s="120">
        <v>25</v>
      </c>
      <c r="U62" s="120">
        <v>25</v>
      </c>
      <c r="V62" s="120">
        <v>25</v>
      </c>
      <c r="W62" s="120">
        <v>25</v>
      </c>
      <c r="X62" s="120">
        <v>25</v>
      </c>
      <c r="Y62" s="120">
        <v>25</v>
      </c>
      <c r="Z62" s="120">
        <v>25</v>
      </c>
      <c r="AA62" s="120">
        <v>25</v>
      </c>
      <c r="AB62" s="120">
        <v>25</v>
      </c>
      <c r="AC62" s="120">
        <v>25</v>
      </c>
      <c r="AD62" s="120">
        <v>25</v>
      </c>
      <c r="AE62" s="120">
        <v>25</v>
      </c>
      <c r="AF62" s="120">
        <v>25</v>
      </c>
      <c r="AG62" s="120">
        <v>25</v>
      </c>
      <c r="AH62" s="120">
        <v>25</v>
      </c>
      <c r="AI62" s="120">
        <v>25</v>
      </c>
      <c r="AJ62" s="120">
        <v>25</v>
      </c>
      <c r="AK62" s="120">
        <v>25</v>
      </c>
      <c r="AL62" s="120">
        <v>25</v>
      </c>
      <c r="AM62" s="120">
        <v>25</v>
      </c>
      <c r="AN62" s="120"/>
      <c r="AO62" s="120"/>
      <c r="AP62" s="127"/>
    </row>
    <row r="63" spans="1:46" s="114" customFormat="1" ht="14.25" x14ac:dyDescent="0.2">
      <c r="A63" s="148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R63" s="113"/>
      <c r="AS63" s="113"/>
      <c r="AT63" s="113"/>
    </row>
    <row r="64" spans="1:46" s="114" customFormat="1" ht="14.25" x14ac:dyDescent="0.2">
      <c r="A64" s="148" t="s">
        <v>56</v>
      </c>
      <c r="B64" s="120"/>
      <c r="C64" s="120">
        <v>25</v>
      </c>
      <c r="D64" s="120">
        <v>25</v>
      </c>
      <c r="E64" s="120">
        <v>25</v>
      </c>
      <c r="F64" s="120">
        <v>25</v>
      </c>
      <c r="G64" s="120">
        <v>25</v>
      </c>
      <c r="H64" s="120">
        <v>25</v>
      </c>
      <c r="I64" s="120">
        <v>25</v>
      </c>
      <c r="J64" s="120">
        <v>25</v>
      </c>
      <c r="K64" s="120">
        <v>25</v>
      </c>
      <c r="L64" s="120">
        <v>25</v>
      </c>
      <c r="M64" s="120">
        <v>24</v>
      </c>
      <c r="N64" s="120">
        <v>23</v>
      </c>
      <c r="O64" s="120">
        <v>22</v>
      </c>
      <c r="P64" s="120">
        <v>21</v>
      </c>
      <c r="Q64" s="120">
        <v>20</v>
      </c>
      <c r="R64" s="120">
        <v>19</v>
      </c>
      <c r="S64" s="120">
        <v>18</v>
      </c>
      <c r="T64" s="120">
        <v>17</v>
      </c>
      <c r="U64" s="120">
        <v>16</v>
      </c>
      <c r="V64" s="120">
        <v>15</v>
      </c>
      <c r="W64" s="120">
        <v>14</v>
      </c>
      <c r="X64" s="120">
        <v>13</v>
      </c>
      <c r="Y64" s="127">
        <v>12</v>
      </c>
      <c r="Z64" s="127">
        <v>11</v>
      </c>
      <c r="AA64" s="127">
        <v>10</v>
      </c>
      <c r="AB64" s="127">
        <v>9</v>
      </c>
      <c r="AC64" s="127">
        <v>8</v>
      </c>
      <c r="AD64" s="127">
        <v>7</v>
      </c>
      <c r="AE64" s="127">
        <v>6</v>
      </c>
      <c r="AF64" s="127">
        <v>6</v>
      </c>
      <c r="AG64" s="127">
        <v>5</v>
      </c>
      <c r="AH64" s="127">
        <v>5</v>
      </c>
      <c r="AI64" s="127">
        <v>4</v>
      </c>
      <c r="AJ64" s="127">
        <v>2.5</v>
      </c>
      <c r="AK64" s="127">
        <v>1.5</v>
      </c>
      <c r="AL64" s="127">
        <v>0.5</v>
      </c>
      <c r="AM64" s="127">
        <v>0</v>
      </c>
      <c r="AN64" s="127"/>
      <c r="AO64" s="127"/>
      <c r="AP64" s="127"/>
      <c r="AR64" s="113"/>
      <c r="AS64" s="113"/>
      <c r="AT64" s="113"/>
    </row>
    <row r="65" spans="1:46" s="114" customFormat="1" ht="14.25" x14ac:dyDescent="0.2">
      <c r="A65" s="148" t="s">
        <v>57</v>
      </c>
      <c r="B65" s="120"/>
      <c r="C65" s="150">
        <f>C62-C64</f>
        <v>0</v>
      </c>
      <c r="D65" s="150">
        <f t="shared" ref="D65:AM65" si="11">D62-D64</f>
        <v>0</v>
      </c>
      <c r="E65" s="150">
        <f t="shared" si="11"/>
        <v>0</v>
      </c>
      <c r="F65" s="150">
        <f t="shared" si="11"/>
        <v>0</v>
      </c>
      <c r="G65" s="150">
        <f t="shared" si="11"/>
        <v>0</v>
      </c>
      <c r="H65" s="150">
        <f t="shared" si="11"/>
        <v>2</v>
      </c>
      <c r="I65" s="150">
        <f t="shared" si="11"/>
        <v>0</v>
      </c>
      <c r="J65" s="150">
        <f t="shared" si="11"/>
        <v>0</v>
      </c>
      <c r="K65" s="150">
        <f t="shared" si="11"/>
        <v>0</v>
      </c>
      <c r="L65" s="150">
        <f t="shared" si="11"/>
        <v>0</v>
      </c>
      <c r="M65" s="150">
        <f t="shared" si="11"/>
        <v>1</v>
      </c>
      <c r="N65" s="150">
        <f t="shared" si="11"/>
        <v>2</v>
      </c>
      <c r="O65" s="150">
        <f t="shared" si="11"/>
        <v>3</v>
      </c>
      <c r="P65" s="150">
        <f t="shared" si="11"/>
        <v>4</v>
      </c>
      <c r="Q65" s="150">
        <f t="shared" si="11"/>
        <v>5</v>
      </c>
      <c r="R65" s="150">
        <f t="shared" si="11"/>
        <v>6</v>
      </c>
      <c r="S65" s="150">
        <f t="shared" si="11"/>
        <v>7</v>
      </c>
      <c r="T65" s="150">
        <f t="shared" si="11"/>
        <v>8</v>
      </c>
      <c r="U65" s="150">
        <f t="shared" si="11"/>
        <v>9</v>
      </c>
      <c r="V65" s="150">
        <f t="shared" si="11"/>
        <v>10</v>
      </c>
      <c r="W65" s="150">
        <f t="shared" si="11"/>
        <v>11</v>
      </c>
      <c r="X65" s="150">
        <f t="shared" si="11"/>
        <v>12</v>
      </c>
      <c r="Y65" s="150">
        <f t="shared" si="11"/>
        <v>13</v>
      </c>
      <c r="Z65" s="150">
        <f t="shared" si="11"/>
        <v>14</v>
      </c>
      <c r="AA65" s="150">
        <f t="shared" si="11"/>
        <v>15</v>
      </c>
      <c r="AB65" s="150">
        <f t="shared" si="11"/>
        <v>16</v>
      </c>
      <c r="AC65" s="150">
        <f t="shared" si="11"/>
        <v>17</v>
      </c>
      <c r="AD65" s="150">
        <f t="shared" si="11"/>
        <v>18</v>
      </c>
      <c r="AE65" s="150">
        <f t="shared" si="11"/>
        <v>19</v>
      </c>
      <c r="AF65" s="150">
        <v>19</v>
      </c>
      <c r="AG65" s="150">
        <f t="shared" si="11"/>
        <v>20</v>
      </c>
      <c r="AH65" s="150">
        <v>20</v>
      </c>
      <c r="AI65" s="150">
        <f t="shared" si="11"/>
        <v>21</v>
      </c>
      <c r="AJ65" s="150">
        <f t="shared" si="11"/>
        <v>22.5</v>
      </c>
      <c r="AK65" s="150">
        <f t="shared" si="11"/>
        <v>23.5</v>
      </c>
      <c r="AL65" s="150">
        <f t="shared" si="11"/>
        <v>24.5</v>
      </c>
      <c r="AM65" s="150">
        <f t="shared" si="11"/>
        <v>25</v>
      </c>
      <c r="AN65" s="131"/>
      <c r="AO65" s="131"/>
      <c r="AP65" s="127"/>
      <c r="AR65" s="113"/>
      <c r="AS65" s="113"/>
      <c r="AT65" s="113"/>
    </row>
    <row r="66" spans="1:46" s="114" customFormat="1" ht="14.25" x14ac:dyDescent="0.2">
      <c r="A66" s="148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R66" s="113"/>
      <c r="AS66" s="113"/>
      <c r="AT66" s="113"/>
    </row>
    <row r="67" spans="1:46" s="114" customFormat="1" ht="14.25" x14ac:dyDescent="0.2">
      <c r="A67" s="148" t="s">
        <v>58</v>
      </c>
      <c r="B67" s="120"/>
      <c r="C67" s="120">
        <v>60</v>
      </c>
      <c r="D67" s="120">
        <v>60</v>
      </c>
      <c r="E67" s="120">
        <v>60</v>
      </c>
      <c r="F67" s="120">
        <v>60</v>
      </c>
      <c r="G67" s="120">
        <v>60</v>
      </c>
      <c r="H67" s="120">
        <v>60</v>
      </c>
      <c r="I67" s="120">
        <v>60</v>
      </c>
      <c r="J67" s="120">
        <v>60</v>
      </c>
      <c r="K67" s="120">
        <v>60</v>
      </c>
      <c r="L67" s="120">
        <v>60</v>
      </c>
      <c r="M67" s="120">
        <v>60</v>
      </c>
      <c r="N67" s="120">
        <v>60</v>
      </c>
      <c r="O67" s="120">
        <v>60</v>
      </c>
      <c r="P67" s="120">
        <v>60</v>
      </c>
      <c r="Q67" s="120">
        <v>60</v>
      </c>
      <c r="R67" s="120">
        <v>60</v>
      </c>
      <c r="S67" s="120">
        <v>60</v>
      </c>
      <c r="T67" s="120">
        <v>60</v>
      </c>
      <c r="U67" s="120">
        <v>60</v>
      </c>
      <c r="V67" s="120">
        <v>60</v>
      </c>
      <c r="W67" s="120">
        <v>60</v>
      </c>
      <c r="X67" s="120">
        <v>60</v>
      </c>
      <c r="Y67" s="120">
        <v>60</v>
      </c>
      <c r="Z67" s="120">
        <v>60</v>
      </c>
      <c r="AA67" s="120">
        <v>60</v>
      </c>
      <c r="AB67" s="120">
        <v>60</v>
      </c>
      <c r="AC67" s="120">
        <v>60</v>
      </c>
      <c r="AD67" s="120">
        <v>60</v>
      </c>
      <c r="AE67" s="120">
        <v>60</v>
      </c>
      <c r="AF67" s="120">
        <v>60</v>
      </c>
      <c r="AG67" s="120">
        <v>60</v>
      </c>
      <c r="AH67" s="120">
        <v>60</v>
      </c>
      <c r="AI67" s="120">
        <v>60</v>
      </c>
      <c r="AJ67" s="120">
        <v>60</v>
      </c>
      <c r="AK67" s="120">
        <v>60</v>
      </c>
      <c r="AL67" s="120">
        <v>60</v>
      </c>
      <c r="AM67" s="120">
        <v>60</v>
      </c>
      <c r="AN67" s="120"/>
      <c r="AO67" s="120"/>
      <c r="AP67" s="127"/>
      <c r="AR67" s="113"/>
      <c r="AS67" s="113"/>
      <c r="AT67" s="113"/>
    </row>
    <row r="68" spans="1:46" s="114" customFormat="1" ht="14.25" x14ac:dyDescent="0.2">
      <c r="A68" s="148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R68" s="113"/>
      <c r="AS68" s="113"/>
      <c r="AT68" s="113"/>
    </row>
    <row r="69" spans="1:46" s="114" customFormat="1" ht="14.25" x14ac:dyDescent="0.2">
      <c r="A69" s="148" t="s">
        <v>59</v>
      </c>
      <c r="B69" s="120"/>
      <c r="C69" s="151">
        <f>C67-C62</f>
        <v>35</v>
      </c>
      <c r="D69" s="151">
        <f t="shared" ref="D69:AM69" si="12">D67-D62</f>
        <v>35</v>
      </c>
      <c r="E69" s="151">
        <f t="shared" si="12"/>
        <v>35</v>
      </c>
      <c r="F69" s="151">
        <f t="shared" si="12"/>
        <v>35</v>
      </c>
      <c r="G69" s="151">
        <f t="shared" si="12"/>
        <v>35</v>
      </c>
      <c r="H69" s="151">
        <f t="shared" si="12"/>
        <v>33</v>
      </c>
      <c r="I69" s="151">
        <f t="shared" si="12"/>
        <v>35</v>
      </c>
      <c r="J69" s="151">
        <f t="shared" si="12"/>
        <v>35</v>
      </c>
      <c r="K69" s="151">
        <f t="shared" si="12"/>
        <v>35</v>
      </c>
      <c r="L69" s="151">
        <f t="shared" si="12"/>
        <v>35</v>
      </c>
      <c r="M69" s="151">
        <f t="shared" si="12"/>
        <v>35</v>
      </c>
      <c r="N69" s="151">
        <f t="shared" si="12"/>
        <v>35</v>
      </c>
      <c r="O69" s="151">
        <f t="shared" si="12"/>
        <v>35</v>
      </c>
      <c r="P69" s="151">
        <f t="shared" si="12"/>
        <v>35</v>
      </c>
      <c r="Q69" s="151">
        <f t="shared" si="12"/>
        <v>35</v>
      </c>
      <c r="R69" s="151">
        <f t="shared" si="12"/>
        <v>35</v>
      </c>
      <c r="S69" s="151">
        <f t="shared" si="12"/>
        <v>35</v>
      </c>
      <c r="T69" s="151">
        <f t="shared" si="12"/>
        <v>35</v>
      </c>
      <c r="U69" s="151">
        <f t="shared" si="12"/>
        <v>35</v>
      </c>
      <c r="V69" s="151">
        <f t="shared" si="12"/>
        <v>35</v>
      </c>
      <c r="W69" s="151">
        <f t="shared" si="12"/>
        <v>35</v>
      </c>
      <c r="X69" s="151">
        <f t="shared" si="12"/>
        <v>35</v>
      </c>
      <c r="Y69" s="151">
        <f t="shared" si="12"/>
        <v>35</v>
      </c>
      <c r="Z69" s="151">
        <f t="shared" si="12"/>
        <v>35</v>
      </c>
      <c r="AA69" s="151">
        <f t="shared" si="12"/>
        <v>35</v>
      </c>
      <c r="AB69" s="151">
        <f t="shared" si="12"/>
        <v>35</v>
      </c>
      <c r="AC69" s="151">
        <f t="shared" si="12"/>
        <v>35</v>
      </c>
      <c r="AD69" s="151">
        <f t="shared" si="12"/>
        <v>35</v>
      </c>
      <c r="AE69" s="151">
        <f t="shared" si="12"/>
        <v>35</v>
      </c>
      <c r="AF69" s="151">
        <v>35</v>
      </c>
      <c r="AG69" s="151">
        <f t="shared" si="12"/>
        <v>35</v>
      </c>
      <c r="AH69" s="151">
        <v>35</v>
      </c>
      <c r="AI69" s="151">
        <f t="shared" si="12"/>
        <v>35</v>
      </c>
      <c r="AJ69" s="151">
        <f t="shared" si="12"/>
        <v>35</v>
      </c>
      <c r="AK69" s="151">
        <f t="shared" si="12"/>
        <v>35</v>
      </c>
      <c r="AL69" s="151">
        <f t="shared" si="12"/>
        <v>35</v>
      </c>
      <c r="AM69" s="151">
        <f t="shared" si="12"/>
        <v>35</v>
      </c>
      <c r="AN69" s="131"/>
      <c r="AO69" s="131"/>
      <c r="AP69" s="127"/>
      <c r="AR69" s="113"/>
      <c r="AS69" s="113"/>
      <c r="AT69" s="113"/>
    </row>
    <row r="70" spans="1:46" s="114" customFormat="1" ht="14.25" x14ac:dyDescent="0.2">
      <c r="A70" s="148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R70" s="113"/>
      <c r="AS70" s="113"/>
      <c r="AT70" s="113"/>
    </row>
    <row r="71" spans="1:46" s="114" customFormat="1" ht="14.25" x14ac:dyDescent="0.2">
      <c r="A71" s="148" t="s">
        <v>60</v>
      </c>
      <c r="B71" s="120"/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0</v>
      </c>
      <c r="K71" s="120">
        <v>0</v>
      </c>
      <c r="L71" s="120">
        <v>0</v>
      </c>
      <c r="M71" s="120">
        <f>M67-M64</f>
        <v>36</v>
      </c>
      <c r="N71" s="120">
        <f t="shared" ref="N71:AM71" si="13">N67-N64</f>
        <v>37</v>
      </c>
      <c r="O71" s="120">
        <f t="shared" si="13"/>
        <v>38</v>
      </c>
      <c r="P71" s="120">
        <f t="shared" si="13"/>
        <v>39</v>
      </c>
      <c r="Q71" s="120">
        <f t="shared" si="13"/>
        <v>40</v>
      </c>
      <c r="R71" s="120">
        <f t="shared" si="13"/>
        <v>41</v>
      </c>
      <c r="S71" s="120">
        <f t="shared" si="13"/>
        <v>42</v>
      </c>
      <c r="T71" s="120">
        <f t="shared" si="13"/>
        <v>43</v>
      </c>
      <c r="U71" s="120">
        <f t="shared" si="13"/>
        <v>44</v>
      </c>
      <c r="V71" s="120">
        <f t="shared" si="13"/>
        <v>45</v>
      </c>
      <c r="W71" s="120">
        <f t="shared" si="13"/>
        <v>46</v>
      </c>
      <c r="X71" s="120">
        <f t="shared" si="13"/>
        <v>47</v>
      </c>
      <c r="Y71" s="120">
        <f t="shared" si="13"/>
        <v>48</v>
      </c>
      <c r="Z71" s="120">
        <f t="shared" si="13"/>
        <v>49</v>
      </c>
      <c r="AA71" s="120">
        <f t="shared" si="13"/>
        <v>50</v>
      </c>
      <c r="AB71" s="120">
        <f t="shared" si="13"/>
        <v>51</v>
      </c>
      <c r="AC71" s="120">
        <f t="shared" si="13"/>
        <v>52</v>
      </c>
      <c r="AD71" s="120">
        <f t="shared" si="13"/>
        <v>53</v>
      </c>
      <c r="AE71" s="120">
        <f t="shared" si="13"/>
        <v>54</v>
      </c>
      <c r="AF71" s="120">
        <v>54</v>
      </c>
      <c r="AG71" s="120">
        <f t="shared" si="13"/>
        <v>55</v>
      </c>
      <c r="AH71" s="120">
        <v>55</v>
      </c>
      <c r="AI71" s="120">
        <f t="shared" si="13"/>
        <v>56</v>
      </c>
      <c r="AJ71" s="120">
        <f t="shared" si="13"/>
        <v>57.5</v>
      </c>
      <c r="AK71" s="120">
        <f t="shared" si="13"/>
        <v>58.5</v>
      </c>
      <c r="AL71" s="120">
        <f t="shared" si="13"/>
        <v>59.5</v>
      </c>
      <c r="AM71" s="120">
        <f t="shared" si="13"/>
        <v>60</v>
      </c>
      <c r="AN71" s="120"/>
      <c r="AO71" s="120"/>
      <c r="AP71" s="127"/>
      <c r="AR71" s="113"/>
      <c r="AS71" s="113"/>
      <c r="AT71" s="113"/>
    </row>
    <row r="72" spans="1:46" s="114" customFormat="1" ht="14.25" x14ac:dyDescent="0.2">
      <c r="A72" s="148"/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R72" s="113"/>
      <c r="AS72" s="113"/>
      <c r="AT72" s="113"/>
    </row>
    <row r="73" spans="1:46" s="114" customFormat="1" ht="14.25" x14ac:dyDescent="0.2">
      <c r="A73" s="152">
        <v>2013</v>
      </c>
      <c r="B73" s="120"/>
      <c r="C73" s="120">
        <v>0</v>
      </c>
      <c r="D73" s="120">
        <v>0</v>
      </c>
      <c r="E73" s="120">
        <v>0</v>
      </c>
      <c r="F73" s="120">
        <v>0</v>
      </c>
      <c r="G73" s="120">
        <v>0</v>
      </c>
      <c r="H73" s="120">
        <v>0</v>
      </c>
      <c r="I73" s="120">
        <v>0</v>
      </c>
      <c r="J73" s="120">
        <v>0</v>
      </c>
      <c r="K73" s="120">
        <v>0</v>
      </c>
      <c r="L73" s="120">
        <v>0</v>
      </c>
      <c r="M73" s="153">
        <f>-$M$60/$M$71</f>
        <v>-238.9283569020667</v>
      </c>
      <c r="N73" s="153">
        <f>-$N$60/$N$71</f>
        <v>-172.8480038851597</v>
      </c>
      <c r="O73" s="153">
        <f>-$O$60/$O$71</f>
        <v>-1017.9118958996474</v>
      </c>
      <c r="P73" s="153">
        <f>-$P$60/$P$71</f>
        <v>-1733.8911850200338</v>
      </c>
      <c r="Q73" s="153">
        <f>-$Q$60/$Q$71</f>
        <v>-3341.9876520120015</v>
      </c>
      <c r="R73" s="153">
        <f>-$R$60/$R$71</f>
        <v>-3281.3034498316547</v>
      </c>
      <c r="S73" s="153">
        <f>-$S$60/$S$71</f>
        <v>-5033.2714971437345</v>
      </c>
      <c r="T73" s="153">
        <f>-$T$60/$T$71</f>
        <v>-2068.3423907669048</v>
      </c>
      <c r="U73" s="153">
        <f>-$U$60/$U$71</f>
        <v>-2273.174068803206</v>
      </c>
      <c r="V73" s="153">
        <f>-$V$60/$V$71</f>
        <v>-4417.3388863728624</v>
      </c>
      <c r="W73" s="153">
        <f>-$W$60/$W$71</f>
        <v>-7424.7962426478043</v>
      </c>
      <c r="X73" s="153">
        <f>-$X$60/$X$71</f>
        <v>-1798.6895803576592</v>
      </c>
      <c r="Y73" s="153">
        <f>-$Y$60/$Y$71</f>
        <v>-2767.4873312823765</v>
      </c>
      <c r="Z73" s="153">
        <f>-$Z$60/$Z$71</f>
        <v>-9377.1949420490928</v>
      </c>
      <c r="AA73" s="153">
        <f>-$AA$60/$AA$71</f>
        <v>-5662.5268689089653</v>
      </c>
      <c r="AB73" s="153">
        <f>-$AB$60/$AB$71</f>
        <v>-9644.8095026685642</v>
      </c>
      <c r="AC73" s="153">
        <f>-$AC$60/$AC$71</f>
        <v>-6830.4544261032852</v>
      </c>
      <c r="AD73" s="153">
        <f>-$AD$60/$AD$71</f>
        <v>-7279.9915971194505</v>
      </c>
      <c r="AE73" s="153">
        <f>-$AE$60/$AE$71</f>
        <v>-16955.903699422815</v>
      </c>
      <c r="AF73" s="153">
        <f>-$AF$60/$AF$71</f>
        <v>2555.8936518518517</v>
      </c>
      <c r="AG73" s="153">
        <f>-$AG$60/$AG$71</f>
        <v>-37608.098472727273</v>
      </c>
      <c r="AH73" s="153">
        <f>-$AH$60/$AH$71</f>
        <v>3148.8846545454544</v>
      </c>
      <c r="AI73" s="153">
        <f>-$AI$60/$AI$71</f>
        <v>-23756.911244679675</v>
      </c>
      <c r="AJ73" s="153">
        <f>-$AJ$60/$AJ$71</f>
        <v>-19399.029402786953</v>
      </c>
      <c r="AK73" s="153">
        <f>-$AK$60/$AK$71</f>
        <v>-22492.19111748779</v>
      </c>
      <c r="AL73" s="153">
        <f>-$AL$60/$AL$71</f>
        <v>-19385.040126084612</v>
      </c>
      <c r="AM73" s="153">
        <f>-AM17/AM71*0.5</f>
        <v>-12650.168250000022</v>
      </c>
      <c r="AN73" s="153"/>
      <c r="AO73" s="153"/>
      <c r="AP73" s="153">
        <f>SUM(C73:AO73)</f>
        <v>-220907.51188456631</v>
      </c>
      <c r="AQ73" s="153">
        <f>AQ58+AP73</f>
        <v>-7157143.4872447234</v>
      </c>
      <c r="AR73" s="113"/>
      <c r="AS73" s="113"/>
      <c r="AT73" s="113"/>
    </row>
    <row r="74" spans="1:46" s="114" customFormat="1" ht="14.25" x14ac:dyDescent="0.2">
      <c r="A74" s="154">
        <v>2014</v>
      </c>
      <c r="B74" s="155"/>
      <c r="C74" s="155">
        <v>0</v>
      </c>
      <c r="D74" s="155">
        <v>0</v>
      </c>
      <c r="E74" s="155">
        <v>0</v>
      </c>
      <c r="F74" s="155">
        <v>0</v>
      </c>
      <c r="G74" s="155">
        <v>0</v>
      </c>
      <c r="H74" s="155">
        <v>0</v>
      </c>
      <c r="I74" s="155">
        <v>0</v>
      </c>
      <c r="J74" s="155">
        <v>0</v>
      </c>
      <c r="K74" s="155">
        <v>0</v>
      </c>
      <c r="L74" s="155">
        <v>0</v>
      </c>
      <c r="M74" s="156">
        <f t="shared" ref="M74:M108" si="14">-$M$60/$M$71</f>
        <v>-238.9283569020667</v>
      </c>
      <c r="N74" s="156">
        <f t="shared" ref="N74:N109" si="15">-$N$60/$N$71</f>
        <v>-172.8480038851597</v>
      </c>
      <c r="O74" s="156">
        <f t="shared" ref="O74:O110" si="16">-$O$60/$O$71</f>
        <v>-1017.9118958996474</v>
      </c>
      <c r="P74" s="156">
        <f t="shared" ref="P74:P111" si="17">-$P$60/$P$71</f>
        <v>-1733.8911850200338</v>
      </c>
      <c r="Q74" s="156">
        <f t="shared" ref="Q74:Q112" si="18">-$Q$60/$Q$71</f>
        <v>-3341.9876520120015</v>
      </c>
      <c r="R74" s="156">
        <f t="shared" ref="R74:R113" si="19">-$R$60/$R$71</f>
        <v>-3281.3034498316547</v>
      </c>
      <c r="S74" s="156">
        <f t="shared" ref="S74:S114" si="20">-$S$60/$S$71</f>
        <v>-5033.2714971437345</v>
      </c>
      <c r="T74" s="156">
        <f t="shared" ref="T74:T115" si="21">-$T$60/$T$71</f>
        <v>-2068.3423907669048</v>
      </c>
      <c r="U74" s="156">
        <f t="shared" ref="U74:U116" si="22">-$U$60/$U$71</f>
        <v>-2273.174068803206</v>
      </c>
      <c r="V74" s="156">
        <f t="shared" ref="V74:V117" si="23">-$V$60/$V$71</f>
        <v>-4417.3388863728624</v>
      </c>
      <c r="W74" s="156">
        <f t="shared" ref="W74:W118" si="24">-$W$60/$W$71</f>
        <v>-7424.7962426478043</v>
      </c>
      <c r="X74" s="156">
        <f t="shared" ref="X74:X119" si="25">-$X$60/$X$71</f>
        <v>-1798.6895803576592</v>
      </c>
      <c r="Y74" s="156">
        <f t="shared" ref="Y74:Y120" si="26">-$Y$60/$Y$71</f>
        <v>-2767.4873312823765</v>
      </c>
      <c r="Z74" s="156">
        <f t="shared" ref="Z74:Z121" si="27">-$Z$60/$Z$71</f>
        <v>-9377.1949420490928</v>
      </c>
      <c r="AA74" s="156">
        <f t="shared" ref="AA74:AA122" si="28">-$AA$60/$AA$71</f>
        <v>-5662.5268689089653</v>
      </c>
      <c r="AB74" s="156">
        <f t="shared" ref="AB74:AB123" si="29">-$AB$60/$AB$71</f>
        <v>-9644.8095026685642</v>
      </c>
      <c r="AC74" s="156">
        <f t="shared" ref="AC74:AC124" si="30">-$AC$60/$AC$71</f>
        <v>-6830.4544261032852</v>
      </c>
      <c r="AD74" s="156">
        <f t="shared" ref="AD74:AD125" si="31">-$AD$60/$AD$71</f>
        <v>-7279.9915971194505</v>
      </c>
      <c r="AE74" s="153">
        <f t="shared" ref="AE74:AE126" si="32">-$AE$60/$AE$71</f>
        <v>-16955.903699422815</v>
      </c>
      <c r="AF74" s="292">
        <f t="shared" ref="AF74:AF126" si="33">-$AF$60/$AF$71</f>
        <v>2555.8936518518517</v>
      </c>
      <c r="AG74" s="153">
        <f t="shared" ref="AG74:AG127" si="34">-$AG$60/$AG$71</f>
        <v>-37608.098472727273</v>
      </c>
      <c r="AH74" s="292">
        <f t="shared" ref="AH74:AH127" si="35">-$AH$60/$AH$71</f>
        <v>3148.8846545454544</v>
      </c>
      <c r="AI74" s="156">
        <f t="shared" ref="AI74:AI128" si="36">-$AI$60/$AI$71</f>
        <v>-23756.911244679675</v>
      </c>
      <c r="AJ74" s="156">
        <f t="shared" ref="AJ74:AJ129" si="37">-$AJ$60/$AJ$71</f>
        <v>-19399.029402786953</v>
      </c>
      <c r="AK74" s="156">
        <f t="shared" ref="AK74:AK130" si="38">-$AK$60/$AK$71</f>
        <v>-22492.19111748779</v>
      </c>
      <c r="AL74" s="156">
        <f t="shared" ref="AL74:AL131" si="39">-$AL$60/$AL$71</f>
        <v>-19385.040126084612</v>
      </c>
      <c r="AM74" s="156">
        <f>-$AM$17/$AM$71</f>
        <v>-25300.336500000045</v>
      </c>
      <c r="AN74" s="156">
        <f>-AN17/60*0.5</f>
        <v>-5609.0659999999998</v>
      </c>
      <c r="AO74" s="156"/>
      <c r="AP74" s="156">
        <f t="shared" ref="AP74:AP135" si="40">SUM(C74:AO74)</f>
        <v>-239166.74613456632</v>
      </c>
      <c r="AQ74" s="156">
        <f>AQ73+AP74</f>
        <v>-7396310.2333792895</v>
      </c>
      <c r="AR74" s="113"/>
      <c r="AS74" s="113"/>
      <c r="AT74" s="113"/>
    </row>
    <row r="75" spans="1:46" s="114" customFormat="1" ht="14.25" x14ac:dyDescent="0.2">
      <c r="A75" s="157">
        <v>2015</v>
      </c>
      <c r="B75" s="158"/>
      <c r="C75" s="158">
        <v>0</v>
      </c>
      <c r="D75" s="158">
        <v>0</v>
      </c>
      <c r="E75" s="158">
        <v>0</v>
      </c>
      <c r="F75" s="158">
        <v>0</v>
      </c>
      <c r="G75" s="158">
        <v>0</v>
      </c>
      <c r="H75" s="158">
        <v>0</v>
      </c>
      <c r="I75" s="158">
        <v>0</v>
      </c>
      <c r="J75" s="158">
        <v>0</v>
      </c>
      <c r="K75" s="158">
        <v>0</v>
      </c>
      <c r="L75" s="158">
        <v>0</v>
      </c>
      <c r="M75" s="159">
        <f t="shared" si="14"/>
        <v>-238.9283569020667</v>
      </c>
      <c r="N75" s="159">
        <f t="shared" si="15"/>
        <v>-172.8480038851597</v>
      </c>
      <c r="O75" s="159">
        <f t="shared" si="16"/>
        <v>-1017.9118958996474</v>
      </c>
      <c r="P75" s="159">
        <f t="shared" si="17"/>
        <v>-1733.8911850200338</v>
      </c>
      <c r="Q75" s="159">
        <f t="shared" si="18"/>
        <v>-3341.9876520120015</v>
      </c>
      <c r="R75" s="159">
        <f t="shared" si="19"/>
        <v>-3281.3034498316547</v>
      </c>
      <c r="S75" s="159">
        <f t="shared" si="20"/>
        <v>-5033.2714971437345</v>
      </c>
      <c r="T75" s="159">
        <f t="shared" si="21"/>
        <v>-2068.3423907669048</v>
      </c>
      <c r="U75" s="159">
        <f t="shared" si="22"/>
        <v>-2273.174068803206</v>
      </c>
      <c r="V75" s="159">
        <f t="shared" si="23"/>
        <v>-4417.3388863728624</v>
      </c>
      <c r="W75" s="159">
        <f t="shared" si="24"/>
        <v>-7424.7962426478043</v>
      </c>
      <c r="X75" s="159">
        <f t="shared" si="25"/>
        <v>-1798.6895803576592</v>
      </c>
      <c r="Y75" s="159">
        <f t="shared" si="26"/>
        <v>-2767.4873312823765</v>
      </c>
      <c r="Z75" s="159">
        <f t="shared" si="27"/>
        <v>-9377.1949420490928</v>
      </c>
      <c r="AA75" s="159">
        <f t="shared" si="28"/>
        <v>-5662.5268689089653</v>
      </c>
      <c r="AB75" s="159">
        <f t="shared" si="29"/>
        <v>-9644.8095026685642</v>
      </c>
      <c r="AC75" s="159">
        <f t="shared" si="30"/>
        <v>-6830.4544261032852</v>
      </c>
      <c r="AD75" s="159">
        <f t="shared" si="31"/>
        <v>-7279.9915971194505</v>
      </c>
      <c r="AE75" s="153">
        <f t="shared" si="32"/>
        <v>-16955.903699422815</v>
      </c>
      <c r="AF75" s="292">
        <f t="shared" si="33"/>
        <v>2555.8936518518517</v>
      </c>
      <c r="AG75" s="153">
        <f t="shared" si="34"/>
        <v>-37608.098472727273</v>
      </c>
      <c r="AH75" s="292">
        <f t="shared" si="35"/>
        <v>3148.8846545454544</v>
      </c>
      <c r="AI75" s="159">
        <f t="shared" si="36"/>
        <v>-23756.911244679675</v>
      </c>
      <c r="AJ75" s="159">
        <f t="shared" si="37"/>
        <v>-19399.029402786953</v>
      </c>
      <c r="AK75" s="159">
        <f t="shared" si="38"/>
        <v>-22492.19111748779</v>
      </c>
      <c r="AL75" s="159">
        <f t="shared" si="39"/>
        <v>-19385.040126084612</v>
      </c>
      <c r="AM75" s="159">
        <f t="shared" ref="AM75:AM132" si="41">-$AM$17/$AM$71</f>
        <v>-25300.336500000045</v>
      </c>
      <c r="AN75" s="159">
        <f>-$AN$17/60</f>
        <v>-11218.132</v>
      </c>
      <c r="AO75" s="159">
        <f>-$AO$12/60*0.5</f>
        <v>-9706.7679233333401</v>
      </c>
      <c r="AP75" s="159">
        <f t="shared" si="40"/>
        <v>-254482.58005789967</v>
      </c>
      <c r="AQ75" s="159">
        <f t="shared" ref="AQ75:AQ135" si="42">AQ74+AP75</f>
        <v>-7650792.813437189</v>
      </c>
      <c r="AR75" s="113"/>
      <c r="AS75" s="113"/>
      <c r="AT75" s="113"/>
    </row>
    <row r="76" spans="1:46" s="114" customFormat="1" ht="14.25" x14ac:dyDescent="0.2">
      <c r="A76" s="148">
        <v>2016</v>
      </c>
      <c r="B76" s="120"/>
      <c r="C76" s="120">
        <v>0</v>
      </c>
      <c r="D76" s="120">
        <v>0</v>
      </c>
      <c r="E76" s="120">
        <v>0</v>
      </c>
      <c r="F76" s="120">
        <v>0</v>
      </c>
      <c r="G76" s="120">
        <v>0</v>
      </c>
      <c r="H76" s="120">
        <v>0</v>
      </c>
      <c r="I76" s="120">
        <v>0</v>
      </c>
      <c r="J76" s="120">
        <v>0</v>
      </c>
      <c r="K76" s="120">
        <v>0</v>
      </c>
      <c r="L76" s="120">
        <v>0</v>
      </c>
      <c r="M76" s="160">
        <f t="shared" si="14"/>
        <v>-238.9283569020667</v>
      </c>
      <c r="N76" s="160">
        <f t="shared" si="15"/>
        <v>-172.8480038851597</v>
      </c>
      <c r="O76" s="160">
        <f t="shared" si="16"/>
        <v>-1017.9118958996474</v>
      </c>
      <c r="P76" s="160">
        <f t="shared" si="17"/>
        <v>-1733.8911850200338</v>
      </c>
      <c r="Q76" s="160">
        <f t="shared" si="18"/>
        <v>-3341.9876520120015</v>
      </c>
      <c r="R76" s="160">
        <f t="shared" si="19"/>
        <v>-3281.3034498316547</v>
      </c>
      <c r="S76" s="160">
        <f t="shared" si="20"/>
        <v>-5033.2714971437345</v>
      </c>
      <c r="T76" s="160">
        <f t="shared" si="21"/>
        <v>-2068.3423907669048</v>
      </c>
      <c r="U76" s="160">
        <f t="shared" si="22"/>
        <v>-2273.174068803206</v>
      </c>
      <c r="V76" s="160">
        <f t="shared" si="23"/>
        <v>-4417.3388863728624</v>
      </c>
      <c r="W76" s="160">
        <f t="shared" si="24"/>
        <v>-7424.7962426478043</v>
      </c>
      <c r="X76" s="160">
        <f t="shared" si="25"/>
        <v>-1798.6895803576592</v>
      </c>
      <c r="Y76" s="160">
        <f t="shared" si="26"/>
        <v>-2767.4873312823765</v>
      </c>
      <c r="Z76" s="160">
        <f t="shared" si="27"/>
        <v>-9377.1949420490928</v>
      </c>
      <c r="AA76" s="160">
        <f t="shared" si="28"/>
        <v>-5662.5268689089653</v>
      </c>
      <c r="AB76" s="160">
        <f t="shared" si="29"/>
        <v>-9644.8095026685642</v>
      </c>
      <c r="AC76" s="160">
        <f t="shared" si="30"/>
        <v>-6830.4544261032852</v>
      </c>
      <c r="AD76" s="160">
        <f t="shared" si="31"/>
        <v>-7279.9915971194505</v>
      </c>
      <c r="AE76" s="160">
        <f t="shared" si="32"/>
        <v>-16955.903699422815</v>
      </c>
      <c r="AF76" s="153">
        <f t="shared" si="33"/>
        <v>2555.8936518518517</v>
      </c>
      <c r="AG76" s="160">
        <f t="shared" si="34"/>
        <v>-37608.098472727273</v>
      </c>
      <c r="AH76" s="153">
        <f t="shared" si="35"/>
        <v>3148.8846545454544</v>
      </c>
      <c r="AI76" s="160">
        <f t="shared" si="36"/>
        <v>-23756.911244679675</v>
      </c>
      <c r="AJ76" s="160">
        <f t="shared" si="37"/>
        <v>-19399.029402786953</v>
      </c>
      <c r="AK76" s="160">
        <f t="shared" si="38"/>
        <v>-22492.19111748779</v>
      </c>
      <c r="AL76" s="160">
        <f t="shared" si="39"/>
        <v>-19385.040126084612</v>
      </c>
      <c r="AM76" s="160">
        <f t="shared" si="41"/>
        <v>-25300.336500000045</v>
      </c>
      <c r="AN76" s="160">
        <f t="shared" ref="AN76:AN133" si="43">-$AN$17/60</f>
        <v>-11218.132</v>
      </c>
      <c r="AO76" s="160">
        <f>-$AO$12/60</f>
        <v>-19413.53584666668</v>
      </c>
      <c r="AP76" s="160">
        <f t="shared" si="40"/>
        <v>-264189.34798123303</v>
      </c>
      <c r="AQ76" s="160">
        <f t="shared" si="42"/>
        <v>-7914982.1614184221</v>
      </c>
      <c r="AR76" s="113"/>
      <c r="AS76" s="113"/>
      <c r="AT76" s="113"/>
    </row>
    <row r="77" spans="1:46" s="114" customFormat="1" ht="14.25" x14ac:dyDescent="0.2">
      <c r="A77" s="148">
        <v>2017</v>
      </c>
      <c r="B77" s="120"/>
      <c r="C77" s="120">
        <v>0</v>
      </c>
      <c r="D77" s="120">
        <v>0</v>
      </c>
      <c r="E77" s="120">
        <v>0</v>
      </c>
      <c r="F77" s="120">
        <v>0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60">
        <f t="shared" si="14"/>
        <v>-238.9283569020667</v>
      </c>
      <c r="N77" s="160">
        <f t="shared" si="15"/>
        <v>-172.8480038851597</v>
      </c>
      <c r="O77" s="160">
        <f t="shared" si="16"/>
        <v>-1017.9118958996474</v>
      </c>
      <c r="P77" s="160">
        <f t="shared" si="17"/>
        <v>-1733.8911850200338</v>
      </c>
      <c r="Q77" s="160">
        <f t="shared" si="18"/>
        <v>-3341.9876520120015</v>
      </c>
      <c r="R77" s="160">
        <f t="shared" si="19"/>
        <v>-3281.3034498316547</v>
      </c>
      <c r="S77" s="160">
        <f t="shared" si="20"/>
        <v>-5033.2714971437345</v>
      </c>
      <c r="T77" s="160">
        <f t="shared" si="21"/>
        <v>-2068.3423907669048</v>
      </c>
      <c r="U77" s="160">
        <f t="shared" si="22"/>
        <v>-2273.174068803206</v>
      </c>
      <c r="V77" s="160">
        <f t="shared" si="23"/>
        <v>-4417.3388863728624</v>
      </c>
      <c r="W77" s="160">
        <f t="shared" si="24"/>
        <v>-7424.7962426478043</v>
      </c>
      <c r="X77" s="160">
        <f t="shared" si="25"/>
        <v>-1798.6895803576592</v>
      </c>
      <c r="Y77" s="160">
        <f t="shared" si="26"/>
        <v>-2767.4873312823765</v>
      </c>
      <c r="Z77" s="160">
        <f t="shared" si="27"/>
        <v>-9377.1949420490928</v>
      </c>
      <c r="AA77" s="160">
        <f t="shared" si="28"/>
        <v>-5662.5268689089653</v>
      </c>
      <c r="AB77" s="160">
        <f t="shared" si="29"/>
        <v>-9644.8095026685642</v>
      </c>
      <c r="AC77" s="160">
        <f t="shared" si="30"/>
        <v>-6830.4544261032852</v>
      </c>
      <c r="AD77" s="160">
        <f t="shared" si="31"/>
        <v>-7279.9915971194505</v>
      </c>
      <c r="AE77" s="160">
        <f t="shared" si="32"/>
        <v>-16955.903699422815</v>
      </c>
      <c r="AF77" s="153">
        <f t="shared" si="33"/>
        <v>2555.8936518518517</v>
      </c>
      <c r="AG77" s="160">
        <f t="shared" si="34"/>
        <v>-37608.098472727273</v>
      </c>
      <c r="AH77" s="153">
        <f t="shared" si="35"/>
        <v>3148.8846545454544</v>
      </c>
      <c r="AI77" s="160">
        <f t="shared" si="36"/>
        <v>-23756.911244679675</v>
      </c>
      <c r="AJ77" s="160">
        <f t="shared" si="37"/>
        <v>-19399.029402786953</v>
      </c>
      <c r="AK77" s="160">
        <f t="shared" si="38"/>
        <v>-22492.19111748779</v>
      </c>
      <c r="AL77" s="160">
        <f t="shared" si="39"/>
        <v>-19385.040126084612</v>
      </c>
      <c r="AM77" s="160">
        <f t="shared" si="41"/>
        <v>-25300.336500000045</v>
      </c>
      <c r="AN77" s="160">
        <f t="shared" si="43"/>
        <v>-11218.132</v>
      </c>
      <c r="AO77" s="160">
        <f t="shared" ref="AO77:AO134" si="44">-$AO$12/60</f>
        <v>-19413.53584666668</v>
      </c>
      <c r="AP77" s="160">
        <f t="shared" si="40"/>
        <v>-264189.34798123303</v>
      </c>
      <c r="AQ77" s="160">
        <f t="shared" si="42"/>
        <v>-8179171.5093996553</v>
      </c>
      <c r="AR77" s="113"/>
      <c r="AS77" s="113"/>
      <c r="AT77" s="113"/>
    </row>
    <row r="78" spans="1:46" s="114" customFormat="1" ht="14.25" x14ac:dyDescent="0.2">
      <c r="A78" s="148">
        <v>2018</v>
      </c>
      <c r="B78" s="120"/>
      <c r="C78" s="120">
        <v>0</v>
      </c>
      <c r="D78" s="120">
        <v>0</v>
      </c>
      <c r="E78" s="120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  <c r="L78" s="120">
        <v>0</v>
      </c>
      <c r="M78" s="160">
        <f t="shared" si="14"/>
        <v>-238.9283569020667</v>
      </c>
      <c r="N78" s="160">
        <f t="shared" si="15"/>
        <v>-172.8480038851597</v>
      </c>
      <c r="O78" s="160">
        <f t="shared" si="16"/>
        <v>-1017.9118958996474</v>
      </c>
      <c r="P78" s="160">
        <f t="shared" si="17"/>
        <v>-1733.8911850200338</v>
      </c>
      <c r="Q78" s="160">
        <f t="shared" si="18"/>
        <v>-3341.9876520120015</v>
      </c>
      <c r="R78" s="160">
        <f t="shared" si="19"/>
        <v>-3281.3034498316547</v>
      </c>
      <c r="S78" s="160">
        <f t="shared" si="20"/>
        <v>-5033.2714971437345</v>
      </c>
      <c r="T78" s="160">
        <f t="shared" si="21"/>
        <v>-2068.3423907669048</v>
      </c>
      <c r="U78" s="160">
        <f t="shared" si="22"/>
        <v>-2273.174068803206</v>
      </c>
      <c r="V78" s="160">
        <f t="shared" si="23"/>
        <v>-4417.3388863728624</v>
      </c>
      <c r="W78" s="160">
        <f t="shared" si="24"/>
        <v>-7424.7962426478043</v>
      </c>
      <c r="X78" s="160">
        <f t="shared" si="25"/>
        <v>-1798.6895803576592</v>
      </c>
      <c r="Y78" s="160">
        <f t="shared" si="26"/>
        <v>-2767.4873312823765</v>
      </c>
      <c r="Z78" s="160">
        <f t="shared" si="27"/>
        <v>-9377.1949420490928</v>
      </c>
      <c r="AA78" s="160">
        <f t="shared" si="28"/>
        <v>-5662.5268689089653</v>
      </c>
      <c r="AB78" s="160">
        <f t="shared" si="29"/>
        <v>-9644.8095026685642</v>
      </c>
      <c r="AC78" s="160">
        <f t="shared" si="30"/>
        <v>-6830.4544261032852</v>
      </c>
      <c r="AD78" s="160">
        <f t="shared" si="31"/>
        <v>-7279.9915971194505</v>
      </c>
      <c r="AE78" s="160">
        <f t="shared" si="32"/>
        <v>-16955.903699422815</v>
      </c>
      <c r="AF78" s="153">
        <f t="shared" si="33"/>
        <v>2555.8936518518517</v>
      </c>
      <c r="AG78" s="160">
        <f t="shared" si="34"/>
        <v>-37608.098472727273</v>
      </c>
      <c r="AH78" s="153">
        <f t="shared" si="35"/>
        <v>3148.8846545454544</v>
      </c>
      <c r="AI78" s="160">
        <f t="shared" si="36"/>
        <v>-23756.911244679675</v>
      </c>
      <c r="AJ78" s="160">
        <f t="shared" si="37"/>
        <v>-19399.029402786953</v>
      </c>
      <c r="AK78" s="160">
        <f t="shared" si="38"/>
        <v>-22492.19111748779</v>
      </c>
      <c r="AL78" s="160">
        <f t="shared" si="39"/>
        <v>-19385.040126084612</v>
      </c>
      <c r="AM78" s="160">
        <f t="shared" si="41"/>
        <v>-25300.336500000045</v>
      </c>
      <c r="AN78" s="160">
        <f t="shared" si="43"/>
        <v>-11218.132</v>
      </c>
      <c r="AO78" s="160">
        <f t="shared" si="44"/>
        <v>-19413.53584666668</v>
      </c>
      <c r="AP78" s="160">
        <f t="shared" si="40"/>
        <v>-264189.34798123303</v>
      </c>
      <c r="AQ78" s="160">
        <f t="shared" si="42"/>
        <v>-8443360.8573808875</v>
      </c>
      <c r="AR78" s="113"/>
      <c r="AS78" s="113"/>
      <c r="AT78" s="113"/>
    </row>
    <row r="79" spans="1:46" s="114" customFormat="1" ht="14.25" x14ac:dyDescent="0.2">
      <c r="A79" s="148">
        <v>2019</v>
      </c>
      <c r="B79" s="120"/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0</v>
      </c>
      <c r="K79" s="120">
        <v>0</v>
      </c>
      <c r="L79" s="120">
        <v>0</v>
      </c>
      <c r="M79" s="160">
        <f t="shared" si="14"/>
        <v>-238.9283569020667</v>
      </c>
      <c r="N79" s="160">
        <f t="shared" si="15"/>
        <v>-172.8480038851597</v>
      </c>
      <c r="O79" s="160">
        <f t="shared" si="16"/>
        <v>-1017.9118958996474</v>
      </c>
      <c r="P79" s="160">
        <f t="shared" si="17"/>
        <v>-1733.8911850200338</v>
      </c>
      <c r="Q79" s="160">
        <f t="shared" si="18"/>
        <v>-3341.9876520120015</v>
      </c>
      <c r="R79" s="160">
        <f t="shared" si="19"/>
        <v>-3281.3034498316547</v>
      </c>
      <c r="S79" s="160">
        <f t="shared" si="20"/>
        <v>-5033.2714971437345</v>
      </c>
      <c r="T79" s="160">
        <f t="shared" si="21"/>
        <v>-2068.3423907669048</v>
      </c>
      <c r="U79" s="160">
        <f t="shared" si="22"/>
        <v>-2273.174068803206</v>
      </c>
      <c r="V79" s="160">
        <f t="shared" si="23"/>
        <v>-4417.3388863728624</v>
      </c>
      <c r="W79" s="160">
        <f t="shared" si="24"/>
        <v>-7424.7962426478043</v>
      </c>
      <c r="X79" s="160">
        <f t="shared" si="25"/>
        <v>-1798.6895803576592</v>
      </c>
      <c r="Y79" s="160">
        <f t="shared" si="26"/>
        <v>-2767.4873312823765</v>
      </c>
      <c r="Z79" s="160">
        <f t="shared" si="27"/>
        <v>-9377.1949420490928</v>
      </c>
      <c r="AA79" s="160">
        <f t="shared" si="28"/>
        <v>-5662.5268689089653</v>
      </c>
      <c r="AB79" s="160">
        <f t="shared" si="29"/>
        <v>-9644.8095026685642</v>
      </c>
      <c r="AC79" s="160">
        <f t="shared" si="30"/>
        <v>-6830.4544261032852</v>
      </c>
      <c r="AD79" s="160">
        <f t="shared" si="31"/>
        <v>-7279.9915971194505</v>
      </c>
      <c r="AE79" s="160">
        <f t="shared" si="32"/>
        <v>-16955.903699422815</v>
      </c>
      <c r="AF79" s="153">
        <f t="shared" si="33"/>
        <v>2555.8936518518517</v>
      </c>
      <c r="AG79" s="160">
        <f t="shared" si="34"/>
        <v>-37608.098472727273</v>
      </c>
      <c r="AH79" s="153">
        <f t="shared" si="35"/>
        <v>3148.8846545454544</v>
      </c>
      <c r="AI79" s="160">
        <f t="shared" si="36"/>
        <v>-23756.911244679675</v>
      </c>
      <c r="AJ79" s="160">
        <f t="shared" si="37"/>
        <v>-19399.029402786953</v>
      </c>
      <c r="AK79" s="160">
        <f t="shared" si="38"/>
        <v>-22492.19111748779</v>
      </c>
      <c r="AL79" s="160">
        <f t="shared" si="39"/>
        <v>-19385.040126084612</v>
      </c>
      <c r="AM79" s="160">
        <f t="shared" si="41"/>
        <v>-25300.336500000045</v>
      </c>
      <c r="AN79" s="160">
        <f t="shared" si="43"/>
        <v>-11218.132</v>
      </c>
      <c r="AO79" s="160">
        <f t="shared" si="44"/>
        <v>-19413.53584666668</v>
      </c>
      <c r="AP79" s="160">
        <f t="shared" si="40"/>
        <v>-264189.34798123303</v>
      </c>
      <c r="AQ79" s="160">
        <f t="shared" si="42"/>
        <v>-8707550.2053621206</v>
      </c>
      <c r="AR79" s="113"/>
      <c r="AS79" s="113"/>
      <c r="AT79" s="113"/>
    </row>
    <row r="80" spans="1:46" s="114" customFormat="1" ht="14.25" x14ac:dyDescent="0.2">
      <c r="A80" s="148">
        <v>2020</v>
      </c>
      <c r="B80" s="120"/>
      <c r="C80" s="120">
        <v>0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  <c r="L80" s="120">
        <v>0</v>
      </c>
      <c r="M80" s="160">
        <f t="shared" si="14"/>
        <v>-238.9283569020667</v>
      </c>
      <c r="N80" s="160">
        <f t="shared" si="15"/>
        <v>-172.8480038851597</v>
      </c>
      <c r="O80" s="160">
        <f t="shared" si="16"/>
        <v>-1017.9118958996474</v>
      </c>
      <c r="P80" s="160">
        <f t="shared" si="17"/>
        <v>-1733.8911850200338</v>
      </c>
      <c r="Q80" s="160">
        <f t="shared" si="18"/>
        <v>-3341.9876520120015</v>
      </c>
      <c r="R80" s="160">
        <f t="shared" si="19"/>
        <v>-3281.3034498316547</v>
      </c>
      <c r="S80" s="160">
        <f t="shared" si="20"/>
        <v>-5033.2714971437345</v>
      </c>
      <c r="T80" s="160">
        <f t="shared" si="21"/>
        <v>-2068.3423907669048</v>
      </c>
      <c r="U80" s="160">
        <f t="shared" si="22"/>
        <v>-2273.174068803206</v>
      </c>
      <c r="V80" s="160">
        <f t="shared" si="23"/>
        <v>-4417.3388863728624</v>
      </c>
      <c r="W80" s="160">
        <f t="shared" si="24"/>
        <v>-7424.7962426478043</v>
      </c>
      <c r="X80" s="160">
        <f t="shared" si="25"/>
        <v>-1798.6895803576592</v>
      </c>
      <c r="Y80" s="160">
        <f t="shared" si="26"/>
        <v>-2767.4873312823765</v>
      </c>
      <c r="Z80" s="160">
        <f t="shared" si="27"/>
        <v>-9377.1949420490928</v>
      </c>
      <c r="AA80" s="160">
        <f t="shared" si="28"/>
        <v>-5662.5268689089653</v>
      </c>
      <c r="AB80" s="160">
        <f t="shared" si="29"/>
        <v>-9644.8095026685642</v>
      </c>
      <c r="AC80" s="160">
        <f t="shared" si="30"/>
        <v>-6830.4544261032852</v>
      </c>
      <c r="AD80" s="160">
        <f t="shared" si="31"/>
        <v>-7279.9915971194505</v>
      </c>
      <c r="AE80" s="160">
        <f t="shared" si="32"/>
        <v>-16955.903699422815</v>
      </c>
      <c r="AF80" s="153">
        <f t="shared" si="33"/>
        <v>2555.8936518518517</v>
      </c>
      <c r="AG80" s="160">
        <f t="shared" si="34"/>
        <v>-37608.098472727273</v>
      </c>
      <c r="AH80" s="153">
        <f t="shared" si="35"/>
        <v>3148.8846545454544</v>
      </c>
      <c r="AI80" s="160">
        <f t="shared" si="36"/>
        <v>-23756.911244679675</v>
      </c>
      <c r="AJ80" s="160">
        <f t="shared" si="37"/>
        <v>-19399.029402786953</v>
      </c>
      <c r="AK80" s="160">
        <f t="shared" si="38"/>
        <v>-22492.19111748779</v>
      </c>
      <c r="AL80" s="160">
        <f t="shared" si="39"/>
        <v>-19385.040126084612</v>
      </c>
      <c r="AM80" s="160">
        <f t="shared" si="41"/>
        <v>-25300.336500000045</v>
      </c>
      <c r="AN80" s="160">
        <f t="shared" si="43"/>
        <v>-11218.132</v>
      </c>
      <c r="AO80" s="160">
        <f t="shared" si="44"/>
        <v>-19413.53584666668</v>
      </c>
      <c r="AP80" s="160">
        <f t="shared" si="40"/>
        <v>-264189.34798123303</v>
      </c>
      <c r="AQ80" s="160">
        <f t="shared" si="42"/>
        <v>-8971739.5533433538</v>
      </c>
      <c r="AR80" s="113"/>
      <c r="AS80" s="113"/>
      <c r="AT80" s="113"/>
    </row>
    <row r="81" spans="1:46" s="114" customFormat="1" ht="14.25" x14ac:dyDescent="0.2">
      <c r="A81" s="148">
        <v>2021</v>
      </c>
      <c r="B81" s="120"/>
      <c r="C81" s="120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60">
        <f t="shared" si="14"/>
        <v>-238.9283569020667</v>
      </c>
      <c r="N81" s="160">
        <f t="shared" si="15"/>
        <v>-172.8480038851597</v>
      </c>
      <c r="O81" s="160">
        <f t="shared" si="16"/>
        <v>-1017.9118958996474</v>
      </c>
      <c r="P81" s="160">
        <f t="shared" si="17"/>
        <v>-1733.8911850200338</v>
      </c>
      <c r="Q81" s="160">
        <f t="shared" si="18"/>
        <v>-3341.9876520120015</v>
      </c>
      <c r="R81" s="160">
        <f t="shared" si="19"/>
        <v>-3281.3034498316547</v>
      </c>
      <c r="S81" s="160">
        <f t="shared" si="20"/>
        <v>-5033.2714971437345</v>
      </c>
      <c r="T81" s="160">
        <f t="shared" si="21"/>
        <v>-2068.3423907669048</v>
      </c>
      <c r="U81" s="160">
        <f t="shared" si="22"/>
        <v>-2273.174068803206</v>
      </c>
      <c r="V81" s="160">
        <f t="shared" si="23"/>
        <v>-4417.3388863728624</v>
      </c>
      <c r="W81" s="160">
        <f t="shared" si="24"/>
        <v>-7424.7962426478043</v>
      </c>
      <c r="X81" s="160">
        <f t="shared" si="25"/>
        <v>-1798.6895803576592</v>
      </c>
      <c r="Y81" s="160">
        <f t="shared" si="26"/>
        <v>-2767.4873312823765</v>
      </c>
      <c r="Z81" s="160">
        <f t="shared" si="27"/>
        <v>-9377.1949420490928</v>
      </c>
      <c r="AA81" s="160">
        <f t="shared" si="28"/>
        <v>-5662.5268689089653</v>
      </c>
      <c r="AB81" s="160">
        <f t="shared" si="29"/>
        <v>-9644.8095026685642</v>
      </c>
      <c r="AC81" s="160">
        <f t="shared" si="30"/>
        <v>-6830.4544261032852</v>
      </c>
      <c r="AD81" s="160">
        <f t="shared" si="31"/>
        <v>-7279.9915971194505</v>
      </c>
      <c r="AE81" s="160">
        <f t="shared" si="32"/>
        <v>-16955.903699422815</v>
      </c>
      <c r="AF81" s="153">
        <f t="shared" si="33"/>
        <v>2555.8936518518517</v>
      </c>
      <c r="AG81" s="160">
        <f t="shared" si="34"/>
        <v>-37608.098472727273</v>
      </c>
      <c r="AH81" s="153">
        <f t="shared" si="35"/>
        <v>3148.8846545454544</v>
      </c>
      <c r="AI81" s="160">
        <f t="shared" si="36"/>
        <v>-23756.911244679675</v>
      </c>
      <c r="AJ81" s="160">
        <f t="shared" si="37"/>
        <v>-19399.029402786953</v>
      </c>
      <c r="AK81" s="160">
        <f t="shared" si="38"/>
        <v>-22492.19111748779</v>
      </c>
      <c r="AL81" s="160">
        <f t="shared" si="39"/>
        <v>-19385.040126084612</v>
      </c>
      <c r="AM81" s="160">
        <f t="shared" si="41"/>
        <v>-25300.336500000045</v>
      </c>
      <c r="AN81" s="160">
        <f t="shared" si="43"/>
        <v>-11218.132</v>
      </c>
      <c r="AO81" s="160">
        <f t="shared" si="44"/>
        <v>-19413.53584666668</v>
      </c>
      <c r="AP81" s="160">
        <f t="shared" si="40"/>
        <v>-264189.34798123303</v>
      </c>
      <c r="AQ81" s="160">
        <f t="shared" si="42"/>
        <v>-9235928.9013245869</v>
      </c>
      <c r="AR81" s="113"/>
      <c r="AS81" s="113"/>
      <c r="AT81" s="113"/>
    </row>
    <row r="82" spans="1:46" s="114" customFormat="1" ht="14.25" x14ac:dyDescent="0.2">
      <c r="A82" s="148">
        <v>2022</v>
      </c>
      <c r="B82" s="120"/>
      <c r="C82" s="120">
        <v>0</v>
      </c>
      <c r="D82" s="120">
        <v>0</v>
      </c>
      <c r="E82" s="120">
        <v>0</v>
      </c>
      <c r="F82" s="120">
        <v>0</v>
      </c>
      <c r="G82" s="120">
        <v>0</v>
      </c>
      <c r="H82" s="120">
        <v>0</v>
      </c>
      <c r="I82" s="120">
        <v>0</v>
      </c>
      <c r="J82" s="120">
        <v>0</v>
      </c>
      <c r="K82" s="120">
        <v>0</v>
      </c>
      <c r="L82" s="120">
        <v>0</v>
      </c>
      <c r="M82" s="160">
        <f t="shared" si="14"/>
        <v>-238.9283569020667</v>
      </c>
      <c r="N82" s="160">
        <f t="shared" si="15"/>
        <v>-172.8480038851597</v>
      </c>
      <c r="O82" s="160">
        <f t="shared" si="16"/>
        <v>-1017.9118958996474</v>
      </c>
      <c r="P82" s="160">
        <f t="shared" si="17"/>
        <v>-1733.8911850200338</v>
      </c>
      <c r="Q82" s="160">
        <f t="shared" si="18"/>
        <v>-3341.9876520120015</v>
      </c>
      <c r="R82" s="160">
        <f t="shared" si="19"/>
        <v>-3281.3034498316547</v>
      </c>
      <c r="S82" s="160">
        <f t="shared" si="20"/>
        <v>-5033.2714971437345</v>
      </c>
      <c r="T82" s="160">
        <f t="shared" si="21"/>
        <v>-2068.3423907669048</v>
      </c>
      <c r="U82" s="160">
        <f t="shared" si="22"/>
        <v>-2273.174068803206</v>
      </c>
      <c r="V82" s="160">
        <f t="shared" si="23"/>
        <v>-4417.3388863728624</v>
      </c>
      <c r="W82" s="160">
        <f t="shared" si="24"/>
        <v>-7424.7962426478043</v>
      </c>
      <c r="X82" s="160">
        <f t="shared" si="25"/>
        <v>-1798.6895803576592</v>
      </c>
      <c r="Y82" s="160">
        <f t="shared" si="26"/>
        <v>-2767.4873312823765</v>
      </c>
      <c r="Z82" s="160">
        <f t="shared" si="27"/>
        <v>-9377.1949420490928</v>
      </c>
      <c r="AA82" s="160">
        <f t="shared" si="28"/>
        <v>-5662.5268689089653</v>
      </c>
      <c r="AB82" s="160">
        <f t="shared" si="29"/>
        <v>-9644.8095026685642</v>
      </c>
      <c r="AC82" s="160">
        <f t="shared" si="30"/>
        <v>-6830.4544261032852</v>
      </c>
      <c r="AD82" s="160">
        <f t="shared" si="31"/>
        <v>-7279.9915971194505</v>
      </c>
      <c r="AE82" s="160">
        <f t="shared" si="32"/>
        <v>-16955.903699422815</v>
      </c>
      <c r="AF82" s="153">
        <f t="shared" si="33"/>
        <v>2555.8936518518517</v>
      </c>
      <c r="AG82" s="160">
        <f t="shared" si="34"/>
        <v>-37608.098472727273</v>
      </c>
      <c r="AH82" s="153">
        <f t="shared" si="35"/>
        <v>3148.8846545454544</v>
      </c>
      <c r="AI82" s="160">
        <f t="shared" si="36"/>
        <v>-23756.911244679675</v>
      </c>
      <c r="AJ82" s="160">
        <f t="shared" si="37"/>
        <v>-19399.029402786953</v>
      </c>
      <c r="AK82" s="160">
        <f t="shared" si="38"/>
        <v>-22492.19111748779</v>
      </c>
      <c r="AL82" s="160">
        <f t="shared" si="39"/>
        <v>-19385.040126084612</v>
      </c>
      <c r="AM82" s="160">
        <f t="shared" si="41"/>
        <v>-25300.336500000045</v>
      </c>
      <c r="AN82" s="160">
        <f t="shared" si="43"/>
        <v>-11218.132</v>
      </c>
      <c r="AO82" s="160">
        <f t="shared" si="44"/>
        <v>-19413.53584666668</v>
      </c>
      <c r="AP82" s="160">
        <f t="shared" si="40"/>
        <v>-264189.34798123303</v>
      </c>
      <c r="AQ82" s="160">
        <f t="shared" si="42"/>
        <v>-9500118.2493058201</v>
      </c>
      <c r="AR82" s="113"/>
      <c r="AS82" s="113"/>
      <c r="AT82" s="113"/>
    </row>
    <row r="83" spans="1:46" s="114" customFormat="1" ht="14.25" x14ac:dyDescent="0.2">
      <c r="A83" s="148">
        <v>2023</v>
      </c>
      <c r="B83" s="120"/>
      <c r="C83" s="120">
        <v>0</v>
      </c>
      <c r="D83" s="120">
        <v>0</v>
      </c>
      <c r="E83" s="120">
        <v>0</v>
      </c>
      <c r="F83" s="120">
        <v>0</v>
      </c>
      <c r="G83" s="120">
        <v>0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60">
        <f t="shared" si="14"/>
        <v>-238.9283569020667</v>
      </c>
      <c r="N83" s="160">
        <f t="shared" si="15"/>
        <v>-172.8480038851597</v>
      </c>
      <c r="O83" s="160">
        <f t="shared" si="16"/>
        <v>-1017.9118958996474</v>
      </c>
      <c r="P83" s="160">
        <f t="shared" si="17"/>
        <v>-1733.8911850200338</v>
      </c>
      <c r="Q83" s="160">
        <f t="shared" si="18"/>
        <v>-3341.9876520120015</v>
      </c>
      <c r="R83" s="160">
        <f t="shared" si="19"/>
        <v>-3281.3034498316547</v>
      </c>
      <c r="S83" s="160">
        <f t="shared" si="20"/>
        <v>-5033.2714971437345</v>
      </c>
      <c r="T83" s="160">
        <f t="shared" si="21"/>
        <v>-2068.3423907669048</v>
      </c>
      <c r="U83" s="160">
        <f t="shared" si="22"/>
        <v>-2273.174068803206</v>
      </c>
      <c r="V83" s="160">
        <f t="shared" si="23"/>
        <v>-4417.3388863728624</v>
      </c>
      <c r="W83" s="160">
        <f t="shared" si="24"/>
        <v>-7424.7962426478043</v>
      </c>
      <c r="X83" s="160">
        <f t="shared" si="25"/>
        <v>-1798.6895803576592</v>
      </c>
      <c r="Y83" s="160">
        <f t="shared" si="26"/>
        <v>-2767.4873312823765</v>
      </c>
      <c r="Z83" s="160">
        <f t="shared" si="27"/>
        <v>-9377.1949420490928</v>
      </c>
      <c r="AA83" s="160">
        <f t="shared" si="28"/>
        <v>-5662.5268689089653</v>
      </c>
      <c r="AB83" s="160">
        <f t="shared" si="29"/>
        <v>-9644.8095026685642</v>
      </c>
      <c r="AC83" s="160">
        <f t="shared" si="30"/>
        <v>-6830.4544261032852</v>
      </c>
      <c r="AD83" s="160">
        <f t="shared" si="31"/>
        <v>-7279.9915971194505</v>
      </c>
      <c r="AE83" s="160">
        <f t="shared" si="32"/>
        <v>-16955.903699422815</v>
      </c>
      <c r="AF83" s="153">
        <f t="shared" si="33"/>
        <v>2555.8936518518517</v>
      </c>
      <c r="AG83" s="160">
        <f t="shared" si="34"/>
        <v>-37608.098472727273</v>
      </c>
      <c r="AH83" s="153">
        <f t="shared" si="35"/>
        <v>3148.8846545454544</v>
      </c>
      <c r="AI83" s="160">
        <f t="shared" si="36"/>
        <v>-23756.911244679675</v>
      </c>
      <c r="AJ83" s="160">
        <f t="shared" si="37"/>
        <v>-19399.029402786953</v>
      </c>
      <c r="AK83" s="160">
        <f t="shared" si="38"/>
        <v>-22492.19111748779</v>
      </c>
      <c r="AL83" s="160">
        <f t="shared" si="39"/>
        <v>-19385.040126084612</v>
      </c>
      <c r="AM83" s="160">
        <f t="shared" si="41"/>
        <v>-25300.336500000045</v>
      </c>
      <c r="AN83" s="160">
        <f t="shared" si="43"/>
        <v>-11218.132</v>
      </c>
      <c r="AO83" s="160">
        <f t="shared" si="44"/>
        <v>-19413.53584666668</v>
      </c>
      <c r="AP83" s="160">
        <f t="shared" si="40"/>
        <v>-264189.34798123303</v>
      </c>
      <c r="AQ83" s="160">
        <f t="shared" si="42"/>
        <v>-9764307.5972870532</v>
      </c>
      <c r="AR83" s="113"/>
      <c r="AS83" s="113"/>
      <c r="AT83" s="113"/>
    </row>
    <row r="84" spans="1:46" s="114" customFormat="1" ht="14.25" x14ac:dyDescent="0.2">
      <c r="A84" s="148">
        <v>2024</v>
      </c>
      <c r="B84" s="120"/>
      <c r="C84" s="120">
        <v>0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  <c r="L84" s="120">
        <v>0</v>
      </c>
      <c r="M84" s="160">
        <f t="shared" si="14"/>
        <v>-238.9283569020667</v>
      </c>
      <c r="N84" s="160">
        <f t="shared" si="15"/>
        <v>-172.8480038851597</v>
      </c>
      <c r="O84" s="160">
        <f t="shared" si="16"/>
        <v>-1017.9118958996474</v>
      </c>
      <c r="P84" s="160">
        <f t="shared" si="17"/>
        <v>-1733.8911850200338</v>
      </c>
      <c r="Q84" s="160">
        <f t="shared" si="18"/>
        <v>-3341.9876520120015</v>
      </c>
      <c r="R84" s="160">
        <f t="shared" si="19"/>
        <v>-3281.3034498316547</v>
      </c>
      <c r="S84" s="160">
        <f t="shared" si="20"/>
        <v>-5033.2714971437345</v>
      </c>
      <c r="T84" s="160">
        <f t="shared" si="21"/>
        <v>-2068.3423907669048</v>
      </c>
      <c r="U84" s="160">
        <f t="shared" si="22"/>
        <v>-2273.174068803206</v>
      </c>
      <c r="V84" s="160">
        <f t="shared" si="23"/>
        <v>-4417.3388863728624</v>
      </c>
      <c r="W84" s="160">
        <f t="shared" si="24"/>
        <v>-7424.7962426478043</v>
      </c>
      <c r="X84" s="160">
        <f t="shared" si="25"/>
        <v>-1798.6895803576592</v>
      </c>
      <c r="Y84" s="160">
        <f t="shared" si="26"/>
        <v>-2767.4873312823765</v>
      </c>
      <c r="Z84" s="160">
        <f t="shared" si="27"/>
        <v>-9377.1949420490928</v>
      </c>
      <c r="AA84" s="160">
        <f t="shared" si="28"/>
        <v>-5662.5268689089653</v>
      </c>
      <c r="AB84" s="160">
        <f t="shared" si="29"/>
        <v>-9644.8095026685642</v>
      </c>
      <c r="AC84" s="160">
        <f t="shared" si="30"/>
        <v>-6830.4544261032852</v>
      </c>
      <c r="AD84" s="160">
        <f t="shared" si="31"/>
        <v>-7279.9915971194505</v>
      </c>
      <c r="AE84" s="160">
        <f t="shared" si="32"/>
        <v>-16955.903699422815</v>
      </c>
      <c r="AF84" s="153">
        <f t="shared" si="33"/>
        <v>2555.8936518518517</v>
      </c>
      <c r="AG84" s="160">
        <f t="shared" si="34"/>
        <v>-37608.098472727273</v>
      </c>
      <c r="AH84" s="153">
        <f t="shared" si="35"/>
        <v>3148.8846545454544</v>
      </c>
      <c r="AI84" s="160">
        <f t="shared" si="36"/>
        <v>-23756.911244679675</v>
      </c>
      <c r="AJ84" s="160">
        <f t="shared" si="37"/>
        <v>-19399.029402786953</v>
      </c>
      <c r="AK84" s="160">
        <f t="shared" si="38"/>
        <v>-22492.19111748779</v>
      </c>
      <c r="AL84" s="160">
        <f t="shared" si="39"/>
        <v>-19385.040126084612</v>
      </c>
      <c r="AM84" s="160">
        <f t="shared" si="41"/>
        <v>-25300.336500000045</v>
      </c>
      <c r="AN84" s="160">
        <f t="shared" si="43"/>
        <v>-11218.132</v>
      </c>
      <c r="AO84" s="160">
        <f t="shared" si="44"/>
        <v>-19413.53584666668</v>
      </c>
      <c r="AP84" s="160">
        <f t="shared" si="40"/>
        <v>-264189.34798123303</v>
      </c>
      <c r="AQ84" s="160">
        <f t="shared" si="42"/>
        <v>-10028496.945268286</v>
      </c>
      <c r="AR84" s="113"/>
      <c r="AS84" s="113"/>
      <c r="AT84" s="113"/>
    </row>
    <row r="85" spans="1:46" s="114" customFormat="1" ht="14.25" x14ac:dyDescent="0.2">
      <c r="A85" s="148">
        <v>2025</v>
      </c>
      <c r="B85" s="120"/>
      <c r="C85" s="120">
        <v>0</v>
      </c>
      <c r="D85" s="120">
        <v>0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  <c r="L85" s="120">
        <v>0</v>
      </c>
      <c r="M85" s="160">
        <f t="shared" si="14"/>
        <v>-238.9283569020667</v>
      </c>
      <c r="N85" s="160">
        <f t="shared" si="15"/>
        <v>-172.8480038851597</v>
      </c>
      <c r="O85" s="160">
        <f t="shared" si="16"/>
        <v>-1017.9118958996474</v>
      </c>
      <c r="P85" s="160">
        <f t="shared" si="17"/>
        <v>-1733.8911850200338</v>
      </c>
      <c r="Q85" s="160">
        <f t="shared" si="18"/>
        <v>-3341.9876520120015</v>
      </c>
      <c r="R85" s="160">
        <f t="shared" si="19"/>
        <v>-3281.3034498316547</v>
      </c>
      <c r="S85" s="160">
        <f t="shared" si="20"/>
        <v>-5033.2714971437345</v>
      </c>
      <c r="T85" s="160">
        <f t="shared" si="21"/>
        <v>-2068.3423907669048</v>
      </c>
      <c r="U85" s="160">
        <f t="shared" si="22"/>
        <v>-2273.174068803206</v>
      </c>
      <c r="V85" s="160">
        <f t="shared" si="23"/>
        <v>-4417.3388863728624</v>
      </c>
      <c r="W85" s="160">
        <f t="shared" si="24"/>
        <v>-7424.7962426478043</v>
      </c>
      <c r="X85" s="160">
        <f t="shared" si="25"/>
        <v>-1798.6895803576592</v>
      </c>
      <c r="Y85" s="160">
        <f t="shared" si="26"/>
        <v>-2767.4873312823765</v>
      </c>
      <c r="Z85" s="160">
        <f t="shared" si="27"/>
        <v>-9377.1949420490928</v>
      </c>
      <c r="AA85" s="160">
        <f t="shared" si="28"/>
        <v>-5662.5268689089653</v>
      </c>
      <c r="AB85" s="160">
        <f t="shared" si="29"/>
        <v>-9644.8095026685642</v>
      </c>
      <c r="AC85" s="160">
        <f t="shared" si="30"/>
        <v>-6830.4544261032852</v>
      </c>
      <c r="AD85" s="160">
        <f t="shared" si="31"/>
        <v>-7279.9915971194505</v>
      </c>
      <c r="AE85" s="160">
        <f t="shared" si="32"/>
        <v>-16955.903699422815</v>
      </c>
      <c r="AF85" s="153">
        <f t="shared" si="33"/>
        <v>2555.8936518518517</v>
      </c>
      <c r="AG85" s="160">
        <f t="shared" si="34"/>
        <v>-37608.098472727273</v>
      </c>
      <c r="AH85" s="153">
        <f t="shared" si="35"/>
        <v>3148.8846545454544</v>
      </c>
      <c r="AI85" s="160">
        <f t="shared" si="36"/>
        <v>-23756.911244679675</v>
      </c>
      <c r="AJ85" s="160">
        <f t="shared" si="37"/>
        <v>-19399.029402786953</v>
      </c>
      <c r="AK85" s="160">
        <f t="shared" si="38"/>
        <v>-22492.19111748779</v>
      </c>
      <c r="AL85" s="160">
        <f t="shared" si="39"/>
        <v>-19385.040126084612</v>
      </c>
      <c r="AM85" s="160">
        <f t="shared" si="41"/>
        <v>-25300.336500000045</v>
      </c>
      <c r="AN85" s="160">
        <f t="shared" si="43"/>
        <v>-11218.132</v>
      </c>
      <c r="AO85" s="160">
        <f t="shared" si="44"/>
        <v>-19413.53584666668</v>
      </c>
      <c r="AP85" s="160">
        <f t="shared" si="40"/>
        <v>-264189.34798123303</v>
      </c>
      <c r="AQ85" s="160">
        <f t="shared" si="42"/>
        <v>-10292686.29324952</v>
      </c>
      <c r="AR85" s="113"/>
      <c r="AS85" s="113"/>
      <c r="AT85" s="113"/>
    </row>
    <row r="86" spans="1:46" s="114" customFormat="1" ht="14.25" x14ac:dyDescent="0.2">
      <c r="A86" s="148">
        <v>2026</v>
      </c>
      <c r="B86" s="120"/>
      <c r="C86" s="120">
        <v>0</v>
      </c>
      <c r="D86" s="120">
        <v>0</v>
      </c>
      <c r="E86" s="120">
        <v>0</v>
      </c>
      <c r="F86" s="120">
        <v>0</v>
      </c>
      <c r="G86" s="120">
        <v>0</v>
      </c>
      <c r="H86" s="120">
        <v>0</v>
      </c>
      <c r="I86" s="120">
        <v>0</v>
      </c>
      <c r="J86" s="120">
        <v>0</v>
      </c>
      <c r="K86" s="120">
        <v>0</v>
      </c>
      <c r="L86" s="120">
        <v>0</v>
      </c>
      <c r="M86" s="160">
        <f t="shared" si="14"/>
        <v>-238.9283569020667</v>
      </c>
      <c r="N86" s="160">
        <f t="shared" si="15"/>
        <v>-172.8480038851597</v>
      </c>
      <c r="O86" s="160">
        <f t="shared" si="16"/>
        <v>-1017.9118958996474</v>
      </c>
      <c r="P86" s="160">
        <f t="shared" si="17"/>
        <v>-1733.8911850200338</v>
      </c>
      <c r="Q86" s="160">
        <f t="shared" si="18"/>
        <v>-3341.9876520120015</v>
      </c>
      <c r="R86" s="160">
        <f t="shared" si="19"/>
        <v>-3281.3034498316547</v>
      </c>
      <c r="S86" s="160">
        <f t="shared" si="20"/>
        <v>-5033.2714971437345</v>
      </c>
      <c r="T86" s="160">
        <f t="shared" si="21"/>
        <v>-2068.3423907669048</v>
      </c>
      <c r="U86" s="160">
        <f t="shared" si="22"/>
        <v>-2273.174068803206</v>
      </c>
      <c r="V86" s="160">
        <f t="shared" si="23"/>
        <v>-4417.3388863728624</v>
      </c>
      <c r="W86" s="160">
        <f t="shared" si="24"/>
        <v>-7424.7962426478043</v>
      </c>
      <c r="X86" s="160">
        <f t="shared" si="25"/>
        <v>-1798.6895803576592</v>
      </c>
      <c r="Y86" s="160">
        <f t="shared" si="26"/>
        <v>-2767.4873312823765</v>
      </c>
      <c r="Z86" s="160">
        <f t="shared" si="27"/>
        <v>-9377.1949420490928</v>
      </c>
      <c r="AA86" s="160">
        <f t="shared" si="28"/>
        <v>-5662.5268689089653</v>
      </c>
      <c r="AB86" s="160">
        <f t="shared" si="29"/>
        <v>-9644.8095026685642</v>
      </c>
      <c r="AC86" s="160">
        <f t="shared" si="30"/>
        <v>-6830.4544261032852</v>
      </c>
      <c r="AD86" s="160">
        <f t="shared" si="31"/>
        <v>-7279.9915971194505</v>
      </c>
      <c r="AE86" s="160">
        <f t="shared" si="32"/>
        <v>-16955.903699422815</v>
      </c>
      <c r="AF86" s="153">
        <f t="shared" si="33"/>
        <v>2555.8936518518517</v>
      </c>
      <c r="AG86" s="160">
        <f t="shared" si="34"/>
        <v>-37608.098472727273</v>
      </c>
      <c r="AH86" s="153">
        <f t="shared" si="35"/>
        <v>3148.8846545454544</v>
      </c>
      <c r="AI86" s="160">
        <f t="shared" si="36"/>
        <v>-23756.911244679675</v>
      </c>
      <c r="AJ86" s="160">
        <f t="shared" si="37"/>
        <v>-19399.029402786953</v>
      </c>
      <c r="AK86" s="160">
        <f t="shared" si="38"/>
        <v>-22492.19111748779</v>
      </c>
      <c r="AL86" s="160">
        <f t="shared" si="39"/>
        <v>-19385.040126084612</v>
      </c>
      <c r="AM86" s="160">
        <f t="shared" si="41"/>
        <v>-25300.336500000045</v>
      </c>
      <c r="AN86" s="160">
        <f t="shared" si="43"/>
        <v>-11218.132</v>
      </c>
      <c r="AO86" s="160">
        <f t="shared" si="44"/>
        <v>-19413.53584666668</v>
      </c>
      <c r="AP86" s="160">
        <f t="shared" si="40"/>
        <v>-264189.34798123303</v>
      </c>
      <c r="AQ86" s="160">
        <f t="shared" si="42"/>
        <v>-10556875.641230753</v>
      </c>
      <c r="AR86" s="113"/>
      <c r="AS86" s="113"/>
      <c r="AT86" s="113"/>
    </row>
    <row r="87" spans="1:46" s="114" customFormat="1" ht="14.25" x14ac:dyDescent="0.2">
      <c r="A87" s="148">
        <v>2027</v>
      </c>
      <c r="B87" s="120"/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0</v>
      </c>
      <c r="K87" s="120">
        <v>0</v>
      </c>
      <c r="L87" s="120">
        <v>0</v>
      </c>
      <c r="M87" s="160">
        <f t="shared" si="14"/>
        <v>-238.9283569020667</v>
      </c>
      <c r="N87" s="160">
        <f t="shared" si="15"/>
        <v>-172.8480038851597</v>
      </c>
      <c r="O87" s="160">
        <f t="shared" si="16"/>
        <v>-1017.9118958996474</v>
      </c>
      <c r="P87" s="160">
        <f t="shared" si="17"/>
        <v>-1733.8911850200338</v>
      </c>
      <c r="Q87" s="160">
        <f t="shared" si="18"/>
        <v>-3341.9876520120015</v>
      </c>
      <c r="R87" s="160">
        <f t="shared" si="19"/>
        <v>-3281.3034498316547</v>
      </c>
      <c r="S87" s="160">
        <f t="shared" si="20"/>
        <v>-5033.2714971437345</v>
      </c>
      <c r="T87" s="160">
        <f t="shared" si="21"/>
        <v>-2068.3423907669048</v>
      </c>
      <c r="U87" s="160">
        <f t="shared" si="22"/>
        <v>-2273.174068803206</v>
      </c>
      <c r="V87" s="160">
        <f t="shared" si="23"/>
        <v>-4417.3388863728624</v>
      </c>
      <c r="W87" s="160">
        <f t="shared" si="24"/>
        <v>-7424.7962426478043</v>
      </c>
      <c r="X87" s="160">
        <f t="shared" si="25"/>
        <v>-1798.6895803576592</v>
      </c>
      <c r="Y87" s="160">
        <f t="shared" si="26"/>
        <v>-2767.4873312823765</v>
      </c>
      <c r="Z87" s="160">
        <f t="shared" si="27"/>
        <v>-9377.1949420490928</v>
      </c>
      <c r="AA87" s="160">
        <f t="shared" si="28"/>
        <v>-5662.5268689089653</v>
      </c>
      <c r="AB87" s="160">
        <f t="shared" si="29"/>
        <v>-9644.8095026685642</v>
      </c>
      <c r="AC87" s="160">
        <f t="shared" si="30"/>
        <v>-6830.4544261032852</v>
      </c>
      <c r="AD87" s="160">
        <f t="shared" si="31"/>
        <v>-7279.9915971194505</v>
      </c>
      <c r="AE87" s="160">
        <f t="shared" si="32"/>
        <v>-16955.903699422815</v>
      </c>
      <c r="AF87" s="153">
        <f t="shared" si="33"/>
        <v>2555.8936518518517</v>
      </c>
      <c r="AG87" s="160">
        <f t="shared" si="34"/>
        <v>-37608.098472727273</v>
      </c>
      <c r="AH87" s="153">
        <f t="shared" si="35"/>
        <v>3148.8846545454544</v>
      </c>
      <c r="AI87" s="160">
        <f t="shared" si="36"/>
        <v>-23756.911244679675</v>
      </c>
      <c r="AJ87" s="160">
        <f t="shared" si="37"/>
        <v>-19399.029402786953</v>
      </c>
      <c r="AK87" s="160">
        <f t="shared" si="38"/>
        <v>-22492.19111748779</v>
      </c>
      <c r="AL87" s="160">
        <f t="shared" si="39"/>
        <v>-19385.040126084612</v>
      </c>
      <c r="AM87" s="160">
        <f t="shared" si="41"/>
        <v>-25300.336500000045</v>
      </c>
      <c r="AN87" s="160">
        <f t="shared" si="43"/>
        <v>-11218.132</v>
      </c>
      <c r="AO87" s="160">
        <f t="shared" si="44"/>
        <v>-19413.53584666668</v>
      </c>
      <c r="AP87" s="160">
        <f t="shared" si="40"/>
        <v>-264189.34798123303</v>
      </c>
      <c r="AQ87" s="160">
        <f t="shared" si="42"/>
        <v>-10821064.989211986</v>
      </c>
      <c r="AR87" s="113"/>
      <c r="AS87" s="113"/>
      <c r="AT87" s="113"/>
    </row>
    <row r="88" spans="1:46" s="114" customFormat="1" ht="14.25" x14ac:dyDescent="0.2">
      <c r="A88" s="148">
        <v>2028</v>
      </c>
      <c r="B88" s="120"/>
      <c r="C88" s="120">
        <v>0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  <c r="L88" s="120">
        <v>0</v>
      </c>
      <c r="M88" s="160">
        <f t="shared" si="14"/>
        <v>-238.9283569020667</v>
      </c>
      <c r="N88" s="160">
        <f t="shared" si="15"/>
        <v>-172.8480038851597</v>
      </c>
      <c r="O88" s="160">
        <f t="shared" si="16"/>
        <v>-1017.9118958996474</v>
      </c>
      <c r="P88" s="160">
        <f t="shared" si="17"/>
        <v>-1733.8911850200338</v>
      </c>
      <c r="Q88" s="160">
        <f t="shared" si="18"/>
        <v>-3341.9876520120015</v>
      </c>
      <c r="R88" s="160">
        <f t="shared" si="19"/>
        <v>-3281.3034498316547</v>
      </c>
      <c r="S88" s="160">
        <f t="shared" si="20"/>
        <v>-5033.2714971437345</v>
      </c>
      <c r="T88" s="160">
        <f t="shared" si="21"/>
        <v>-2068.3423907669048</v>
      </c>
      <c r="U88" s="160">
        <f t="shared" si="22"/>
        <v>-2273.174068803206</v>
      </c>
      <c r="V88" s="160">
        <f t="shared" si="23"/>
        <v>-4417.3388863728624</v>
      </c>
      <c r="W88" s="160">
        <f t="shared" si="24"/>
        <v>-7424.7962426478043</v>
      </c>
      <c r="X88" s="160">
        <f t="shared" si="25"/>
        <v>-1798.6895803576592</v>
      </c>
      <c r="Y88" s="160">
        <f t="shared" si="26"/>
        <v>-2767.4873312823765</v>
      </c>
      <c r="Z88" s="160">
        <f t="shared" si="27"/>
        <v>-9377.1949420490928</v>
      </c>
      <c r="AA88" s="160">
        <f t="shared" si="28"/>
        <v>-5662.5268689089653</v>
      </c>
      <c r="AB88" s="160">
        <f t="shared" si="29"/>
        <v>-9644.8095026685642</v>
      </c>
      <c r="AC88" s="160">
        <f t="shared" si="30"/>
        <v>-6830.4544261032852</v>
      </c>
      <c r="AD88" s="160">
        <f t="shared" si="31"/>
        <v>-7279.9915971194505</v>
      </c>
      <c r="AE88" s="160">
        <f t="shared" si="32"/>
        <v>-16955.903699422815</v>
      </c>
      <c r="AF88" s="153">
        <f t="shared" si="33"/>
        <v>2555.8936518518517</v>
      </c>
      <c r="AG88" s="160">
        <f t="shared" si="34"/>
        <v>-37608.098472727273</v>
      </c>
      <c r="AH88" s="153">
        <f t="shared" si="35"/>
        <v>3148.8846545454544</v>
      </c>
      <c r="AI88" s="160">
        <f t="shared" si="36"/>
        <v>-23756.911244679675</v>
      </c>
      <c r="AJ88" s="160">
        <f t="shared" si="37"/>
        <v>-19399.029402786953</v>
      </c>
      <c r="AK88" s="160">
        <f t="shared" si="38"/>
        <v>-22492.19111748779</v>
      </c>
      <c r="AL88" s="160">
        <f t="shared" si="39"/>
        <v>-19385.040126084612</v>
      </c>
      <c r="AM88" s="160">
        <f t="shared" si="41"/>
        <v>-25300.336500000045</v>
      </c>
      <c r="AN88" s="160">
        <f t="shared" si="43"/>
        <v>-11218.132</v>
      </c>
      <c r="AO88" s="160">
        <f t="shared" si="44"/>
        <v>-19413.53584666668</v>
      </c>
      <c r="AP88" s="160">
        <f t="shared" si="40"/>
        <v>-264189.34798123303</v>
      </c>
      <c r="AQ88" s="160">
        <f t="shared" si="42"/>
        <v>-11085254.337193219</v>
      </c>
      <c r="AR88" s="113"/>
      <c r="AS88" s="113"/>
      <c r="AT88" s="113"/>
    </row>
    <row r="89" spans="1:46" s="114" customFormat="1" ht="14.25" x14ac:dyDescent="0.2">
      <c r="A89" s="148">
        <v>2029</v>
      </c>
      <c r="B89" s="120"/>
      <c r="C89" s="120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60">
        <f t="shared" si="14"/>
        <v>-238.9283569020667</v>
      </c>
      <c r="N89" s="160">
        <f t="shared" si="15"/>
        <v>-172.8480038851597</v>
      </c>
      <c r="O89" s="160">
        <f t="shared" si="16"/>
        <v>-1017.9118958996474</v>
      </c>
      <c r="P89" s="160">
        <f t="shared" si="17"/>
        <v>-1733.8911850200338</v>
      </c>
      <c r="Q89" s="160">
        <f t="shared" si="18"/>
        <v>-3341.9876520120015</v>
      </c>
      <c r="R89" s="160">
        <f t="shared" si="19"/>
        <v>-3281.3034498316547</v>
      </c>
      <c r="S89" s="160">
        <f t="shared" si="20"/>
        <v>-5033.2714971437345</v>
      </c>
      <c r="T89" s="160">
        <f t="shared" si="21"/>
        <v>-2068.3423907669048</v>
      </c>
      <c r="U89" s="160">
        <f t="shared" si="22"/>
        <v>-2273.174068803206</v>
      </c>
      <c r="V89" s="160">
        <f t="shared" si="23"/>
        <v>-4417.3388863728624</v>
      </c>
      <c r="W89" s="160">
        <f t="shared" si="24"/>
        <v>-7424.7962426478043</v>
      </c>
      <c r="X89" s="160">
        <f t="shared" si="25"/>
        <v>-1798.6895803576592</v>
      </c>
      <c r="Y89" s="160">
        <f t="shared" si="26"/>
        <v>-2767.4873312823765</v>
      </c>
      <c r="Z89" s="160">
        <f t="shared" si="27"/>
        <v>-9377.1949420490928</v>
      </c>
      <c r="AA89" s="160">
        <f t="shared" si="28"/>
        <v>-5662.5268689089653</v>
      </c>
      <c r="AB89" s="160">
        <f t="shared" si="29"/>
        <v>-9644.8095026685642</v>
      </c>
      <c r="AC89" s="160">
        <f t="shared" si="30"/>
        <v>-6830.4544261032852</v>
      </c>
      <c r="AD89" s="160">
        <f t="shared" si="31"/>
        <v>-7279.9915971194505</v>
      </c>
      <c r="AE89" s="160">
        <f t="shared" si="32"/>
        <v>-16955.903699422815</v>
      </c>
      <c r="AF89" s="153">
        <f t="shared" si="33"/>
        <v>2555.8936518518517</v>
      </c>
      <c r="AG89" s="160">
        <f t="shared" si="34"/>
        <v>-37608.098472727273</v>
      </c>
      <c r="AH89" s="153">
        <f t="shared" si="35"/>
        <v>3148.8846545454544</v>
      </c>
      <c r="AI89" s="160">
        <f t="shared" si="36"/>
        <v>-23756.911244679675</v>
      </c>
      <c r="AJ89" s="160">
        <f t="shared" si="37"/>
        <v>-19399.029402786953</v>
      </c>
      <c r="AK89" s="160">
        <f t="shared" si="38"/>
        <v>-22492.19111748779</v>
      </c>
      <c r="AL89" s="160">
        <f t="shared" si="39"/>
        <v>-19385.040126084612</v>
      </c>
      <c r="AM89" s="160">
        <f t="shared" si="41"/>
        <v>-25300.336500000045</v>
      </c>
      <c r="AN89" s="160">
        <f t="shared" si="43"/>
        <v>-11218.132</v>
      </c>
      <c r="AO89" s="160">
        <f t="shared" si="44"/>
        <v>-19413.53584666668</v>
      </c>
      <c r="AP89" s="160">
        <f t="shared" si="40"/>
        <v>-264189.34798123303</v>
      </c>
      <c r="AQ89" s="160">
        <f t="shared" si="42"/>
        <v>-11349443.685174452</v>
      </c>
      <c r="AR89" s="113"/>
      <c r="AS89" s="113"/>
      <c r="AT89" s="113"/>
    </row>
    <row r="90" spans="1:46" s="114" customFormat="1" ht="14.25" x14ac:dyDescent="0.2">
      <c r="A90" s="148">
        <v>2030</v>
      </c>
      <c r="B90" s="120"/>
      <c r="C90" s="120">
        <v>0</v>
      </c>
      <c r="D90" s="120">
        <v>0</v>
      </c>
      <c r="E90" s="120">
        <v>0</v>
      </c>
      <c r="F90" s="120">
        <v>0</v>
      </c>
      <c r="G90" s="120">
        <v>0</v>
      </c>
      <c r="H90" s="120">
        <v>0</v>
      </c>
      <c r="I90" s="120">
        <v>0</v>
      </c>
      <c r="J90" s="120">
        <v>0</v>
      </c>
      <c r="K90" s="120">
        <v>0</v>
      </c>
      <c r="L90" s="120">
        <v>0</v>
      </c>
      <c r="M90" s="160">
        <f t="shared" si="14"/>
        <v>-238.9283569020667</v>
      </c>
      <c r="N90" s="160">
        <f t="shared" si="15"/>
        <v>-172.8480038851597</v>
      </c>
      <c r="O90" s="160">
        <f t="shared" si="16"/>
        <v>-1017.9118958996474</v>
      </c>
      <c r="P90" s="160">
        <f t="shared" si="17"/>
        <v>-1733.8911850200338</v>
      </c>
      <c r="Q90" s="160">
        <f t="shared" si="18"/>
        <v>-3341.9876520120015</v>
      </c>
      <c r="R90" s="160">
        <f t="shared" si="19"/>
        <v>-3281.3034498316547</v>
      </c>
      <c r="S90" s="160">
        <f t="shared" si="20"/>
        <v>-5033.2714971437345</v>
      </c>
      <c r="T90" s="160">
        <f t="shared" si="21"/>
        <v>-2068.3423907669048</v>
      </c>
      <c r="U90" s="160">
        <f t="shared" si="22"/>
        <v>-2273.174068803206</v>
      </c>
      <c r="V90" s="160">
        <f t="shared" si="23"/>
        <v>-4417.3388863728624</v>
      </c>
      <c r="W90" s="160">
        <f t="shared" si="24"/>
        <v>-7424.7962426478043</v>
      </c>
      <c r="X90" s="160">
        <f t="shared" si="25"/>
        <v>-1798.6895803576592</v>
      </c>
      <c r="Y90" s="160">
        <f t="shared" si="26"/>
        <v>-2767.4873312823765</v>
      </c>
      <c r="Z90" s="160">
        <f t="shared" si="27"/>
        <v>-9377.1949420490928</v>
      </c>
      <c r="AA90" s="160">
        <f t="shared" si="28"/>
        <v>-5662.5268689089653</v>
      </c>
      <c r="AB90" s="160">
        <f t="shared" si="29"/>
        <v>-9644.8095026685642</v>
      </c>
      <c r="AC90" s="160">
        <f t="shared" si="30"/>
        <v>-6830.4544261032852</v>
      </c>
      <c r="AD90" s="160">
        <f t="shared" si="31"/>
        <v>-7279.9915971194505</v>
      </c>
      <c r="AE90" s="160">
        <f t="shared" si="32"/>
        <v>-16955.903699422815</v>
      </c>
      <c r="AF90" s="153">
        <f t="shared" si="33"/>
        <v>2555.8936518518517</v>
      </c>
      <c r="AG90" s="160">
        <f t="shared" si="34"/>
        <v>-37608.098472727273</v>
      </c>
      <c r="AH90" s="153">
        <f t="shared" si="35"/>
        <v>3148.8846545454544</v>
      </c>
      <c r="AI90" s="160">
        <f t="shared" si="36"/>
        <v>-23756.911244679675</v>
      </c>
      <c r="AJ90" s="160">
        <f t="shared" si="37"/>
        <v>-19399.029402786953</v>
      </c>
      <c r="AK90" s="160">
        <f t="shared" si="38"/>
        <v>-22492.19111748779</v>
      </c>
      <c r="AL90" s="160">
        <f t="shared" si="39"/>
        <v>-19385.040126084612</v>
      </c>
      <c r="AM90" s="160">
        <f t="shared" si="41"/>
        <v>-25300.336500000045</v>
      </c>
      <c r="AN90" s="160">
        <f t="shared" si="43"/>
        <v>-11218.132</v>
      </c>
      <c r="AO90" s="160">
        <f t="shared" si="44"/>
        <v>-19413.53584666668</v>
      </c>
      <c r="AP90" s="160">
        <f t="shared" si="40"/>
        <v>-264189.34798123303</v>
      </c>
      <c r="AQ90" s="160">
        <f t="shared" si="42"/>
        <v>-11613633.033155685</v>
      </c>
      <c r="AR90" s="113"/>
      <c r="AS90" s="113"/>
      <c r="AT90" s="113"/>
    </row>
    <row r="91" spans="1:46" s="114" customFormat="1" ht="14.25" x14ac:dyDescent="0.2">
      <c r="A91" s="148">
        <v>2031</v>
      </c>
      <c r="B91" s="120"/>
      <c r="C91" s="120">
        <v>0</v>
      </c>
      <c r="D91" s="120">
        <v>0</v>
      </c>
      <c r="E91" s="120">
        <v>0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  <c r="L91" s="120">
        <v>0</v>
      </c>
      <c r="M91" s="160">
        <f t="shared" si="14"/>
        <v>-238.9283569020667</v>
      </c>
      <c r="N91" s="160">
        <f t="shared" si="15"/>
        <v>-172.8480038851597</v>
      </c>
      <c r="O91" s="160">
        <f t="shared" si="16"/>
        <v>-1017.9118958996474</v>
      </c>
      <c r="P91" s="160">
        <f t="shared" si="17"/>
        <v>-1733.8911850200338</v>
      </c>
      <c r="Q91" s="160">
        <f t="shared" si="18"/>
        <v>-3341.9876520120015</v>
      </c>
      <c r="R91" s="160">
        <f t="shared" si="19"/>
        <v>-3281.3034498316547</v>
      </c>
      <c r="S91" s="160">
        <f t="shared" si="20"/>
        <v>-5033.2714971437345</v>
      </c>
      <c r="T91" s="160">
        <f t="shared" si="21"/>
        <v>-2068.3423907669048</v>
      </c>
      <c r="U91" s="160">
        <f t="shared" si="22"/>
        <v>-2273.174068803206</v>
      </c>
      <c r="V91" s="160">
        <f t="shared" si="23"/>
        <v>-4417.3388863728624</v>
      </c>
      <c r="W91" s="160">
        <f t="shared" si="24"/>
        <v>-7424.7962426478043</v>
      </c>
      <c r="X91" s="160">
        <f t="shared" si="25"/>
        <v>-1798.6895803576592</v>
      </c>
      <c r="Y91" s="160">
        <f t="shared" si="26"/>
        <v>-2767.4873312823765</v>
      </c>
      <c r="Z91" s="160">
        <f t="shared" si="27"/>
        <v>-9377.1949420490928</v>
      </c>
      <c r="AA91" s="160">
        <f t="shared" si="28"/>
        <v>-5662.5268689089653</v>
      </c>
      <c r="AB91" s="160">
        <f t="shared" si="29"/>
        <v>-9644.8095026685642</v>
      </c>
      <c r="AC91" s="160">
        <f t="shared" si="30"/>
        <v>-6830.4544261032852</v>
      </c>
      <c r="AD91" s="160">
        <f t="shared" si="31"/>
        <v>-7279.9915971194505</v>
      </c>
      <c r="AE91" s="160">
        <f t="shared" si="32"/>
        <v>-16955.903699422815</v>
      </c>
      <c r="AF91" s="153">
        <f t="shared" si="33"/>
        <v>2555.8936518518517</v>
      </c>
      <c r="AG91" s="160">
        <f t="shared" si="34"/>
        <v>-37608.098472727273</v>
      </c>
      <c r="AH91" s="153">
        <f t="shared" si="35"/>
        <v>3148.8846545454544</v>
      </c>
      <c r="AI91" s="160">
        <f t="shared" si="36"/>
        <v>-23756.911244679675</v>
      </c>
      <c r="AJ91" s="160">
        <f t="shared" si="37"/>
        <v>-19399.029402786953</v>
      </c>
      <c r="AK91" s="160">
        <f t="shared" si="38"/>
        <v>-22492.19111748779</v>
      </c>
      <c r="AL91" s="160">
        <f t="shared" si="39"/>
        <v>-19385.040126084612</v>
      </c>
      <c r="AM91" s="160">
        <f t="shared" si="41"/>
        <v>-25300.336500000045</v>
      </c>
      <c r="AN91" s="160">
        <f t="shared" si="43"/>
        <v>-11218.132</v>
      </c>
      <c r="AO91" s="160">
        <f t="shared" si="44"/>
        <v>-19413.53584666668</v>
      </c>
      <c r="AP91" s="160">
        <f t="shared" si="40"/>
        <v>-264189.34798123303</v>
      </c>
      <c r="AQ91" s="160">
        <f t="shared" si="42"/>
        <v>-11877822.381136918</v>
      </c>
      <c r="AR91" s="113"/>
      <c r="AS91" s="113"/>
      <c r="AT91" s="113"/>
    </row>
    <row r="92" spans="1:46" s="114" customFormat="1" ht="14.25" x14ac:dyDescent="0.2">
      <c r="A92" s="148">
        <v>2032</v>
      </c>
      <c r="B92" s="120"/>
      <c r="C92" s="120">
        <v>0</v>
      </c>
      <c r="D92" s="120">
        <v>0</v>
      </c>
      <c r="E92" s="120">
        <v>0</v>
      </c>
      <c r="F92" s="120">
        <v>0</v>
      </c>
      <c r="G92" s="120">
        <v>0</v>
      </c>
      <c r="H92" s="120">
        <v>0</v>
      </c>
      <c r="I92" s="120">
        <v>0</v>
      </c>
      <c r="J92" s="120">
        <v>0</v>
      </c>
      <c r="K92" s="120">
        <v>0</v>
      </c>
      <c r="L92" s="120">
        <v>0</v>
      </c>
      <c r="M92" s="160">
        <f t="shared" si="14"/>
        <v>-238.9283569020667</v>
      </c>
      <c r="N92" s="160">
        <f t="shared" si="15"/>
        <v>-172.8480038851597</v>
      </c>
      <c r="O92" s="160">
        <f t="shared" si="16"/>
        <v>-1017.9118958996474</v>
      </c>
      <c r="P92" s="160">
        <f t="shared" si="17"/>
        <v>-1733.8911850200338</v>
      </c>
      <c r="Q92" s="160">
        <f t="shared" si="18"/>
        <v>-3341.9876520120015</v>
      </c>
      <c r="R92" s="160">
        <f t="shared" si="19"/>
        <v>-3281.3034498316547</v>
      </c>
      <c r="S92" s="160">
        <f t="shared" si="20"/>
        <v>-5033.2714971437345</v>
      </c>
      <c r="T92" s="160">
        <f t="shared" si="21"/>
        <v>-2068.3423907669048</v>
      </c>
      <c r="U92" s="160">
        <f t="shared" si="22"/>
        <v>-2273.174068803206</v>
      </c>
      <c r="V92" s="160">
        <f t="shared" si="23"/>
        <v>-4417.3388863728624</v>
      </c>
      <c r="W92" s="160">
        <f t="shared" si="24"/>
        <v>-7424.7962426478043</v>
      </c>
      <c r="X92" s="160">
        <f t="shared" si="25"/>
        <v>-1798.6895803576592</v>
      </c>
      <c r="Y92" s="160">
        <f t="shared" si="26"/>
        <v>-2767.4873312823765</v>
      </c>
      <c r="Z92" s="160">
        <f t="shared" si="27"/>
        <v>-9377.1949420490928</v>
      </c>
      <c r="AA92" s="160">
        <f t="shared" si="28"/>
        <v>-5662.5268689089653</v>
      </c>
      <c r="AB92" s="160">
        <f t="shared" si="29"/>
        <v>-9644.8095026685642</v>
      </c>
      <c r="AC92" s="160">
        <f t="shared" si="30"/>
        <v>-6830.4544261032852</v>
      </c>
      <c r="AD92" s="160">
        <f t="shared" si="31"/>
        <v>-7279.9915971194505</v>
      </c>
      <c r="AE92" s="160">
        <f t="shared" si="32"/>
        <v>-16955.903699422815</v>
      </c>
      <c r="AF92" s="153">
        <f t="shared" si="33"/>
        <v>2555.8936518518517</v>
      </c>
      <c r="AG92" s="160">
        <f t="shared" si="34"/>
        <v>-37608.098472727273</v>
      </c>
      <c r="AH92" s="153">
        <f t="shared" si="35"/>
        <v>3148.8846545454544</v>
      </c>
      <c r="AI92" s="160">
        <f t="shared" si="36"/>
        <v>-23756.911244679675</v>
      </c>
      <c r="AJ92" s="160">
        <f t="shared" si="37"/>
        <v>-19399.029402786953</v>
      </c>
      <c r="AK92" s="160">
        <f t="shared" si="38"/>
        <v>-22492.19111748779</v>
      </c>
      <c r="AL92" s="160">
        <f t="shared" si="39"/>
        <v>-19385.040126084612</v>
      </c>
      <c r="AM92" s="160">
        <f t="shared" si="41"/>
        <v>-25300.336500000045</v>
      </c>
      <c r="AN92" s="160">
        <f t="shared" si="43"/>
        <v>-11218.132</v>
      </c>
      <c r="AO92" s="160">
        <f t="shared" si="44"/>
        <v>-19413.53584666668</v>
      </c>
      <c r="AP92" s="160">
        <f t="shared" si="40"/>
        <v>-264189.34798123303</v>
      </c>
      <c r="AQ92" s="160">
        <f t="shared" si="42"/>
        <v>-12142011.729118152</v>
      </c>
      <c r="AR92" s="113"/>
      <c r="AS92" s="113"/>
      <c r="AT92" s="113"/>
    </row>
    <row r="93" spans="1:46" s="114" customFormat="1" ht="14.25" x14ac:dyDescent="0.2">
      <c r="A93" s="148">
        <v>2033</v>
      </c>
      <c r="B93" s="120"/>
      <c r="C93" s="120">
        <v>0</v>
      </c>
      <c r="D93" s="120">
        <v>0</v>
      </c>
      <c r="E93" s="120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0</v>
      </c>
      <c r="K93" s="120">
        <v>0</v>
      </c>
      <c r="L93" s="120">
        <v>0</v>
      </c>
      <c r="M93" s="160">
        <f t="shared" si="14"/>
        <v>-238.9283569020667</v>
      </c>
      <c r="N93" s="160">
        <f t="shared" si="15"/>
        <v>-172.8480038851597</v>
      </c>
      <c r="O93" s="160">
        <f t="shared" si="16"/>
        <v>-1017.9118958996474</v>
      </c>
      <c r="P93" s="160">
        <f t="shared" si="17"/>
        <v>-1733.8911850200338</v>
      </c>
      <c r="Q93" s="160">
        <f t="shared" si="18"/>
        <v>-3341.9876520120015</v>
      </c>
      <c r="R93" s="160">
        <f t="shared" si="19"/>
        <v>-3281.3034498316547</v>
      </c>
      <c r="S93" s="160">
        <f t="shared" si="20"/>
        <v>-5033.2714971437345</v>
      </c>
      <c r="T93" s="160">
        <f t="shared" si="21"/>
        <v>-2068.3423907669048</v>
      </c>
      <c r="U93" s="160">
        <f t="shared" si="22"/>
        <v>-2273.174068803206</v>
      </c>
      <c r="V93" s="160">
        <f t="shared" si="23"/>
        <v>-4417.3388863728624</v>
      </c>
      <c r="W93" s="160">
        <f t="shared" si="24"/>
        <v>-7424.7962426478043</v>
      </c>
      <c r="X93" s="160">
        <f t="shared" si="25"/>
        <v>-1798.6895803576592</v>
      </c>
      <c r="Y93" s="160">
        <f t="shared" si="26"/>
        <v>-2767.4873312823765</v>
      </c>
      <c r="Z93" s="160">
        <f t="shared" si="27"/>
        <v>-9377.1949420490928</v>
      </c>
      <c r="AA93" s="160">
        <f t="shared" si="28"/>
        <v>-5662.5268689089653</v>
      </c>
      <c r="AB93" s="160">
        <f t="shared" si="29"/>
        <v>-9644.8095026685642</v>
      </c>
      <c r="AC93" s="160">
        <f t="shared" si="30"/>
        <v>-6830.4544261032852</v>
      </c>
      <c r="AD93" s="160">
        <f t="shared" si="31"/>
        <v>-7279.9915971194505</v>
      </c>
      <c r="AE93" s="160">
        <f t="shared" si="32"/>
        <v>-16955.903699422815</v>
      </c>
      <c r="AF93" s="153">
        <f t="shared" si="33"/>
        <v>2555.8936518518517</v>
      </c>
      <c r="AG93" s="160">
        <f t="shared" si="34"/>
        <v>-37608.098472727273</v>
      </c>
      <c r="AH93" s="153">
        <f t="shared" si="35"/>
        <v>3148.8846545454544</v>
      </c>
      <c r="AI93" s="160">
        <f t="shared" si="36"/>
        <v>-23756.911244679675</v>
      </c>
      <c r="AJ93" s="160">
        <f t="shared" si="37"/>
        <v>-19399.029402786953</v>
      </c>
      <c r="AK93" s="160">
        <f t="shared" si="38"/>
        <v>-22492.19111748779</v>
      </c>
      <c r="AL93" s="160">
        <f t="shared" si="39"/>
        <v>-19385.040126084612</v>
      </c>
      <c r="AM93" s="160">
        <f t="shared" si="41"/>
        <v>-25300.336500000045</v>
      </c>
      <c r="AN93" s="160">
        <f t="shared" si="43"/>
        <v>-11218.132</v>
      </c>
      <c r="AO93" s="160">
        <f t="shared" si="44"/>
        <v>-19413.53584666668</v>
      </c>
      <c r="AP93" s="160">
        <f t="shared" si="40"/>
        <v>-264189.34798123303</v>
      </c>
      <c r="AQ93" s="160">
        <f t="shared" si="42"/>
        <v>-12406201.077099385</v>
      </c>
      <c r="AR93" s="113"/>
      <c r="AS93" s="113"/>
      <c r="AT93" s="113"/>
    </row>
    <row r="94" spans="1:46" s="114" customFormat="1" ht="14.25" x14ac:dyDescent="0.2">
      <c r="A94" s="148">
        <v>2034</v>
      </c>
      <c r="B94" s="120"/>
      <c r="C94" s="120">
        <v>0</v>
      </c>
      <c r="D94" s="120">
        <v>0</v>
      </c>
      <c r="E94" s="120">
        <v>0</v>
      </c>
      <c r="F94" s="120">
        <v>0</v>
      </c>
      <c r="G94" s="120">
        <v>0</v>
      </c>
      <c r="H94" s="120">
        <v>0</v>
      </c>
      <c r="I94" s="120">
        <v>0</v>
      </c>
      <c r="J94" s="120">
        <v>0</v>
      </c>
      <c r="K94" s="120">
        <v>0</v>
      </c>
      <c r="L94" s="120">
        <v>0</v>
      </c>
      <c r="M94" s="160">
        <f t="shared" si="14"/>
        <v>-238.9283569020667</v>
      </c>
      <c r="N94" s="160">
        <f t="shared" si="15"/>
        <v>-172.8480038851597</v>
      </c>
      <c r="O94" s="160">
        <f t="shared" si="16"/>
        <v>-1017.9118958996474</v>
      </c>
      <c r="P94" s="160">
        <f t="shared" si="17"/>
        <v>-1733.8911850200338</v>
      </c>
      <c r="Q94" s="160">
        <f t="shared" si="18"/>
        <v>-3341.9876520120015</v>
      </c>
      <c r="R94" s="160">
        <f t="shared" si="19"/>
        <v>-3281.3034498316547</v>
      </c>
      <c r="S94" s="160">
        <f t="shared" si="20"/>
        <v>-5033.2714971437345</v>
      </c>
      <c r="T94" s="160">
        <f t="shared" si="21"/>
        <v>-2068.3423907669048</v>
      </c>
      <c r="U94" s="160">
        <f t="shared" si="22"/>
        <v>-2273.174068803206</v>
      </c>
      <c r="V94" s="160">
        <f t="shared" si="23"/>
        <v>-4417.3388863728624</v>
      </c>
      <c r="W94" s="160">
        <f t="shared" si="24"/>
        <v>-7424.7962426478043</v>
      </c>
      <c r="X94" s="160">
        <f t="shared" si="25"/>
        <v>-1798.6895803576592</v>
      </c>
      <c r="Y94" s="160">
        <f t="shared" si="26"/>
        <v>-2767.4873312823765</v>
      </c>
      <c r="Z94" s="160">
        <f t="shared" si="27"/>
        <v>-9377.1949420490928</v>
      </c>
      <c r="AA94" s="160">
        <f t="shared" si="28"/>
        <v>-5662.5268689089653</v>
      </c>
      <c r="AB94" s="160">
        <f t="shared" si="29"/>
        <v>-9644.8095026685642</v>
      </c>
      <c r="AC94" s="160">
        <f t="shared" si="30"/>
        <v>-6830.4544261032852</v>
      </c>
      <c r="AD94" s="160">
        <f t="shared" si="31"/>
        <v>-7279.9915971194505</v>
      </c>
      <c r="AE94" s="160">
        <f t="shared" si="32"/>
        <v>-16955.903699422815</v>
      </c>
      <c r="AF94" s="153">
        <f t="shared" si="33"/>
        <v>2555.8936518518517</v>
      </c>
      <c r="AG94" s="160">
        <f t="shared" si="34"/>
        <v>-37608.098472727273</v>
      </c>
      <c r="AH94" s="153">
        <f t="shared" si="35"/>
        <v>3148.8846545454544</v>
      </c>
      <c r="AI94" s="160">
        <f t="shared" si="36"/>
        <v>-23756.911244679675</v>
      </c>
      <c r="AJ94" s="160">
        <f t="shared" si="37"/>
        <v>-19399.029402786953</v>
      </c>
      <c r="AK94" s="160">
        <f t="shared" si="38"/>
        <v>-22492.19111748779</v>
      </c>
      <c r="AL94" s="160">
        <f t="shared" si="39"/>
        <v>-19385.040126084612</v>
      </c>
      <c r="AM94" s="160">
        <f t="shared" si="41"/>
        <v>-25300.336500000045</v>
      </c>
      <c r="AN94" s="160">
        <f t="shared" si="43"/>
        <v>-11218.132</v>
      </c>
      <c r="AO94" s="160">
        <f t="shared" si="44"/>
        <v>-19413.53584666668</v>
      </c>
      <c r="AP94" s="160">
        <f t="shared" si="40"/>
        <v>-264189.34798123303</v>
      </c>
      <c r="AQ94" s="160">
        <f t="shared" si="42"/>
        <v>-12670390.425080618</v>
      </c>
      <c r="AR94" s="113"/>
      <c r="AS94" s="113"/>
      <c r="AT94" s="113"/>
    </row>
    <row r="95" spans="1:46" s="114" customFormat="1" ht="14.25" x14ac:dyDescent="0.2">
      <c r="A95" s="148">
        <v>2035</v>
      </c>
      <c r="B95" s="120"/>
      <c r="C95" s="120">
        <v>0</v>
      </c>
      <c r="D95" s="120">
        <v>0</v>
      </c>
      <c r="E95" s="120">
        <v>0</v>
      </c>
      <c r="F95" s="120">
        <v>0</v>
      </c>
      <c r="G95" s="120">
        <v>0</v>
      </c>
      <c r="H95" s="120">
        <v>0</v>
      </c>
      <c r="I95" s="120">
        <v>0</v>
      </c>
      <c r="J95" s="120">
        <v>0</v>
      </c>
      <c r="K95" s="120">
        <v>0</v>
      </c>
      <c r="L95" s="120">
        <v>0</v>
      </c>
      <c r="M95" s="160">
        <f t="shared" si="14"/>
        <v>-238.9283569020667</v>
      </c>
      <c r="N95" s="160">
        <f t="shared" si="15"/>
        <v>-172.8480038851597</v>
      </c>
      <c r="O95" s="160">
        <f t="shared" si="16"/>
        <v>-1017.9118958996474</v>
      </c>
      <c r="P95" s="160">
        <f t="shared" si="17"/>
        <v>-1733.8911850200338</v>
      </c>
      <c r="Q95" s="160">
        <f t="shared" si="18"/>
        <v>-3341.9876520120015</v>
      </c>
      <c r="R95" s="160">
        <f t="shared" si="19"/>
        <v>-3281.3034498316547</v>
      </c>
      <c r="S95" s="160">
        <f t="shared" si="20"/>
        <v>-5033.2714971437345</v>
      </c>
      <c r="T95" s="160">
        <f t="shared" si="21"/>
        <v>-2068.3423907669048</v>
      </c>
      <c r="U95" s="160">
        <f t="shared" si="22"/>
        <v>-2273.174068803206</v>
      </c>
      <c r="V95" s="160">
        <f t="shared" si="23"/>
        <v>-4417.3388863728624</v>
      </c>
      <c r="W95" s="160">
        <f t="shared" si="24"/>
        <v>-7424.7962426478043</v>
      </c>
      <c r="X95" s="160">
        <f t="shared" si="25"/>
        <v>-1798.6895803576592</v>
      </c>
      <c r="Y95" s="160">
        <f t="shared" si="26"/>
        <v>-2767.4873312823765</v>
      </c>
      <c r="Z95" s="160">
        <f t="shared" si="27"/>
        <v>-9377.1949420490928</v>
      </c>
      <c r="AA95" s="160">
        <f t="shared" si="28"/>
        <v>-5662.5268689089653</v>
      </c>
      <c r="AB95" s="160">
        <f t="shared" si="29"/>
        <v>-9644.8095026685642</v>
      </c>
      <c r="AC95" s="160">
        <f t="shared" si="30"/>
        <v>-6830.4544261032852</v>
      </c>
      <c r="AD95" s="160">
        <f t="shared" si="31"/>
        <v>-7279.9915971194505</v>
      </c>
      <c r="AE95" s="160">
        <f t="shared" si="32"/>
        <v>-16955.903699422815</v>
      </c>
      <c r="AF95" s="153">
        <f t="shared" si="33"/>
        <v>2555.8936518518517</v>
      </c>
      <c r="AG95" s="160">
        <f t="shared" si="34"/>
        <v>-37608.098472727273</v>
      </c>
      <c r="AH95" s="153">
        <f t="shared" si="35"/>
        <v>3148.8846545454544</v>
      </c>
      <c r="AI95" s="160">
        <f t="shared" si="36"/>
        <v>-23756.911244679675</v>
      </c>
      <c r="AJ95" s="160">
        <f t="shared" si="37"/>
        <v>-19399.029402786953</v>
      </c>
      <c r="AK95" s="160">
        <f t="shared" si="38"/>
        <v>-22492.19111748779</v>
      </c>
      <c r="AL95" s="160">
        <f t="shared" si="39"/>
        <v>-19385.040126084612</v>
      </c>
      <c r="AM95" s="160">
        <f t="shared" si="41"/>
        <v>-25300.336500000045</v>
      </c>
      <c r="AN95" s="160">
        <f t="shared" si="43"/>
        <v>-11218.132</v>
      </c>
      <c r="AO95" s="160">
        <f t="shared" si="44"/>
        <v>-19413.53584666668</v>
      </c>
      <c r="AP95" s="160">
        <f t="shared" si="40"/>
        <v>-264189.34798123303</v>
      </c>
      <c r="AQ95" s="160">
        <f t="shared" si="42"/>
        <v>-12934579.773061851</v>
      </c>
      <c r="AR95" s="113"/>
      <c r="AS95" s="113"/>
      <c r="AT95" s="113"/>
    </row>
    <row r="96" spans="1:46" s="114" customFormat="1" ht="14.25" x14ac:dyDescent="0.2">
      <c r="A96" s="148">
        <v>2036</v>
      </c>
      <c r="B96" s="120"/>
      <c r="C96" s="120">
        <v>0</v>
      </c>
      <c r="D96" s="120">
        <v>0</v>
      </c>
      <c r="E96" s="120">
        <v>0</v>
      </c>
      <c r="F96" s="120">
        <v>0</v>
      </c>
      <c r="G96" s="120">
        <v>0</v>
      </c>
      <c r="H96" s="120">
        <v>0</v>
      </c>
      <c r="I96" s="120">
        <v>0</v>
      </c>
      <c r="J96" s="120">
        <v>0</v>
      </c>
      <c r="K96" s="120">
        <v>0</v>
      </c>
      <c r="L96" s="120">
        <v>0</v>
      </c>
      <c r="M96" s="160">
        <f t="shared" si="14"/>
        <v>-238.9283569020667</v>
      </c>
      <c r="N96" s="160">
        <f t="shared" si="15"/>
        <v>-172.8480038851597</v>
      </c>
      <c r="O96" s="160">
        <f t="shared" si="16"/>
        <v>-1017.9118958996474</v>
      </c>
      <c r="P96" s="160">
        <f t="shared" si="17"/>
        <v>-1733.8911850200338</v>
      </c>
      <c r="Q96" s="160">
        <f t="shared" si="18"/>
        <v>-3341.9876520120015</v>
      </c>
      <c r="R96" s="160">
        <f t="shared" si="19"/>
        <v>-3281.3034498316547</v>
      </c>
      <c r="S96" s="160">
        <f t="shared" si="20"/>
        <v>-5033.2714971437345</v>
      </c>
      <c r="T96" s="160">
        <f t="shared" si="21"/>
        <v>-2068.3423907669048</v>
      </c>
      <c r="U96" s="160">
        <f t="shared" si="22"/>
        <v>-2273.174068803206</v>
      </c>
      <c r="V96" s="160">
        <f t="shared" si="23"/>
        <v>-4417.3388863728624</v>
      </c>
      <c r="W96" s="160">
        <f t="shared" si="24"/>
        <v>-7424.7962426478043</v>
      </c>
      <c r="X96" s="160">
        <f t="shared" si="25"/>
        <v>-1798.6895803576592</v>
      </c>
      <c r="Y96" s="160">
        <f t="shared" si="26"/>
        <v>-2767.4873312823765</v>
      </c>
      <c r="Z96" s="160">
        <f t="shared" si="27"/>
        <v>-9377.1949420490928</v>
      </c>
      <c r="AA96" s="160">
        <f t="shared" si="28"/>
        <v>-5662.5268689089653</v>
      </c>
      <c r="AB96" s="160">
        <f t="shared" si="29"/>
        <v>-9644.8095026685642</v>
      </c>
      <c r="AC96" s="160">
        <f t="shared" si="30"/>
        <v>-6830.4544261032852</v>
      </c>
      <c r="AD96" s="160">
        <f t="shared" si="31"/>
        <v>-7279.9915971194505</v>
      </c>
      <c r="AE96" s="160">
        <f t="shared" si="32"/>
        <v>-16955.903699422815</v>
      </c>
      <c r="AF96" s="153">
        <f t="shared" si="33"/>
        <v>2555.8936518518517</v>
      </c>
      <c r="AG96" s="160">
        <f t="shared" si="34"/>
        <v>-37608.098472727273</v>
      </c>
      <c r="AH96" s="153">
        <f t="shared" si="35"/>
        <v>3148.8846545454544</v>
      </c>
      <c r="AI96" s="160">
        <f t="shared" si="36"/>
        <v>-23756.911244679675</v>
      </c>
      <c r="AJ96" s="160">
        <f t="shared" si="37"/>
        <v>-19399.029402786953</v>
      </c>
      <c r="AK96" s="160">
        <f t="shared" si="38"/>
        <v>-22492.19111748779</v>
      </c>
      <c r="AL96" s="160">
        <f t="shared" si="39"/>
        <v>-19385.040126084612</v>
      </c>
      <c r="AM96" s="160">
        <f t="shared" si="41"/>
        <v>-25300.336500000045</v>
      </c>
      <c r="AN96" s="160">
        <f t="shared" si="43"/>
        <v>-11218.132</v>
      </c>
      <c r="AO96" s="160">
        <f t="shared" si="44"/>
        <v>-19413.53584666668</v>
      </c>
      <c r="AP96" s="160">
        <f t="shared" si="40"/>
        <v>-264189.34798123303</v>
      </c>
      <c r="AQ96" s="160">
        <f t="shared" si="42"/>
        <v>-13198769.121043084</v>
      </c>
      <c r="AR96" s="113"/>
      <c r="AS96" s="113"/>
      <c r="AT96" s="113"/>
    </row>
    <row r="97" spans="1:46" s="114" customFormat="1" ht="14.25" x14ac:dyDescent="0.2">
      <c r="A97" s="148">
        <v>2037</v>
      </c>
      <c r="B97" s="120"/>
      <c r="C97" s="120">
        <v>0</v>
      </c>
      <c r="D97" s="120">
        <v>0</v>
      </c>
      <c r="E97" s="120">
        <v>0</v>
      </c>
      <c r="F97" s="120">
        <v>0</v>
      </c>
      <c r="G97" s="120">
        <v>0</v>
      </c>
      <c r="H97" s="120">
        <v>0</v>
      </c>
      <c r="I97" s="120">
        <v>0</v>
      </c>
      <c r="J97" s="120">
        <v>0</v>
      </c>
      <c r="K97" s="120">
        <v>0</v>
      </c>
      <c r="L97" s="120">
        <v>0</v>
      </c>
      <c r="M97" s="160">
        <f t="shared" si="14"/>
        <v>-238.9283569020667</v>
      </c>
      <c r="N97" s="160">
        <f t="shared" si="15"/>
        <v>-172.8480038851597</v>
      </c>
      <c r="O97" s="160">
        <f t="shared" si="16"/>
        <v>-1017.9118958996474</v>
      </c>
      <c r="P97" s="160">
        <f t="shared" si="17"/>
        <v>-1733.8911850200338</v>
      </c>
      <c r="Q97" s="160">
        <f t="shared" si="18"/>
        <v>-3341.9876520120015</v>
      </c>
      <c r="R97" s="160">
        <f t="shared" si="19"/>
        <v>-3281.3034498316547</v>
      </c>
      <c r="S97" s="160">
        <f t="shared" si="20"/>
        <v>-5033.2714971437345</v>
      </c>
      <c r="T97" s="160">
        <f t="shared" si="21"/>
        <v>-2068.3423907669048</v>
      </c>
      <c r="U97" s="160">
        <f t="shared" si="22"/>
        <v>-2273.174068803206</v>
      </c>
      <c r="V97" s="160">
        <f t="shared" si="23"/>
        <v>-4417.3388863728624</v>
      </c>
      <c r="W97" s="160">
        <f t="shared" si="24"/>
        <v>-7424.7962426478043</v>
      </c>
      <c r="X97" s="160">
        <f t="shared" si="25"/>
        <v>-1798.6895803576592</v>
      </c>
      <c r="Y97" s="160">
        <f t="shared" si="26"/>
        <v>-2767.4873312823765</v>
      </c>
      <c r="Z97" s="160">
        <f t="shared" si="27"/>
        <v>-9377.1949420490928</v>
      </c>
      <c r="AA97" s="160">
        <f t="shared" si="28"/>
        <v>-5662.5268689089653</v>
      </c>
      <c r="AB97" s="160">
        <f t="shared" si="29"/>
        <v>-9644.8095026685642</v>
      </c>
      <c r="AC97" s="160">
        <f t="shared" si="30"/>
        <v>-6830.4544261032852</v>
      </c>
      <c r="AD97" s="160">
        <f t="shared" si="31"/>
        <v>-7279.9915971194505</v>
      </c>
      <c r="AE97" s="160">
        <f t="shared" si="32"/>
        <v>-16955.903699422815</v>
      </c>
      <c r="AF97" s="153">
        <f t="shared" si="33"/>
        <v>2555.8936518518517</v>
      </c>
      <c r="AG97" s="160">
        <f t="shared" si="34"/>
        <v>-37608.098472727273</v>
      </c>
      <c r="AH97" s="153">
        <f t="shared" si="35"/>
        <v>3148.8846545454544</v>
      </c>
      <c r="AI97" s="160">
        <f t="shared" si="36"/>
        <v>-23756.911244679675</v>
      </c>
      <c r="AJ97" s="160">
        <f t="shared" si="37"/>
        <v>-19399.029402786953</v>
      </c>
      <c r="AK97" s="160">
        <f t="shared" si="38"/>
        <v>-22492.19111748779</v>
      </c>
      <c r="AL97" s="160">
        <f t="shared" si="39"/>
        <v>-19385.040126084612</v>
      </c>
      <c r="AM97" s="160">
        <f t="shared" si="41"/>
        <v>-25300.336500000045</v>
      </c>
      <c r="AN97" s="160">
        <f t="shared" si="43"/>
        <v>-11218.132</v>
      </c>
      <c r="AO97" s="160">
        <f t="shared" si="44"/>
        <v>-19413.53584666668</v>
      </c>
      <c r="AP97" s="160">
        <f t="shared" si="40"/>
        <v>-264189.34798123303</v>
      </c>
      <c r="AQ97" s="160">
        <f t="shared" si="42"/>
        <v>-13462958.469024317</v>
      </c>
      <c r="AR97" s="113"/>
      <c r="AS97" s="113"/>
      <c r="AT97" s="113"/>
    </row>
    <row r="98" spans="1:46" s="114" customFormat="1" ht="14.25" x14ac:dyDescent="0.2">
      <c r="A98" s="148">
        <v>2038</v>
      </c>
      <c r="B98" s="120"/>
      <c r="C98" s="120">
        <v>0</v>
      </c>
      <c r="D98" s="120">
        <v>0</v>
      </c>
      <c r="E98" s="120">
        <v>0</v>
      </c>
      <c r="F98" s="120">
        <v>0</v>
      </c>
      <c r="G98" s="120">
        <v>0</v>
      </c>
      <c r="H98" s="120">
        <v>0</v>
      </c>
      <c r="I98" s="120">
        <v>0</v>
      </c>
      <c r="J98" s="120">
        <v>0</v>
      </c>
      <c r="K98" s="120">
        <v>0</v>
      </c>
      <c r="L98" s="120">
        <v>0</v>
      </c>
      <c r="M98" s="160">
        <f t="shared" si="14"/>
        <v>-238.9283569020667</v>
      </c>
      <c r="N98" s="160">
        <f t="shared" si="15"/>
        <v>-172.8480038851597</v>
      </c>
      <c r="O98" s="160">
        <f t="shared" si="16"/>
        <v>-1017.9118958996474</v>
      </c>
      <c r="P98" s="160">
        <f t="shared" si="17"/>
        <v>-1733.8911850200338</v>
      </c>
      <c r="Q98" s="160">
        <f t="shared" si="18"/>
        <v>-3341.9876520120015</v>
      </c>
      <c r="R98" s="160">
        <f t="shared" si="19"/>
        <v>-3281.3034498316547</v>
      </c>
      <c r="S98" s="160">
        <f t="shared" si="20"/>
        <v>-5033.2714971437345</v>
      </c>
      <c r="T98" s="160">
        <f t="shared" si="21"/>
        <v>-2068.3423907669048</v>
      </c>
      <c r="U98" s="160">
        <f t="shared" si="22"/>
        <v>-2273.174068803206</v>
      </c>
      <c r="V98" s="160">
        <f t="shared" si="23"/>
        <v>-4417.3388863728624</v>
      </c>
      <c r="W98" s="160">
        <f t="shared" si="24"/>
        <v>-7424.7962426478043</v>
      </c>
      <c r="X98" s="160">
        <f t="shared" si="25"/>
        <v>-1798.6895803576592</v>
      </c>
      <c r="Y98" s="160">
        <f t="shared" si="26"/>
        <v>-2767.4873312823765</v>
      </c>
      <c r="Z98" s="160">
        <f t="shared" si="27"/>
        <v>-9377.1949420490928</v>
      </c>
      <c r="AA98" s="160">
        <f t="shared" si="28"/>
        <v>-5662.5268689089653</v>
      </c>
      <c r="AB98" s="160">
        <f t="shared" si="29"/>
        <v>-9644.8095026685642</v>
      </c>
      <c r="AC98" s="160">
        <f t="shared" si="30"/>
        <v>-6830.4544261032852</v>
      </c>
      <c r="AD98" s="160">
        <f t="shared" si="31"/>
        <v>-7279.9915971194505</v>
      </c>
      <c r="AE98" s="160">
        <f t="shared" si="32"/>
        <v>-16955.903699422815</v>
      </c>
      <c r="AF98" s="153">
        <f t="shared" si="33"/>
        <v>2555.8936518518517</v>
      </c>
      <c r="AG98" s="160">
        <f t="shared" si="34"/>
        <v>-37608.098472727273</v>
      </c>
      <c r="AH98" s="153">
        <f t="shared" si="35"/>
        <v>3148.8846545454544</v>
      </c>
      <c r="AI98" s="160">
        <f t="shared" si="36"/>
        <v>-23756.911244679675</v>
      </c>
      <c r="AJ98" s="160">
        <f t="shared" si="37"/>
        <v>-19399.029402786953</v>
      </c>
      <c r="AK98" s="160">
        <f t="shared" si="38"/>
        <v>-22492.19111748779</v>
      </c>
      <c r="AL98" s="160">
        <f t="shared" si="39"/>
        <v>-19385.040126084612</v>
      </c>
      <c r="AM98" s="160">
        <f t="shared" si="41"/>
        <v>-25300.336500000045</v>
      </c>
      <c r="AN98" s="160">
        <f t="shared" si="43"/>
        <v>-11218.132</v>
      </c>
      <c r="AO98" s="160">
        <f t="shared" si="44"/>
        <v>-19413.53584666668</v>
      </c>
      <c r="AP98" s="160">
        <f t="shared" si="40"/>
        <v>-264189.34798123303</v>
      </c>
      <c r="AQ98" s="160">
        <f t="shared" si="42"/>
        <v>-13727147.81700555</v>
      </c>
      <c r="AR98" s="113"/>
      <c r="AS98" s="113"/>
      <c r="AT98" s="113"/>
    </row>
    <row r="99" spans="1:46" s="114" customFormat="1" ht="14.25" x14ac:dyDescent="0.2">
      <c r="A99" s="148">
        <v>2039</v>
      </c>
      <c r="B99" s="120"/>
      <c r="C99" s="120">
        <v>0</v>
      </c>
      <c r="D99" s="120">
        <v>0</v>
      </c>
      <c r="E99" s="120">
        <v>0</v>
      </c>
      <c r="F99" s="120">
        <v>0</v>
      </c>
      <c r="G99" s="120">
        <v>0</v>
      </c>
      <c r="H99" s="120">
        <v>0</v>
      </c>
      <c r="I99" s="120">
        <v>0</v>
      </c>
      <c r="J99" s="120">
        <v>0</v>
      </c>
      <c r="K99" s="120">
        <v>0</v>
      </c>
      <c r="L99" s="120">
        <v>0</v>
      </c>
      <c r="M99" s="160">
        <f t="shared" si="14"/>
        <v>-238.9283569020667</v>
      </c>
      <c r="N99" s="160">
        <f t="shared" si="15"/>
        <v>-172.8480038851597</v>
      </c>
      <c r="O99" s="160">
        <f t="shared" si="16"/>
        <v>-1017.9118958996474</v>
      </c>
      <c r="P99" s="160">
        <f t="shared" si="17"/>
        <v>-1733.8911850200338</v>
      </c>
      <c r="Q99" s="160">
        <f t="shared" si="18"/>
        <v>-3341.9876520120015</v>
      </c>
      <c r="R99" s="160">
        <f t="shared" si="19"/>
        <v>-3281.3034498316547</v>
      </c>
      <c r="S99" s="160">
        <f t="shared" si="20"/>
        <v>-5033.2714971437345</v>
      </c>
      <c r="T99" s="160">
        <f t="shared" si="21"/>
        <v>-2068.3423907669048</v>
      </c>
      <c r="U99" s="160">
        <f t="shared" si="22"/>
        <v>-2273.174068803206</v>
      </c>
      <c r="V99" s="160">
        <f t="shared" si="23"/>
        <v>-4417.3388863728624</v>
      </c>
      <c r="W99" s="160">
        <f t="shared" si="24"/>
        <v>-7424.7962426478043</v>
      </c>
      <c r="X99" s="160">
        <f t="shared" si="25"/>
        <v>-1798.6895803576592</v>
      </c>
      <c r="Y99" s="160">
        <f t="shared" si="26"/>
        <v>-2767.4873312823765</v>
      </c>
      <c r="Z99" s="160">
        <f t="shared" si="27"/>
        <v>-9377.1949420490928</v>
      </c>
      <c r="AA99" s="160">
        <f t="shared" si="28"/>
        <v>-5662.5268689089653</v>
      </c>
      <c r="AB99" s="160">
        <f t="shared" si="29"/>
        <v>-9644.8095026685642</v>
      </c>
      <c r="AC99" s="160">
        <f t="shared" si="30"/>
        <v>-6830.4544261032852</v>
      </c>
      <c r="AD99" s="160">
        <f t="shared" si="31"/>
        <v>-7279.9915971194505</v>
      </c>
      <c r="AE99" s="160">
        <f t="shared" si="32"/>
        <v>-16955.903699422815</v>
      </c>
      <c r="AF99" s="153">
        <f t="shared" si="33"/>
        <v>2555.8936518518517</v>
      </c>
      <c r="AG99" s="160">
        <f t="shared" si="34"/>
        <v>-37608.098472727273</v>
      </c>
      <c r="AH99" s="153">
        <f t="shared" si="35"/>
        <v>3148.8846545454544</v>
      </c>
      <c r="AI99" s="160">
        <f t="shared" si="36"/>
        <v>-23756.911244679675</v>
      </c>
      <c r="AJ99" s="160">
        <f t="shared" si="37"/>
        <v>-19399.029402786953</v>
      </c>
      <c r="AK99" s="160">
        <f t="shared" si="38"/>
        <v>-22492.19111748779</v>
      </c>
      <c r="AL99" s="160">
        <f t="shared" si="39"/>
        <v>-19385.040126084612</v>
      </c>
      <c r="AM99" s="160">
        <f t="shared" si="41"/>
        <v>-25300.336500000045</v>
      </c>
      <c r="AN99" s="160">
        <f t="shared" si="43"/>
        <v>-11218.132</v>
      </c>
      <c r="AO99" s="160">
        <f t="shared" si="44"/>
        <v>-19413.53584666668</v>
      </c>
      <c r="AP99" s="160">
        <f t="shared" si="40"/>
        <v>-264189.34798123303</v>
      </c>
      <c r="AQ99" s="160">
        <f t="shared" si="42"/>
        <v>-13991337.164986784</v>
      </c>
      <c r="AR99" s="113"/>
      <c r="AS99" s="113"/>
      <c r="AT99" s="113"/>
    </row>
    <row r="100" spans="1:46" s="114" customFormat="1" ht="14.25" x14ac:dyDescent="0.2">
      <c r="A100" s="148">
        <v>2040</v>
      </c>
      <c r="B100" s="120"/>
      <c r="C100" s="120">
        <v>0</v>
      </c>
      <c r="D100" s="120">
        <v>0</v>
      </c>
      <c r="E100" s="120">
        <v>0</v>
      </c>
      <c r="F100" s="120">
        <v>0</v>
      </c>
      <c r="G100" s="120">
        <v>0</v>
      </c>
      <c r="H100" s="120">
        <v>0</v>
      </c>
      <c r="I100" s="120">
        <v>0</v>
      </c>
      <c r="J100" s="120">
        <v>0</v>
      </c>
      <c r="K100" s="120">
        <v>0</v>
      </c>
      <c r="L100" s="120">
        <v>0</v>
      </c>
      <c r="M100" s="160">
        <f t="shared" si="14"/>
        <v>-238.9283569020667</v>
      </c>
      <c r="N100" s="160">
        <f t="shared" si="15"/>
        <v>-172.8480038851597</v>
      </c>
      <c r="O100" s="160">
        <f t="shared" si="16"/>
        <v>-1017.9118958996474</v>
      </c>
      <c r="P100" s="160">
        <f t="shared" si="17"/>
        <v>-1733.8911850200338</v>
      </c>
      <c r="Q100" s="160">
        <f t="shared" si="18"/>
        <v>-3341.9876520120015</v>
      </c>
      <c r="R100" s="160">
        <f t="shared" si="19"/>
        <v>-3281.3034498316547</v>
      </c>
      <c r="S100" s="160">
        <f t="shared" si="20"/>
        <v>-5033.2714971437345</v>
      </c>
      <c r="T100" s="160">
        <f t="shared" si="21"/>
        <v>-2068.3423907669048</v>
      </c>
      <c r="U100" s="160">
        <f t="shared" si="22"/>
        <v>-2273.174068803206</v>
      </c>
      <c r="V100" s="160">
        <f t="shared" si="23"/>
        <v>-4417.3388863728624</v>
      </c>
      <c r="W100" s="160">
        <f t="shared" si="24"/>
        <v>-7424.7962426478043</v>
      </c>
      <c r="X100" s="160">
        <f t="shared" si="25"/>
        <v>-1798.6895803576592</v>
      </c>
      <c r="Y100" s="160">
        <f t="shared" si="26"/>
        <v>-2767.4873312823765</v>
      </c>
      <c r="Z100" s="160">
        <f t="shared" si="27"/>
        <v>-9377.1949420490928</v>
      </c>
      <c r="AA100" s="160">
        <f t="shared" si="28"/>
        <v>-5662.5268689089653</v>
      </c>
      <c r="AB100" s="160">
        <f t="shared" si="29"/>
        <v>-9644.8095026685642</v>
      </c>
      <c r="AC100" s="160">
        <f t="shared" si="30"/>
        <v>-6830.4544261032852</v>
      </c>
      <c r="AD100" s="160">
        <f t="shared" si="31"/>
        <v>-7279.9915971194505</v>
      </c>
      <c r="AE100" s="160">
        <f t="shared" si="32"/>
        <v>-16955.903699422815</v>
      </c>
      <c r="AF100" s="153">
        <f t="shared" si="33"/>
        <v>2555.8936518518517</v>
      </c>
      <c r="AG100" s="160">
        <f t="shared" si="34"/>
        <v>-37608.098472727273</v>
      </c>
      <c r="AH100" s="153">
        <f t="shared" si="35"/>
        <v>3148.8846545454544</v>
      </c>
      <c r="AI100" s="160">
        <f t="shared" si="36"/>
        <v>-23756.911244679675</v>
      </c>
      <c r="AJ100" s="160">
        <f t="shared" si="37"/>
        <v>-19399.029402786953</v>
      </c>
      <c r="AK100" s="160">
        <f t="shared" si="38"/>
        <v>-22492.19111748779</v>
      </c>
      <c r="AL100" s="160">
        <f t="shared" si="39"/>
        <v>-19385.040126084612</v>
      </c>
      <c r="AM100" s="160">
        <f t="shared" si="41"/>
        <v>-25300.336500000045</v>
      </c>
      <c r="AN100" s="160">
        <f t="shared" si="43"/>
        <v>-11218.132</v>
      </c>
      <c r="AO100" s="160">
        <f t="shared" si="44"/>
        <v>-19413.53584666668</v>
      </c>
      <c r="AP100" s="160">
        <f t="shared" si="40"/>
        <v>-264189.34798123303</v>
      </c>
      <c r="AQ100" s="160">
        <f t="shared" si="42"/>
        <v>-14255526.512968017</v>
      </c>
      <c r="AR100" s="113"/>
      <c r="AS100" s="113"/>
      <c r="AT100" s="113"/>
    </row>
    <row r="101" spans="1:46" s="114" customFormat="1" ht="14.25" x14ac:dyDescent="0.2">
      <c r="A101" s="148">
        <v>2041</v>
      </c>
      <c r="B101" s="120"/>
      <c r="C101" s="120">
        <v>0</v>
      </c>
      <c r="D101" s="120">
        <v>0</v>
      </c>
      <c r="E101" s="120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0</v>
      </c>
      <c r="K101" s="120">
        <v>0</v>
      </c>
      <c r="L101" s="120">
        <v>0</v>
      </c>
      <c r="M101" s="160">
        <f t="shared" si="14"/>
        <v>-238.9283569020667</v>
      </c>
      <c r="N101" s="160">
        <f t="shared" si="15"/>
        <v>-172.8480038851597</v>
      </c>
      <c r="O101" s="160">
        <f t="shared" si="16"/>
        <v>-1017.9118958996474</v>
      </c>
      <c r="P101" s="160">
        <f t="shared" si="17"/>
        <v>-1733.8911850200338</v>
      </c>
      <c r="Q101" s="160">
        <f t="shared" si="18"/>
        <v>-3341.9876520120015</v>
      </c>
      <c r="R101" s="160">
        <f t="shared" si="19"/>
        <v>-3281.3034498316547</v>
      </c>
      <c r="S101" s="160">
        <f t="shared" si="20"/>
        <v>-5033.2714971437345</v>
      </c>
      <c r="T101" s="160">
        <f t="shared" si="21"/>
        <v>-2068.3423907669048</v>
      </c>
      <c r="U101" s="160">
        <f t="shared" si="22"/>
        <v>-2273.174068803206</v>
      </c>
      <c r="V101" s="160">
        <f t="shared" si="23"/>
        <v>-4417.3388863728624</v>
      </c>
      <c r="W101" s="160">
        <f t="shared" si="24"/>
        <v>-7424.7962426478043</v>
      </c>
      <c r="X101" s="160">
        <f t="shared" si="25"/>
        <v>-1798.6895803576592</v>
      </c>
      <c r="Y101" s="160">
        <f t="shared" si="26"/>
        <v>-2767.4873312823765</v>
      </c>
      <c r="Z101" s="160">
        <f t="shared" si="27"/>
        <v>-9377.1949420490928</v>
      </c>
      <c r="AA101" s="160">
        <f t="shared" si="28"/>
        <v>-5662.5268689089653</v>
      </c>
      <c r="AB101" s="160">
        <f t="shared" si="29"/>
        <v>-9644.8095026685642</v>
      </c>
      <c r="AC101" s="160">
        <f t="shared" si="30"/>
        <v>-6830.4544261032852</v>
      </c>
      <c r="AD101" s="160">
        <f t="shared" si="31"/>
        <v>-7279.9915971194505</v>
      </c>
      <c r="AE101" s="160">
        <f t="shared" si="32"/>
        <v>-16955.903699422815</v>
      </c>
      <c r="AF101" s="153">
        <f t="shared" si="33"/>
        <v>2555.8936518518517</v>
      </c>
      <c r="AG101" s="160">
        <f t="shared" si="34"/>
        <v>-37608.098472727273</v>
      </c>
      <c r="AH101" s="153">
        <f t="shared" si="35"/>
        <v>3148.8846545454544</v>
      </c>
      <c r="AI101" s="160">
        <f t="shared" si="36"/>
        <v>-23756.911244679675</v>
      </c>
      <c r="AJ101" s="160">
        <f t="shared" si="37"/>
        <v>-19399.029402786953</v>
      </c>
      <c r="AK101" s="160">
        <f t="shared" si="38"/>
        <v>-22492.19111748779</v>
      </c>
      <c r="AL101" s="160">
        <f t="shared" si="39"/>
        <v>-19385.040126084612</v>
      </c>
      <c r="AM101" s="160">
        <f t="shared" si="41"/>
        <v>-25300.336500000045</v>
      </c>
      <c r="AN101" s="160">
        <f t="shared" si="43"/>
        <v>-11218.132</v>
      </c>
      <c r="AO101" s="160">
        <f t="shared" si="44"/>
        <v>-19413.53584666668</v>
      </c>
      <c r="AP101" s="160">
        <f t="shared" si="40"/>
        <v>-264189.34798123303</v>
      </c>
      <c r="AQ101" s="160">
        <f t="shared" si="42"/>
        <v>-14519715.86094925</v>
      </c>
      <c r="AR101" s="113"/>
      <c r="AS101" s="113"/>
      <c r="AT101" s="113"/>
    </row>
    <row r="102" spans="1:46" s="114" customFormat="1" ht="14.25" x14ac:dyDescent="0.2">
      <c r="A102" s="148">
        <v>2042</v>
      </c>
      <c r="B102" s="120"/>
      <c r="C102" s="120">
        <v>0</v>
      </c>
      <c r="D102" s="120">
        <v>0</v>
      </c>
      <c r="E102" s="120">
        <v>0</v>
      </c>
      <c r="F102" s="120">
        <v>0</v>
      </c>
      <c r="G102" s="120">
        <v>0</v>
      </c>
      <c r="H102" s="120">
        <v>0</v>
      </c>
      <c r="I102" s="120">
        <v>0</v>
      </c>
      <c r="J102" s="120">
        <v>0</v>
      </c>
      <c r="K102" s="120">
        <v>0</v>
      </c>
      <c r="L102" s="120">
        <v>0</v>
      </c>
      <c r="M102" s="160">
        <f t="shared" si="14"/>
        <v>-238.9283569020667</v>
      </c>
      <c r="N102" s="160">
        <f t="shared" si="15"/>
        <v>-172.8480038851597</v>
      </c>
      <c r="O102" s="160">
        <f t="shared" si="16"/>
        <v>-1017.9118958996474</v>
      </c>
      <c r="P102" s="160">
        <f t="shared" si="17"/>
        <v>-1733.8911850200338</v>
      </c>
      <c r="Q102" s="160">
        <f t="shared" si="18"/>
        <v>-3341.9876520120015</v>
      </c>
      <c r="R102" s="160">
        <f t="shared" si="19"/>
        <v>-3281.3034498316547</v>
      </c>
      <c r="S102" s="160">
        <f t="shared" si="20"/>
        <v>-5033.2714971437345</v>
      </c>
      <c r="T102" s="160">
        <f t="shared" si="21"/>
        <v>-2068.3423907669048</v>
      </c>
      <c r="U102" s="160">
        <f t="shared" si="22"/>
        <v>-2273.174068803206</v>
      </c>
      <c r="V102" s="160">
        <f t="shared" si="23"/>
        <v>-4417.3388863728624</v>
      </c>
      <c r="W102" s="160">
        <f t="shared" si="24"/>
        <v>-7424.7962426478043</v>
      </c>
      <c r="X102" s="160">
        <f t="shared" si="25"/>
        <v>-1798.6895803576592</v>
      </c>
      <c r="Y102" s="160">
        <f t="shared" si="26"/>
        <v>-2767.4873312823765</v>
      </c>
      <c r="Z102" s="160">
        <f t="shared" si="27"/>
        <v>-9377.1949420490928</v>
      </c>
      <c r="AA102" s="160">
        <f t="shared" si="28"/>
        <v>-5662.5268689089653</v>
      </c>
      <c r="AB102" s="160">
        <f t="shared" si="29"/>
        <v>-9644.8095026685642</v>
      </c>
      <c r="AC102" s="160">
        <f t="shared" si="30"/>
        <v>-6830.4544261032852</v>
      </c>
      <c r="AD102" s="160">
        <f t="shared" si="31"/>
        <v>-7279.9915971194505</v>
      </c>
      <c r="AE102" s="160">
        <f t="shared" si="32"/>
        <v>-16955.903699422815</v>
      </c>
      <c r="AF102" s="153">
        <f t="shared" si="33"/>
        <v>2555.8936518518517</v>
      </c>
      <c r="AG102" s="160">
        <f t="shared" si="34"/>
        <v>-37608.098472727273</v>
      </c>
      <c r="AH102" s="153">
        <f t="shared" si="35"/>
        <v>3148.8846545454544</v>
      </c>
      <c r="AI102" s="160">
        <f t="shared" si="36"/>
        <v>-23756.911244679675</v>
      </c>
      <c r="AJ102" s="160">
        <f t="shared" si="37"/>
        <v>-19399.029402786953</v>
      </c>
      <c r="AK102" s="160">
        <f t="shared" si="38"/>
        <v>-22492.19111748779</v>
      </c>
      <c r="AL102" s="160">
        <f t="shared" si="39"/>
        <v>-19385.040126084612</v>
      </c>
      <c r="AM102" s="160">
        <f t="shared" si="41"/>
        <v>-25300.336500000045</v>
      </c>
      <c r="AN102" s="160">
        <f t="shared" si="43"/>
        <v>-11218.132</v>
      </c>
      <c r="AO102" s="160">
        <f t="shared" si="44"/>
        <v>-19413.53584666668</v>
      </c>
      <c r="AP102" s="160">
        <f t="shared" si="40"/>
        <v>-264189.34798123303</v>
      </c>
      <c r="AQ102" s="160">
        <f t="shared" si="42"/>
        <v>-14783905.208930483</v>
      </c>
      <c r="AR102" s="113"/>
      <c r="AS102" s="113"/>
      <c r="AT102" s="113"/>
    </row>
    <row r="103" spans="1:46" s="114" customFormat="1" ht="14.25" x14ac:dyDescent="0.2">
      <c r="A103" s="148">
        <v>2043</v>
      </c>
      <c r="B103" s="120"/>
      <c r="C103" s="120">
        <v>0</v>
      </c>
      <c r="D103" s="120">
        <v>0</v>
      </c>
      <c r="E103" s="120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60">
        <f t="shared" si="14"/>
        <v>-238.9283569020667</v>
      </c>
      <c r="N103" s="160">
        <f t="shared" si="15"/>
        <v>-172.8480038851597</v>
      </c>
      <c r="O103" s="160">
        <f t="shared" si="16"/>
        <v>-1017.9118958996474</v>
      </c>
      <c r="P103" s="160">
        <f t="shared" si="17"/>
        <v>-1733.8911850200338</v>
      </c>
      <c r="Q103" s="160">
        <f t="shared" si="18"/>
        <v>-3341.9876520120015</v>
      </c>
      <c r="R103" s="160">
        <f t="shared" si="19"/>
        <v>-3281.3034498316547</v>
      </c>
      <c r="S103" s="160">
        <f t="shared" si="20"/>
        <v>-5033.2714971437345</v>
      </c>
      <c r="T103" s="160">
        <f t="shared" si="21"/>
        <v>-2068.3423907669048</v>
      </c>
      <c r="U103" s="160">
        <f t="shared" si="22"/>
        <v>-2273.174068803206</v>
      </c>
      <c r="V103" s="160">
        <f t="shared" si="23"/>
        <v>-4417.3388863728624</v>
      </c>
      <c r="W103" s="160">
        <f t="shared" si="24"/>
        <v>-7424.7962426478043</v>
      </c>
      <c r="X103" s="160">
        <f t="shared" si="25"/>
        <v>-1798.6895803576592</v>
      </c>
      <c r="Y103" s="160">
        <f t="shared" si="26"/>
        <v>-2767.4873312823765</v>
      </c>
      <c r="Z103" s="160">
        <f t="shared" si="27"/>
        <v>-9377.1949420490928</v>
      </c>
      <c r="AA103" s="160">
        <f t="shared" si="28"/>
        <v>-5662.5268689089653</v>
      </c>
      <c r="AB103" s="160">
        <f t="shared" si="29"/>
        <v>-9644.8095026685642</v>
      </c>
      <c r="AC103" s="160">
        <f t="shared" si="30"/>
        <v>-6830.4544261032852</v>
      </c>
      <c r="AD103" s="160">
        <f t="shared" si="31"/>
        <v>-7279.9915971194505</v>
      </c>
      <c r="AE103" s="160">
        <f t="shared" si="32"/>
        <v>-16955.903699422815</v>
      </c>
      <c r="AF103" s="153">
        <f t="shared" si="33"/>
        <v>2555.8936518518517</v>
      </c>
      <c r="AG103" s="160">
        <f t="shared" si="34"/>
        <v>-37608.098472727273</v>
      </c>
      <c r="AH103" s="153">
        <f t="shared" si="35"/>
        <v>3148.8846545454544</v>
      </c>
      <c r="AI103" s="160">
        <f t="shared" si="36"/>
        <v>-23756.911244679675</v>
      </c>
      <c r="AJ103" s="160">
        <f t="shared" si="37"/>
        <v>-19399.029402786953</v>
      </c>
      <c r="AK103" s="160">
        <f t="shared" si="38"/>
        <v>-22492.19111748779</v>
      </c>
      <c r="AL103" s="160">
        <f t="shared" si="39"/>
        <v>-19385.040126084612</v>
      </c>
      <c r="AM103" s="160">
        <f t="shared" si="41"/>
        <v>-25300.336500000045</v>
      </c>
      <c r="AN103" s="160">
        <f t="shared" si="43"/>
        <v>-11218.132</v>
      </c>
      <c r="AO103" s="160">
        <f t="shared" si="44"/>
        <v>-19413.53584666668</v>
      </c>
      <c r="AP103" s="160">
        <f t="shared" si="40"/>
        <v>-264189.34798123303</v>
      </c>
      <c r="AQ103" s="160">
        <f t="shared" si="42"/>
        <v>-15048094.556911716</v>
      </c>
      <c r="AR103" s="113"/>
      <c r="AS103" s="113"/>
      <c r="AT103" s="113"/>
    </row>
    <row r="104" spans="1:46" s="114" customFormat="1" ht="14.25" x14ac:dyDescent="0.2">
      <c r="A104" s="148">
        <v>2044</v>
      </c>
      <c r="B104" s="120"/>
      <c r="C104" s="120">
        <v>0</v>
      </c>
      <c r="D104" s="120"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60">
        <f t="shared" si="14"/>
        <v>-238.9283569020667</v>
      </c>
      <c r="N104" s="160">
        <f t="shared" si="15"/>
        <v>-172.8480038851597</v>
      </c>
      <c r="O104" s="160">
        <f t="shared" si="16"/>
        <v>-1017.9118958996474</v>
      </c>
      <c r="P104" s="160">
        <f t="shared" si="17"/>
        <v>-1733.8911850200338</v>
      </c>
      <c r="Q104" s="160">
        <f t="shared" si="18"/>
        <v>-3341.9876520120015</v>
      </c>
      <c r="R104" s="160">
        <f t="shared" si="19"/>
        <v>-3281.3034498316547</v>
      </c>
      <c r="S104" s="160">
        <f t="shared" si="20"/>
        <v>-5033.2714971437345</v>
      </c>
      <c r="T104" s="160">
        <f t="shared" si="21"/>
        <v>-2068.3423907669048</v>
      </c>
      <c r="U104" s="160">
        <f t="shared" si="22"/>
        <v>-2273.174068803206</v>
      </c>
      <c r="V104" s="160">
        <f t="shared" si="23"/>
        <v>-4417.3388863728624</v>
      </c>
      <c r="W104" s="160">
        <f t="shared" si="24"/>
        <v>-7424.7962426478043</v>
      </c>
      <c r="X104" s="160">
        <f t="shared" si="25"/>
        <v>-1798.6895803576592</v>
      </c>
      <c r="Y104" s="160">
        <f t="shared" si="26"/>
        <v>-2767.4873312823765</v>
      </c>
      <c r="Z104" s="160">
        <f t="shared" si="27"/>
        <v>-9377.1949420490928</v>
      </c>
      <c r="AA104" s="160">
        <f t="shared" si="28"/>
        <v>-5662.5268689089653</v>
      </c>
      <c r="AB104" s="160">
        <f t="shared" si="29"/>
        <v>-9644.8095026685642</v>
      </c>
      <c r="AC104" s="160">
        <f t="shared" si="30"/>
        <v>-6830.4544261032852</v>
      </c>
      <c r="AD104" s="160">
        <f t="shared" si="31"/>
        <v>-7279.9915971194505</v>
      </c>
      <c r="AE104" s="160">
        <f t="shared" si="32"/>
        <v>-16955.903699422815</v>
      </c>
      <c r="AF104" s="153">
        <f t="shared" si="33"/>
        <v>2555.8936518518517</v>
      </c>
      <c r="AG104" s="160">
        <f t="shared" si="34"/>
        <v>-37608.098472727273</v>
      </c>
      <c r="AH104" s="153">
        <f t="shared" si="35"/>
        <v>3148.8846545454544</v>
      </c>
      <c r="AI104" s="160">
        <f t="shared" si="36"/>
        <v>-23756.911244679675</v>
      </c>
      <c r="AJ104" s="160">
        <f t="shared" si="37"/>
        <v>-19399.029402786953</v>
      </c>
      <c r="AK104" s="160">
        <f t="shared" si="38"/>
        <v>-22492.19111748779</v>
      </c>
      <c r="AL104" s="160">
        <f t="shared" si="39"/>
        <v>-19385.040126084612</v>
      </c>
      <c r="AM104" s="160">
        <f t="shared" si="41"/>
        <v>-25300.336500000045</v>
      </c>
      <c r="AN104" s="160">
        <f t="shared" si="43"/>
        <v>-11218.132</v>
      </c>
      <c r="AO104" s="160">
        <f t="shared" si="44"/>
        <v>-19413.53584666668</v>
      </c>
      <c r="AP104" s="160">
        <f t="shared" si="40"/>
        <v>-264189.34798123303</v>
      </c>
      <c r="AQ104" s="160">
        <f t="shared" si="42"/>
        <v>-15312283.904892949</v>
      </c>
      <c r="AR104" s="113"/>
      <c r="AS104" s="113"/>
      <c r="AT104" s="113"/>
    </row>
    <row r="105" spans="1:46" s="114" customFormat="1" ht="14.25" x14ac:dyDescent="0.2">
      <c r="A105" s="148">
        <v>2045</v>
      </c>
      <c r="B105" s="120"/>
      <c r="C105" s="120">
        <v>0</v>
      </c>
      <c r="D105" s="120">
        <v>0</v>
      </c>
      <c r="E105" s="120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0">
        <v>0</v>
      </c>
      <c r="L105" s="120">
        <v>0</v>
      </c>
      <c r="M105" s="160">
        <f t="shared" si="14"/>
        <v>-238.9283569020667</v>
      </c>
      <c r="N105" s="160">
        <f t="shared" si="15"/>
        <v>-172.8480038851597</v>
      </c>
      <c r="O105" s="160">
        <f t="shared" si="16"/>
        <v>-1017.9118958996474</v>
      </c>
      <c r="P105" s="160">
        <f t="shared" si="17"/>
        <v>-1733.8911850200338</v>
      </c>
      <c r="Q105" s="160">
        <f t="shared" si="18"/>
        <v>-3341.9876520120015</v>
      </c>
      <c r="R105" s="160">
        <f t="shared" si="19"/>
        <v>-3281.3034498316547</v>
      </c>
      <c r="S105" s="160">
        <f t="shared" si="20"/>
        <v>-5033.2714971437345</v>
      </c>
      <c r="T105" s="160">
        <f t="shared" si="21"/>
        <v>-2068.3423907669048</v>
      </c>
      <c r="U105" s="160">
        <f t="shared" si="22"/>
        <v>-2273.174068803206</v>
      </c>
      <c r="V105" s="160">
        <f t="shared" si="23"/>
        <v>-4417.3388863728624</v>
      </c>
      <c r="W105" s="160">
        <f t="shared" si="24"/>
        <v>-7424.7962426478043</v>
      </c>
      <c r="X105" s="160">
        <f t="shared" si="25"/>
        <v>-1798.6895803576592</v>
      </c>
      <c r="Y105" s="160">
        <f t="shared" si="26"/>
        <v>-2767.4873312823765</v>
      </c>
      <c r="Z105" s="160">
        <f t="shared" si="27"/>
        <v>-9377.1949420490928</v>
      </c>
      <c r="AA105" s="160">
        <f t="shared" si="28"/>
        <v>-5662.5268689089653</v>
      </c>
      <c r="AB105" s="160">
        <f t="shared" si="29"/>
        <v>-9644.8095026685642</v>
      </c>
      <c r="AC105" s="160">
        <f t="shared" si="30"/>
        <v>-6830.4544261032852</v>
      </c>
      <c r="AD105" s="160">
        <f t="shared" si="31"/>
        <v>-7279.9915971194505</v>
      </c>
      <c r="AE105" s="160">
        <f t="shared" si="32"/>
        <v>-16955.903699422815</v>
      </c>
      <c r="AF105" s="153">
        <f t="shared" si="33"/>
        <v>2555.8936518518517</v>
      </c>
      <c r="AG105" s="160">
        <f t="shared" si="34"/>
        <v>-37608.098472727273</v>
      </c>
      <c r="AH105" s="153">
        <f t="shared" si="35"/>
        <v>3148.8846545454544</v>
      </c>
      <c r="AI105" s="160">
        <f t="shared" si="36"/>
        <v>-23756.911244679675</v>
      </c>
      <c r="AJ105" s="160">
        <f t="shared" si="37"/>
        <v>-19399.029402786953</v>
      </c>
      <c r="AK105" s="160">
        <f t="shared" si="38"/>
        <v>-22492.19111748779</v>
      </c>
      <c r="AL105" s="160">
        <f t="shared" si="39"/>
        <v>-19385.040126084612</v>
      </c>
      <c r="AM105" s="160">
        <f t="shared" si="41"/>
        <v>-25300.336500000045</v>
      </c>
      <c r="AN105" s="160">
        <f t="shared" si="43"/>
        <v>-11218.132</v>
      </c>
      <c r="AO105" s="160">
        <f t="shared" si="44"/>
        <v>-19413.53584666668</v>
      </c>
      <c r="AP105" s="160">
        <f t="shared" si="40"/>
        <v>-264189.34798123303</v>
      </c>
      <c r="AQ105" s="160">
        <f t="shared" si="42"/>
        <v>-15576473.252874183</v>
      </c>
      <c r="AR105" s="113"/>
      <c r="AS105" s="113"/>
      <c r="AT105" s="113"/>
    </row>
    <row r="106" spans="1:46" s="114" customFormat="1" ht="14.25" x14ac:dyDescent="0.2">
      <c r="A106" s="148">
        <v>2046</v>
      </c>
      <c r="B106" s="120"/>
      <c r="C106" s="120">
        <v>0</v>
      </c>
      <c r="D106" s="120">
        <v>0</v>
      </c>
      <c r="E106" s="120">
        <v>0</v>
      </c>
      <c r="F106" s="120">
        <v>0</v>
      </c>
      <c r="G106" s="120">
        <v>0</v>
      </c>
      <c r="H106" s="120">
        <v>0</v>
      </c>
      <c r="I106" s="120">
        <v>0</v>
      </c>
      <c r="J106" s="120">
        <v>0</v>
      </c>
      <c r="K106" s="120">
        <v>0</v>
      </c>
      <c r="L106" s="120">
        <v>0</v>
      </c>
      <c r="M106" s="160">
        <f t="shared" si="14"/>
        <v>-238.9283569020667</v>
      </c>
      <c r="N106" s="160">
        <f t="shared" si="15"/>
        <v>-172.8480038851597</v>
      </c>
      <c r="O106" s="160">
        <f t="shared" si="16"/>
        <v>-1017.9118958996474</v>
      </c>
      <c r="P106" s="160">
        <f t="shared" si="17"/>
        <v>-1733.8911850200338</v>
      </c>
      <c r="Q106" s="160">
        <f t="shared" si="18"/>
        <v>-3341.9876520120015</v>
      </c>
      <c r="R106" s="160">
        <f t="shared" si="19"/>
        <v>-3281.3034498316547</v>
      </c>
      <c r="S106" s="160">
        <f t="shared" si="20"/>
        <v>-5033.2714971437345</v>
      </c>
      <c r="T106" s="160">
        <f t="shared" si="21"/>
        <v>-2068.3423907669048</v>
      </c>
      <c r="U106" s="160">
        <f t="shared" si="22"/>
        <v>-2273.174068803206</v>
      </c>
      <c r="V106" s="160">
        <f t="shared" si="23"/>
        <v>-4417.3388863728624</v>
      </c>
      <c r="W106" s="160">
        <f t="shared" si="24"/>
        <v>-7424.7962426478043</v>
      </c>
      <c r="X106" s="160">
        <f t="shared" si="25"/>
        <v>-1798.6895803576592</v>
      </c>
      <c r="Y106" s="160">
        <f t="shared" si="26"/>
        <v>-2767.4873312823765</v>
      </c>
      <c r="Z106" s="160">
        <f t="shared" si="27"/>
        <v>-9377.1949420490928</v>
      </c>
      <c r="AA106" s="160">
        <f t="shared" si="28"/>
        <v>-5662.5268689089653</v>
      </c>
      <c r="AB106" s="160">
        <f t="shared" si="29"/>
        <v>-9644.8095026685642</v>
      </c>
      <c r="AC106" s="160">
        <f t="shared" si="30"/>
        <v>-6830.4544261032852</v>
      </c>
      <c r="AD106" s="160">
        <f t="shared" si="31"/>
        <v>-7279.9915971194505</v>
      </c>
      <c r="AE106" s="160">
        <f t="shared" si="32"/>
        <v>-16955.903699422815</v>
      </c>
      <c r="AF106" s="153">
        <f t="shared" si="33"/>
        <v>2555.8936518518517</v>
      </c>
      <c r="AG106" s="160">
        <f t="shared" si="34"/>
        <v>-37608.098472727273</v>
      </c>
      <c r="AH106" s="153">
        <f t="shared" si="35"/>
        <v>3148.8846545454544</v>
      </c>
      <c r="AI106" s="160">
        <f t="shared" si="36"/>
        <v>-23756.911244679675</v>
      </c>
      <c r="AJ106" s="160">
        <f t="shared" si="37"/>
        <v>-19399.029402786953</v>
      </c>
      <c r="AK106" s="160">
        <f t="shared" si="38"/>
        <v>-22492.19111748779</v>
      </c>
      <c r="AL106" s="160">
        <f t="shared" si="39"/>
        <v>-19385.040126084612</v>
      </c>
      <c r="AM106" s="160">
        <f t="shared" si="41"/>
        <v>-25300.336500000045</v>
      </c>
      <c r="AN106" s="160">
        <f t="shared" si="43"/>
        <v>-11218.132</v>
      </c>
      <c r="AO106" s="160">
        <f t="shared" si="44"/>
        <v>-19413.53584666668</v>
      </c>
      <c r="AP106" s="160">
        <f t="shared" si="40"/>
        <v>-264189.34798123303</v>
      </c>
      <c r="AQ106" s="160">
        <f t="shared" si="42"/>
        <v>-15840662.600855416</v>
      </c>
      <c r="AR106" s="113"/>
      <c r="AS106" s="113"/>
      <c r="AT106" s="113"/>
    </row>
    <row r="107" spans="1:46" s="114" customFormat="1" ht="14.25" x14ac:dyDescent="0.2">
      <c r="A107" s="148">
        <v>2047</v>
      </c>
      <c r="B107" s="120"/>
      <c r="C107" s="120">
        <v>0</v>
      </c>
      <c r="D107" s="120">
        <v>0</v>
      </c>
      <c r="E107" s="120">
        <v>0</v>
      </c>
      <c r="F107" s="120">
        <v>0</v>
      </c>
      <c r="G107" s="120">
        <v>0</v>
      </c>
      <c r="H107" s="120">
        <v>0</v>
      </c>
      <c r="I107" s="120">
        <v>0</v>
      </c>
      <c r="J107" s="120">
        <v>0</v>
      </c>
      <c r="K107" s="120">
        <v>0</v>
      </c>
      <c r="L107" s="120">
        <v>0</v>
      </c>
      <c r="M107" s="160">
        <f t="shared" si="14"/>
        <v>-238.9283569020667</v>
      </c>
      <c r="N107" s="160">
        <f t="shared" si="15"/>
        <v>-172.8480038851597</v>
      </c>
      <c r="O107" s="160">
        <f t="shared" si="16"/>
        <v>-1017.9118958996474</v>
      </c>
      <c r="P107" s="160">
        <f t="shared" si="17"/>
        <v>-1733.8911850200338</v>
      </c>
      <c r="Q107" s="160">
        <f t="shared" si="18"/>
        <v>-3341.9876520120015</v>
      </c>
      <c r="R107" s="160">
        <f t="shared" si="19"/>
        <v>-3281.3034498316547</v>
      </c>
      <c r="S107" s="160">
        <f t="shared" si="20"/>
        <v>-5033.2714971437345</v>
      </c>
      <c r="T107" s="160">
        <f t="shared" si="21"/>
        <v>-2068.3423907669048</v>
      </c>
      <c r="U107" s="160">
        <f t="shared" si="22"/>
        <v>-2273.174068803206</v>
      </c>
      <c r="V107" s="160">
        <f t="shared" si="23"/>
        <v>-4417.3388863728624</v>
      </c>
      <c r="W107" s="160">
        <f t="shared" si="24"/>
        <v>-7424.7962426478043</v>
      </c>
      <c r="X107" s="160">
        <f t="shared" si="25"/>
        <v>-1798.6895803576592</v>
      </c>
      <c r="Y107" s="160">
        <f t="shared" si="26"/>
        <v>-2767.4873312823765</v>
      </c>
      <c r="Z107" s="160">
        <f t="shared" si="27"/>
        <v>-9377.1949420490928</v>
      </c>
      <c r="AA107" s="160">
        <f t="shared" si="28"/>
        <v>-5662.5268689089653</v>
      </c>
      <c r="AB107" s="160">
        <f t="shared" si="29"/>
        <v>-9644.8095026685642</v>
      </c>
      <c r="AC107" s="160">
        <f t="shared" si="30"/>
        <v>-6830.4544261032852</v>
      </c>
      <c r="AD107" s="160">
        <f t="shared" si="31"/>
        <v>-7279.9915971194505</v>
      </c>
      <c r="AE107" s="160">
        <f t="shared" si="32"/>
        <v>-16955.903699422815</v>
      </c>
      <c r="AF107" s="153">
        <f t="shared" si="33"/>
        <v>2555.8936518518517</v>
      </c>
      <c r="AG107" s="160">
        <f t="shared" si="34"/>
        <v>-37608.098472727273</v>
      </c>
      <c r="AH107" s="153">
        <f t="shared" si="35"/>
        <v>3148.8846545454544</v>
      </c>
      <c r="AI107" s="160">
        <f t="shared" si="36"/>
        <v>-23756.911244679675</v>
      </c>
      <c r="AJ107" s="160">
        <f t="shared" si="37"/>
        <v>-19399.029402786953</v>
      </c>
      <c r="AK107" s="160">
        <f t="shared" si="38"/>
        <v>-22492.19111748779</v>
      </c>
      <c r="AL107" s="160">
        <f t="shared" si="39"/>
        <v>-19385.040126084612</v>
      </c>
      <c r="AM107" s="160">
        <f t="shared" si="41"/>
        <v>-25300.336500000045</v>
      </c>
      <c r="AN107" s="160">
        <f t="shared" si="43"/>
        <v>-11218.132</v>
      </c>
      <c r="AO107" s="160">
        <f t="shared" si="44"/>
        <v>-19413.53584666668</v>
      </c>
      <c r="AP107" s="160">
        <f t="shared" si="40"/>
        <v>-264189.34798123303</v>
      </c>
      <c r="AQ107" s="160">
        <f t="shared" si="42"/>
        <v>-16104851.948836649</v>
      </c>
      <c r="AR107" s="113"/>
      <c r="AS107" s="113"/>
      <c r="AT107" s="113"/>
    </row>
    <row r="108" spans="1:46" s="114" customFormat="1" ht="14.25" x14ac:dyDescent="0.2">
      <c r="A108" s="148">
        <v>2048</v>
      </c>
      <c r="B108" s="120"/>
      <c r="C108" s="120">
        <v>0</v>
      </c>
      <c r="D108" s="120">
        <v>0</v>
      </c>
      <c r="E108" s="120">
        <v>0</v>
      </c>
      <c r="F108" s="120">
        <v>0</v>
      </c>
      <c r="G108" s="120">
        <v>0</v>
      </c>
      <c r="H108" s="120">
        <v>0</v>
      </c>
      <c r="I108" s="120">
        <v>0</v>
      </c>
      <c r="J108" s="120">
        <v>0</v>
      </c>
      <c r="K108" s="120">
        <v>0</v>
      </c>
      <c r="L108" s="120">
        <v>0</v>
      </c>
      <c r="M108" s="160">
        <f t="shared" si="14"/>
        <v>-238.9283569020667</v>
      </c>
      <c r="N108" s="160">
        <f t="shared" si="15"/>
        <v>-172.8480038851597</v>
      </c>
      <c r="O108" s="160">
        <f t="shared" si="16"/>
        <v>-1017.9118958996474</v>
      </c>
      <c r="P108" s="160">
        <f t="shared" si="17"/>
        <v>-1733.8911850200338</v>
      </c>
      <c r="Q108" s="160">
        <f t="shared" si="18"/>
        <v>-3341.9876520120015</v>
      </c>
      <c r="R108" s="160">
        <f t="shared" si="19"/>
        <v>-3281.3034498316547</v>
      </c>
      <c r="S108" s="160">
        <f t="shared" si="20"/>
        <v>-5033.2714971437345</v>
      </c>
      <c r="T108" s="160">
        <f t="shared" si="21"/>
        <v>-2068.3423907669048</v>
      </c>
      <c r="U108" s="160">
        <f t="shared" si="22"/>
        <v>-2273.174068803206</v>
      </c>
      <c r="V108" s="160">
        <f t="shared" si="23"/>
        <v>-4417.3388863728624</v>
      </c>
      <c r="W108" s="160">
        <f t="shared" si="24"/>
        <v>-7424.7962426478043</v>
      </c>
      <c r="X108" s="160">
        <f t="shared" si="25"/>
        <v>-1798.6895803576592</v>
      </c>
      <c r="Y108" s="160">
        <f t="shared" si="26"/>
        <v>-2767.4873312823765</v>
      </c>
      <c r="Z108" s="160">
        <f t="shared" si="27"/>
        <v>-9377.1949420490928</v>
      </c>
      <c r="AA108" s="160">
        <f t="shared" si="28"/>
        <v>-5662.5268689089653</v>
      </c>
      <c r="AB108" s="160">
        <f t="shared" si="29"/>
        <v>-9644.8095026685642</v>
      </c>
      <c r="AC108" s="160">
        <f t="shared" si="30"/>
        <v>-6830.4544261032852</v>
      </c>
      <c r="AD108" s="160">
        <f t="shared" si="31"/>
        <v>-7279.9915971194505</v>
      </c>
      <c r="AE108" s="160">
        <f t="shared" si="32"/>
        <v>-16955.903699422815</v>
      </c>
      <c r="AF108" s="153">
        <f t="shared" si="33"/>
        <v>2555.8936518518517</v>
      </c>
      <c r="AG108" s="160">
        <f t="shared" si="34"/>
        <v>-37608.098472727273</v>
      </c>
      <c r="AH108" s="153">
        <f t="shared" si="35"/>
        <v>3148.8846545454544</v>
      </c>
      <c r="AI108" s="160">
        <f t="shared" si="36"/>
        <v>-23756.911244679675</v>
      </c>
      <c r="AJ108" s="160">
        <f t="shared" si="37"/>
        <v>-19399.029402786953</v>
      </c>
      <c r="AK108" s="160">
        <f t="shared" si="38"/>
        <v>-22492.19111748779</v>
      </c>
      <c r="AL108" s="160">
        <f t="shared" si="39"/>
        <v>-19385.040126084612</v>
      </c>
      <c r="AM108" s="160">
        <f t="shared" si="41"/>
        <v>-25300.336500000045</v>
      </c>
      <c r="AN108" s="160">
        <f t="shared" si="43"/>
        <v>-11218.132</v>
      </c>
      <c r="AO108" s="160">
        <f t="shared" si="44"/>
        <v>-19413.53584666668</v>
      </c>
      <c r="AP108" s="160">
        <f t="shared" si="40"/>
        <v>-264189.34798123303</v>
      </c>
      <c r="AQ108" s="160">
        <f t="shared" si="42"/>
        <v>-16369041.296817882</v>
      </c>
      <c r="AR108" s="113"/>
      <c r="AS108" s="113"/>
      <c r="AT108" s="113"/>
    </row>
    <row r="109" spans="1:46" s="114" customFormat="1" ht="14.25" x14ac:dyDescent="0.2">
      <c r="A109" s="148">
        <v>2049</v>
      </c>
      <c r="B109" s="120"/>
      <c r="C109" s="120">
        <v>0</v>
      </c>
      <c r="D109" s="120">
        <v>0</v>
      </c>
      <c r="E109" s="120">
        <v>0</v>
      </c>
      <c r="F109" s="120">
        <v>0</v>
      </c>
      <c r="G109" s="120">
        <v>0</v>
      </c>
      <c r="H109" s="120">
        <v>0</v>
      </c>
      <c r="I109" s="120">
        <v>0</v>
      </c>
      <c r="J109" s="120">
        <v>0</v>
      </c>
      <c r="K109" s="120">
        <v>0</v>
      </c>
      <c r="L109" s="120">
        <v>0</v>
      </c>
      <c r="M109" s="125"/>
      <c r="N109" s="160">
        <f t="shared" si="15"/>
        <v>-172.8480038851597</v>
      </c>
      <c r="O109" s="160">
        <f t="shared" si="16"/>
        <v>-1017.9118958996474</v>
      </c>
      <c r="P109" s="160">
        <f t="shared" si="17"/>
        <v>-1733.8911850200338</v>
      </c>
      <c r="Q109" s="160">
        <f t="shared" si="18"/>
        <v>-3341.9876520120015</v>
      </c>
      <c r="R109" s="160">
        <f t="shared" si="19"/>
        <v>-3281.3034498316547</v>
      </c>
      <c r="S109" s="160">
        <f t="shared" si="20"/>
        <v>-5033.2714971437345</v>
      </c>
      <c r="T109" s="160">
        <f t="shared" si="21"/>
        <v>-2068.3423907669048</v>
      </c>
      <c r="U109" s="160">
        <f t="shared" si="22"/>
        <v>-2273.174068803206</v>
      </c>
      <c r="V109" s="160">
        <f t="shared" si="23"/>
        <v>-4417.3388863728624</v>
      </c>
      <c r="W109" s="160">
        <f t="shared" si="24"/>
        <v>-7424.7962426478043</v>
      </c>
      <c r="X109" s="160">
        <f t="shared" si="25"/>
        <v>-1798.6895803576592</v>
      </c>
      <c r="Y109" s="160">
        <f t="shared" si="26"/>
        <v>-2767.4873312823765</v>
      </c>
      <c r="Z109" s="160">
        <f t="shared" si="27"/>
        <v>-9377.1949420490928</v>
      </c>
      <c r="AA109" s="160">
        <f t="shared" si="28"/>
        <v>-5662.5268689089653</v>
      </c>
      <c r="AB109" s="160">
        <f t="shared" si="29"/>
        <v>-9644.8095026685642</v>
      </c>
      <c r="AC109" s="160">
        <f t="shared" si="30"/>
        <v>-6830.4544261032852</v>
      </c>
      <c r="AD109" s="160">
        <f t="shared" si="31"/>
        <v>-7279.9915971194505</v>
      </c>
      <c r="AE109" s="160">
        <f t="shared" si="32"/>
        <v>-16955.903699422815</v>
      </c>
      <c r="AF109" s="153">
        <f t="shared" si="33"/>
        <v>2555.8936518518517</v>
      </c>
      <c r="AG109" s="160">
        <f t="shared" si="34"/>
        <v>-37608.098472727273</v>
      </c>
      <c r="AH109" s="153">
        <f t="shared" si="35"/>
        <v>3148.8846545454544</v>
      </c>
      <c r="AI109" s="160">
        <f t="shared" si="36"/>
        <v>-23756.911244679675</v>
      </c>
      <c r="AJ109" s="160">
        <f t="shared" si="37"/>
        <v>-19399.029402786953</v>
      </c>
      <c r="AK109" s="160">
        <f t="shared" si="38"/>
        <v>-22492.19111748779</v>
      </c>
      <c r="AL109" s="160">
        <f t="shared" si="39"/>
        <v>-19385.040126084612</v>
      </c>
      <c r="AM109" s="160">
        <f t="shared" si="41"/>
        <v>-25300.336500000045</v>
      </c>
      <c r="AN109" s="160">
        <f t="shared" si="43"/>
        <v>-11218.132</v>
      </c>
      <c r="AO109" s="160">
        <f t="shared" si="44"/>
        <v>-19413.53584666668</v>
      </c>
      <c r="AP109" s="160">
        <f t="shared" si="40"/>
        <v>-263950.41962433094</v>
      </c>
      <c r="AQ109" s="160">
        <f t="shared" si="42"/>
        <v>-16632991.716442212</v>
      </c>
      <c r="AR109" s="113"/>
      <c r="AS109" s="113"/>
      <c r="AT109" s="113"/>
    </row>
    <row r="110" spans="1:46" s="114" customFormat="1" ht="14.25" x14ac:dyDescent="0.2">
      <c r="A110" s="148">
        <v>2050</v>
      </c>
      <c r="B110" s="120"/>
      <c r="C110" s="120">
        <v>0</v>
      </c>
      <c r="D110" s="120">
        <v>0</v>
      </c>
      <c r="E110" s="120">
        <v>0</v>
      </c>
      <c r="F110" s="120">
        <v>0</v>
      </c>
      <c r="G110" s="120">
        <v>0</v>
      </c>
      <c r="H110" s="120">
        <v>0</v>
      </c>
      <c r="I110" s="120">
        <v>0</v>
      </c>
      <c r="J110" s="120">
        <v>0</v>
      </c>
      <c r="K110" s="120">
        <v>0</v>
      </c>
      <c r="L110" s="120">
        <v>0</v>
      </c>
      <c r="M110" s="125"/>
      <c r="N110" s="160"/>
      <c r="O110" s="160">
        <f t="shared" si="16"/>
        <v>-1017.9118958996474</v>
      </c>
      <c r="P110" s="160">
        <f t="shared" si="17"/>
        <v>-1733.8911850200338</v>
      </c>
      <c r="Q110" s="160">
        <f t="shared" si="18"/>
        <v>-3341.9876520120015</v>
      </c>
      <c r="R110" s="160">
        <f t="shared" si="19"/>
        <v>-3281.3034498316547</v>
      </c>
      <c r="S110" s="160">
        <f t="shared" si="20"/>
        <v>-5033.2714971437345</v>
      </c>
      <c r="T110" s="160">
        <f t="shared" si="21"/>
        <v>-2068.3423907669048</v>
      </c>
      <c r="U110" s="160">
        <f t="shared" si="22"/>
        <v>-2273.174068803206</v>
      </c>
      <c r="V110" s="160">
        <f t="shared" si="23"/>
        <v>-4417.3388863728624</v>
      </c>
      <c r="W110" s="160">
        <f t="shared" si="24"/>
        <v>-7424.7962426478043</v>
      </c>
      <c r="X110" s="160">
        <f t="shared" si="25"/>
        <v>-1798.6895803576592</v>
      </c>
      <c r="Y110" s="160">
        <f t="shared" si="26"/>
        <v>-2767.4873312823765</v>
      </c>
      <c r="Z110" s="160">
        <f t="shared" si="27"/>
        <v>-9377.1949420490928</v>
      </c>
      <c r="AA110" s="160">
        <f t="shared" si="28"/>
        <v>-5662.5268689089653</v>
      </c>
      <c r="AB110" s="160">
        <f t="shared" si="29"/>
        <v>-9644.8095026685642</v>
      </c>
      <c r="AC110" s="160">
        <f t="shared" si="30"/>
        <v>-6830.4544261032852</v>
      </c>
      <c r="AD110" s="160">
        <f t="shared" si="31"/>
        <v>-7279.9915971194505</v>
      </c>
      <c r="AE110" s="160">
        <f t="shared" si="32"/>
        <v>-16955.903699422815</v>
      </c>
      <c r="AF110" s="153">
        <f t="shared" si="33"/>
        <v>2555.8936518518517</v>
      </c>
      <c r="AG110" s="160">
        <f t="shared" si="34"/>
        <v>-37608.098472727273</v>
      </c>
      <c r="AH110" s="153">
        <f t="shared" si="35"/>
        <v>3148.8846545454544</v>
      </c>
      <c r="AI110" s="160">
        <f t="shared" si="36"/>
        <v>-23756.911244679675</v>
      </c>
      <c r="AJ110" s="160">
        <f t="shared" si="37"/>
        <v>-19399.029402786953</v>
      </c>
      <c r="AK110" s="160">
        <f t="shared" si="38"/>
        <v>-22492.19111748779</v>
      </c>
      <c r="AL110" s="160">
        <f t="shared" si="39"/>
        <v>-19385.040126084612</v>
      </c>
      <c r="AM110" s="160">
        <f t="shared" si="41"/>
        <v>-25300.336500000045</v>
      </c>
      <c r="AN110" s="160">
        <f t="shared" si="43"/>
        <v>-11218.132</v>
      </c>
      <c r="AO110" s="160">
        <f t="shared" si="44"/>
        <v>-19413.53584666668</v>
      </c>
      <c r="AP110" s="160">
        <f t="shared" si="40"/>
        <v>-263777.57162044581</v>
      </c>
      <c r="AQ110" s="160">
        <f t="shared" si="42"/>
        <v>-16896769.288062658</v>
      </c>
      <c r="AR110" s="113"/>
      <c r="AS110" s="113"/>
      <c r="AT110" s="113"/>
    </row>
    <row r="111" spans="1:46" s="114" customFormat="1" ht="14.25" x14ac:dyDescent="0.2">
      <c r="A111" s="148">
        <v>2051</v>
      </c>
      <c r="B111" s="120"/>
      <c r="C111" s="120">
        <v>0</v>
      </c>
      <c r="D111" s="120">
        <v>0</v>
      </c>
      <c r="E111" s="120">
        <v>0</v>
      </c>
      <c r="F111" s="120">
        <v>0</v>
      </c>
      <c r="G111" s="120">
        <v>0</v>
      </c>
      <c r="H111" s="120">
        <v>0</v>
      </c>
      <c r="I111" s="120">
        <v>0</v>
      </c>
      <c r="J111" s="120">
        <v>0</v>
      </c>
      <c r="K111" s="120">
        <v>0</v>
      </c>
      <c r="L111" s="120">
        <v>0</v>
      </c>
      <c r="M111" s="125"/>
      <c r="N111" s="160"/>
      <c r="O111" s="160"/>
      <c r="P111" s="160">
        <f t="shared" si="17"/>
        <v>-1733.8911850200338</v>
      </c>
      <c r="Q111" s="160">
        <f t="shared" si="18"/>
        <v>-3341.9876520120015</v>
      </c>
      <c r="R111" s="160">
        <f t="shared" si="19"/>
        <v>-3281.3034498316547</v>
      </c>
      <c r="S111" s="160">
        <f t="shared" si="20"/>
        <v>-5033.2714971437345</v>
      </c>
      <c r="T111" s="160">
        <f t="shared" si="21"/>
        <v>-2068.3423907669048</v>
      </c>
      <c r="U111" s="160">
        <f t="shared" si="22"/>
        <v>-2273.174068803206</v>
      </c>
      <c r="V111" s="160">
        <f t="shared" si="23"/>
        <v>-4417.3388863728624</v>
      </c>
      <c r="W111" s="160">
        <f t="shared" si="24"/>
        <v>-7424.7962426478043</v>
      </c>
      <c r="X111" s="160">
        <f t="shared" si="25"/>
        <v>-1798.6895803576592</v>
      </c>
      <c r="Y111" s="160">
        <f t="shared" si="26"/>
        <v>-2767.4873312823765</v>
      </c>
      <c r="Z111" s="160">
        <f t="shared" si="27"/>
        <v>-9377.1949420490928</v>
      </c>
      <c r="AA111" s="160">
        <f t="shared" si="28"/>
        <v>-5662.5268689089653</v>
      </c>
      <c r="AB111" s="160">
        <f t="shared" si="29"/>
        <v>-9644.8095026685642</v>
      </c>
      <c r="AC111" s="160">
        <f t="shared" si="30"/>
        <v>-6830.4544261032852</v>
      </c>
      <c r="AD111" s="160">
        <f t="shared" si="31"/>
        <v>-7279.9915971194505</v>
      </c>
      <c r="AE111" s="160">
        <f t="shared" si="32"/>
        <v>-16955.903699422815</v>
      </c>
      <c r="AF111" s="153">
        <f t="shared" si="33"/>
        <v>2555.8936518518517</v>
      </c>
      <c r="AG111" s="160">
        <f t="shared" si="34"/>
        <v>-37608.098472727273</v>
      </c>
      <c r="AH111" s="153">
        <f t="shared" si="35"/>
        <v>3148.8846545454544</v>
      </c>
      <c r="AI111" s="160">
        <f t="shared" si="36"/>
        <v>-23756.911244679675</v>
      </c>
      <c r="AJ111" s="160">
        <f t="shared" si="37"/>
        <v>-19399.029402786953</v>
      </c>
      <c r="AK111" s="160">
        <f t="shared" si="38"/>
        <v>-22492.19111748779</v>
      </c>
      <c r="AL111" s="160">
        <f t="shared" si="39"/>
        <v>-19385.040126084612</v>
      </c>
      <c r="AM111" s="160">
        <f t="shared" si="41"/>
        <v>-25300.336500000045</v>
      </c>
      <c r="AN111" s="160">
        <f t="shared" si="43"/>
        <v>-11218.132</v>
      </c>
      <c r="AO111" s="160">
        <f t="shared" si="44"/>
        <v>-19413.53584666668</v>
      </c>
      <c r="AP111" s="160">
        <f t="shared" si="40"/>
        <v>-262759.65972454613</v>
      </c>
      <c r="AQ111" s="160">
        <f t="shared" si="42"/>
        <v>-17159528.947787203</v>
      </c>
      <c r="AR111" s="113"/>
      <c r="AS111" s="113"/>
      <c r="AT111" s="113"/>
    </row>
    <row r="112" spans="1:46" s="114" customFormat="1" ht="14.25" x14ac:dyDescent="0.2">
      <c r="A112" s="148">
        <v>2052</v>
      </c>
      <c r="B112" s="120"/>
      <c r="C112" s="120">
        <v>0</v>
      </c>
      <c r="D112" s="120">
        <v>0</v>
      </c>
      <c r="E112" s="120">
        <v>0</v>
      </c>
      <c r="F112" s="120">
        <v>0</v>
      </c>
      <c r="G112" s="120">
        <v>0</v>
      </c>
      <c r="H112" s="120">
        <v>0</v>
      </c>
      <c r="I112" s="120">
        <v>0</v>
      </c>
      <c r="J112" s="120">
        <v>0</v>
      </c>
      <c r="K112" s="120">
        <v>0</v>
      </c>
      <c r="L112" s="120">
        <v>0</v>
      </c>
      <c r="M112" s="125"/>
      <c r="N112" s="160"/>
      <c r="O112" s="160"/>
      <c r="P112" s="160"/>
      <c r="Q112" s="160">
        <f t="shared" si="18"/>
        <v>-3341.9876520120015</v>
      </c>
      <c r="R112" s="160">
        <f t="shared" si="19"/>
        <v>-3281.3034498316547</v>
      </c>
      <c r="S112" s="160">
        <f t="shared" si="20"/>
        <v>-5033.2714971437345</v>
      </c>
      <c r="T112" s="160">
        <f t="shared" si="21"/>
        <v>-2068.3423907669048</v>
      </c>
      <c r="U112" s="160">
        <f t="shared" si="22"/>
        <v>-2273.174068803206</v>
      </c>
      <c r="V112" s="160">
        <f t="shared" si="23"/>
        <v>-4417.3388863728624</v>
      </c>
      <c r="W112" s="160">
        <f t="shared" si="24"/>
        <v>-7424.7962426478043</v>
      </c>
      <c r="X112" s="160">
        <f t="shared" si="25"/>
        <v>-1798.6895803576592</v>
      </c>
      <c r="Y112" s="160">
        <f t="shared" si="26"/>
        <v>-2767.4873312823765</v>
      </c>
      <c r="Z112" s="160">
        <f t="shared" si="27"/>
        <v>-9377.1949420490928</v>
      </c>
      <c r="AA112" s="160">
        <f t="shared" si="28"/>
        <v>-5662.5268689089653</v>
      </c>
      <c r="AB112" s="160">
        <f t="shared" si="29"/>
        <v>-9644.8095026685642</v>
      </c>
      <c r="AC112" s="160">
        <f t="shared" si="30"/>
        <v>-6830.4544261032852</v>
      </c>
      <c r="AD112" s="160">
        <f t="shared" si="31"/>
        <v>-7279.9915971194505</v>
      </c>
      <c r="AE112" s="160">
        <f t="shared" si="32"/>
        <v>-16955.903699422815</v>
      </c>
      <c r="AF112" s="153">
        <f t="shared" si="33"/>
        <v>2555.8936518518517</v>
      </c>
      <c r="AG112" s="160">
        <f t="shared" si="34"/>
        <v>-37608.098472727273</v>
      </c>
      <c r="AH112" s="153">
        <f t="shared" si="35"/>
        <v>3148.8846545454544</v>
      </c>
      <c r="AI112" s="160">
        <f t="shared" si="36"/>
        <v>-23756.911244679675</v>
      </c>
      <c r="AJ112" s="160">
        <f t="shared" si="37"/>
        <v>-19399.029402786953</v>
      </c>
      <c r="AK112" s="160">
        <f t="shared" si="38"/>
        <v>-22492.19111748779</v>
      </c>
      <c r="AL112" s="160">
        <f t="shared" si="39"/>
        <v>-19385.040126084612</v>
      </c>
      <c r="AM112" s="160">
        <f t="shared" si="41"/>
        <v>-25300.336500000045</v>
      </c>
      <c r="AN112" s="160">
        <f t="shared" si="43"/>
        <v>-11218.132</v>
      </c>
      <c r="AO112" s="160">
        <f t="shared" si="44"/>
        <v>-19413.53584666668</v>
      </c>
      <c r="AP112" s="160">
        <f t="shared" si="40"/>
        <v>-261025.76853952609</v>
      </c>
      <c r="AQ112" s="160">
        <f t="shared" si="42"/>
        <v>-17420554.716326728</v>
      </c>
      <c r="AR112" s="113"/>
      <c r="AS112" s="113"/>
      <c r="AT112" s="113"/>
    </row>
    <row r="113" spans="1:46" s="114" customFormat="1" ht="14.25" x14ac:dyDescent="0.2">
      <c r="A113" s="148">
        <v>2053</v>
      </c>
      <c r="B113" s="120"/>
      <c r="C113" s="120">
        <v>0</v>
      </c>
      <c r="D113" s="120">
        <v>0</v>
      </c>
      <c r="E113" s="120">
        <v>0</v>
      </c>
      <c r="F113" s="120">
        <v>0</v>
      </c>
      <c r="G113" s="120">
        <v>0</v>
      </c>
      <c r="H113" s="120">
        <v>0</v>
      </c>
      <c r="I113" s="120">
        <v>0</v>
      </c>
      <c r="J113" s="120">
        <v>0</v>
      </c>
      <c r="K113" s="120">
        <v>0</v>
      </c>
      <c r="L113" s="120">
        <v>0</v>
      </c>
      <c r="M113" s="125"/>
      <c r="N113" s="160"/>
      <c r="O113" s="160"/>
      <c r="P113" s="160"/>
      <c r="Q113" s="160"/>
      <c r="R113" s="160">
        <f t="shared" si="19"/>
        <v>-3281.3034498316547</v>
      </c>
      <c r="S113" s="160">
        <f t="shared" si="20"/>
        <v>-5033.2714971437345</v>
      </c>
      <c r="T113" s="160">
        <f t="shared" si="21"/>
        <v>-2068.3423907669048</v>
      </c>
      <c r="U113" s="160">
        <f t="shared" si="22"/>
        <v>-2273.174068803206</v>
      </c>
      <c r="V113" s="160">
        <f t="shared" si="23"/>
        <v>-4417.3388863728624</v>
      </c>
      <c r="W113" s="160">
        <f t="shared" si="24"/>
        <v>-7424.7962426478043</v>
      </c>
      <c r="X113" s="160">
        <f t="shared" si="25"/>
        <v>-1798.6895803576592</v>
      </c>
      <c r="Y113" s="160">
        <f t="shared" si="26"/>
        <v>-2767.4873312823765</v>
      </c>
      <c r="Z113" s="160">
        <f t="shared" si="27"/>
        <v>-9377.1949420490928</v>
      </c>
      <c r="AA113" s="160">
        <f t="shared" si="28"/>
        <v>-5662.5268689089653</v>
      </c>
      <c r="AB113" s="160">
        <f t="shared" si="29"/>
        <v>-9644.8095026685642</v>
      </c>
      <c r="AC113" s="160">
        <f t="shared" si="30"/>
        <v>-6830.4544261032852</v>
      </c>
      <c r="AD113" s="160">
        <f t="shared" si="31"/>
        <v>-7279.9915971194505</v>
      </c>
      <c r="AE113" s="160">
        <f t="shared" si="32"/>
        <v>-16955.903699422815</v>
      </c>
      <c r="AF113" s="153">
        <f t="shared" si="33"/>
        <v>2555.8936518518517</v>
      </c>
      <c r="AG113" s="160">
        <f t="shared" si="34"/>
        <v>-37608.098472727273</v>
      </c>
      <c r="AH113" s="153">
        <f t="shared" si="35"/>
        <v>3148.8846545454544</v>
      </c>
      <c r="AI113" s="160">
        <f t="shared" si="36"/>
        <v>-23756.911244679675</v>
      </c>
      <c r="AJ113" s="160">
        <f t="shared" si="37"/>
        <v>-19399.029402786953</v>
      </c>
      <c r="AK113" s="160">
        <f t="shared" si="38"/>
        <v>-22492.19111748779</v>
      </c>
      <c r="AL113" s="160">
        <f t="shared" si="39"/>
        <v>-19385.040126084612</v>
      </c>
      <c r="AM113" s="160">
        <f t="shared" si="41"/>
        <v>-25300.336500000045</v>
      </c>
      <c r="AN113" s="160">
        <f t="shared" si="43"/>
        <v>-11218.132</v>
      </c>
      <c r="AO113" s="160">
        <f t="shared" si="44"/>
        <v>-19413.53584666668</v>
      </c>
      <c r="AP113" s="160">
        <f t="shared" si="40"/>
        <v>-257683.78088751412</v>
      </c>
      <c r="AQ113" s="160">
        <f t="shared" si="42"/>
        <v>-17678238.497214243</v>
      </c>
      <c r="AR113" s="113"/>
      <c r="AS113" s="113"/>
      <c r="AT113" s="113"/>
    </row>
    <row r="114" spans="1:46" s="114" customFormat="1" ht="14.25" x14ac:dyDescent="0.2">
      <c r="A114" s="148">
        <v>2054</v>
      </c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5"/>
      <c r="N114" s="160"/>
      <c r="O114" s="160"/>
      <c r="P114" s="160"/>
      <c r="Q114" s="160"/>
      <c r="R114" s="160"/>
      <c r="S114" s="160">
        <f t="shared" si="20"/>
        <v>-5033.2714971437345</v>
      </c>
      <c r="T114" s="160">
        <f t="shared" si="21"/>
        <v>-2068.3423907669048</v>
      </c>
      <c r="U114" s="160">
        <f t="shared" si="22"/>
        <v>-2273.174068803206</v>
      </c>
      <c r="V114" s="160">
        <f t="shared" si="23"/>
        <v>-4417.3388863728624</v>
      </c>
      <c r="W114" s="160">
        <f t="shared" si="24"/>
        <v>-7424.7962426478043</v>
      </c>
      <c r="X114" s="160">
        <f t="shared" si="25"/>
        <v>-1798.6895803576592</v>
      </c>
      <c r="Y114" s="160">
        <f t="shared" si="26"/>
        <v>-2767.4873312823765</v>
      </c>
      <c r="Z114" s="160">
        <f t="shared" si="27"/>
        <v>-9377.1949420490928</v>
      </c>
      <c r="AA114" s="160">
        <f t="shared" si="28"/>
        <v>-5662.5268689089653</v>
      </c>
      <c r="AB114" s="160">
        <f t="shared" si="29"/>
        <v>-9644.8095026685642</v>
      </c>
      <c r="AC114" s="160">
        <f t="shared" si="30"/>
        <v>-6830.4544261032852</v>
      </c>
      <c r="AD114" s="160">
        <f t="shared" si="31"/>
        <v>-7279.9915971194505</v>
      </c>
      <c r="AE114" s="160">
        <f t="shared" si="32"/>
        <v>-16955.903699422815</v>
      </c>
      <c r="AF114" s="153">
        <f t="shared" si="33"/>
        <v>2555.8936518518517</v>
      </c>
      <c r="AG114" s="160">
        <f t="shared" si="34"/>
        <v>-37608.098472727273</v>
      </c>
      <c r="AH114" s="153">
        <f t="shared" si="35"/>
        <v>3148.8846545454544</v>
      </c>
      <c r="AI114" s="160">
        <f t="shared" si="36"/>
        <v>-23756.911244679675</v>
      </c>
      <c r="AJ114" s="160">
        <f t="shared" si="37"/>
        <v>-19399.029402786953</v>
      </c>
      <c r="AK114" s="160">
        <f t="shared" si="38"/>
        <v>-22492.19111748779</v>
      </c>
      <c r="AL114" s="160">
        <f t="shared" si="39"/>
        <v>-19385.040126084612</v>
      </c>
      <c r="AM114" s="160">
        <f t="shared" si="41"/>
        <v>-25300.336500000045</v>
      </c>
      <c r="AN114" s="160">
        <f t="shared" si="43"/>
        <v>-11218.132</v>
      </c>
      <c r="AO114" s="160">
        <f t="shared" si="44"/>
        <v>-19413.53584666668</v>
      </c>
      <c r="AP114" s="160">
        <f t="shared" si="40"/>
        <v>-254402.47743768245</v>
      </c>
      <c r="AQ114" s="160">
        <f t="shared" si="42"/>
        <v>-17932640.974651925</v>
      </c>
      <c r="AR114" s="113"/>
      <c r="AS114" s="113"/>
      <c r="AT114" s="113"/>
    </row>
    <row r="115" spans="1:46" s="114" customFormat="1" ht="14.25" x14ac:dyDescent="0.2">
      <c r="A115" s="148">
        <v>2055</v>
      </c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5"/>
      <c r="N115" s="160"/>
      <c r="O115" s="160"/>
      <c r="P115" s="160"/>
      <c r="Q115" s="160"/>
      <c r="R115" s="160"/>
      <c r="S115" s="160"/>
      <c r="T115" s="160">
        <f t="shared" si="21"/>
        <v>-2068.3423907669048</v>
      </c>
      <c r="U115" s="160">
        <f t="shared" si="22"/>
        <v>-2273.174068803206</v>
      </c>
      <c r="V115" s="160">
        <f t="shared" si="23"/>
        <v>-4417.3388863728624</v>
      </c>
      <c r="W115" s="160">
        <f t="shared" si="24"/>
        <v>-7424.7962426478043</v>
      </c>
      <c r="X115" s="160">
        <f t="shared" si="25"/>
        <v>-1798.6895803576592</v>
      </c>
      <c r="Y115" s="160">
        <f t="shared" si="26"/>
        <v>-2767.4873312823765</v>
      </c>
      <c r="Z115" s="160">
        <f t="shared" si="27"/>
        <v>-9377.1949420490928</v>
      </c>
      <c r="AA115" s="160">
        <f t="shared" si="28"/>
        <v>-5662.5268689089653</v>
      </c>
      <c r="AB115" s="160">
        <f t="shared" si="29"/>
        <v>-9644.8095026685642</v>
      </c>
      <c r="AC115" s="160">
        <f t="shared" si="30"/>
        <v>-6830.4544261032852</v>
      </c>
      <c r="AD115" s="160">
        <f t="shared" si="31"/>
        <v>-7279.9915971194505</v>
      </c>
      <c r="AE115" s="160">
        <f t="shared" si="32"/>
        <v>-16955.903699422815</v>
      </c>
      <c r="AF115" s="153">
        <f t="shared" si="33"/>
        <v>2555.8936518518517</v>
      </c>
      <c r="AG115" s="160">
        <f t="shared" si="34"/>
        <v>-37608.098472727273</v>
      </c>
      <c r="AH115" s="153">
        <f t="shared" si="35"/>
        <v>3148.8846545454544</v>
      </c>
      <c r="AI115" s="160">
        <f t="shared" si="36"/>
        <v>-23756.911244679675</v>
      </c>
      <c r="AJ115" s="160">
        <f t="shared" si="37"/>
        <v>-19399.029402786953</v>
      </c>
      <c r="AK115" s="160">
        <f t="shared" si="38"/>
        <v>-22492.19111748779</v>
      </c>
      <c r="AL115" s="160">
        <f t="shared" si="39"/>
        <v>-19385.040126084612</v>
      </c>
      <c r="AM115" s="160">
        <f t="shared" si="41"/>
        <v>-25300.336500000045</v>
      </c>
      <c r="AN115" s="160">
        <f t="shared" si="43"/>
        <v>-11218.132</v>
      </c>
      <c r="AO115" s="160">
        <f t="shared" si="44"/>
        <v>-19413.53584666668</v>
      </c>
      <c r="AP115" s="160">
        <f t="shared" si="40"/>
        <v>-249369.20594053873</v>
      </c>
      <c r="AQ115" s="160">
        <f t="shared" si="42"/>
        <v>-18182010.180592462</v>
      </c>
      <c r="AR115" s="113"/>
      <c r="AS115" s="113"/>
      <c r="AT115" s="113"/>
    </row>
    <row r="116" spans="1:46" s="114" customFormat="1" ht="14.25" x14ac:dyDescent="0.2">
      <c r="A116" s="148">
        <v>2056</v>
      </c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5"/>
      <c r="N116" s="160"/>
      <c r="O116" s="160"/>
      <c r="P116" s="160"/>
      <c r="Q116" s="160"/>
      <c r="R116" s="160"/>
      <c r="S116" s="160"/>
      <c r="T116" s="160"/>
      <c r="U116" s="160">
        <f t="shared" si="22"/>
        <v>-2273.174068803206</v>
      </c>
      <c r="V116" s="160">
        <f t="shared" si="23"/>
        <v>-4417.3388863728624</v>
      </c>
      <c r="W116" s="160">
        <f t="shared" si="24"/>
        <v>-7424.7962426478043</v>
      </c>
      <c r="X116" s="160">
        <f t="shared" si="25"/>
        <v>-1798.6895803576592</v>
      </c>
      <c r="Y116" s="160">
        <f t="shared" si="26"/>
        <v>-2767.4873312823765</v>
      </c>
      <c r="Z116" s="160">
        <f t="shared" si="27"/>
        <v>-9377.1949420490928</v>
      </c>
      <c r="AA116" s="160">
        <f t="shared" si="28"/>
        <v>-5662.5268689089653</v>
      </c>
      <c r="AB116" s="160">
        <f t="shared" si="29"/>
        <v>-9644.8095026685642</v>
      </c>
      <c r="AC116" s="160">
        <f t="shared" si="30"/>
        <v>-6830.4544261032852</v>
      </c>
      <c r="AD116" s="160">
        <f t="shared" si="31"/>
        <v>-7279.9915971194505</v>
      </c>
      <c r="AE116" s="160">
        <f t="shared" si="32"/>
        <v>-16955.903699422815</v>
      </c>
      <c r="AF116" s="153">
        <f t="shared" si="33"/>
        <v>2555.8936518518517</v>
      </c>
      <c r="AG116" s="160">
        <f t="shared" si="34"/>
        <v>-37608.098472727273</v>
      </c>
      <c r="AH116" s="153">
        <f t="shared" si="35"/>
        <v>3148.8846545454544</v>
      </c>
      <c r="AI116" s="160">
        <f t="shared" si="36"/>
        <v>-23756.911244679675</v>
      </c>
      <c r="AJ116" s="160">
        <f t="shared" si="37"/>
        <v>-19399.029402786953</v>
      </c>
      <c r="AK116" s="160">
        <f t="shared" si="38"/>
        <v>-22492.19111748779</v>
      </c>
      <c r="AL116" s="160">
        <f t="shared" si="39"/>
        <v>-19385.040126084612</v>
      </c>
      <c r="AM116" s="160">
        <f t="shared" si="41"/>
        <v>-25300.336500000045</v>
      </c>
      <c r="AN116" s="160">
        <f t="shared" si="43"/>
        <v>-11218.132</v>
      </c>
      <c r="AO116" s="160">
        <f t="shared" si="44"/>
        <v>-19413.53584666668</v>
      </c>
      <c r="AP116" s="160">
        <f t="shared" si="40"/>
        <v>-247300.86354977184</v>
      </c>
      <c r="AQ116" s="160">
        <f t="shared" si="42"/>
        <v>-18429311.044142235</v>
      </c>
      <c r="AR116" s="113"/>
      <c r="AS116" s="113"/>
      <c r="AT116" s="113"/>
    </row>
    <row r="117" spans="1:46" s="114" customFormat="1" ht="14.25" x14ac:dyDescent="0.2">
      <c r="A117" s="148">
        <v>2057</v>
      </c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5"/>
      <c r="N117" s="160"/>
      <c r="O117" s="160"/>
      <c r="P117" s="160"/>
      <c r="Q117" s="160"/>
      <c r="R117" s="160"/>
      <c r="S117" s="160"/>
      <c r="T117" s="160"/>
      <c r="U117" s="160"/>
      <c r="V117" s="160">
        <f t="shared" si="23"/>
        <v>-4417.3388863728624</v>
      </c>
      <c r="W117" s="160">
        <f t="shared" si="24"/>
        <v>-7424.7962426478043</v>
      </c>
      <c r="X117" s="160">
        <f t="shared" si="25"/>
        <v>-1798.6895803576592</v>
      </c>
      <c r="Y117" s="160">
        <f t="shared" si="26"/>
        <v>-2767.4873312823765</v>
      </c>
      <c r="Z117" s="160">
        <f t="shared" si="27"/>
        <v>-9377.1949420490928</v>
      </c>
      <c r="AA117" s="160">
        <f t="shared" si="28"/>
        <v>-5662.5268689089653</v>
      </c>
      <c r="AB117" s="160">
        <f t="shared" si="29"/>
        <v>-9644.8095026685642</v>
      </c>
      <c r="AC117" s="160">
        <f t="shared" si="30"/>
        <v>-6830.4544261032852</v>
      </c>
      <c r="AD117" s="160">
        <f t="shared" si="31"/>
        <v>-7279.9915971194505</v>
      </c>
      <c r="AE117" s="160">
        <f t="shared" si="32"/>
        <v>-16955.903699422815</v>
      </c>
      <c r="AF117" s="153">
        <f t="shared" si="33"/>
        <v>2555.8936518518517</v>
      </c>
      <c r="AG117" s="160">
        <f t="shared" si="34"/>
        <v>-37608.098472727273</v>
      </c>
      <c r="AH117" s="153">
        <f t="shared" si="35"/>
        <v>3148.8846545454544</v>
      </c>
      <c r="AI117" s="160">
        <f t="shared" si="36"/>
        <v>-23756.911244679675</v>
      </c>
      <c r="AJ117" s="160">
        <f t="shared" si="37"/>
        <v>-19399.029402786953</v>
      </c>
      <c r="AK117" s="160">
        <f t="shared" si="38"/>
        <v>-22492.19111748779</v>
      </c>
      <c r="AL117" s="160">
        <f t="shared" si="39"/>
        <v>-19385.040126084612</v>
      </c>
      <c r="AM117" s="160">
        <f t="shared" si="41"/>
        <v>-25300.336500000045</v>
      </c>
      <c r="AN117" s="160">
        <f t="shared" si="43"/>
        <v>-11218.132</v>
      </c>
      <c r="AO117" s="160">
        <f t="shared" si="44"/>
        <v>-19413.53584666668</v>
      </c>
      <c r="AP117" s="160">
        <f t="shared" si="40"/>
        <v>-245027.68948096858</v>
      </c>
      <c r="AQ117" s="160">
        <f t="shared" si="42"/>
        <v>-18674338.733623203</v>
      </c>
      <c r="AR117" s="113"/>
      <c r="AS117" s="113"/>
      <c r="AT117" s="113"/>
    </row>
    <row r="118" spans="1:46" s="114" customFormat="1" ht="14.25" x14ac:dyDescent="0.2">
      <c r="A118" s="148">
        <v>2058</v>
      </c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5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>
        <f t="shared" si="24"/>
        <v>-7424.7962426478043</v>
      </c>
      <c r="X118" s="160">
        <f t="shared" si="25"/>
        <v>-1798.6895803576592</v>
      </c>
      <c r="Y118" s="160">
        <f t="shared" si="26"/>
        <v>-2767.4873312823765</v>
      </c>
      <c r="Z118" s="160">
        <f t="shared" si="27"/>
        <v>-9377.1949420490928</v>
      </c>
      <c r="AA118" s="160">
        <f t="shared" si="28"/>
        <v>-5662.5268689089653</v>
      </c>
      <c r="AB118" s="160">
        <f t="shared" si="29"/>
        <v>-9644.8095026685642</v>
      </c>
      <c r="AC118" s="160">
        <f t="shared" si="30"/>
        <v>-6830.4544261032852</v>
      </c>
      <c r="AD118" s="160">
        <f t="shared" si="31"/>
        <v>-7279.9915971194505</v>
      </c>
      <c r="AE118" s="160">
        <f t="shared" si="32"/>
        <v>-16955.903699422815</v>
      </c>
      <c r="AF118" s="153">
        <f t="shared" si="33"/>
        <v>2555.8936518518517</v>
      </c>
      <c r="AG118" s="160">
        <f t="shared" si="34"/>
        <v>-37608.098472727273</v>
      </c>
      <c r="AH118" s="153">
        <f t="shared" si="35"/>
        <v>3148.8846545454544</v>
      </c>
      <c r="AI118" s="160">
        <f t="shared" si="36"/>
        <v>-23756.911244679675</v>
      </c>
      <c r="AJ118" s="160">
        <f t="shared" si="37"/>
        <v>-19399.029402786953</v>
      </c>
      <c r="AK118" s="160">
        <f t="shared" si="38"/>
        <v>-22492.19111748779</v>
      </c>
      <c r="AL118" s="160">
        <f t="shared" si="39"/>
        <v>-19385.040126084612</v>
      </c>
      <c r="AM118" s="160">
        <f t="shared" si="41"/>
        <v>-25300.336500000045</v>
      </c>
      <c r="AN118" s="160">
        <f t="shared" si="43"/>
        <v>-11218.132</v>
      </c>
      <c r="AO118" s="160">
        <f t="shared" si="44"/>
        <v>-19413.53584666668</v>
      </c>
      <c r="AP118" s="160">
        <f t="shared" si="40"/>
        <v>-240610.35059459571</v>
      </c>
      <c r="AQ118" s="160">
        <f t="shared" si="42"/>
        <v>-18914949.084217798</v>
      </c>
      <c r="AR118" s="113"/>
      <c r="AS118" s="113"/>
      <c r="AT118" s="113"/>
    </row>
    <row r="119" spans="1:46" s="114" customFormat="1" ht="14.25" x14ac:dyDescent="0.2">
      <c r="A119" s="148">
        <v>2059</v>
      </c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5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>
        <f t="shared" si="25"/>
        <v>-1798.6895803576592</v>
      </c>
      <c r="Y119" s="160">
        <f t="shared" si="26"/>
        <v>-2767.4873312823765</v>
      </c>
      <c r="Z119" s="160">
        <f t="shared" si="27"/>
        <v>-9377.1949420490928</v>
      </c>
      <c r="AA119" s="160">
        <f t="shared" si="28"/>
        <v>-5662.5268689089653</v>
      </c>
      <c r="AB119" s="160">
        <f t="shared" si="29"/>
        <v>-9644.8095026685642</v>
      </c>
      <c r="AC119" s="160">
        <f t="shared" si="30"/>
        <v>-6830.4544261032852</v>
      </c>
      <c r="AD119" s="160">
        <f t="shared" si="31"/>
        <v>-7279.9915971194505</v>
      </c>
      <c r="AE119" s="160">
        <f t="shared" si="32"/>
        <v>-16955.903699422815</v>
      </c>
      <c r="AF119" s="153">
        <f t="shared" si="33"/>
        <v>2555.8936518518517</v>
      </c>
      <c r="AG119" s="160">
        <f t="shared" si="34"/>
        <v>-37608.098472727273</v>
      </c>
      <c r="AH119" s="153">
        <f t="shared" si="35"/>
        <v>3148.8846545454544</v>
      </c>
      <c r="AI119" s="160">
        <f t="shared" si="36"/>
        <v>-23756.911244679675</v>
      </c>
      <c r="AJ119" s="160">
        <f t="shared" si="37"/>
        <v>-19399.029402786953</v>
      </c>
      <c r="AK119" s="160">
        <f t="shared" si="38"/>
        <v>-22492.19111748779</v>
      </c>
      <c r="AL119" s="160">
        <f t="shared" si="39"/>
        <v>-19385.040126084612</v>
      </c>
      <c r="AM119" s="160">
        <f t="shared" si="41"/>
        <v>-25300.336500000045</v>
      </c>
      <c r="AN119" s="160">
        <f t="shared" si="43"/>
        <v>-11218.132</v>
      </c>
      <c r="AO119" s="160">
        <f t="shared" si="44"/>
        <v>-19413.53584666668</v>
      </c>
      <c r="AP119" s="160">
        <f t="shared" si="40"/>
        <v>-233185.55435194791</v>
      </c>
      <c r="AQ119" s="160">
        <f t="shared" si="42"/>
        <v>-19148134.638569746</v>
      </c>
      <c r="AR119" s="113"/>
      <c r="AS119" s="113"/>
      <c r="AT119" s="113"/>
    </row>
    <row r="120" spans="1:46" s="114" customFormat="1" ht="14.25" x14ac:dyDescent="0.2">
      <c r="A120" s="148">
        <v>2060</v>
      </c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5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>
        <f t="shared" si="26"/>
        <v>-2767.4873312823765</v>
      </c>
      <c r="Z120" s="160">
        <f t="shared" si="27"/>
        <v>-9377.1949420490928</v>
      </c>
      <c r="AA120" s="160">
        <f t="shared" si="28"/>
        <v>-5662.5268689089653</v>
      </c>
      <c r="AB120" s="160">
        <f t="shared" si="29"/>
        <v>-9644.8095026685642</v>
      </c>
      <c r="AC120" s="160">
        <f t="shared" si="30"/>
        <v>-6830.4544261032852</v>
      </c>
      <c r="AD120" s="160">
        <f t="shared" si="31"/>
        <v>-7279.9915971194505</v>
      </c>
      <c r="AE120" s="160">
        <f t="shared" si="32"/>
        <v>-16955.903699422815</v>
      </c>
      <c r="AF120" s="153">
        <f t="shared" si="33"/>
        <v>2555.8936518518517</v>
      </c>
      <c r="AG120" s="160">
        <f t="shared" si="34"/>
        <v>-37608.098472727273</v>
      </c>
      <c r="AH120" s="153">
        <f t="shared" si="35"/>
        <v>3148.8846545454544</v>
      </c>
      <c r="AI120" s="160">
        <f t="shared" si="36"/>
        <v>-23756.911244679675</v>
      </c>
      <c r="AJ120" s="160">
        <f t="shared" si="37"/>
        <v>-19399.029402786953</v>
      </c>
      <c r="AK120" s="160">
        <f t="shared" si="38"/>
        <v>-22492.19111748779</v>
      </c>
      <c r="AL120" s="160">
        <f t="shared" si="39"/>
        <v>-19385.040126084612</v>
      </c>
      <c r="AM120" s="160">
        <f t="shared" si="41"/>
        <v>-25300.336500000045</v>
      </c>
      <c r="AN120" s="160">
        <f t="shared" si="43"/>
        <v>-11218.132</v>
      </c>
      <c r="AO120" s="160">
        <f t="shared" si="44"/>
        <v>-19413.53584666668</v>
      </c>
      <c r="AP120" s="160">
        <f t="shared" si="40"/>
        <v>-231386.86477159028</v>
      </c>
      <c r="AQ120" s="160">
        <f t="shared" si="42"/>
        <v>-19379521.503341336</v>
      </c>
      <c r="AR120" s="113"/>
      <c r="AS120" s="113"/>
      <c r="AT120" s="113"/>
    </row>
    <row r="121" spans="1:46" s="114" customFormat="1" ht="14.25" x14ac:dyDescent="0.2">
      <c r="A121" s="148">
        <v>2061</v>
      </c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>
        <f t="shared" si="27"/>
        <v>-9377.1949420490928</v>
      </c>
      <c r="AA121" s="160">
        <f t="shared" si="28"/>
        <v>-5662.5268689089653</v>
      </c>
      <c r="AB121" s="160">
        <f t="shared" si="29"/>
        <v>-9644.8095026685642</v>
      </c>
      <c r="AC121" s="160">
        <f t="shared" si="30"/>
        <v>-6830.4544261032852</v>
      </c>
      <c r="AD121" s="160">
        <f t="shared" si="31"/>
        <v>-7279.9915971194505</v>
      </c>
      <c r="AE121" s="160">
        <f t="shared" si="32"/>
        <v>-16955.903699422815</v>
      </c>
      <c r="AF121" s="153">
        <f t="shared" si="33"/>
        <v>2555.8936518518517</v>
      </c>
      <c r="AG121" s="160">
        <f t="shared" si="34"/>
        <v>-37608.098472727273</v>
      </c>
      <c r="AH121" s="153">
        <f t="shared" si="35"/>
        <v>3148.8846545454544</v>
      </c>
      <c r="AI121" s="160">
        <f t="shared" si="36"/>
        <v>-23756.911244679675</v>
      </c>
      <c r="AJ121" s="160">
        <f t="shared" si="37"/>
        <v>-19399.029402786953</v>
      </c>
      <c r="AK121" s="160">
        <f t="shared" si="38"/>
        <v>-22492.19111748779</v>
      </c>
      <c r="AL121" s="160">
        <f t="shared" si="39"/>
        <v>-19385.040126084612</v>
      </c>
      <c r="AM121" s="160">
        <f t="shared" si="41"/>
        <v>-25300.336500000045</v>
      </c>
      <c r="AN121" s="160">
        <f t="shared" si="43"/>
        <v>-11218.132</v>
      </c>
      <c r="AO121" s="160">
        <f t="shared" si="44"/>
        <v>-19413.53584666668</v>
      </c>
      <c r="AP121" s="160">
        <f t="shared" si="40"/>
        <v>-228619.37744030787</v>
      </c>
      <c r="AQ121" s="160">
        <f t="shared" si="42"/>
        <v>-19608140.880781643</v>
      </c>
      <c r="AR121" s="113"/>
      <c r="AS121" s="113"/>
      <c r="AT121" s="113"/>
    </row>
    <row r="122" spans="1:46" s="114" customFormat="1" ht="14.25" x14ac:dyDescent="0.2">
      <c r="A122" s="148">
        <v>2062</v>
      </c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>
        <f t="shared" si="28"/>
        <v>-5662.5268689089653</v>
      </c>
      <c r="AB122" s="160">
        <f t="shared" si="29"/>
        <v>-9644.8095026685642</v>
      </c>
      <c r="AC122" s="160">
        <f t="shared" si="30"/>
        <v>-6830.4544261032852</v>
      </c>
      <c r="AD122" s="160">
        <f t="shared" si="31"/>
        <v>-7279.9915971194505</v>
      </c>
      <c r="AE122" s="160">
        <f t="shared" si="32"/>
        <v>-16955.903699422815</v>
      </c>
      <c r="AF122" s="153">
        <f t="shared" si="33"/>
        <v>2555.8936518518517</v>
      </c>
      <c r="AG122" s="160">
        <f t="shared" si="34"/>
        <v>-37608.098472727273</v>
      </c>
      <c r="AH122" s="153">
        <f t="shared" si="35"/>
        <v>3148.8846545454544</v>
      </c>
      <c r="AI122" s="160">
        <f t="shared" si="36"/>
        <v>-23756.911244679675</v>
      </c>
      <c r="AJ122" s="160">
        <f t="shared" si="37"/>
        <v>-19399.029402786953</v>
      </c>
      <c r="AK122" s="160">
        <f t="shared" si="38"/>
        <v>-22492.19111748779</v>
      </c>
      <c r="AL122" s="160">
        <f t="shared" si="39"/>
        <v>-19385.040126084612</v>
      </c>
      <c r="AM122" s="160">
        <f t="shared" si="41"/>
        <v>-25300.336500000045</v>
      </c>
      <c r="AN122" s="160">
        <f t="shared" si="43"/>
        <v>-11218.132</v>
      </c>
      <c r="AO122" s="160">
        <f t="shared" si="44"/>
        <v>-19413.53584666668</v>
      </c>
      <c r="AP122" s="160">
        <f t="shared" si="40"/>
        <v>-219242.18249825883</v>
      </c>
      <c r="AQ122" s="160">
        <f t="shared" si="42"/>
        <v>-19827383.063279901</v>
      </c>
      <c r="AR122" s="113"/>
      <c r="AS122" s="113"/>
      <c r="AT122" s="113"/>
    </row>
    <row r="123" spans="1:46" s="114" customFormat="1" ht="14.25" x14ac:dyDescent="0.2">
      <c r="A123" s="148">
        <v>2063</v>
      </c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>
        <f t="shared" si="29"/>
        <v>-9644.8095026685642</v>
      </c>
      <c r="AC123" s="160">
        <f t="shared" si="30"/>
        <v>-6830.4544261032852</v>
      </c>
      <c r="AD123" s="160">
        <f t="shared" si="31"/>
        <v>-7279.9915971194505</v>
      </c>
      <c r="AE123" s="160">
        <f t="shared" si="32"/>
        <v>-16955.903699422815</v>
      </c>
      <c r="AF123" s="153">
        <f t="shared" si="33"/>
        <v>2555.8936518518517</v>
      </c>
      <c r="AG123" s="160">
        <f t="shared" si="34"/>
        <v>-37608.098472727273</v>
      </c>
      <c r="AH123" s="153">
        <f t="shared" si="35"/>
        <v>3148.8846545454544</v>
      </c>
      <c r="AI123" s="160">
        <f t="shared" si="36"/>
        <v>-23756.911244679675</v>
      </c>
      <c r="AJ123" s="160">
        <f t="shared" si="37"/>
        <v>-19399.029402786953</v>
      </c>
      <c r="AK123" s="160">
        <f t="shared" si="38"/>
        <v>-22492.19111748779</v>
      </c>
      <c r="AL123" s="160">
        <f t="shared" si="39"/>
        <v>-19385.040126084612</v>
      </c>
      <c r="AM123" s="160">
        <f t="shared" si="41"/>
        <v>-25300.336500000045</v>
      </c>
      <c r="AN123" s="160">
        <f t="shared" si="43"/>
        <v>-11218.132</v>
      </c>
      <c r="AO123" s="160">
        <f t="shared" si="44"/>
        <v>-19413.53584666668</v>
      </c>
      <c r="AP123" s="160">
        <f t="shared" si="40"/>
        <v>-213579.65562934981</v>
      </c>
      <c r="AQ123" s="160">
        <f t="shared" si="42"/>
        <v>-20040962.718909249</v>
      </c>
      <c r="AR123" s="113"/>
      <c r="AS123" s="113"/>
      <c r="AT123" s="113"/>
    </row>
    <row r="124" spans="1:46" s="114" customFormat="1" ht="14.25" x14ac:dyDescent="0.2">
      <c r="A124" s="148">
        <v>2064</v>
      </c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>
        <f t="shared" si="30"/>
        <v>-6830.4544261032852</v>
      </c>
      <c r="AD124" s="160">
        <f t="shared" si="31"/>
        <v>-7279.9915971194505</v>
      </c>
      <c r="AE124" s="160">
        <f t="shared" si="32"/>
        <v>-16955.903699422815</v>
      </c>
      <c r="AF124" s="153">
        <f t="shared" si="33"/>
        <v>2555.8936518518517</v>
      </c>
      <c r="AG124" s="160">
        <f t="shared" si="34"/>
        <v>-37608.098472727273</v>
      </c>
      <c r="AH124" s="153">
        <f t="shared" si="35"/>
        <v>3148.8846545454544</v>
      </c>
      <c r="AI124" s="160">
        <f t="shared" si="36"/>
        <v>-23756.911244679675</v>
      </c>
      <c r="AJ124" s="160">
        <f t="shared" si="37"/>
        <v>-19399.029402786953</v>
      </c>
      <c r="AK124" s="160">
        <f t="shared" si="38"/>
        <v>-22492.19111748779</v>
      </c>
      <c r="AL124" s="160">
        <f t="shared" si="39"/>
        <v>-19385.040126084612</v>
      </c>
      <c r="AM124" s="160">
        <f t="shared" si="41"/>
        <v>-25300.336500000045</v>
      </c>
      <c r="AN124" s="160">
        <f t="shared" si="43"/>
        <v>-11218.132</v>
      </c>
      <c r="AO124" s="160">
        <f t="shared" si="44"/>
        <v>-19413.53584666668</v>
      </c>
      <c r="AP124" s="160">
        <f t="shared" si="40"/>
        <v>-203934.84612668125</v>
      </c>
      <c r="AQ124" s="160">
        <f t="shared" si="42"/>
        <v>-20244897.565035932</v>
      </c>
      <c r="AR124" s="113"/>
      <c r="AS124" s="113"/>
      <c r="AT124" s="113"/>
    </row>
    <row r="125" spans="1:46" s="114" customFormat="1" ht="14.25" x14ac:dyDescent="0.2">
      <c r="A125" s="148">
        <v>2065</v>
      </c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>
        <f t="shared" si="31"/>
        <v>-7279.9915971194505</v>
      </c>
      <c r="AE125" s="160">
        <f t="shared" si="32"/>
        <v>-16955.903699422815</v>
      </c>
      <c r="AF125" s="153">
        <f t="shared" si="33"/>
        <v>2555.8936518518517</v>
      </c>
      <c r="AG125" s="160">
        <f t="shared" si="34"/>
        <v>-37608.098472727273</v>
      </c>
      <c r="AH125" s="153">
        <f t="shared" si="35"/>
        <v>3148.8846545454544</v>
      </c>
      <c r="AI125" s="160">
        <f t="shared" si="36"/>
        <v>-23756.911244679675</v>
      </c>
      <c r="AJ125" s="160">
        <f t="shared" si="37"/>
        <v>-19399.029402786953</v>
      </c>
      <c r="AK125" s="160">
        <f t="shared" si="38"/>
        <v>-22492.19111748779</v>
      </c>
      <c r="AL125" s="160">
        <f t="shared" si="39"/>
        <v>-19385.040126084612</v>
      </c>
      <c r="AM125" s="160">
        <f t="shared" si="41"/>
        <v>-25300.336500000045</v>
      </c>
      <c r="AN125" s="160">
        <f t="shared" si="43"/>
        <v>-11218.132</v>
      </c>
      <c r="AO125" s="160">
        <f t="shared" si="44"/>
        <v>-19413.53584666668</v>
      </c>
      <c r="AP125" s="160">
        <f t="shared" si="40"/>
        <v>-197104.39170057798</v>
      </c>
      <c r="AQ125" s="160">
        <f t="shared" si="42"/>
        <v>-20442001.956736509</v>
      </c>
      <c r="AR125" s="113"/>
      <c r="AS125" s="113"/>
      <c r="AT125" s="113"/>
    </row>
    <row r="126" spans="1:46" s="114" customFormat="1" ht="14.25" x14ac:dyDescent="0.2">
      <c r="A126" s="148">
        <v>2066</v>
      </c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>
        <f t="shared" si="32"/>
        <v>-16955.903699422815</v>
      </c>
      <c r="AF126" s="153">
        <f t="shared" si="33"/>
        <v>2555.8936518518517</v>
      </c>
      <c r="AG126" s="160">
        <f t="shared" si="34"/>
        <v>-37608.098472727273</v>
      </c>
      <c r="AH126" s="153">
        <f t="shared" si="35"/>
        <v>3148.8846545454544</v>
      </c>
      <c r="AI126" s="160">
        <f t="shared" si="36"/>
        <v>-23756.911244679675</v>
      </c>
      <c r="AJ126" s="160">
        <f t="shared" si="37"/>
        <v>-19399.029402786953</v>
      </c>
      <c r="AK126" s="160">
        <f t="shared" si="38"/>
        <v>-22492.19111748779</v>
      </c>
      <c r="AL126" s="160">
        <f t="shared" si="39"/>
        <v>-19385.040126084612</v>
      </c>
      <c r="AM126" s="160">
        <f t="shared" si="41"/>
        <v>-25300.336500000045</v>
      </c>
      <c r="AN126" s="160">
        <f t="shared" si="43"/>
        <v>-11218.132</v>
      </c>
      <c r="AO126" s="160">
        <f t="shared" si="44"/>
        <v>-19413.53584666668</v>
      </c>
      <c r="AP126" s="160">
        <f t="shared" si="40"/>
        <v>-189824.40010345855</v>
      </c>
      <c r="AQ126" s="160">
        <f t="shared" si="42"/>
        <v>-20631826.356839966</v>
      </c>
      <c r="AR126" s="113"/>
      <c r="AS126" s="113"/>
      <c r="AT126" s="113"/>
    </row>
    <row r="127" spans="1:46" s="114" customFormat="1" ht="14.25" x14ac:dyDescent="0.2">
      <c r="A127" s="148">
        <v>2067</v>
      </c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>
        <f t="shared" si="34"/>
        <v>-37608.098472727273</v>
      </c>
      <c r="AH127" s="153">
        <f t="shared" si="35"/>
        <v>3148.8846545454544</v>
      </c>
      <c r="AI127" s="160">
        <f t="shared" si="36"/>
        <v>-23756.911244679675</v>
      </c>
      <c r="AJ127" s="160">
        <f t="shared" si="37"/>
        <v>-19399.029402786953</v>
      </c>
      <c r="AK127" s="160">
        <f t="shared" si="38"/>
        <v>-22492.19111748779</v>
      </c>
      <c r="AL127" s="160">
        <f t="shared" si="39"/>
        <v>-19385.040126084612</v>
      </c>
      <c r="AM127" s="160">
        <f t="shared" si="41"/>
        <v>-25300.336500000045</v>
      </c>
      <c r="AN127" s="160">
        <f t="shared" si="43"/>
        <v>-11218.132</v>
      </c>
      <c r="AO127" s="160">
        <f t="shared" si="44"/>
        <v>-19413.53584666668</v>
      </c>
      <c r="AP127" s="160">
        <f t="shared" si="40"/>
        <v>-175424.39005588758</v>
      </c>
      <c r="AQ127" s="160">
        <f t="shared" si="42"/>
        <v>-20807250.746895853</v>
      </c>
      <c r="AR127" s="113"/>
      <c r="AS127" s="113"/>
      <c r="AT127" s="113"/>
    </row>
    <row r="128" spans="1:46" s="114" customFormat="1" ht="14.25" x14ac:dyDescent="0.2">
      <c r="A128" s="148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>
        <f t="shared" si="36"/>
        <v>-23756.911244679675</v>
      </c>
      <c r="AJ128" s="160">
        <f t="shared" si="37"/>
        <v>-19399.029402786953</v>
      </c>
      <c r="AK128" s="160">
        <f t="shared" si="38"/>
        <v>-22492.19111748779</v>
      </c>
      <c r="AL128" s="160">
        <f t="shared" si="39"/>
        <v>-19385.040126084612</v>
      </c>
      <c r="AM128" s="160">
        <f t="shared" si="41"/>
        <v>-25300.336500000045</v>
      </c>
      <c r="AN128" s="160">
        <f t="shared" si="43"/>
        <v>-11218.132</v>
      </c>
      <c r="AO128" s="160">
        <f t="shared" si="44"/>
        <v>-19413.53584666668</v>
      </c>
      <c r="AP128" s="160">
        <f t="shared" si="40"/>
        <v>-140965.17623770575</v>
      </c>
      <c r="AQ128" s="160">
        <f t="shared" si="42"/>
        <v>-20948215.92313356</v>
      </c>
      <c r="AR128" s="113"/>
      <c r="AS128" s="113"/>
      <c r="AT128" s="113"/>
    </row>
    <row r="129" spans="1:46" s="114" customFormat="1" ht="14.25" x14ac:dyDescent="0.2">
      <c r="A129" s="148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>
        <f t="shared" si="37"/>
        <v>-19399.029402786953</v>
      </c>
      <c r="AK129" s="160">
        <f t="shared" si="38"/>
        <v>-22492.19111748779</v>
      </c>
      <c r="AL129" s="160">
        <f t="shared" si="39"/>
        <v>-19385.040126084612</v>
      </c>
      <c r="AM129" s="160">
        <f t="shared" si="41"/>
        <v>-25300.336500000045</v>
      </c>
      <c r="AN129" s="160">
        <f t="shared" si="43"/>
        <v>-11218.132</v>
      </c>
      <c r="AO129" s="160">
        <f t="shared" si="44"/>
        <v>-19413.53584666668</v>
      </c>
      <c r="AP129" s="160">
        <f t="shared" si="40"/>
        <v>-117208.26499302608</v>
      </c>
      <c r="AQ129" s="160">
        <f t="shared" si="42"/>
        <v>-21065424.188126586</v>
      </c>
      <c r="AR129" s="113"/>
      <c r="AS129" s="113"/>
      <c r="AT129" s="113"/>
    </row>
    <row r="130" spans="1:46" s="114" customFormat="1" ht="14.25" x14ac:dyDescent="0.2">
      <c r="A130" s="148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>
        <v>-9699.51</v>
      </c>
      <c r="AK130" s="160">
        <f t="shared" si="38"/>
        <v>-22492.19111748779</v>
      </c>
      <c r="AL130" s="160">
        <f t="shared" si="39"/>
        <v>-19385.040126084612</v>
      </c>
      <c r="AM130" s="160">
        <f t="shared" si="41"/>
        <v>-25300.336500000045</v>
      </c>
      <c r="AN130" s="160">
        <f t="shared" si="43"/>
        <v>-11218.132</v>
      </c>
      <c r="AO130" s="160">
        <f t="shared" si="44"/>
        <v>-19413.53584666668</v>
      </c>
      <c r="AP130" s="160">
        <f t="shared" si="40"/>
        <v>-107508.74559023912</v>
      </c>
      <c r="AQ130" s="160">
        <f t="shared" si="42"/>
        <v>-21172932.933716826</v>
      </c>
      <c r="AR130" s="113"/>
      <c r="AS130" s="113"/>
      <c r="AT130" s="113"/>
    </row>
    <row r="131" spans="1:46" s="114" customFormat="1" ht="14.25" x14ac:dyDescent="0.2">
      <c r="A131" s="148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>
        <v>-11246.1</v>
      </c>
      <c r="AL131" s="160">
        <f t="shared" si="39"/>
        <v>-19385.040126084612</v>
      </c>
      <c r="AM131" s="160">
        <f t="shared" si="41"/>
        <v>-25300.336500000045</v>
      </c>
      <c r="AN131" s="160">
        <f t="shared" si="43"/>
        <v>-11218.132</v>
      </c>
      <c r="AO131" s="160">
        <f t="shared" si="44"/>
        <v>-19413.53584666668</v>
      </c>
      <c r="AP131" s="160">
        <f t="shared" si="40"/>
        <v>-86563.14447275133</v>
      </c>
      <c r="AQ131" s="160">
        <f t="shared" si="42"/>
        <v>-21259496.078189578</v>
      </c>
      <c r="AR131" s="113"/>
      <c r="AS131" s="113"/>
      <c r="AT131" s="113"/>
    </row>
    <row r="132" spans="1:46" s="114" customFormat="1" ht="14.25" x14ac:dyDescent="0.2">
      <c r="A132" s="148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>
        <v>-9692.52</v>
      </c>
      <c r="AM132" s="160">
        <f t="shared" si="41"/>
        <v>-25300.336500000045</v>
      </c>
      <c r="AN132" s="160">
        <f t="shared" si="43"/>
        <v>-11218.132</v>
      </c>
      <c r="AO132" s="160">
        <f t="shared" si="44"/>
        <v>-19413.53584666668</v>
      </c>
      <c r="AP132" s="160">
        <f t="shared" si="40"/>
        <v>-65624.524346666731</v>
      </c>
      <c r="AQ132" s="160">
        <f t="shared" si="42"/>
        <v>-21325120.602536246</v>
      </c>
      <c r="AR132" s="113"/>
      <c r="AS132" s="113"/>
      <c r="AT132" s="113"/>
    </row>
    <row r="133" spans="1:46" s="114" customFormat="1" ht="14.25" x14ac:dyDescent="0.2">
      <c r="A133" s="148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>
        <f>-$AM$17/$AM$71*0.5</f>
        <v>-12650.168250000022</v>
      </c>
      <c r="AN133" s="160">
        <f t="shared" si="43"/>
        <v>-11218.132</v>
      </c>
      <c r="AO133" s="160">
        <f t="shared" si="44"/>
        <v>-19413.53584666668</v>
      </c>
      <c r="AP133" s="160">
        <f t="shared" si="40"/>
        <v>-43281.836096666702</v>
      </c>
      <c r="AQ133" s="160">
        <f t="shared" si="42"/>
        <v>-21368402.438632913</v>
      </c>
      <c r="AR133" s="113"/>
      <c r="AS133" s="113"/>
      <c r="AT133" s="113"/>
    </row>
    <row r="134" spans="1:46" s="114" customFormat="1" x14ac:dyDescent="0.2">
      <c r="A134" s="113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>
        <v>0</v>
      </c>
      <c r="AN134" s="160">
        <f>-$AN$17/60*0.5</f>
        <v>-5609.0659999999998</v>
      </c>
      <c r="AO134" s="160">
        <f t="shared" si="44"/>
        <v>-19413.53584666668</v>
      </c>
      <c r="AP134" s="160">
        <f t="shared" si="40"/>
        <v>-25022.601846666679</v>
      </c>
      <c r="AQ134" s="160">
        <f t="shared" si="42"/>
        <v>-21393425.040479578</v>
      </c>
      <c r="AR134" s="113"/>
      <c r="AS134" s="113"/>
      <c r="AT134" s="113"/>
    </row>
    <row r="135" spans="1:46" s="114" customFormat="1" x14ac:dyDescent="0.2">
      <c r="A135" s="113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60">
        <f>-$AO$12/60*0.5</f>
        <v>-9706.7679233333401</v>
      </c>
      <c r="AP135" s="141">
        <f t="shared" si="40"/>
        <v>-9706.7679233333401</v>
      </c>
      <c r="AQ135" s="160">
        <f t="shared" si="42"/>
        <v>-21403131.808402911</v>
      </c>
      <c r="AR135" s="113"/>
      <c r="AS135" s="113"/>
      <c r="AT135" s="113"/>
    </row>
    <row r="136" spans="1:46" s="114" customFormat="1" x14ac:dyDescent="0.2">
      <c r="A136" s="113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R136" s="113"/>
      <c r="AS136" s="113"/>
      <c r="AT136" s="113"/>
    </row>
    <row r="137" spans="1:46" s="114" customFormat="1" x14ac:dyDescent="0.2">
      <c r="A137" s="161" t="s">
        <v>61</v>
      </c>
      <c r="B137" s="120"/>
      <c r="C137" s="162">
        <f>SUM(C73:C135)</f>
        <v>0</v>
      </c>
      <c r="D137" s="162">
        <f t="shared" ref="D137:AP137" si="45">SUM(D73:D135)</f>
        <v>0</v>
      </c>
      <c r="E137" s="162">
        <f t="shared" si="45"/>
        <v>0</v>
      </c>
      <c r="F137" s="162">
        <f t="shared" si="45"/>
        <v>0</v>
      </c>
      <c r="G137" s="162">
        <f t="shared" si="45"/>
        <v>0</v>
      </c>
      <c r="H137" s="162">
        <f t="shared" si="45"/>
        <v>0</v>
      </c>
      <c r="I137" s="162">
        <f t="shared" si="45"/>
        <v>0</v>
      </c>
      <c r="J137" s="162">
        <f t="shared" si="45"/>
        <v>0</v>
      </c>
      <c r="K137" s="162">
        <f t="shared" si="45"/>
        <v>0</v>
      </c>
      <c r="L137" s="162">
        <f t="shared" si="45"/>
        <v>0</v>
      </c>
      <c r="M137" s="162">
        <f t="shared" si="45"/>
        <v>-8601.420848474394</v>
      </c>
      <c r="N137" s="162">
        <f t="shared" si="45"/>
        <v>-6395.3761437509065</v>
      </c>
      <c r="O137" s="162">
        <f t="shared" si="45"/>
        <v>-38680.652044186609</v>
      </c>
      <c r="P137" s="162">
        <f t="shared" si="45"/>
        <v>-67621.756215781294</v>
      </c>
      <c r="Q137" s="162">
        <f t="shared" si="45"/>
        <v>-133679.50608048006</v>
      </c>
      <c r="R137" s="162">
        <f t="shared" si="45"/>
        <v>-134533.44144309784</v>
      </c>
      <c r="S137" s="162">
        <f t="shared" si="45"/>
        <v>-211397.40288003674</v>
      </c>
      <c r="T137" s="162">
        <f t="shared" si="45"/>
        <v>-88938.722802976932</v>
      </c>
      <c r="U137" s="162">
        <f t="shared" si="45"/>
        <v>-100019.65902734101</v>
      </c>
      <c r="V137" s="162">
        <f t="shared" si="45"/>
        <v>-198780.24988677879</v>
      </c>
      <c r="W137" s="162">
        <f t="shared" si="45"/>
        <v>-341540.627161799</v>
      </c>
      <c r="X137" s="162">
        <f t="shared" si="45"/>
        <v>-84538.410276810071</v>
      </c>
      <c r="Y137" s="162">
        <f t="shared" si="45"/>
        <v>-132839.39190155407</v>
      </c>
      <c r="Z137" s="162">
        <f t="shared" si="45"/>
        <v>-459482.55216040584</v>
      </c>
      <c r="AA137" s="162">
        <f t="shared" si="45"/>
        <v>-283126.34344544815</v>
      </c>
      <c r="AB137" s="162">
        <f t="shared" si="45"/>
        <v>-491885.28463609674</v>
      </c>
      <c r="AC137" s="162">
        <f t="shared" si="45"/>
        <v>-355183.63015737041</v>
      </c>
      <c r="AD137" s="162">
        <f t="shared" si="45"/>
        <v>-385839.55464733066</v>
      </c>
      <c r="AE137" s="162">
        <f t="shared" si="45"/>
        <v>-915618.79976883275</v>
      </c>
      <c r="AF137" s="162">
        <f t="shared" si="45"/>
        <v>138018.25719999988</v>
      </c>
      <c r="AG137" s="162">
        <f t="shared" si="45"/>
        <v>-2068445.4159999983</v>
      </c>
      <c r="AH137" s="162">
        <f t="shared" si="45"/>
        <v>173188.65600000013</v>
      </c>
      <c r="AI137" s="162">
        <f t="shared" si="45"/>
        <v>-1330387.0297020625</v>
      </c>
      <c r="AJ137" s="162">
        <f t="shared" si="45"/>
        <v>-1115444.1859588572</v>
      </c>
      <c r="AK137" s="162">
        <f t="shared" si="45"/>
        <v>-1315793.1848142939</v>
      </c>
      <c r="AL137" s="162">
        <f t="shared" si="45"/>
        <v>-1153409.8874389909</v>
      </c>
      <c r="AM137" s="162">
        <f t="shared" si="45"/>
        <v>-1518020.1900000023</v>
      </c>
      <c r="AN137" s="162">
        <f t="shared" si="45"/>
        <v>-673087.91999999958</v>
      </c>
      <c r="AO137" s="162">
        <f t="shared" si="45"/>
        <v>-1164812.1508000002</v>
      </c>
      <c r="AP137" s="162">
        <f t="shared" si="45"/>
        <v>-14466895.833042763</v>
      </c>
      <c r="AR137" s="113"/>
      <c r="AS137" s="113"/>
      <c r="AT137" s="113"/>
    </row>
    <row r="138" spans="1:46" s="114" customFormat="1" x14ac:dyDescent="0.2">
      <c r="A138" s="113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R138" s="113"/>
      <c r="AS138" s="113"/>
      <c r="AT138" s="113"/>
    </row>
    <row r="139" spans="1:46" s="114" customFormat="1" x14ac:dyDescent="0.2">
      <c r="A139" s="161" t="s">
        <v>62</v>
      </c>
      <c r="B139" s="120"/>
      <c r="C139" s="149">
        <f>C60+C137</f>
        <v>0</v>
      </c>
      <c r="D139" s="149">
        <f t="shared" ref="D139:AP139" si="46">D60+D137</f>
        <v>8.7311491370201111E-11</v>
      </c>
      <c r="E139" s="149">
        <f t="shared" si="46"/>
        <v>-1.1641532182693481E-10</v>
      </c>
      <c r="F139" s="149">
        <f t="shared" si="46"/>
        <v>0</v>
      </c>
      <c r="G139" s="149">
        <f t="shared" si="46"/>
        <v>0</v>
      </c>
      <c r="H139" s="149">
        <f t="shared" si="46"/>
        <v>0</v>
      </c>
      <c r="I139" s="149">
        <f t="shared" si="46"/>
        <v>0</v>
      </c>
      <c r="J139" s="149">
        <f t="shared" si="46"/>
        <v>0</v>
      </c>
      <c r="K139" s="149">
        <f t="shared" si="46"/>
        <v>0</v>
      </c>
      <c r="L139" s="149">
        <f t="shared" si="46"/>
        <v>0</v>
      </c>
      <c r="M139" s="149">
        <f t="shared" si="46"/>
        <v>0</v>
      </c>
      <c r="N139" s="149">
        <f t="shared" si="46"/>
        <v>0</v>
      </c>
      <c r="O139" s="149">
        <f t="shared" si="46"/>
        <v>0</v>
      </c>
      <c r="P139" s="149">
        <f t="shared" si="46"/>
        <v>0</v>
      </c>
      <c r="Q139" s="149">
        <f t="shared" si="46"/>
        <v>0</v>
      </c>
      <c r="R139" s="149">
        <f t="shared" si="46"/>
        <v>0</v>
      </c>
      <c r="S139" s="149">
        <f t="shared" si="46"/>
        <v>0</v>
      </c>
      <c r="T139" s="149">
        <f t="shared" si="46"/>
        <v>0</v>
      </c>
      <c r="U139" s="149">
        <f t="shared" si="46"/>
        <v>0</v>
      </c>
      <c r="V139" s="149">
        <f t="shared" si="46"/>
        <v>0</v>
      </c>
      <c r="W139" s="149">
        <f t="shared" si="46"/>
        <v>0</v>
      </c>
      <c r="X139" s="149">
        <f t="shared" si="46"/>
        <v>0</v>
      </c>
      <c r="Y139" s="149">
        <f t="shared" si="46"/>
        <v>0</v>
      </c>
      <c r="Z139" s="149">
        <f t="shared" si="46"/>
        <v>0</v>
      </c>
      <c r="AA139" s="149">
        <f t="shared" si="46"/>
        <v>0</v>
      </c>
      <c r="AB139" s="149">
        <f t="shared" si="46"/>
        <v>0</v>
      </c>
      <c r="AC139" s="149">
        <f t="shared" si="46"/>
        <v>0</v>
      </c>
      <c r="AD139" s="149">
        <f t="shared" si="46"/>
        <v>0</v>
      </c>
      <c r="AE139" s="149">
        <f t="shared" si="46"/>
        <v>0</v>
      </c>
      <c r="AF139" s="149">
        <f t="shared" si="46"/>
        <v>0</v>
      </c>
      <c r="AG139" s="149">
        <f t="shared" si="46"/>
        <v>0</v>
      </c>
      <c r="AH139" s="149">
        <f t="shared" si="46"/>
        <v>0</v>
      </c>
      <c r="AI139" s="149">
        <f t="shared" si="46"/>
        <v>0</v>
      </c>
      <c r="AJ139" s="149">
        <f t="shared" si="46"/>
        <v>4.701392725110054E-3</v>
      </c>
      <c r="AK139" s="149">
        <f t="shared" si="46"/>
        <v>-4.4412582647055387E-3</v>
      </c>
      <c r="AL139" s="149">
        <f t="shared" si="46"/>
        <v>6.3043553382158279E-5</v>
      </c>
      <c r="AM139" s="149">
        <f t="shared" si="46"/>
        <v>0</v>
      </c>
      <c r="AN139" s="149">
        <f>AN60+AN137</f>
        <v>0</v>
      </c>
      <c r="AO139" s="149">
        <f t="shared" si="46"/>
        <v>0</v>
      </c>
      <c r="AP139" s="149">
        <f t="shared" si="46"/>
        <v>3.231782466173172E-4</v>
      </c>
      <c r="AR139" s="113"/>
      <c r="AS139" s="113"/>
      <c r="AT139" s="113"/>
    </row>
    <row r="140" spans="1:46" s="114" customFormat="1" x14ac:dyDescent="0.2">
      <c r="A140" s="113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R140" s="113"/>
      <c r="AS140" s="113"/>
      <c r="AT140" s="113"/>
    </row>
    <row r="141" spans="1:46" s="114" customFormat="1" x14ac:dyDescent="0.2">
      <c r="A141" s="113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R141" s="113"/>
      <c r="AS141" s="113"/>
      <c r="AT141" s="113"/>
    </row>
    <row r="142" spans="1:46" s="114" customFormat="1" x14ac:dyDescent="0.2">
      <c r="A142" s="113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R142" s="113"/>
      <c r="AS142" s="113"/>
      <c r="AT142" s="113"/>
    </row>
    <row r="143" spans="1:46" s="114" customFormat="1" x14ac:dyDescent="0.2">
      <c r="A143" s="113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51" t="s">
        <v>63</v>
      </c>
      <c r="AN143" s="51"/>
      <c r="AO143" s="51"/>
      <c r="AP143" s="64"/>
      <c r="AQ143" s="64"/>
      <c r="AR143" s="113"/>
      <c r="AS143" s="113"/>
      <c r="AT143" s="113"/>
    </row>
    <row r="144" spans="1:46" s="114" customFormat="1" x14ac:dyDescent="0.2">
      <c r="A144" s="113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42" t="s">
        <v>15</v>
      </c>
      <c r="AN144" s="42"/>
      <c r="AO144" s="42"/>
      <c r="AP144" s="51"/>
      <c r="AQ144" s="163">
        <f>AQ74</f>
        <v>-7396310.2333792895</v>
      </c>
      <c r="AR144" s="113"/>
      <c r="AS144" s="113"/>
      <c r="AT144" s="113"/>
    </row>
    <row r="145" spans="1:46" s="114" customFormat="1" x14ac:dyDescent="0.2">
      <c r="A145" s="113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42" t="s">
        <v>16</v>
      </c>
      <c r="AN145" s="42"/>
      <c r="AO145" s="42"/>
      <c r="AP145" s="51"/>
      <c r="AQ145" s="42">
        <v>-248777.80067485548</v>
      </c>
      <c r="AR145" s="113"/>
      <c r="AS145" s="113"/>
      <c r="AT145" s="113"/>
    </row>
    <row r="146" spans="1:46" s="114" customFormat="1" ht="13.5" thickBot="1" x14ac:dyDescent="0.25">
      <c r="A146" s="113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42" t="s">
        <v>17</v>
      </c>
      <c r="AN146" s="42"/>
      <c r="AO146" s="42"/>
      <c r="AP146" s="51"/>
      <c r="AQ146" s="81">
        <f>+AQ144+AQ145</f>
        <v>-7645088.0340541452</v>
      </c>
      <c r="AR146" s="113"/>
      <c r="AS146" s="113"/>
      <c r="AT146" s="113"/>
    </row>
    <row r="147" spans="1:46" s="114" customFormat="1" ht="13.5" thickTop="1" x14ac:dyDescent="0.2">
      <c r="A147" s="113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46"/>
      <c r="AN147" s="46"/>
      <c r="AO147" s="46"/>
      <c r="AP147" s="46"/>
      <c r="AQ147" s="46"/>
      <c r="AR147" s="113"/>
      <c r="AS147" s="113"/>
      <c r="AT147" s="113"/>
    </row>
    <row r="148" spans="1:46" s="114" customFormat="1" x14ac:dyDescent="0.2">
      <c r="A148" s="113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46"/>
      <c r="AN148" s="46"/>
      <c r="AO148" s="46"/>
      <c r="AP148" s="46"/>
      <c r="AQ148" s="46"/>
      <c r="AR148" s="113"/>
      <c r="AS148" s="113"/>
      <c r="AT148" s="113"/>
    </row>
    <row r="149" spans="1:46" s="114" customFormat="1" x14ac:dyDescent="0.2">
      <c r="A149" s="113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46"/>
      <c r="AN149" s="46"/>
      <c r="AO149" s="46"/>
      <c r="AP149" s="46"/>
      <c r="AQ149" s="46"/>
      <c r="AR149" s="113"/>
      <c r="AS149" s="113"/>
      <c r="AT149" s="113"/>
    </row>
    <row r="150" spans="1:46" s="114" customFormat="1" x14ac:dyDescent="0.2">
      <c r="A150" s="113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R150" s="113"/>
      <c r="AS150" s="113"/>
      <c r="AT150" s="113"/>
    </row>
    <row r="151" spans="1:46" s="114" customFormat="1" x14ac:dyDescent="0.2">
      <c r="A151" s="113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R151" s="113"/>
      <c r="AS151" s="113"/>
      <c r="AT151" s="113"/>
    </row>
    <row r="152" spans="1:46" s="114" customFormat="1" x14ac:dyDescent="0.2">
      <c r="A152" s="113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R152" s="113"/>
      <c r="AS152" s="113"/>
      <c r="AT152" s="113"/>
    </row>
    <row r="153" spans="1:46" s="114" customFormat="1" x14ac:dyDescent="0.2">
      <c r="A153" s="113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R153" s="113"/>
      <c r="AS153" s="113"/>
      <c r="AT153" s="113"/>
    </row>
    <row r="154" spans="1:46" s="114" customFormat="1" x14ac:dyDescent="0.2">
      <c r="A154" s="113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R154" s="113"/>
      <c r="AS154" s="113"/>
      <c r="AT154" s="113"/>
    </row>
    <row r="155" spans="1:46" s="114" customFormat="1" x14ac:dyDescent="0.2">
      <c r="A155" s="113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R155" s="113"/>
      <c r="AS155" s="113"/>
      <c r="AT155" s="113"/>
    </row>
    <row r="156" spans="1:46" s="114" customFormat="1" x14ac:dyDescent="0.2">
      <c r="A156" s="113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R156" s="113"/>
      <c r="AS156" s="113"/>
      <c r="AT156" s="113"/>
    </row>
    <row r="157" spans="1:46" s="114" customFormat="1" x14ac:dyDescent="0.2">
      <c r="A157" s="113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R157" s="113"/>
      <c r="AS157" s="113"/>
      <c r="AT157" s="113"/>
    </row>
    <row r="158" spans="1:46" s="114" customFormat="1" x14ac:dyDescent="0.2">
      <c r="A158" s="113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R158" s="113"/>
      <c r="AS158" s="113"/>
      <c r="AT158" s="113"/>
    </row>
    <row r="159" spans="1:46" s="114" customFormat="1" x14ac:dyDescent="0.2">
      <c r="A159" s="113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R159" s="113"/>
      <c r="AS159" s="113"/>
      <c r="AT159" s="113"/>
    </row>
    <row r="160" spans="1:46" s="114" customFormat="1" x14ac:dyDescent="0.2">
      <c r="A160" s="113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R160" s="113"/>
      <c r="AS160" s="113"/>
      <c r="AT160" s="113"/>
    </row>
    <row r="161" spans="1:46" s="114" customFormat="1" x14ac:dyDescent="0.2">
      <c r="A161" s="113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R161" s="113"/>
      <c r="AS161" s="113"/>
      <c r="AT161" s="113"/>
    </row>
    <row r="162" spans="1:46" s="114" customFormat="1" x14ac:dyDescent="0.2">
      <c r="A162" s="113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R162" s="113"/>
      <c r="AS162" s="113"/>
      <c r="AT162" s="113"/>
    </row>
    <row r="163" spans="1:46" s="114" customFormat="1" x14ac:dyDescent="0.2">
      <c r="A163" s="113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R163" s="113"/>
      <c r="AS163" s="113"/>
      <c r="AT163" s="113"/>
    </row>
    <row r="164" spans="1:46" s="114" customFormat="1" x14ac:dyDescent="0.2">
      <c r="A164" s="113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R164" s="113"/>
      <c r="AS164" s="113"/>
      <c r="AT164" s="113"/>
    </row>
    <row r="165" spans="1:46" s="114" customFormat="1" x14ac:dyDescent="0.2">
      <c r="A165" s="113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R165" s="113"/>
      <c r="AS165" s="113"/>
      <c r="AT165" s="113"/>
    </row>
    <row r="166" spans="1:46" s="114" customFormat="1" x14ac:dyDescent="0.2">
      <c r="A166" s="113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R166" s="113"/>
      <c r="AS166" s="113"/>
      <c r="AT166" s="113"/>
    </row>
    <row r="167" spans="1:46" s="114" customFormat="1" x14ac:dyDescent="0.2">
      <c r="A167" s="113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R167" s="113"/>
      <c r="AS167" s="113"/>
      <c r="AT167" s="113"/>
    </row>
    <row r="168" spans="1:46" s="114" customFormat="1" x14ac:dyDescent="0.2">
      <c r="A168" s="113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R168" s="113"/>
      <c r="AS168" s="113"/>
      <c r="AT168" s="113"/>
    </row>
    <row r="169" spans="1:46" s="114" customFormat="1" x14ac:dyDescent="0.2">
      <c r="A169" s="113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R169" s="113"/>
      <c r="AS169" s="113"/>
      <c r="AT169" s="113"/>
    </row>
    <row r="170" spans="1:46" s="114" customFormat="1" x14ac:dyDescent="0.2">
      <c r="A170" s="113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R170" s="113"/>
      <c r="AS170" s="113"/>
      <c r="AT170" s="113"/>
    </row>
    <row r="171" spans="1:46" s="114" customFormat="1" x14ac:dyDescent="0.2">
      <c r="A171" s="113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R171" s="113"/>
      <c r="AS171" s="113"/>
      <c r="AT171" s="113"/>
    </row>
    <row r="172" spans="1:46" s="114" customFormat="1" x14ac:dyDescent="0.2">
      <c r="A172" s="113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R172" s="113"/>
      <c r="AS172" s="113"/>
      <c r="AT172" s="113"/>
    </row>
    <row r="173" spans="1:46" s="114" customFormat="1" x14ac:dyDescent="0.2">
      <c r="A173" s="113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R173" s="113"/>
      <c r="AS173" s="113"/>
      <c r="AT173" s="113"/>
    </row>
    <row r="174" spans="1:46" s="114" customFormat="1" x14ac:dyDescent="0.2">
      <c r="A174" s="113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R174" s="113"/>
      <c r="AS174" s="113"/>
      <c r="AT174" s="113"/>
    </row>
    <row r="175" spans="1:46" s="114" customFormat="1" x14ac:dyDescent="0.2">
      <c r="A175" s="113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R175" s="113"/>
      <c r="AS175" s="113"/>
      <c r="AT175" s="113"/>
    </row>
    <row r="176" spans="1:46" s="114" customFormat="1" x14ac:dyDescent="0.2">
      <c r="A176" s="113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R176" s="113"/>
      <c r="AS176" s="113"/>
      <c r="AT176" s="113"/>
    </row>
    <row r="177" spans="1:46" s="114" customFormat="1" x14ac:dyDescent="0.2">
      <c r="A177" s="113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R177" s="113"/>
      <c r="AS177" s="113"/>
      <c r="AT177" s="113"/>
    </row>
    <row r="178" spans="1:46" s="114" customFormat="1" x14ac:dyDescent="0.2">
      <c r="A178" s="113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R178" s="113"/>
      <c r="AS178" s="113"/>
      <c r="AT178" s="113"/>
    </row>
    <row r="179" spans="1:46" s="114" customFormat="1" x14ac:dyDescent="0.2">
      <c r="A179" s="113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R179" s="113"/>
      <c r="AS179" s="113"/>
      <c r="AT179" s="113"/>
    </row>
    <row r="180" spans="1:46" s="114" customFormat="1" x14ac:dyDescent="0.2">
      <c r="A180" s="113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R180" s="113"/>
      <c r="AS180" s="113"/>
      <c r="AT180" s="113"/>
    </row>
    <row r="181" spans="1:46" s="114" customFormat="1" x14ac:dyDescent="0.2">
      <c r="A181" s="113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R181" s="113"/>
      <c r="AS181" s="113"/>
      <c r="AT181" s="113"/>
    </row>
    <row r="182" spans="1:46" s="114" customFormat="1" x14ac:dyDescent="0.2">
      <c r="A182" s="113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R182" s="113"/>
      <c r="AS182" s="113"/>
      <c r="AT182" s="113"/>
    </row>
    <row r="183" spans="1:46" s="114" customFormat="1" x14ac:dyDescent="0.2">
      <c r="A183" s="113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R183" s="113"/>
      <c r="AS183" s="113"/>
      <c r="AT183" s="113"/>
    </row>
    <row r="184" spans="1:46" s="114" customFormat="1" x14ac:dyDescent="0.2">
      <c r="A184" s="113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R184" s="113"/>
      <c r="AS184" s="113"/>
      <c r="AT184" s="113"/>
    </row>
    <row r="185" spans="1:46" s="114" customFormat="1" x14ac:dyDescent="0.2">
      <c r="A185" s="113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R185" s="113"/>
      <c r="AS185" s="113"/>
      <c r="AT185" s="113"/>
    </row>
    <row r="186" spans="1:46" s="114" customFormat="1" x14ac:dyDescent="0.2">
      <c r="A186" s="113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R186" s="113"/>
      <c r="AS186" s="113"/>
      <c r="AT186" s="113"/>
    </row>
    <row r="187" spans="1:46" s="114" customFormat="1" x14ac:dyDescent="0.2">
      <c r="A187" s="113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R187" s="113"/>
      <c r="AS187" s="113"/>
      <c r="AT187" s="113"/>
    </row>
    <row r="188" spans="1:46" s="114" customFormat="1" x14ac:dyDescent="0.2">
      <c r="A188" s="113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R188" s="113"/>
      <c r="AS188" s="113"/>
      <c r="AT188" s="113"/>
    </row>
    <row r="189" spans="1:46" s="114" customFormat="1" x14ac:dyDescent="0.2">
      <c r="A189" s="113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R189" s="113"/>
      <c r="AS189" s="113"/>
      <c r="AT189" s="113"/>
    </row>
    <row r="190" spans="1:46" s="114" customFormat="1" x14ac:dyDescent="0.2">
      <c r="A190" s="113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R190" s="113"/>
      <c r="AS190" s="113"/>
      <c r="AT190" s="113"/>
    </row>
    <row r="191" spans="1:46" s="114" customFormat="1" x14ac:dyDescent="0.2">
      <c r="A191" s="113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R191" s="113"/>
      <c r="AS191" s="113"/>
      <c r="AT191" s="113"/>
    </row>
    <row r="192" spans="1:46" s="114" customFormat="1" x14ac:dyDescent="0.2">
      <c r="A192" s="113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R192" s="113"/>
      <c r="AS192" s="113"/>
      <c r="AT192" s="113"/>
    </row>
    <row r="193" spans="1:46" s="114" customFormat="1" x14ac:dyDescent="0.2">
      <c r="A193" s="113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R193" s="113"/>
      <c r="AS193" s="113"/>
      <c r="AT193" s="113"/>
    </row>
    <row r="194" spans="1:46" s="114" customFormat="1" x14ac:dyDescent="0.2">
      <c r="A194" s="113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R194" s="113"/>
      <c r="AS194" s="113"/>
      <c r="AT194" s="113"/>
    </row>
    <row r="195" spans="1:46" s="114" customFormat="1" x14ac:dyDescent="0.2">
      <c r="A195" s="113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R195" s="113"/>
      <c r="AS195" s="113"/>
      <c r="AT195" s="113"/>
    </row>
    <row r="196" spans="1:46" s="114" customFormat="1" x14ac:dyDescent="0.2">
      <c r="A196" s="113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R196" s="113"/>
      <c r="AS196" s="113"/>
      <c r="AT196" s="113"/>
    </row>
    <row r="197" spans="1:46" s="114" customFormat="1" x14ac:dyDescent="0.2">
      <c r="A197" s="113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R197" s="113"/>
      <c r="AS197" s="113"/>
      <c r="AT197" s="113"/>
    </row>
    <row r="198" spans="1:46" s="114" customFormat="1" x14ac:dyDescent="0.2">
      <c r="A198" s="113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R198" s="113"/>
      <c r="AS198" s="113"/>
      <c r="AT198" s="113"/>
    </row>
    <row r="199" spans="1:46" s="114" customFormat="1" x14ac:dyDescent="0.2">
      <c r="A199" s="113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R199" s="113"/>
      <c r="AS199" s="113"/>
      <c r="AT199" s="113"/>
    </row>
    <row r="200" spans="1:46" s="114" customFormat="1" x14ac:dyDescent="0.2">
      <c r="A200" s="113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R200" s="113"/>
      <c r="AS200" s="113"/>
      <c r="AT200" s="113"/>
    </row>
    <row r="201" spans="1:46" s="114" customFormat="1" x14ac:dyDescent="0.2">
      <c r="A201" s="113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R201" s="113"/>
      <c r="AS201" s="113"/>
      <c r="AT201" s="113"/>
    </row>
    <row r="202" spans="1:46" s="114" customFormat="1" x14ac:dyDescent="0.2">
      <c r="A202" s="113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R202" s="113"/>
      <c r="AS202" s="113"/>
      <c r="AT202" s="113"/>
    </row>
    <row r="203" spans="1:46" s="114" customFormat="1" x14ac:dyDescent="0.2">
      <c r="A203" s="113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R203" s="113"/>
      <c r="AS203" s="113"/>
      <c r="AT203" s="113"/>
    </row>
    <row r="204" spans="1:46" s="114" customFormat="1" x14ac:dyDescent="0.2">
      <c r="A204" s="113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R204" s="113"/>
      <c r="AS204" s="113"/>
      <c r="AT204" s="113"/>
    </row>
    <row r="205" spans="1:46" s="114" customFormat="1" x14ac:dyDescent="0.2">
      <c r="A205" s="113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R205" s="113"/>
      <c r="AS205" s="113"/>
      <c r="AT205" s="113"/>
    </row>
    <row r="206" spans="1:46" s="114" customFormat="1" x14ac:dyDescent="0.2">
      <c r="A206" s="113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R206" s="113"/>
      <c r="AS206" s="113"/>
      <c r="AT206" s="113"/>
    </row>
    <row r="207" spans="1:46" s="114" customFormat="1" x14ac:dyDescent="0.2">
      <c r="A207" s="113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R207" s="113"/>
      <c r="AS207" s="113"/>
      <c r="AT207" s="113"/>
    </row>
    <row r="208" spans="1:46" s="114" customFormat="1" x14ac:dyDescent="0.2">
      <c r="A208" s="113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R208" s="113"/>
      <c r="AS208" s="113"/>
      <c r="AT208" s="113"/>
    </row>
    <row r="209" spans="1:46" s="114" customFormat="1" x14ac:dyDescent="0.2">
      <c r="A209" s="113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R209" s="113"/>
      <c r="AS209" s="113"/>
      <c r="AT209" s="113"/>
    </row>
    <row r="210" spans="1:46" s="114" customFormat="1" x14ac:dyDescent="0.2">
      <c r="A210" s="113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R210" s="113"/>
      <c r="AS210" s="113"/>
      <c r="AT210" s="113"/>
    </row>
    <row r="211" spans="1:46" s="114" customFormat="1" x14ac:dyDescent="0.2">
      <c r="A211" s="113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R211" s="113"/>
      <c r="AS211" s="113"/>
      <c r="AT211" s="113"/>
    </row>
    <row r="212" spans="1:46" s="114" customFormat="1" x14ac:dyDescent="0.2">
      <c r="A212" s="113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R212" s="113"/>
      <c r="AS212" s="113"/>
      <c r="AT212" s="113"/>
    </row>
    <row r="213" spans="1:46" s="114" customFormat="1" x14ac:dyDescent="0.2">
      <c r="A213" s="113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R213" s="113"/>
      <c r="AS213" s="113"/>
      <c r="AT213" s="113"/>
    </row>
    <row r="214" spans="1:46" s="114" customFormat="1" x14ac:dyDescent="0.2">
      <c r="A214" s="113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R214" s="113"/>
      <c r="AS214" s="113"/>
      <c r="AT214" s="113"/>
    </row>
    <row r="215" spans="1:46" s="114" customFormat="1" x14ac:dyDescent="0.2">
      <c r="A215" s="113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R215" s="113"/>
      <c r="AS215" s="113"/>
      <c r="AT215" s="113"/>
    </row>
    <row r="216" spans="1:46" s="114" customFormat="1" x14ac:dyDescent="0.2">
      <c r="A216" s="113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R216" s="113"/>
      <c r="AS216" s="113"/>
      <c r="AT216" s="113"/>
    </row>
    <row r="217" spans="1:46" s="114" customFormat="1" x14ac:dyDescent="0.2">
      <c r="A217" s="113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R217" s="113"/>
      <c r="AS217" s="113"/>
      <c r="AT217" s="113"/>
    </row>
    <row r="218" spans="1:46" s="114" customFormat="1" x14ac:dyDescent="0.2">
      <c r="A218" s="113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R218" s="113"/>
      <c r="AS218" s="113"/>
      <c r="AT218" s="113"/>
    </row>
    <row r="219" spans="1:46" s="114" customFormat="1" x14ac:dyDescent="0.2">
      <c r="A219" s="113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R219" s="113"/>
      <c r="AS219" s="113"/>
      <c r="AT219" s="113"/>
    </row>
    <row r="220" spans="1:46" s="114" customFormat="1" x14ac:dyDescent="0.2">
      <c r="A220" s="113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R220" s="113"/>
      <c r="AS220" s="113"/>
      <c r="AT220" s="113"/>
    </row>
    <row r="221" spans="1:46" s="114" customFormat="1" x14ac:dyDescent="0.2">
      <c r="A221" s="113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R221" s="113"/>
      <c r="AS221" s="113"/>
      <c r="AT221" s="113"/>
    </row>
    <row r="222" spans="1:46" s="114" customFormat="1" x14ac:dyDescent="0.2">
      <c r="A222" s="113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R222" s="113"/>
      <c r="AS222" s="113"/>
      <c r="AT222" s="113"/>
    </row>
    <row r="223" spans="1:46" s="114" customFormat="1" x14ac:dyDescent="0.2">
      <c r="A223" s="113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R223" s="113"/>
      <c r="AS223" s="113"/>
      <c r="AT223" s="113"/>
    </row>
    <row r="224" spans="1:46" s="114" customFormat="1" x14ac:dyDescent="0.2">
      <c r="A224" s="113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R224" s="113"/>
      <c r="AS224" s="113"/>
      <c r="AT224" s="113"/>
    </row>
    <row r="225" spans="1:46" s="114" customFormat="1" x14ac:dyDescent="0.2">
      <c r="A225" s="113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R225" s="113"/>
      <c r="AS225" s="113"/>
      <c r="AT225" s="113"/>
    </row>
    <row r="226" spans="1:46" s="114" customFormat="1" x14ac:dyDescent="0.2">
      <c r="A226" s="113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R226" s="113"/>
      <c r="AS226" s="113"/>
      <c r="AT226" s="113"/>
    </row>
    <row r="227" spans="1:46" s="114" customFormat="1" x14ac:dyDescent="0.2">
      <c r="A227" s="113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R227" s="113"/>
      <c r="AS227" s="113"/>
      <c r="AT227" s="113"/>
    </row>
    <row r="228" spans="1:46" s="114" customFormat="1" x14ac:dyDescent="0.2">
      <c r="A228" s="113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R228" s="113"/>
      <c r="AS228" s="113"/>
      <c r="AT228" s="113"/>
    </row>
    <row r="229" spans="1:46" s="114" customFormat="1" x14ac:dyDescent="0.2">
      <c r="A229" s="113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R229" s="113"/>
      <c r="AS229" s="113"/>
      <c r="AT229" s="113"/>
    </row>
    <row r="230" spans="1:46" s="114" customFormat="1" x14ac:dyDescent="0.2">
      <c r="A230" s="113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R230" s="113"/>
      <c r="AS230" s="113"/>
      <c r="AT230" s="113"/>
    </row>
    <row r="231" spans="1:46" s="114" customFormat="1" x14ac:dyDescent="0.2">
      <c r="A231" s="113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R231" s="113"/>
      <c r="AS231" s="113"/>
      <c r="AT231" s="113"/>
    </row>
    <row r="232" spans="1:46" s="114" customFormat="1" x14ac:dyDescent="0.2">
      <c r="A232" s="113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R232" s="113"/>
      <c r="AS232" s="113"/>
      <c r="AT232" s="113"/>
    </row>
    <row r="233" spans="1:46" s="114" customFormat="1" x14ac:dyDescent="0.2">
      <c r="A233" s="113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R233" s="113"/>
      <c r="AS233" s="113"/>
      <c r="AT233" s="113"/>
    </row>
    <row r="234" spans="1:46" s="114" customFormat="1" x14ac:dyDescent="0.2">
      <c r="A234" s="113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R234" s="113"/>
      <c r="AS234" s="113"/>
      <c r="AT234" s="113"/>
    </row>
    <row r="235" spans="1:46" s="114" customFormat="1" x14ac:dyDescent="0.2">
      <c r="A235" s="113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R235" s="113"/>
      <c r="AS235" s="113"/>
      <c r="AT235" s="113"/>
    </row>
    <row r="236" spans="1:46" s="114" customFormat="1" x14ac:dyDescent="0.2">
      <c r="A236" s="113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R236" s="113"/>
      <c r="AS236" s="113"/>
      <c r="AT236" s="113"/>
    </row>
    <row r="237" spans="1:46" s="114" customFormat="1" x14ac:dyDescent="0.2">
      <c r="A237" s="113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R237" s="113"/>
      <c r="AS237" s="113"/>
      <c r="AT237" s="113"/>
    </row>
    <row r="238" spans="1:46" s="114" customFormat="1" x14ac:dyDescent="0.2">
      <c r="A238" s="113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R238" s="113"/>
      <c r="AS238" s="113"/>
      <c r="AT238" s="113"/>
    </row>
    <row r="239" spans="1:46" s="114" customFormat="1" x14ac:dyDescent="0.2">
      <c r="A239" s="113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R239" s="113"/>
      <c r="AS239" s="113"/>
      <c r="AT239" s="113"/>
    </row>
    <row r="240" spans="1:46" s="114" customFormat="1" x14ac:dyDescent="0.2">
      <c r="A240" s="113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R240" s="113"/>
      <c r="AS240" s="113"/>
      <c r="AT240" s="113"/>
    </row>
    <row r="241" spans="1:46" s="114" customFormat="1" x14ac:dyDescent="0.2">
      <c r="A241" s="113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R241" s="113"/>
      <c r="AS241" s="113"/>
      <c r="AT241" s="113"/>
    </row>
    <row r="242" spans="1:46" s="114" customFormat="1" x14ac:dyDescent="0.2">
      <c r="A242" s="113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R242" s="113"/>
      <c r="AS242" s="113"/>
      <c r="AT242" s="113"/>
    </row>
    <row r="243" spans="1:46" s="114" customFormat="1" x14ac:dyDescent="0.2">
      <c r="A243" s="113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R243" s="113"/>
      <c r="AS243" s="113"/>
      <c r="AT243" s="113"/>
    </row>
    <row r="244" spans="1:46" s="114" customFormat="1" x14ac:dyDescent="0.2">
      <c r="A244" s="113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R244" s="113"/>
      <c r="AS244" s="113"/>
      <c r="AT244" s="113"/>
    </row>
    <row r="245" spans="1:46" s="114" customFormat="1" x14ac:dyDescent="0.2">
      <c r="A245" s="113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R245" s="113"/>
      <c r="AS245" s="113"/>
      <c r="AT245" s="113"/>
    </row>
    <row r="246" spans="1:46" s="114" customFormat="1" x14ac:dyDescent="0.2">
      <c r="A246" s="113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R246" s="113"/>
      <c r="AS246" s="113"/>
      <c r="AT246" s="113"/>
    </row>
    <row r="247" spans="1:46" s="114" customFormat="1" x14ac:dyDescent="0.2">
      <c r="A247" s="113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R247" s="113"/>
      <c r="AS247" s="113"/>
      <c r="AT247" s="113"/>
    </row>
    <row r="248" spans="1:46" s="114" customFormat="1" x14ac:dyDescent="0.2">
      <c r="A248" s="113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R248" s="113"/>
      <c r="AS248" s="113"/>
      <c r="AT248" s="113"/>
    </row>
    <row r="249" spans="1:46" s="114" customFormat="1" x14ac:dyDescent="0.2">
      <c r="A249" s="113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R249" s="113"/>
      <c r="AS249" s="113"/>
      <c r="AT249" s="113"/>
    </row>
    <row r="250" spans="1:46" s="114" customFormat="1" x14ac:dyDescent="0.2">
      <c r="A250" s="113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R250" s="113"/>
      <c r="AS250" s="113"/>
      <c r="AT250" s="113"/>
    </row>
    <row r="251" spans="1:46" s="114" customFormat="1" x14ac:dyDescent="0.2">
      <c r="A251" s="113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R251" s="113"/>
      <c r="AS251" s="113"/>
      <c r="AT251" s="113"/>
    </row>
    <row r="252" spans="1:46" s="114" customFormat="1" x14ac:dyDescent="0.2">
      <c r="A252" s="113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R252" s="113"/>
      <c r="AS252" s="113"/>
      <c r="AT252" s="113"/>
    </row>
    <row r="253" spans="1:46" s="114" customFormat="1" x14ac:dyDescent="0.2">
      <c r="A253" s="113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R253" s="113"/>
      <c r="AS253" s="113"/>
      <c r="AT253" s="113"/>
    </row>
    <row r="254" spans="1:46" s="114" customFormat="1" x14ac:dyDescent="0.2">
      <c r="A254" s="113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R254" s="113"/>
      <c r="AS254" s="113"/>
      <c r="AT254" s="113"/>
    </row>
    <row r="255" spans="1:46" s="114" customFormat="1" x14ac:dyDescent="0.2">
      <c r="A255" s="113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R255" s="113"/>
      <c r="AS255" s="113"/>
      <c r="AT255" s="113"/>
    </row>
    <row r="256" spans="1:46" s="114" customFormat="1" x14ac:dyDescent="0.2">
      <c r="A256" s="113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R256" s="113"/>
      <c r="AS256" s="113"/>
      <c r="AT256" s="113"/>
    </row>
    <row r="257" spans="1:46" s="114" customFormat="1" x14ac:dyDescent="0.2">
      <c r="A257" s="113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R257" s="113"/>
      <c r="AS257" s="113"/>
      <c r="AT257" s="113"/>
    </row>
    <row r="258" spans="1:46" s="114" customFormat="1" x14ac:dyDescent="0.2">
      <c r="A258" s="113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R258" s="113"/>
      <c r="AS258" s="113"/>
      <c r="AT258" s="113"/>
    </row>
    <row r="259" spans="1:46" s="114" customFormat="1" x14ac:dyDescent="0.2">
      <c r="A259" s="113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R259" s="113"/>
      <c r="AS259" s="113"/>
      <c r="AT259" s="113"/>
    </row>
    <row r="260" spans="1:46" s="114" customFormat="1" x14ac:dyDescent="0.2">
      <c r="A260" s="113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R260" s="113"/>
      <c r="AS260" s="113"/>
      <c r="AT260" s="113"/>
    </row>
    <row r="261" spans="1:46" s="114" customFormat="1" x14ac:dyDescent="0.2">
      <c r="A261" s="113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R261" s="113"/>
      <c r="AS261" s="113"/>
      <c r="AT261" s="113"/>
    </row>
    <row r="262" spans="1:46" s="114" customFormat="1" x14ac:dyDescent="0.2">
      <c r="A262" s="113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R262" s="113"/>
      <c r="AS262" s="113"/>
      <c r="AT262" s="113"/>
    </row>
    <row r="263" spans="1:46" s="114" customFormat="1" x14ac:dyDescent="0.2">
      <c r="A263" s="113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R263" s="113"/>
      <c r="AS263" s="113"/>
      <c r="AT263" s="113"/>
    </row>
    <row r="264" spans="1:46" s="114" customFormat="1" x14ac:dyDescent="0.2">
      <c r="A264" s="113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R264" s="113"/>
      <c r="AS264" s="113"/>
      <c r="AT264" s="113"/>
    </row>
    <row r="265" spans="1:46" s="114" customFormat="1" x14ac:dyDescent="0.2">
      <c r="A265" s="113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R265" s="113"/>
      <c r="AS265" s="113"/>
      <c r="AT265" s="113"/>
    </row>
    <row r="266" spans="1:46" s="114" customFormat="1" x14ac:dyDescent="0.2">
      <c r="A266" s="113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R266" s="113"/>
      <c r="AS266" s="113"/>
      <c r="AT266" s="113"/>
    </row>
    <row r="267" spans="1:46" s="114" customFormat="1" x14ac:dyDescent="0.2">
      <c r="A267" s="113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R267" s="113"/>
      <c r="AS267" s="113"/>
      <c r="AT267" s="113"/>
    </row>
    <row r="268" spans="1:46" s="114" customFormat="1" x14ac:dyDescent="0.2">
      <c r="A268" s="113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R268" s="113"/>
      <c r="AS268" s="113"/>
      <c r="AT268" s="113"/>
    </row>
    <row r="269" spans="1:46" s="114" customFormat="1" x14ac:dyDescent="0.2">
      <c r="A269" s="113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R269" s="113"/>
      <c r="AS269" s="113"/>
      <c r="AT269" s="113"/>
    </row>
    <row r="270" spans="1:46" s="114" customFormat="1" x14ac:dyDescent="0.2">
      <c r="A270" s="113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R270" s="113"/>
      <c r="AS270" s="113"/>
      <c r="AT270" s="113"/>
    </row>
    <row r="271" spans="1:46" s="114" customFormat="1" x14ac:dyDescent="0.2">
      <c r="A271" s="113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R271" s="113"/>
      <c r="AS271" s="113"/>
      <c r="AT271" s="113"/>
    </row>
    <row r="272" spans="1:46" s="114" customFormat="1" x14ac:dyDescent="0.2">
      <c r="A272" s="113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R272" s="113"/>
      <c r="AS272" s="113"/>
      <c r="AT272" s="113"/>
    </row>
    <row r="273" spans="1:46" s="114" customFormat="1" x14ac:dyDescent="0.2">
      <c r="A273" s="113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R273" s="113"/>
      <c r="AS273" s="113"/>
      <c r="AT273" s="113"/>
    </row>
    <row r="274" spans="1:46" s="114" customFormat="1" x14ac:dyDescent="0.2">
      <c r="A274" s="113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R274" s="113"/>
      <c r="AS274" s="113"/>
      <c r="AT274" s="113"/>
    </row>
    <row r="275" spans="1:46" s="114" customFormat="1" x14ac:dyDescent="0.2">
      <c r="A275" s="113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R275" s="113"/>
      <c r="AS275" s="113"/>
      <c r="AT275" s="113"/>
    </row>
    <row r="276" spans="1:46" s="114" customFormat="1" x14ac:dyDescent="0.2">
      <c r="A276" s="113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R276" s="113"/>
      <c r="AS276" s="113"/>
      <c r="AT276" s="113"/>
    </row>
    <row r="277" spans="1:46" s="114" customFormat="1" x14ac:dyDescent="0.2">
      <c r="A277" s="113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R277" s="113"/>
      <c r="AS277" s="113"/>
      <c r="AT277" s="113"/>
    </row>
    <row r="278" spans="1:46" s="114" customFormat="1" x14ac:dyDescent="0.2">
      <c r="A278" s="113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R278" s="113"/>
      <c r="AS278" s="113"/>
      <c r="AT278" s="113"/>
    </row>
    <row r="279" spans="1:46" s="114" customFormat="1" x14ac:dyDescent="0.2">
      <c r="A279" s="113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R279" s="113"/>
      <c r="AS279" s="113"/>
      <c r="AT279" s="113"/>
    </row>
    <row r="280" spans="1:46" s="114" customFormat="1" x14ac:dyDescent="0.2">
      <c r="A280" s="113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R280" s="113"/>
      <c r="AS280" s="113"/>
      <c r="AT280" s="113"/>
    </row>
    <row r="281" spans="1:46" s="114" customFormat="1" x14ac:dyDescent="0.2">
      <c r="A281" s="113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R281" s="113"/>
      <c r="AS281" s="113"/>
      <c r="AT281" s="113"/>
    </row>
    <row r="282" spans="1:46" s="114" customFormat="1" x14ac:dyDescent="0.2">
      <c r="A282" s="113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R282" s="113"/>
      <c r="AS282" s="113"/>
      <c r="AT282" s="113"/>
    </row>
    <row r="283" spans="1:46" s="114" customFormat="1" x14ac:dyDescent="0.2">
      <c r="A283" s="113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R283" s="113"/>
      <c r="AS283" s="113"/>
      <c r="AT283" s="113"/>
    </row>
    <row r="284" spans="1:46" s="114" customFormat="1" x14ac:dyDescent="0.2">
      <c r="A284" s="113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R284" s="113"/>
      <c r="AS284" s="113"/>
      <c r="AT284" s="113"/>
    </row>
    <row r="285" spans="1:46" s="114" customFormat="1" x14ac:dyDescent="0.2">
      <c r="A285" s="113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R285" s="113"/>
      <c r="AS285" s="113"/>
      <c r="AT285" s="113"/>
    </row>
    <row r="286" spans="1:46" s="114" customFormat="1" x14ac:dyDescent="0.2">
      <c r="A286" s="113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R286" s="113"/>
      <c r="AS286" s="113"/>
      <c r="AT286" s="113"/>
    </row>
    <row r="287" spans="1:46" s="114" customFormat="1" x14ac:dyDescent="0.2">
      <c r="A287" s="113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R287" s="113"/>
      <c r="AS287" s="113"/>
      <c r="AT287" s="113"/>
    </row>
    <row r="288" spans="1:46" s="114" customFormat="1" x14ac:dyDescent="0.2">
      <c r="A288" s="113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R288" s="113"/>
      <c r="AS288" s="113"/>
      <c r="AT288" s="113"/>
    </row>
    <row r="289" spans="1:46" s="114" customFormat="1" x14ac:dyDescent="0.2">
      <c r="A289" s="113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R289" s="113"/>
      <c r="AS289" s="113"/>
      <c r="AT289" s="113"/>
    </row>
    <row r="290" spans="1:46" s="114" customFormat="1" x14ac:dyDescent="0.2">
      <c r="A290" s="113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R290" s="113"/>
      <c r="AS290" s="113"/>
      <c r="AT290" s="113"/>
    </row>
    <row r="291" spans="1:46" s="114" customFormat="1" x14ac:dyDescent="0.2">
      <c r="A291" s="113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R291" s="113"/>
      <c r="AS291" s="113"/>
      <c r="AT291" s="113"/>
    </row>
    <row r="292" spans="1:46" s="114" customFormat="1" x14ac:dyDescent="0.2">
      <c r="A292" s="113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R292" s="113"/>
      <c r="AS292" s="113"/>
      <c r="AT292" s="113"/>
    </row>
    <row r="293" spans="1:46" s="114" customFormat="1" x14ac:dyDescent="0.2">
      <c r="A293" s="113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R293" s="113"/>
      <c r="AS293" s="113"/>
      <c r="AT293" s="113"/>
    </row>
    <row r="294" spans="1:46" s="114" customFormat="1" x14ac:dyDescent="0.2">
      <c r="A294" s="113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R294" s="113"/>
      <c r="AS294" s="113"/>
      <c r="AT294" s="113"/>
    </row>
    <row r="295" spans="1:46" s="114" customFormat="1" x14ac:dyDescent="0.2">
      <c r="A295" s="113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R295" s="113"/>
      <c r="AS295" s="113"/>
      <c r="AT295" s="113"/>
    </row>
    <row r="296" spans="1:46" s="114" customFormat="1" x14ac:dyDescent="0.2">
      <c r="A296" s="113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R296" s="113"/>
      <c r="AS296" s="113"/>
      <c r="AT296" s="113"/>
    </row>
    <row r="297" spans="1:46" s="114" customFormat="1" x14ac:dyDescent="0.2">
      <c r="A297" s="113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R297" s="113"/>
      <c r="AS297" s="113"/>
      <c r="AT297" s="113"/>
    </row>
    <row r="298" spans="1:46" s="114" customFormat="1" x14ac:dyDescent="0.2">
      <c r="A298" s="113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R298" s="113"/>
      <c r="AS298" s="113"/>
      <c r="AT298" s="113"/>
    </row>
    <row r="299" spans="1:46" s="114" customFormat="1" x14ac:dyDescent="0.2">
      <c r="A299" s="113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R299" s="113"/>
      <c r="AS299" s="113"/>
      <c r="AT299" s="113"/>
    </row>
    <row r="300" spans="1:46" s="114" customFormat="1" x14ac:dyDescent="0.2">
      <c r="A300" s="113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R300" s="113"/>
      <c r="AS300" s="113"/>
      <c r="AT300" s="113"/>
    </row>
    <row r="301" spans="1:46" s="114" customFormat="1" x14ac:dyDescent="0.2">
      <c r="A301" s="113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R301" s="113"/>
      <c r="AS301" s="113"/>
      <c r="AT301" s="113"/>
    </row>
    <row r="302" spans="1:46" s="114" customFormat="1" x14ac:dyDescent="0.2">
      <c r="A302" s="113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R302" s="113"/>
      <c r="AS302" s="113"/>
      <c r="AT302" s="113"/>
    </row>
    <row r="303" spans="1:46" s="114" customFormat="1" x14ac:dyDescent="0.2">
      <c r="A303" s="113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R303" s="113"/>
      <c r="AS303" s="113"/>
      <c r="AT303" s="113"/>
    </row>
    <row r="304" spans="1:46" s="114" customFormat="1" x14ac:dyDescent="0.2">
      <c r="A304" s="113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R304" s="113"/>
      <c r="AS304" s="113"/>
      <c r="AT304" s="113"/>
    </row>
    <row r="305" spans="1:46" s="114" customFormat="1" x14ac:dyDescent="0.2">
      <c r="A305" s="113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R305" s="113"/>
      <c r="AS305" s="113"/>
      <c r="AT305" s="113"/>
    </row>
    <row r="306" spans="1:46" s="114" customFormat="1" x14ac:dyDescent="0.2">
      <c r="A306" s="113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R306" s="113"/>
      <c r="AS306" s="113"/>
      <c r="AT306" s="113"/>
    </row>
    <row r="307" spans="1:46" s="114" customFormat="1" x14ac:dyDescent="0.2">
      <c r="A307" s="113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R307" s="113"/>
      <c r="AS307" s="113"/>
      <c r="AT307" s="113"/>
    </row>
    <row r="308" spans="1:46" s="114" customFormat="1" x14ac:dyDescent="0.2">
      <c r="A308" s="113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R308" s="113"/>
      <c r="AS308" s="113"/>
      <c r="AT308" s="113"/>
    </row>
    <row r="309" spans="1:46" s="114" customFormat="1" x14ac:dyDescent="0.2">
      <c r="A309" s="113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R309" s="113"/>
      <c r="AS309" s="113"/>
      <c r="AT309" s="113"/>
    </row>
    <row r="310" spans="1:46" s="114" customFormat="1" x14ac:dyDescent="0.2">
      <c r="A310" s="113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R310" s="113"/>
      <c r="AS310" s="113"/>
      <c r="AT310" s="113"/>
    </row>
    <row r="311" spans="1:46" s="114" customFormat="1" x14ac:dyDescent="0.2">
      <c r="A311" s="113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R311" s="113"/>
      <c r="AS311" s="113"/>
      <c r="AT311" s="113"/>
    </row>
    <row r="312" spans="1:46" s="114" customFormat="1" x14ac:dyDescent="0.2">
      <c r="A312" s="113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R312" s="113"/>
      <c r="AS312" s="113"/>
      <c r="AT312" s="113"/>
    </row>
    <row r="313" spans="1:46" s="114" customFormat="1" x14ac:dyDescent="0.2">
      <c r="A313" s="113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R313" s="113"/>
      <c r="AS313" s="113"/>
      <c r="AT313" s="113"/>
    </row>
    <row r="314" spans="1:46" s="114" customFormat="1" x14ac:dyDescent="0.2">
      <c r="A314" s="113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R314" s="113"/>
      <c r="AS314" s="113"/>
      <c r="AT314" s="113"/>
    </row>
    <row r="315" spans="1:46" s="114" customFormat="1" x14ac:dyDescent="0.2">
      <c r="A315" s="113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R315" s="113"/>
      <c r="AS315" s="113"/>
      <c r="AT315" s="113"/>
    </row>
    <row r="316" spans="1:46" s="114" customFormat="1" x14ac:dyDescent="0.2">
      <c r="A316" s="113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R316" s="113"/>
      <c r="AS316" s="113"/>
      <c r="AT316" s="113"/>
    </row>
    <row r="317" spans="1:46" s="114" customFormat="1" x14ac:dyDescent="0.2">
      <c r="A317" s="113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R317" s="113"/>
      <c r="AS317" s="113"/>
      <c r="AT317" s="113"/>
    </row>
    <row r="318" spans="1:46" s="114" customFormat="1" x14ac:dyDescent="0.2">
      <c r="A318" s="113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R318" s="113"/>
      <c r="AS318" s="113"/>
      <c r="AT318" s="113"/>
    </row>
    <row r="319" spans="1:46" s="114" customFormat="1" x14ac:dyDescent="0.2">
      <c r="A319" s="113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R319" s="113"/>
      <c r="AS319" s="113"/>
      <c r="AT319" s="113"/>
    </row>
    <row r="320" spans="1:46" s="114" customFormat="1" x14ac:dyDescent="0.2">
      <c r="A320" s="113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R320" s="113"/>
      <c r="AS320" s="113"/>
      <c r="AT320" s="113"/>
    </row>
    <row r="321" spans="1:46" s="114" customFormat="1" x14ac:dyDescent="0.2">
      <c r="A321" s="113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R321" s="113"/>
      <c r="AS321" s="113"/>
      <c r="AT321" s="113"/>
    </row>
    <row r="322" spans="1:46" s="114" customFormat="1" x14ac:dyDescent="0.2">
      <c r="A322" s="113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R322" s="113"/>
      <c r="AS322" s="113"/>
      <c r="AT322" s="113"/>
    </row>
    <row r="323" spans="1:46" s="114" customFormat="1" x14ac:dyDescent="0.2">
      <c r="A323" s="113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R323" s="113"/>
      <c r="AS323" s="113"/>
      <c r="AT323" s="113"/>
    </row>
    <row r="324" spans="1:46" s="114" customFormat="1" x14ac:dyDescent="0.2">
      <c r="A324" s="113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R324" s="113"/>
      <c r="AS324" s="113"/>
      <c r="AT324" s="113"/>
    </row>
    <row r="325" spans="1:46" s="114" customFormat="1" x14ac:dyDescent="0.2">
      <c r="A325" s="113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R325" s="113"/>
      <c r="AS325" s="113"/>
      <c r="AT325" s="113"/>
    </row>
    <row r="326" spans="1:46" s="114" customFormat="1" x14ac:dyDescent="0.2">
      <c r="A326" s="113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R326" s="113"/>
      <c r="AS326" s="113"/>
      <c r="AT326" s="113"/>
    </row>
    <row r="327" spans="1:46" s="114" customFormat="1" x14ac:dyDescent="0.2">
      <c r="A327" s="113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R327" s="113"/>
      <c r="AS327" s="113"/>
      <c r="AT327" s="113"/>
    </row>
    <row r="328" spans="1:46" s="114" customFormat="1" x14ac:dyDescent="0.2">
      <c r="A328" s="113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R328" s="113"/>
      <c r="AS328" s="113"/>
      <c r="AT328" s="113"/>
    </row>
    <row r="329" spans="1:46" s="114" customFormat="1" x14ac:dyDescent="0.2">
      <c r="A329" s="113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R329" s="113"/>
      <c r="AS329" s="113"/>
      <c r="AT329" s="113"/>
    </row>
    <row r="330" spans="1:46" s="114" customFormat="1" x14ac:dyDescent="0.2">
      <c r="A330" s="113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R330" s="113"/>
      <c r="AS330" s="113"/>
      <c r="AT330" s="113"/>
    </row>
    <row r="331" spans="1:46" s="114" customFormat="1" x14ac:dyDescent="0.2">
      <c r="A331" s="113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R331" s="113"/>
      <c r="AS331" s="113"/>
      <c r="AT331" s="113"/>
    </row>
    <row r="332" spans="1:46" s="114" customFormat="1" x14ac:dyDescent="0.2">
      <c r="A332" s="113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R332" s="113"/>
      <c r="AS332" s="113"/>
      <c r="AT332" s="113"/>
    </row>
    <row r="333" spans="1:46" s="114" customFormat="1" x14ac:dyDescent="0.2">
      <c r="A333" s="113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R333" s="113"/>
      <c r="AS333" s="113"/>
      <c r="AT333" s="113"/>
    </row>
    <row r="334" spans="1:46" s="114" customFormat="1" x14ac:dyDescent="0.2">
      <c r="A334" s="113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R334" s="113"/>
      <c r="AS334" s="113"/>
      <c r="AT334" s="113"/>
    </row>
    <row r="335" spans="1:46" s="114" customFormat="1" x14ac:dyDescent="0.2">
      <c r="A335" s="113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R335" s="113"/>
      <c r="AS335" s="113"/>
      <c r="AT335" s="113"/>
    </row>
    <row r="336" spans="1:46" s="114" customFormat="1" x14ac:dyDescent="0.2">
      <c r="A336" s="113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R336" s="113"/>
      <c r="AS336" s="113"/>
      <c r="AT336" s="113"/>
    </row>
    <row r="337" spans="1:46" s="114" customFormat="1" x14ac:dyDescent="0.2">
      <c r="A337" s="113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R337" s="113"/>
      <c r="AS337" s="113"/>
      <c r="AT337" s="113"/>
    </row>
    <row r="338" spans="1:46" s="114" customFormat="1" x14ac:dyDescent="0.2">
      <c r="A338" s="113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R338" s="113"/>
      <c r="AS338" s="113"/>
      <c r="AT338" s="113"/>
    </row>
    <row r="339" spans="1:46" s="114" customFormat="1" x14ac:dyDescent="0.2">
      <c r="A339" s="113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R339" s="113"/>
      <c r="AS339" s="113"/>
      <c r="AT339" s="113"/>
    </row>
    <row r="340" spans="1:46" s="114" customFormat="1" x14ac:dyDescent="0.2">
      <c r="A340" s="113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R340" s="113"/>
      <c r="AS340" s="113"/>
      <c r="AT340" s="113"/>
    </row>
    <row r="341" spans="1:46" s="114" customFormat="1" x14ac:dyDescent="0.2">
      <c r="A341" s="113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R341" s="113"/>
      <c r="AS341" s="113"/>
      <c r="AT341" s="113"/>
    </row>
    <row r="342" spans="1:46" s="114" customFormat="1" x14ac:dyDescent="0.2">
      <c r="A342" s="113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R342" s="113"/>
      <c r="AS342" s="113"/>
      <c r="AT342" s="113"/>
    </row>
    <row r="343" spans="1:46" s="114" customFormat="1" x14ac:dyDescent="0.2">
      <c r="A343" s="113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R343" s="113"/>
      <c r="AS343" s="113"/>
      <c r="AT343" s="113"/>
    </row>
    <row r="344" spans="1:46" s="114" customFormat="1" x14ac:dyDescent="0.2">
      <c r="A344" s="113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R344" s="113"/>
      <c r="AS344" s="113"/>
      <c r="AT344" s="113"/>
    </row>
    <row r="345" spans="1:46" s="114" customFormat="1" x14ac:dyDescent="0.2">
      <c r="A345" s="113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R345" s="113"/>
      <c r="AS345" s="113"/>
      <c r="AT345" s="113"/>
    </row>
    <row r="346" spans="1:46" s="114" customFormat="1" x14ac:dyDescent="0.2">
      <c r="A346" s="113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R346" s="113"/>
      <c r="AS346" s="113"/>
      <c r="AT346" s="113"/>
    </row>
    <row r="347" spans="1:46" s="114" customFormat="1" x14ac:dyDescent="0.2">
      <c r="A347" s="113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R347" s="113"/>
      <c r="AS347" s="113"/>
      <c r="AT347" s="113"/>
    </row>
    <row r="348" spans="1:46" s="114" customFormat="1" x14ac:dyDescent="0.2">
      <c r="A348" s="113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R348" s="113"/>
      <c r="AS348" s="113"/>
      <c r="AT348" s="113"/>
    </row>
    <row r="349" spans="1:46" s="114" customFormat="1" x14ac:dyDescent="0.2">
      <c r="A349" s="113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R349" s="113"/>
      <c r="AS349" s="113"/>
      <c r="AT349" s="113"/>
    </row>
    <row r="350" spans="1:46" s="114" customFormat="1" x14ac:dyDescent="0.2">
      <c r="A350" s="113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R350" s="113"/>
      <c r="AS350" s="113"/>
      <c r="AT350" s="113"/>
    </row>
    <row r="351" spans="1:46" s="114" customFormat="1" x14ac:dyDescent="0.2">
      <c r="A351" s="113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R351" s="113"/>
      <c r="AS351" s="113"/>
      <c r="AT351" s="113"/>
    </row>
    <row r="352" spans="1:46" s="114" customFormat="1" x14ac:dyDescent="0.2">
      <c r="A352" s="113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R352" s="113"/>
      <c r="AS352" s="113"/>
      <c r="AT352" s="113"/>
    </row>
    <row r="353" spans="1:46" s="114" customFormat="1" x14ac:dyDescent="0.2">
      <c r="A353" s="113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R353" s="113"/>
      <c r="AS353" s="113"/>
      <c r="AT353" s="113"/>
    </row>
    <row r="354" spans="1:46" s="114" customFormat="1" x14ac:dyDescent="0.2">
      <c r="A354" s="113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R354" s="113"/>
      <c r="AS354" s="113"/>
      <c r="AT354" s="113"/>
    </row>
    <row r="355" spans="1:46" s="114" customFormat="1" x14ac:dyDescent="0.2">
      <c r="A355" s="113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R355" s="113"/>
      <c r="AS355" s="113"/>
      <c r="AT355" s="113"/>
    </row>
    <row r="356" spans="1:46" s="114" customFormat="1" x14ac:dyDescent="0.2">
      <c r="A356" s="113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R356" s="113"/>
      <c r="AS356" s="113"/>
      <c r="AT356" s="113"/>
    </row>
    <row r="357" spans="1:46" s="114" customFormat="1" x14ac:dyDescent="0.2">
      <c r="A357" s="113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R357" s="113"/>
      <c r="AS357" s="113"/>
      <c r="AT357" s="113"/>
    </row>
    <row r="358" spans="1:46" s="114" customFormat="1" x14ac:dyDescent="0.2">
      <c r="A358" s="113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R358" s="113"/>
      <c r="AS358" s="113"/>
      <c r="AT358" s="113"/>
    </row>
    <row r="359" spans="1:46" s="114" customFormat="1" x14ac:dyDescent="0.2">
      <c r="A359" s="113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R359" s="113"/>
      <c r="AS359" s="113"/>
      <c r="AT359" s="113"/>
    </row>
    <row r="360" spans="1:46" s="114" customFormat="1" x14ac:dyDescent="0.2">
      <c r="A360" s="113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R360" s="113"/>
      <c r="AS360" s="113"/>
      <c r="AT360" s="113"/>
    </row>
    <row r="361" spans="1:46" s="114" customFormat="1" x14ac:dyDescent="0.2">
      <c r="A361" s="113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R361" s="113"/>
      <c r="AS361" s="113"/>
      <c r="AT361" s="113"/>
    </row>
    <row r="362" spans="1:46" s="114" customFormat="1" x14ac:dyDescent="0.2">
      <c r="A362" s="113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R362" s="113"/>
      <c r="AS362" s="113"/>
      <c r="AT362" s="113"/>
    </row>
    <row r="363" spans="1:46" s="114" customFormat="1" x14ac:dyDescent="0.2">
      <c r="A363" s="113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R363" s="113"/>
      <c r="AS363" s="113"/>
      <c r="AT363" s="113"/>
    </row>
    <row r="364" spans="1:46" s="114" customFormat="1" x14ac:dyDescent="0.2">
      <c r="A364" s="113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R364" s="113"/>
      <c r="AS364" s="113"/>
      <c r="AT364" s="113"/>
    </row>
    <row r="365" spans="1:46" s="114" customFormat="1" x14ac:dyDescent="0.2">
      <c r="A365" s="113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R365" s="113"/>
      <c r="AS365" s="113"/>
      <c r="AT365" s="113"/>
    </row>
    <row r="366" spans="1:46" s="114" customFormat="1" x14ac:dyDescent="0.2">
      <c r="A366" s="113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R366" s="113"/>
      <c r="AS366" s="113"/>
      <c r="AT366" s="113"/>
    </row>
    <row r="367" spans="1:46" s="114" customFormat="1" x14ac:dyDescent="0.2">
      <c r="A367" s="113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R367" s="113"/>
      <c r="AS367" s="113"/>
      <c r="AT367" s="113"/>
    </row>
    <row r="368" spans="1:46" s="114" customFormat="1" x14ac:dyDescent="0.2">
      <c r="A368" s="113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R368" s="113"/>
      <c r="AS368" s="113"/>
      <c r="AT368" s="113"/>
    </row>
    <row r="369" spans="1:46" s="114" customFormat="1" x14ac:dyDescent="0.2">
      <c r="A369" s="113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R369" s="113"/>
      <c r="AS369" s="113"/>
      <c r="AT369" s="113"/>
    </row>
    <row r="370" spans="1:46" s="114" customFormat="1" x14ac:dyDescent="0.2">
      <c r="A370" s="113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R370" s="113"/>
      <c r="AS370" s="113"/>
      <c r="AT370" s="113"/>
    </row>
    <row r="371" spans="1:46" s="114" customFormat="1" x14ac:dyDescent="0.2">
      <c r="A371" s="113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R371" s="113"/>
      <c r="AS371" s="113"/>
      <c r="AT371" s="113"/>
    </row>
    <row r="372" spans="1:46" s="114" customFormat="1" x14ac:dyDescent="0.2">
      <c r="A372" s="113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R372" s="113"/>
      <c r="AS372" s="113"/>
      <c r="AT372" s="113"/>
    </row>
    <row r="373" spans="1:46" s="114" customFormat="1" x14ac:dyDescent="0.2">
      <c r="A373" s="113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R373" s="113"/>
      <c r="AS373" s="113"/>
      <c r="AT373" s="113"/>
    </row>
    <row r="374" spans="1:46" s="114" customFormat="1" x14ac:dyDescent="0.2">
      <c r="A374" s="113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R374" s="113"/>
      <c r="AS374" s="113"/>
      <c r="AT374" s="113"/>
    </row>
    <row r="375" spans="1:46" s="114" customFormat="1" x14ac:dyDescent="0.2">
      <c r="A375" s="113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R375" s="113"/>
      <c r="AS375" s="113"/>
      <c r="AT375" s="113"/>
    </row>
    <row r="376" spans="1:46" s="114" customFormat="1" x14ac:dyDescent="0.2">
      <c r="A376" s="113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R376" s="113"/>
      <c r="AS376" s="113"/>
      <c r="AT376" s="113"/>
    </row>
    <row r="377" spans="1:46" s="114" customFormat="1" x14ac:dyDescent="0.2">
      <c r="A377" s="113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R377" s="113"/>
      <c r="AS377" s="113"/>
      <c r="AT377" s="113"/>
    </row>
    <row r="378" spans="1:46" s="114" customFormat="1" x14ac:dyDescent="0.2">
      <c r="A378" s="113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R378" s="113"/>
      <c r="AS378" s="113"/>
      <c r="AT378" s="113"/>
    </row>
    <row r="379" spans="1:46" s="114" customFormat="1" x14ac:dyDescent="0.2">
      <c r="A379" s="113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R379" s="113"/>
      <c r="AS379" s="113"/>
      <c r="AT379" s="113"/>
    </row>
    <row r="380" spans="1:46" s="114" customFormat="1" x14ac:dyDescent="0.2">
      <c r="A380" s="113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R380" s="113"/>
      <c r="AS380" s="113"/>
      <c r="AT380" s="113"/>
    </row>
    <row r="381" spans="1:46" s="114" customFormat="1" x14ac:dyDescent="0.2">
      <c r="A381" s="113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R381" s="113"/>
      <c r="AS381" s="113"/>
      <c r="AT381" s="113"/>
    </row>
    <row r="382" spans="1:46" s="114" customFormat="1" x14ac:dyDescent="0.2">
      <c r="A382" s="113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R382" s="113"/>
      <c r="AS382" s="113"/>
      <c r="AT382" s="113"/>
    </row>
    <row r="383" spans="1:46" s="114" customFormat="1" x14ac:dyDescent="0.2">
      <c r="A383" s="113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R383" s="113"/>
      <c r="AS383" s="113"/>
      <c r="AT383" s="113"/>
    </row>
    <row r="384" spans="1:46" s="114" customFormat="1" x14ac:dyDescent="0.2">
      <c r="A384" s="113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R384" s="113"/>
      <c r="AS384" s="113"/>
      <c r="AT384" s="113"/>
    </row>
    <row r="385" spans="1:46" s="114" customFormat="1" x14ac:dyDescent="0.2">
      <c r="A385" s="113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R385" s="113"/>
      <c r="AS385" s="113"/>
      <c r="AT385" s="113"/>
    </row>
    <row r="386" spans="1:46" s="114" customFormat="1" x14ac:dyDescent="0.2">
      <c r="A386" s="113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R386" s="113"/>
      <c r="AS386" s="113"/>
      <c r="AT386" s="113"/>
    </row>
    <row r="387" spans="1:46" s="114" customFormat="1" x14ac:dyDescent="0.2">
      <c r="A387" s="113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R387" s="113"/>
      <c r="AS387" s="113"/>
      <c r="AT387" s="113"/>
    </row>
    <row r="388" spans="1:46" s="114" customFormat="1" x14ac:dyDescent="0.2">
      <c r="A388" s="113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R388" s="113"/>
      <c r="AS388" s="113"/>
      <c r="AT388" s="113"/>
    </row>
    <row r="389" spans="1:46" s="114" customFormat="1" x14ac:dyDescent="0.2">
      <c r="A389" s="113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R389" s="113"/>
      <c r="AS389" s="113"/>
      <c r="AT389" s="113"/>
    </row>
    <row r="390" spans="1:46" s="114" customFormat="1" x14ac:dyDescent="0.2">
      <c r="A390" s="113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R390" s="113"/>
      <c r="AS390" s="113"/>
      <c r="AT390" s="113"/>
    </row>
    <row r="391" spans="1:46" s="114" customFormat="1" x14ac:dyDescent="0.2">
      <c r="A391" s="113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R391" s="113"/>
      <c r="AS391" s="113"/>
      <c r="AT391" s="113"/>
    </row>
    <row r="392" spans="1:46" s="114" customFormat="1" x14ac:dyDescent="0.2">
      <c r="A392" s="113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R392" s="113"/>
      <c r="AS392" s="113"/>
      <c r="AT392" s="113"/>
    </row>
    <row r="393" spans="1:46" s="114" customFormat="1" x14ac:dyDescent="0.2">
      <c r="A393" s="113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R393" s="113"/>
      <c r="AS393" s="113"/>
      <c r="AT393" s="113"/>
    </row>
    <row r="394" spans="1:46" s="114" customFormat="1" x14ac:dyDescent="0.2">
      <c r="A394" s="113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R394" s="113"/>
      <c r="AS394" s="113"/>
      <c r="AT394" s="113"/>
    </row>
    <row r="395" spans="1:46" s="114" customFormat="1" x14ac:dyDescent="0.2">
      <c r="A395" s="113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R395" s="113"/>
      <c r="AS395" s="113"/>
      <c r="AT395" s="113"/>
    </row>
    <row r="396" spans="1:46" s="114" customFormat="1" x14ac:dyDescent="0.2">
      <c r="A396" s="113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R396" s="113"/>
      <c r="AS396" s="113"/>
      <c r="AT396" s="113"/>
    </row>
    <row r="397" spans="1:46" s="114" customFormat="1" x14ac:dyDescent="0.2">
      <c r="A397" s="113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R397" s="113"/>
      <c r="AS397" s="113"/>
      <c r="AT397" s="113"/>
    </row>
    <row r="398" spans="1:46" s="114" customFormat="1" x14ac:dyDescent="0.2">
      <c r="A398" s="113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R398" s="113"/>
      <c r="AS398" s="113"/>
      <c r="AT398" s="113"/>
    </row>
    <row r="399" spans="1:46" s="114" customFormat="1" x14ac:dyDescent="0.2">
      <c r="A399" s="113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R399" s="113"/>
      <c r="AS399" s="113"/>
      <c r="AT399" s="113"/>
    </row>
    <row r="400" spans="1:46" s="114" customFormat="1" x14ac:dyDescent="0.2">
      <c r="A400" s="113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R400" s="113"/>
      <c r="AS400" s="113"/>
      <c r="AT400" s="113"/>
    </row>
    <row r="401" spans="1:46" s="114" customFormat="1" x14ac:dyDescent="0.2">
      <c r="A401" s="113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R401" s="113"/>
      <c r="AS401" s="113"/>
      <c r="AT401" s="113"/>
    </row>
    <row r="402" spans="1:46" s="114" customFormat="1" x14ac:dyDescent="0.2">
      <c r="A402" s="113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R402" s="113"/>
      <c r="AS402" s="113"/>
      <c r="AT402" s="113"/>
    </row>
    <row r="403" spans="1:46" s="114" customFormat="1" x14ac:dyDescent="0.2">
      <c r="A403" s="113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R403" s="113"/>
      <c r="AS403" s="113"/>
      <c r="AT403" s="113"/>
    </row>
    <row r="404" spans="1:46" s="114" customFormat="1" x14ac:dyDescent="0.2">
      <c r="A404" s="113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R404" s="113"/>
      <c r="AS404" s="113"/>
      <c r="AT404" s="113"/>
    </row>
    <row r="405" spans="1:46" s="114" customFormat="1" x14ac:dyDescent="0.2">
      <c r="A405" s="113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R405" s="113"/>
      <c r="AS405" s="113"/>
      <c r="AT405" s="113"/>
    </row>
    <row r="406" spans="1:46" s="114" customFormat="1" x14ac:dyDescent="0.2">
      <c r="A406" s="113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R406" s="113"/>
      <c r="AS406" s="113"/>
      <c r="AT406" s="113"/>
    </row>
    <row r="407" spans="1:46" s="114" customFormat="1" x14ac:dyDescent="0.2">
      <c r="A407" s="113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R407" s="113"/>
      <c r="AS407" s="113"/>
      <c r="AT407" s="113"/>
    </row>
    <row r="408" spans="1:46" s="114" customFormat="1" x14ac:dyDescent="0.2">
      <c r="A408" s="113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R408" s="113"/>
      <c r="AS408" s="113"/>
      <c r="AT408" s="113"/>
    </row>
    <row r="409" spans="1:46" s="114" customFormat="1" x14ac:dyDescent="0.2">
      <c r="A409" s="113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R409" s="113"/>
      <c r="AS409" s="113"/>
      <c r="AT409" s="113"/>
    </row>
    <row r="410" spans="1:46" s="114" customFormat="1" x14ac:dyDescent="0.2">
      <c r="A410" s="113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R410" s="113"/>
      <c r="AS410" s="113"/>
      <c r="AT410" s="113"/>
    </row>
    <row r="411" spans="1:46" s="114" customFormat="1" x14ac:dyDescent="0.2">
      <c r="A411" s="113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R411" s="113"/>
      <c r="AS411" s="113"/>
      <c r="AT411" s="113"/>
    </row>
    <row r="412" spans="1:46" s="114" customFormat="1" x14ac:dyDescent="0.2">
      <c r="A412" s="113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R412" s="113"/>
      <c r="AS412" s="113"/>
      <c r="AT412" s="113"/>
    </row>
    <row r="413" spans="1:46" s="114" customFormat="1" x14ac:dyDescent="0.2">
      <c r="A413" s="113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R413" s="113"/>
      <c r="AS413" s="113"/>
      <c r="AT413" s="113"/>
    </row>
    <row r="414" spans="1:46" s="114" customFormat="1" x14ac:dyDescent="0.2">
      <c r="A414" s="113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R414" s="113"/>
      <c r="AS414" s="113"/>
      <c r="AT414" s="113"/>
    </row>
    <row r="415" spans="1:46" s="114" customFormat="1" x14ac:dyDescent="0.2">
      <c r="A415" s="113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R415" s="113"/>
      <c r="AS415" s="113"/>
      <c r="AT415" s="113"/>
    </row>
    <row r="416" spans="1:46" s="114" customFormat="1" x14ac:dyDescent="0.2">
      <c r="A416" s="113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R416" s="113"/>
      <c r="AS416" s="113"/>
      <c r="AT416" s="113"/>
    </row>
    <row r="417" spans="1:46" s="114" customFormat="1" x14ac:dyDescent="0.2">
      <c r="A417" s="113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R417" s="113"/>
      <c r="AS417" s="113"/>
      <c r="AT417" s="113"/>
    </row>
    <row r="418" spans="1:46" s="114" customFormat="1" x14ac:dyDescent="0.2">
      <c r="A418" s="113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R418" s="113"/>
      <c r="AS418" s="113"/>
      <c r="AT418" s="113"/>
    </row>
    <row r="419" spans="1:46" s="114" customFormat="1" x14ac:dyDescent="0.2">
      <c r="A419" s="113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R419" s="113"/>
      <c r="AS419" s="113"/>
      <c r="AT419" s="113"/>
    </row>
    <row r="420" spans="1:46" s="114" customFormat="1" x14ac:dyDescent="0.2">
      <c r="A420" s="113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R420" s="113"/>
      <c r="AS420" s="113"/>
      <c r="AT420" s="113"/>
    </row>
    <row r="421" spans="1:46" s="114" customFormat="1" x14ac:dyDescent="0.2">
      <c r="A421" s="113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R421" s="113"/>
      <c r="AS421" s="113"/>
      <c r="AT421" s="113"/>
    </row>
    <row r="422" spans="1:46" s="114" customFormat="1" x14ac:dyDescent="0.2">
      <c r="A422" s="113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R422" s="113"/>
      <c r="AS422" s="113"/>
      <c r="AT422" s="113"/>
    </row>
    <row r="423" spans="1:46" s="114" customFormat="1" x14ac:dyDescent="0.2">
      <c r="A423" s="113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R423" s="113"/>
      <c r="AS423" s="113"/>
      <c r="AT423" s="113"/>
    </row>
    <row r="424" spans="1:46" s="114" customFormat="1" x14ac:dyDescent="0.2">
      <c r="A424" s="113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R424" s="113"/>
      <c r="AS424" s="113"/>
      <c r="AT424" s="113"/>
    </row>
    <row r="425" spans="1:46" s="114" customFormat="1" x14ac:dyDescent="0.2">
      <c r="A425" s="113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R425" s="113"/>
      <c r="AS425" s="113"/>
      <c r="AT425" s="113"/>
    </row>
    <row r="426" spans="1:46" s="114" customFormat="1" x14ac:dyDescent="0.2">
      <c r="A426" s="113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R426" s="113"/>
      <c r="AS426" s="113"/>
      <c r="AT426" s="113"/>
    </row>
    <row r="427" spans="1:46" s="114" customFormat="1" x14ac:dyDescent="0.2">
      <c r="A427" s="113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R427" s="113"/>
      <c r="AS427" s="113"/>
      <c r="AT427" s="113"/>
    </row>
    <row r="428" spans="1:46" s="114" customFormat="1" x14ac:dyDescent="0.2">
      <c r="A428" s="113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R428" s="113"/>
      <c r="AS428" s="113"/>
      <c r="AT428" s="113"/>
    </row>
    <row r="429" spans="1:46" s="114" customFormat="1" x14ac:dyDescent="0.2">
      <c r="A429" s="113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R429" s="113"/>
      <c r="AS429" s="113"/>
      <c r="AT429" s="113"/>
    </row>
    <row r="430" spans="1:46" s="114" customFormat="1" x14ac:dyDescent="0.2">
      <c r="A430" s="113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R430" s="113"/>
      <c r="AS430" s="113"/>
      <c r="AT430" s="113"/>
    </row>
    <row r="431" spans="1:46" s="114" customFormat="1" x14ac:dyDescent="0.2">
      <c r="A431" s="113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R431" s="113"/>
      <c r="AS431" s="113"/>
      <c r="AT431" s="113"/>
    </row>
    <row r="432" spans="1:46" s="114" customFormat="1" x14ac:dyDescent="0.2">
      <c r="A432" s="113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R432" s="113"/>
      <c r="AS432" s="113"/>
      <c r="AT432" s="113"/>
    </row>
    <row r="433" spans="1:46" s="114" customFormat="1" x14ac:dyDescent="0.2">
      <c r="A433" s="113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R433" s="113"/>
      <c r="AS433" s="113"/>
      <c r="AT433" s="113"/>
    </row>
    <row r="434" spans="1:46" s="114" customFormat="1" x14ac:dyDescent="0.2">
      <c r="A434" s="113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R434" s="113"/>
      <c r="AS434" s="113"/>
      <c r="AT434" s="113"/>
    </row>
    <row r="435" spans="1:46" s="114" customFormat="1" x14ac:dyDescent="0.2">
      <c r="A435" s="113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R435" s="113"/>
      <c r="AS435" s="113"/>
      <c r="AT435" s="113"/>
    </row>
    <row r="436" spans="1:46" s="114" customFormat="1" x14ac:dyDescent="0.2">
      <c r="A436" s="113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R436" s="113"/>
      <c r="AS436" s="113"/>
      <c r="AT436" s="113"/>
    </row>
    <row r="437" spans="1:46" s="114" customFormat="1" x14ac:dyDescent="0.2">
      <c r="A437" s="113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R437" s="113"/>
      <c r="AS437" s="113"/>
      <c r="AT437" s="113"/>
    </row>
    <row r="438" spans="1:46" s="114" customFormat="1" x14ac:dyDescent="0.2">
      <c r="A438" s="113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R438" s="113"/>
      <c r="AS438" s="113"/>
      <c r="AT438" s="113"/>
    </row>
    <row r="439" spans="1:46" s="114" customFormat="1" x14ac:dyDescent="0.2">
      <c r="A439" s="113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R439" s="113"/>
      <c r="AS439" s="113"/>
      <c r="AT439" s="113"/>
    </row>
    <row r="440" spans="1:46" s="114" customFormat="1" x14ac:dyDescent="0.2">
      <c r="A440" s="113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R440" s="113"/>
      <c r="AS440" s="113"/>
      <c r="AT440" s="113"/>
    </row>
    <row r="441" spans="1:46" s="114" customFormat="1" x14ac:dyDescent="0.2">
      <c r="A441" s="113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R441" s="113"/>
      <c r="AS441" s="113"/>
      <c r="AT441" s="113"/>
    </row>
    <row r="442" spans="1:46" s="114" customFormat="1" x14ac:dyDescent="0.2">
      <c r="A442" s="113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R442" s="113"/>
      <c r="AS442" s="113"/>
      <c r="AT442" s="113"/>
    </row>
    <row r="443" spans="1:46" s="114" customFormat="1" x14ac:dyDescent="0.2">
      <c r="A443" s="113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R443" s="113"/>
      <c r="AS443" s="113"/>
      <c r="AT443" s="113"/>
    </row>
    <row r="444" spans="1:46" s="114" customFormat="1" x14ac:dyDescent="0.2">
      <c r="A444" s="113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R444" s="113"/>
      <c r="AS444" s="113"/>
      <c r="AT444" s="113"/>
    </row>
    <row r="445" spans="1:46" s="114" customFormat="1" x14ac:dyDescent="0.2">
      <c r="A445" s="113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R445" s="113"/>
      <c r="AS445" s="113"/>
      <c r="AT445" s="113"/>
    </row>
    <row r="446" spans="1:46" s="114" customFormat="1" x14ac:dyDescent="0.2">
      <c r="A446" s="113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R446" s="113"/>
      <c r="AS446" s="113"/>
      <c r="AT446" s="113"/>
    </row>
    <row r="447" spans="1:46" s="114" customFormat="1" x14ac:dyDescent="0.2">
      <c r="A447" s="113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R447" s="113"/>
      <c r="AS447" s="113"/>
      <c r="AT447" s="113"/>
    </row>
    <row r="448" spans="1:46" s="114" customFormat="1" x14ac:dyDescent="0.2">
      <c r="A448" s="113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R448" s="113"/>
      <c r="AS448" s="113"/>
      <c r="AT448" s="113"/>
    </row>
    <row r="449" spans="1:46" s="114" customFormat="1" x14ac:dyDescent="0.2">
      <c r="A449" s="113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R449" s="113"/>
      <c r="AS449" s="113"/>
      <c r="AT449" s="113"/>
    </row>
    <row r="450" spans="1:46" s="114" customFormat="1" x14ac:dyDescent="0.2">
      <c r="A450" s="113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R450" s="113"/>
      <c r="AS450" s="113"/>
      <c r="AT450" s="113"/>
    </row>
    <row r="451" spans="1:46" s="114" customFormat="1" x14ac:dyDescent="0.2">
      <c r="A451" s="113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R451" s="113"/>
      <c r="AS451" s="113"/>
      <c r="AT451" s="113"/>
    </row>
    <row r="452" spans="1:46" s="114" customFormat="1" x14ac:dyDescent="0.2">
      <c r="A452" s="113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R452" s="113"/>
      <c r="AS452" s="113"/>
      <c r="AT452" s="113"/>
    </row>
    <row r="453" spans="1:46" s="114" customFormat="1" x14ac:dyDescent="0.2">
      <c r="A453" s="113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R453" s="113"/>
      <c r="AS453" s="113"/>
      <c r="AT453" s="113"/>
    </row>
    <row r="454" spans="1:46" s="114" customFormat="1" x14ac:dyDescent="0.2">
      <c r="A454" s="113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R454" s="113"/>
      <c r="AS454" s="113"/>
      <c r="AT454" s="113"/>
    </row>
    <row r="455" spans="1:46" s="114" customFormat="1" x14ac:dyDescent="0.2">
      <c r="A455" s="113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R455" s="113"/>
      <c r="AS455" s="113"/>
      <c r="AT455" s="113"/>
    </row>
    <row r="456" spans="1:46" s="114" customFormat="1" x14ac:dyDescent="0.2">
      <c r="A456" s="113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R456" s="113"/>
      <c r="AS456" s="113"/>
      <c r="AT456" s="113"/>
    </row>
    <row r="457" spans="1:46" s="114" customFormat="1" x14ac:dyDescent="0.2">
      <c r="A457" s="113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R457" s="113"/>
      <c r="AS457" s="113"/>
      <c r="AT457" s="113"/>
    </row>
    <row r="458" spans="1:46" s="114" customFormat="1" x14ac:dyDescent="0.2">
      <c r="A458" s="113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R458" s="113"/>
      <c r="AS458" s="113"/>
      <c r="AT458" s="113"/>
    </row>
    <row r="459" spans="1:46" s="114" customFormat="1" x14ac:dyDescent="0.2">
      <c r="A459" s="113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R459" s="113"/>
      <c r="AS459" s="113"/>
      <c r="AT459" s="113"/>
    </row>
    <row r="460" spans="1:46" s="114" customFormat="1" x14ac:dyDescent="0.2">
      <c r="A460" s="113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R460" s="113"/>
      <c r="AS460" s="113"/>
      <c r="AT460" s="113"/>
    </row>
    <row r="461" spans="1:46" s="114" customFormat="1" x14ac:dyDescent="0.2">
      <c r="A461" s="113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R461" s="113"/>
      <c r="AS461" s="113"/>
      <c r="AT461" s="113"/>
    </row>
    <row r="462" spans="1:46" s="114" customFormat="1" x14ac:dyDescent="0.2">
      <c r="A462" s="113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R462" s="113"/>
      <c r="AS462" s="113"/>
      <c r="AT462" s="113"/>
    </row>
    <row r="463" spans="1:46" s="114" customFormat="1" x14ac:dyDescent="0.2">
      <c r="A463" s="113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R463" s="113"/>
      <c r="AS463" s="113"/>
      <c r="AT463" s="113"/>
    </row>
    <row r="464" spans="1:46" s="114" customFormat="1" x14ac:dyDescent="0.2">
      <c r="A464" s="113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R464" s="113"/>
      <c r="AS464" s="113"/>
      <c r="AT464" s="113"/>
    </row>
    <row r="465" spans="1:46" s="114" customFormat="1" x14ac:dyDescent="0.2">
      <c r="A465" s="113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R465" s="113"/>
      <c r="AS465" s="113"/>
      <c r="AT465" s="113"/>
    </row>
    <row r="466" spans="1:46" s="114" customFormat="1" x14ac:dyDescent="0.2">
      <c r="A466" s="113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R466" s="113"/>
      <c r="AS466" s="113"/>
      <c r="AT466" s="113"/>
    </row>
    <row r="467" spans="1:46" s="114" customFormat="1" x14ac:dyDescent="0.2">
      <c r="A467" s="113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R467" s="113"/>
      <c r="AS467" s="113"/>
      <c r="AT467" s="113"/>
    </row>
    <row r="468" spans="1:46" s="114" customFormat="1" x14ac:dyDescent="0.2">
      <c r="A468" s="113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R468" s="113"/>
      <c r="AS468" s="113"/>
      <c r="AT468" s="113"/>
    </row>
    <row r="469" spans="1:46" s="114" customFormat="1" x14ac:dyDescent="0.2">
      <c r="A469" s="113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R469" s="113"/>
      <c r="AS469" s="113"/>
      <c r="AT469" s="113"/>
    </row>
    <row r="470" spans="1:46" s="114" customFormat="1" x14ac:dyDescent="0.2">
      <c r="A470" s="113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R470" s="113"/>
      <c r="AS470" s="113"/>
      <c r="AT470" s="113"/>
    </row>
    <row r="471" spans="1:46" s="114" customFormat="1" x14ac:dyDescent="0.2">
      <c r="A471" s="113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R471" s="113"/>
      <c r="AS471" s="113"/>
      <c r="AT471" s="113"/>
    </row>
    <row r="472" spans="1:46" s="114" customFormat="1" x14ac:dyDescent="0.2">
      <c r="A472" s="113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R472" s="113"/>
      <c r="AS472" s="113"/>
      <c r="AT472" s="113"/>
    </row>
    <row r="473" spans="1:46" s="114" customFormat="1" x14ac:dyDescent="0.2">
      <c r="A473" s="113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R473" s="113"/>
      <c r="AS473" s="113"/>
      <c r="AT473" s="113"/>
    </row>
    <row r="474" spans="1:46" s="114" customFormat="1" x14ac:dyDescent="0.2">
      <c r="A474" s="113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R474" s="113"/>
      <c r="AS474" s="113"/>
      <c r="AT474" s="113"/>
    </row>
    <row r="475" spans="1:46" s="114" customFormat="1" x14ac:dyDescent="0.2">
      <c r="A475" s="113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R475" s="113"/>
      <c r="AS475" s="113"/>
      <c r="AT475" s="113"/>
    </row>
    <row r="476" spans="1:46" s="114" customFormat="1" x14ac:dyDescent="0.2">
      <c r="A476" s="113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R476" s="113"/>
      <c r="AS476" s="113"/>
      <c r="AT476" s="113"/>
    </row>
    <row r="477" spans="1:46" s="114" customFormat="1" x14ac:dyDescent="0.2">
      <c r="A477" s="113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R477" s="113"/>
      <c r="AS477" s="113"/>
      <c r="AT477" s="113"/>
    </row>
    <row r="478" spans="1:46" s="114" customFormat="1" x14ac:dyDescent="0.2">
      <c r="A478" s="113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R478" s="113"/>
      <c r="AS478" s="113"/>
      <c r="AT478" s="113"/>
    </row>
    <row r="479" spans="1:46" s="114" customFormat="1" x14ac:dyDescent="0.2">
      <c r="A479" s="113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R479" s="113"/>
      <c r="AS479" s="113"/>
      <c r="AT479" s="113"/>
    </row>
    <row r="480" spans="1:46" s="114" customFormat="1" x14ac:dyDescent="0.2">
      <c r="A480" s="113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R480" s="113"/>
      <c r="AS480" s="113"/>
      <c r="AT480" s="113"/>
    </row>
    <row r="481" spans="1:46" s="114" customFormat="1" x14ac:dyDescent="0.2">
      <c r="A481" s="113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R481" s="113"/>
      <c r="AS481" s="113"/>
      <c r="AT481" s="113"/>
    </row>
    <row r="482" spans="1:46" s="114" customFormat="1" x14ac:dyDescent="0.2">
      <c r="A482" s="113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R482" s="113"/>
      <c r="AS482" s="113"/>
      <c r="AT482" s="113"/>
    </row>
    <row r="483" spans="1:46" s="114" customFormat="1" x14ac:dyDescent="0.2">
      <c r="A483" s="113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R483" s="113"/>
      <c r="AS483" s="113"/>
      <c r="AT483" s="113"/>
    </row>
    <row r="484" spans="1:46" s="114" customFormat="1" x14ac:dyDescent="0.2">
      <c r="A484" s="113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R484" s="113"/>
      <c r="AS484" s="113"/>
      <c r="AT484" s="113"/>
    </row>
    <row r="485" spans="1:46" s="114" customFormat="1" x14ac:dyDescent="0.2">
      <c r="A485" s="113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R485" s="113"/>
      <c r="AS485" s="113"/>
      <c r="AT485" s="113"/>
    </row>
    <row r="486" spans="1:46" s="114" customFormat="1" x14ac:dyDescent="0.2">
      <c r="A486" s="113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R486" s="113"/>
      <c r="AS486" s="113"/>
      <c r="AT486" s="113"/>
    </row>
    <row r="487" spans="1:46" s="114" customFormat="1" x14ac:dyDescent="0.2">
      <c r="A487" s="113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R487" s="113"/>
      <c r="AS487" s="113"/>
      <c r="AT487" s="113"/>
    </row>
    <row r="488" spans="1:46" s="114" customFormat="1" x14ac:dyDescent="0.2">
      <c r="A488" s="113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R488" s="113"/>
      <c r="AS488" s="113"/>
      <c r="AT488" s="113"/>
    </row>
    <row r="489" spans="1:46" s="114" customFormat="1" x14ac:dyDescent="0.2">
      <c r="A489" s="113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R489" s="113"/>
      <c r="AS489" s="113"/>
      <c r="AT489" s="113"/>
    </row>
    <row r="490" spans="1:46" s="114" customFormat="1" x14ac:dyDescent="0.2">
      <c r="A490" s="113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R490" s="113"/>
      <c r="AS490" s="113"/>
      <c r="AT490" s="113"/>
    </row>
    <row r="491" spans="1:46" s="114" customFormat="1" x14ac:dyDescent="0.2">
      <c r="A491" s="113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R491" s="113"/>
      <c r="AS491" s="113"/>
      <c r="AT491" s="113"/>
    </row>
    <row r="492" spans="1:46" s="114" customFormat="1" x14ac:dyDescent="0.2">
      <c r="A492" s="113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R492" s="113"/>
      <c r="AS492" s="113"/>
      <c r="AT492" s="113"/>
    </row>
    <row r="493" spans="1:46" s="114" customFormat="1" x14ac:dyDescent="0.2">
      <c r="A493" s="113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R493" s="113"/>
      <c r="AS493" s="113"/>
      <c r="AT493" s="113"/>
    </row>
    <row r="494" spans="1:46" s="114" customFormat="1" x14ac:dyDescent="0.2">
      <c r="A494" s="113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R494" s="113"/>
      <c r="AS494" s="113"/>
      <c r="AT494" s="113"/>
    </row>
    <row r="495" spans="1:46" s="114" customFormat="1" x14ac:dyDescent="0.2">
      <c r="A495" s="113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R495" s="113"/>
      <c r="AS495" s="113"/>
      <c r="AT495" s="113"/>
    </row>
    <row r="496" spans="1:46" s="114" customFormat="1" x14ac:dyDescent="0.2">
      <c r="A496" s="113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R496" s="113"/>
      <c r="AS496" s="113"/>
      <c r="AT496" s="113"/>
    </row>
    <row r="497" spans="1:46" s="114" customFormat="1" x14ac:dyDescent="0.2">
      <c r="A497" s="113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R497" s="113"/>
      <c r="AS497" s="113"/>
      <c r="AT497" s="113"/>
    </row>
    <row r="498" spans="1:46" s="114" customFormat="1" x14ac:dyDescent="0.2">
      <c r="A498" s="113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R498" s="113"/>
      <c r="AS498" s="113"/>
      <c r="AT498" s="113"/>
    </row>
    <row r="499" spans="1:46" s="114" customFormat="1" x14ac:dyDescent="0.2">
      <c r="A499" s="113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R499" s="113"/>
      <c r="AS499" s="113"/>
      <c r="AT499" s="113"/>
    </row>
    <row r="500" spans="1:46" s="114" customFormat="1" x14ac:dyDescent="0.2">
      <c r="A500" s="113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R500" s="113"/>
      <c r="AS500" s="113"/>
      <c r="AT500" s="113"/>
    </row>
    <row r="501" spans="1:46" s="114" customFormat="1" x14ac:dyDescent="0.2">
      <c r="A501" s="113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R501" s="113"/>
      <c r="AS501" s="113"/>
      <c r="AT501" s="113"/>
    </row>
    <row r="502" spans="1:46" s="114" customFormat="1" x14ac:dyDescent="0.2">
      <c r="A502" s="113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R502" s="113"/>
      <c r="AS502" s="113"/>
      <c r="AT502" s="113"/>
    </row>
    <row r="503" spans="1:46" s="114" customFormat="1" x14ac:dyDescent="0.2">
      <c r="A503" s="113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R503" s="113"/>
      <c r="AS503" s="113"/>
      <c r="AT503" s="113"/>
    </row>
    <row r="504" spans="1:46" s="114" customFormat="1" x14ac:dyDescent="0.2">
      <c r="A504" s="113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R504" s="113"/>
      <c r="AS504" s="113"/>
      <c r="AT504" s="113"/>
    </row>
    <row r="505" spans="1:46" s="114" customFormat="1" x14ac:dyDescent="0.2">
      <c r="A505" s="113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R505" s="113"/>
      <c r="AS505" s="113"/>
      <c r="AT505" s="113"/>
    </row>
    <row r="506" spans="1:46" s="114" customFormat="1" x14ac:dyDescent="0.2">
      <c r="A506" s="113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R506" s="113"/>
      <c r="AS506" s="113"/>
      <c r="AT506" s="113"/>
    </row>
    <row r="507" spans="1:46" s="114" customFormat="1" x14ac:dyDescent="0.2">
      <c r="A507" s="113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R507" s="113"/>
      <c r="AS507" s="113"/>
      <c r="AT507" s="113"/>
    </row>
    <row r="508" spans="1:46" s="114" customFormat="1" x14ac:dyDescent="0.2">
      <c r="A508" s="113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R508" s="113"/>
      <c r="AS508" s="113"/>
      <c r="AT508" s="113"/>
    </row>
    <row r="509" spans="1:46" s="114" customFormat="1" x14ac:dyDescent="0.2">
      <c r="A509" s="113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R509" s="113"/>
      <c r="AS509" s="113"/>
      <c r="AT509" s="113"/>
    </row>
    <row r="510" spans="1:46" s="114" customFormat="1" x14ac:dyDescent="0.2">
      <c r="A510" s="113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R510" s="113"/>
      <c r="AS510" s="113"/>
      <c r="AT510" s="113"/>
    </row>
    <row r="511" spans="1:46" s="114" customFormat="1" x14ac:dyDescent="0.2">
      <c r="A511" s="113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R511" s="113"/>
      <c r="AS511" s="113"/>
      <c r="AT511" s="113"/>
    </row>
    <row r="512" spans="1:46" s="114" customFormat="1" x14ac:dyDescent="0.2">
      <c r="A512" s="113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R512" s="113"/>
      <c r="AS512" s="113"/>
      <c r="AT512" s="113"/>
    </row>
    <row r="513" spans="1:46" s="114" customFormat="1" x14ac:dyDescent="0.2">
      <c r="A513" s="113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R513" s="113"/>
      <c r="AS513" s="113"/>
      <c r="AT513" s="113"/>
    </row>
    <row r="514" spans="1:46" s="114" customFormat="1" x14ac:dyDescent="0.2">
      <c r="A514" s="113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R514" s="113"/>
      <c r="AS514" s="113"/>
      <c r="AT514" s="113"/>
    </row>
    <row r="515" spans="1:46" s="114" customFormat="1" x14ac:dyDescent="0.2">
      <c r="A515" s="113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R515" s="113"/>
      <c r="AS515" s="113"/>
      <c r="AT515" s="113"/>
    </row>
    <row r="516" spans="1:46" s="114" customFormat="1" x14ac:dyDescent="0.2">
      <c r="A516" s="113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R516" s="113"/>
      <c r="AS516" s="113"/>
      <c r="AT516" s="113"/>
    </row>
    <row r="517" spans="1:46" s="114" customFormat="1" x14ac:dyDescent="0.2">
      <c r="A517" s="113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R517" s="113"/>
      <c r="AS517" s="113"/>
      <c r="AT517" s="113"/>
    </row>
    <row r="518" spans="1:46" s="114" customFormat="1" x14ac:dyDescent="0.2">
      <c r="A518" s="113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R518" s="113"/>
      <c r="AS518" s="113"/>
      <c r="AT518" s="113"/>
    </row>
    <row r="519" spans="1:46" s="114" customFormat="1" x14ac:dyDescent="0.2">
      <c r="A519" s="113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R519" s="113"/>
      <c r="AS519" s="113"/>
      <c r="AT519" s="113"/>
    </row>
    <row r="520" spans="1:46" s="114" customFormat="1" x14ac:dyDescent="0.2">
      <c r="A520" s="113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R520" s="113"/>
      <c r="AS520" s="113"/>
      <c r="AT520" s="113"/>
    </row>
    <row r="521" spans="1:46" s="114" customFormat="1" x14ac:dyDescent="0.2">
      <c r="A521" s="113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R521" s="113"/>
      <c r="AS521" s="113"/>
      <c r="AT521" s="113"/>
    </row>
    <row r="522" spans="1:46" s="114" customFormat="1" x14ac:dyDescent="0.2">
      <c r="A522" s="113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R522" s="113"/>
      <c r="AS522" s="113"/>
      <c r="AT522" s="113"/>
    </row>
    <row r="523" spans="1:46" s="114" customFormat="1" x14ac:dyDescent="0.2">
      <c r="A523" s="113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R523" s="113"/>
      <c r="AS523" s="113"/>
      <c r="AT523" s="113"/>
    </row>
    <row r="524" spans="1:46" s="114" customFormat="1" x14ac:dyDescent="0.2">
      <c r="A524" s="113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R524" s="113"/>
      <c r="AS524" s="113"/>
      <c r="AT524" s="113"/>
    </row>
    <row r="525" spans="1:46" s="114" customFormat="1" x14ac:dyDescent="0.2">
      <c r="A525" s="113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R525" s="113"/>
      <c r="AS525" s="113"/>
      <c r="AT525" s="113"/>
    </row>
    <row r="526" spans="1:46" s="114" customFormat="1" x14ac:dyDescent="0.2">
      <c r="A526" s="113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R526" s="113"/>
      <c r="AS526" s="113"/>
      <c r="AT526" s="113"/>
    </row>
    <row r="527" spans="1:46" s="114" customFormat="1" x14ac:dyDescent="0.2">
      <c r="A527" s="113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R527" s="113"/>
      <c r="AS527" s="113"/>
      <c r="AT527" s="113"/>
    </row>
    <row r="528" spans="1:46" s="114" customFormat="1" x14ac:dyDescent="0.2">
      <c r="A528" s="113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R528" s="113"/>
      <c r="AS528" s="113"/>
      <c r="AT528" s="113"/>
    </row>
    <row r="529" spans="1:46" s="114" customFormat="1" x14ac:dyDescent="0.2">
      <c r="A529" s="113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R529" s="113"/>
      <c r="AS529" s="113"/>
      <c r="AT529" s="113"/>
    </row>
    <row r="530" spans="1:46" s="114" customFormat="1" x14ac:dyDescent="0.2">
      <c r="A530" s="113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R530" s="113"/>
      <c r="AS530" s="113"/>
      <c r="AT530" s="113"/>
    </row>
    <row r="531" spans="1:46" s="114" customFormat="1" x14ac:dyDescent="0.2">
      <c r="A531" s="113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R531" s="113"/>
      <c r="AS531" s="113"/>
      <c r="AT531" s="113"/>
    </row>
    <row r="532" spans="1:46" s="114" customFormat="1" x14ac:dyDescent="0.2">
      <c r="A532" s="113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R532" s="113"/>
      <c r="AS532" s="113"/>
      <c r="AT532" s="113"/>
    </row>
    <row r="533" spans="1:46" s="114" customFormat="1" x14ac:dyDescent="0.2">
      <c r="A533" s="113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R533" s="113"/>
      <c r="AS533" s="113"/>
      <c r="AT533" s="113"/>
    </row>
    <row r="534" spans="1:46" s="114" customFormat="1" x14ac:dyDescent="0.2">
      <c r="A534" s="113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R534" s="113"/>
      <c r="AS534" s="113"/>
      <c r="AT534" s="113"/>
    </row>
    <row r="535" spans="1:46" s="114" customFormat="1" x14ac:dyDescent="0.2">
      <c r="A535" s="113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R535" s="113"/>
      <c r="AS535" s="113"/>
      <c r="AT535" s="113"/>
    </row>
    <row r="536" spans="1:46" s="114" customFormat="1" x14ac:dyDescent="0.2">
      <c r="A536" s="113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R536" s="113"/>
      <c r="AS536" s="113"/>
      <c r="AT536" s="113"/>
    </row>
    <row r="537" spans="1:46" s="114" customFormat="1" x14ac:dyDescent="0.2">
      <c r="A537" s="113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R537" s="113"/>
      <c r="AS537" s="113"/>
      <c r="AT537" s="113"/>
    </row>
    <row r="538" spans="1:46" s="114" customFormat="1" x14ac:dyDescent="0.2">
      <c r="A538" s="113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R538" s="113"/>
      <c r="AS538" s="113"/>
      <c r="AT538" s="113"/>
    </row>
    <row r="539" spans="1:46" s="114" customFormat="1" x14ac:dyDescent="0.2">
      <c r="A539" s="113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R539" s="113"/>
      <c r="AS539" s="113"/>
      <c r="AT539" s="113"/>
    </row>
    <row r="540" spans="1:46" s="114" customFormat="1" x14ac:dyDescent="0.2">
      <c r="A540" s="113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R540" s="113"/>
      <c r="AS540" s="113"/>
      <c r="AT540" s="113"/>
    </row>
    <row r="541" spans="1:46" s="114" customFormat="1" x14ac:dyDescent="0.2">
      <c r="A541" s="113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R541" s="113"/>
      <c r="AS541" s="113"/>
      <c r="AT541" s="113"/>
    </row>
    <row r="542" spans="1:46" s="114" customFormat="1" x14ac:dyDescent="0.2">
      <c r="A542" s="113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R542" s="113"/>
      <c r="AS542" s="113"/>
      <c r="AT542" s="113"/>
    </row>
    <row r="543" spans="1:46" s="114" customFormat="1" x14ac:dyDescent="0.2">
      <c r="A543" s="113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R543" s="113"/>
      <c r="AS543" s="113"/>
      <c r="AT543" s="113"/>
    </row>
    <row r="544" spans="1:46" s="114" customFormat="1" x14ac:dyDescent="0.2">
      <c r="A544" s="113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R544" s="113"/>
      <c r="AS544" s="113"/>
      <c r="AT544" s="113"/>
    </row>
    <row r="545" spans="1:46" s="114" customFormat="1" x14ac:dyDescent="0.2">
      <c r="A545" s="113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R545" s="113"/>
      <c r="AS545" s="113"/>
      <c r="AT545" s="113"/>
    </row>
    <row r="546" spans="1:46" s="114" customFormat="1" x14ac:dyDescent="0.2">
      <c r="A546" s="113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R546" s="113"/>
      <c r="AS546" s="113"/>
      <c r="AT546" s="113"/>
    </row>
    <row r="547" spans="1:46" s="114" customFormat="1" x14ac:dyDescent="0.2">
      <c r="A547" s="113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R547" s="113"/>
      <c r="AS547" s="113"/>
      <c r="AT547" s="113"/>
    </row>
    <row r="548" spans="1:46" s="114" customFormat="1" x14ac:dyDescent="0.2">
      <c r="A548" s="113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R548" s="113"/>
      <c r="AS548" s="113"/>
      <c r="AT548" s="113"/>
    </row>
    <row r="549" spans="1:46" s="114" customFormat="1" x14ac:dyDescent="0.2">
      <c r="A549" s="113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R549" s="113"/>
      <c r="AS549" s="113"/>
      <c r="AT549" s="113"/>
    </row>
    <row r="550" spans="1:46" s="114" customFormat="1" x14ac:dyDescent="0.2">
      <c r="A550" s="113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R550" s="113"/>
      <c r="AS550" s="113"/>
      <c r="AT550" s="113"/>
    </row>
    <row r="551" spans="1:46" s="114" customFormat="1" x14ac:dyDescent="0.2">
      <c r="A551" s="113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R551" s="113"/>
      <c r="AS551" s="113"/>
      <c r="AT551" s="113"/>
    </row>
    <row r="552" spans="1:46" s="114" customFormat="1" x14ac:dyDescent="0.2">
      <c r="A552" s="113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R552" s="113"/>
      <c r="AS552" s="113"/>
      <c r="AT552" s="113"/>
    </row>
    <row r="553" spans="1:46" s="114" customFormat="1" x14ac:dyDescent="0.2">
      <c r="A553" s="113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R553" s="113"/>
      <c r="AS553" s="113"/>
      <c r="AT553" s="113"/>
    </row>
    <row r="554" spans="1:46" s="114" customFormat="1" x14ac:dyDescent="0.2">
      <c r="A554" s="113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R554" s="113"/>
      <c r="AS554" s="113"/>
      <c r="AT554" s="113"/>
    </row>
    <row r="555" spans="1:46" s="114" customFormat="1" x14ac:dyDescent="0.2">
      <c r="A555" s="113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R555" s="113"/>
      <c r="AS555" s="113"/>
      <c r="AT555" s="113"/>
    </row>
    <row r="556" spans="1:46" s="114" customFormat="1" x14ac:dyDescent="0.2">
      <c r="A556" s="113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R556" s="113"/>
      <c r="AS556" s="113"/>
      <c r="AT556" s="113"/>
    </row>
    <row r="557" spans="1:46" s="114" customFormat="1" x14ac:dyDescent="0.2">
      <c r="A557" s="113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R557" s="113"/>
      <c r="AS557" s="113"/>
      <c r="AT557" s="113"/>
    </row>
    <row r="558" spans="1:46" s="114" customFormat="1" x14ac:dyDescent="0.2">
      <c r="A558" s="113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R558" s="113"/>
      <c r="AS558" s="113"/>
      <c r="AT558" s="113"/>
    </row>
    <row r="559" spans="1:46" s="114" customFormat="1" x14ac:dyDescent="0.2">
      <c r="A559" s="113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R559" s="113"/>
      <c r="AS559" s="113"/>
      <c r="AT559" s="113"/>
    </row>
    <row r="560" spans="1:46" s="114" customFormat="1" x14ac:dyDescent="0.2">
      <c r="A560" s="113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R560" s="113"/>
      <c r="AS560" s="113"/>
      <c r="AT560" s="113"/>
    </row>
    <row r="561" spans="1:46" s="114" customFormat="1" x14ac:dyDescent="0.2">
      <c r="A561" s="113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R561" s="113"/>
      <c r="AS561" s="113"/>
      <c r="AT561" s="113"/>
    </row>
    <row r="562" spans="1:46" s="114" customFormat="1" x14ac:dyDescent="0.2">
      <c r="A562" s="113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R562" s="113"/>
      <c r="AS562" s="113"/>
      <c r="AT562" s="113"/>
    </row>
    <row r="563" spans="1:46" s="114" customFormat="1" x14ac:dyDescent="0.2">
      <c r="A563" s="113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R563" s="113"/>
      <c r="AS563" s="113"/>
      <c r="AT563" s="113"/>
    </row>
    <row r="564" spans="1:46" s="114" customFormat="1" x14ac:dyDescent="0.2">
      <c r="A564" s="113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R564" s="113"/>
      <c r="AS564" s="113"/>
      <c r="AT564" s="113"/>
    </row>
    <row r="565" spans="1:46" s="114" customFormat="1" x14ac:dyDescent="0.2">
      <c r="A565" s="113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R565" s="113"/>
      <c r="AS565" s="113"/>
      <c r="AT565" s="113"/>
    </row>
    <row r="566" spans="1:46" s="114" customFormat="1" x14ac:dyDescent="0.2">
      <c r="A566" s="113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R566" s="113"/>
      <c r="AS566" s="113"/>
      <c r="AT566" s="113"/>
    </row>
    <row r="567" spans="1:46" s="114" customFormat="1" x14ac:dyDescent="0.2">
      <c r="A567" s="113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R567" s="113"/>
      <c r="AS567" s="113"/>
      <c r="AT567" s="113"/>
    </row>
    <row r="568" spans="1:46" s="114" customFormat="1" x14ac:dyDescent="0.2">
      <c r="A568" s="113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R568" s="113"/>
      <c r="AS568" s="113"/>
      <c r="AT568" s="113"/>
    </row>
    <row r="569" spans="1:46" s="114" customFormat="1" x14ac:dyDescent="0.2">
      <c r="A569" s="113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R569" s="113"/>
      <c r="AS569" s="113"/>
      <c r="AT569" s="113"/>
    </row>
    <row r="570" spans="1:46" s="114" customFormat="1" x14ac:dyDescent="0.2">
      <c r="A570" s="113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R570" s="113"/>
      <c r="AS570" s="113"/>
      <c r="AT570" s="113"/>
    </row>
    <row r="571" spans="1:46" s="114" customFormat="1" x14ac:dyDescent="0.2">
      <c r="A571" s="113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R571" s="113"/>
      <c r="AS571" s="113"/>
      <c r="AT571" s="113"/>
    </row>
    <row r="572" spans="1:46" s="114" customFormat="1" x14ac:dyDescent="0.2">
      <c r="A572" s="113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R572" s="113"/>
      <c r="AS572" s="113"/>
      <c r="AT572" s="113"/>
    </row>
    <row r="573" spans="1:46" s="114" customFormat="1" x14ac:dyDescent="0.2">
      <c r="A573" s="113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R573" s="113"/>
      <c r="AS573" s="113"/>
      <c r="AT573" s="113"/>
    </row>
    <row r="574" spans="1:46" s="114" customFormat="1" x14ac:dyDescent="0.2">
      <c r="A574" s="113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R574" s="113"/>
      <c r="AS574" s="113"/>
      <c r="AT574" s="113"/>
    </row>
    <row r="575" spans="1:46" s="114" customFormat="1" x14ac:dyDescent="0.2">
      <c r="A575" s="113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R575" s="113"/>
      <c r="AS575" s="113"/>
      <c r="AT575" s="113"/>
    </row>
    <row r="576" spans="1:46" s="114" customFormat="1" x14ac:dyDescent="0.2">
      <c r="A576" s="113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R576" s="113"/>
      <c r="AS576" s="113"/>
      <c r="AT576" s="113"/>
    </row>
    <row r="577" spans="1:46" s="114" customFormat="1" x14ac:dyDescent="0.2">
      <c r="A577" s="113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R577" s="113"/>
      <c r="AS577" s="113"/>
      <c r="AT577" s="113"/>
    </row>
    <row r="578" spans="1:46" s="114" customFormat="1" x14ac:dyDescent="0.2">
      <c r="A578" s="113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R578" s="113"/>
      <c r="AS578" s="113"/>
      <c r="AT578" s="113"/>
    </row>
    <row r="579" spans="1:46" s="114" customFormat="1" x14ac:dyDescent="0.2">
      <c r="A579" s="113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R579" s="113"/>
      <c r="AS579" s="113"/>
      <c r="AT579" s="113"/>
    </row>
    <row r="580" spans="1:46" s="114" customFormat="1" x14ac:dyDescent="0.2">
      <c r="A580" s="113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R580" s="113"/>
      <c r="AS580" s="113"/>
      <c r="AT580" s="113"/>
    </row>
    <row r="581" spans="1:46" s="114" customFormat="1" x14ac:dyDescent="0.2">
      <c r="A581" s="113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R581" s="113"/>
      <c r="AS581" s="113"/>
      <c r="AT581" s="113"/>
    </row>
    <row r="582" spans="1:46" s="114" customFormat="1" x14ac:dyDescent="0.2">
      <c r="A582" s="113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R582" s="113"/>
      <c r="AS582" s="113"/>
      <c r="AT582" s="113"/>
    </row>
    <row r="583" spans="1:46" s="114" customFormat="1" x14ac:dyDescent="0.2">
      <c r="A583" s="113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R583" s="113"/>
      <c r="AS583" s="113"/>
      <c r="AT583" s="113"/>
    </row>
    <row r="584" spans="1:46" s="114" customFormat="1" x14ac:dyDescent="0.2">
      <c r="A584" s="113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R584" s="113"/>
      <c r="AS584" s="113"/>
      <c r="AT584" s="113"/>
    </row>
    <row r="585" spans="1:46" s="114" customFormat="1" x14ac:dyDescent="0.2">
      <c r="A585" s="113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R585" s="113"/>
      <c r="AS585" s="113"/>
      <c r="AT585" s="113"/>
    </row>
    <row r="586" spans="1:46" s="114" customFormat="1" x14ac:dyDescent="0.2">
      <c r="A586" s="113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R586" s="113"/>
      <c r="AS586" s="113"/>
      <c r="AT586" s="113"/>
    </row>
    <row r="587" spans="1:46" s="114" customFormat="1" x14ac:dyDescent="0.2">
      <c r="A587" s="113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R587" s="113"/>
      <c r="AS587" s="113"/>
      <c r="AT587" s="113"/>
    </row>
    <row r="588" spans="1:46" s="114" customFormat="1" x14ac:dyDescent="0.2">
      <c r="A588" s="113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R588" s="113"/>
      <c r="AS588" s="113"/>
      <c r="AT588" s="113"/>
    </row>
    <row r="589" spans="1:46" s="114" customFormat="1" x14ac:dyDescent="0.2">
      <c r="A589" s="113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R589" s="113"/>
      <c r="AS589" s="113"/>
      <c r="AT589" s="113"/>
    </row>
    <row r="590" spans="1:46" s="114" customFormat="1" x14ac:dyDescent="0.2">
      <c r="A590" s="113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R590" s="113"/>
      <c r="AS590" s="113"/>
      <c r="AT590" s="113"/>
    </row>
    <row r="591" spans="1:46" s="114" customFormat="1" x14ac:dyDescent="0.2">
      <c r="A591" s="113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R591" s="113"/>
      <c r="AS591" s="113"/>
      <c r="AT591" s="113"/>
    </row>
    <row r="592" spans="1:46" s="114" customFormat="1" x14ac:dyDescent="0.2">
      <c r="A592" s="113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R592" s="113"/>
      <c r="AS592" s="113"/>
      <c r="AT592" s="113"/>
    </row>
    <row r="593" spans="1:46" s="114" customFormat="1" x14ac:dyDescent="0.2">
      <c r="A593" s="113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R593" s="113"/>
      <c r="AS593" s="113"/>
      <c r="AT593" s="113"/>
    </row>
    <row r="594" spans="1:46" s="114" customFormat="1" x14ac:dyDescent="0.2">
      <c r="A594" s="113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R594" s="113"/>
      <c r="AS594" s="113"/>
      <c r="AT594" s="113"/>
    </row>
    <row r="595" spans="1:46" s="114" customFormat="1" x14ac:dyDescent="0.2">
      <c r="A595" s="113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R595" s="113"/>
      <c r="AS595" s="113"/>
      <c r="AT595" s="113"/>
    </row>
    <row r="596" spans="1:46" s="114" customFormat="1" x14ac:dyDescent="0.2">
      <c r="A596" s="113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R596" s="113"/>
      <c r="AS596" s="113"/>
      <c r="AT596" s="113"/>
    </row>
    <row r="597" spans="1:46" s="114" customFormat="1" x14ac:dyDescent="0.2">
      <c r="A597" s="113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R597" s="113"/>
      <c r="AS597" s="113"/>
      <c r="AT597" s="113"/>
    </row>
    <row r="598" spans="1:46" s="114" customFormat="1" x14ac:dyDescent="0.2">
      <c r="A598" s="113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R598" s="113"/>
      <c r="AS598" s="113"/>
      <c r="AT598" s="113"/>
    </row>
    <row r="599" spans="1:46" s="114" customFormat="1" x14ac:dyDescent="0.2">
      <c r="A599" s="113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R599" s="113"/>
      <c r="AS599" s="113"/>
      <c r="AT599" s="113"/>
    </row>
    <row r="600" spans="1:46" s="114" customFormat="1" x14ac:dyDescent="0.2">
      <c r="A600" s="113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R600" s="113"/>
      <c r="AS600" s="113"/>
      <c r="AT600" s="113"/>
    </row>
    <row r="601" spans="1:46" s="114" customFormat="1" x14ac:dyDescent="0.2">
      <c r="A601" s="113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R601" s="113"/>
      <c r="AS601" s="113"/>
      <c r="AT601" s="113"/>
    </row>
    <row r="602" spans="1:46" s="114" customFormat="1" x14ac:dyDescent="0.2">
      <c r="A602" s="113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R602" s="113"/>
      <c r="AS602" s="113"/>
      <c r="AT602" s="113"/>
    </row>
    <row r="603" spans="1:46" s="114" customFormat="1" x14ac:dyDescent="0.2">
      <c r="A603" s="113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R603" s="113"/>
      <c r="AS603" s="113"/>
      <c r="AT603" s="113"/>
    </row>
    <row r="604" spans="1:46" s="114" customFormat="1" x14ac:dyDescent="0.2">
      <c r="A604" s="113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R604" s="113"/>
      <c r="AS604" s="113"/>
      <c r="AT604" s="113"/>
    </row>
    <row r="605" spans="1:46" s="114" customFormat="1" x14ac:dyDescent="0.2">
      <c r="A605" s="113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R605" s="113"/>
      <c r="AS605" s="113"/>
      <c r="AT605" s="113"/>
    </row>
    <row r="606" spans="1:46" s="114" customFormat="1" x14ac:dyDescent="0.2">
      <c r="A606" s="113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R606" s="113"/>
      <c r="AS606" s="113"/>
      <c r="AT606" s="113"/>
    </row>
    <row r="607" spans="1:46" s="114" customFormat="1" x14ac:dyDescent="0.2">
      <c r="A607" s="113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R607" s="113"/>
      <c r="AS607" s="113"/>
      <c r="AT607" s="113"/>
    </row>
    <row r="608" spans="1:46" s="114" customFormat="1" x14ac:dyDescent="0.2">
      <c r="A608" s="113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R608" s="113"/>
      <c r="AS608" s="113"/>
      <c r="AT608" s="113"/>
    </row>
    <row r="609" spans="1:46" s="114" customFormat="1" x14ac:dyDescent="0.2">
      <c r="A609" s="113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R609" s="113"/>
      <c r="AS609" s="113"/>
      <c r="AT609" s="113"/>
    </row>
    <row r="610" spans="1:46" s="114" customFormat="1" x14ac:dyDescent="0.2">
      <c r="A610" s="113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R610" s="113"/>
      <c r="AS610" s="113"/>
      <c r="AT610" s="113"/>
    </row>
    <row r="611" spans="1:46" s="114" customFormat="1" x14ac:dyDescent="0.2">
      <c r="A611" s="113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R611" s="113"/>
      <c r="AS611" s="113"/>
      <c r="AT611" s="113"/>
    </row>
    <row r="612" spans="1:46" s="114" customFormat="1" x14ac:dyDescent="0.2">
      <c r="A612" s="113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R612" s="113"/>
      <c r="AS612" s="113"/>
      <c r="AT612" s="113"/>
    </row>
    <row r="613" spans="1:46" s="114" customFormat="1" x14ac:dyDescent="0.2">
      <c r="A613" s="113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R613" s="113"/>
      <c r="AS613" s="113"/>
      <c r="AT613" s="113"/>
    </row>
    <row r="614" spans="1:46" s="114" customFormat="1" x14ac:dyDescent="0.2">
      <c r="A614" s="113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R614" s="113"/>
      <c r="AS614" s="113"/>
      <c r="AT614" s="113"/>
    </row>
    <row r="615" spans="1:46" s="114" customFormat="1" x14ac:dyDescent="0.2">
      <c r="A615" s="113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R615" s="113"/>
      <c r="AS615" s="113"/>
      <c r="AT615" s="113"/>
    </row>
    <row r="616" spans="1:46" s="114" customFormat="1" x14ac:dyDescent="0.2">
      <c r="A616" s="113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R616" s="113"/>
      <c r="AS616" s="113"/>
      <c r="AT616" s="113"/>
    </row>
    <row r="617" spans="1:46" s="114" customFormat="1" x14ac:dyDescent="0.2">
      <c r="A617" s="113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R617" s="113"/>
      <c r="AS617" s="113"/>
      <c r="AT617" s="113"/>
    </row>
    <row r="618" spans="1:46" s="114" customFormat="1" x14ac:dyDescent="0.2">
      <c r="A618" s="113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R618" s="113"/>
      <c r="AS618" s="113"/>
      <c r="AT618" s="113"/>
    </row>
    <row r="619" spans="1:46" s="114" customFormat="1" x14ac:dyDescent="0.2">
      <c r="A619" s="113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R619" s="113"/>
      <c r="AS619" s="113"/>
      <c r="AT619" s="113"/>
    </row>
    <row r="620" spans="1:46" s="114" customFormat="1" x14ac:dyDescent="0.2">
      <c r="A620" s="113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R620" s="113"/>
      <c r="AS620" s="113"/>
      <c r="AT620" s="113"/>
    </row>
    <row r="621" spans="1:46" s="114" customFormat="1" x14ac:dyDescent="0.2">
      <c r="A621" s="113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R621" s="113"/>
      <c r="AS621" s="113"/>
      <c r="AT621" s="113"/>
    </row>
    <row r="622" spans="1:46" s="114" customFormat="1" x14ac:dyDescent="0.2">
      <c r="A622" s="113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R622" s="113"/>
      <c r="AS622" s="113"/>
      <c r="AT622" s="113"/>
    </row>
    <row r="623" spans="1:46" s="114" customFormat="1" x14ac:dyDescent="0.2">
      <c r="A623" s="113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R623" s="113"/>
      <c r="AS623" s="113"/>
      <c r="AT623" s="113"/>
    </row>
    <row r="624" spans="1:46" s="114" customFormat="1" x14ac:dyDescent="0.2">
      <c r="A624" s="113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R624" s="113"/>
      <c r="AS624" s="113"/>
      <c r="AT624" s="113"/>
    </row>
    <row r="625" spans="1:46" s="114" customFormat="1" x14ac:dyDescent="0.2">
      <c r="A625" s="113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R625" s="113"/>
      <c r="AS625" s="113"/>
      <c r="AT625" s="113"/>
    </row>
    <row r="626" spans="1:46" s="114" customFormat="1" x14ac:dyDescent="0.2">
      <c r="A626" s="113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R626" s="113"/>
      <c r="AS626" s="113"/>
      <c r="AT626" s="113"/>
    </row>
    <row r="627" spans="1:46" s="114" customFormat="1" x14ac:dyDescent="0.2">
      <c r="A627" s="113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R627" s="113"/>
      <c r="AS627" s="113"/>
      <c r="AT627" s="113"/>
    </row>
    <row r="628" spans="1:46" s="114" customFormat="1" x14ac:dyDescent="0.2">
      <c r="A628" s="113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R628" s="113"/>
      <c r="AS628" s="113"/>
      <c r="AT628" s="113"/>
    </row>
    <row r="629" spans="1:46" s="114" customFormat="1" x14ac:dyDescent="0.2">
      <c r="A629" s="113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R629" s="113"/>
      <c r="AS629" s="113"/>
      <c r="AT629" s="113"/>
    </row>
    <row r="630" spans="1:46" s="114" customFormat="1" x14ac:dyDescent="0.2">
      <c r="A630" s="113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R630" s="113"/>
      <c r="AS630" s="113"/>
      <c r="AT630" s="113"/>
    </row>
    <row r="631" spans="1:46" s="114" customFormat="1" x14ac:dyDescent="0.2">
      <c r="A631" s="113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R631" s="113"/>
      <c r="AS631" s="113"/>
      <c r="AT631" s="113"/>
    </row>
    <row r="632" spans="1:46" s="114" customFormat="1" x14ac:dyDescent="0.2">
      <c r="A632" s="113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R632" s="113"/>
      <c r="AS632" s="113"/>
      <c r="AT632" s="113"/>
    </row>
    <row r="633" spans="1:46" s="114" customFormat="1" x14ac:dyDescent="0.2">
      <c r="A633" s="113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R633" s="113"/>
      <c r="AS633" s="113"/>
      <c r="AT633" s="113"/>
    </row>
    <row r="634" spans="1:46" s="114" customFormat="1" x14ac:dyDescent="0.2">
      <c r="A634" s="113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R634" s="113"/>
      <c r="AS634" s="113"/>
      <c r="AT634" s="113"/>
    </row>
    <row r="635" spans="1:46" s="114" customFormat="1" x14ac:dyDescent="0.2">
      <c r="A635" s="113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R635" s="113"/>
      <c r="AS635" s="113"/>
      <c r="AT635" s="113"/>
    </row>
    <row r="636" spans="1:46" s="114" customFormat="1" x14ac:dyDescent="0.2">
      <c r="A636" s="113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R636" s="113"/>
      <c r="AS636" s="113"/>
      <c r="AT636" s="113"/>
    </row>
    <row r="637" spans="1:46" s="114" customFormat="1" x14ac:dyDescent="0.2">
      <c r="A637" s="113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R637" s="113"/>
      <c r="AS637" s="113"/>
      <c r="AT637" s="113"/>
    </row>
    <row r="638" spans="1:46" s="114" customFormat="1" x14ac:dyDescent="0.2">
      <c r="A638" s="113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R638" s="113"/>
      <c r="AS638" s="113"/>
      <c r="AT638" s="113"/>
    </row>
    <row r="639" spans="1:46" s="114" customFormat="1" x14ac:dyDescent="0.2">
      <c r="A639" s="113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R639" s="113"/>
      <c r="AS639" s="113"/>
      <c r="AT639" s="113"/>
    </row>
    <row r="640" spans="1:46" s="114" customFormat="1" x14ac:dyDescent="0.2">
      <c r="A640" s="113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R640" s="113"/>
      <c r="AS640" s="113"/>
      <c r="AT640" s="113"/>
    </row>
    <row r="641" spans="1:46" s="114" customFormat="1" x14ac:dyDescent="0.2">
      <c r="A641" s="113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R641" s="113"/>
      <c r="AS641" s="113"/>
      <c r="AT641" s="113"/>
    </row>
    <row r="642" spans="1:46" s="114" customFormat="1" x14ac:dyDescent="0.2">
      <c r="A642" s="113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R642" s="113"/>
      <c r="AS642" s="113"/>
      <c r="AT642" s="113"/>
    </row>
    <row r="643" spans="1:46" s="114" customFormat="1" x14ac:dyDescent="0.2">
      <c r="A643" s="113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R643" s="113"/>
      <c r="AS643" s="113"/>
      <c r="AT643" s="113"/>
    </row>
    <row r="644" spans="1:46" s="114" customFormat="1" x14ac:dyDescent="0.2">
      <c r="A644" s="113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R644" s="113"/>
      <c r="AS644" s="113"/>
      <c r="AT644" s="113"/>
    </row>
    <row r="645" spans="1:46" s="114" customFormat="1" x14ac:dyDescent="0.2">
      <c r="A645" s="113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R645" s="113"/>
      <c r="AS645" s="113"/>
      <c r="AT645" s="113"/>
    </row>
    <row r="646" spans="1:46" s="114" customFormat="1" x14ac:dyDescent="0.2">
      <c r="A646" s="113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R646" s="113"/>
      <c r="AS646" s="113"/>
      <c r="AT646" s="113"/>
    </row>
    <row r="647" spans="1:46" s="114" customFormat="1" x14ac:dyDescent="0.2">
      <c r="A647" s="113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R647" s="113"/>
      <c r="AS647" s="113"/>
      <c r="AT647" s="113"/>
    </row>
    <row r="648" spans="1:46" s="114" customFormat="1" x14ac:dyDescent="0.2">
      <c r="A648" s="113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R648" s="113"/>
      <c r="AS648" s="113"/>
      <c r="AT648" s="113"/>
    </row>
    <row r="649" spans="1:46" s="114" customFormat="1" x14ac:dyDescent="0.2">
      <c r="A649" s="113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R649" s="113"/>
      <c r="AS649" s="113"/>
      <c r="AT649" s="113"/>
    </row>
    <row r="650" spans="1:46" s="114" customFormat="1" x14ac:dyDescent="0.2">
      <c r="A650" s="113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R650" s="113"/>
      <c r="AS650" s="113"/>
      <c r="AT650" s="113"/>
    </row>
    <row r="651" spans="1:46" s="114" customFormat="1" x14ac:dyDescent="0.2">
      <c r="A651" s="113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R651" s="113"/>
      <c r="AS651" s="113"/>
      <c r="AT651" s="113"/>
    </row>
    <row r="652" spans="1:46" s="114" customFormat="1" x14ac:dyDescent="0.2">
      <c r="A652" s="113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R652" s="113"/>
      <c r="AS652" s="113"/>
      <c r="AT652" s="113"/>
    </row>
    <row r="653" spans="1:46" s="114" customFormat="1" x14ac:dyDescent="0.2">
      <c r="A653" s="113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R653" s="113"/>
      <c r="AS653" s="113"/>
      <c r="AT653" s="113"/>
    </row>
    <row r="654" spans="1:46" s="114" customFormat="1" x14ac:dyDescent="0.2">
      <c r="A654" s="113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R654" s="113"/>
      <c r="AS654" s="113"/>
      <c r="AT654" s="113"/>
    </row>
    <row r="655" spans="1:46" s="114" customFormat="1" x14ac:dyDescent="0.2">
      <c r="A655" s="113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R655" s="113"/>
      <c r="AS655" s="113"/>
      <c r="AT655" s="113"/>
    </row>
    <row r="656" spans="1:46" s="114" customFormat="1" x14ac:dyDescent="0.2">
      <c r="A656" s="113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R656" s="113"/>
      <c r="AS656" s="113"/>
      <c r="AT656" s="113"/>
    </row>
    <row r="657" spans="1:46" s="114" customFormat="1" x14ac:dyDescent="0.2">
      <c r="A657" s="113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R657" s="113"/>
      <c r="AS657" s="113"/>
      <c r="AT657" s="113"/>
    </row>
    <row r="658" spans="1:46" s="114" customFormat="1" x14ac:dyDescent="0.2">
      <c r="A658" s="113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R658" s="113"/>
      <c r="AS658" s="113"/>
      <c r="AT658" s="113"/>
    </row>
    <row r="659" spans="1:46" s="114" customFormat="1" x14ac:dyDescent="0.2">
      <c r="A659" s="113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R659" s="113"/>
      <c r="AS659" s="113"/>
      <c r="AT659" s="113"/>
    </row>
    <row r="660" spans="1:46" s="114" customFormat="1" x14ac:dyDescent="0.2">
      <c r="A660" s="113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R660" s="113"/>
      <c r="AS660" s="113"/>
      <c r="AT660" s="113"/>
    </row>
    <row r="661" spans="1:46" s="114" customFormat="1" x14ac:dyDescent="0.2">
      <c r="A661" s="113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R661" s="113"/>
      <c r="AS661" s="113"/>
      <c r="AT661" s="113"/>
    </row>
    <row r="662" spans="1:46" s="114" customFormat="1" x14ac:dyDescent="0.2">
      <c r="A662" s="113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R662" s="113"/>
      <c r="AS662" s="113"/>
      <c r="AT662" s="113"/>
    </row>
    <row r="663" spans="1:46" s="114" customFormat="1" x14ac:dyDescent="0.2">
      <c r="A663" s="113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R663" s="113"/>
      <c r="AS663" s="113"/>
      <c r="AT663" s="113"/>
    </row>
    <row r="664" spans="1:46" s="114" customFormat="1" x14ac:dyDescent="0.2">
      <c r="A664" s="113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R664" s="113"/>
      <c r="AS664" s="113"/>
      <c r="AT664" s="113"/>
    </row>
    <row r="665" spans="1:46" s="114" customFormat="1" x14ac:dyDescent="0.2">
      <c r="A665" s="113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R665" s="113"/>
      <c r="AS665" s="113"/>
      <c r="AT665" s="113"/>
    </row>
    <row r="666" spans="1:46" s="114" customFormat="1" x14ac:dyDescent="0.2">
      <c r="A666" s="113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R666" s="113"/>
      <c r="AS666" s="113"/>
      <c r="AT666" s="113"/>
    </row>
    <row r="667" spans="1:46" s="114" customFormat="1" x14ac:dyDescent="0.2">
      <c r="A667" s="113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R667" s="113"/>
      <c r="AS667" s="113"/>
      <c r="AT667" s="113"/>
    </row>
    <row r="668" spans="1:46" s="114" customFormat="1" x14ac:dyDescent="0.2">
      <c r="A668" s="113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R668" s="113"/>
      <c r="AS668" s="113"/>
      <c r="AT668" s="113"/>
    </row>
    <row r="669" spans="1:46" s="114" customFormat="1" x14ac:dyDescent="0.2">
      <c r="A669" s="113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R669" s="113"/>
      <c r="AS669" s="113"/>
      <c r="AT669" s="113"/>
    </row>
    <row r="670" spans="1:46" s="114" customFormat="1" x14ac:dyDescent="0.2">
      <c r="A670" s="113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R670" s="113"/>
      <c r="AS670" s="113"/>
      <c r="AT670" s="113"/>
    </row>
    <row r="671" spans="1:46" s="114" customFormat="1" x14ac:dyDescent="0.2">
      <c r="A671" s="113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R671" s="113"/>
      <c r="AS671" s="113"/>
      <c r="AT671" s="113"/>
    </row>
    <row r="672" spans="1:46" s="114" customFormat="1" x14ac:dyDescent="0.2">
      <c r="A672" s="113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R672" s="113"/>
      <c r="AS672" s="113"/>
      <c r="AT672" s="113"/>
    </row>
    <row r="673" spans="1:46" s="114" customFormat="1" x14ac:dyDescent="0.2">
      <c r="A673" s="113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R673" s="113"/>
      <c r="AS673" s="113"/>
      <c r="AT673" s="113"/>
    </row>
    <row r="674" spans="1:46" s="114" customFormat="1" x14ac:dyDescent="0.2">
      <c r="A674" s="113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R674" s="113"/>
      <c r="AS674" s="113"/>
      <c r="AT674" s="113"/>
    </row>
    <row r="675" spans="1:46" s="114" customFormat="1" x14ac:dyDescent="0.2">
      <c r="A675" s="113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R675" s="113"/>
      <c r="AS675" s="113"/>
      <c r="AT675" s="113"/>
    </row>
    <row r="676" spans="1:46" s="114" customFormat="1" x14ac:dyDescent="0.2">
      <c r="A676" s="113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R676" s="113"/>
      <c r="AS676" s="113"/>
      <c r="AT676" s="113"/>
    </row>
    <row r="677" spans="1:46" s="114" customFormat="1" x14ac:dyDescent="0.2">
      <c r="A677" s="113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R677" s="113"/>
      <c r="AS677" s="113"/>
      <c r="AT677" s="113"/>
    </row>
    <row r="678" spans="1:46" s="114" customFormat="1" x14ac:dyDescent="0.2">
      <c r="A678" s="113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R678" s="113"/>
      <c r="AS678" s="113"/>
      <c r="AT678" s="113"/>
    </row>
    <row r="679" spans="1:46" s="114" customFormat="1" x14ac:dyDescent="0.2">
      <c r="A679" s="113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R679" s="113"/>
      <c r="AS679" s="113"/>
      <c r="AT679" s="113"/>
    </row>
    <row r="680" spans="1:46" s="114" customFormat="1" x14ac:dyDescent="0.2">
      <c r="A680" s="113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R680" s="113"/>
      <c r="AS680" s="113"/>
      <c r="AT680" s="113"/>
    </row>
    <row r="681" spans="1:46" s="114" customFormat="1" x14ac:dyDescent="0.2">
      <c r="A681" s="113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R681" s="113"/>
      <c r="AS681" s="113"/>
      <c r="AT681" s="113"/>
    </row>
    <row r="682" spans="1:46" s="114" customFormat="1" x14ac:dyDescent="0.2">
      <c r="A682" s="113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R682" s="113"/>
      <c r="AS682" s="113"/>
      <c r="AT682" s="113"/>
    </row>
    <row r="683" spans="1:46" s="114" customFormat="1" x14ac:dyDescent="0.2">
      <c r="A683" s="113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R683" s="113"/>
      <c r="AS683" s="113"/>
      <c r="AT683" s="113"/>
    </row>
    <row r="684" spans="1:46" s="114" customFormat="1" x14ac:dyDescent="0.2">
      <c r="A684" s="113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R684" s="113"/>
      <c r="AS684" s="113"/>
      <c r="AT684" s="113"/>
    </row>
    <row r="685" spans="1:46" s="114" customFormat="1" x14ac:dyDescent="0.2">
      <c r="A685" s="113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R685" s="113"/>
      <c r="AS685" s="113"/>
      <c r="AT685" s="113"/>
    </row>
    <row r="686" spans="1:46" s="114" customFormat="1" x14ac:dyDescent="0.2">
      <c r="A686" s="113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R686" s="113"/>
      <c r="AS686" s="113"/>
      <c r="AT686" s="113"/>
    </row>
    <row r="687" spans="1:46" s="114" customFormat="1" x14ac:dyDescent="0.2">
      <c r="A687" s="113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R687" s="113"/>
      <c r="AS687" s="113"/>
      <c r="AT687" s="113"/>
    </row>
    <row r="688" spans="1:46" s="114" customFormat="1" x14ac:dyDescent="0.2">
      <c r="A688" s="113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R688" s="113"/>
      <c r="AS688" s="113"/>
      <c r="AT688" s="113"/>
    </row>
    <row r="689" spans="1:46" s="114" customFormat="1" x14ac:dyDescent="0.2">
      <c r="A689" s="113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R689" s="113"/>
      <c r="AS689" s="113"/>
      <c r="AT689" s="113"/>
    </row>
    <row r="690" spans="1:46" s="114" customFormat="1" x14ac:dyDescent="0.2">
      <c r="A690" s="113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R690" s="113"/>
      <c r="AS690" s="113"/>
      <c r="AT690" s="113"/>
    </row>
    <row r="691" spans="1:46" s="114" customFormat="1" x14ac:dyDescent="0.2">
      <c r="A691" s="113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R691" s="113"/>
      <c r="AS691" s="113"/>
      <c r="AT691" s="113"/>
    </row>
    <row r="692" spans="1:46" s="114" customFormat="1" x14ac:dyDescent="0.2">
      <c r="A692" s="113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R692" s="113"/>
      <c r="AS692" s="113"/>
      <c r="AT692" s="113"/>
    </row>
    <row r="693" spans="1:46" s="114" customFormat="1" x14ac:dyDescent="0.2">
      <c r="A693" s="113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R693" s="113"/>
      <c r="AS693" s="113"/>
      <c r="AT693" s="113"/>
    </row>
    <row r="694" spans="1:46" s="114" customFormat="1" x14ac:dyDescent="0.2">
      <c r="A694" s="113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R694" s="113"/>
      <c r="AS694" s="113"/>
      <c r="AT694" s="113"/>
    </row>
    <row r="695" spans="1:46" s="114" customFormat="1" x14ac:dyDescent="0.2">
      <c r="A695" s="113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R695" s="113"/>
      <c r="AS695" s="113"/>
      <c r="AT695" s="113"/>
    </row>
    <row r="696" spans="1:46" s="114" customFormat="1" x14ac:dyDescent="0.2">
      <c r="A696" s="113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R696" s="113"/>
      <c r="AS696" s="113"/>
      <c r="AT696" s="113"/>
    </row>
    <row r="697" spans="1:46" s="114" customFormat="1" x14ac:dyDescent="0.2">
      <c r="A697" s="113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R697" s="113"/>
      <c r="AS697" s="113"/>
      <c r="AT697" s="113"/>
    </row>
    <row r="698" spans="1:46" s="114" customFormat="1" x14ac:dyDescent="0.2">
      <c r="A698" s="113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R698" s="113"/>
      <c r="AS698" s="113"/>
      <c r="AT698" s="113"/>
    </row>
    <row r="699" spans="1:46" s="114" customFormat="1" x14ac:dyDescent="0.2">
      <c r="A699" s="113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R699" s="113"/>
      <c r="AS699" s="113"/>
      <c r="AT699" s="113"/>
    </row>
    <row r="700" spans="1:46" s="114" customFormat="1" x14ac:dyDescent="0.2">
      <c r="A700" s="113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R700" s="113"/>
      <c r="AS700" s="113"/>
      <c r="AT700" s="113"/>
    </row>
    <row r="701" spans="1:46" s="114" customFormat="1" x14ac:dyDescent="0.2">
      <c r="A701" s="113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R701" s="113"/>
      <c r="AS701" s="113"/>
      <c r="AT701" s="113"/>
    </row>
    <row r="702" spans="1:46" s="114" customFormat="1" x14ac:dyDescent="0.2">
      <c r="A702" s="113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R702" s="113"/>
      <c r="AS702" s="113"/>
      <c r="AT702" s="113"/>
    </row>
    <row r="703" spans="1:46" s="114" customFormat="1" x14ac:dyDescent="0.2">
      <c r="A703" s="113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R703" s="113"/>
      <c r="AS703" s="113"/>
      <c r="AT703" s="113"/>
    </row>
    <row r="704" spans="1:46" s="114" customFormat="1" x14ac:dyDescent="0.2">
      <c r="A704" s="113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R704" s="113"/>
      <c r="AS704" s="113"/>
      <c r="AT704" s="113"/>
    </row>
    <row r="705" spans="1:46" s="114" customFormat="1" x14ac:dyDescent="0.2">
      <c r="A705" s="113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R705" s="113"/>
      <c r="AS705" s="113"/>
      <c r="AT705" s="113"/>
    </row>
    <row r="706" spans="1:46" s="114" customFormat="1" x14ac:dyDescent="0.2">
      <c r="A706" s="113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R706" s="113"/>
      <c r="AS706" s="113"/>
      <c r="AT706" s="113"/>
    </row>
    <row r="707" spans="1:46" s="114" customFormat="1" x14ac:dyDescent="0.2">
      <c r="A707" s="113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R707" s="113"/>
      <c r="AS707" s="113"/>
      <c r="AT707" s="113"/>
    </row>
    <row r="708" spans="1:46" s="114" customFormat="1" x14ac:dyDescent="0.2">
      <c r="A708" s="113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R708" s="113"/>
      <c r="AS708" s="113"/>
      <c r="AT708" s="113"/>
    </row>
    <row r="709" spans="1:46" s="114" customFormat="1" x14ac:dyDescent="0.2">
      <c r="A709" s="113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R709" s="113"/>
      <c r="AS709" s="113"/>
      <c r="AT709" s="113"/>
    </row>
    <row r="710" spans="1:46" s="114" customFormat="1" x14ac:dyDescent="0.2">
      <c r="A710" s="113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R710" s="113"/>
      <c r="AS710" s="113"/>
      <c r="AT710" s="113"/>
    </row>
    <row r="711" spans="1:46" s="114" customFormat="1" x14ac:dyDescent="0.2">
      <c r="A711" s="113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R711" s="113"/>
      <c r="AS711" s="113"/>
      <c r="AT711" s="113"/>
    </row>
    <row r="712" spans="1:46" s="114" customFormat="1" x14ac:dyDescent="0.2">
      <c r="A712" s="113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R712" s="113"/>
      <c r="AS712" s="113"/>
      <c r="AT712" s="113"/>
    </row>
    <row r="713" spans="1:46" s="114" customFormat="1" x14ac:dyDescent="0.2">
      <c r="A713" s="113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R713" s="113"/>
      <c r="AS713" s="113"/>
      <c r="AT713" s="113"/>
    </row>
    <row r="714" spans="1:46" s="114" customFormat="1" x14ac:dyDescent="0.2">
      <c r="A714" s="113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R714" s="113"/>
      <c r="AS714" s="113"/>
      <c r="AT714" s="113"/>
    </row>
    <row r="715" spans="1:46" s="114" customFormat="1" x14ac:dyDescent="0.2">
      <c r="A715" s="113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R715" s="113"/>
      <c r="AS715" s="113"/>
      <c r="AT715" s="113"/>
    </row>
    <row r="716" spans="1:46" s="114" customFormat="1" x14ac:dyDescent="0.2">
      <c r="A716" s="113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R716" s="113"/>
      <c r="AS716" s="113"/>
      <c r="AT716" s="113"/>
    </row>
    <row r="717" spans="1:46" s="114" customFormat="1" x14ac:dyDescent="0.2">
      <c r="A717" s="113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R717" s="113"/>
      <c r="AS717" s="113"/>
      <c r="AT717" s="113"/>
    </row>
    <row r="718" spans="1:46" s="114" customFormat="1" x14ac:dyDescent="0.2">
      <c r="A718" s="113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R718" s="113"/>
      <c r="AS718" s="113"/>
      <c r="AT718" s="113"/>
    </row>
    <row r="719" spans="1:46" s="114" customFormat="1" x14ac:dyDescent="0.2">
      <c r="A719" s="113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R719" s="113"/>
      <c r="AS719" s="113"/>
      <c r="AT719" s="113"/>
    </row>
    <row r="720" spans="1:46" s="114" customFormat="1" x14ac:dyDescent="0.2">
      <c r="A720" s="113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R720" s="113"/>
      <c r="AS720" s="113"/>
      <c r="AT720" s="113"/>
    </row>
    <row r="721" spans="1:46" s="114" customFormat="1" x14ac:dyDescent="0.2">
      <c r="A721" s="113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R721" s="113"/>
      <c r="AS721" s="113"/>
      <c r="AT721" s="113"/>
    </row>
    <row r="722" spans="1:46" s="114" customFormat="1" x14ac:dyDescent="0.2">
      <c r="A722" s="113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R722" s="113"/>
      <c r="AS722" s="113"/>
      <c r="AT722" s="113"/>
    </row>
    <row r="723" spans="1:46" s="114" customFormat="1" x14ac:dyDescent="0.2">
      <c r="A723" s="113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R723" s="113"/>
      <c r="AS723" s="113"/>
      <c r="AT723" s="113"/>
    </row>
    <row r="724" spans="1:46" s="114" customFormat="1" x14ac:dyDescent="0.2">
      <c r="A724" s="113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R724" s="113"/>
      <c r="AS724" s="113"/>
      <c r="AT724" s="113"/>
    </row>
    <row r="725" spans="1:46" s="114" customFormat="1" x14ac:dyDescent="0.2">
      <c r="A725" s="113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R725" s="113"/>
      <c r="AS725" s="113"/>
      <c r="AT725" s="113"/>
    </row>
    <row r="726" spans="1:46" s="114" customFormat="1" x14ac:dyDescent="0.2">
      <c r="A726" s="113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R726" s="113"/>
      <c r="AS726" s="113"/>
      <c r="AT726" s="113"/>
    </row>
    <row r="727" spans="1:46" s="114" customFormat="1" x14ac:dyDescent="0.2">
      <c r="A727" s="113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R727" s="113"/>
      <c r="AS727" s="113"/>
      <c r="AT727" s="113"/>
    </row>
    <row r="728" spans="1:46" s="114" customFormat="1" x14ac:dyDescent="0.2">
      <c r="A728" s="113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R728" s="113"/>
      <c r="AS728" s="113"/>
      <c r="AT728" s="113"/>
    </row>
    <row r="729" spans="1:46" s="114" customFormat="1" x14ac:dyDescent="0.2">
      <c r="A729" s="113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R729" s="113"/>
      <c r="AS729" s="113"/>
      <c r="AT729" s="113"/>
    </row>
    <row r="730" spans="1:46" s="114" customFormat="1" x14ac:dyDescent="0.2">
      <c r="A730" s="113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R730" s="113"/>
      <c r="AS730" s="113"/>
      <c r="AT730" s="113"/>
    </row>
    <row r="731" spans="1:46" s="114" customFormat="1" x14ac:dyDescent="0.2">
      <c r="A731" s="113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R731" s="113"/>
      <c r="AS731" s="113"/>
      <c r="AT731" s="113"/>
    </row>
    <row r="732" spans="1:46" s="114" customFormat="1" x14ac:dyDescent="0.2">
      <c r="A732" s="113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R732" s="113"/>
      <c r="AS732" s="113"/>
      <c r="AT732" s="113"/>
    </row>
    <row r="733" spans="1:46" s="114" customFormat="1" x14ac:dyDescent="0.2">
      <c r="A733" s="113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R733" s="113"/>
      <c r="AS733" s="113"/>
      <c r="AT733" s="113"/>
    </row>
    <row r="734" spans="1:46" s="114" customFormat="1" x14ac:dyDescent="0.2">
      <c r="A734" s="113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R734" s="113"/>
      <c r="AS734" s="113"/>
      <c r="AT734" s="113"/>
    </row>
    <row r="735" spans="1:46" s="114" customFormat="1" x14ac:dyDescent="0.2">
      <c r="A735" s="113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R735" s="113"/>
      <c r="AS735" s="113"/>
      <c r="AT735" s="113"/>
    </row>
    <row r="736" spans="1:46" s="114" customFormat="1" x14ac:dyDescent="0.2">
      <c r="A736" s="113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R736" s="113"/>
      <c r="AS736" s="113"/>
      <c r="AT736" s="113"/>
    </row>
    <row r="737" spans="1:46" s="114" customFormat="1" x14ac:dyDescent="0.2">
      <c r="A737" s="113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R737" s="113"/>
      <c r="AS737" s="113"/>
      <c r="AT737" s="113"/>
    </row>
    <row r="738" spans="1:46" s="114" customFormat="1" x14ac:dyDescent="0.2">
      <c r="A738" s="113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R738" s="113"/>
      <c r="AS738" s="113"/>
      <c r="AT738" s="113"/>
    </row>
    <row r="739" spans="1:46" s="114" customFormat="1" x14ac:dyDescent="0.2">
      <c r="A739" s="113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R739" s="113"/>
      <c r="AS739" s="113"/>
      <c r="AT739" s="113"/>
    </row>
    <row r="740" spans="1:46" s="114" customFormat="1" x14ac:dyDescent="0.2">
      <c r="A740" s="113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R740" s="113"/>
      <c r="AS740" s="113"/>
      <c r="AT740" s="113"/>
    </row>
    <row r="741" spans="1:46" s="114" customFormat="1" x14ac:dyDescent="0.2">
      <c r="A741" s="113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R741" s="113"/>
      <c r="AS741" s="113"/>
      <c r="AT741" s="113"/>
    </row>
    <row r="742" spans="1:46" s="114" customFormat="1" x14ac:dyDescent="0.2">
      <c r="A742" s="113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R742" s="113"/>
      <c r="AS742" s="113"/>
      <c r="AT742" s="113"/>
    </row>
    <row r="743" spans="1:46" s="114" customFormat="1" x14ac:dyDescent="0.2">
      <c r="A743" s="113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R743" s="113"/>
      <c r="AS743" s="113"/>
      <c r="AT743" s="113"/>
    </row>
    <row r="744" spans="1:46" s="114" customFormat="1" x14ac:dyDescent="0.2">
      <c r="A744" s="113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R744" s="113"/>
      <c r="AS744" s="113"/>
      <c r="AT744" s="113"/>
    </row>
    <row r="745" spans="1:46" s="114" customFormat="1" x14ac:dyDescent="0.2">
      <c r="A745" s="113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R745" s="113"/>
      <c r="AS745" s="113"/>
      <c r="AT745" s="113"/>
    </row>
    <row r="746" spans="1:46" s="114" customFormat="1" x14ac:dyDescent="0.2">
      <c r="A746" s="113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R746" s="113"/>
      <c r="AS746" s="113"/>
      <c r="AT746" s="113"/>
    </row>
    <row r="747" spans="1:46" s="114" customFormat="1" x14ac:dyDescent="0.2">
      <c r="A747" s="113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R747" s="113"/>
      <c r="AS747" s="113"/>
      <c r="AT747" s="113"/>
    </row>
    <row r="748" spans="1:46" s="114" customFormat="1" x14ac:dyDescent="0.2">
      <c r="A748" s="113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R748" s="113"/>
      <c r="AS748" s="113"/>
      <c r="AT748" s="113"/>
    </row>
    <row r="749" spans="1:46" s="114" customFormat="1" x14ac:dyDescent="0.2">
      <c r="A749" s="113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R749" s="113"/>
      <c r="AS749" s="113"/>
      <c r="AT749" s="113"/>
    </row>
    <row r="750" spans="1:46" s="114" customFormat="1" x14ac:dyDescent="0.2">
      <c r="A750" s="113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R750" s="113"/>
      <c r="AS750" s="113"/>
      <c r="AT750" s="113"/>
    </row>
    <row r="751" spans="1:46" s="114" customFormat="1" x14ac:dyDescent="0.2">
      <c r="A751" s="113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R751" s="113"/>
      <c r="AS751" s="113"/>
      <c r="AT751" s="113"/>
    </row>
    <row r="752" spans="1:46" s="114" customFormat="1" x14ac:dyDescent="0.2">
      <c r="A752" s="113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R752" s="113"/>
      <c r="AS752" s="113"/>
      <c r="AT752" s="113"/>
    </row>
    <row r="753" spans="1:46" s="114" customFormat="1" x14ac:dyDescent="0.2">
      <c r="A753" s="113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R753" s="113"/>
      <c r="AS753" s="113"/>
      <c r="AT753" s="113"/>
    </row>
    <row r="754" spans="1:46" s="114" customFormat="1" x14ac:dyDescent="0.2">
      <c r="A754" s="113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R754" s="113"/>
      <c r="AS754" s="113"/>
      <c r="AT754" s="113"/>
    </row>
    <row r="755" spans="1:46" s="114" customFormat="1" x14ac:dyDescent="0.2">
      <c r="A755" s="113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R755" s="113"/>
      <c r="AS755" s="113"/>
      <c r="AT755" s="113"/>
    </row>
    <row r="756" spans="1:46" s="114" customFormat="1" x14ac:dyDescent="0.2">
      <c r="A756" s="113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R756" s="113"/>
      <c r="AS756" s="113"/>
      <c r="AT756" s="113"/>
    </row>
    <row r="757" spans="1:46" s="114" customFormat="1" x14ac:dyDescent="0.2">
      <c r="A757" s="113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R757" s="113"/>
      <c r="AS757" s="113"/>
      <c r="AT757" s="113"/>
    </row>
    <row r="758" spans="1:46" s="114" customFormat="1" x14ac:dyDescent="0.2">
      <c r="A758" s="113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R758" s="113"/>
      <c r="AS758" s="113"/>
      <c r="AT758" s="113"/>
    </row>
    <row r="759" spans="1:46" s="114" customFormat="1" x14ac:dyDescent="0.2">
      <c r="A759" s="113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R759" s="113"/>
      <c r="AS759" s="113"/>
      <c r="AT759" s="113"/>
    </row>
    <row r="760" spans="1:46" s="114" customFormat="1" x14ac:dyDescent="0.2">
      <c r="A760" s="113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R760" s="113"/>
      <c r="AS760" s="113"/>
      <c r="AT760" s="113"/>
    </row>
    <row r="761" spans="1:46" s="114" customFormat="1" x14ac:dyDescent="0.2">
      <c r="A761" s="113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R761" s="113"/>
      <c r="AS761" s="113"/>
      <c r="AT761" s="113"/>
    </row>
    <row r="762" spans="1:46" s="114" customFormat="1" x14ac:dyDescent="0.2">
      <c r="A762" s="113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R762" s="113"/>
      <c r="AS762" s="113"/>
      <c r="AT762" s="113"/>
    </row>
    <row r="763" spans="1:46" s="114" customFormat="1" x14ac:dyDescent="0.2">
      <c r="A763" s="113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R763" s="113"/>
      <c r="AS763" s="113"/>
      <c r="AT763" s="113"/>
    </row>
    <row r="764" spans="1:46" s="114" customFormat="1" x14ac:dyDescent="0.2">
      <c r="A764" s="113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R764" s="113"/>
      <c r="AS764" s="113"/>
      <c r="AT764" s="113"/>
    </row>
    <row r="765" spans="1:46" s="114" customFormat="1" x14ac:dyDescent="0.2">
      <c r="A765" s="113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R765" s="113"/>
      <c r="AS765" s="113"/>
      <c r="AT765" s="113"/>
    </row>
    <row r="766" spans="1:46" s="114" customFormat="1" x14ac:dyDescent="0.2">
      <c r="A766" s="113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R766" s="113"/>
      <c r="AS766" s="113"/>
      <c r="AT766" s="113"/>
    </row>
    <row r="767" spans="1:46" s="114" customFormat="1" x14ac:dyDescent="0.2">
      <c r="A767" s="113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R767" s="113"/>
      <c r="AS767" s="113"/>
      <c r="AT767" s="113"/>
    </row>
    <row r="768" spans="1:46" s="114" customFormat="1" x14ac:dyDescent="0.2">
      <c r="A768" s="113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R768" s="113"/>
      <c r="AS768" s="113"/>
      <c r="AT768" s="113"/>
    </row>
    <row r="769" spans="1:46" s="114" customFormat="1" x14ac:dyDescent="0.2">
      <c r="A769" s="113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R769" s="113"/>
      <c r="AS769" s="113"/>
      <c r="AT769" s="113"/>
    </row>
    <row r="770" spans="1:46" s="114" customFormat="1" x14ac:dyDescent="0.2">
      <c r="A770" s="113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R770" s="113"/>
      <c r="AS770" s="113"/>
      <c r="AT770" s="113"/>
    </row>
    <row r="771" spans="1:46" s="114" customFormat="1" x14ac:dyDescent="0.2">
      <c r="A771" s="113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R771" s="113"/>
      <c r="AS771" s="113"/>
      <c r="AT771" s="113"/>
    </row>
    <row r="772" spans="1:46" s="114" customFormat="1" x14ac:dyDescent="0.2">
      <c r="A772" s="113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R772" s="113"/>
      <c r="AS772" s="113"/>
      <c r="AT772" s="113"/>
    </row>
    <row r="773" spans="1:46" s="114" customFormat="1" x14ac:dyDescent="0.2">
      <c r="A773" s="113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R773" s="113"/>
      <c r="AS773" s="113"/>
      <c r="AT773" s="113"/>
    </row>
    <row r="774" spans="1:46" s="114" customFormat="1" x14ac:dyDescent="0.2">
      <c r="A774" s="113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R774" s="113"/>
      <c r="AS774" s="113"/>
      <c r="AT774" s="113"/>
    </row>
    <row r="775" spans="1:46" s="114" customFormat="1" x14ac:dyDescent="0.2">
      <c r="A775" s="113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R775" s="113"/>
      <c r="AS775" s="113"/>
      <c r="AT775" s="113"/>
    </row>
    <row r="776" spans="1:46" s="114" customFormat="1" x14ac:dyDescent="0.2">
      <c r="A776" s="113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R776" s="113"/>
      <c r="AS776" s="113"/>
      <c r="AT776" s="113"/>
    </row>
    <row r="777" spans="1:46" s="114" customFormat="1" x14ac:dyDescent="0.2">
      <c r="A777" s="113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R777" s="113"/>
      <c r="AS777" s="113"/>
      <c r="AT777" s="113"/>
    </row>
    <row r="778" spans="1:46" s="114" customFormat="1" x14ac:dyDescent="0.2">
      <c r="A778" s="113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R778" s="113"/>
      <c r="AS778" s="113"/>
      <c r="AT778" s="113"/>
    </row>
    <row r="779" spans="1:46" s="114" customFormat="1" x14ac:dyDescent="0.2">
      <c r="A779" s="113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R779" s="113"/>
      <c r="AS779" s="113"/>
      <c r="AT779" s="113"/>
    </row>
    <row r="780" spans="1:46" s="114" customFormat="1" x14ac:dyDescent="0.2">
      <c r="A780" s="113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R780" s="113"/>
      <c r="AS780" s="113"/>
      <c r="AT780" s="113"/>
    </row>
    <row r="781" spans="1:46" s="114" customFormat="1" x14ac:dyDescent="0.2">
      <c r="A781" s="113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R781" s="113"/>
      <c r="AS781" s="113"/>
      <c r="AT781" s="113"/>
    </row>
    <row r="782" spans="1:46" s="114" customFormat="1" x14ac:dyDescent="0.2">
      <c r="A782" s="113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R782" s="113"/>
      <c r="AS782" s="113"/>
      <c r="AT782" s="113"/>
    </row>
    <row r="783" spans="1:46" s="114" customFormat="1" x14ac:dyDescent="0.2">
      <c r="A783" s="113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R783" s="113"/>
      <c r="AS783" s="113"/>
      <c r="AT783" s="113"/>
    </row>
    <row r="784" spans="1:46" s="114" customFormat="1" x14ac:dyDescent="0.2">
      <c r="A784" s="113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R784" s="113"/>
      <c r="AS784" s="113"/>
      <c r="AT784" s="113"/>
    </row>
    <row r="785" spans="1:46" s="114" customFormat="1" x14ac:dyDescent="0.2">
      <c r="A785" s="113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R785" s="113"/>
      <c r="AS785" s="113"/>
      <c r="AT785" s="113"/>
    </row>
    <row r="786" spans="1:46" s="114" customFormat="1" x14ac:dyDescent="0.2">
      <c r="A786" s="113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R786" s="113"/>
      <c r="AS786" s="113"/>
      <c r="AT786" s="113"/>
    </row>
    <row r="787" spans="1:46" s="114" customFormat="1" x14ac:dyDescent="0.2">
      <c r="A787" s="113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R787" s="113"/>
      <c r="AS787" s="113"/>
      <c r="AT787" s="113"/>
    </row>
    <row r="788" spans="1:46" s="114" customFormat="1" x14ac:dyDescent="0.2">
      <c r="A788" s="113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R788" s="113"/>
      <c r="AS788" s="113"/>
      <c r="AT788" s="113"/>
    </row>
    <row r="789" spans="1:46" s="114" customFormat="1" x14ac:dyDescent="0.2">
      <c r="A789" s="113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R789" s="113"/>
      <c r="AS789" s="113"/>
      <c r="AT789" s="113"/>
    </row>
    <row r="790" spans="1:46" s="114" customFormat="1" x14ac:dyDescent="0.2">
      <c r="A790" s="113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R790" s="113"/>
      <c r="AS790" s="113"/>
      <c r="AT790" s="113"/>
    </row>
    <row r="791" spans="1:46" s="114" customFormat="1" x14ac:dyDescent="0.2">
      <c r="A791" s="113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R791" s="113"/>
      <c r="AS791" s="113"/>
      <c r="AT791" s="113"/>
    </row>
    <row r="792" spans="1:46" s="114" customFormat="1" x14ac:dyDescent="0.2">
      <c r="A792" s="113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R792" s="113"/>
      <c r="AS792" s="113"/>
      <c r="AT792" s="113"/>
    </row>
    <row r="793" spans="1:46" s="114" customFormat="1" x14ac:dyDescent="0.2">
      <c r="A793" s="113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R793" s="113"/>
      <c r="AS793" s="113"/>
      <c r="AT793" s="113"/>
    </row>
    <row r="794" spans="1:46" s="114" customFormat="1" x14ac:dyDescent="0.2">
      <c r="A794" s="113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7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  <c r="AR794" s="113"/>
      <c r="AS794" s="113"/>
      <c r="AT794" s="113"/>
    </row>
    <row r="795" spans="1:46" s="114" customFormat="1" x14ac:dyDescent="0.2">
      <c r="A795" s="113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R795" s="113"/>
      <c r="AS795" s="113"/>
      <c r="AT795" s="113"/>
    </row>
    <row r="796" spans="1:46" s="114" customFormat="1" x14ac:dyDescent="0.2">
      <c r="A796" s="113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R796" s="113"/>
      <c r="AS796" s="113"/>
      <c r="AT796" s="113"/>
    </row>
    <row r="797" spans="1:46" s="114" customFormat="1" x14ac:dyDescent="0.2">
      <c r="A797" s="113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R797" s="113"/>
      <c r="AS797" s="113"/>
      <c r="AT797" s="113"/>
    </row>
    <row r="798" spans="1:46" s="114" customFormat="1" x14ac:dyDescent="0.2">
      <c r="A798" s="113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R798" s="113"/>
      <c r="AS798" s="113"/>
      <c r="AT798" s="113"/>
    </row>
    <row r="799" spans="1:46" s="114" customFormat="1" x14ac:dyDescent="0.2">
      <c r="A799" s="113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R799" s="113"/>
      <c r="AS799" s="113"/>
      <c r="AT799" s="113"/>
    </row>
    <row r="800" spans="1:46" s="114" customFormat="1" x14ac:dyDescent="0.2">
      <c r="A800" s="113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R800" s="113"/>
      <c r="AS800" s="113"/>
      <c r="AT800" s="113"/>
    </row>
    <row r="801" spans="1:46" s="114" customFormat="1" x14ac:dyDescent="0.2">
      <c r="A801" s="113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R801" s="113"/>
      <c r="AS801" s="113"/>
      <c r="AT801" s="113"/>
    </row>
    <row r="802" spans="1:46" s="114" customFormat="1" x14ac:dyDescent="0.2">
      <c r="A802" s="113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R802" s="113"/>
      <c r="AS802" s="113"/>
      <c r="AT802" s="113"/>
    </row>
    <row r="803" spans="1:46" s="114" customFormat="1" x14ac:dyDescent="0.2">
      <c r="A803" s="113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R803" s="113"/>
      <c r="AS803" s="113"/>
      <c r="AT803" s="113"/>
    </row>
    <row r="804" spans="1:46" s="114" customFormat="1" x14ac:dyDescent="0.2">
      <c r="A804" s="113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R804" s="113"/>
      <c r="AS804" s="113"/>
      <c r="AT804" s="113"/>
    </row>
    <row r="805" spans="1:46" s="114" customFormat="1" x14ac:dyDescent="0.2">
      <c r="A805" s="113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R805" s="113"/>
      <c r="AS805" s="113"/>
      <c r="AT805" s="113"/>
    </row>
    <row r="806" spans="1:46" s="114" customFormat="1" x14ac:dyDescent="0.2">
      <c r="A806" s="113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R806" s="113"/>
      <c r="AS806" s="113"/>
      <c r="AT806" s="113"/>
    </row>
    <row r="807" spans="1:46" s="114" customFormat="1" x14ac:dyDescent="0.2">
      <c r="A807" s="113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R807" s="113"/>
      <c r="AS807" s="113"/>
      <c r="AT807" s="113"/>
    </row>
    <row r="808" spans="1:46" s="114" customFormat="1" x14ac:dyDescent="0.2">
      <c r="A808" s="113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R808" s="113"/>
      <c r="AS808" s="113"/>
      <c r="AT808" s="113"/>
    </row>
    <row r="809" spans="1:46" s="114" customFormat="1" x14ac:dyDescent="0.2">
      <c r="A809" s="113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R809" s="113"/>
      <c r="AS809" s="113"/>
      <c r="AT809" s="113"/>
    </row>
    <row r="810" spans="1:46" s="114" customFormat="1" x14ac:dyDescent="0.2">
      <c r="A810" s="113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R810" s="113"/>
      <c r="AS810" s="113"/>
      <c r="AT810" s="113"/>
    </row>
    <row r="811" spans="1:46" s="114" customFormat="1" x14ac:dyDescent="0.2">
      <c r="A811" s="113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R811" s="113"/>
      <c r="AS811" s="113"/>
      <c r="AT811" s="113"/>
    </row>
    <row r="812" spans="1:46" s="114" customFormat="1" x14ac:dyDescent="0.2">
      <c r="A812" s="113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R812" s="113"/>
      <c r="AS812" s="113"/>
      <c r="AT812" s="113"/>
    </row>
    <row r="813" spans="1:46" s="114" customFormat="1" x14ac:dyDescent="0.2">
      <c r="A813" s="113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R813" s="113"/>
      <c r="AS813" s="113"/>
      <c r="AT813" s="113"/>
    </row>
    <row r="814" spans="1:46" s="114" customFormat="1" x14ac:dyDescent="0.2">
      <c r="A814" s="113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R814" s="113"/>
      <c r="AS814" s="113"/>
      <c r="AT814" s="113"/>
    </row>
    <row r="815" spans="1:46" s="114" customFormat="1" x14ac:dyDescent="0.2">
      <c r="A815" s="113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R815" s="113"/>
      <c r="AS815" s="113"/>
      <c r="AT815" s="113"/>
    </row>
    <row r="816" spans="1:46" s="114" customFormat="1" x14ac:dyDescent="0.2">
      <c r="A816" s="113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R816" s="113"/>
      <c r="AS816" s="113"/>
      <c r="AT816" s="113"/>
    </row>
    <row r="817" spans="1:46" s="114" customFormat="1" x14ac:dyDescent="0.2">
      <c r="A817" s="113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R817" s="113"/>
      <c r="AS817" s="113"/>
      <c r="AT817" s="113"/>
    </row>
    <row r="818" spans="1:46" s="114" customFormat="1" x14ac:dyDescent="0.2">
      <c r="A818" s="113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R818" s="113"/>
      <c r="AS818" s="113"/>
      <c r="AT818" s="113"/>
    </row>
    <row r="819" spans="1:46" s="114" customFormat="1" x14ac:dyDescent="0.2">
      <c r="A819" s="113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R819" s="113"/>
      <c r="AS819" s="113"/>
      <c r="AT819" s="113"/>
    </row>
    <row r="820" spans="1:46" s="114" customFormat="1" x14ac:dyDescent="0.2">
      <c r="A820" s="113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R820" s="113"/>
      <c r="AS820" s="113"/>
      <c r="AT820" s="113"/>
    </row>
    <row r="821" spans="1:46" s="114" customFormat="1" x14ac:dyDescent="0.2">
      <c r="A821" s="113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R821" s="113"/>
      <c r="AS821" s="113"/>
      <c r="AT821" s="113"/>
    </row>
    <row r="822" spans="1:46" s="114" customFormat="1" x14ac:dyDescent="0.2">
      <c r="A822" s="113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R822" s="113"/>
      <c r="AS822" s="113"/>
      <c r="AT822" s="113"/>
    </row>
    <row r="823" spans="1:46" s="114" customFormat="1" x14ac:dyDescent="0.2">
      <c r="A823" s="113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R823" s="113"/>
      <c r="AS823" s="113"/>
      <c r="AT823" s="113"/>
    </row>
    <row r="824" spans="1:46" s="114" customFormat="1" x14ac:dyDescent="0.2">
      <c r="A824" s="113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R824" s="113"/>
      <c r="AS824" s="113"/>
      <c r="AT824" s="113"/>
    </row>
    <row r="825" spans="1:46" s="114" customFormat="1" x14ac:dyDescent="0.2">
      <c r="A825" s="113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R825" s="113"/>
      <c r="AS825" s="113"/>
      <c r="AT825" s="113"/>
    </row>
    <row r="826" spans="1:46" s="114" customFormat="1" x14ac:dyDescent="0.2">
      <c r="A826" s="113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R826" s="113"/>
      <c r="AS826" s="113"/>
      <c r="AT826" s="113"/>
    </row>
    <row r="827" spans="1:46" s="114" customFormat="1" x14ac:dyDescent="0.2">
      <c r="A827" s="113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R827" s="113"/>
      <c r="AS827" s="113"/>
      <c r="AT827" s="113"/>
    </row>
    <row r="828" spans="1:46" s="114" customFormat="1" x14ac:dyDescent="0.2">
      <c r="A828" s="113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R828" s="113"/>
      <c r="AS828" s="113"/>
      <c r="AT828" s="113"/>
    </row>
    <row r="829" spans="1:46" s="114" customFormat="1" x14ac:dyDescent="0.2">
      <c r="A829" s="113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R829" s="113"/>
      <c r="AS829" s="113"/>
      <c r="AT829" s="113"/>
    </row>
    <row r="830" spans="1:46" s="114" customFormat="1" x14ac:dyDescent="0.2">
      <c r="A830" s="113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R830" s="113"/>
      <c r="AS830" s="113"/>
      <c r="AT830" s="113"/>
    </row>
    <row r="831" spans="1:46" s="114" customFormat="1" x14ac:dyDescent="0.2">
      <c r="A831" s="113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R831" s="113"/>
      <c r="AS831" s="113"/>
      <c r="AT831" s="113"/>
    </row>
    <row r="832" spans="1:46" s="114" customFormat="1" x14ac:dyDescent="0.2">
      <c r="A832" s="113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R832" s="113"/>
      <c r="AS832" s="113"/>
      <c r="AT832" s="113"/>
    </row>
    <row r="833" spans="1:46" s="114" customFormat="1" x14ac:dyDescent="0.2">
      <c r="A833" s="113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R833" s="113"/>
      <c r="AS833" s="113"/>
      <c r="AT833" s="113"/>
    </row>
    <row r="834" spans="1:46" s="114" customFormat="1" x14ac:dyDescent="0.2">
      <c r="A834" s="113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R834" s="113"/>
      <c r="AS834" s="113"/>
      <c r="AT834" s="113"/>
    </row>
    <row r="835" spans="1:46" s="114" customFormat="1" x14ac:dyDescent="0.2">
      <c r="A835" s="113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R835" s="113"/>
      <c r="AS835" s="113"/>
      <c r="AT835" s="113"/>
    </row>
    <row r="836" spans="1:46" s="114" customFormat="1" x14ac:dyDescent="0.2">
      <c r="A836" s="113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R836" s="113"/>
      <c r="AS836" s="113"/>
      <c r="AT836" s="113"/>
    </row>
    <row r="837" spans="1:46" s="114" customFormat="1" x14ac:dyDescent="0.2">
      <c r="A837" s="113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7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  <c r="AR837" s="113"/>
      <c r="AS837" s="113"/>
      <c r="AT837" s="113"/>
    </row>
    <row r="838" spans="1:46" s="114" customFormat="1" x14ac:dyDescent="0.2">
      <c r="A838" s="113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R838" s="113"/>
      <c r="AS838" s="113"/>
      <c r="AT838" s="113"/>
    </row>
    <row r="839" spans="1:46" s="114" customFormat="1" x14ac:dyDescent="0.2">
      <c r="A839" s="113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R839" s="113"/>
      <c r="AS839" s="113"/>
      <c r="AT839" s="113"/>
    </row>
    <row r="840" spans="1:46" s="114" customFormat="1" x14ac:dyDescent="0.2">
      <c r="A840" s="113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R840" s="113"/>
      <c r="AS840" s="113"/>
      <c r="AT840" s="113"/>
    </row>
    <row r="841" spans="1:46" s="114" customFormat="1" x14ac:dyDescent="0.2">
      <c r="A841" s="113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R841" s="113"/>
      <c r="AS841" s="113"/>
      <c r="AT841" s="113"/>
    </row>
    <row r="842" spans="1:46" s="114" customFormat="1" x14ac:dyDescent="0.2">
      <c r="A842" s="113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R842" s="113"/>
      <c r="AS842" s="113"/>
      <c r="AT842" s="113"/>
    </row>
    <row r="843" spans="1:46" s="114" customFormat="1" x14ac:dyDescent="0.2">
      <c r="A843" s="113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R843" s="113"/>
      <c r="AS843" s="113"/>
      <c r="AT843" s="113"/>
    </row>
    <row r="844" spans="1:46" s="114" customFormat="1" x14ac:dyDescent="0.2">
      <c r="A844" s="113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R844" s="113"/>
      <c r="AS844" s="113"/>
      <c r="AT844" s="113"/>
    </row>
    <row r="845" spans="1:46" s="114" customFormat="1" x14ac:dyDescent="0.2">
      <c r="A845" s="113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R845" s="113"/>
      <c r="AS845" s="113"/>
      <c r="AT845" s="113"/>
    </row>
    <row r="846" spans="1:46" s="114" customFormat="1" x14ac:dyDescent="0.2">
      <c r="A846" s="113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R846" s="113"/>
      <c r="AS846" s="113"/>
      <c r="AT846" s="113"/>
    </row>
    <row r="847" spans="1:46" s="114" customFormat="1" x14ac:dyDescent="0.2">
      <c r="A847" s="113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R847" s="113"/>
      <c r="AS847" s="113"/>
      <c r="AT847" s="113"/>
    </row>
    <row r="848" spans="1:46" s="114" customFormat="1" x14ac:dyDescent="0.2">
      <c r="A848" s="113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R848" s="113"/>
      <c r="AS848" s="113"/>
      <c r="AT848" s="113"/>
    </row>
    <row r="849" spans="1:46" s="114" customFormat="1" x14ac:dyDescent="0.2">
      <c r="A849" s="113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R849" s="113"/>
      <c r="AS849" s="113"/>
      <c r="AT849" s="113"/>
    </row>
    <row r="850" spans="1:46" s="114" customFormat="1" x14ac:dyDescent="0.2">
      <c r="A850" s="113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R850" s="113"/>
      <c r="AS850" s="113"/>
      <c r="AT850" s="113"/>
    </row>
    <row r="851" spans="1:46" s="114" customFormat="1" x14ac:dyDescent="0.2">
      <c r="A851" s="113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7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  <c r="AR851" s="113"/>
      <c r="AS851" s="113"/>
      <c r="AT851" s="113"/>
    </row>
    <row r="852" spans="1:46" s="114" customFormat="1" x14ac:dyDescent="0.2">
      <c r="A852" s="113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R852" s="113"/>
      <c r="AS852" s="113"/>
      <c r="AT852" s="113"/>
    </row>
    <row r="853" spans="1:46" s="114" customFormat="1" x14ac:dyDescent="0.2">
      <c r="A853" s="113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7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  <c r="AR853" s="113"/>
      <c r="AS853" s="113"/>
      <c r="AT853" s="113"/>
    </row>
    <row r="854" spans="1:46" s="114" customFormat="1" x14ac:dyDescent="0.2">
      <c r="A854" s="113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R854" s="113"/>
      <c r="AS854" s="113"/>
      <c r="AT854" s="113"/>
    </row>
    <row r="855" spans="1:46" s="114" customFormat="1" x14ac:dyDescent="0.2">
      <c r="A855" s="113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R855" s="113"/>
      <c r="AS855" s="113"/>
      <c r="AT855" s="113"/>
    </row>
    <row r="856" spans="1:46" s="114" customFormat="1" x14ac:dyDescent="0.2">
      <c r="A856" s="113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R856" s="113"/>
      <c r="AS856" s="113"/>
      <c r="AT856" s="113"/>
    </row>
    <row r="857" spans="1:46" s="114" customFormat="1" x14ac:dyDescent="0.2">
      <c r="A857" s="113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R857" s="113"/>
      <c r="AS857" s="113"/>
      <c r="AT857" s="113"/>
    </row>
    <row r="858" spans="1:46" s="114" customFormat="1" x14ac:dyDescent="0.2">
      <c r="A858" s="113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R858" s="113"/>
      <c r="AS858" s="113"/>
      <c r="AT858" s="113"/>
    </row>
    <row r="859" spans="1:46" s="114" customFormat="1" x14ac:dyDescent="0.2">
      <c r="A859" s="113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R859" s="113"/>
      <c r="AS859" s="113"/>
      <c r="AT859" s="113"/>
    </row>
    <row r="860" spans="1:46" s="114" customFormat="1" x14ac:dyDescent="0.2">
      <c r="A860" s="113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R860" s="113"/>
      <c r="AS860" s="113"/>
      <c r="AT860" s="113"/>
    </row>
    <row r="861" spans="1:46" s="114" customFormat="1" x14ac:dyDescent="0.2">
      <c r="A861" s="113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R861" s="113"/>
      <c r="AS861" s="113"/>
      <c r="AT861" s="113"/>
    </row>
    <row r="862" spans="1:46" s="114" customFormat="1" x14ac:dyDescent="0.2">
      <c r="A862" s="113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R862" s="113"/>
      <c r="AS862" s="113"/>
      <c r="AT862" s="113"/>
    </row>
    <row r="863" spans="1:46" s="114" customFormat="1" x14ac:dyDescent="0.2">
      <c r="A863" s="113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7"/>
      <c r="Z863" s="127"/>
      <c r="AA863" s="127"/>
      <c r="AB863" s="127"/>
      <c r="AC863" s="127"/>
      <c r="AD863" s="127"/>
      <c r="AE863" s="127"/>
      <c r="AF863" s="127"/>
      <c r="AG863" s="127"/>
      <c r="AH863" s="127"/>
      <c r="AI863" s="127"/>
      <c r="AJ863" s="127"/>
      <c r="AK863" s="127"/>
      <c r="AL863" s="127"/>
      <c r="AM863" s="127"/>
      <c r="AN863" s="127"/>
      <c r="AO863" s="127"/>
      <c r="AP863" s="127"/>
      <c r="AR863" s="113"/>
      <c r="AS863" s="113"/>
      <c r="AT863" s="113"/>
    </row>
    <row r="864" spans="1:46" s="114" customFormat="1" x14ac:dyDescent="0.2">
      <c r="A864" s="113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7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  <c r="AR864" s="113"/>
      <c r="AS864" s="113"/>
      <c r="AT864" s="113"/>
    </row>
    <row r="865" spans="1:46" s="114" customFormat="1" x14ac:dyDescent="0.2">
      <c r="A865" s="113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7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  <c r="AR865" s="113"/>
      <c r="AS865" s="113"/>
      <c r="AT865" s="113"/>
    </row>
    <row r="866" spans="1:46" s="114" customFormat="1" x14ac:dyDescent="0.2">
      <c r="A866" s="113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R866" s="113"/>
      <c r="AS866" s="113"/>
      <c r="AT866" s="113"/>
    </row>
    <row r="867" spans="1:46" s="114" customFormat="1" x14ac:dyDescent="0.2">
      <c r="A867" s="113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R867" s="113"/>
      <c r="AS867" s="113"/>
      <c r="AT867" s="113"/>
    </row>
    <row r="868" spans="1:46" s="114" customFormat="1" x14ac:dyDescent="0.2">
      <c r="A868" s="113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R868" s="113"/>
      <c r="AS868" s="113"/>
      <c r="AT868" s="113"/>
    </row>
    <row r="869" spans="1:46" s="114" customFormat="1" x14ac:dyDescent="0.2">
      <c r="A869" s="113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7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R869" s="113"/>
      <c r="AS869" s="113"/>
      <c r="AT869" s="113"/>
    </row>
    <row r="870" spans="1:46" s="114" customFormat="1" x14ac:dyDescent="0.2">
      <c r="A870" s="113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R870" s="113"/>
      <c r="AS870" s="113"/>
      <c r="AT870" s="113"/>
    </row>
    <row r="871" spans="1:46" s="114" customFormat="1" x14ac:dyDescent="0.2">
      <c r="A871" s="113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7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  <c r="AR871" s="113"/>
      <c r="AS871" s="113"/>
      <c r="AT871" s="113"/>
    </row>
    <row r="872" spans="1:46" s="114" customFormat="1" x14ac:dyDescent="0.2">
      <c r="A872" s="113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7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  <c r="AR872" s="113"/>
      <c r="AS872" s="113"/>
      <c r="AT872" s="113"/>
    </row>
    <row r="873" spans="1:46" s="114" customFormat="1" x14ac:dyDescent="0.2">
      <c r="A873" s="113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R873" s="113"/>
      <c r="AS873" s="113"/>
      <c r="AT873" s="113"/>
    </row>
    <row r="874" spans="1:46" s="114" customFormat="1" x14ac:dyDescent="0.2">
      <c r="A874" s="113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7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R874" s="113"/>
      <c r="AS874" s="113"/>
      <c r="AT874" s="113"/>
    </row>
    <row r="875" spans="1:46" s="114" customFormat="1" x14ac:dyDescent="0.2">
      <c r="A875" s="113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7"/>
      <c r="Z875" s="127"/>
      <c r="AA875" s="127"/>
      <c r="AB875" s="127"/>
      <c r="AC875" s="127"/>
      <c r="AD875" s="127"/>
      <c r="AE875" s="127"/>
      <c r="AF875" s="127"/>
      <c r="AG875" s="127"/>
      <c r="AH875" s="127"/>
      <c r="AI875" s="127"/>
      <c r="AJ875" s="127"/>
      <c r="AK875" s="127"/>
      <c r="AL875" s="127"/>
      <c r="AM875" s="127"/>
      <c r="AN875" s="127"/>
      <c r="AO875" s="127"/>
      <c r="AP875" s="127"/>
      <c r="AR875" s="113"/>
      <c r="AS875" s="113"/>
      <c r="AT875" s="113"/>
    </row>
    <row r="876" spans="1:46" s="114" customFormat="1" x14ac:dyDescent="0.2">
      <c r="A876" s="113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R876" s="113"/>
      <c r="AS876" s="113"/>
      <c r="AT876" s="113"/>
    </row>
    <row r="877" spans="1:46" s="114" customFormat="1" x14ac:dyDescent="0.2">
      <c r="A877" s="113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7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  <c r="AR877" s="113"/>
      <c r="AS877" s="113"/>
      <c r="AT877" s="113"/>
    </row>
    <row r="878" spans="1:46" s="114" customFormat="1" x14ac:dyDescent="0.2">
      <c r="A878" s="113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R878" s="113"/>
      <c r="AS878" s="113"/>
      <c r="AT878" s="113"/>
    </row>
    <row r="879" spans="1:46" s="114" customFormat="1" x14ac:dyDescent="0.2">
      <c r="A879" s="113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7"/>
      <c r="Z879" s="127"/>
      <c r="AA879" s="127"/>
      <c r="AB879" s="127"/>
      <c r="AC879" s="127"/>
      <c r="AD879" s="127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  <c r="AR879" s="113"/>
      <c r="AS879" s="113"/>
      <c r="AT879" s="113"/>
    </row>
    <row r="880" spans="1:46" s="114" customFormat="1" x14ac:dyDescent="0.2">
      <c r="A880" s="113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R880" s="113"/>
      <c r="AS880" s="113"/>
      <c r="AT880" s="113"/>
    </row>
    <row r="881" spans="1:46" s="114" customFormat="1" x14ac:dyDescent="0.2">
      <c r="A881" s="113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7"/>
      <c r="Z881" s="127"/>
      <c r="AA881" s="127"/>
      <c r="AB881" s="127"/>
      <c r="AC881" s="127"/>
      <c r="AD881" s="127"/>
      <c r="AE881" s="127"/>
      <c r="AF881" s="127"/>
      <c r="AG881" s="127"/>
      <c r="AH881" s="127"/>
      <c r="AI881" s="127"/>
      <c r="AJ881" s="127"/>
      <c r="AK881" s="127"/>
      <c r="AL881" s="127"/>
      <c r="AM881" s="127"/>
      <c r="AN881" s="127"/>
      <c r="AO881" s="127"/>
      <c r="AP881" s="127"/>
      <c r="AR881" s="113"/>
      <c r="AS881" s="113"/>
      <c r="AT881" s="113"/>
    </row>
    <row r="882" spans="1:46" s="114" customFormat="1" x14ac:dyDescent="0.2">
      <c r="A882" s="113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7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  <c r="AR882" s="113"/>
      <c r="AS882" s="113"/>
      <c r="AT882" s="113"/>
    </row>
    <row r="883" spans="1:46" s="114" customFormat="1" x14ac:dyDescent="0.2">
      <c r="A883" s="113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R883" s="113"/>
      <c r="AS883" s="113"/>
      <c r="AT883" s="113"/>
    </row>
    <row r="884" spans="1:46" s="114" customFormat="1" x14ac:dyDescent="0.2">
      <c r="A884" s="113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R884" s="113"/>
      <c r="AS884" s="113"/>
      <c r="AT884" s="113"/>
    </row>
    <row r="885" spans="1:46" s="114" customFormat="1" x14ac:dyDescent="0.2">
      <c r="A885" s="113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7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  <c r="AR885" s="113"/>
      <c r="AS885" s="113"/>
      <c r="AT885" s="113"/>
    </row>
    <row r="886" spans="1:46" s="114" customFormat="1" x14ac:dyDescent="0.2">
      <c r="A886" s="113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R886" s="113"/>
      <c r="AS886" s="113"/>
      <c r="AT886" s="113"/>
    </row>
    <row r="887" spans="1:46" s="114" customFormat="1" x14ac:dyDescent="0.2">
      <c r="A887" s="113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7"/>
      <c r="Z887" s="127"/>
      <c r="AA887" s="127"/>
      <c r="AB887" s="127"/>
      <c r="AC887" s="127"/>
      <c r="AD887" s="127"/>
      <c r="AE887" s="127"/>
      <c r="AF887" s="127"/>
      <c r="AG887" s="127"/>
      <c r="AH887" s="127"/>
      <c r="AI887" s="127"/>
      <c r="AJ887" s="127"/>
      <c r="AK887" s="127"/>
      <c r="AL887" s="127"/>
      <c r="AM887" s="127"/>
      <c r="AN887" s="127"/>
      <c r="AO887" s="127"/>
      <c r="AP887" s="127"/>
      <c r="AR887" s="113"/>
      <c r="AS887" s="113"/>
      <c r="AT887" s="113"/>
    </row>
    <row r="888" spans="1:46" s="114" customFormat="1" x14ac:dyDescent="0.2">
      <c r="A888" s="113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R888" s="113"/>
      <c r="AS888" s="113"/>
      <c r="AT888" s="113"/>
    </row>
    <row r="889" spans="1:46" s="114" customFormat="1" x14ac:dyDescent="0.2">
      <c r="A889" s="113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7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R889" s="113"/>
      <c r="AS889" s="113"/>
      <c r="AT889" s="113"/>
    </row>
    <row r="890" spans="1:46" s="114" customFormat="1" x14ac:dyDescent="0.2">
      <c r="A890" s="113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R890" s="113"/>
      <c r="AS890" s="113"/>
      <c r="AT890" s="113"/>
    </row>
    <row r="891" spans="1:46" s="114" customFormat="1" x14ac:dyDescent="0.2">
      <c r="A891" s="113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R891" s="113"/>
      <c r="AS891" s="113"/>
      <c r="AT891" s="113"/>
    </row>
    <row r="892" spans="1:46" s="114" customFormat="1" x14ac:dyDescent="0.2">
      <c r="A892" s="113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R892" s="113"/>
      <c r="AS892" s="113"/>
      <c r="AT892" s="113"/>
    </row>
    <row r="893" spans="1:46" s="114" customFormat="1" x14ac:dyDescent="0.2">
      <c r="A893" s="113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R893" s="113"/>
      <c r="AS893" s="113"/>
      <c r="AT893" s="113"/>
    </row>
    <row r="894" spans="1:46" s="114" customFormat="1" x14ac:dyDescent="0.2">
      <c r="A894" s="113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R894" s="113"/>
      <c r="AS894" s="113"/>
      <c r="AT894" s="113"/>
    </row>
    <row r="895" spans="1:46" s="114" customFormat="1" x14ac:dyDescent="0.2">
      <c r="A895" s="113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7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R895" s="113"/>
      <c r="AS895" s="113"/>
      <c r="AT895" s="113"/>
    </row>
    <row r="896" spans="1:46" s="114" customFormat="1" x14ac:dyDescent="0.2">
      <c r="A896" s="113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R896" s="113"/>
      <c r="AS896" s="113"/>
      <c r="AT896" s="113"/>
    </row>
    <row r="897" spans="1:46" s="114" customFormat="1" x14ac:dyDescent="0.2">
      <c r="A897" s="113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7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  <c r="AR897" s="113"/>
      <c r="AS897" s="113"/>
      <c r="AT897" s="113"/>
    </row>
    <row r="898" spans="1:46" s="114" customFormat="1" x14ac:dyDescent="0.2">
      <c r="A898" s="113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R898" s="113"/>
      <c r="AS898" s="113"/>
      <c r="AT898" s="113"/>
    </row>
    <row r="899" spans="1:46" s="114" customFormat="1" x14ac:dyDescent="0.2">
      <c r="A899" s="113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R899" s="113"/>
      <c r="AS899" s="113"/>
      <c r="AT899" s="113"/>
    </row>
    <row r="900" spans="1:46" s="114" customFormat="1" x14ac:dyDescent="0.2">
      <c r="A900" s="113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R900" s="113"/>
      <c r="AS900" s="113"/>
      <c r="AT900" s="113"/>
    </row>
    <row r="901" spans="1:46" s="114" customFormat="1" x14ac:dyDescent="0.2">
      <c r="A901" s="113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7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R901" s="113"/>
      <c r="AS901" s="113"/>
      <c r="AT901" s="113"/>
    </row>
    <row r="902" spans="1:46" s="114" customFormat="1" x14ac:dyDescent="0.2">
      <c r="A902" s="113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R902" s="113"/>
      <c r="AS902" s="113"/>
      <c r="AT902" s="113"/>
    </row>
    <row r="903" spans="1:46" s="114" customFormat="1" x14ac:dyDescent="0.2">
      <c r="A903" s="113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7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  <c r="AR903" s="113"/>
      <c r="AS903" s="113"/>
      <c r="AT903" s="113"/>
    </row>
    <row r="904" spans="1:46" s="114" customFormat="1" x14ac:dyDescent="0.2">
      <c r="A904" s="113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R904" s="113"/>
      <c r="AS904" s="113"/>
      <c r="AT904" s="113"/>
    </row>
    <row r="905" spans="1:46" s="114" customFormat="1" x14ac:dyDescent="0.2">
      <c r="A905" s="113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R905" s="113"/>
      <c r="AS905" s="113"/>
      <c r="AT905" s="113"/>
    </row>
    <row r="906" spans="1:46" s="114" customFormat="1" x14ac:dyDescent="0.2">
      <c r="A906" s="113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7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  <c r="AR906" s="113"/>
      <c r="AS906" s="113"/>
      <c r="AT906" s="113"/>
    </row>
    <row r="907" spans="1:46" s="114" customFormat="1" x14ac:dyDescent="0.2">
      <c r="A907" s="113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  <c r="AR907" s="113"/>
      <c r="AS907" s="113"/>
      <c r="AT907" s="113"/>
    </row>
    <row r="908" spans="1:46" s="114" customFormat="1" x14ac:dyDescent="0.2">
      <c r="A908" s="113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R908" s="113"/>
      <c r="AS908" s="113"/>
      <c r="AT908" s="113"/>
    </row>
    <row r="909" spans="1:46" s="114" customFormat="1" x14ac:dyDescent="0.2">
      <c r="A909" s="113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R909" s="113"/>
      <c r="AS909" s="113"/>
      <c r="AT909" s="113"/>
    </row>
    <row r="910" spans="1:46" s="114" customFormat="1" x14ac:dyDescent="0.2">
      <c r="A910" s="113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7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  <c r="AR910" s="113"/>
      <c r="AS910" s="113"/>
      <c r="AT910" s="113"/>
    </row>
    <row r="911" spans="1:46" s="114" customFormat="1" x14ac:dyDescent="0.2">
      <c r="A911" s="113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R911" s="113"/>
      <c r="AS911" s="113"/>
      <c r="AT911" s="113"/>
    </row>
    <row r="912" spans="1:46" s="114" customFormat="1" x14ac:dyDescent="0.2">
      <c r="A912" s="113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R912" s="113"/>
      <c r="AS912" s="113"/>
      <c r="AT912" s="113"/>
    </row>
    <row r="913" spans="1:46" s="114" customFormat="1" x14ac:dyDescent="0.2">
      <c r="A913" s="113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R913" s="113"/>
      <c r="AS913" s="113"/>
      <c r="AT913" s="113"/>
    </row>
    <row r="914" spans="1:46" s="114" customFormat="1" x14ac:dyDescent="0.2">
      <c r="A914" s="113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R914" s="113"/>
      <c r="AS914" s="113"/>
      <c r="AT914" s="113"/>
    </row>
    <row r="915" spans="1:46" s="114" customFormat="1" x14ac:dyDescent="0.2">
      <c r="A915" s="113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R915" s="113"/>
      <c r="AS915" s="113"/>
      <c r="AT915" s="113"/>
    </row>
    <row r="916" spans="1:46" s="114" customFormat="1" x14ac:dyDescent="0.2">
      <c r="A916" s="113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7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R916" s="113"/>
      <c r="AS916" s="113"/>
      <c r="AT916" s="113"/>
    </row>
    <row r="917" spans="1:46" s="114" customFormat="1" x14ac:dyDescent="0.2">
      <c r="A917" s="113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7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R917" s="113"/>
      <c r="AS917" s="113"/>
      <c r="AT917" s="113"/>
    </row>
    <row r="918" spans="1:46" s="114" customFormat="1" x14ac:dyDescent="0.2">
      <c r="A918" s="113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7"/>
      <c r="Z918" s="127"/>
      <c r="AA918" s="127"/>
      <c r="AB918" s="127"/>
      <c r="AC918" s="127"/>
      <c r="AD918" s="127"/>
      <c r="AE918" s="127"/>
      <c r="AF918" s="127"/>
      <c r="AG918" s="127"/>
      <c r="AH918" s="127"/>
      <c r="AI918" s="127"/>
      <c r="AJ918" s="127"/>
      <c r="AK918" s="127"/>
      <c r="AL918" s="127"/>
      <c r="AM918" s="127"/>
      <c r="AN918" s="127"/>
      <c r="AO918" s="127"/>
      <c r="AP918" s="127"/>
      <c r="AR918" s="113"/>
      <c r="AS918" s="113"/>
      <c r="AT918" s="113"/>
    </row>
    <row r="919" spans="1:46" s="114" customFormat="1" x14ac:dyDescent="0.2">
      <c r="A919" s="113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R919" s="113"/>
      <c r="AS919" s="113"/>
      <c r="AT919" s="113"/>
    </row>
    <row r="920" spans="1:46" s="114" customFormat="1" x14ac:dyDescent="0.2">
      <c r="A920" s="113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7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  <c r="AR920" s="113"/>
      <c r="AS920" s="113"/>
      <c r="AT920" s="113"/>
    </row>
    <row r="921" spans="1:46" s="114" customFormat="1" x14ac:dyDescent="0.2">
      <c r="A921" s="113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7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  <c r="AR921" s="113"/>
      <c r="AS921" s="113"/>
      <c r="AT921" s="113"/>
    </row>
    <row r="922" spans="1:46" s="114" customFormat="1" x14ac:dyDescent="0.2">
      <c r="A922" s="113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7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  <c r="AR922" s="113"/>
      <c r="AS922" s="113"/>
      <c r="AT922" s="113"/>
    </row>
    <row r="923" spans="1:46" s="114" customFormat="1" x14ac:dyDescent="0.2">
      <c r="A923" s="113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7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  <c r="AR923" s="113"/>
      <c r="AS923" s="113"/>
      <c r="AT923" s="113"/>
    </row>
    <row r="924" spans="1:46" s="114" customFormat="1" x14ac:dyDescent="0.2">
      <c r="A924" s="113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7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  <c r="AR924" s="113"/>
      <c r="AS924" s="113"/>
      <c r="AT924" s="113"/>
    </row>
    <row r="925" spans="1:46" s="114" customFormat="1" x14ac:dyDescent="0.2">
      <c r="A925" s="113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7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  <c r="AR925" s="113"/>
      <c r="AS925" s="113"/>
      <c r="AT925" s="113"/>
    </row>
    <row r="926" spans="1:46" s="114" customFormat="1" x14ac:dyDescent="0.2">
      <c r="A926" s="113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7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  <c r="AR926" s="113"/>
      <c r="AS926" s="113"/>
      <c r="AT926" s="113"/>
    </row>
    <row r="927" spans="1:46" s="114" customFormat="1" x14ac:dyDescent="0.2">
      <c r="A927" s="113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R927" s="113"/>
      <c r="AS927" s="113"/>
      <c r="AT927" s="113"/>
    </row>
    <row r="928" spans="1:46" s="114" customFormat="1" x14ac:dyDescent="0.2">
      <c r="A928" s="113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7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R928" s="113"/>
      <c r="AS928" s="113"/>
      <c r="AT928" s="113"/>
    </row>
    <row r="929" spans="1:46" s="114" customFormat="1" x14ac:dyDescent="0.2">
      <c r="A929" s="113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7"/>
      <c r="Z929" s="127"/>
      <c r="AA929" s="127"/>
      <c r="AB929" s="127"/>
      <c r="AC929" s="127"/>
      <c r="AD929" s="127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  <c r="AR929" s="113"/>
      <c r="AS929" s="113"/>
      <c r="AT929" s="113"/>
    </row>
    <row r="930" spans="1:46" s="114" customFormat="1" x14ac:dyDescent="0.2">
      <c r="A930" s="113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7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  <c r="AR930" s="113"/>
      <c r="AS930" s="113"/>
      <c r="AT930" s="113"/>
    </row>
    <row r="931" spans="1:46" s="114" customFormat="1" x14ac:dyDescent="0.2">
      <c r="A931" s="113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7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  <c r="AR931" s="113"/>
      <c r="AS931" s="113"/>
      <c r="AT931" s="113"/>
    </row>
    <row r="932" spans="1:46" s="114" customFormat="1" x14ac:dyDescent="0.2">
      <c r="A932" s="113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7"/>
      <c r="Z932" s="127"/>
      <c r="AA932" s="127"/>
      <c r="AB932" s="127"/>
      <c r="AC932" s="127"/>
      <c r="AD932" s="127"/>
      <c r="AE932" s="127"/>
      <c r="AF932" s="127"/>
      <c r="AG932" s="127"/>
      <c r="AH932" s="127"/>
      <c r="AI932" s="127"/>
      <c r="AJ932" s="127"/>
      <c r="AK932" s="127"/>
      <c r="AL932" s="127"/>
      <c r="AM932" s="127"/>
      <c r="AN932" s="127"/>
      <c r="AO932" s="127"/>
      <c r="AP932" s="127"/>
      <c r="AR932" s="113"/>
      <c r="AS932" s="113"/>
      <c r="AT932" s="113"/>
    </row>
    <row r="933" spans="1:46" s="114" customFormat="1" x14ac:dyDescent="0.2">
      <c r="A933" s="113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7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  <c r="AR933" s="113"/>
      <c r="AS933" s="113"/>
      <c r="AT933" s="113"/>
    </row>
    <row r="934" spans="1:46" s="114" customFormat="1" x14ac:dyDescent="0.2">
      <c r="A934" s="113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7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  <c r="AR934" s="113"/>
      <c r="AS934" s="113"/>
      <c r="AT934" s="113"/>
    </row>
    <row r="935" spans="1:46" s="114" customFormat="1" x14ac:dyDescent="0.2">
      <c r="A935" s="113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7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  <c r="AR935" s="113"/>
      <c r="AS935" s="113"/>
      <c r="AT935" s="113"/>
    </row>
    <row r="936" spans="1:46" s="114" customFormat="1" x14ac:dyDescent="0.2">
      <c r="A936" s="113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7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  <c r="AR936" s="113"/>
      <c r="AS936" s="113"/>
      <c r="AT936" s="113"/>
    </row>
    <row r="937" spans="1:46" s="114" customFormat="1" x14ac:dyDescent="0.2">
      <c r="A937" s="113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7"/>
      <c r="Z937" s="127"/>
      <c r="AA937" s="127"/>
      <c r="AB937" s="127"/>
      <c r="AC937" s="127"/>
      <c r="AD937" s="127"/>
      <c r="AE937" s="127"/>
      <c r="AF937" s="127"/>
      <c r="AG937" s="127"/>
      <c r="AH937" s="127"/>
      <c r="AI937" s="127"/>
      <c r="AJ937" s="127"/>
      <c r="AK937" s="127"/>
      <c r="AL937" s="127"/>
      <c r="AM937" s="127"/>
      <c r="AN937" s="127"/>
      <c r="AO937" s="127"/>
      <c r="AP937" s="127"/>
      <c r="AR937" s="113"/>
      <c r="AS937" s="113"/>
      <c r="AT937" s="113"/>
    </row>
    <row r="938" spans="1:46" s="114" customFormat="1" x14ac:dyDescent="0.2">
      <c r="A938" s="113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7"/>
      <c r="Z938" s="127"/>
      <c r="AA938" s="127"/>
      <c r="AB938" s="127"/>
      <c r="AC938" s="127"/>
      <c r="AD938" s="127"/>
      <c r="AE938" s="127"/>
      <c r="AF938" s="127"/>
      <c r="AG938" s="127"/>
      <c r="AH938" s="127"/>
      <c r="AI938" s="127"/>
      <c r="AJ938" s="127"/>
      <c r="AK938" s="127"/>
      <c r="AL938" s="127"/>
      <c r="AM938" s="127"/>
      <c r="AN938" s="127"/>
      <c r="AO938" s="127"/>
      <c r="AP938" s="127"/>
      <c r="AR938" s="113"/>
      <c r="AS938" s="113"/>
      <c r="AT938" s="113"/>
    </row>
    <row r="939" spans="1:46" s="114" customFormat="1" x14ac:dyDescent="0.2">
      <c r="A939" s="113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  <c r="AR939" s="113"/>
      <c r="AS939" s="113"/>
      <c r="AT939" s="113"/>
    </row>
    <row r="940" spans="1:46" s="114" customFormat="1" x14ac:dyDescent="0.2">
      <c r="A940" s="113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7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  <c r="AR940" s="113"/>
      <c r="AS940" s="113"/>
      <c r="AT940" s="113"/>
    </row>
    <row r="941" spans="1:46" s="114" customFormat="1" x14ac:dyDescent="0.2">
      <c r="A941" s="113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7"/>
      <c r="Z941" s="127"/>
      <c r="AA941" s="127"/>
      <c r="AB941" s="127"/>
      <c r="AC941" s="127"/>
      <c r="AD941" s="127"/>
      <c r="AE941" s="127"/>
      <c r="AF941" s="127"/>
      <c r="AG941" s="127"/>
      <c r="AH941" s="127"/>
      <c r="AI941" s="127"/>
      <c r="AJ941" s="127"/>
      <c r="AK941" s="127"/>
      <c r="AL941" s="127"/>
      <c r="AM941" s="127"/>
      <c r="AN941" s="127"/>
      <c r="AO941" s="127"/>
      <c r="AP941" s="127"/>
      <c r="AR941" s="113"/>
      <c r="AS941" s="113"/>
      <c r="AT941" s="113"/>
    </row>
    <row r="942" spans="1:46" s="114" customFormat="1" x14ac:dyDescent="0.2">
      <c r="A942" s="113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7"/>
      <c r="Z942" s="127"/>
      <c r="AA942" s="127"/>
      <c r="AB942" s="127"/>
      <c r="AC942" s="127"/>
      <c r="AD942" s="127"/>
      <c r="AE942" s="127"/>
      <c r="AF942" s="127"/>
      <c r="AG942" s="127"/>
      <c r="AH942" s="127"/>
      <c r="AI942" s="127"/>
      <c r="AJ942" s="127"/>
      <c r="AK942" s="127"/>
      <c r="AL942" s="127"/>
      <c r="AM942" s="127"/>
      <c r="AN942" s="127"/>
      <c r="AO942" s="127"/>
      <c r="AP942" s="127"/>
      <c r="AR942" s="113"/>
      <c r="AS942" s="113"/>
      <c r="AT942" s="113"/>
    </row>
    <row r="943" spans="1:46" s="114" customFormat="1" x14ac:dyDescent="0.2">
      <c r="A943" s="113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7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R943" s="113"/>
      <c r="AS943" s="113"/>
      <c r="AT943" s="113"/>
    </row>
    <row r="944" spans="1:46" s="114" customFormat="1" x14ac:dyDescent="0.2">
      <c r="A944" s="113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7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  <c r="AR944" s="113"/>
      <c r="AS944" s="113"/>
      <c r="AT944" s="113"/>
    </row>
    <row r="945" spans="1:46" s="114" customFormat="1" x14ac:dyDescent="0.2">
      <c r="A945" s="113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7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R945" s="113"/>
      <c r="AS945" s="113"/>
      <c r="AT945" s="113"/>
    </row>
    <row r="946" spans="1:46" s="114" customFormat="1" x14ac:dyDescent="0.2">
      <c r="A946" s="113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7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  <c r="AR946" s="113"/>
      <c r="AS946" s="113"/>
      <c r="AT946" s="113"/>
    </row>
    <row r="947" spans="1:46" s="114" customFormat="1" x14ac:dyDescent="0.2">
      <c r="A947" s="113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7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  <c r="AR947" s="113"/>
      <c r="AS947" s="113"/>
      <c r="AT947" s="113"/>
    </row>
    <row r="948" spans="1:46" s="114" customFormat="1" x14ac:dyDescent="0.2">
      <c r="A948" s="113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R948" s="113"/>
      <c r="AS948" s="113"/>
      <c r="AT948" s="113"/>
    </row>
    <row r="949" spans="1:46" s="114" customFormat="1" x14ac:dyDescent="0.2">
      <c r="A949" s="113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R949" s="113"/>
      <c r="AS949" s="113"/>
      <c r="AT949" s="113"/>
    </row>
    <row r="950" spans="1:46" s="114" customFormat="1" x14ac:dyDescent="0.2">
      <c r="A950" s="113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R950" s="113"/>
      <c r="AS950" s="113"/>
      <c r="AT950" s="113"/>
    </row>
    <row r="951" spans="1:46" s="114" customFormat="1" x14ac:dyDescent="0.2">
      <c r="A951" s="113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R951" s="113"/>
      <c r="AS951" s="113"/>
      <c r="AT951" s="113"/>
    </row>
    <row r="952" spans="1:46" s="114" customFormat="1" x14ac:dyDescent="0.2">
      <c r="A952" s="113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R952" s="113"/>
      <c r="AS952" s="113"/>
      <c r="AT952" s="113"/>
    </row>
    <row r="953" spans="1:46" s="114" customFormat="1" x14ac:dyDescent="0.2">
      <c r="A953" s="113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7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R953" s="113"/>
      <c r="AS953" s="113"/>
      <c r="AT953" s="113"/>
    </row>
    <row r="954" spans="1:46" s="114" customFormat="1" x14ac:dyDescent="0.2">
      <c r="A954" s="113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R954" s="113"/>
      <c r="AS954" s="113"/>
      <c r="AT954" s="113"/>
    </row>
    <row r="955" spans="1:46" s="114" customFormat="1" x14ac:dyDescent="0.2">
      <c r="A955" s="113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R955" s="113"/>
      <c r="AS955" s="113"/>
      <c r="AT955" s="113"/>
    </row>
    <row r="956" spans="1:46" s="114" customFormat="1" x14ac:dyDescent="0.2">
      <c r="A956" s="113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R956" s="113"/>
      <c r="AS956" s="113"/>
      <c r="AT956" s="113"/>
    </row>
    <row r="957" spans="1:46" s="114" customFormat="1" x14ac:dyDescent="0.2">
      <c r="A957" s="113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7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R957" s="113"/>
      <c r="AS957" s="113"/>
      <c r="AT957" s="113"/>
    </row>
    <row r="958" spans="1:46" s="114" customFormat="1" x14ac:dyDescent="0.2">
      <c r="A958" s="113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7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R958" s="113"/>
      <c r="AS958" s="113"/>
      <c r="AT958" s="113"/>
    </row>
    <row r="959" spans="1:46" s="114" customFormat="1" x14ac:dyDescent="0.2">
      <c r="A959" s="113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R959" s="113"/>
      <c r="AS959" s="113"/>
      <c r="AT959" s="113"/>
    </row>
    <row r="960" spans="1:46" s="114" customFormat="1" x14ac:dyDescent="0.2">
      <c r="A960" s="113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7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R960" s="113"/>
      <c r="AS960" s="113"/>
      <c r="AT960" s="113"/>
    </row>
    <row r="961" spans="1:46" s="114" customFormat="1" x14ac:dyDescent="0.2">
      <c r="A961" s="113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R961" s="113"/>
      <c r="AS961" s="113"/>
      <c r="AT961" s="113"/>
    </row>
    <row r="962" spans="1:46" s="114" customFormat="1" x14ac:dyDescent="0.2">
      <c r="A962" s="113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7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  <c r="AR962" s="113"/>
      <c r="AS962" s="113"/>
      <c r="AT962" s="113"/>
    </row>
    <row r="963" spans="1:46" s="114" customFormat="1" x14ac:dyDescent="0.2">
      <c r="A963" s="113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7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R963" s="113"/>
      <c r="AS963" s="113"/>
      <c r="AT963" s="113"/>
    </row>
    <row r="964" spans="1:46" s="114" customFormat="1" x14ac:dyDescent="0.2">
      <c r="A964" s="113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R964" s="113"/>
      <c r="AS964" s="113"/>
      <c r="AT964" s="113"/>
    </row>
    <row r="965" spans="1:46" s="114" customFormat="1" x14ac:dyDescent="0.2">
      <c r="A965" s="113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7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R965" s="113"/>
      <c r="AS965" s="113"/>
      <c r="AT965" s="113"/>
    </row>
    <row r="966" spans="1:46" s="114" customFormat="1" x14ac:dyDescent="0.2">
      <c r="A966" s="113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7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  <c r="AR966" s="113"/>
      <c r="AS966" s="113"/>
      <c r="AT966" s="113"/>
    </row>
    <row r="967" spans="1:46" s="114" customFormat="1" x14ac:dyDescent="0.2">
      <c r="A967" s="113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R967" s="113"/>
      <c r="AS967" s="113"/>
      <c r="AT967" s="113"/>
    </row>
    <row r="968" spans="1:46" s="114" customFormat="1" x14ac:dyDescent="0.2">
      <c r="A968" s="113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  <c r="AR968" s="113"/>
      <c r="AS968" s="113"/>
      <c r="AT968" s="113"/>
    </row>
    <row r="969" spans="1:46" s="114" customFormat="1" x14ac:dyDescent="0.2">
      <c r="A969" s="113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R969" s="113"/>
      <c r="AS969" s="113"/>
      <c r="AT969" s="113"/>
    </row>
    <row r="970" spans="1:46" s="114" customFormat="1" x14ac:dyDescent="0.2">
      <c r="A970" s="113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R970" s="113"/>
      <c r="AS970" s="113"/>
      <c r="AT970" s="113"/>
    </row>
    <row r="971" spans="1:46" s="114" customFormat="1" x14ac:dyDescent="0.2">
      <c r="A971" s="113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R971" s="113"/>
      <c r="AS971" s="113"/>
      <c r="AT971" s="113"/>
    </row>
    <row r="972" spans="1:46" s="114" customFormat="1" x14ac:dyDescent="0.2">
      <c r="A972" s="113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R972" s="113"/>
      <c r="AS972" s="113"/>
      <c r="AT972" s="113"/>
    </row>
    <row r="973" spans="1:46" s="114" customFormat="1" x14ac:dyDescent="0.2">
      <c r="A973" s="113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R973" s="113"/>
      <c r="AS973" s="113"/>
      <c r="AT973" s="113"/>
    </row>
    <row r="974" spans="1:46" s="114" customFormat="1" x14ac:dyDescent="0.2">
      <c r="A974" s="113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7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  <c r="AR974" s="113"/>
      <c r="AS974" s="113"/>
      <c r="AT974" s="113"/>
    </row>
    <row r="975" spans="1:46" s="114" customFormat="1" x14ac:dyDescent="0.2">
      <c r="A975" s="113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R975" s="113"/>
      <c r="AS975" s="113"/>
      <c r="AT975" s="113"/>
    </row>
    <row r="976" spans="1:46" s="114" customFormat="1" x14ac:dyDescent="0.2">
      <c r="A976" s="113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R976" s="113"/>
      <c r="AS976" s="113"/>
      <c r="AT976" s="113"/>
    </row>
    <row r="977" spans="1:46" s="114" customFormat="1" x14ac:dyDescent="0.2">
      <c r="A977" s="113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R977" s="113"/>
      <c r="AS977" s="113"/>
      <c r="AT977" s="113"/>
    </row>
    <row r="978" spans="1:46" s="114" customFormat="1" x14ac:dyDescent="0.2">
      <c r="A978" s="113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R978" s="113"/>
      <c r="AS978" s="113"/>
      <c r="AT978" s="113"/>
    </row>
    <row r="979" spans="1:46" s="114" customFormat="1" x14ac:dyDescent="0.2">
      <c r="A979" s="113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R979" s="113"/>
      <c r="AS979" s="113"/>
      <c r="AT979" s="113"/>
    </row>
    <row r="980" spans="1:46" s="114" customFormat="1" x14ac:dyDescent="0.2">
      <c r="A980" s="113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R980" s="113"/>
      <c r="AS980" s="113"/>
      <c r="AT980" s="113"/>
    </row>
    <row r="981" spans="1:46" s="114" customFormat="1" x14ac:dyDescent="0.2">
      <c r="A981" s="113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R981" s="113"/>
      <c r="AS981" s="113"/>
      <c r="AT981" s="113"/>
    </row>
    <row r="982" spans="1:46" s="114" customFormat="1" x14ac:dyDescent="0.2">
      <c r="A982" s="113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R982" s="113"/>
      <c r="AS982" s="113"/>
      <c r="AT982" s="113"/>
    </row>
    <row r="983" spans="1:46" s="114" customFormat="1" x14ac:dyDescent="0.2">
      <c r="A983" s="113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R983" s="113"/>
      <c r="AS983" s="113"/>
      <c r="AT983" s="113"/>
    </row>
    <row r="984" spans="1:46" s="114" customFormat="1" x14ac:dyDescent="0.2">
      <c r="A984" s="113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R984" s="113"/>
      <c r="AS984" s="113"/>
      <c r="AT984" s="113"/>
    </row>
    <row r="985" spans="1:46" s="114" customFormat="1" x14ac:dyDescent="0.2">
      <c r="A985" s="113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R985" s="113"/>
      <c r="AS985" s="113"/>
      <c r="AT985" s="113"/>
    </row>
    <row r="986" spans="1:46" s="114" customFormat="1" x14ac:dyDescent="0.2">
      <c r="A986" s="113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R986" s="113"/>
      <c r="AS986" s="113"/>
      <c r="AT986" s="113"/>
    </row>
    <row r="987" spans="1:46" s="114" customFormat="1" x14ac:dyDescent="0.2">
      <c r="A987" s="113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R987" s="113"/>
      <c r="AS987" s="113"/>
      <c r="AT987" s="113"/>
    </row>
    <row r="988" spans="1:46" s="114" customFormat="1" x14ac:dyDescent="0.2">
      <c r="A988" s="113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R988" s="113"/>
      <c r="AS988" s="113"/>
      <c r="AT988" s="113"/>
    </row>
    <row r="989" spans="1:46" s="114" customFormat="1" x14ac:dyDescent="0.2">
      <c r="A989" s="113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R989" s="113"/>
      <c r="AS989" s="113"/>
      <c r="AT989" s="113"/>
    </row>
    <row r="990" spans="1:46" s="114" customFormat="1" x14ac:dyDescent="0.2">
      <c r="A990" s="113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R990" s="113"/>
      <c r="AS990" s="113"/>
      <c r="AT990" s="113"/>
    </row>
    <row r="991" spans="1:46" s="114" customFormat="1" x14ac:dyDescent="0.2">
      <c r="A991" s="113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R991" s="113"/>
      <c r="AS991" s="113"/>
      <c r="AT991" s="113"/>
    </row>
    <row r="992" spans="1:46" s="114" customFormat="1" x14ac:dyDescent="0.2">
      <c r="A992" s="113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R992" s="113"/>
      <c r="AS992" s="113"/>
      <c r="AT992" s="113"/>
    </row>
    <row r="993" spans="1:46" s="114" customFormat="1" x14ac:dyDescent="0.2">
      <c r="A993" s="113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R993" s="113"/>
      <c r="AS993" s="113"/>
      <c r="AT993" s="113"/>
    </row>
    <row r="994" spans="1:46" s="114" customFormat="1" x14ac:dyDescent="0.2">
      <c r="A994" s="113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7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  <c r="AR994" s="113"/>
      <c r="AS994" s="113"/>
      <c r="AT994" s="113"/>
    </row>
    <row r="995" spans="1:46" s="114" customFormat="1" x14ac:dyDescent="0.2">
      <c r="A995" s="113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R995" s="113"/>
      <c r="AS995" s="113"/>
      <c r="AT995" s="113"/>
    </row>
    <row r="996" spans="1:46" s="114" customFormat="1" x14ac:dyDescent="0.2">
      <c r="A996" s="113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7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R996" s="113"/>
      <c r="AS996" s="113"/>
      <c r="AT996" s="113"/>
    </row>
    <row r="997" spans="1:46" s="114" customFormat="1" x14ac:dyDescent="0.2">
      <c r="A997" s="113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R997" s="113"/>
      <c r="AS997" s="113"/>
      <c r="AT997" s="113"/>
    </row>
    <row r="998" spans="1:46" s="114" customFormat="1" x14ac:dyDescent="0.2">
      <c r="A998" s="113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7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  <c r="AR998" s="113"/>
      <c r="AS998" s="113"/>
      <c r="AT998" s="113"/>
    </row>
    <row r="999" spans="1:46" s="114" customFormat="1" x14ac:dyDescent="0.2">
      <c r="A999" s="113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R999" s="113"/>
      <c r="AS999" s="113"/>
      <c r="AT999" s="113"/>
    </row>
    <row r="1000" spans="1:46" s="114" customFormat="1" x14ac:dyDescent="0.2">
      <c r="A1000" s="113"/>
      <c r="B1000" s="120"/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7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  <c r="AR1000" s="113"/>
      <c r="AS1000" s="113"/>
      <c r="AT1000" s="113"/>
    </row>
    <row r="1001" spans="1:46" s="114" customFormat="1" x14ac:dyDescent="0.2">
      <c r="A1001" s="113"/>
      <c r="B1001" s="120"/>
      <c r="C1001" s="120"/>
      <c r="D1001" s="120"/>
      <c r="E1001" s="120"/>
      <c r="F1001" s="120"/>
      <c r="G1001" s="120"/>
      <c r="H1001" s="120"/>
      <c r="I1001" s="120"/>
      <c r="J1001" s="120"/>
      <c r="K1001" s="120"/>
      <c r="L1001" s="120"/>
      <c r="M1001" s="120"/>
      <c r="N1001" s="120"/>
      <c r="O1001" s="120"/>
      <c r="P1001" s="120"/>
      <c r="Q1001" s="120"/>
      <c r="R1001" s="120"/>
      <c r="S1001" s="120"/>
      <c r="T1001" s="120"/>
      <c r="U1001" s="120"/>
      <c r="V1001" s="120"/>
      <c r="W1001" s="120"/>
      <c r="X1001" s="120"/>
      <c r="Y1001" s="127"/>
      <c r="Z1001" s="127"/>
      <c r="AA1001" s="127"/>
      <c r="AB1001" s="127"/>
      <c r="AC1001" s="127"/>
      <c r="AD1001" s="127"/>
      <c r="AE1001" s="127"/>
      <c r="AF1001" s="127"/>
      <c r="AG1001" s="127"/>
      <c r="AH1001" s="127"/>
      <c r="AI1001" s="127"/>
      <c r="AJ1001" s="127"/>
      <c r="AK1001" s="127"/>
      <c r="AL1001" s="127"/>
      <c r="AM1001" s="127"/>
      <c r="AN1001" s="127"/>
      <c r="AO1001" s="127"/>
      <c r="AP1001" s="127"/>
      <c r="AR1001" s="113"/>
      <c r="AS1001" s="113"/>
      <c r="AT1001" s="113"/>
    </row>
    <row r="1002" spans="1:46" s="114" customFormat="1" x14ac:dyDescent="0.2">
      <c r="A1002" s="113"/>
      <c r="B1002" s="120"/>
      <c r="C1002" s="120"/>
      <c r="D1002" s="120"/>
      <c r="E1002" s="120"/>
      <c r="F1002" s="120"/>
      <c r="G1002" s="120"/>
      <c r="H1002" s="120"/>
      <c r="I1002" s="120"/>
      <c r="J1002" s="120"/>
      <c r="K1002" s="120"/>
      <c r="L1002" s="120"/>
      <c r="M1002" s="120"/>
      <c r="N1002" s="120"/>
      <c r="O1002" s="120"/>
      <c r="P1002" s="120"/>
      <c r="Q1002" s="120"/>
      <c r="R1002" s="120"/>
      <c r="S1002" s="120"/>
      <c r="T1002" s="120"/>
      <c r="U1002" s="120"/>
      <c r="V1002" s="120"/>
      <c r="W1002" s="120"/>
      <c r="X1002" s="120"/>
      <c r="Y1002" s="127"/>
      <c r="Z1002" s="127"/>
      <c r="AA1002" s="127"/>
      <c r="AB1002" s="127"/>
      <c r="AC1002" s="127"/>
      <c r="AD1002" s="127"/>
      <c r="AE1002" s="127"/>
      <c r="AF1002" s="127"/>
      <c r="AG1002" s="127"/>
      <c r="AH1002" s="127"/>
      <c r="AI1002" s="127"/>
      <c r="AJ1002" s="127"/>
      <c r="AK1002" s="127"/>
      <c r="AL1002" s="127"/>
      <c r="AM1002" s="127"/>
      <c r="AN1002" s="127"/>
      <c r="AO1002" s="127"/>
      <c r="AP1002" s="127"/>
      <c r="AR1002" s="113"/>
      <c r="AS1002" s="113"/>
      <c r="AT1002" s="113"/>
    </row>
    <row r="1003" spans="1:46" s="114" customFormat="1" x14ac:dyDescent="0.2">
      <c r="A1003" s="113"/>
      <c r="B1003" s="120"/>
      <c r="C1003" s="120"/>
      <c r="D1003" s="120"/>
      <c r="E1003" s="120"/>
      <c r="F1003" s="120"/>
      <c r="G1003" s="120"/>
      <c r="H1003" s="120"/>
      <c r="I1003" s="120"/>
      <c r="J1003" s="120"/>
      <c r="K1003" s="120"/>
      <c r="L1003" s="120"/>
      <c r="M1003" s="120"/>
      <c r="N1003" s="120"/>
      <c r="O1003" s="120"/>
      <c r="P1003" s="120"/>
      <c r="Q1003" s="120"/>
      <c r="R1003" s="120"/>
      <c r="S1003" s="120"/>
      <c r="T1003" s="120"/>
      <c r="U1003" s="120"/>
      <c r="V1003" s="120"/>
      <c r="W1003" s="120"/>
      <c r="X1003" s="120"/>
      <c r="Y1003" s="127"/>
      <c r="Z1003" s="127"/>
      <c r="AA1003" s="127"/>
      <c r="AB1003" s="127"/>
      <c r="AC1003" s="127"/>
      <c r="AD1003" s="127"/>
      <c r="AE1003" s="127"/>
      <c r="AF1003" s="127"/>
      <c r="AG1003" s="127"/>
      <c r="AH1003" s="127"/>
      <c r="AI1003" s="127"/>
      <c r="AJ1003" s="127"/>
      <c r="AK1003" s="127"/>
      <c r="AL1003" s="127"/>
      <c r="AM1003" s="127"/>
      <c r="AN1003" s="127"/>
      <c r="AO1003" s="127"/>
      <c r="AP1003" s="127"/>
      <c r="AR1003" s="113"/>
      <c r="AS1003" s="113"/>
      <c r="AT1003" s="113"/>
    </row>
    <row r="1004" spans="1:46" s="114" customFormat="1" x14ac:dyDescent="0.2">
      <c r="A1004" s="113"/>
      <c r="B1004" s="120"/>
      <c r="C1004" s="120"/>
      <c r="D1004" s="120"/>
      <c r="E1004" s="120"/>
      <c r="F1004" s="120"/>
      <c r="G1004" s="120"/>
      <c r="H1004" s="120"/>
      <c r="I1004" s="120"/>
      <c r="J1004" s="120"/>
      <c r="K1004" s="120"/>
      <c r="L1004" s="120"/>
      <c r="M1004" s="120"/>
      <c r="N1004" s="120"/>
      <c r="O1004" s="120"/>
      <c r="P1004" s="120"/>
      <c r="Q1004" s="120"/>
      <c r="R1004" s="120"/>
      <c r="S1004" s="120"/>
      <c r="T1004" s="120"/>
      <c r="U1004" s="120"/>
      <c r="V1004" s="120"/>
      <c r="W1004" s="120"/>
      <c r="X1004" s="120"/>
      <c r="Y1004" s="127"/>
      <c r="Z1004" s="127"/>
      <c r="AA1004" s="127"/>
      <c r="AB1004" s="127"/>
      <c r="AC1004" s="127"/>
      <c r="AD1004" s="127"/>
      <c r="AE1004" s="127"/>
      <c r="AF1004" s="127"/>
      <c r="AG1004" s="127"/>
      <c r="AH1004" s="127"/>
      <c r="AI1004" s="127"/>
      <c r="AJ1004" s="127"/>
      <c r="AK1004" s="127"/>
      <c r="AL1004" s="127"/>
      <c r="AM1004" s="127"/>
      <c r="AN1004" s="127"/>
      <c r="AO1004" s="127"/>
      <c r="AP1004" s="127"/>
      <c r="AR1004" s="113"/>
      <c r="AS1004" s="113"/>
      <c r="AT1004" s="113"/>
    </row>
    <row r="1005" spans="1:46" s="114" customFormat="1" x14ac:dyDescent="0.2">
      <c r="A1005" s="113"/>
      <c r="B1005" s="120"/>
      <c r="C1005" s="120"/>
      <c r="D1005" s="120"/>
      <c r="E1005" s="120"/>
      <c r="F1005" s="120"/>
      <c r="G1005" s="120"/>
      <c r="H1005" s="120"/>
      <c r="I1005" s="120"/>
      <c r="J1005" s="120"/>
      <c r="K1005" s="120"/>
      <c r="L1005" s="120"/>
      <c r="M1005" s="120"/>
      <c r="N1005" s="120"/>
      <c r="O1005" s="120"/>
      <c r="P1005" s="120"/>
      <c r="Q1005" s="120"/>
      <c r="R1005" s="120"/>
      <c r="S1005" s="120"/>
      <c r="T1005" s="120"/>
      <c r="U1005" s="120"/>
      <c r="V1005" s="120"/>
      <c r="W1005" s="120"/>
      <c r="X1005" s="120"/>
      <c r="Y1005" s="127"/>
      <c r="Z1005" s="127"/>
      <c r="AA1005" s="127"/>
      <c r="AB1005" s="127"/>
      <c r="AC1005" s="127"/>
      <c r="AD1005" s="127"/>
      <c r="AE1005" s="127"/>
      <c r="AF1005" s="127"/>
      <c r="AG1005" s="127"/>
      <c r="AH1005" s="127"/>
      <c r="AI1005" s="127"/>
      <c r="AJ1005" s="127"/>
      <c r="AK1005" s="127"/>
      <c r="AL1005" s="127"/>
      <c r="AM1005" s="127"/>
      <c r="AN1005" s="127"/>
      <c r="AO1005" s="127"/>
      <c r="AP1005" s="127"/>
      <c r="AR1005" s="113"/>
      <c r="AS1005" s="113"/>
      <c r="AT1005" s="113"/>
    </row>
    <row r="1006" spans="1:46" s="114" customFormat="1" x14ac:dyDescent="0.2">
      <c r="A1006" s="113"/>
      <c r="B1006" s="120"/>
      <c r="C1006" s="120"/>
      <c r="D1006" s="120"/>
      <c r="E1006" s="120"/>
      <c r="F1006" s="120"/>
      <c r="G1006" s="120"/>
      <c r="H1006" s="120"/>
      <c r="I1006" s="120"/>
      <c r="J1006" s="120"/>
      <c r="K1006" s="120"/>
      <c r="L1006" s="120"/>
      <c r="M1006" s="120"/>
      <c r="N1006" s="120"/>
      <c r="O1006" s="120"/>
      <c r="P1006" s="120"/>
      <c r="Q1006" s="120"/>
      <c r="R1006" s="120"/>
      <c r="S1006" s="120"/>
      <c r="T1006" s="120"/>
      <c r="U1006" s="120"/>
      <c r="V1006" s="120"/>
      <c r="W1006" s="120"/>
      <c r="X1006" s="120"/>
      <c r="Y1006" s="127"/>
      <c r="Z1006" s="127"/>
      <c r="AA1006" s="127"/>
      <c r="AB1006" s="127"/>
      <c r="AC1006" s="127"/>
      <c r="AD1006" s="127"/>
      <c r="AE1006" s="127"/>
      <c r="AF1006" s="127"/>
      <c r="AG1006" s="127"/>
      <c r="AH1006" s="127"/>
      <c r="AI1006" s="127"/>
      <c r="AJ1006" s="127"/>
      <c r="AK1006" s="127"/>
      <c r="AL1006" s="127"/>
      <c r="AM1006" s="127"/>
      <c r="AN1006" s="127"/>
      <c r="AO1006" s="127"/>
      <c r="AP1006" s="127"/>
      <c r="AR1006" s="113"/>
      <c r="AS1006" s="113"/>
      <c r="AT1006" s="113"/>
    </row>
    <row r="1007" spans="1:46" s="114" customFormat="1" x14ac:dyDescent="0.2">
      <c r="A1007" s="113"/>
      <c r="B1007" s="120"/>
      <c r="C1007" s="120"/>
      <c r="D1007" s="120"/>
      <c r="E1007" s="120"/>
      <c r="F1007" s="120"/>
      <c r="G1007" s="120"/>
      <c r="H1007" s="120"/>
      <c r="I1007" s="120"/>
      <c r="J1007" s="120"/>
      <c r="K1007" s="120"/>
      <c r="L1007" s="120"/>
      <c r="M1007" s="120"/>
      <c r="N1007" s="120"/>
      <c r="O1007" s="120"/>
      <c r="P1007" s="120"/>
      <c r="Q1007" s="120"/>
      <c r="R1007" s="120"/>
      <c r="S1007" s="120"/>
      <c r="T1007" s="120"/>
      <c r="U1007" s="120"/>
      <c r="V1007" s="120"/>
      <c r="W1007" s="120"/>
      <c r="X1007" s="120"/>
      <c r="Y1007" s="127"/>
      <c r="Z1007" s="127"/>
      <c r="AA1007" s="127"/>
      <c r="AB1007" s="127"/>
      <c r="AC1007" s="127"/>
      <c r="AD1007" s="127"/>
      <c r="AE1007" s="127"/>
      <c r="AF1007" s="127"/>
      <c r="AG1007" s="127"/>
      <c r="AH1007" s="127"/>
      <c r="AI1007" s="127"/>
      <c r="AJ1007" s="127"/>
      <c r="AK1007" s="127"/>
      <c r="AL1007" s="127"/>
      <c r="AM1007" s="127"/>
      <c r="AN1007" s="127"/>
      <c r="AO1007" s="127"/>
      <c r="AP1007" s="127"/>
      <c r="AR1007" s="113"/>
      <c r="AS1007" s="113"/>
      <c r="AT1007" s="113"/>
    </row>
    <row r="1008" spans="1:46" s="114" customFormat="1" x14ac:dyDescent="0.2">
      <c r="A1008" s="113"/>
      <c r="B1008" s="120"/>
      <c r="C1008" s="120"/>
      <c r="D1008" s="120"/>
      <c r="E1008" s="120"/>
      <c r="F1008" s="120"/>
      <c r="G1008" s="120"/>
      <c r="H1008" s="120"/>
      <c r="I1008" s="120"/>
      <c r="J1008" s="120"/>
      <c r="K1008" s="120"/>
      <c r="L1008" s="120"/>
      <c r="M1008" s="120"/>
      <c r="N1008" s="120"/>
      <c r="O1008" s="120"/>
      <c r="P1008" s="120"/>
      <c r="Q1008" s="120"/>
      <c r="R1008" s="120"/>
      <c r="S1008" s="120"/>
      <c r="T1008" s="120"/>
      <c r="U1008" s="120"/>
      <c r="V1008" s="120"/>
      <c r="W1008" s="120"/>
      <c r="X1008" s="120"/>
      <c r="Y1008" s="127"/>
      <c r="Z1008" s="127"/>
      <c r="AA1008" s="127"/>
      <c r="AB1008" s="127"/>
      <c r="AC1008" s="127"/>
      <c r="AD1008" s="127"/>
      <c r="AE1008" s="127"/>
      <c r="AF1008" s="127"/>
      <c r="AG1008" s="127"/>
      <c r="AH1008" s="127"/>
      <c r="AI1008" s="127"/>
      <c r="AJ1008" s="127"/>
      <c r="AK1008" s="127"/>
      <c r="AL1008" s="127"/>
      <c r="AM1008" s="127"/>
      <c r="AN1008" s="127"/>
      <c r="AO1008" s="127"/>
      <c r="AP1008" s="127"/>
      <c r="AR1008" s="113"/>
      <c r="AS1008" s="113"/>
      <c r="AT1008" s="113"/>
    </row>
    <row r="1009" spans="1:46" s="114" customFormat="1" x14ac:dyDescent="0.2">
      <c r="A1009" s="113"/>
      <c r="B1009" s="120"/>
      <c r="C1009" s="120"/>
      <c r="D1009" s="120"/>
      <c r="E1009" s="120"/>
      <c r="F1009" s="120"/>
      <c r="G1009" s="120"/>
      <c r="H1009" s="120"/>
      <c r="I1009" s="120"/>
      <c r="J1009" s="120"/>
      <c r="K1009" s="120"/>
      <c r="L1009" s="120"/>
      <c r="M1009" s="120"/>
      <c r="N1009" s="120"/>
      <c r="O1009" s="120"/>
      <c r="P1009" s="120"/>
      <c r="Q1009" s="120"/>
      <c r="R1009" s="120"/>
      <c r="S1009" s="120"/>
      <c r="T1009" s="120"/>
      <c r="U1009" s="120"/>
      <c r="V1009" s="120"/>
      <c r="W1009" s="120"/>
      <c r="X1009" s="120"/>
      <c r="Y1009" s="127"/>
      <c r="Z1009" s="127"/>
      <c r="AA1009" s="127"/>
      <c r="AB1009" s="127"/>
      <c r="AC1009" s="127"/>
      <c r="AD1009" s="127"/>
      <c r="AE1009" s="127"/>
      <c r="AF1009" s="127"/>
      <c r="AG1009" s="127"/>
      <c r="AH1009" s="127"/>
      <c r="AI1009" s="127"/>
      <c r="AJ1009" s="127"/>
      <c r="AK1009" s="127"/>
      <c r="AL1009" s="127"/>
      <c r="AM1009" s="127"/>
      <c r="AN1009" s="127"/>
      <c r="AO1009" s="127"/>
      <c r="AP1009" s="127"/>
      <c r="AR1009" s="113"/>
      <c r="AS1009" s="113"/>
      <c r="AT1009" s="113"/>
    </row>
    <row r="1010" spans="1:46" s="114" customFormat="1" x14ac:dyDescent="0.2">
      <c r="A1010" s="113"/>
      <c r="B1010" s="120"/>
      <c r="C1010" s="120"/>
      <c r="D1010" s="120"/>
      <c r="E1010" s="120"/>
      <c r="F1010" s="120"/>
      <c r="G1010" s="120"/>
      <c r="H1010" s="120"/>
      <c r="I1010" s="120"/>
      <c r="J1010" s="120"/>
      <c r="K1010" s="120"/>
      <c r="L1010" s="120"/>
      <c r="M1010" s="120"/>
      <c r="N1010" s="120"/>
      <c r="O1010" s="120"/>
      <c r="P1010" s="120"/>
      <c r="Q1010" s="120"/>
      <c r="R1010" s="120"/>
      <c r="S1010" s="120"/>
      <c r="T1010" s="120"/>
      <c r="U1010" s="120"/>
      <c r="V1010" s="120"/>
      <c r="W1010" s="120"/>
      <c r="X1010" s="120"/>
      <c r="Y1010" s="127"/>
      <c r="Z1010" s="127"/>
      <c r="AA1010" s="127"/>
      <c r="AB1010" s="127"/>
      <c r="AC1010" s="127"/>
      <c r="AD1010" s="127"/>
      <c r="AE1010" s="127"/>
      <c r="AF1010" s="127"/>
      <c r="AG1010" s="127"/>
      <c r="AH1010" s="127"/>
      <c r="AI1010" s="127"/>
      <c r="AJ1010" s="127"/>
      <c r="AK1010" s="127"/>
      <c r="AL1010" s="127"/>
      <c r="AM1010" s="127"/>
      <c r="AN1010" s="127"/>
      <c r="AO1010" s="127"/>
      <c r="AP1010" s="127"/>
      <c r="AR1010" s="113"/>
      <c r="AS1010" s="113"/>
      <c r="AT1010" s="113"/>
    </row>
    <row r="1011" spans="1:46" s="114" customFormat="1" x14ac:dyDescent="0.2">
      <c r="A1011" s="113"/>
      <c r="B1011" s="120"/>
      <c r="C1011" s="120"/>
      <c r="D1011" s="120"/>
      <c r="E1011" s="120"/>
      <c r="F1011" s="120"/>
      <c r="G1011" s="120"/>
      <c r="H1011" s="120"/>
      <c r="I1011" s="120"/>
      <c r="J1011" s="120"/>
      <c r="K1011" s="120"/>
      <c r="L1011" s="120"/>
      <c r="M1011" s="120"/>
      <c r="N1011" s="120"/>
      <c r="O1011" s="120"/>
      <c r="P1011" s="120"/>
      <c r="Q1011" s="120"/>
      <c r="R1011" s="120"/>
      <c r="S1011" s="120"/>
      <c r="T1011" s="120"/>
      <c r="U1011" s="120"/>
      <c r="V1011" s="120"/>
      <c r="W1011" s="120"/>
      <c r="X1011" s="120"/>
      <c r="Y1011" s="127"/>
      <c r="Z1011" s="127"/>
      <c r="AA1011" s="127"/>
      <c r="AB1011" s="127"/>
      <c r="AC1011" s="127"/>
      <c r="AD1011" s="127"/>
      <c r="AE1011" s="127"/>
      <c r="AF1011" s="127"/>
      <c r="AG1011" s="127"/>
      <c r="AH1011" s="127"/>
      <c r="AI1011" s="127"/>
      <c r="AJ1011" s="127"/>
      <c r="AK1011" s="127"/>
      <c r="AL1011" s="127"/>
      <c r="AM1011" s="127"/>
      <c r="AN1011" s="127"/>
      <c r="AO1011" s="127"/>
      <c r="AP1011" s="127"/>
      <c r="AR1011" s="113"/>
      <c r="AS1011" s="113"/>
      <c r="AT1011" s="113"/>
    </row>
    <row r="1012" spans="1:46" s="114" customFormat="1" x14ac:dyDescent="0.2">
      <c r="A1012" s="113"/>
      <c r="B1012" s="120"/>
      <c r="C1012" s="120"/>
      <c r="D1012" s="120"/>
      <c r="E1012" s="120"/>
      <c r="F1012" s="120"/>
      <c r="G1012" s="120"/>
      <c r="H1012" s="120"/>
      <c r="I1012" s="120"/>
      <c r="J1012" s="120"/>
      <c r="K1012" s="120"/>
      <c r="L1012" s="120"/>
      <c r="M1012" s="120"/>
      <c r="N1012" s="120"/>
      <c r="O1012" s="120"/>
      <c r="P1012" s="120"/>
      <c r="Q1012" s="120"/>
      <c r="R1012" s="120"/>
      <c r="S1012" s="120"/>
      <c r="T1012" s="120"/>
      <c r="U1012" s="120"/>
      <c r="V1012" s="120"/>
      <c r="W1012" s="120"/>
      <c r="X1012" s="120"/>
      <c r="Y1012" s="127"/>
      <c r="Z1012" s="127"/>
      <c r="AA1012" s="127"/>
      <c r="AB1012" s="127"/>
      <c r="AC1012" s="127"/>
      <c r="AD1012" s="127"/>
      <c r="AE1012" s="127"/>
      <c r="AF1012" s="127"/>
      <c r="AG1012" s="127"/>
      <c r="AH1012" s="127"/>
      <c r="AI1012" s="127"/>
      <c r="AJ1012" s="127"/>
      <c r="AK1012" s="127"/>
      <c r="AL1012" s="127"/>
      <c r="AM1012" s="127"/>
      <c r="AN1012" s="127"/>
      <c r="AO1012" s="127"/>
      <c r="AP1012" s="127"/>
      <c r="AR1012" s="113"/>
      <c r="AS1012" s="113"/>
      <c r="AT1012" s="113"/>
    </row>
    <row r="1013" spans="1:46" s="114" customFormat="1" x14ac:dyDescent="0.2">
      <c r="A1013" s="113"/>
      <c r="B1013" s="120"/>
      <c r="C1013" s="120"/>
      <c r="D1013" s="120"/>
      <c r="E1013" s="120"/>
      <c r="F1013" s="120"/>
      <c r="G1013" s="120"/>
      <c r="H1013" s="120"/>
      <c r="I1013" s="120"/>
      <c r="J1013" s="120"/>
      <c r="K1013" s="120"/>
      <c r="L1013" s="120"/>
      <c r="M1013" s="120"/>
      <c r="N1013" s="120"/>
      <c r="O1013" s="120"/>
      <c r="P1013" s="120"/>
      <c r="Q1013" s="120"/>
      <c r="R1013" s="120"/>
      <c r="S1013" s="120"/>
      <c r="T1013" s="120"/>
      <c r="U1013" s="120"/>
      <c r="V1013" s="120"/>
      <c r="W1013" s="120"/>
      <c r="X1013" s="120"/>
      <c r="Y1013" s="127"/>
      <c r="Z1013" s="127"/>
      <c r="AA1013" s="127"/>
      <c r="AB1013" s="127"/>
      <c r="AC1013" s="127"/>
      <c r="AD1013" s="127"/>
      <c r="AE1013" s="127"/>
      <c r="AF1013" s="127"/>
      <c r="AG1013" s="127"/>
      <c r="AH1013" s="127"/>
      <c r="AI1013" s="127"/>
      <c r="AJ1013" s="127"/>
      <c r="AK1013" s="127"/>
      <c r="AL1013" s="127"/>
      <c r="AM1013" s="127"/>
      <c r="AN1013" s="127"/>
      <c r="AO1013" s="127"/>
      <c r="AP1013" s="127"/>
      <c r="AR1013" s="113"/>
      <c r="AS1013" s="113"/>
      <c r="AT1013" s="113"/>
    </row>
    <row r="1014" spans="1:46" s="114" customFormat="1" x14ac:dyDescent="0.2">
      <c r="A1014" s="113"/>
      <c r="B1014" s="120"/>
      <c r="C1014" s="120"/>
      <c r="D1014" s="120"/>
      <c r="E1014" s="120"/>
      <c r="F1014" s="120"/>
      <c r="G1014" s="120"/>
      <c r="H1014" s="120"/>
      <c r="I1014" s="120"/>
      <c r="J1014" s="120"/>
      <c r="K1014" s="120"/>
      <c r="L1014" s="120"/>
      <c r="M1014" s="120"/>
      <c r="N1014" s="120"/>
      <c r="O1014" s="120"/>
      <c r="P1014" s="120"/>
      <c r="Q1014" s="120"/>
      <c r="R1014" s="120"/>
      <c r="S1014" s="120"/>
      <c r="T1014" s="120"/>
      <c r="U1014" s="120"/>
      <c r="V1014" s="120"/>
      <c r="W1014" s="120"/>
      <c r="X1014" s="120"/>
      <c r="Y1014" s="127"/>
      <c r="Z1014" s="127"/>
      <c r="AA1014" s="127"/>
      <c r="AB1014" s="127"/>
      <c r="AC1014" s="127"/>
      <c r="AD1014" s="127"/>
      <c r="AE1014" s="127"/>
      <c r="AF1014" s="127"/>
      <c r="AG1014" s="127"/>
      <c r="AH1014" s="127"/>
      <c r="AI1014" s="127"/>
      <c r="AJ1014" s="127"/>
      <c r="AK1014" s="127"/>
      <c r="AL1014" s="127"/>
      <c r="AM1014" s="127"/>
      <c r="AN1014" s="127"/>
      <c r="AO1014" s="127"/>
      <c r="AP1014" s="127"/>
      <c r="AR1014" s="113"/>
      <c r="AS1014" s="113"/>
      <c r="AT1014" s="113"/>
    </row>
    <row r="1015" spans="1:46" s="114" customFormat="1" x14ac:dyDescent="0.2">
      <c r="A1015" s="113"/>
      <c r="B1015" s="120"/>
      <c r="C1015" s="120"/>
      <c r="D1015" s="120"/>
      <c r="E1015" s="120"/>
      <c r="F1015" s="120"/>
      <c r="G1015" s="120"/>
      <c r="H1015" s="120"/>
      <c r="I1015" s="120"/>
      <c r="J1015" s="120"/>
      <c r="K1015" s="120"/>
      <c r="L1015" s="120"/>
      <c r="M1015" s="120"/>
      <c r="N1015" s="120"/>
      <c r="O1015" s="120"/>
      <c r="P1015" s="120"/>
      <c r="Q1015" s="120"/>
      <c r="R1015" s="120"/>
      <c r="S1015" s="120"/>
      <c r="T1015" s="120"/>
      <c r="U1015" s="120"/>
      <c r="V1015" s="120"/>
      <c r="W1015" s="120"/>
      <c r="X1015" s="120"/>
      <c r="Y1015" s="127"/>
      <c r="Z1015" s="127"/>
      <c r="AA1015" s="127"/>
      <c r="AB1015" s="127"/>
      <c r="AC1015" s="127"/>
      <c r="AD1015" s="127"/>
      <c r="AE1015" s="127"/>
      <c r="AF1015" s="127"/>
      <c r="AG1015" s="127"/>
      <c r="AH1015" s="127"/>
      <c r="AI1015" s="127"/>
      <c r="AJ1015" s="127"/>
      <c r="AK1015" s="127"/>
      <c r="AL1015" s="127"/>
      <c r="AM1015" s="127"/>
      <c r="AN1015" s="127"/>
      <c r="AO1015" s="127"/>
      <c r="AP1015" s="127"/>
      <c r="AR1015" s="113"/>
      <c r="AS1015" s="113"/>
      <c r="AT1015" s="113"/>
    </row>
    <row r="1016" spans="1:46" s="114" customFormat="1" x14ac:dyDescent="0.2">
      <c r="A1016" s="113"/>
      <c r="B1016" s="120"/>
      <c r="C1016" s="120"/>
      <c r="D1016" s="120"/>
      <c r="E1016" s="120"/>
      <c r="F1016" s="120"/>
      <c r="G1016" s="120"/>
      <c r="H1016" s="120"/>
      <c r="I1016" s="120"/>
      <c r="J1016" s="120"/>
      <c r="K1016" s="120"/>
      <c r="L1016" s="120"/>
      <c r="M1016" s="120"/>
      <c r="N1016" s="120"/>
      <c r="O1016" s="120"/>
      <c r="P1016" s="120"/>
      <c r="Q1016" s="120"/>
      <c r="R1016" s="120"/>
      <c r="S1016" s="120"/>
      <c r="T1016" s="120"/>
      <c r="U1016" s="120"/>
      <c r="V1016" s="120"/>
      <c r="W1016" s="120"/>
      <c r="X1016" s="120"/>
      <c r="Y1016" s="127"/>
      <c r="Z1016" s="127"/>
      <c r="AA1016" s="127"/>
      <c r="AB1016" s="127"/>
      <c r="AC1016" s="127"/>
      <c r="AD1016" s="127"/>
      <c r="AE1016" s="127"/>
      <c r="AF1016" s="127"/>
      <c r="AG1016" s="127"/>
      <c r="AH1016" s="127"/>
      <c r="AI1016" s="127"/>
      <c r="AJ1016" s="127"/>
      <c r="AK1016" s="127"/>
      <c r="AL1016" s="127"/>
      <c r="AM1016" s="127"/>
      <c r="AN1016" s="127"/>
      <c r="AO1016" s="127"/>
      <c r="AP1016" s="127"/>
      <c r="AR1016" s="113"/>
      <c r="AS1016" s="113"/>
      <c r="AT1016" s="113"/>
    </row>
    <row r="1017" spans="1:46" s="114" customFormat="1" x14ac:dyDescent="0.2">
      <c r="A1017" s="113"/>
      <c r="B1017" s="120"/>
      <c r="C1017" s="120"/>
      <c r="D1017" s="120"/>
      <c r="E1017" s="120"/>
      <c r="F1017" s="120"/>
      <c r="G1017" s="120"/>
      <c r="H1017" s="120"/>
      <c r="I1017" s="120"/>
      <c r="J1017" s="120"/>
      <c r="K1017" s="120"/>
      <c r="L1017" s="120"/>
      <c r="M1017" s="120"/>
      <c r="N1017" s="120"/>
      <c r="O1017" s="120"/>
      <c r="P1017" s="120"/>
      <c r="Q1017" s="120"/>
      <c r="R1017" s="120"/>
      <c r="S1017" s="120"/>
      <c r="T1017" s="120"/>
      <c r="U1017" s="120"/>
      <c r="V1017" s="120"/>
      <c r="W1017" s="120"/>
      <c r="X1017" s="120"/>
      <c r="Y1017" s="127"/>
      <c r="Z1017" s="127"/>
      <c r="AA1017" s="127"/>
      <c r="AB1017" s="127"/>
      <c r="AC1017" s="127"/>
      <c r="AD1017" s="127"/>
      <c r="AE1017" s="127"/>
      <c r="AF1017" s="127"/>
      <c r="AG1017" s="127"/>
      <c r="AH1017" s="127"/>
      <c r="AI1017" s="127"/>
      <c r="AJ1017" s="127"/>
      <c r="AK1017" s="127"/>
      <c r="AL1017" s="127"/>
      <c r="AM1017" s="127"/>
      <c r="AN1017" s="127"/>
      <c r="AO1017" s="127"/>
      <c r="AP1017" s="127"/>
      <c r="AR1017" s="113"/>
      <c r="AS1017" s="113"/>
      <c r="AT1017" s="113"/>
    </row>
    <row r="1018" spans="1:46" s="114" customFormat="1" x14ac:dyDescent="0.2">
      <c r="A1018" s="113"/>
      <c r="B1018" s="120"/>
      <c r="C1018" s="120"/>
      <c r="D1018" s="120"/>
      <c r="E1018" s="120"/>
      <c r="F1018" s="120"/>
      <c r="G1018" s="120"/>
      <c r="H1018" s="120"/>
      <c r="I1018" s="120"/>
      <c r="J1018" s="120"/>
      <c r="K1018" s="120"/>
      <c r="L1018" s="120"/>
      <c r="M1018" s="120"/>
      <c r="N1018" s="120"/>
      <c r="O1018" s="120"/>
      <c r="P1018" s="120"/>
      <c r="Q1018" s="120"/>
      <c r="R1018" s="120"/>
      <c r="S1018" s="120"/>
      <c r="T1018" s="120"/>
      <c r="U1018" s="120"/>
      <c r="V1018" s="120"/>
      <c r="W1018" s="120"/>
      <c r="X1018" s="120"/>
      <c r="Y1018" s="127"/>
      <c r="Z1018" s="127"/>
      <c r="AA1018" s="127"/>
      <c r="AB1018" s="127"/>
      <c r="AC1018" s="127"/>
      <c r="AD1018" s="127"/>
      <c r="AE1018" s="127"/>
      <c r="AF1018" s="127"/>
      <c r="AG1018" s="127"/>
      <c r="AH1018" s="127"/>
      <c r="AI1018" s="127"/>
      <c r="AJ1018" s="127"/>
      <c r="AK1018" s="127"/>
      <c r="AL1018" s="127"/>
      <c r="AM1018" s="127"/>
      <c r="AN1018" s="127"/>
      <c r="AO1018" s="127"/>
      <c r="AP1018" s="127"/>
      <c r="AR1018" s="113"/>
      <c r="AS1018" s="113"/>
      <c r="AT1018" s="113"/>
    </row>
    <row r="1019" spans="1:46" s="114" customFormat="1" x14ac:dyDescent="0.2">
      <c r="A1019" s="113"/>
      <c r="B1019" s="120"/>
      <c r="C1019" s="120"/>
      <c r="D1019" s="120"/>
      <c r="E1019" s="120"/>
      <c r="F1019" s="120"/>
      <c r="G1019" s="120"/>
      <c r="H1019" s="120"/>
      <c r="I1019" s="120"/>
      <c r="J1019" s="120"/>
      <c r="K1019" s="120"/>
      <c r="L1019" s="120"/>
      <c r="M1019" s="120"/>
      <c r="N1019" s="120"/>
      <c r="O1019" s="120"/>
      <c r="P1019" s="120"/>
      <c r="Q1019" s="120"/>
      <c r="R1019" s="120"/>
      <c r="S1019" s="120"/>
      <c r="T1019" s="120"/>
      <c r="U1019" s="120"/>
      <c r="V1019" s="120"/>
      <c r="W1019" s="120"/>
      <c r="X1019" s="120"/>
      <c r="Y1019" s="127"/>
      <c r="Z1019" s="127"/>
      <c r="AA1019" s="127"/>
      <c r="AB1019" s="127"/>
      <c r="AC1019" s="127"/>
      <c r="AD1019" s="127"/>
      <c r="AE1019" s="127"/>
      <c r="AF1019" s="127"/>
      <c r="AG1019" s="127"/>
      <c r="AH1019" s="127"/>
      <c r="AI1019" s="127"/>
      <c r="AJ1019" s="127"/>
      <c r="AK1019" s="127"/>
      <c r="AL1019" s="127"/>
      <c r="AM1019" s="127"/>
      <c r="AN1019" s="127"/>
      <c r="AO1019" s="127"/>
      <c r="AP1019" s="127"/>
      <c r="AR1019" s="113"/>
      <c r="AS1019" s="113"/>
      <c r="AT1019" s="113"/>
    </row>
    <row r="1020" spans="1:46" s="114" customFormat="1" x14ac:dyDescent="0.2">
      <c r="A1020" s="113"/>
      <c r="B1020" s="120"/>
      <c r="C1020" s="120"/>
      <c r="D1020" s="120"/>
      <c r="E1020" s="120"/>
      <c r="F1020" s="120"/>
      <c r="G1020" s="120"/>
      <c r="H1020" s="120"/>
      <c r="I1020" s="120"/>
      <c r="J1020" s="120"/>
      <c r="K1020" s="120"/>
      <c r="L1020" s="120"/>
      <c r="M1020" s="120"/>
      <c r="N1020" s="120"/>
      <c r="O1020" s="120"/>
      <c r="P1020" s="120"/>
      <c r="Q1020" s="120"/>
      <c r="R1020" s="120"/>
      <c r="S1020" s="120"/>
      <c r="T1020" s="120"/>
      <c r="U1020" s="120"/>
      <c r="V1020" s="120"/>
      <c r="W1020" s="120"/>
      <c r="X1020" s="120"/>
      <c r="Y1020" s="127"/>
      <c r="Z1020" s="127"/>
      <c r="AA1020" s="127"/>
      <c r="AB1020" s="127"/>
      <c r="AC1020" s="127"/>
      <c r="AD1020" s="127"/>
      <c r="AE1020" s="127"/>
      <c r="AF1020" s="127"/>
      <c r="AG1020" s="127"/>
      <c r="AH1020" s="127"/>
      <c r="AI1020" s="127"/>
      <c r="AJ1020" s="127"/>
      <c r="AK1020" s="127"/>
      <c r="AL1020" s="127"/>
      <c r="AM1020" s="127"/>
      <c r="AN1020" s="127"/>
      <c r="AO1020" s="127"/>
      <c r="AP1020" s="127"/>
      <c r="AR1020" s="113"/>
      <c r="AS1020" s="113"/>
      <c r="AT1020" s="113"/>
    </row>
    <row r="1021" spans="1:46" s="114" customFormat="1" x14ac:dyDescent="0.2">
      <c r="A1021" s="113"/>
      <c r="B1021" s="120"/>
      <c r="C1021" s="120"/>
      <c r="D1021" s="120"/>
      <c r="E1021" s="120"/>
      <c r="F1021" s="120"/>
      <c r="G1021" s="120"/>
      <c r="H1021" s="120"/>
      <c r="I1021" s="120"/>
      <c r="J1021" s="120"/>
      <c r="K1021" s="120"/>
      <c r="L1021" s="120"/>
      <c r="M1021" s="120"/>
      <c r="N1021" s="120"/>
      <c r="O1021" s="120"/>
      <c r="P1021" s="120"/>
      <c r="Q1021" s="120"/>
      <c r="R1021" s="120"/>
      <c r="S1021" s="120"/>
      <c r="T1021" s="120"/>
      <c r="U1021" s="120"/>
      <c r="V1021" s="120"/>
      <c r="W1021" s="120"/>
      <c r="X1021" s="120"/>
      <c r="Y1021" s="127"/>
      <c r="Z1021" s="127"/>
      <c r="AA1021" s="127"/>
      <c r="AB1021" s="127"/>
      <c r="AC1021" s="127"/>
      <c r="AD1021" s="127"/>
      <c r="AE1021" s="127"/>
      <c r="AF1021" s="127"/>
      <c r="AG1021" s="127"/>
      <c r="AH1021" s="127"/>
      <c r="AI1021" s="127"/>
      <c r="AJ1021" s="127"/>
      <c r="AK1021" s="127"/>
      <c r="AL1021" s="127"/>
      <c r="AM1021" s="127"/>
      <c r="AN1021" s="127"/>
      <c r="AO1021" s="127"/>
      <c r="AP1021" s="127"/>
      <c r="AR1021" s="113"/>
      <c r="AS1021" s="113"/>
      <c r="AT1021" s="113"/>
    </row>
    <row r="1022" spans="1:46" s="114" customFormat="1" x14ac:dyDescent="0.2">
      <c r="A1022" s="113"/>
      <c r="B1022" s="120"/>
      <c r="C1022" s="120"/>
      <c r="D1022" s="120"/>
      <c r="E1022" s="120"/>
      <c r="F1022" s="120"/>
      <c r="G1022" s="120"/>
      <c r="H1022" s="120"/>
      <c r="I1022" s="120"/>
      <c r="J1022" s="120"/>
      <c r="K1022" s="120"/>
      <c r="L1022" s="120"/>
      <c r="M1022" s="120"/>
      <c r="N1022" s="120"/>
      <c r="O1022" s="120"/>
      <c r="P1022" s="120"/>
      <c r="Q1022" s="120"/>
      <c r="R1022" s="120"/>
      <c r="S1022" s="120"/>
      <c r="T1022" s="120"/>
      <c r="U1022" s="120"/>
      <c r="V1022" s="120"/>
      <c r="W1022" s="120"/>
      <c r="X1022" s="120"/>
      <c r="Y1022" s="127"/>
      <c r="Z1022" s="127"/>
      <c r="AA1022" s="127"/>
      <c r="AB1022" s="127"/>
      <c r="AC1022" s="127"/>
      <c r="AD1022" s="127"/>
      <c r="AE1022" s="127"/>
      <c r="AF1022" s="127"/>
      <c r="AG1022" s="127"/>
      <c r="AH1022" s="127"/>
      <c r="AI1022" s="127"/>
      <c r="AJ1022" s="127"/>
      <c r="AK1022" s="127"/>
      <c r="AL1022" s="127"/>
      <c r="AM1022" s="127"/>
      <c r="AN1022" s="127"/>
      <c r="AO1022" s="127"/>
      <c r="AP1022" s="127"/>
      <c r="AR1022" s="113"/>
      <c r="AS1022" s="113"/>
      <c r="AT1022" s="113"/>
    </row>
    <row r="1023" spans="1:46" s="114" customFormat="1" x14ac:dyDescent="0.2">
      <c r="A1023" s="113"/>
      <c r="B1023" s="120"/>
      <c r="C1023" s="120"/>
      <c r="D1023" s="120"/>
      <c r="E1023" s="120"/>
      <c r="F1023" s="120"/>
      <c r="G1023" s="120"/>
      <c r="H1023" s="120"/>
      <c r="I1023" s="120"/>
      <c r="J1023" s="120"/>
      <c r="K1023" s="120"/>
      <c r="L1023" s="120"/>
      <c r="M1023" s="120"/>
      <c r="N1023" s="120"/>
      <c r="O1023" s="120"/>
      <c r="P1023" s="120"/>
      <c r="Q1023" s="120"/>
      <c r="R1023" s="120"/>
      <c r="S1023" s="120"/>
      <c r="T1023" s="120"/>
      <c r="U1023" s="120"/>
      <c r="V1023" s="120"/>
      <c r="W1023" s="120"/>
      <c r="X1023" s="120"/>
      <c r="Y1023" s="127"/>
      <c r="Z1023" s="127"/>
      <c r="AA1023" s="127"/>
      <c r="AB1023" s="127"/>
      <c r="AC1023" s="127"/>
      <c r="AD1023" s="127"/>
      <c r="AE1023" s="127"/>
      <c r="AF1023" s="127"/>
      <c r="AG1023" s="127"/>
      <c r="AH1023" s="127"/>
      <c r="AI1023" s="127"/>
      <c r="AJ1023" s="127"/>
      <c r="AK1023" s="127"/>
      <c r="AL1023" s="127"/>
      <c r="AM1023" s="127"/>
      <c r="AN1023" s="127"/>
      <c r="AO1023" s="127"/>
      <c r="AP1023" s="127"/>
      <c r="AR1023" s="113"/>
      <c r="AS1023" s="113"/>
      <c r="AT1023" s="113"/>
    </row>
    <row r="1024" spans="1:46" s="114" customFormat="1" x14ac:dyDescent="0.2">
      <c r="A1024" s="113"/>
      <c r="B1024" s="120"/>
      <c r="C1024" s="120"/>
      <c r="D1024" s="120"/>
      <c r="E1024" s="120"/>
      <c r="F1024" s="120"/>
      <c r="G1024" s="120"/>
      <c r="H1024" s="120"/>
      <c r="I1024" s="120"/>
      <c r="J1024" s="120"/>
      <c r="K1024" s="120"/>
      <c r="L1024" s="120"/>
      <c r="M1024" s="120"/>
      <c r="N1024" s="120"/>
      <c r="O1024" s="120"/>
      <c r="P1024" s="120"/>
      <c r="Q1024" s="120"/>
      <c r="R1024" s="120"/>
      <c r="S1024" s="120"/>
      <c r="T1024" s="120"/>
      <c r="U1024" s="120"/>
      <c r="V1024" s="120"/>
      <c r="W1024" s="120"/>
      <c r="X1024" s="120"/>
      <c r="Y1024" s="127"/>
      <c r="Z1024" s="127"/>
      <c r="AA1024" s="127"/>
      <c r="AB1024" s="127"/>
      <c r="AC1024" s="127"/>
      <c r="AD1024" s="127"/>
      <c r="AE1024" s="127"/>
      <c r="AF1024" s="127"/>
      <c r="AG1024" s="127"/>
      <c r="AH1024" s="127"/>
      <c r="AI1024" s="127"/>
      <c r="AJ1024" s="127"/>
      <c r="AK1024" s="127"/>
      <c r="AL1024" s="127"/>
      <c r="AM1024" s="127"/>
      <c r="AN1024" s="127"/>
      <c r="AO1024" s="127"/>
      <c r="AP1024" s="127"/>
      <c r="AR1024" s="113"/>
      <c r="AS1024" s="113"/>
      <c r="AT1024" s="113"/>
    </row>
    <row r="1025" spans="1:46" s="114" customFormat="1" x14ac:dyDescent="0.2">
      <c r="A1025" s="113"/>
      <c r="B1025" s="120"/>
      <c r="C1025" s="120"/>
      <c r="D1025" s="120"/>
      <c r="E1025" s="120"/>
      <c r="F1025" s="120"/>
      <c r="G1025" s="120"/>
      <c r="H1025" s="120"/>
      <c r="I1025" s="120"/>
      <c r="J1025" s="120"/>
      <c r="K1025" s="120"/>
      <c r="L1025" s="120"/>
      <c r="M1025" s="120"/>
      <c r="N1025" s="120"/>
      <c r="O1025" s="120"/>
      <c r="P1025" s="120"/>
      <c r="Q1025" s="120"/>
      <c r="R1025" s="120"/>
      <c r="S1025" s="120"/>
      <c r="T1025" s="120"/>
      <c r="U1025" s="120"/>
      <c r="V1025" s="120"/>
      <c r="W1025" s="120"/>
      <c r="X1025" s="120"/>
      <c r="Y1025" s="127"/>
      <c r="Z1025" s="127"/>
      <c r="AA1025" s="127"/>
      <c r="AB1025" s="127"/>
      <c r="AC1025" s="127"/>
      <c r="AD1025" s="127"/>
      <c r="AE1025" s="127"/>
      <c r="AF1025" s="127"/>
      <c r="AG1025" s="127"/>
      <c r="AH1025" s="127"/>
      <c r="AI1025" s="127"/>
      <c r="AJ1025" s="127"/>
      <c r="AK1025" s="127"/>
      <c r="AL1025" s="127"/>
      <c r="AM1025" s="127"/>
      <c r="AN1025" s="127"/>
      <c r="AO1025" s="127"/>
      <c r="AP1025" s="127"/>
      <c r="AR1025" s="113"/>
      <c r="AS1025" s="113"/>
      <c r="AT1025" s="113"/>
    </row>
    <row r="1026" spans="1:46" s="114" customFormat="1" x14ac:dyDescent="0.2">
      <c r="A1026" s="113"/>
      <c r="B1026" s="120"/>
      <c r="C1026" s="120"/>
      <c r="D1026" s="120"/>
      <c r="E1026" s="120"/>
      <c r="F1026" s="120"/>
      <c r="G1026" s="120"/>
      <c r="H1026" s="120"/>
      <c r="I1026" s="120"/>
      <c r="J1026" s="120"/>
      <c r="K1026" s="120"/>
      <c r="L1026" s="120"/>
      <c r="M1026" s="120"/>
      <c r="N1026" s="120"/>
      <c r="O1026" s="120"/>
      <c r="P1026" s="120"/>
      <c r="Q1026" s="120"/>
      <c r="R1026" s="120"/>
      <c r="S1026" s="120"/>
      <c r="T1026" s="120"/>
      <c r="U1026" s="120"/>
      <c r="V1026" s="120"/>
      <c r="W1026" s="120"/>
      <c r="X1026" s="120"/>
      <c r="Y1026" s="127"/>
      <c r="Z1026" s="127"/>
      <c r="AA1026" s="127"/>
      <c r="AB1026" s="127"/>
      <c r="AC1026" s="127"/>
      <c r="AD1026" s="127"/>
      <c r="AE1026" s="127"/>
      <c r="AF1026" s="127"/>
      <c r="AG1026" s="127"/>
      <c r="AH1026" s="127"/>
      <c r="AI1026" s="127"/>
      <c r="AJ1026" s="127"/>
      <c r="AK1026" s="127"/>
      <c r="AL1026" s="127"/>
      <c r="AM1026" s="127"/>
      <c r="AN1026" s="127"/>
      <c r="AO1026" s="127"/>
      <c r="AP1026" s="127"/>
      <c r="AR1026" s="113"/>
      <c r="AS1026" s="113"/>
      <c r="AT1026" s="113"/>
    </row>
    <row r="1027" spans="1:46" s="114" customFormat="1" x14ac:dyDescent="0.2">
      <c r="A1027" s="113"/>
      <c r="B1027" s="120"/>
      <c r="C1027" s="120"/>
      <c r="D1027" s="120"/>
      <c r="E1027" s="120"/>
      <c r="F1027" s="120"/>
      <c r="G1027" s="120"/>
      <c r="H1027" s="120"/>
      <c r="I1027" s="120"/>
      <c r="J1027" s="120"/>
      <c r="K1027" s="120"/>
      <c r="L1027" s="120"/>
      <c r="M1027" s="120"/>
      <c r="N1027" s="120"/>
      <c r="O1027" s="120"/>
      <c r="P1027" s="120"/>
      <c r="Q1027" s="120"/>
      <c r="R1027" s="120"/>
      <c r="S1027" s="120"/>
      <c r="T1027" s="120"/>
      <c r="U1027" s="120"/>
      <c r="V1027" s="120"/>
      <c r="W1027" s="120"/>
      <c r="X1027" s="120"/>
      <c r="Y1027" s="127"/>
      <c r="Z1027" s="127"/>
      <c r="AA1027" s="127"/>
      <c r="AB1027" s="127"/>
      <c r="AC1027" s="127"/>
      <c r="AD1027" s="127"/>
      <c r="AE1027" s="127"/>
      <c r="AF1027" s="127"/>
      <c r="AG1027" s="127"/>
      <c r="AH1027" s="127"/>
      <c r="AI1027" s="127"/>
      <c r="AJ1027" s="127"/>
      <c r="AK1027" s="127"/>
      <c r="AL1027" s="127"/>
      <c r="AM1027" s="127"/>
      <c r="AN1027" s="127"/>
      <c r="AO1027" s="127"/>
      <c r="AP1027" s="127"/>
      <c r="AR1027" s="113"/>
      <c r="AS1027" s="113"/>
      <c r="AT1027" s="113"/>
    </row>
    <row r="1028" spans="1:46" s="114" customFormat="1" x14ac:dyDescent="0.2">
      <c r="A1028" s="113"/>
      <c r="B1028" s="120"/>
      <c r="C1028" s="120"/>
      <c r="D1028" s="120"/>
      <c r="E1028" s="120"/>
      <c r="F1028" s="120"/>
      <c r="G1028" s="120"/>
      <c r="H1028" s="120"/>
      <c r="I1028" s="120"/>
      <c r="J1028" s="120"/>
      <c r="K1028" s="120"/>
      <c r="L1028" s="120"/>
      <c r="M1028" s="120"/>
      <c r="N1028" s="120"/>
      <c r="O1028" s="120"/>
      <c r="P1028" s="120"/>
      <c r="Q1028" s="120"/>
      <c r="R1028" s="120"/>
      <c r="S1028" s="120"/>
      <c r="T1028" s="120"/>
      <c r="U1028" s="120"/>
      <c r="V1028" s="120"/>
      <c r="W1028" s="120"/>
      <c r="X1028" s="120"/>
      <c r="Y1028" s="127"/>
      <c r="Z1028" s="127"/>
      <c r="AA1028" s="127"/>
      <c r="AB1028" s="127"/>
      <c r="AC1028" s="127"/>
      <c r="AD1028" s="127"/>
      <c r="AE1028" s="127"/>
      <c r="AF1028" s="127"/>
      <c r="AG1028" s="127"/>
      <c r="AH1028" s="127"/>
      <c r="AI1028" s="127"/>
      <c r="AJ1028" s="127"/>
      <c r="AK1028" s="127"/>
      <c r="AL1028" s="127"/>
      <c r="AM1028" s="127"/>
      <c r="AN1028" s="127"/>
      <c r="AO1028" s="127"/>
      <c r="AP1028" s="127"/>
      <c r="AR1028" s="113"/>
      <c r="AS1028" s="113"/>
      <c r="AT1028" s="113"/>
    </row>
    <row r="1029" spans="1:46" s="114" customFormat="1" x14ac:dyDescent="0.2">
      <c r="A1029" s="113"/>
      <c r="B1029" s="120"/>
      <c r="C1029" s="120"/>
      <c r="D1029" s="120"/>
      <c r="E1029" s="120"/>
      <c r="F1029" s="120"/>
      <c r="G1029" s="120"/>
      <c r="H1029" s="120"/>
      <c r="I1029" s="120"/>
      <c r="J1029" s="120"/>
      <c r="K1029" s="120"/>
      <c r="L1029" s="120"/>
      <c r="M1029" s="120"/>
      <c r="N1029" s="120"/>
      <c r="O1029" s="120"/>
      <c r="P1029" s="120"/>
      <c r="Q1029" s="120"/>
      <c r="R1029" s="120"/>
      <c r="S1029" s="120"/>
      <c r="T1029" s="120"/>
      <c r="U1029" s="120"/>
      <c r="V1029" s="120"/>
      <c r="W1029" s="120"/>
      <c r="X1029" s="120"/>
      <c r="Y1029" s="127"/>
      <c r="Z1029" s="127"/>
      <c r="AA1029" s="127"/>
      <c r="AB1029" s="127"/>
      <c r="AC1029" s="127"/>
      <c r="AD1029" s="127"/>
      <c r="AE1029" s="127"/>
      <c r="AF1029" s="127"/>
      <c r="AG1029" s="127"/>
      <c r="AH1029" s="127"/>
      <c r="AI1029" s="127"/>
      <c r="AJ1029" s="127"/>
      <c r="AK1029" s="127"/>
      <c r="AL1029" s="127"/>
      <c r="AM1029" s="127"/>
      <c r="AN1029" s="127"/>
      <c r="AO1029" s="127"/>
      <c r="AP1029" s="127"/>
      <c r="AR1029" s="113"/>
      <c r="AS1029" s="113"/>
      <c r="AT1029" s="113"/>
    </row>
    <row r="1030" spans="1:46" s="114" customFormat="1" x14ac:dyDescent="0.2">
      <c r="A1030" s="113"/>
      <c r="B1030" s="120"/>
      <c r="C1030" s="120"/>
      <c r="D1030" s="120"/>
      <c r="E1030" s="120"/>
      <c r="F1030" s="120"/>
      <c r="G1030" s="120"/>
      <c r="H1030" s="120"/>
      <c r="I1030" s="120"/>
      <c r="J1030" s="120"/>
      <c r="K1030" s="120"/>
      <c r="L1030" s="120"/>
      <c r="M1030" s="120"/>
      <c r="N1030" s="120"/>
      <c r="O1030" s="120"/>
      <c r="P1030" s="120"/>
      <c r="Q1030" s="120"/>
      <c r="R1030" s="120"/>
      <c r="S1030" s="120"/>
      <c r="T1030" s="120"/>
      <c r="U1030" s="120"/>
      <c r="V1030" s="120"/>
      <c r="W1030" s="120"/>
      <c r="X1030" s="120"/>
      <c r="Y1030" s="127"/>
      <c r="Z1030" s="127"/>
      <c r="AA1030" s="127"/>
      <c r="AB1030" s="127"/>
      <c r="AC1030" s="127"/>
      <c r="AD1030" s="127"/>
      <c r="AE1030" s="127"/>
      <c r="AF1030" s="127"/>
      <c r="AG1030" s="127"/>
      <c r="AH1030" s="127"/>
      <c r="AI1030" s="127"/>
      <c r="AJ1030" s="127"/>
      <c r="AK1030" s="127"/>
      <c r="AL1030" s="127"/>
      <c r="AM1030" s="127"/>
      <c r="AN1030" s="127"/>
      <c r="AO1030" s="127"/>
      <c r="AP1030" s="127"/>
      <c r="AR1030" s="113"/>
      <c r="AS1030" s="113"/>
      <c r="AT1030" s="113"/>
    </row>
    <row r="1031" spans="1:46" s="114" customFormat="1" x14ac:dyDescent="0.2">
      <c r="A1031" s="113"/>
      <c r="B1031" s="120"/>
      <c r="C1031" s="120"/>
      <c r="D1031" s="120"/>
      <c r="E1031" s="120"/>
      <c r="F1031" s="120"/>
      <c r="G1031" s="120"/>
      <c r="H1031" s="120"/>
      <c r="I1031" s="120"/>
      <c r="J1031" s="120"/>
      <c r="K1031" s="120"/>
      <c r="L1031" s="120"/>
      <c r="M1031" s="120"/>
      <c r="N1031" s="120"/>
      <c r="O1031" s="120"/>
      <c r="P1031" s="120"/>
      <c r="Q1031" s="120"/>
      <c r="R1031" s="120"/>
      <c r="S1031" s="120"/>
      <c r="T1031" s="120"/>
      <c r="U1031" s="120"/>
      <c r="V1031" s="120"/>
      <c r="W1031" s="120"/>
      <c r="X1031" s="120"/>
      <c r="Y1031" s="127"/>
      <c r="Z1031" s="127"/>
      <c r="AA1031" s="127"/>
      <c r="AB1031" s="127"/>
      <c r="AC1031" s="127"/>
      <c r="AD1031" s="127"/>
      <c r="AE1031" s="127"/>
      <c r="AF1031" s="127"/>
      <c r="AG1031" s="127"/>
      <c r="AH1031" s="127"/>
      <c r="AI1031" s="127"/>
      <c r="AJ1031" s="127"/>
      <c r="AK1031" s="127"/>
      <c r="AL1031" s="127"/>
      <c r="AM1031" s="127"/>
      <c r="AN1031" s="127"/>
      <c r="AO1031" s="127"/>
      <c r="AP1031" s="127"/>
      <c r="AR1031" s="113"/>
      <c r="AS1031" s="113"/>
      <c r="AT1031" s="113"/>
    </row>
    <row r="1032" spans="1:46" s="114" customFormat="1" x14ac:dyDescent="0.2">
      <c r="A1032" s="113"/>
      <c r="B1032" s="120"/>
      <c r="C1032" s="120"/>
      <c r="D1032" s="120"/>
      <c r="E1032" s="120"/>
      <c r="F1032" s="120"/>
      <c r="G1032" s="120"/>
      <c r="H1032" s="120"/>
      <c r="I1032" s="120"/>
      <c r="J1032" s="120"/>
      <c r="K1032" s="120"/>
      <c r="L1032" s="120"/>
      <c r="M1032" s="120"/>
      <c r="N1032" s="120"/>
      <c r="O1032" s="120"/>
      <c r="P1032" s="120"/>
      <c r="Q1032" s="120"/>
      <c r="R1032" s="120"/>
      <c r="S1032" s="120"/>
      <c r="T1032" s="120"/>
      <c r="U1032" s="120"/>
      <c r="V1032" s="120"/>
      <c r="W1032" s="120"/>
      <c r="X1032" s="120"/>
      <c r="Y1032" s="127"/>
      <c r="Z1032" s="127"/>
      <c r="AA1032" s="127"/>
      <c r="AB1032" s="127"/>
      <c r="AC1032" s="127"/>
      <c r="AD1032" s="127"/>
      <c r="AE1032" s="127"/>
      <c r="AF1032" s="127"/>
      <c r="AG1032" s="127"/>
      <c r="AH1032" s="127"/>
      <c r="AI1032" s="127"/>
      <c r="AJ1032" s="127"/>
      <c r="AK1032" s="127"/>
      <c r="AL1032" s="127"/>
      <c r="AM1032" s="127"/>
      <c r="AN1032" s="127"/>
      <c r="AO1032" s="127"/>
      <c r="AP1032" s="127"/>
      <c r="AR1032" s="113"/>
      <c r="AS1032" s="113"/>
      <c r="AT1032" s="113"/>
    </row>
    <row r="1033" spans="1:46" s="114" customFormat="1" x14ac:dyDescent="0.2">
      <c r="A1033" s="113"/>
      <c r="B1033" s="120"/>
      <c r="C1033" s="120"/>
      <c r="D1033" s="120"/>
      <c r="E1033" s="120"/>
      <c r="F1033" s="120"/>
      <c r="G1033" s="120"/>
      <c r="H1033" s="120"/>
      <c r="I1033" s="120"/>
      <c r="J1033" s="120"/>
      <c r="K1033" s="120"/>
      <c r="L1033" s="120"/>
      <c r="M1033" s="120"/>
      <c r="N1033" s="120"/>
      <c r="O1033" s="120"/>
      <c r="P1033" s="120"/>
      <c r="Q1033" s="120"/>
      <c r="R1033" s="120"/>
      <c r="S1033" s="120"/>
      <c r="T1033" s="120"/>
      <c r="U1033" s="120"/>
      <c r="V1033" s="120"/>
      <c r="W1033" s="120"/>
      <c r="X1033" s="120"/>
      <c r="Y1033" s="127"/>
      <c r="Z1033" s="127"/>
      <c r="AA1033" s="127"/>
      <c r="AB1033" s="127"/>
      <c r="AC1033" s="127"/>
      <c r="AD1033" s="127"/>
      <c r="AE1033" s="127"/>
      <c r="AF1033" s="127"/>
      <c r="AG1033" s="127"/>
      <c r="AH1033" s="127"/>
      <c r="AI1033" s="127"/>
      <c r="AJ1033" s="127"/>
      <c r="AK1033" s="127"/>
      <c r="AL1033" s="127"/>
      <c r="AM1033" s="127"/>
      <c r="AN1033" s="127"/>
      <c r="AO1033" s="127"/>
      <c r="AP1033" s="127"/>
      <c r="AR1033" s="113"/>
      <c r="AS1033" s="113"/>
      <c r="AT1033" s="113"/>
    </row>
    <row r="1034" spans="1:46" s="114" customFormat="1" x14ac:dyDescent="0.2">
      <c r="A1034" s="113"/>
      <c r="B1034" s="120"/>
      <c r="C1034" s="120"/>
      <c r="D1034" s="120"/>
      <c r="E1034" s="120"/>
      <c r="F1034" s="120"/>
      <c r="G1034" s="120"/>
      <c r="H1034" s="120"/>
      <c r="I1034" s="120"/>
      <c r="J1034" s="120"/>
      <c r="K1034" s="120"/>
      <c r="L1034" s="120"/>
      <c r="M1034" s="120"/>
      <c r="N1034" s="120"/>
      <c r="O1034" s="120"/>
      <c r="P1034" s="120"/>
      <c r="Q1034" s="120"/>
      <c r="R1034" s="120"/>
      <c r="S1034" s="120"/>
      <c r="T1034" s="120"/>
      <c r="U1034" s="120"/>
      <c r="V1034" s="120"/>
      <c r="W1034" s="120"/>
      <c r="X1034" s="120"/>
      <c r="Y1034" s="127"/>
      <c r="Z1034" s="127"/>
      <c r="AA1034" s="127"/>
      <c r="AB1034" s="127"/>
      <c r="AC1034" s="127"/>
      <c r="AD1034" s="127"/>
      <c r="AE1034" s="127"/>
      <c r="AF1034" s="127"/>
      <c r="AG1034" s="127"/>
      <c r="AH1034" s="127"/>
      <c r="AI1034" s="127"/>
      <c r="AJ1034" s="127"/>
      <c r="AK1034" s="127"/>
      <c r="AL1034" s="127"/>
      <c r="AM1034" s="127"/>
      <c r="AN1034" s="127"/>
      <c r="AO1034" s="127"/>
      <c r="AP1034" s="127"/>
      <c r="AR1034" s="113"/>
      <c r="AS1034" s="113"/>
      <c r="AT1034" s="113"/>
    </row>
    <row r="1035" spans="1:46" s="114" customFormat="1" x14ac:dyDescent="0.2">
      <c r="A1035" s="113"/>
      <c r="B1035" s="120"/>
      <c r="C1035" s="120"/>
      <c r="D1035" s="120"/>
      <c r="E1035" s="120"/>
      <c r="F1035" s="120"/>
      <c r="G1035" s="120"/>
      <c r="H1035" s="120"/>
      <c r="I1035" s="120"/>
      <c r="J1035" s="120"/>
      <c r="K1035" s="120"/>
      <c r="L1035" s="120"/>
      <c r="M1035" s="120"/>
      <c r="N1035" s="120"/>
      <c r="O1035" s="120"/>
      <c r="P1035" s="120"/>
      <c r="Q1035" s="120"/>
      <c r="R1035" s="120"/>
      <c r="S1035" s="120"/>
      <c r="T1035" s="120"/>
      <c r="U1035" s="120"/>
      <c r="V1035" s="120"/>
      <c r="W1035" s="120"/>
      <c r="X1035" s="120"/>
      <c r="Y1035" s="127"/>
      <c r="Z1035" s="127"/>
      <c r="AA1035" s="127"/>
      <c r="AB1035" s="127"/>
      <c r="AC1035" s="127"/>
      <c r="AD1035" s="127"/>
      <c r="AE1035" s="127"/>
      <c r="AF1035" s="127"/>
      <c r="AG1035" s="127"/>
      <c r="AH1035" s="127"/>
      <c r="AI1035" s="127"/>
      <c r="AJ1035" s="127"/>
      <c r="AK1035" s="127"/>
      <c r="AL1035" s="127"/>
      <c r="AM1035" s="127"/>
      <c r="AN1035" s="127"/>
      <c r="AO1035" s="127"/>
      <c r="AP1035" s="127"/>
      <c r="AR1035" s="113"/>
      <c r="AS1035" s="113"/>
      <c r="AT1035" s="113"/>
    </row>
    <row r="1036" spans="1:46" s="114" customFormat="1" x14ac:dyDescent="0.2">
      <c r="A1036" s="113"/>
      <c r="B1036" s="120"/>
      <c r="C1036" s="120"/>
      <c r="D1036" s="120"/>
      <c r="E1036" s="120"/>
      <c r="F1036" s="120"/>
      <c r="G1036" s="120"/>
      <c r="H1036" s="120"/>
      <c r="I1036" s="120"/>
      <c r="J1036" s="120"/>
      <c r="K1036" s="120"/>
      <c r="L1036" s="120"/>
      <c r="M1036" s="120"/>
      <c r="N1036" s="120"/>
      <c r="O1036" s="120"/>
      <c r="P1036" s="120"/>
      <c r="Q1036" s="120"/>
      <c r="R1036" s="120"/>
      <c r="S1036" s="120"/>
      <c r="T1036" s="120"/>
      <c r="U1036" s="120"/>
      <c r="V1036" s="120"/>
      <c r="W1036" s="120"/>
      <c r="X1036" s="120"/>
      <c r="Y1036" s="127"/>
      <c r="Z1036" s="127"/>
      <c r="AA1036" s="127"/>
      <c r="AB1036" s="127"/>
      <c r="AC1036" s="127"/>
      <c r="AD1036" s="127"/>
      <c r="AE1036" s="127"/>
      <c r="AF1036" s="127"/>
      <c r="AG1036" s="127"/>
      <c r="AH1036" s="127"/>
      <c r="AI1036" s="127"/>
      <c r="AJ1036" s="127"/>
      <c r="AK1036" s="127"/>
      <c r="AL1036" s="127"/>
      <c r="AM1036" s="127"/>
      <c r="AN1036" s="127"/>
      <c r="AO1036" s="127"/>
      <c r="AP1036" s="127"/>
      <c r="AR1036" s="113"/>
      <c r="AS1036" s="113"/>
      <c r="AT1036" s="113"/>
    </row>
    <row r="1037" spans="1:46" s="114" customFormat="1" x14ac:dyDescent="0.2">
      <c r="A1037" s="113"/>
      <c r="B1037" s="120"/>
      <c r="C1037" s="120"/>
      <c r="D1037" s="120"/>
      <c r="E1037" s="120"/>
      <c r="F1037" s="120"/>
      <c r="G1037" s="120"/>
      <c r="H1037" s="120"/>
      <c r="I1037" s="120"/>
      <c r="J1037" s="120"/>
      <c r="K1037" s="120"/>
      <c r="L1037" s="120"/>
      <c r="M1037" s="120"/>
      <c r="N1037" s="120"/>
      <c r="O1037" s="120"/>
      <c r="P1037" s="120"/>
      <c r="Q1037" s="120"/>
      <c r="R1037" s="120"/>
      <c r="S1037" s="120"/>
      <c r="T1037" s="120"/>
      <c r="U1037" s="120"/>
      <c r="V1037" s="120"/>
      <c r="W1037" s="120"/>
      <c r="X1037" s="120"/>
      <c r="Y1037" s="127"/>
      <c r="Z1037" s="127"/>
      <c r="AA1037" s="127"/>
      <c r="AB1037" s="127"/>
      <c r="AC1037" s="127"/>
      <c r="AD1037" s="127"/>
      <c r="AE1037" s="127"/>
      <c r="AF1037" s="127"/>
      <c r="AG1037" s="127"/>
      <c r="AH1037" s="127"/>
      <c r="AI1037" s="127"/>
      <c r="AJ1037" s="127"/>
      <c r="AK1037" s="127"/>
      <c r="AL1037" s="127"/>
      <c r="AM1037" s="127"/>
      <c r="AN1037" s="127"/>
      <c r="AO1037" s="127"/>
      <c r="AP1037" s="127"/>
      <c r="AR1037" s="113"/>
      <c r="AS1037" s="113"/>
      <c r="AT1037" s="113"/>
    </row>
    <row r="1038" spans="1:46" s="114" customFormat="1" x14ac:dyDescent="0.2">
      <c r="A1038" s="113"/>
      <c r="B1038" s="120"/>
      <c r="C1038" s="120"/>
      <c r="D1038" s="120"/>
      <c r="E1038" s="120"/>
      <c r="F1038" s="120"/>
      <c r="G1038" s="120"/>
      <c r="H1038" s="120"/>
      <c r="I1038" s="120"/>
      <c r="J1038" s="120"/>
      <c r="K1038" s="120"/>
      <c r="L1038" s="120"/>
      <c r="M1038" s="120"/>
      <c r="N1038" s="120"/>
      <c r="O1038" s="120"/>
      <c r="P1038" s="120"/>
      <c r="Q1038" s="120"/>
      <c r="R1038" s="120"/>
      <c r="S1038" s="120"/>
      <c r="T1038" s="120"/>
      <c r="U1038" s="120"/>
      <c r="V1038" s="120"/>
      <c r="W1038" s="120"/>
      <c r="X1038" s="120"/>
      <c r="Y1038" s="127"/>
      <c r="Z1038" s="127"/>
      <c r="AA1038" s="127"/>
      <c r="AB1038" s="127"/>
      <c r="AC1038" s="127"/>
      <c r="AD1038" s="127"/>
      <c r="AE1038" s="127"/>
      <c r="AF1038" s="127"/>
      <c r="AG1038" s="127"/>
      <c r="AH1038" s="127"/>
      <c r="AI1038" s="127"/>
      <c r="AJ1038" s="127"/>
      <c r="AK1038" s="127"/>
      <c r="AL1038" s="127"/>
      <c r="AM1038" s="127"/>
      <c r="AN1038" s="127"/>
      <c r="AO1038" s="127"/>
      <c r="AP1038" s="127"/>
      <c r="AR1038" s="113"/>
      <c r="AS1038" s="113"/>
      <c r="AT1038" s="113"/>
    </row>
    <row r="1039" spans="1:46" s="114" customFormat="1" x14ac:dyDescent="0.2">
      <c r="A1039" s="113"/>
      <c r="B1039" s="120"/>
      <c r="C1039" s="120"/>
      <c r="D1039" s="120"/>
      <c r="E1039" s="120"/>
      <c r="F1039" s="120"/>
      <c r="G1039" s="120"/>
      <c r="H1039" s="120"/>
      <c r="I1039" s="120"/>
      <c r="J1039" s="120"/>
      <c r="K1039" s="120"/>
      <c r="L1039" s="120"/>
      <c r="M1039" s="120"/>
      <c r="N1039" s="120"/>
      <c r="O1039" s="120"/>
      <c r="P1039" s="120"/>
      <c r="Q1039" s="120"/>
      <c r="R1039" s="120"/>
      <c r="S1039" s="120"/>
      <c r="T1039" s="120"/>
      <c r="U1039" s="120"/>
      <c r="V1039" s="120"/>
      <c r="W1039" s="120"/>
      <c r="X1039" s="120"/>
      <c r="Y1039" s="127"/>
      <c r="Z1039" s="127"/>
      <c r="AA1039" s="127"/>
      <c r="AB1039" s="127"/>
      <c r="AC1039" s="127"/>
      <c r="AD1039" s="127"/>
      <c r="AE1039" s="127"/>
      <c r="AF1039" s="127"/>
      <c r="AG1039" s="127"/>
      <c r="AH1039" s="127"/>
      <c r="AI1039" s="127"/>
      <c r="AJ1039" s="127"/>
      <c r="AK1039" s="127"/>
      <c r="AL1039" s="127"/>
      <c r="AM1039" s="127"/>
      <c r="AN1039" s="127"/>
      <c r="AO1039" s="127"/>
      <c r="AP1039" s="127"/>
      <c r="AR1039" s="113"/>
      <c r="AS1039" s="113"/>
      <c r="AT1039" s="113"/>
    </row>
    <row r="1040" spans="1:46" s="114" customFormat="1" x14ac:dyDescent="0.2">
      <c r="A1040" s="113"/>
      <c r="B1040" s="120"/>
      <c r="C1040" s="120"/>
      <c r="D1040" s="120"/>
      <c r="E1040" s="120"/>
      <c r="F1040" s="120"/>
      <c r="G1040" s="120"/>
      <c r="H1040" s="120"/>
      <c r="I1040" s="120"/>
      <c r="J1040" s="120"/>
      <c r="K1040" s="120"/>
      <c r="L1040" s="120"/>
      <c r="M1040" s="120"/>
      <c r="N1040" s="120"/>
      <c r="O1040" s="120"/>
      <c r="P1040" s="120"/>
      <c r="Q1040" s="120"/>
      <c r="R1040" s="120"/>
      <c r="S1040" s="120"/>
      <c r="T1040" s="120"/>
      <c r="U1040" s="120"/>
      <c r="V1040" s="120"/>
      <c r="W1040" s="120"/>
      <c r="X1040" s="120"/>
      <c r="Y1040" s="127"/>
      <c r="Z1040" s="127"/>
      <c r="AA1040" s="127"/>
      <c r="AB1040" s="127"/>
      <c r="AC1040" s="127"/>
      <c r="AD1040" s="127"/>
      <c r="AE1040" s="127"/>
      <c r="AF1040" s="127"/>
      <c r="AG1040" s="127"/>
      <c r="AH1040" s="127"/>
      <c r="AI1040" s="127"/>
      <c r="AJ1040" s="127"/>
      <c r="AK1040" s="127"/>
      <c r="AL1040" s="127"/>
      <c r="AM1040" s="127"/>
      <c r="AN1040" s="127"/>
      <c r="AO1040" s="127"/>
      <c r="AP1040" s="127"/>
      <c r="AR1040" s="113"/>
      <c r="AS1040" s="113"/>
      <c r="AT1040" s="113"/>
    </row>
    <row r="1041" spans="1:46" s="114" customFormat="1" x14ac:dyDescent="0.2">
      <c r="A1041" s="113"/>
      <c r="B1041" s="120"/>
      <c r="C1041" s="120"/>
      <c r="D1041" s="120"/>
      <c r="E1041" s="120"/>
      <c r="F1041" s="120"/>
      <c r="G1041" s="120"/>
      <c r="H1041" s="120"/>
      <c r="I1041" s="120"/>
      <c r="J1041" s="120"/>
      <c r="K1041" s="120"/>
      <c r="L1041" s="120"/>
      <c r="M1041" s="120"/>
      <c r="N1041" s="120"/>
      <c r="O1041" s="120"/>
      <c r="P1041" s="120"/>
      <c r="Q1041" s="120"/>
      <c r="R1041" s="120"/>
      <c r="S1041" s="120"/>
      <c r="T1041" s="120"/>
      <c r="U1041" s="120"/>
      <c r="V1041" s="120"/>
      <c r="W1041" s="120"/>
      <c r="X1041" s="120"/>
      <c r="Y1041" s="127"/>
      <c r="Z1041" s="127"/>
      <c r="AA1041" s="127"/>
      <c r="AB1041" s="127"/>
      <c r="AC1041" s="127"/>
      <c r="AD1041" s="127"/>
      <c r="AE1041" s="127"/>
      <c r="AF1041" s="127"/>
      <c r="AG1041" s="127"/>
      <c r="AH1041" s="127"/>
      <c r="AI1041" s="127"/>
      <c r="AJ1041" s="127"/>
      <c r="AK1041" s="127"/>
      <c r="AL1041" s="127"/>
      <c r="AM1041" s="127"/>
      <c r="AN1041" s="127"/>
      <c r="AO1041" s="127"/>
      <c r="AP1041" s="127"/>
      <c r="AR1041" s="113"/>
      <c r="AS1041" s="113"/>
      <c r="AT1041" s="113"/>
    </row>
    <row r="1042" spans="1:46" s="114" customFormat="1" x14ac:dyDescent="0.2">
      <c r="A1042" s="113"/>
      <c r="B1042" s="120"/>
      <c r="C1042" s="120"/>
      <c r="D1042" s="120"/>
      <c r="E1042" s="120"/>
      <c r="F1042" s="120"/>
      <c r="G1042" s="120"/>
      <c r="H1042" s="120"/>
      <c r="I1042" s="120"/>
      <c r="J1042" s="120"/>
      <c r="K1042" s="120"/>
      <c r="L1042" s="120"/>
      <c r="M1042" s="120"/>
      <c r="N1042" s="120"/>
      <c r="O1042" s="120"/>
      <c r="P1042" s="120"/>
      <c r="Q1042" s="120"/>
      <c r="R1042" s="120"/>
      <c r="S1042" s="120"/>
      <c r="T1042" s="120"/>
      <c r="U1042" s="120"/>
      <c r="V1042" s="120"/>
      <c r="W1042" s="120"/>
      <c r="X1042" s="120"/>
      <c r="Y1042" s="127"/>
      <c r="Z1042" s="127"/>
      <c r="AA1042" s="127"/>
      <c r="AB1042" s="127"/>
      <c r="AC1042" s="127"/>
      <c r="AD1042" s="127"/>
      <c r="AE1042" s="127"/>
      <c r="AF1042" s="127"/>
      <c r="AG1042" s="127"/>
      <c r="AH1042" s="127"/>
      <c r="AI1042" s="127"/>
      <c r="AJ1042" s="127"/>
      <c r="AK1042" s="127"/>
      <c r="AL1042" s="127"/>
      <c r="AM1042" s="127"/>
      <c r="AN1042" s="127"/>
      <c r="AO1042" s="127"/>
      <c r="AP1042" s="127"/>
      <c r="AR1042" s="113"/>
      <c r="AS1042" s="113"/>
      <c r="AT1042" s="113"/>
    </row>
    <row r="1043" spans="1:46" s="114" customFormat="1" x14ac:dyDescent="0.2">
      <c r="A1043" s="113"/>
      <c r="B1043" s="120"/>
      <c r="C1043" s="120"/>
      <c r="D1043" s="120"/>
      <c r="E1043" s="120"/>
      <c r="F1043" s="120"/>
      <c r="G1043" s="120"/>
      <c r="H1043" s="120"/>
      <c r="I1043" s="120"/>
      <c r="J1043" s="120"/>
      <c r="K1043" s="120"/>
      <c r="L1043" s="120"/>
      <c r="M1043" s="120"/>
      <c r="N1043" s="120"/>
      <c r="O1043" s="120"/>
      <c r="P1043" s="120"/>
      <c r="Q1043" s="120"/>
      <c r="R1043" s="120"/>
      <c r="S1043" s="120"/>
      <c r="T1043" s="120"/>
      <c r="U1043" s="120"/>
      <c r="V1043" s="120"/>
      <c r="W1043" s="120"/>
      <c r="X1043" s="120"/>
      <c r="Y1043" s="127"/>
      <c r="Z1043" s="127"/>
      <c r="AA1043" s="127"/>
      <c r="AB1043" s="127"/>
      <c r="AC1043" s="127"/>
      <c r="AD1043" s="127"/>
      <c r="AE1043" s="127"/>
      <c r="AF1043" s="127"/>
      <c r="AG1043" s="127"/>
      <c r="AH1043" s="127"/>
      <c r="AI1043" s="127"/>
      <c r="AJ1043" s="127"/>
      <c r="AK1043" s="127"/>
      <c r="AL1043" s="127"/>
      <c r="AM1043" s="127"/>
      <c r="AN1043" s="127"/>
      <c r="AO1043" s="127"/>
      <c r="AP1043" s="127"/>
      <c r="AR1043" s="113"/>
      <c r="AS1043" s="113"/>
      <c r="AT1043" s="113"/>
    </row>
    <row r="1044" spans="1:46" s="114" customFormat="1" x14ac:dyDescent="0.2">
      <c r="A1044" s="113"/>
      <c r="B1044" s="120"/>
      <c r="C1044" s="120"/>
      <c r="D1044" s="120"/>
      <c r="E1044" s="120"/>
      <c r="F1044" s="120"/>
      <c r="G1044" s="120"/>
      <c r="H1044" s="120"/>
      <c r="I1044" s="120"/>
      <c r="J1044" s="120"/>
      <c r="K1044" s="120"/>
      <c r="L1044" s="120"/>
      <c r="M1044" s="120"/>
      <c r="N1044" s="120"/>
      <c r="O1044" s="120"/>
      <c r="P1044" s="120"/>
      <c r="Q1044" s="120"/>
      <c r="R1044" s="120"/>
      <c r="S1044" s="120"/>
      <c r="T1044" s="120"/>
      <c r="U1044" s="120"/>
      <c r="V1044" s="120"/>
      <c r="W1044" s="120"/>
      <c r="X1044" s="120"/>
      <c r="Y1044" s="127"/>
      <c r="Z1044" s="127"/>
      <c r="AA1044" s="127"/>
      <c r="AB1044" s="127"/>
      <c r="AC1044" s="127"/>
      <c r="AD1044" s="127"/>
      <c r="AE1044" s="127"/>
      <c r="AF1044" s="127"/>
      <c r="AG1044" s="127"/>
      <c r="AH1044" s="127"/>
      <c r="AI1044" s="127"/>
      <c r="AJ1044" s="127"/>
      <c r="AK1044" s="127"/>
      <c r="AL1044" s="127"/>
      <c r="AM1044" s="127"/>
      <c r="AN1044" s="127"/>
      <c r="AO1044" s="127"/>
      <c r="AP1044" s="127"/>
      <c r="AR1044" s="113"/>
      <c r="AS1044" s="113"/>
      <c r="AT1044" s="113"/>
    </row>
    <row r="1045" spans="1:46" s="114" customFormat="1" x14ac:dyDescent="0.2">
      <c r="A1045" s="113"/>
      <c r="B1045" s="120"/>
      <c r="C1045" s="120"/>
      <c r="D1045" s="120"/>
      <c r="E1045" s="120"/>
      <c r="F1045" s="120"/>
      <c r="G1045" s="120"/>
      <c r="H1045" s="120"/>
      <c r="I1045" s="120"/>
      <c r="J1045" s="120"/>
      <c r="K1045" s="120"/>
      <c r="L1045" s="120"/>
      <c r="M1045" s="120"/>
      <c r="N1045" s="120"/>
      <c r="O1045" s="120"/>
      <c r="P1045" s="120"/>
      <c r="Q1045" s="120"/>
      <c r="R1045" s="120"/>
      <c r="S1045" s="120"/>
      <c r="T1045" s="120"/>
      <c r="U1045" s="120"/>
      <c r="V1045" s="120"/>
      <c r="W1045" s="120"/>
      <c r="X1045" s="120"/>
      <c r="Y1045" s="127"/>
      <c r="Z1045" s="127"/>
      <c r="AA1045" s="127"/>
      <c r="AB1045" s="127"/>
      <c r="AC1045" s="127"/>
      <c r="AD1045" s="127"/>
      <c r="AE1045" s="127"/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  <c r="AR1045" s="113"/>
      <c r="AS1045" s="113"/>
      <c r="AT1045" s="113"/>
    </row>
    <row r="1046" spans="1:46" s="114" customFormat="1" x14ac:dyDescent="0.2">
      <c r="A1046" s="113"/>
      <c r="B1046" s="120"/>
      <c r="C1046" s="120"/>
      <c r="D1046" s="120"/>
      <c r="E1046" s="120"/>
      <c r="F1046" s="120"/>
      <c r="G1046" s="120"/>
      <c r="H1046" s="120"/>
      <c r="I1046" s="120"/>
      <c r="J1046" s="120"/>
      <c r="K1046" s="120"/>
      <c r="L1046" s="120"/>
      <c r="M1046" s="120"/>
      <c r="N1046" s="120"/>
      <c r="O1046" s="120"/>
      <c r="P1046" s="120"/>
      <c r="Q1046" s="120"/>
      <c r="R1046" s="120"/>
      <c r="S1046" s="120"/>
      <c r="T1046" s="120"/>
      <c r="U1046" s="120"/>
      <c r="V1046" s="120"/>
      <c r="W1046" s="120"/>
      <c r="X1046" s="120"/>
      <c r="Y1046" s="127"/>
      <c r="Z1046" s="127"/>
      <c r="AA1046" s="127"/>
      <c r="AB1046" s="127"/>
      <c r="AC1046" s="127"/>
      <c r="AD1046" s="127"/>
      <c r="AE1046" s="127"/>
      <c r="AF1046" s="127"/>
      <c r="AG1046" s="127"/>
      <c r="AH1046" s="127"/>
      <c r="AI1046" s="127"/>
      <c r="AJ1046" s="127"/>
      <c r="AK1046" s="127"/>
      <c r="AL1046" s="127"/>
      <c r="AM1046" s="127"/>
      <c r="AN1046" s="127"/>
      <c r="AO1046" s="127"/>
      <c r="AP1046" s="127"/>
      <c r="AR1046" s="113"/>
      <c r="AS1046" s="113"/>
      <c r="AT1046" s="113"/>
    </row>
    <row r="1047" spans="1:46" s="114" customFormat="1" x14ac:dyDescent="0.2">
      <c r="A1047" s="113"/>
      <c r="B1047" s="120"/>
      <c r="C1047" s="120"/>
      <c r="D1047" s="120"/>
      <c r="E1047" s="120"/>
      <c r="F1047" s="120"/>
      <c r="G1047" s="120"/>
      <c r="H1047" s="120"/>
      <c r="I1047" s="120"/>
      <c r="J1047" s="120"/>
      <c r="K1047" s="120"/>
      <c r="L1047" s="120"/>
      <c r="M1047" s="120"/>
      <c r="N1047" s="120"/>
      <c r="O1047" s="120"/>
      <c r="P1047" s="120"/>
      <c r="Q1047" s="120"/>
      <c r="R1047" s="120"/>
      <c r="S1047" s="120"/>
      <c r="T1047" s="120"/>
      <c r="U1047" s="120"/>
      <c r="V1047" s="120"/>
      <c r="W1047" s="120"/>
      <c r="X1047" s="120"/>
      <c r="Y1047" s="127"/>
      <c r="Z1047" s="127"/>
      <c r="AA1047" s="127"/>
      <c r="AB1047" s="127"/>
      <c r="AC1047" s="127"/>
      <c r="AD1047" s="127"/>
      <c r="AE1047" s="127"/>
      <c r="AF1047" s="127"/>
      <c r="AG1047" s="127"/>
      <c r="AH1047" s="127"/>
      <c r="AI1047" s="127"/>
      <c r="AJ1047" s="127"/>
      <c r="AK1047" s="127"/>
      <c r="AL1047" s="127"/>
      <c r="AM1047" s="127"/>
      <c r="AN1047" s="127"/>
      <c r="AO1047" s="127"/>
      <c r="AP1047" s="127"/>
      <c r="AR1047" s="113"/>
      <c r="AS1047" s="113"/>
      <c r="AT1047" s="113"/>
    </row>
    <row r="1048" spans="1:46" s="114" customFormat="1" x14ac:dyDescent="0.2">
      <c r="A1048" s="113"/>
      <c r="B1048" s="120"/>
      <c r="C1048" s="120"/>
      <c r="D1048" s="120"/>
      <c r="E1048" s="120"/>
      <c r="F1048" s="120"/>
      <c r="G1048" s="120"/>
      <c r="H1048" s="120"/>
      <c r="I1048" s="120"/>
      <c r="J1048" s="120"/>
      <c r="K1048" s="120"/>
      <c r="L1048" s="120"/>
      <c r="M1048" s="120"/>
      <c r="N1048" s="120"/>
      <c r="O1048" s="120"/>
      <c r="P1048" s="120"/>
      <c r="Q1048" s="120"/>
      <c r="R1048" s="120"/>
      <c r="S1048" s="120"/>
      <c r="T1048" s="120"/>
      <c r="U1048" s="120"/>
      <c r="V1048" s="120"/>
      <c r="W1048" s="120"/>
      <c r="X1048" s="120"/>
      <c r="Y1048" s="127"/>
      <c r="Z1048" s="127"/>
      <c r="AA1048" s="127"/>
      <c r="AB1048" s="127"/>
      <c r="AC1048" s="127"/>
      <c r="AD1048" s="127"/>
      <c r="AE1048" s="127"/>
      <c r="AF1048" s="127"/>
      <c r="AG1048" s="127"/>
      <c r="AH1048" s="127"/>
      <c r="AI1048" s="127"/>
      <c r="AJ1048" s="127"/>
      <c r="AK1048" s="127"/>
      <c r="AL1048" s="127"/>
      <c r="AM1048" s="127"/>
      <c r="AN1048" s="127"/>
      <c r="AO1048" s="127"/>
      <c r="AP1048" s="127"/>
      <c r="AR1048" s="113"/>
      <c r="AS1048" s="113"/>
      <c r="AT1048" s="113"/>
    </row>
    <row r="1049" spans="1:46" s="114" customFormat="1" x14ac:dyDescent="0.2">
      <c r="A1049" s="113"/>
      <c r="B1049" s="120"/>
      <c r="C1049" s="120"/>
      <c r="D1049" s="120"/>
      <c r="E1049" s="120"/>
      <c r="F1049" s="120"/>
      <c r="G1049" s="120"/>
      <c r="H1049" s="120"/>
      <c r="I1049" s="120"/>
      <c r="J1049" s="120"/>
      <c r="K1049" s="120"/>
      <c r="L1049" s="120"/>
      <c r="M1049" s="120"/>
      <c r="N1049" s="120"/>
      <c r="O1049" s="120"/>
      <c r="P1049" s="120"/>
      <c r="Q1049" s="120"/>
      <c r="R1049" s="120"/>
      <c r="S1049" s="120"/>
      <c r="T1049" s="120"/>
      <c r="U1049" s="120"/>
      <c r="V1049" s="120"/>
      <c r="W1049" s="120"/>
      <c r="X1049" s="120"/>
      <c r="Y1049" s="127"/>
      <c r="Z1049" s="127"/>
      <c r="AA1049" s="127"/>
      <c r="AB1049" s="127"/>
      <c r="AC1049" s="127"/>
      <c r="AD1049" s="127"/>
      <c r="AE1049" s="127"/>
      <c r="AF1049" s="127"/>
      <c r="AG1049" s="127"/>
      <c r="AH1049" s="127"/>
      <c r="AI1049" s="127"/>
      <c r="AJ1049" s="127"/>
      <c r="AK1049" s="127"/>
      <c r="AL1049" s="127"/>
      <c r="AM1049" s="127"/>
      <c r="AN1049" s="127"/>
      <c r="AO1049" s="127"/>
      <c r="AP1049" s="127"/>
      <c r="AR1049" s="113"/>
      <c r="AS1049" s="113"/>
      <c r="AT1049" s="113"/>
    </row>
    <row r="1050" spans="1:46" s="114" customFormat="1" x14ac:dyDescent="0.2">
      <c r="A1050" s="113"/>
      <c r="B1050" s="120"/>
      <c r="C1050" s="120"/>
      <c r="D1050" s="120"/>
      <c r="E1050" s="120"/>
      <c r="F1050" s="120"/>
      <c r="G1050" s="120"/>
      <c r="H1050" s="120"/>
      <c r="I1050" s="120"/>
      <c r="J1050" s="120"/>
      <c r="K1050" s="120"/>
      <c r="L1050" s="120"/>
      <c r="M1050" s="120"/>
      <c r="N1050" s="120"/>
      <c r="O1050" s="120"/>
      <c r="P1050" s="120"/>
      <c r="Q1050" s="120"/>
      <c r="R1050" s="120"/>
      <c r="S1050" s="120"/>
      <c r="T1050" s="120"/>
      <c r="U1050" s="120"/>
      <c r="V1050" s="120"/>
      <c r="W1050" s="120"/>
      <c r="X1050" s="120"/>
      <c r="Y1050" s="127"/>
      <c r="Z1050" s="127"/>
      <c r="AA1050" s="127"/>
      <c r="AB1050" s="127"/>
      <c r="AC1050" s="127"/>
      <c r="AD1050" s="127"/>
      <c r="AE1050" s="127"/>
      <c r="AF1050" s="127"/>
      <c r="AG1050" s="127"/>
      <c r="AH1050" s="127"/>
      <c r="AI1050" s="127"/>
      <c r="AJ1050" s="127"/>
      <c r="AK1050" s="127"/>
      <c r="AL1050" s="127"/>
      <c r="AM1050" s="127"/>
      <c r="AN1050" s="127"/>
      <c r="AO1050" s="127"/>
      <c r="AP1050" s="127"/>
      <c r="AR1050" s="113"/>
      <c r="AS1050" s="113"/>
      <c r="AT1050" s="113"/>
    </row>
    <row r="1051" spans="1:46" s="114" customFormat="1" x14ac:dyDescent="0.2">
      <c r="A1051" s="113"/>
      <c r="B1051" s="120"/>
      <c r="C1051" s="120"/>
      <c r="D1051" s="120"/>
      <c r="E1051" s="120"/>
      <c r="F1051" s="120"/>
      <c r="G1051" s="120"/>
      <c r="H1051" s="120"/>
      <c r="I1051" s="120"/>
      <c r="J1051" s="120"/>
      <c r="K1051" s="120"/>
      <c r="L1051" s="120"/>
      <c r="M1051" s="120"/>
      <c r="N1051" s="120"/>
      <c r="O1051" s="120"/>
      <c r="P1051" s="120"/>
      <c r="Q1051" s="120"/>
      <c r="R1051" s="120"/>
      <c r="S1051" s="120"/>
      <c r="T1051" s="120"/>
      <c r="U1051" s="120"/>
      <c r="V1051" s="120"/>
      <c r="W1051" s="120"/>
      <c r="X1051" s="120"/>
      <c r="Y1051" s="127"/>
      <c r="Z1051" s="127"/>
      <c r="AA1051" s="127"/>
      <c r="AB1051" s="127"/>
      <c r="AC1051" s="127"/>
      <c r="AD1051" s="127"/>
      <c r="AE1051" s="127"/>
      <c r="AF1051" s="127"/>
      <c r="AG1051" s="127"/>
      <c r="AH1051" s="127"/>
      <c r="AI1051" s="127"/>
      <c r="AJ1051" s="127"/>
      <c r="AK1051" s="127"/>
      <c r="AL1051" s="127"/>
      <c r="AM1051" s="127"/>
      <c r="AN1051" s="127"/>
      <c r="AO1051" s="127"/>
      <c r="AP1051" s="127"/>
      <c r="AR1051" s="113"/>
      <c r="AS1051" s="113"/>
      <c r="AT1051" s="113"/>
    </row>
    <row r="1052" spans="1:46" s="114" customFormat="1" x14ac:dyDescent="0.2">
      <c r="A1052" s="113"/>
      <c r="B1052" s="120"/>
      <c r="C1052" s="120"/>
      <c r="D1052" s="120"/>
      <c r="E1052" s="120"/>
      <c r="F1052" s="120"/>
      <c r="G1052" s="120"/>
      <c r="H1052" s="120"/>
      <c r="I1052" s="120"/>
      <c r="J1052" s="120"/>
      <c r="K1052" s="120"/>
      <c r="L1052" s="120"/>
      <c r="M1052" s="120"/>
      <c r="N1052" s="120"/>
      <c r="O1052" s="120"/>
      <c r="P1052" s="120"/>
      <c r="Q1052" s="120"/>
      <c r="R1052" s="120"/>
      <c r="S1052" s="120"/>
      <c r="T1052" s="120"/>
      <c r="U1052" s="120"/>
      <c r="V1052" s="120"/>
      <c r="W1052" s="120"/>
      <c r="X1052" s="120"/>
      <c r="Y1052" s="127"/>
      <c r="Z1052" s="127"/>
      <c r="AA1052" s="127"/>
      <c r="AB1052" s="127"/>
      <c r="AC1052" s="127"/>
      <c r="AD1052" s="127"/>
      <c r="AE1052" s="127"/>
      <c r="AF1052" s="127"/>
      <c r="AG1052" s="127"/>
      <c r="AH1052" s="127"/>
      <c r="AI1052" s="127"/>
      <c r="AJ1052" s="127"/>
      <c r="AK1052" s="127"/>
      <c r="AL1052" s="127"/>
      <c r="AM1052" s="127"/>
      <c r="AN1052" s="127"/>
      <c r="AO1052" s="127"/>
      <c r="AP1052" s="127"/>
      <c r="AR1052" s="113"/>
      <c r="AS1052" s="113"/>
      <c r="AT1052" s="113"/>
    </row>
    <row r="1053" spans="1:46" s="114" customFormat="1" x14ac:dyDescent="0.2">
      <c r="A1053" s="113"/>
      <c r="B1053" s="120"/>
      <c r="C1053" s="120"/>
      <c r="D1053" s="120"/>
      <c r="E1053" s="120"/>
      <c r="F1053" s="120"/>
      <c r="G1053" s="120"/>
      <c r="H1053" s="120"/>
      <c r="I1053" s="120"/>
      <c r="J1053" s="120"/>
      <c r="K1053" s="120"/>
      <c r="L1053" s="120"/>
      <c r="M1053" s="120"/>
      <c r="N1053" s="120"/>
      <c r="O1053" s="120"/>
      <c r="P1053" s="120"/>
      <c r="Q1053" s="120"/>
      <c r="R1053" s="120"/>
      <c r="S1053" s="120"/>
      <c r="T1053" s="120"/>
      <c r="U1053" s="120"/>
      <c r="V1053" s="120"/>
      <c r="W1053" s="120"/>
      <c r="X1053" s="120"/>
      <c r="Y1053" s="127"/>
      <c r="Z1053" s="127"/>
      <c r="AA1053" s="127"/>
      <c r="AB1053" s="127"/>
      <c r="AC1053" s="127"/>
      <c r="AD1053" s="127"/>
      <c r="AE1053" s="127"/>
      <c r="AF1053" s="127"/>
      <c r="AG1053" s="127"/>
      <c r="AH1053" s="127"/>
      <c r="AI1053" s="127"/>
      <c r="AJ1053" s="127"/>
      <c r="AK1053" s="127"/>
      <c r="AL1053" s="127"/>
      <c r="AM1053" s="127"/>
      <c r="AN1053" s="127"/>
      <c r="AO1053" s="127"/>
      <c r="AP1053" s="127"/>
      <c r="AR1053" s="113"/>
      <c r="AS1053" s="113"/>
      <c r="AT1053" s="113"/>
    </row>
    <row r="1054" spans="1:46" s="114" customFormat="1" x14ac:dyDescent="0.2">
      <c r="A1054" s="113"/>
      <c r="B1054" s="120"/>
      <c r="C1054" s="120"/>
      <c r="D1054" s="120"/>
      <c r="E1054" s="120"/>
      <c r="F1054" s="120"/>
      <c r="G1054" s="120"/>
      <c r="H1054" s="120"/>
      <c r="I1054" s="120"/>
      <c r="J1054" s="120"/>
      <c r="K1054" s="120"/>
      <c r="L1054" s="120"/>
      <c r="M1054" s="120"/>
      <c r="N1054" s="120"/>
      <c r="O1054" s="120"/>
      <c r="P1054" s="120"/>
      <c r="Q1054" s="120"/>
      <c r="R1054" s="120"/>
      <c r="S1054" s="120"/>
      <c r="T1054" s="120"/>
      <c r="U1054" s="120"/>
      <c r="V1054" s="120"/>
      <c r="W1054" s="120"/>
      <c r="X1054" s="120"/>
      <c r="Y1054" s="127"/>
      <c r="Z1054" s="127"/>
      <c r="AA1054" s="127"/>
      <c r="AB1054" s="127"/>
      <c r="AC1054" s="127"/>
      <c r="AD1054" s="127"/>
      <c r="AE1054" s="127"/>
      <c r="AF1054" s="127"/>
      <c r="AG1054" s="127"/>
      <c r="AH1054" s="127"/>
      <c r="AI1054" s="127"/>
      <c r="AJ1054" s="127"/>
      <c r="AK1054" s="127"/>
      <c r="AL1054" s="127"/>
      <c r="AM1054" s="127"/>
      <c r="AN1054" s="127"/>
      <c r="AO1054" s="127"/>
      <c r="AP1054" s="127"/>
      <c r="AR1054" s="113"/>
      <c r="AS1054" s="113"/>
      <c r="AT1054" s="113"/>
    </row>
    <row r="1055" spans="1:46" s="114" customFormat="1" x14ac:dyDescent="0.2">
      <c r="A1055" s="113"/>
      <c r="B1055" s="120"/>
      <c r="C1055" s="120"/>
      <c r="D1055" s="120"/>
      <c r="E1055" s="120"/>
      <c r="F1055" s="120"/>
      <c r="G1055" s="120"/>
      <c r="H1055" s="120"/>
      <c r="I1055" s="120"/>
      <c r="J1055" s="120"/>
      <c r="K1055" s="120"/>
      <c r="L1055" s="120"/>
      <c r="M1055" s="120"/>
      <c r="N1055" s="120"/>
      <c r="O1055" s="120"/>
      <c r="P1055" s="120"/>
      <c r="Q1055" s="120"/>
      <c r="R1055" s="120"/>
      <c r="S1055" s="120"/>
      <c r="T1055" s="120"/>
      <c r="U1055" s="120"/>
      <c r="V1055" s="120"/>
      <c r="W1055" s="120"/>
      <c r="X1055" s="120"/>
      <c r="Y1055" s="127"/>
      <c r="Z1055" s="127"/>
      <c r="AA1055" s="127"/>
      <c r="AB1055" s="127"/>
      <c r="AC1055" s="127"/>
      <c r="AD1055" s="127"/>
      <c r="AE1055" s="127"/>
      <c r="AF1055" s="127"/>
      <c r="AG1055" s="127"/>
      <c r="AH1055" s="127"/>
      <c r="AI1055" s="127"/>
      <c r="AJ1055" s="127"/>
      <c r="AK1055" s="127"/>
      <c r="AL1055" s="127"/>
      <c r="AM1055" s="127"/>
      <c r="AN1055" s="127"/>
      <c r="AO1055" s="127"/>
      <c r="AP1055" s="127"/>
      <c r="AR1055" s="113"/>
      <c r="AS1055" s="113"/>
      <c r="AT1055" s="113"/>
    </row>
    <row r="1056" spans="1:46" s="114" customFormat="1" x14ac:dyDescent="0.2">
      <c r="A1056" s="113"/>
      <c r="B1056" s="120"/>
      <c r="C1056" s="120"/>
      <c r="D1056" s="120"/>
      <c r="E1056" s="120"/>
      <c r="F1056" s="120"/>
      <c r="G1056" s="120"/>
      <c r="H1056" s="120"/>
      <c r="I1056" s="120"/>
      <c r="J1056" s="120"/>
      <c r="K1056" s="120"/>
      <c r="L1056" s="120"/>
      <c r="M1056" s="120"/>
      <c r="N1056" s="120"/>
      <c r="O1056" s="120"/>
      <c r="P1056" s="120"/>
      <c r="Q1056" s="120"/>
      <c r="R1056" s="120"/>
      <c r="S1056" s="120"/>
      <c r="T1056" s="120"/>
      <c r="U1056" s="120"/>
      <c r="V1056" s="120"/>
      <c r="W1056" s="120"/>
      <c r="X1056" s="120"/>
      <c r="Y1056" s="127"/>
      <c r="Z1056" s="127"/>
      <c r="AA1056" s="127"/>
      <c r="AB1056" s="127"/>
      <c r="AC1056" s="127"/>
      <c r="AD1056" s="127"/>
      <c r="AE1056" s="127"/>
      <c r="AF1056" s="127"/>
      <c r="AG1056" s="127"/>
      <c r="AH1056" s="127"/>
      <c r="AI1056" s="127"/>
      <c r="AJ1056" s="127"/>
      <c r="AK1056" s="127"/>
      <c r="AL1056" s="127"/>
      <c r="AM1056" s="127"/>
      <c r="AN1056" s="127"/>
      <c r="AO1056" s="127"/>
      <c r="AP1056" s="127"/>
      <c r="AR1056" s="113"/>
      <c r="AS1056" s="113"/>
      <c r="AT1056" s="113"/>
    </row>
    <row r="1057" spans="1:46" s="114" customFormat="1" x14ac:dyDescent="0.2">
      <c r="A1057" s="113"/>
      <c r="B1057" s="120"/>
      <c r="C1057" s="120"/>
      <c r="D1057" s="120"/>
      <c r="E1057" s="120"/>
      <c r="F1057" s="120"/>
      <c r="G1057" s="120"/>
      <c r="H1057" s="120"/>
      <c r="I1057" s="120"/>
      <c r="J1057" s="120"/>
      <c r="K1057" s="120"/>
      <c r="L1057" s="120"/>
      <c r="M1057" s="120"/>
      <c r="N1057" s="120"/>
      <c r="O1057" s="120"/>
      <c r="P1057" s="120"/>
      <c r="Q1057" s="120"/>
      <c r="R1057" s="120"/>
      <c r="S1057" s="120"/>
      <c r="T1057" s="120"/>
      <c r="U1057" s="120"/>
      <c r="V1057" s="120"/>
      <c r="W1057" s="120"/>
      <c r="X1057" s="120"/>
      <c r="Y1057" s="127"/>
      <c r="Z1057" s="127"/>
      <c r="AA1057" s="127"/>
      <c r="AB1057" s="127"/>
      <c r="AC1057" s="127"/>
      <c r="AD1057" s="127"/>
      <c r="AE1057" s="127"/>
      <c r="AF1057" s="127"/>
      <c r="AG1057" s="127"/>
      <c r="AH1057" s="127"/>
      <c r="AI1057" s="127"/>
      <c r="AJ1057" s="127"/>
      <c r="AK1057" s="127"/>
      <c r="AL1057" s="127"/>
      <c r="AM1057" s="127"/>
      <c r="AN1057" s="127"/>
      <c r="AO1057" s="127"/>
      <c r="AP1057" s="127"/>
      <c r="AR1057" s="113"/>
      <c r="AS1057" s="113"/>
      <c r="AT1057" s="113"/>
    </row>
    <row r="1058" spans="1:46" s="114" customFormat="1" x14ac:dyDescent="0.2">
      <c r="A1058" s="113"/>
      <c r="B1058" s="120"/>
      <c r="C1058" s="120"/>
      <c r="D1058" s="120"/>
      <c r="E1058" s="120"/>
      <c r="F1058" s="120"/>
      <c r="G1058" s="120"/>
      <c r="H1058" s="120"/>
      <c r="I1058" s="120"/>
      <c r="J1058" s="120"/>
      <c r="K1058" s="120"/>
      <c r="L1058" s="120"/>
      <c r="M1058" s="120"/>
      <c r="N1058" s="120"/>
      <c r="O1058" s="120"/>
      <c r="P1058" s="120"/>
      <c r="Q1058" s="120"/>
      <c r="R1058" s="120"/>
      <c r="S1058" s="120"/>
      <c r="T1058" s="120"/>
      <c r="U1058" s="120"/>
      <c r="V1058" s="120"/>
      <c r="W1058" s="120"/>
      <c r="X1058" s="120"/>
      <c r="Y1058" s="127"/>
      <c r="Z1058" s="127"/>
      <c r="AA1058" s="127"/>
      <c r="AB1058" s="127"/>
      <c r="AC1058" s="127"/>
      <c r="AD1058" s="127"/>
      <c r="AE1058" s="127"/>
      <c r="AF1058" s="127"/>
      <c r="AG1058" s="127"/>
      <c r="AH1058" s="127"/>
      <c r="AI1058" s="127"/>
      <c r="AJ1058" s="127"/>
      <c r="AK1058" s="127"/>
      <c r="AL1058" s="127"/>
      <c r="AM1058" s="127"/>
      <c r="AN1058" s="127"/>
      <c r="AO1058" s="127"/>
      <c r="AP1058" s="127"/>
      <c r="AR1058" s="113"/>
      <c r="AS1058" s="113"/>
      <c r="AT1058" s="113"/>
    </row>
    <row r="1059" spans="1:46" s="114" customFormat="1" x14ac:dyDescent="0.2">
      <c r="A1059" s="113"/>
      <c r="B1059" s="120"/>
      <c r="C1059" s="120"/>
      <c r="D1059" s="120"/>
      <c r="E1059" s="120"/>
      <c r="F1059" s="120"/>
      <c r="G1059" s="120"/>
      <c r="H1059" s="120"/>
      <c r="I1059" s="120"/>
      <c r="J1059" s="120"/>
      <c r="K1059" s="120"/>
      <c r="L1059" s="120"/>
      <c r="M1059" s="120"/>
      <c r="N1059" s="120"/>
      <c r="O1059" s="120"/>
      <c r="P1059" s="120"/>
      <c r="Q1059" s="120"/>
      <c r="R1059" s="120"/>
      <c r="S1059" s="120"/>
      <c r="T1059" s="120"/>
      <c r="U1059" s="120"/>
      <c r="V1059" s="120"/>
      <c r="W1059" s="120"/>
      <c r="X1059" s="120"/>
      <c r="Y1059" s="127"/>
      <c r="Z1059" s="127"/>
      <c r="AA1059" s="127"/>
      <c r="AB1059" s="127"/>
      <c r="AC1059" s="127"/>
      <c r="AD1059" s="127"/>
      <c r="AE1059" s="127"/>
      <c r="AF1059" s="127"/>
      <c r="AG1059" s="127"/>
      <c r="AH1059" s="127"/>
      <c r="AI1059" s="127"/>
      <c r="AJ1059" s="127"/>
      <c r="AK1059" s="127"/>
      <c r="AL1059" s="127"/>
      <c r="AM1059" s="127"/>
      <c r="AN1059" s="127"/>
      <c r="AO1059" s="127"/>
      <c r="AP1059" s="127"/>
      <c r="AR1059" s="113"/>
      <c r="AS1059" s="113"/>
      <c r="AT1059" s="113"/>
    </row>
    <row r="1060" spans="1:46" s="114" customFormat="1" x14ac:dyDescent="0.2">
      <c r="A1060" s="113"/>
      <c r="B1060" s="120"/>
      <c r="C1060" s="120"/>
      <c r="D1060" s="120"/>
      <c r="E1060" s="120"/>
      <c r="F1060" s="120"/>
      <c r="G1060" s="120"/>
      <c r="H1060" s="120"/>
      <c r="I1060" s="120"/>
      <c r="J1060" s="120"/>
      <c r="K1060" s="120"/>
      <c r="L1060" s="120"/>
      <c r="M1060" s="120"/>
      <c r="N1060" s="120"/>
      <c r="O1060" s="120"/>
      <c r="P1060" s="120"/>
      <c r="Q1060" s="120"/>
      <c r="R1060" s="120"/>
      <c r="S1060" s="120"/>
      <c r="T1060" s="120"/>
      <c r="U1060" s="120"/>
      <c r="V1060" s="120"/>
      <c r="W1060" s="120"/>
      <c r="X1060" s="120"/>
      <c r="Y1060" s="127"/>
      <c r="Z1060" s="127"/>
      <c r="AA1060" s="127"/>
      <c r="AB1060" s="127"/>
      <c r="AC1060" s="127"/>
      <c r="AD1060" s="127"/>
      <c r="AE1060" s="127"/>
      <c r="AF1060" s="127"/>
      <c r="AG1060" s="127"/>
      <c r="AH1060" s="127"/>
      <c r="AI1060" s="127"/>
      <c r="AJ1060" s="127"/>
      <c r="AK1060" s="127"/>
      <c r="AL1060" s="127"/>
      <c r="AM1060" s="127"/>
      <c r="AN1060" s="127"/>
      <c r="AO1060" s="127"/>
      <c r="AP1060" s="127"/>
      <c r="AR1060" s="113"/>
      <c r="AS1060" s="113"/>
      <c r="AT1060" s="113"/>
    </row>
    <row r="1061" spans="1:46" s="114" customFormat="1" x14ac:dyDescent="0.2">
      <c r="A1061" s="113"/>
      <c r="B1061" s="120"/>
      <c r="C1061" s="120"/>
      <c r="D1061" s="120"/>
      <c r="E1061" s="120"/>
      <c r="F1061" s="120"/>
      <c r="G1061" s="120"/>
      <c r="H1061" s="120"/>
      <c r="I1061" s="120"/>
      <c r="J1061" s="120"/>
      <c r="K1061" s="120"/>
      <c r="L1061" s="120"/>
      <c r="M1061" s="120"/>
      <c r="N1061" s="120"/>
      <c r="O1061" s="120"/>
      <c r="P1061" s="120"/>
      <c r="Q1061" s="120"/>
      <c r="R1061" s="120"/>
      <c r="S1061" s="120"/>
      <c r="T1061" s="120"/>
      <c r="U1061" s="120"/>
      <c r="V1061" s="120"/>
      <c r="W1061" s="120"/>
      <c r="X1061" s="120"/>
      <c r="Y1061" s="127"/>
      <c r="Z1061" s="127"/>
      <c r="AA1061" s="127"/>
      <c r="AB1061" s="127"/>
      <c r="AC1061" s="127"/>
      <c r="AD1061" s="127"/>
      <c r="AE1061" s="127"/>
      <c r="AF1061" s="127"/>
      <c r="AG1061" s="127"/>
      <c r="AH1061" s="127"/>
      <c r="AI1061" s="127"/>
      <c r="AJ1061" s="127"/>
      <c r="AK1061" s="127"/>
      <c r="AL1061" s="127"/>
      <c r="AM1061" s="127"/>
      <c r="AN1061" s="127"/>
      <c r="AO1061" s="127"/>
      <c r="AP1061" s="127"/>
      <c r="AR1061" s="113"/>
      <c r="AS1061" s="113"/>
      <c r="AT1061" s="113"/>
    </row>
    <row r="1062" spans="1:46" s="114" customFormat="1" x14ac:dyDescent="0.2">
      <c r="A1062" s="113"/>
      <c r="B1062" s="120"/>
      <c r="C1062" s="120"/>
      <c r="D1062" s="120"/>
      <c r="E1062" s="120"/>
      <c r="F1062" s="120"/>
      <c r="G1062" s="120"/>
      <c r="H1062" s="120"/>
      <c r="I1062" s="120"/>
      <c r="J1062" s="120"/>
      <c r="K1062" s="120"/>
      <c r="L1062" s="120"/>
      <c r="M1062" s="120"/>
      <c r="N1062" s="120"/>
      <c r="O1062" s="120"/>
      <c r="P1062" s="120"/>
      <c r="Q1062" s="120"/>
      <c r="R1062" s="120"/>
      <c r="S1062" s="120"/>
      <c r="T1062" s="120"/>
      <c r="U1062" s="120"/>
      <c r="V1062" s="120"/>
      <c r="W1062" s="120"/>
      <c r="X1062" s="120"/>
      <c r="Y1062" s="127"/>
      <c r="Z1062" s="127"/>
      <c r="AA1062" s="127"/>
      <c r="AB1062" s="127"/>
      <c r="AC1062" s="127"/>
      <c r="AD1062" s="127"/>
      <c r="AE1062" s="127"/>
      <c r="AF1062" s="127"/>
      <c r="AG1062" s="127"/>
      <c r="AH1062" s="127"/>
      <c r="AI1062" s="127"/>
      <c r="AJ1062" s="127"/>
      <c r="AK1062" s="127"/>
      <c r="AL1062" s="127"/>
      <c r="AM1062" s="127"/>
      <c r="AN1062" s="127"/>
      <c r="AO1062" s="127"/>
      <c r="AP1062" s="127"/>
      <c r="AR1062" s="113"/>
      <c r="AS1062" s="113"/>
      <c r="AT1062" s="113"/>
    </row>
    <row r="1063" spans="1:46" s="114" customFormat="1" x14ac:dyDescent="0.2">
      <c r="A1063" s="113"/>
      <c r="B1063" s="120"/>
      <c r="C1063" s="120"/>
      <c r="D1063" s="120"/>
      <c r="E1063" s="120"/>
      <c r="F1063" s="120"/>
      <c r="G1063" s="120"/>
      <c r="H1063" s="120"/>
      <c r="I1063" s="120"/>
      <c r="J1063" s="120"/>
      <c r="K1063" s="120"/>
      <c r="L1063" s="120"/>
      <c r="M1063" s="120"/>
      <c r="N1063" s="120"/>
      <c r="O1063" s="120"/>
      <c r="P1063" s="120"/>
      <c r="Q1063" s="120"/>
      <c r="R1063" s="120"/>
      <c r="S1063" s="120"/>
      <c r="T1063" s="120"/>
      <c r="U1063" s="120"/>
      <c r="V1063" s="120"/>
      <c r="W1063" s="120"/>
      <c r="X1063" s="120"/>
      <c r="Y1063" s="127"/>
      <c r="Z1063" s="127"/>
      <c r="AA1063" s="127"/>
      <c r="AB1063" s="127"/>
      <c r="AC1063" s="127"/>
      <c r="AD1063" s="127"/>
      <c r="AE1063" s="127"/>
      <c r="AF1063" s="127"/>
      <c r="AG1063" s="127"/>
      <c r="AH1063" s="127"/>
      <c r="AI1063" s="127"/>
      <c r="AJ1063" s="127"/>
      <c r="AK1063" s="127"/>
      <c r="AL1063" s="127"/>
      <c r="AM1063" s="127"/>
      <c r="AN1063" s="127"/>
      <c r="AO1063" s="127"/>
      <c r="AP1063" s="127"/>
      <c r="AR1063" s="113"/>
      <c r="AS1063" s="113"/>
      <c r="AT1063" s="113"/>
    </row>
    <row r="1064" spans="1:46" s="114" customFormat="1" x14ac:dyDescent="0.2">
      <c r="A1064" s="113"/>
      <c r="B1064" s="120"/>
      <c r="C1064" s="120"/>
      <c r="D1064" s="120"/>
      <c r="E1064" s="120"/>
      <c r="F1064" s="120"/>
      <c r="G1064" s="120"/>
      <c r="H1064" s="120"/>
      <c r="I1064" s="120"/>
      <c r="J1064" s="120"/>
      <c r="K1064" s="120"/>
      <c r="L1064" s="120"/>
      <c r="M1064" s="120"/>
      <c r="N1064" s="120"/>
      <c r="O1064" s="120"/>
      <c r="P1064" s="120"/>
      <c r="Q1064" s="120"/>
      <c r="R1064" s="120"/>
      <c r="S1064" s="120"/>
      <c r="T1064" s="120"/>
      <c r="U1064" s="120"/>
      <c r="V1064" s="120"/>
      <c r="W1064" s="120"/>
      <c r="X1064" s="120"/>
      <c r="Y1064" s="127"/>
      <c r="Z1064" s="127"/>
      <c r="AA1064" s="127"/>
      <c r="AB1064" s="127"/>
      <c r="AC1064" s="127"/>
      <c r="AD1064" s="127"/>
      <c r="AE1064" s="127"/>
      <c r="AF1064" s="127"/>
      <c r="AG1064" s="127"/>
      <c r="AH1064" s="127"/>
      <c r="AI1064" s="127"/>
      <c r="AJ1064" s="127"/>
      <c r="AK1064" s="127"/>
      <c r="AL1064" s="127"/>
      <c r="AM1064" s="127"/>
      <c r="AN1064" s="127"/>
      <c r="AO1064" s="127"/>
      <c r="AP1064" s="127"/>
      <c r="AR1064" s="113"/>
      <c r="AS1064" s="113"/>
      <c r="AT1064" s="113"/>
    </row>
    <row r="1065" spans="1:46" s="114" customFormat="1" x14ac:dyDescent="0.2">
      <c r="A1065" s="113"/>
      <c r="B1065" s="120"/>
      <c r="C1065" s="120"/>
      <c r="D1065" s="120"/>
      <c r="E1065" s="120"/>
      <c r="F1065" s="120"/>
      <c r="G1065" s="120"/>
      <c r="H1065" s="120"/>
      <c r="I1065" s="120"/>
      <c r="J1065" s="120"/>
      <c r="K1065" s="120"/>
      <c r="L1065" s="120"/>
      <c r="M1065" s="120"/>
      <c r="N1065" s="120"/>
      <c r="O1065" s="120"/>
      <c r="P1065" s="120"/>
      <c r="Q1065" s="120"/>
      <c r="R1065" s="120"/>
      <c r="S1065" s="120"/>
      <c r="T1065" s="120"/>
      <c r="U1065" s="120"/>
      <c r="V1065" s="120"/>
      <c r="W1065" s="120"/>
      <c r="X1065" s="120"/>
      <c r="Y1065" s="127"/>
      <c r="Z1065" s="127"/>
      <c r="AA1065" s="127"/>
      <c r="AB1065" s="127"/>
      <c r="AC1065" s="127"/>
      <c r="AD1065" s="127"/>
      <c r="AE1065" s="127"/>
      <c r="AF1065" s="127"/>
      <c r="AG1065" s="127"/>
      <c r="AH1065" s="127"/>
      <c r="AI1065" s="127"/>
      <c r="AJ1065" s="127"/>
      <c r="AK1065" s="127"/>
      <c r="AL1065" s="127"/>
      <c r="AM1065" s="127"/>
      <c r="AN1065" s="127"/>
      <c r="AO1065" s="127"/>
      <c r="AP1065" s="127"/>
      <c r="AR1065" s="113"/>
      <c r="AS1065" s="113"/>
      <c r="AT1065" s="113"/>
    </row>
    <row r="1066" spans="1:46" s="114" customFormat="1" x14ac:dyDescent="0.2">
      <c r="A1066" s="113"/>
      <c r="B1066" s="120"/>
      <c r="C1066" s="120"/>
      <c r="D1066" s="120"/>
      <c r="E1066" s="120"/>
      <c r="F1066" s="120"/>
      <c r="G1066" s="120"/>
      <c r="H1066" s="120"/>
      <c r="I1066" s="120"/>
      <c r="J1066" s="120"/>
      <c r="K1066" s="120"/>
      <c r="L1066" s="120"/>
      <c r="M1066" s="120"/>
      <c r="N1066" s="120"/>
      <c r="O1066" s="120"/>
      <c r="P1066" s="120"/>
      <c r="Q1066" s="120"/>
      <c r="R1066" s="120"/>
      <c r="S1066" s="120"/>
      <c r="T1066" s="120"/>
      <c r="U1066" s="120"/>
      <c r="V1066" s="120"/>
      <c r="W1066" s="120"/>
      <c r="X1066" s="120"/>
      <c r="Y1066" s="127"/>
      <c r="Z1066" s="127"/>
      <c r="AA1066" s="127"/>
      <c r="AB1066" s="127"/>
      <c r="AC1066" s="127"/>
      <c r="AD1066" s="127"/>
      <c r="AE1066" s="127"/>
      <c r="AF1066" s="127"/>
      <c r="AG1066" s="127"/>
      <c r="AH1066" s="127"/>
      <c r="AI1066" s="127"/>
      <c r="AJ1066" s="127"/>
      <c r="AK1066" s="127"/>
      <c r="AL1066" s="127"/>
      <c r="AM1066" s="127"/>
      <c r="AN1066" s="127"/>
      <c r="AO1066" s="127"/>
      <c r="AP1066" s="127"/>
      <c r="AR1066" s="113"/>
      <c r="AS1066" s="113"/>
      <c r="AT1066" s="113"/>
    </row>
    <row r="1067" spans="1:46" s="114" customFormat="1" x14ac:dyDescent="0.2">
      <c r="A1067" s="113"/>
      <c r="B1067" s="120"/>
      <c r="C1067" s="120"/>
      <c r="D1067" s="120"/>
      <c r="E1067" s="120"/>
      <c r="F1067" s="120"/>
      <c r="G1067" s="120"/>
      <c r="H1067" s="120"/>
      <c r="I1067" s="120"/>
      <c r="J1067" s="120"/>
      <c r="K1067" s="120"/>
      <c r="L1067" s="120"/>
      <c r="M1067" s="120"/>
      <c r="N1067" s="120"/>
      <c r="O1067" s="120"/>
      <c r="P1067" s="120"/>
      <c r="Q1067" s="120"/>
      <c r="R1067" s="120"/>
      <c r="S1067" s="120"/>
      <c r="T1067" s="120"/>
      <c r="U1067" s="120"/>
      <c r="V1067" s="120"/>
      <c r="W1067" s="120"/>
      <c r="X1067" s="120"/>
      <c r="Y1067" s="127"/>
      <c r="Z1067" s="127"/>
      <c r="AA1067" s="127"/>
      <c r="AB1067" s="127"/>
      <c r="AC1067" s="127"/>
      <c r="AD1067" s="127"/>
      <c r="AE1067" s="127"/>
      <c r="AF1067" s="127"/>
      <c r="AG1067" s="127"/>
      <c r="AH1067" s="127"/>
      <c r="AI1067" s="127"/>
      <c r="AJ1067" s="127"/>
      <c r="AK1067" s="127"/>
      <c r="AL1067" s="127"/>
      <c r="AM1067" s="127"/>
      <c r="AN1067" s="127"/>
      <c r="AO1067" s="127"/>
      <c r="AP1067" s="127"/>
      <c r="AR1067" s="113"/>
      <c r="AS1067" s="113"/>
      <c r="AT1067" s="113"/>
    </row>
    <row r="1068" spans="1:46" s="114" customFormat="1" x14ac:dyDescent="0.2">
      <c r="A1068" s="113"/>
      <c r="B1068" s="120"/>
      <c r="C1068" s="120"/>
      <c r="D1068" s="120"/>
      <c r="E1068" s="120"/>
      <c r="F1068" s="120"/>
      <c r="G1068" s="120"/>
      <c r="H1068" s="120"/>
      <c r="I1068" s="120"/>
      <c r="J1068" s="120"/>
      <c r="K1068" s="120"/>
      <c r="L1068" s="120"/>
      <c r="M1068" s="120"/>
      <c r="N1068" s="120"/>
      <c r="O1068" s="120"/>
      <c r="P1068" s="120"/>
      <c r="Q1068" s="120"/>
      <c r="R1068" s="120"/>
      <c r="S1068" s="120"/>
      <c r="T1068" s="120"/>
      <c r="U1068" s="120"/>
      <c r="V1068" s="120"/>
      <c r="W1068" s="120"/>
      <c r="X1068" s="120"/>
      <c r="Y1068" s="127"/>
      <c r="Z1068" s="127"/>
      <c r="AA1068" s="127"/>
      <c r="AB1068" s="127"/>
      <c r="AC1068" s="127"/>
      <c r="AD1068" s="127"/>
      <c r="AE1068" s="127"/>
      <c r="AF1068" s="127"/>
      <c r="AG1068" s="127"/>
      <c r="AH1068" s="127"/>
      <c r="AI1068" s="127"/>
      <c r="AJ1068" s="127"/>
      <c r="AK1068" s="127"/>
      <c r="AL1068" s="127"/>
      <c r="AM1068" s="127"/>
      <c r="AN1068" s="127"/>
      <c r="AO1068" s="127"/>
      <c r="AP1068" s="127"/>
      <c r="AR1068" s="113"/>
      <c r="AS1068" s="113"/>
      <c r="AT1068" s="113"/>
    </row>
    <row r="1069" spans="1:46" s="114" customFormat="1" x14ac:dyDescent="0.2">
      <c r="A1069" s="113"/>
      <c r="B1069" s="120"/>
      <c r="C1069" s="120"/>
      <c r="D1069" s="120"/>
      <c r="E1069" s="120"/>
      <c r="F1069" s="120"/>
      <c r="G1069" s="120"/>
      <c r="H1069" s="120"/>
      <c r="I1069" s="120"/>
      <c r="J1069" s="120"/>
      <c r="K1069" s="120"/>
      <c r="L1069" s="120"/>
      <c r="M1069" s="120"/>
      <c r="N1069" s="120"/>
      <c r="O1069" s="120"/>
      <c r="P1069" s="120"/>
      <c r="Q1069" s="120"/>
      <c r="R1069" s="120"/>
      <c r="S1069" s="120"/>
      <c r="T1069" s="120"/>
      <c r="U1069" s="120"/>
      <c r="V1069" s="120"/>
      <c r="W1069" s="120"/>
      <c r="X1069" s="120"/>
      <c r="Y1069" s="127"/>
      <c r="Z1069" s="127"/>
      <c r="AA1069" s="127"/>
      <c r="AB1069" s="127"/>
      <c r="AC1069" s="127"/>
      <c r="AD1069" s="127"/>
      <c r="AE1069" s="127"/>
      <c r="AF1069" s="127"/>
      <c r="AG1069" s="127"/>
      <c r="AH1069" s="127"/>
      <c r="AI1069" s="127"/>
      <c r="AJ1069" s="127"/>
      <c r="AK1069" s="127"/>
      <c r="AL1069" s="127"/>
      <c r="AM1069" s="127"/>
      <c r="AN1069" s="127"/>
      <c r="AO1069" s="127"/>
      <c r="AP1069" s="127"/>
      <c r="AR1069" s="113"/>
      <c r="AS1069" s="113"/>
      <c r="AT1069" s="113"/>
    </row>
    <row r="1070" spans="1:46" s="114" customFormat="1" x14ac:dyDescent="0.2">
      <c r="A1070" s="113"/>
      <c r="B1070" s="120"/>
      <c r="C1070" s="120"/>
      <c r="D1070" s="120"/>
      <c r="E1070" s="120"/>
      <c r="F1070" s="120"/>
      <c r="G1070" s="120"/>
      <c r="H1070" s="120"/>
      <c r="I1070" s="120"/>
      <c r="J1070" s="120"/>
      <c r="K1070" s="120"/>
      <c r="L1070" s="120"/>
      <c r="M1070" s="120"/>
      <c r="N1070" s="120"/>
      <c r="O1070" s="120"/>
      <c r="P1070" s="120"/>
      <c r="Q1070" s="120"/>
      <c r="R1070" s="120"/>
      <c r="S1070" s="120"/>
      <c r="T1070" s="120"/>
      <c r="U1070" s="120"/>
      <c r="V1070" s="120"/>
      <c r="W1070" s="120"/>
      <c r="X1070" s="120"/>
      <c r="Y1070" s="127"/>
      <c r="Z1070" s="127"/>
      <c r="AA1070" s="127"/>
      <c r="AB1070" s="127"/>
      <c r="AC1070" s="127"/>
      <c r="AD1070" s="127"/>
      <c r="AE1070" s="127"/>
      <c r="AF1070" s="127"/>
      <c r="AG1070" s="127"/>
      <c r="AH1070" s="127"/>
      <c r="AI1070" s="127"/>
      <c r="AJ1070" s="127"/>
      <c r="AK1070" s="127"/>
      <c r="AL1070" s="127"/>
      <c r="AM1070" s="127"/>
      <c r="AN1070" s="127"/>
      <c r="AO1070" s="127"/>
      <c r="AP1070" s="127"/>
      <c r="AR1070" s="113"/>
      <c r="AS1070" s="113"/>
      <c r="AT1070" s="113"/>
    </row>
    <row r="1071" spans="1:46" s="114" customFormat="1" x14ac:dyDescent="0.2">
      <c r="A1071" s="113"/>
      <c r="B1071" s="120"/>
      <c r="C1071" s="120"/>
      <c r="D1071" s="120"/>
      <c r="E1071" s="120"/>
      <c r="F1071" s="120"/>
      <c r="G1071" s="120"/>
      <c r="H1071" s="120"/>
      <c r="I1071" s="120"/>
      <c r="J1071" s="120"/>
      <c r="K1071" s="120"/>
      <c r="L1071" s="120"/>
      <c r="M1071" s="120"/>
      <c r="N1071" s="120"/>
      <c r="O1071" s="120"/>
      <c r="P1071" s="120"/>
      <c r="Q1071" s="120"/>
      <c r="R1071" s="120"/>
      <c r="S1071" s="120"/>
      <c r="T1071" s="120"/>
      <c r="U1071" s="120"/>
      <c r="V1071" s="120"/>
      <c r="W1071" s="120"/>
      <c r="X1071" s="120"/>
      <c r="Y1071" s="127"/>
      <c r="Z1071" s="127"/>
      <c r="AA1071" s="127"/>
      <c r="AB1071" s="127"/>
      <c r="AC1071" s="127"/>
      <c r="AD1071" s="127"/>
      <c r="AE1071" s="127"/>
      <c r="AF1071" s="127"/>
      <c r="AG1071" s="127"/>
      <c r="AH1071" s="127"/>
      <c r="AI1071" s="127"/>
      <c r="AJ1071" s="127"/>
      <c r="AK1071" s="127"/>
      <c r="AL1071" s="127"/>
      <c r="AM1071" s="127"/>
      <c r="AN1071" s="127"/>
      <c r="AO1071" s="127"/>
      <c r="AP1071" s="127"/>
      <c r="AR1071" s="113"/>
      <c r="AS1071" s="113"/>
      <c r="AT1071" s="113"/>
    </row>
    <row r="1072" spans="1:46" s="114" customFormat="1" x14ac:dyDescent="0.2">
      <c r="A1072" s="113"/>
      <c r="B1072" s="120"/>
      <c r="C1072" s="120"/>
      <c r="D1072" s="120"/>
      <c r="E1072" s="120"/>
      <c r="F1072" s="120"/>
      <c r="G1072" s="120"/>
      <c r="H1072" s="120"/>
      <c r="I1072" s="120"/>
      <c r="J1072" s="120"/>
      <c r="K1072" s="120"/>
      <c r="L1072" s="120"/>
      <c r="M1072" s="120"/>
      <c r="N1072" s="120"/>
      <c r="O1072" s="120"/>
      <c r="P1072" s="120"/>
      <c r="Q1072" s="120"/>
      <c r="R1072" s="120"/>
      <c r="S1072" s="120"/>
      <c r="T1072" s="120"/>
      <c r="U1072" s="120"/>
      <c r="V1072" s="120"/>
      <c r="W1072" s="120"/>
      <c r="X1072" s="120"/>
      <c r="Y1072" s="127"/>
      <c r="Z1072" s="127"/>
      <c r="AA1072" s="127"/>
      <c r="AB1072" s="127"/>
      <c r="AC1072" s="127"/>
      <c r="AD1072" s="127"/>
      <c r="AE1072" s="127"/>
      <c r="AF1072" s="127"/>
      <c r="AG1072" s="127"/>
      <c r="AH1072" s="127"/>
      <c r="AI1072" s="127"/>
      <c r="AJ1072" s="127"/>
      <c r="AK1072" s="127"/>
      <c r="AL1072" s="127"/>
      <c r="AM1072" s="127"/>
      <c r="AN1072" s="127"/>
      <c r="AO1072" s="127"/>
      <c r="AP1072" s="127"/>
      <c r="AR1072" s="113"/>
      <c r="AS1072" s="113"/>
      <c r="AT1072" s="113"/>
    </row>
    <row r="1073" spans="1:46" s="114" customFormat="1" x14ac:dyDescent="0.2">
      <c r="A1073" s="113"/>
      <c r="B1073" s="120"/>
      <c r="C1073" s="120"/>
      <c r="D1073" s="120"/>
      <c r="E1073" s="120"/>
      <c r="F1073" s="120"/>
      <c r="G1073" s="120"/>
      <c r="H1073" s="120"/>
      <c r="I1073" s="120"/>
      <c r="J1073" s="120"/>
      <c r="K1073" s="120"/>
      <c r="L1073" s="120"/>
      <c r="M1073" s="120"/>
      <c r="N1073" s="120"/>
      <c r="O1073" s="120"/>
      <c r="P1073" s="120"/>
      <c r="Q1073" s="120"/>
      <c r="R1073" s="120"/>
      <c r="S1073" s="120"/>
      <c r="T1073" s="120"/>
      <c r="U1073" s="120"/>
      <c r="V1073" s="120"/>
      <c r="W1073" s="120"/>
      <c r="X1073" s="120"/>
      <c r="Y1073" s="127"/>
      <c r="Z1073" s="127"/>
      <c r="AA1073" s="127"/>
      <c r="AB1073" s="127"/>
      <c r="AC1073" s="127"/>
      <c r="AD1073" s="127"/>
      <c r="AE1073" s="127"/>
      <c r="AF1073" s="127"/>
      <c r="AG1073" s="127"/>
      <c r="AH1073" s="127"/>
      <c r="AI1073" s="127"/>
      <c r="AJ1073" s="127"/>
      <c r="AK1073" s="127"/>
      <c r="AL1073" s="127"/>
      <c r="AM1073" s="127"/>
      <c r="AN1073" s="127"/>
      <c r="AO1073" s="127"/>
      <c r="AP1073" s="127"/>
      <c r="AR1073" s="113"/>
      <c r="AS1073" s="113"/>
      <c r="AT1073" s="113"/>
    </row>
    <row r="1074" spans="1:46" s="114" customFormat="1" x14ac:dyDescent="0.2">
      <c r="A1074" s="113"/>
      <c r="B1074" s="120"/>
      <c r="C1074" s="120"/>
      <c r="D1074" s="120"/>
      <c r="E1074" s="120"/>
      <c r="F1074" s="120"/>
      <c r="G1074" s="120"/>
      <c r="H1074" s="120"/>
      <c r="I1074" s="120"/>
      <c r="J1074" s="120"/>
      <c r="K1074" s="120"/>
      <c r="L1074" s="120"/>
      <c r="M1074" s="120"/>
      <c r="N1074" s="120"/>
      <c r="O1074" s="120"/>
      <c r="P1074" s="120"/>
      <c r="Q1074" s="120"/>
      <c r="R1074" s="120"/>
      <c r="S1074" s="120"/>
      <c r="T1074" s="120"/>
      <c r="U1074" s="120"/>
      <c r="V1074" s="120"/>
      <c r="W1074" s="120"/>
      <c r="X1074" s="120"/>
      <c r="Y1074" s="127"/>
      <c r="Z1074" s="127"/>
      <c r="AA1074" s="127"/>
      <c r="AB1074" s="127"/>
      <c r="AC1074" s="127"/>
      <c r="AD1074" s="127"/>
      <c r="AE1074" s="127"/>
      <c r="AF1074" s="127"/>
      <c r="AG1074" s="127"/>
      <c r="AH1074" s="127"/>
      <c r="AI1074" s="127"/>
      <c r="AJ1074" s="127"/>
      <c r="AK1074" s="127"/>
      <c r="AL1074" s="127"/>
      <c r="AM1074" s="127"/>
      <c r="AN1074" s="127"/>
      <c r="AO1074" s="127"/>
      <c r="AP1074" s="127"/>
      <c r="AR1074" s="113"/>
      <c r="AS1074" s="113"/>
      <c r="AT1074" s="113"/>
    </row>
    <row r="1075" spans="1:46" s="114" customFormat="1" x14ac:dyDescent="0.2">
      <c r="A1075" s="113"/>
      <c r="B1075" s="120"/>
      <c r="C1075" s="120"/>
      <c r="D1075" s="120"/>
      <c r="E1075" s="120"/>
      <c r="F1075" s="120"/>
      <c r="G1075" s="120"/>
      <c r="H1075" s="120"/>
      <c r="I1075" s="120"/>
      <c r="J1075" s="120"/>
      <c r="K1075" s="120"/>
      <c r="L1075" s="120"/>
      <c r="M1075" s="120"/>
      <c r="N1075" s="120"/>
      <c r="O1075" s="120"/>
      <c r="P1075" s="120"/>
      <c r="Q1075" s="120"/>
      <c r="R1075" s="120"/>
      <c r="S1075" s="120"/>
      <c r="T1075" s="120"/>
      <c r="U1075" s="120"/>
      <c r="V1075" s="120"/>
      <c r="W1075" s="120"/>
      <c r="X1075" s="120"/>
      <c r="Y1075" s="127"/>
      <c r="Z1075" s="127"/>
      <c r="AA1075" s="127"/>
      <c r="AB1075" s="127"/>
      <c r="AC1075" s="127"/>
      <c r="AD1075" s="127"/>
      <c r="AE1075" s="127"/>
      <c r="AF1075" s="127"/>
      <c r="AG1075" s="127"/>
      <c r="AH1075" s="127"/>
      <c r="AI1075" s="127"/>
      <c r="AJ1075" s="127"/>
      <c r="AK1075" s="127"/>
      <c r="AL1075" s="127"/>
      <c r="AM1075" s="127"/>
      <c r="AN1075" s="127"/>
      <c r="AO1075" s="127"/>
      <c r="AP1075" s="127"/>
      <c r="AR1075" s="113"/>
      <c r="AS1075" s="113"/>
      <c r="AT1075" s="113"/>
    </row>
    <row r="1076" spans="1:46" s="114" customFormat="1" x14ac:dyDescent="0.2">
      <c r="A1076" s="113"/>
      <c r="B1076" s="120"/>
      <c r="C1076" s="120"/>
      <c r="D1076" s="120"/>
      <c r="E1076" s="120"/>
      <c r="F1076" s="120"/>
      <c r="G1076" s="120"/>
      <c r="H1076" s="120"/>
      <c r="I1076" s="120"/>
      <c r="J1076" s="120"/>
      <c r="K1076" s="120"/>
      <c r="L1076" s="120"/>
      <c r="M1076" s="120"/>
      <c r="N1076" s="120"/>
      <c r="O1076" s="120"/>
      <c r="P1076" s="120"/>
      <c r="Q1076" s="120"/>
      <c r="R1076" s="120"/>
      <c r="S1076" s="120"/>
      <c r="T1076" s="120"/>
      <c r="U1076" s="120"/>
      <c r="V1076" s="120"/>
      <c r="W1076" s="120"/>
      <c r="X1076" s="120"/>
      <c r="Y1076" s="127"/>
      <c r="Z1076" s="127"/>
      <c r="AA1076" s="127"/>
      <c r="AB1076" s="127"/>
      <c r="AC1076" s="127"/>
      <c r="AD1076" s="127"/>
      <c r="AE1076" s="127"/>
      <c r="AF1076" s="127"/>
      <c r="AG1076" s="127"/>
      <c r="AH1076" s="127"/>
      <c r="AI1076" s="127"/>
      <c r="AJ1076" s="127"/>
      <c r="AK1076" s="127"/>
      <c r="AL1076" s="127"/>
      <c r="AM1076" s="127"/>
      <c r="AN1076" s="127"/>
      <c r="AO1076" s="127"/>
      <c r="AP1076" s="127"/>
      <c r="AR1076" s="113"/>
      <c r="AS1076" s="113"/>
      <c r="AT1076" s="113"/>
    </row>
    <row r="1077" spans="1:46" s="114" customFormat="1" x14ac:dyDescent="0.2">
      <c r="A1077" s="113"/>
      <c r="B1077" s="120"/>
      <c r="C1077" s="120"/>
      <c r="D1077" s="120"/>
      <c r="E1077" s="120"/>
      <c r="F1077" s="120"/>
      <c r="G1077" s="120"/>
      <c r="H1077" s="120"/>
      <c r="I1077" s="120"/>
      <c r="J1077" s="120"/>
      <c r="K1077" s="120"/>
      <c r="L1077" s="120"/>
      <c r="M1077" s="120"/>
      <c r="N1077" s="120"/>
      <c r="O1077" s="120"/>
      <c r="P1077" s="120"/>
      <c r="Q1077" s="120"/>
      <c r="R1077" s="120"/>
      <c r="S1077" s="120"/>
      <c r="T1077" s="120"/>
      <c r="U1077" s="120"/>
      <c r="V1077" s="120"/>
      <c r="W1077" s="120"/>
      <c r="X1077" s="120"/>
      <c r="Y1077" s="127"/>
      <c r="Z1077" s="127"/>
      <c r="AA1077" s="127"/>
      <c r="AB1077" s="127"/>
      <c r="AC1077" s="127"/>
      <c r="AD1077" s="127"/>
      <c r="AE1077" s="127"/>
      <c r="AF1077" s="127"/>
      <c r="AG1077" s="127"/>
      <c r="AH1077" s="127"/>
      <c r="AI1077" s="127"/>
      <c r="AJ1077" s="127"/>
      <c r="AK1077" s="127"/>
      <c r="AL1077" s="127"/>
      <c r="AM1077" s="127"/>
      <c r="AN1077" s="127"/>
      <c r="AO1077" s="127"/>
      <c r="AP1077" s="127"/>
      <c r="AR1077" s="113"/>
      <c r="AS1077" s="113"/>
      <c r="AT1077" s="113"/>
    </row>
    <row r="1078" spans="1:46" s="114" customFormat="1" x14ac:dyDescent="0.2">
      <c r="A1078" s="113"/>
      <c r="B1078" s="120"/>
      <c r="C1078" s="120"/>
      <c r="D1078" s="120"/>
      <c r="E1078" s="120"/>
      <c r="F1078" s="120"/>
      <c r="G1078" s="120"/>
      <c r="H1078" s="120"/>
      <c r="I1078" s="120"/>
      <c r="J1078" s="120"/>
      <c r="K1078" s="120"/>
      <c r="L1078" s="120"/>
      <c r="M1078" s="120"/>
      <c r="N1078" s="120"/>
      <c r="O1078" s="120"/>
      <c r="P1078" s="120"/>
      <c r="Q1078" s="120"/>
      <c r="R1078" s="120"/>
      <c r="S1078" s="120"/>
      <c r="T1078" s="120"/>
      <c r="U1078" s="120"/>
      <c r="V1078" s="120"/>
      <c r="W1078" s="120"/>
      <c r="X1078" s="120"/>
      <c r="Y1078" s="127"/>
      <c r="Z1078" s="127"/>
      <c r="AA1078" s="127"/>
      <c r="AB1078" s="127"/>
      <c r="AC1078" s="127"/>
      <c r="AD1078" s="127"/>
      <c r="AE1078" s="127"/>
      <c r="AF1078" s="127"/>
      <c r="AG1078" s="127"/>
      <c r="AH1078" s="127"/>
      <c r="AI1078" s="127"/>
      <c r="AJ1078" s="127"/>
      <c r="AK1078" s="127"/>
      <c r="AL1078" s="127"/>
      <c r="AM1078" s="127"/>
      <c r="AN1078" s="127"/>
      <c r="AO1078" s="127"/>
      <c r="AP1078" s="127"/>
      <c r="AR1078" s="113"/>
      <c r="AS1078" s="113"/>
      <c r="AT1078" s="113"/>
    </row>
    <row r="1079" spans="1:46" s="114" customFormat="1" x14ac:dyDescent="0.2">
      <c r="A1079" s="113"/>
      <c r="B1079" s="120"/>
      <c r="C1079" s="120"/>
      <c r="D1079" s="120"/>
      <c r="E1079" s="120"/>
      <c r="F1079" s="120"/>
      <c r="G1079" s="120"/>
      <c r="H1079" s="120"/>
      <c r="I1079" s="120"/>
      <c r="J1079" s="120"/>
      <c r="K1079" s="120"/>
      <c r="L1079" s="120"/>
      <c r="M1079" s="120"/>
      <c r="N1079" s="120"/>
      <c r="O1079" s="120"/>
      <c r="P1079" s="120"/>
      <c r="Q1079" s="120"/>
      <c r="R1079" s="120"/>
      <c r="S1079" s="120"/>
      <c r="T1079" s="120"/>
      <c r="U1079" s="120"/>
      <c r="V1079" s="120"/>
      <c r="W1079" s="120"/>
      <c r="X1079" s="120"/>
      <c r="Y1079" s="127"/>
      <c r="Z1079" s="127"/>
      <c r="AA1079" s="127"/>
      <c r="AB1079" s="127"/>
      <c r="AC1079" s="127"/>
      <c r="AD1079" s="127"/>
      <c r="AE1079" s="127"/>
      <c r="AF1079" s="127"/>
      <c r="AG1079" s="127"/>
      <c r="AH1079" s="127"/>
      <c r="AI1079" s="127"/>
      <c r="AJ1079" s="127"/>
      <c r="AK1079" s="127"/>
      <c r="AL1079" s="127"/>
      <c r="AM1079" s="127"/>
      <c r="AN1079" s="127"/>
      <c r="AO1079" s="127"/>
      <c r="AP1079" s="127"/>
      <c r="AR1079" s="113"/>
      <c r="AS1079" s="113"/>
      <c r="AT1079" s="113"/>
    </row>
    <row r="1080" spans="1:46" s="114" customFormat="1" x14ac:dyDescent="0.2">
      <c r="A1080" s="113"/>
      <c r="B1080" s="120"/>
      <c r="C1080" s="120"/>
      <c r="D1080" s="120"/>
      <c r="E1080" s="120"/>
      <c r="F1080" s="120"/>
      <c r="G1080" s="120"/>
      <c r="H1080" s="120"/>
      <c r="I1080" s="120"/>
      <c r="J1080" s="120"/>
      <c r="K1080" s="120"/>
      <c r="L1080" s="120"/>
      <c r="M1080" s="120"/>
      <c r="N1080" s="120"/>
      <c r="O1080" s="120"/>
      <c r="P1080" s="120"/>
      <c r="Q1080" s="120"/>
      <c r="R1080" s="120"/>
      <c r="S1080" s="120"/>
      <c r="T1080" s="120"/>
      <c r="U1080" s="120"/>
      <c r="V1080" s="120"/>
      <c r="W1080" s="120"/>
      <c r="X1080" s="120"/>
      <c r="Y1080" s="127"/>
      <c r="Z1080" s="127"/>
      <c r="AA1080" s="127"/>
      <c r="AB1080" s="127"/>
      <c r="AC1080" s="127"/>
      <c r="AD1080" s="127"/>
      <c r="AE1080" s="127"/>
      <c r="AF1080" s="127"/>
      <c r="AG1080" s="127"/>
      <c r="AH1080" s="127"/>
      <c r="AI1080" s="127"/>
      <c r="AJ1080" s="127"/>
      <c r="AK1080" s="127"/>
      <c r="AL1080" s="127"/>
      <c r="AM1080" s="127"/>
      <c r="AN1080" s="127"/>
      <c r="AO1080" s="127"/>
      <c r="AP1080" s="127"/>
      <c r="AR1080" s="113"/>
      <c r="AS1080" s="113"/>
      <c r="AT1080" s="113"/>
    </row>
    <row r="1081" spans="1:46" s="114" customFormat="1" x14ac:dyDescent="0.2">
      <c r="A1081" s="113"/>
      <c r="B1081" s="120"/>
      <c r="C1081" s="120"/>
      <c r="D1081" s="120"/>
      <c r="E1081" s="120"/>
      <c r="F1081" s="120"/>
      <c r="G1081" s="120"/>
      <c r="H1081" s="120"/>
      <c r="I1081" s="120"/>
      <c r="J1081" s="120"/>
      <c r="K1081" s="120"/>
      <c r="L1081" s="120"/>
      <c r="M1081" s="120"/>
      <c r="N1081" s="120"/>
      <c r="O1081" s="120"/>
      <c r="P1081" s="120"/>
      <c r="Q1081" s="120"/>
      <c r="R1081" s="120"/>
      <c r="S1081" s="120"/>
      <c r="T1081" s="120"/>
      <c r="U1081" s="120"/>
      <c r="V1081" s="120"/>
      <c r="W1081" s="120"/>
      <c r="X1081" s="120"/>
      <c r="Y1081" s="127"/>
      <c r="Z1081" s="127"/>
      <c r="AA1081" s="127"/>
      <c r="AB1081" s="127"/>
      <c r="AC1081" s="127"/>
      <c r="AD1081" s="127"/>
      <c r="AE1081" s="127"/>
      <c r="AF1081" s="127"/>
      <c r="AG1081" s="127"/>
      <c r="AH1081" s="127"/>
      <c r="AI1081" s="127"/>
      <c r="AJ1081" s="127"/>
      <c r="AK1081" s="127"/>
      <c r="AL1081" s="127"/>
      <c r="AM1081" s="127"/>
      <c r="AN1081" s="127"/>
      <c r="AO1081" s="127"/>
      <c r="AP1081" s="127"/>
      <c r="AR1081" s="113"/>
      <c r="AS1081" s="113"/>
      <c r="AT1081" s="113"/>
    </row>
    <row r="1082" spans="1:46" s="114" customFormat="1" x14ac:dyDescent="0.2">
      <c r="A1082" s="113"/>
      <c r="B1082" s="120"/>
      <c r="C1082" s="120"/>
      <c r="D1082" s="120"/>
      <c r="E1082" s="120"/>
      <c r="F1082" s="120"/>
      <c r="G1082" s="120"/>
      <c r="H1082" s="120"/>
      <c r="I1082" s="120"/>
      <c r="J1082" s="120"/>
      <c r="K1082" s="120"/>
      <c r="L1082" s="120"/>
      <c r="M1082" s="120"/>
      <c r="N1082" s="120"/>
      <c r="O1082" s="120"/>
      <c r="P1082" s="120"/>
      <c r="Q1082" s="120"/>
      <c r="R1082" s="120"/>
      <c r="S1082" s="120"/>
      <c r="T1082" s="120"/>
      <c r="U1082" s="120"/>
      <c r="V1082" s="120"/>
      <c r="W1082" s="120"/>
      <c r="X1082" s="120"/>
      <c r="Y1082" s="127"/>
      <c r="Z1082" s="127"/>
      <c r="AA1082" s="127"/>
      <c r="AB1082" s="127"/>
      <c r="AC1082" s="127"/>
      <c r="AD1082" s="127"/>
      <c r="AE1082" s="127"/>
      <c r="AF1082" s="127"/>
      <c r="AG1082" s="127"/>
      <c r="AH1082" s="127"/>
      <c r="AI1082" s="127"/>
      <c r="AJ1082" s="127"/>
      <c r="AK1082" s="127"/>
      <c r="AL1082" s="127"/>
      <c r="AM1082" s="127"/>
      <c r="AN1082" s="127"/>
      <c r="AO1082" s="127"/>
      <c r="AP1082" s="127"/>
      <c r="AR1082" s="113"/>
      <c r="AS1082" s="113"/>
      <c r="AT1082" s="113"/>
    </row>
    <row r="1083" spans="1:46" s="114" customFormat="1" x14ac:dyDescent="0.2">
      <c r="A1083" s="113"/>
      <c r="B1083" s="120"/>
      <c r="C1083" s="120"/>
      <c r="D1083" s="120"/>
      <c r="E1083" s="120"/>
      <c r="F1083" s="120"/>
      <c r="G1083" s="120"/>
      <c r="H1083" s="120"/>
      <c r="I1083" s="120"/>
      <c r="J1083" s="120"/>
      <c r="K1083" s="120"/>
      <c r="L1083" s="120"/>
      <c r="M1083" s="120"/>
      <c r="N1083" s="120"/>
      <c r="O1083" s="120"/>
      <c r="P1083" s="120"/>
      <c r="Q1083" s="120"/>
      <c r="R1083" s="120"/>
      <c r="S1083" s="120"/>
      <c r="T1083" s="120"/>
      <c r="U1083" s="120"/>
      <c r="V1083" s="120"/>
      <c r="W1083" s="120"/>
      <c r="X1083" s="120"/>
      <c r="Y1083" s="127"/>
      <c r="Z1083" s="127"/>
      <c r="AA1083" s="127"/>
      <c r="AB1083" s="127"/>
      <c r="AC1083" s="127"/>
      <c r="AD1083" s="127"/>
      <c r="AE1083" s="127"/>
      <c r="AF1083" s="127"/>
      <c r="AG1083" s="127"/>
      <c r="AH1083" s="127"/>
      <c r="AI1083" s="127"/>
      <c r="AJ1083" s="127"/>
      <c r="AK1083" s="127"/>
      <c r="AL1083" s="127"/>
      <c r="AM1083" s="127"/>
      <c r="AN1083" s="127"/>
      <c r="AO1083" s="127"/>
      <c r="AP1083" s="127"/>
      <c r="AR1083" s="113"/>
      <c r="AS1083" s="113"/>
      <c r="AT1083" s="113"/>
    </row>
    <row r="1084" spans="1:46" s="114" customFormat="1" x14ac:dyDescent="0.2">
      <c r="A1084" s="113"/>
      <c r="B1084" s="120"/>
      <c r="C1084" s="120"/>
      <c r="D1084" s="120"/>
      <c r="E1084" s="120"/>
      <c r="F1084" s="120"/>
      <c r="G1084" s="120"/>
      <c r="H1084" s="120"/>
      <c r="I1084" s="120"/>
      <c r="J1084" s="120"/>
      <c r="K1084" s="120"/>
      <c r="L1084" s="120"/>
      <c r="M1084" s="120"/>
      <c r="N1084" s="120"/>
      <c r="O1084" s="120"/>
      <c r="P1084" s="120"/>
      <c r="Q1084" s="120"/>
      <c r="R1084" s="120"/>
      <c r="S1084" s="120"/>
      <c r="T1084" s="120"/>
      <c r="U1084" s="120"/>
      <c r="V1084" s="120"/>
      <c r="W1084" s="120"/>
      <c r="X1084" s="120"/>
      <c r="Y1084" s="127"/>
      <c r="Z1084" s="127"/>
      <c r="AA1084" s="127"/>
      <c r="AB1084" s="127"/>
      <c r="AC1084" s="127"/>
      <c r="AD1084" s="127"/>
      <c r="AE1084" s="127"/>
      <c r="AF1084" s="127"/>
      <c r="AG1084" s="127"/>
      <c r="AH1084" s="127"/>
      <c r="AI1084" s="127"/>
      <c r="AJ1084" s="127"/>
      <c r="AK1084" s="127"/>
      <c r="AL1084" s="127"/>
      <c r="AM1084" s="127"/>
      <c r="AN1084" s="127"/>
      <c r="AO1084" s="127"/>
      <c r="AP1084" s="127"/>
      <c r="AR1084" s="113"/>
      <c r="AS1084" s="113"/>
      <c r="AT1084" s="113"/>
    </row>
    <row r="1085" spans="1:46" s="114" customFormat="1" x14ac:dyDescent="0.2">
      <c r="A1085" s="113"/>
      <c r="B1085" s="120"/>
      <c r="C1085" s="120"/>
      <c r="D1085" s="120"/>
      <c r="E1085" s="120"/>
      <c r="F1085" s="120"/>
      <c r="G1085" s="120"/>
      <c r="H1085" s="120"/>
      <c r="I1085" s="120"/>
      <c r="J1085" s="120"/>
      <c r="K1085" s="120"/>
      <c r="L1085" s="120"/>
      <c r="M1085" s="120"/>
      <c r="N1085" s="120"/>
      <c r="O1085" s="120"/>
      <c r="P1085" s="120"/>
      <c r="Q1085" s="120"/>
      <c r="R1085" s="120"/>
      <c r="S1085" s="120"/>
      <c r="T1085" s="120"/>
      <c r="U1085" s="120"/>
      <c r="V1085" s="120"/>
      <c r="W1085" s="120"/>
      <c r="X1085" s="120"/>
      <c r="Y1085" s="127"/>
      <c r="Z1085" s="127"/>
      <c r="AA1085" s="127"/>
      <c r="AB1085" s="127"/>
      <c r="AC1085" s="127"/>
      <c r="AD1085" s="127"/>
      <c r="AE1085" s="127"/>
      <c r="AF1085" s="127"/>
      <c r="AG1085" s="127"/>
      <c r="AH1085" s="127"/>
      <c r="AI1085" s="127"/>
      <c r="AJ1085" s="127"/>
      <c r="AK1085" s="127"/>
      <c r="AL1085" s="127"/>
      <c r="AM1085" s="127"/>
      <c r="AN1085" s="127"/>
      <c r="AO1085" s="127"/>
      <c r="AP1085" s="127"/>
      <c r="AR1085" s="113"/>
      <c r="AS1085" s="113"/>
      <c r="AT1085" s="113"/>
    </row>
    <row r="1086" spans="1:46" s="114" customFormat="1" x14ac:dyDescent="0.2">
      <c r="A1086" s="113"/>
      <c r="B1086" s="120"/>
      <c r="C1086" s="120"/>
      <c r="D1086" s="120"/>
      <c r="E1086" s="120"/>
      <c r="F1086" s="120"/>
      <c r="G1086" s="120"/>
      <c r="H1086" s="120"/>
      <c r="I1086" s="120"/>
      <c r="J1086" s="120"/>
      <c r="K1086" s="120"/>
      <c r="L1086" s="120"/>
      <c r="M1086" s="120"/>
      <c r="N1086" s="120"/>
      <c r="O1086" s="120"/>
      <c r="P1086" s="120"/>
      <c r="Q1086" s="120"/>
      <c r="R1086" s="120"/>
      <c r="S1086" s="120"/>
      <c r="T1086" s="120"/>
      <c r="U1086" s="120"/>
      <c r="V1086" s="120"/>
      <c r="W1086" s="120"/>
      <c r="X1086" s="120"/>
      <c r="Y1086" s="127"/>
      <c r="Z1086" s="127"/>
      <c r="AA1086" s="127"/>
      <c r="AB1086" s="127"/>
      <c r="AC1086" s="127"/>
      <c r="AD1086" s="127"/>
      <c r="AE1086" s="127"/>
      <c r="AF1086" s="127"/>
      <c r="AG1086" s="127"/>
      <c r="AH1086" s="127"/>
      <c r="AI1086" s="127"/>
      <c r="AJ1086" s="127"/>
      <c r="AK1086" s="127"/>
      <c r="AL1086" s="127"/>
      <c r="AM1086" s="127"/>
      <c r="AN1086" s="127"/>
      <c r="AO1086" s="127"/>
      <c r="AP1086" s="127"/>
      <c r="AR1086" s="113"/>
      <c r="AS1086" s="113"/>
      <c r="AT1086" s="113"/>
    </row>
    <row r="1087" spans="1:46" s="114" customFormat="1" x14ac:dyDescent="0.2">
      <c r="A1087" s="113"/>
      <c r="B1087" s="120"/>
      <c r="C1087" s="120"/>
      <c r="D1087" s="120"/>
      <c r="E1087" s="120"/>
      <c r="F1087" s="120"/>
      <c r="G1087" s="120"/>
      <c r="H1087" s="120"/>
      <c r="I1087" s="120"/>
      <c r="J1087" s="120"/>
      <c r="K1087" s="120"/>
      <c r="L1087" s="120"/>
      <c r="M1087" s="120"/>
      <c r="N1087" s="120"/>
      <c r="O1087" s="120"/>
      <c r="P1087" s="120"/>
      <c r="Q1087" s="120"/>
      <c r="R1087" s="120"/>
      <c r="S1087" s="120"/>
      <c r="T1087" s="120"/>
      <c r="U1087" s="120"/>
      <c r="V1087" s="120"/>
      <c r="W1087" s="120"/>
      <c r="X1087" s="120"/>
      <c r="Y1087" s="127"/>
      <c r="Z1087" s="127"/>
      <c r="AA1087" s="127"/>
      <c r="AB1087" s="127"/>
      <c r="AC1087" s="127"/>
      <c r="AD1087" s="127"/>
      <c r="AE1087" s="127"/>
      <c r="AF1087" s="127"/>
      <c r="AG1087" s="127"/>
      <c r="AH1087" s="127"/>
      <c r="AI1087" s="127"/>
      <c r="AJ1087" s="127"/>
      <c r="AK1087" s="127"/>
      <c r="AL1087" s="127"/>
      <c r="AM1087" s="127"/>
      <c r="AN1087" s="127"/>
      <c r="AO1087" s="127"/>
      <c r="AP1087" s="127"/>
      <c r="AR1087" s="113"/>
      <c r="AS1087" s="113"/>
      <c r="AT1087" s="113"/>
    </row>
    <row r="1088" spans="1:46" s="114" customFormat="1" x14ac:dyDescent="0.2">
      <c r="A1088" s="113"/>
      <c r="B1088" s="120"/>
      <c r="C1088" s="120"/>
      <c r="D1088" s="120"/>
      <c r="E1088" s="120"/>
      <c r="F1088" s="120"/>
      <c r="G1088" s="120"/>
      <c r="H1088" s="120"/>
      <c r="I1088" s="120"/>
      <c r="J1088" s="120"/>
      <c r="K1088" s="120"/>
      <c r="L1088" s="120"/>
      <c r="M1088" s="120"/>
      <c r="N1088" s="120"/>
      <c r="O1088" s="120"/>
      <c r="P1088" s="120"/>
      <c r="Q1088" s="120"/>
      <c r="R1088" s="120"/>
      <c r="S1088" s="120"/>
      <c r="T1088" s="120"/>
      <c r="U1088" s="120"/>
      <c r="V1088" s="120"/>
      <c r="W1088" s="120"/>
      <c r="X1088" s="120"/>
      <c r="Y1088" s="127"/>
      <c r="Z1088" s="127"/>
      <c r="AA1088" s="127"/>
      <c r="AB1088" s="127"/>
      <c r="AC1088" s="127"/>
      <c r="AD1088" s="127"/>
      <c r="AE1088" s="127"/>
      <c r="AF1088" s="127"/>
      <c r="AG1088" s="127"/>
      <c r="AH1088" s="127"/>
      <c r="AI1088" s="127"/>
      <c r="AJ1088" s="127"/>
      <c r="AK1088" s="127"/>
      <c r="AL1088" s="127"/>
      <c r="AM1088" s="127"/>
      <c r="AN1088" s="127"/>
      <c r="AO1088" s="127"/>
      <c r="AP1088" s="127"/>
      <c r="AR1088" s="113"/>
      <c r="AS1088" s="113"/>
      <c r="AT1088" s="113"/>
    </row>
    <row r="1089" spans="1:46" s="114" customFormat="1" x14ac:dyDescent="0.2">
      <c r="A1089" s="113"/>
      <c r="B1089" s="120"/>
      <c r="C1089" s="120"/>
      <c r="D1089" s="120"/>
      <c r="E1089" s="120"/>
      <c r="F1089" s="120"/>
      <c r="G1089" s="120"/>
      <c r="H1089" s="120"/>
      <c r="I1089" s="120"/>
      <c r="J1089" s="120"/>
      <c r="K1089" s="120"/>
      <c r="L1089" s="120"/>
      <c r="M1089" s="120"/>
      <c r="N1089" s="120"/>
      <c r="O1089" s="120"/>
      <c r="P1089" s="120"/>
      <c r="Q1089" s="120"/>
      <c r="R1089" s="120"/>
      <c r="S1089" s="120"/>
      <c r="T1089" s="120"/>
      <c r="U1089" s="120"/>
      <c r="V1089" s="120"/>
      <c r="W1089" s="120"/>
      <c r="X1089" s="120"/>
      <c r="Y1089" s="127"/>
      <c r="Z1089" s="127"/>
      <c r="AA1089" s="127"/>
      <c r="AB1089" s="127"/>
      <c r="AC1089" s="127"/>
      <c r="AD1089" s="127"/>
      <c r="AE1089" s="127"/>
      <c r="AF1089" s="127"/>
      <c r="AG1089" s="127"/>
      <c r="AH1089" s="127"/>
      <c r="AI1089" s="127"/>
      <c r="AJ1089" s="127"/>
      <c r="AK1089" s="127"/>
      <c r="AL1089" s="127"/>
      <c r="AM1089" s="127"/>
      <c r="AN1089" s="127"/>
      <c r="AO1089" s="127"/>
      <c r="AP1089" s="127"/>
      <c r="AR1089" s="113"/>
      <c r="AS1089" s="113"/>
      <c r="AT1089" s="113"/>
    </row>
    <row r="1090" spans="1:46" s="114" customFormat="1" x14ac:dyDescent="0.2">
      <c r="A1090" s="113"/>
      <c r="B1090" s="120"/>
      <c r="C1090" s="120"/>
      <c r="D1090" s="120"/>
      <c r="E1090" s="120"/>
      <c r="F1090" s="120"/>
      <c r="G1090" s="120"/>
      <c r="H1090" s="120"/>
      <c r="I1090" s="120"/>
      <c r="J1090" s="120"/>
      <c r="K1090" s="120"/>
      <c r="L1090" s="120"/>
      <c r="M1090" s="120"/>
      <c r="N1090" s="120"/>
      <c r="O1090" s="120"/>
      <c r="P1090" s="120"/>
      <c r="Q1090" s="120"/>
      <c r="R1090" s="120"/>
      <c r="S1090" s="120"/>
      <c r="T1090" s="120"/>
      <c r="U1090" s="120"/>
      <c r="V1090" s="120"/>
      <c r="W1090" s="120"/>
      <c r="X1090" s="120"/>
      <c r="Y1090" s="127"/>
      <c r="Z1090" s="127"/>
      <c r="AA1090" s="127"/>
      <c r="AB1090" s="127"/>
      <c r="AC1090" s="127"/>
      <c r="AD1090" s="127"/>
      <c r="AE1090" s="127"/>
      <c r="AF1090" s="127"/>
      <c r="AG1090" s="127"/>
      <c r="AH1090" s="127"/>
      <c r="AI1090" s="127"/>
      <c r="AJ1090" s="127"/>
      <c r="AK1090" s="127"/>
      <c r="AL1090" s="127"/>
      <c r="AM1090" s="127"/>
      <c r="AN1090" s="127"/>
      <c r="AO1090" s="127"/>
      <c r="AP1090" s="127"/>
      <c r="AR1090" s="113"/>
      <c r="AS1090" s="113"/>
      <c r="AT1090" s="113"/>
    </row>
    <row r="1091" spans="1:46" s="114" customFormat="1" x14ac:dyDescent="0.2">
      <c r="A1091" s="113"/>
      <c r="B1091" s="120"/>
      <c r="C1091" s="120"/>
      <c r="D1091" s="120"/>
      <c r="E1091" s="120"/>
      <c r="F1091" s="120"/>
      <c r="G1091" s="120"/>
      <c r="H1091" s="120"/>
      <c r="I1091" s="120"/>
      <c r="J1091" s="120"/>
      <c r="K1091" s="120"/>
      <c r="L1091" s="120"/>
      <c r="M1091" s="120"/>
      <c r="N1091" s="120"/>
      <c r="O1091" s="120"/>
      <c r="P1091" s="120"/>
      <c r="Q1091" s="120"/>
      <c r="R1091" s="120"/>
      <c r="S1091" s="120"/>
      <c r="T1091" s="120"/>
      <c r="U1091" s="120"/>
      <c r="V1091" s="120"/>
      <c r="W1091" s="120"/>
      <c r="X1091" s="120"/>
      <c r="Y1091" s="127"/>
      <c r="Z1091" s="127"/>
      <c r="AA1091" s="127"/>
      <c r="AB1091" s="127"/>
      <c r="AC1091" s="127"/>
      <c r="AD1091" s="127"/>
      <c r="AE1091" s="127"/>
      <c r="AF1091" s="127"/>
      <c r="AG1091" s="127"/>
      <c r="AH1091" s="127"/>
      <c r="AI1091" s="127"/>
      <c r="AJ1091" s="127"/>
      <c r="AK1091" s="127"/>
      <c r="AL1091" s="127"/>
      <c r="AM1091" s="127"/>
      <c r="AN1091" s="127"/>
      <c r="AO1091" s="127"/>
      <c r="AP1091" s="127"/>
      <c r="AR1091" s="113"/>
      <c r="AS1091" s="113"/>
      <c r="AT1091" s="113"/>
    </row>
    <row r="1092" spans="1:46" s="114" customFormat="1" x14ac:dyDescent="0.2">
      <c r="A1092" s="113"/>
      <c r="B1092" s="120"/>
      <c r="C1092" s="120"/>
      <c r="D1092" s="120"/>
      <c r="E1092" s="120"/>
      <c r="F1092" s="120"/>
      <c r="G1092" s="120"/>
      <c r="H1092" s="120"/>
      <c r="I1092" s="120"/>
      <c r="J1092" s="120"/>
      <c r="K1092" s="120"/>
      <c r="L1092" s="120"/>
      <c r="M1092" s="120"/>
      <c r="N1092" s="120"/>
      <c r="O1092" s="120"/>
      <c r="P1092" s="120"/>
      <c r="Q1092" s="120"/>
      <c r="R1092" s="120"/>
      <c r="S1092" s="120"/>
      <c r="T1092" s="120"/>
      <c r="U1092" s="120"/>
      <c r="V1092" s="120"/>
      <c r="W1092" s="120"/>
      <c r="X1092" s="120"/>
      <c r="Y1092" s="127"/>
      <c r="Z1092" s="127"/>
      <c r="AA1092" s="127"/>
      <c r="AB1092" s="127"/>
      <c r="AC1092" s="127"/>
      <c r="AD1092" s="127"/>
      <c r="AE1092" s="127"/>
      <c r="AF1092" s="127"/>
      <c r="AG1092" s="127"/>
      <c r="AH1092" s="127"/>
      <c r="AI1092" s="127"/>
      <c r="AJ1092" s="127"/>
      <c r="AK1092" s="127"/>
      <c r="AL1092" s="127"/>
      <c r="AM1092" s="127"/>
      <c r="AN1092" s="127"/>
      <c r="AO1092" s="127"/>
      <c r="AP1092" s="127"/>
      <c r="AR1092" s="113"/>
      <c r="AS1092" s="113"/>
      <c r="AT1092" s="113"/>
    </row>
    <row r="1093" spans="1:46" s="114" customFormat="1" x14ac:dyDescent="0.2">
      <c r="A1093" s="113"/>
      <c r="B1093" s="120"/>
      <c r="C1093" s="120"/>
      <c r="D1093" s="120"/>
      <c r="E1093" s="120"/>
      <c r="F1093" s="120"/>
      <c r="G1093" s="120"/>
      <c r="H1093" s="120"/>
      <c r="I1093" s="120"/>
      <c r="J1093" s="120"/>
      <c r="K1093" s="120"/>
      <c r="L1093" s="120"/>
      <c r="M1093" s="120"/>
      <c r="N1093" s="120"/>
      <c r="O1093" s="120"/>
      <c r="P1093" s="120"/>
      <c r="Q1093" s="120"/>
      <c r="R1093" s="120"/>
      <c r="S1093" s="120"/>
      <c r="T1093" s="120"/>
      <c r="U1093" s="120"/>
      <c r="V1093" s="120"/>
      <c r="W1093" s="120"/>
      <c r="X1093" s="120"/>
      <c r="Y1093" s="127"/>
      <c r="Z1093" s="127"/>
      <c r="AA1093" s="127"/>
      <c r="AB1093" s="127"/>
      <c r="AC1093" s="127"/>
      <c r="AD1093" s="127"/>
      <c r="AE1093" s="127"/>
      <c r="AF1093" s="127"/>
      <c r="AG1093" s="127"/>
      <c r="AH1093" s="127"/>
      <c r="AI1093" s="127"/>
      <c r="AJ1093" s="127"/>
      <c r="AK1093" s="127"/>
      <c r="AL1093" s="127"/>
      <c r="AM1093" s="127"/>
      <c r="AN1093" s="127"/>
      <c r="AO1093" s="127"/>
      <c r="AP1093" s="127"/>
      <c r="AR1093" s="113"/>
      <c r="AS1093" s="113"/>
      <c r="AT1093" s="113"/>
    </row>
    <row r="1094" spans="1:46" s="114" customFormat="1" x14ac:dyDescent="0.2">
      <c r="A1094" s="113"/>
      <c r="B1094" s="120"/>
      <c r="C1094" s="120"/>
      <c r="D1094" s="120"/>
      <c r="E1094" s="120"/>
      <c r="F1094" s="120"/>
      <c r="G1094" s="120"/>
      <c r="H1094" s="120"/>
      <c r="I1094" s="120"/>
      <c r="J1094" s="120"/>
      <c r="K1094" s="120"/>
      <c r="L1094" s="120"/>
      <c r="M1094" s="120"/>
      <c r="N1094" s="120"/>
      <c r="O1094" s="120"/>
      <c r="P1094" s="120"/>
      <c r="Q1094" s="120"/>
      <c r="R1094" s="120"/>
      <c r="S1094" s="120"/>
      <c r="T1094" s="120"/>
      <c r="U1094" s="120"/>
      <c r="V1094" s="120"/>
      <c r="W1094" s="120"/>
      <c r="X1094" s="120"/>
      <c r="Y1094" s="127"/>
      <c r="Z1094" s="127"/>
      <c r="AA1094" s="127"/>
      <c r="AB1094" s="127"/>
      <c r="AC1094" s="127"/>
      <c r="AD1094" s="127"/>
      <c r="AE1094" s="127"/>
      <c r="AF1094" s="127"/>
      <c r="AG1094" s="127"/>
      <c r="AH1094" s="127"/>
      <c r="AI1094" s="127"/>
      <c r="AJ1094" s="127"/>
      <c r="AK1094" s="127"/>
      <c r="AL1094" s="127"/>
      <c r="AM1094" s="127"/>
      <c r="AN1094" s="127"/>
      <c r="AO1094" s="127"/>
      <c r="AP1094" s="127"/>
      <c r="AR1094" s="113"/>
      <c r="AS1094" s="113"/>
      <c r="AT1094" s="113"/>
    </row>
    <row r="1095" spans="1:46" s="114" customFormat="1" x14ac:dyDescent="0.2">
      <c r="A1095" s="113"/>
      <c r="B1095" s="120"/>
      <c r="C1095" s="120"/>
      <c r="D1095" s="120"/>
      <c r="E1095" s="120"/>
      <c r="F1095" s="120"/>
      <c r="G1095" s="120"/>
      <c r="H1095" s="120"/>
      <c r="I1095" s="120"/>
      <c r="J1095" s="120"/>
      <c r="K1095" s="120"/>
      <c r="L1095" s="120"/>
      <c r="M1095" s="120"/>
      <c r="N1095" s="120"/>
      <c r="O1095" s="120"/>
      <c r="P1095" s="120"/>
      <c r="Q1095" s="120"/>
      <c r="R1095" s="120"/>
      <c r="S1095" s="120"/>
      <c r="T1095" s="120"/>
      <c r="U1095" s="120"/>
      <c r="V1095" s="120"/>
      <c r="W1095" s="120"/>
      <c r="X1095" s="120"/>
      <c r="Y1095" s="127"/>
      <c r="Z1095" s="127"/>
      <c r="AA1095" s="127"/>
      <c r="AB1095" s="127"/>
      <c r="AC1095" s="127"/>
      <c r="AD1095" s="127"/>
      <c r="AE1095" s="127"/>
      <c r="AF1095" s="127"/>
      <c r="AG1095" s="127"/>
      <c r="AH1095" s="127"/>
      <c r="AI1095" s="127"/>
      <c r="AJ1095" s="127"/>
      <c r="AK1095" s="127"/>
      <c r="AL1095" s="127"/>
      <c r="AM1095" s="127"/>
      <c r="AN1095" s="127"/>
      <c r="AO1095" s="127"/>
      <c r="AP1095" s="127"/>
      <c r="AR1095" s="113"/>
      <c r="AS1095" s="113"/>
      <c r="AT1095" s="113"/>
    </row>
    <row r="1096" spans="1:46" s="114" customFormat="1" x14ac:dyDescent="0.2">
      <c r="A1096" s="113"/>
      <c r="B1096" s="120"/>
      <c r="C1096" s="120"/>
      <c r="D1096" s="120"/>
      <c r="E1096" s="120"/>
      <c r="F1096" s="120"/>
      <c r="G1096" s="120"/>
      <c r="H1096" s="120"/>
      <c r="I1096" s="120"/>
      <c r="J1096" s="120"/>
      <c r="K1096" s="120"/>
      <c r="L1096" s="120"/>
      <c r="M1096" s="120"/>
      <c r="N1096" s="120"/>
      <c r="O1096" s="120"/>
      <c r="P1096" s="120"/>
      <c r="Q1096" s="120"/>
      <c r="R1096" s="120"/>
      <c r="S1096" s="120"/>
      <c r="T1096" s="120"/>
      <c r="U1096" s="120"/>
      <c r="V1096" s="120"/>
      <c r="W1096" s="120"/>
      <c r="X1096" s="120"/>
      <c r="Y1096" s="127"/>
      <c r="Z1096" s="127"/>
      <c r="AA1096" s="127"/>
      <c r="AB1096" s="127"/>
      <c r="AC1096" s="127"/>
      <c r="AD1096" s="127"/>
      <c r="AE1096" s="127"/>
      <c r="AF1096" s="127"/>
      <c r="AG1096" s="127"/>
      <c r="AH1096" s="127"/>
      <c r="AI1096" s="127"/>
      <c r="AJ1096" s="127"/>
      <c r="AK1096" s="127"/>
      <c r="AL1096" s="127"/>
      <c r="AM1096" s="127"/>
      <c r="AN1096" s="127"/>
      <c r="AO1096" s="127"/>
      <c r="AP1096" s="127"/>
      <c r="AR1096" s="113"/>
      <c r="AS1096" s="113"/>
      <c r="AT1096" s="113"/>
    </row>
    <row r="1097" spans="1:46" s="114" customFormat="1" x14ac:dyDescent="0.2">
      <c r="A1097" s="113"/>
      <c r="B1097" s="120"/>
      <c r="C1097" s="120"/>
      <c r="D1097" s="120"/>
      <c r="E1097" s="120"/>
      <c r="F1097" s="120"/>
      <c r="G1097" s="120"/>
      <c r="H1097" s="120"/>
      <c r="I1097" s="120"/>
      <c r="J1097" s="120"/>
      <c r="K1097" s="120"/>
      <c r="L1097" s="120"/>
      <c r="M1097" s="120"/>
      <c r="N1097" s="120"/>
      <c r="O1097" s="120"/>
      <c r="P1097" s="120"/>
      <c r="Q1097" s="120"/>
      <c r="R1097" s="120"/>
      <c r="S1097" s="120"/>
      <c r="T1097" s="120"/>
      <c r="U1097" s="120"/>
      <c r="V1097" s="120"/>
      <c r="W1097" s="120"/>
      <c r="X1097" s="120"/>
      <c r="Y1097" s="127"/>
      <c r="Z1097" s="127"/>
      <c r="AA1097" s="127"/>
      <c r="AB1097" s="127"/>
      <c r="AC1097" s="127"/>
      <c r="AD1097" s="127"/>
      <c r="AE1097" s="127"/>
      <c r="AF1097" s="127"/>
      <c r="AG1097" s="127"/>
      <c r="AH1097" s="127"/>
      <c r="AI1097" s="127"/>
      <c r="AJ1097" s="127"/>
      <c r="AK1097" s="127"/>
      <c r="AL1097" s="127"/>
      <c r="AM1097" s="127"/>
      <c r="AN1097" s="127"/>
      <c r="AO1097" s="127"/>
      <c r="AP1097" s="127"/>
      <c r="AR1097" s="113"/>
      <c r="AS1097" s="113"/>
      <c r="AT1097" s="113"/>
    </row>
    <row r="1098" spans="1:46" s="114" customFormat="1" x14ac:dyDescent="0.2">
      <c r="A1098" s="113"/>
      <c r="B1098" s="120"/>
      <c r="C1098" s="120"/>
      <c r="D1098" s="120"/>
      <c r="E1098" s="120"/>
      <c r="F1098" s="120"/>
      <c r="G1098" s="120"/>
      <c r="H1098" s="120"/>
      <c r="I1098" s="120"/>
      <c r="J1098" s="120"/>
      <c r="K1098" s="120"/>
      <c r="L1098" s="120"/>
      <c r="M1098" s="120"/>
      <c r="N1098" s="120"/>
      <c r="O1098" s="120"/>
      <c r="P1098" s="120"/>
      <c r="Q1098" s="120"/>
      <c r="R1098" s="120"/>
      <c r="S1098" s="120"/>
      <c r="T1098" s="120"/>
      <c r="U1098" s="120"/>
      <c r="V1098" s="120"/>
      <c r="W1098" s="120"/>
      <c r="X1098" s="120"/>
      <c r="Y1098" s="127"/>
      <c r="Z1098" s="127"/>
      <c r="AA1098" s="127"/>
      <c r="AB1098" s="127"/>
      <c r="AC1098" s="127"/>
      <c r="AD1098" s="127"/>
      <c r="AE1098" s="127"/>
      <c r="AF1098" s="127"/>
      <c r="AG1098" s="127"/>
      <c r="AH1098" s="127"/>
      <c r="AI1098" s="127"/>
      <c r="AJ1098" s="127"/>
      <c r="AK1098" s="127"/>
      <c r="AL1098" s="127"/>
      <c r="AM1098" s="127"/>
      <c r="AN1098" s="127"/>
      <c r="AO1098" s="127"/>
      <c r="AP1098" s="127"/>
      <c r="AR1098" s="113"/>
      <c r="AS1098" s="113"/>
      <c r="AT1098" s="113"/>
    </row>
    <row r="1099" spans="1:46" s="114" customFormat="1" x14ac:dyDescent="0.2">
      <c r="A1099" s="113"/>
      <c r="B1099" s="120"/>
      <c r="C1099" s="120"/>
      <c r="D1099" s="120"/>
      <c r="E1099" s="120"/>
      <c r="F1099" s="120"/>
      <c r="G1099" s="120"/>
      <c r="H1099" s="120"/>
      <c r="I1099" s="120"/>
      <c r="J1099" s="120"/>
      <c r="K1099" s="120"/>
      <c r="L1099" s="120"/>
      <c r="M1099" s="120"/>
      <c r="N1099" s="120"/>
      <c r="O1099" s="120"/>
      <c r="P1099" s="120"/>
      <c r="Q1099" s="120"/>
      <c r="R1099" s="120"/>
      <c r="S1099" s="120"/>
      <c r="T1099" s="120"/>
      <c r="U1099" s="120"/>
      <c r="V1099" s="120"/>
      <c r="W1099" s="120"/>
      <c r="X1099" s="120"/>
      <c r="Y1099" s="127"/>
      <c r="Z1099" s="127"/>
      <c r="AA1099" s="127"/>
      <c r="AB1099" s="127"/>
      <c r="AC1099" s="127"/>
      <c r="AD1099" s="127"/>
      <c r="AE1099" s="127"/>
      <c r="AF1099" s="127"/>
      <c r="AG1099" s="127"/>
      <c r="AH1099" s="127"/>
      <c r="AI1099" s="127"/>
      <c r="AJ1099" s="127"/>
      <c r="AK1099" s="127"/>
      <c r="AL1099" s="127"/>
      <c r="AM1099" s="127"/>
      <c r="AN1099" s="127"/>
      <c r="AO1099" s="127"/>
      <c r="AP1099" s="127"/>
      <c r="AR1099" s="113"/>
      <c r="AS1099" s="113"/>
      <c r="AT1099" s="113"/>
    </row>
    <row r="1100" spans="1:46" s="114" customFormat="1" x14ac:dyDescent="0.2">
      <c r="A1100" s="113"/>
      <c r="B1100" s="120"/>
      <c r="C1100" s="120"/>
      <c r="D1100" s="120"/>
      <c r="E1100" s="120"/>
      <c r="F1100" s="120"/>
      <c r="G1100" s="120"/>
      <c r="H1100" s="120"/>
      <c r="I1100" s="120"/>
      <c r="J1100" s="120"/>
      <c r="K1100" s="120"/>
      <c r="L1100" s="120"/>
      <c r="M1100" s="120"/>
      <c r="N1100" s="120"/>
      <c r="O1100" s="120"/>
      <c r="P1100" s="120"/>
      <c r="Q1100" s="120"/>
      <c r="R1100" s="120"/>
      <c r="S1100" s="120"/>
      <c r="T1100" s="120"/>
      <c r="U1100" s="120"/>
      <c r="V1100" s="120"/>
      <c r="W1100" s="120"/>
      <c r="X1100" s="120"/>
      <c r="Y1100" s="127"/>
      <c r="Z1100" s="127"/>
      <c r="AA1100" s="127"/>
      <c r="AB1100" s="127"/>
      <c r="AC1100" s="127"/>
      <c r="AD1100" s="127"/>
      <c r="AE1100" s="127"/>
      <c r="AF1100" s="127"/>
      <c r="AG1100" s="127"/>
      <c r="AH1100" s="127"/>
      <c r="AI1100" s="127"/>
      <c r="AJ1100" s="127"/>
      <c r="AK1100" s="127"/>
      <c r="AL1100" s="127"/>
      <c r="AM1100" s="127"/>
      <c r="AN1100" s="127"/>
      <c r="AO1100" s="127"/>
      <c r="AP1100" s="127"/>
      <c r="AR1100" s="113"/>
      <c r="AS1100" s="113"/>
      <c r="AT1100" s="113"/>
    </row>
    <row r="1101" spans="1:46" s="114" customFormat="1" x14ac:dyDescent="0.2">
      <c r="A1101" s="113"/>
      <c r="B1101" s="120"/>
      <c r="C1101" s="120"/>
      <c r="D1101" s="120"/>
      <c r="E1101" s="120"/>
      <c r="F1101" s="120"/>
      <c r="G1101" s="120"/>
      <c r="H1101" s="120"/>
      <c r="I1101" s="120"/>
      <c r="J1101" s="120"/>
      <c r="K1101" s="120"/>
      <c r="L1101" s="120"/>
      <c r="M1101" s="120"/>
      <c r="N1101" s="120"/>
      <c r="O1101" s="120"/>
      <c r="P1101" s="120"/>
      <c r="Q1101" s="120"/>
      <c r="R1101" s="120"/>
      <c r="S1101" s="120"/>
      <c r="T1101" s="120"/>
      <c r="U1101" s="120"/>
      <c r="V1101" s="120"/>
      <c r="W1101" s="120"/>
      <c r="X1101" s="120"/>
      <c r="Y1101" s="127"/>
      <c r="Z1101" s="127"/>
      <c r="AA1101" s="127"/>
      <c r="AB1101" s="127"/>
      <c r="AC1101" s="127"/>
      <c r="AD1101" s="127"/>
      <c r="AE1101" s="127"/>
      <c r="AF1101" s="127"/>
      <c r="AG1101" s="127"/>
      <c r="AH1101" s="127"/>
      <c r="AI1101" s="127"/>
      <c r="AJ1101" s="127"/>
      <c r="AK1101" s="127"/>
      <c r="AL1101" s="127"/>
      <c r="AM1101" s="127"/>
      <c r="AN1101" s="127"/>
      <c r="AO1101" s="127"/>
      <c r="AP1101" s="127"/>
      <c r="AR1101" s="113"/>
      <c r="AS1101" s="113"/>
      <c r="AT1101" s="113"/>
    </row>
    <row r="1102" spans="1:46" s="114" customFormat="1" x14ac:dyDescent="0.2">
      <c r="A1102" s="113"/>
      <c r="B1102" s="120"/>
      <c r="C1102" s="120"/>
      <c r="D1102" s="120"/>
      <c r="E1102" s="120"/>
      <c r="F1102" s="120"/>
      <c r="G1102" s="120"/>
      <c r="H1102" s="120"/>
      <c r="I1102" s="120"/>
      <c r="J1102" s="120"/>
      <c r="K1102" s="120"/>
      <c r="L1102" s="120"/>
      <c r="M1102" s="120"/>
      <c r="N1102" s="120"/>
      <c r="O1102" s="120"/>
      <c r="P1102" s="120"/>
      <c r="Q1102" s="120"/>
      <c r="R1102" s="120"/>
      <c r="S1102" s="120"/>
      <c r="T1102" s="120"/>
      <c r="U1102" s="120"/>
      <c r="V1102" s="120"/>
      <c r="W1102" s="120"/>
      <c r="X1102" s="120"/>
      <c r="Y1102" s="127"/>
      <c r="Z1102" s="127"/>
      <c r="AA1102" s="127"/>
      <c r="AB1102" s="127"/>
      <c r="AC1102" s="127"/>
      <c r="AD1102" s="127"/>
      <c r="AE1102" s="127"/>
      <c r="AF1102" s="127"/>
      <c r="AG1102" s="127"/>
      <c r="AH1102" s="127"/>
      <c r="AI1102" s="127"/>
      <c r="AJ1102" s="127"/>
      <c r="AK1102" s="127"/>
      <c r="AL1102" s="127"/>
      <c r="AM1102" s="127"/>
      <c r="AN1102" s="127"/>
      <c r="AO1102" s="127"/>
      <c r="AP1102" s="127"/>
      <c r="AR1102" s="113"/>
      <c r="AS1102" s="113"/>
      <c r="AT1102" s="113"/>
    </row>
    <row r="1103" spans="1:46" s="114" customFormat="1" x14ac:dyDescent="0.2">
      <c r="A1103" s="113"/>
      <c r="B1103" s="120"/>
      <c r="C1103" s="120"/>
      <c r="D1103" s="120"/>
      <c r="E1103" s="120"/>
      <c r="F1103" s="120"/>
      <c r="G1103" s="120"/>
      <c r="H1103" s="120"/>
      <c r="I1103" s="120"/>
      <c r="J1103" s="120"/>
      <c r="K1103" s="120"/>
      <c r="L1103" s="120"/>
      <c r="M1103" s="120"/>
      <c r="N1103" s="120"/>
      <c r="O1103" s="120"/>
      <c r="P1103" s="120"/>
      <c r="Q1103" s="120"/>
      <c r="R1103" s="120"/>
      <c r="S1103" s="120"/>
      <c r="T1103" s="120"/>
      <c r="U1103" s="120"/>
      <c r="V1103" s="120"/>
      <c r="W1103" s="120"/>
      <c r="X1103" s="120"/>
      <c r="Y1103" s="127"/>
      <c r="Z1103" s="127"/>
      <c r="AA1103" s="127"/>
      <c r="AB1103" s="127"/>
      <c r="AC1103" s="127"/>
      <c r="AD1103" s="127"/>
      <c r="AE1103" s="127"/>
      <c r="AF1103" s="127"/>
      <c r="AG1103" s="127"/>
      <c r="AH1103" s="127"/>
      <c r="AI1103" s="127"/>
      <c r="AJ1103" s="127"/>
      <c r="AK1103" s="127"/>
      <c r="AL1103" s="127"/>
      <c r="AM1103" s="127"/>
      <c r="AN1103" s="127"/>
      <c r="AO1103" s="127"/>
      <c r="AP1103" s="127"/>
      <c r="AR1103" s="113"/>
      <c r="AS1103" s="113"/>
      <c r="AT1103" s="113"/>
    </row>
    <row r="1104" spans="1:46" s="114" customFormat="1" x14ac:dyDescent="0.2">
      <c r="A1104" s="113"/>
      <c r="B1104" s="120"/>
      <c r="C1104" s="120"/>
      <c r="D1104" s="120"/>
      <c r="E1104" s="120"/>
      <c r="F1104" s="120"/>
      <c r="G1104" s="120"/>
      <c r="H1104" s="120"/>
      <c r="I1104" s="120"/>
      <c r="J1104" s="120"/>
      <c r="K1104" s="120"/>
      <c r="L1104" s="120"/>
      <c r="M1104" s="120"/>
      <c r="N1104" s="120"/>
      <c r="O1104" s="120"/>
      <c r="P1104" s="120"/>
      <c r="Q1104" s="120"/>
      <c r="R1104" s="120"/>
      <c r="S1104" s="120"/>
      <c r="T1104" s="120"/>
      <c r="U1104" s="120"/>
      <c r="V1104" s="120"/>
      <c r="W1104" s="120"/>
      <c r="X1104" s="120"/>
      <c r="Y1104" s="127"/>
      <c r="Z1104" s="127"/>
      <c r="AA1104" s="127"/>
      <c r="AB1104" s="127"/>
      <c r="AC1104" s="127"/>
      <c r="AD1104" s="127"/>
      <c r="AE1104" s="127"/>
      <c r="AF1104" s="127"/>
      <c r="AG1104" s="127"/>
      <c r="AH1104" s="127"/>
      <c r="AI1104" s="127"/>
      <c r="AJ1104" s="127"/>
      <c r="AK1104" s="127"/>
      <c r="AL1104" s="127"/>
      <c r="AM1104" s="127"/>
      <c r="AN1104" s="127"/>
      <c r="AO1104" s="127"/>
      <c r="AP1104" s="127"/>
      <c r="AR1104" s="113"/>
      <c r="AS1104" s="113"/>
      <c r="AT1104" s="113"/>
    </row>
    <row r="1105" spans="1:46" s="114" customFormat="1" x14ac:dyDescent="0.2">
      <c r="A1105" s="113"/>
      <c r="B1105" s="120"/>
      <c r="C1105" s="120"/>
      <c r="D1105" s="120"/>
      <c r="E1105" s="120"/>
      <c r="F1105" s="120"/>
      <c r="G1105" s="120"/>
      <c r="H1105" s="120"/>
      <c r="I1105" s="120"/>
      <c r="J1105" s="120"/>
      <c r="K1105" s="120"/>
      <c r="L1105" s="120"/>
      <c r="M1105" s="120"/>
      <c r="N1105" s="120"/>
      <c r="O1105" s="120"/>
      <c r="P1105" s="120"/>
      <c r="Q1105" s="120"/>
      <c r="R1105" s="120"/>
      <c r="S1105" s="120"/>
      <c r="T1105" s="120"/>
      <c r="U1105" s="120"/>
      <c r="V1105" s="120"/>
      <c r="W1105" s="120"/>
      <c r="X1105" s="120"/>
      <c r="Y1105" s="127"/>
      <c r="Z1105" s="127"/>
      <c r="AA1105" s="127"/>
      <c r="AB1105" s="127"/>
      <c r="AC1105" s="127"/>
      <c r="AD1105" s="127"/>
      <c r="AE1105" s="127"/>
      <c r="AF1105" s="127"/>
      <c r="AG1105" s="127"/>
      <c r="AH1105" s="127"/>
      <c r="AI1105" s="127"/>
      <c r="AJ1105" s="127"/>
      <c r="AK1105" s="127"/>
      <c r="AL1105" s="127"/>
      <c r="AM1105" s="127"/>
      <c r="AN1105" s="127"/>
      <c r="AO1105" s="127"/>
      <c r="AP1105" s="127"/>
      <c r="AR1105" s="113"/>
      <c r="AS1105" s="113"/>
      <c r="AT1105" s="113"/>
    </row>
    <row r="1106" spans="1:46" s="114" customFormat="1" x14ac:dyDescent="0.2">
      <c r="A1106" s="113"/>
      <c r="B1106" s="120"/>
      <c r="C1106" s="120"/>
      <c r="D1106" s="120"/>
      <c r="E1106" s="120"/>
      <c r="F1106" s="120"/>
      <c r="G1106" s="120"/>
      <c r="H1106" s="120"/>
      <c r="I1106" s="120"/>
      <c r="J1106" s="120"/>
      <c r="K1106" s="120"/>
      <c r="L1106" s="120"/>
      <c r="M1106" s="120"/>
      <c r="N1106" s="120"/>
      <c r="O1106" s="120"/>
      <c r="P1106" s="120"/>
      <c r="Q1106" s="120"/>
      <c r="R1106" s="120"/>
      <c r="S1106" s="120"/>
      <c r="T1106" s="120"/>
      <c r="U1106" s="120"/>
      <c r="V1106" s="120"/>
      <c r="W1106" s="120"/>
      <c r="X1106" s="120"/>
      <c r="Y1106" s="127"/>
      <c r="Z1106" s="127"/>
      <c r="AA1106" s="127"/>
      <c r="AB1106" s="127"/>
      <c r="AC1106" s="127"/>
      <c r="AD1106" s="127"/>
      <c r="AE1106" s="127"/>
      <c r="AF1106" s="127"/>
      <c r="AG1106" s="127"/>
      <c r="AH1106" s="127"/>
      <c r="AI1106" s="127"/>
      <c r="AJ1106" s="127"/>
      <c r="AK1106" s="127"/>
      <c r="AL1106" s="127"/>
      <c r="AM1106" s="127"/>
      <c r="AN1106" s="127"/>
      <c r="AO1106" s="127"/>
      <c r="AP1106" s="127"/>
      <c r="AR1106" s="113"/>
      <c r="AS1106" s="113"/>
      <c r="AT1106" s="113"/>
    </row>
    <row r="1107" spans="1:46" s="114" customFormat="1" x14ac:dyDescent="0.2">
      <c r="A1107" s="113"/>
      <c r="B1107" s="120"/>
      <c r="C1107" s="120"/>
      <c r="D1107" s="120"/>
      <c r="E1107" s="120"/>
      <c r="F1107" s="120"/>
      <c r="G1107" s="120"/>
      <c r="H1107" s="120"/>
      <c r="I1107" s="120"/>
      <c r="J1107" s="120"/>
      <c r="K1107" s="120"/>
      <c r="L1107" s="120"/>
      <c r="M1107" s="120"/>
      <c r="N1107" s="120"/>
      <c r="O1107" s="120"/>
      <c r="P1107" s="120"/>
      <c r="Q1107" s="120"/>
      <c r="R1107" s="120"/>
      <c r="S1107" s="120"/>
      <c r="T1107" s="120"/>
      <c r="U1107" s="120"/>
      <c r="V1107" s="120"/>
      <c r="W1107" s="120"/>
      <c r="X1107" s="120"/>
      <c r="Y1107" s="127"/>
      <c r="Z1107" s="127"/>
      <c r="AA1107" s="127"/>
      <c r="AB1107" s="127"/>
      <c r="AC1107" s="127"/>
      <c r="AD1107" s="127"/>
      <c r="AE1107" s="127"/>
      <c r="AF1107" s="127"/>
      <c r="AG1107" s="127"/>
      <c r="AH1107" s="127"/>
      <c r="AI1107" s="127"/>
      <c r="AJ1107" s="127"/>
      <c r="AK1107" s="127"/>
      <c r="AL1107" s="127"/>
      <c r="AM1107" s="127"/>
      <c r="AN1107" s="127"/>
      <c r="AO1107" s="127"/>
      <c r="AP1107" s="127"/>
      <c r="AR1107" s="113"/>
      <c r="AS1107" s="113"/>
      <c r="AT1107" s="113"/>
    </row>
    <row r="1108" spans="1:46" s="114" customFormat="1" x14ac:dyDescent="0.2">
      <c r="A1108" s="113"/>
      <c r="B1108" s="120"/>
      <c r="C1108" s="120"/>
      <c r="D1108" s="120"/>
      <c r="E1108" s="120"/>
      <c r="F1108" s="120"/>
      <c r="G1108" s="120"/>
      <c r="H1108" s="120"/>
      <c r="I1108" s="120"/>
      <c r="J1108" s="120"/>
      <c r="K1108" s="120"/>
      <c r="L1108" s="120"/>
      <c r="M1108" s="120"/>
      <c r="N1108" s="120"/>
      <c r="O1108" s="120"/>
      <c r="P1108" s="120"/>
      <c r="Q1108" s="120"/>
      <c r="R1108" s="120"/>
      <c r="S1108" s="120"/>
      <c r="T1108" s="120"/>
      <c r="U1108" s="120"/>
      <c r="V1108" s="120"/>
      <c r="W1108" s="120"/>
      <c r="X1108" s="120"/>
      <c r="Y1108" s="127"/>
      <c r="Z1108" s="127"/>
      <c r="AA1108" s="127"/>
      <c r="AB1108" s="127"/>
      <c r="AC1108" s="127"/>
      <c r="AD1108" s="127"/>
      <c r="AE1108" s="127"/>
      <c r="AF1108" s="127"/>
      <c r="AG1108" s="127"/>
      <c r="AH1108" s="127"/>
      <c r="AI1108" s="127"/>
      <c r="AJ1108" s="127"/>
      <c r="AK1108" s="127"/>
      <c r="AL1108" s="127"/>
      <c r="AM1108" s="127"/>
      <c r="AN1108" s="127"/>
      <c r="AO1108" s="127"/>
      <c r="AP1108" s="127"/>
      <c r="AR1108" s="113"/>
      <c r="AS1108" s="113"/>
      <c r="AT1108" s="113"/>
    </row>
    <row r="1109" spans="1:46" s="114" customFormat="1" x14ac:dyDescent="0.2">
      <c r="A1109" s="113"/>
      <c r="B1109" s="120"/>
      <c r="C1109" s="120"/>
      <c r="D1109" s="120"/>
      <c r="E1109" s="120"/>
      <c r="F1109" s="120"/>
      <c r="G1109" s="120"/>
      <c r="H1109" s="120"/>
      <c r="I1109" s="120"/>
      <c r="J1109" s="120"/>
      <c r="K1109" s="120"/>
      <c r="L1109" s="120"/>
      <c r="M1109" s="120"/>
      <c r="N1109" s="120"/>
      <c r="O1109" s="120"/>
      <c r="P1109" s="120"/>
      <c r="Q1109" s="120"/>
      <c r="R1109" s="120"/>
      <c r="S1109" s="120"/>
      <c r="T1109" s="120"/>
      <c r="U1109" s="120"/>
      <c r="V1109" s="120"/>
      <c r="W1109" s="120"/>
      <c r="X1109" s="120"/>
      <c r="Y1109" s="127"/>
      <c r="Z1109" s="127"/>
      <c r="AA1109" s="127"/>
      <c r="AB1109" s="127"/>
      <c r="AC1109" s="127"/>
      <c r="AD1109" s="127"/>
      <c r="AE1109" s="127"/>
      <c r="AF1109" s="127"/>
      <c r="AG1109" s="127"/>
      <c r="AH1109" s="127"/>
      <c r="AI1109" s="127"/>
      <c r="AJ1109" s="127"/>
      <c r="AK1109" s="127"/>
      <c r="AL1109" s="127"/>
      <c r="AM1109" s="127"/>
      <c r="AN1109" s="127"/>
      <c r="AO1109" s="127"/>
      <c r="AP1109" s="127"/>
      <c r="AR1109" s="113"/>
      <c r="AS1109" s="113"/>
      <c r="AT1109" s="113"/>
    </row>
    <row r="1110" spans="1:46" s="114" customFormat="1" x14ac:dyDescent="0.2">
      <c r="A1110" s="113"/>
      <c r="B1110" s="120"/>
      <c r="C1110" s="120"/>
      <c r="D1110" s="120"/>
      <c r="E1110" s="120"/>
      <c r="F1110" s="120"/>
      <c r="G1110" s="120"/>
      <c r="H1110" s="120"/>
      <c r="I1110" s="120"/>
      <c r="J1110" s="120"/>
      <c r="K1110" s="120"/>
      <c r="L1110" s="120"/>
      <c r="M1110" s="120"/>
      <c r="N1110" s="120"/>
      <c r="O1110" s="120"/>
      <c r="P1110" s="120"/>
      <c r="Q1110" s="120"/>
      <c r="R1110" s="120"/>
      <c r="S1110" s="120"/>
      <c r="T1110" s="120"/>
      <c r="U1110" s="120"/>
      <c r="V1110" s="120"/>
      <c r="W1110" s="120"/>
      <c r="X1110" s="120"/>
      <c r="Y1110" s="127"/>
      <c r="Z1110" s="127"/>
      <c r="AA1110" s="127"/>
      <c r="AB1110" s="127"/>
      <c r="AC1110" s="127"/>
      <c r="AD1110" s="127"/>
      <c r="AE1110" s="127"/>
      <c r="AF1110" s="127"/>
      <c r="AG1110" s="127"/>
      <c r="AH1110" s="127"/>
      <c r="AI1110" s="127"/>
      <c r="AJ1110" s="127"/>
      <c r="AK1110" s="127"/>
      <c r="AL1110" s="127"/>
      <c r="AM1110" s="127"/>
      <c r="AN1110" s="127"/>
      <c r="AO1110" s="127"/>
      <c r="AP1110" s="127"/>
      <c r="AR1110" s="113"/>
      <c r="AS1110" s="113"/>
      <c r="AT1110" s="113"/>
    </row>
    <row r="1111" spans="1:46" s="114" customFormat="1" x14ac:dyDescent="0.2">
      <c r="A1111" s="113"/>
      <c r="B1111" s="120"/>
      <c r="C1111" s="120"/>
      <c r="D1111" s="120"/>
      <c r="E1111" s="120"/>
      <c r="F1111" s="120"/>
      <c r="G1111" s="120"/>
      <c r="H1111" s="120"/>
      <c r="I1111" s="120"/>
      <c r="J1111" s="120"/>
      <c r="K1111" s="120"/>
      <c r="L1111" s="120"/>
      <c r="M1111" s="120"/>
      <c r="N1111" s="120"/>
      <c r="O1111" s="120"/>
      <c r="P1111" s="120"/>
      <c r="Q1111" s="120"/>
      <c r="R1111" s="120"/>
      <c r="S1111" s="120"/>
      <c r="T1111" s="120"/>
      <c r="U1111" s="120"/>
      <c r="V1111" s="120"/>
      <c r="W1111" s="120"/>
      <c r="X1111" s="120"/>
      <c r="Y1111" s="127"/>
      <c r="Z1111" s="127"/>
      <c r="AA1111" s="127"/>
      <c r="AB1111" s="127"/>
      <c r="AC1111" s="127"/>
      <c r="AD1111" s="127"/>
      <c r="AE1111" s="127"/>
      <c r="AF1111" s="127"/>
      <c r="AG1111" s="127"/>
      <c r="AH1111" s="127"/>
      <c r="AI1111" s="127"/>
      <c r="AJ1111" s="127"/>
      <c r="AK1111" s="127"/>
      <c r="AL1111" s="127"/>
      <c r="AM1111" s="127"/>
      <c r="AN1111" s="127"/>
      <c r="AO1111" s="127"/>
      <c r="AP1111" s="127"/>
      <c r="AR1111" s="113"/>
      <c r="AS1111" s="113"/>
      <c r="AT1111" s="113"/>
    </row>
    <row r="1112" spans="1:46" s="114" customFormat="1" x14ac:dyDescent="0.2">
      <c r="A1112" s="113"/>
      <c r="B1112" s="120"/>
      <c r="C1112" s="120"/>
      <c r="D1112" s="120"/>
      <c r="E1112" s="120"/>
      <c r="F1112" s="120"/>
      <c r="G1112" s="120"/>
      <c r="H1112" s="120"/>
      <c r="I1112" s="120"/>
      <c r="J1112" s="120"/>
      <c r="K1112" s="120"/>
      <c r="L1112" s="120"/>
      <c r="M1112" s="120"/>
      <c r="N1112" s="120"/>
      <c r="O1112" s="120"/>
      <c r="P1112" s="120"/>
      <c r="Q1112" s="120"/>
      <c r="R1112" s="120"/>
      <c r="S1112" s="120"/>
      <c r="T1112" s="120"/>
      <c r="U1112" s="120"/>
      <c r="V1112" s="120"/>
      <c r="W1112" s="120"/>
      <c r="X1112" s="120"/>
      <c r="Y1112" s="127"/>
      <c r="Z1112" s="127"/>
      <c r="AA1112" s="127"/>
      <c r="AB1112" s="127"/>
      <c r="AC1112" s="127"/>
      <c r="AD1112" s="127"/>
      <c r="AE1112" s="127"/>
      <c r="AF1112" s="127"/>
      <c r="AG1112" s="127"/>
      <c r="AH1112" s="127"/>
      <c r="AI1112" s="127"/>
      <c r="AJ1112" s="127"/>
      <c r="AK1112" s="127"/>
      <c r="AL1112" s="127"/>
      <c r="AM1112" s="127"/>
      <c r="AN1112" s="127"/>
      <c r="AO1112" s="127"/>
      <c r="AP1112" s="127"/>
      <c r="AR1112" s="113"/>
      <c r="AS1112" s="113"/>
      <c r="AT1112" s="113"/>
    </row>
    <row r="1113" spans="1:46" s="114" customFormat="1" x14ac:dyDescent="0.2">
      <c r="A1113" s="113"/>
      <c r="B1113" s="120"/>
      <c r="C1113" s="120"/>
      <c r="D1113" s="120"/>
      <c r="E1113" s="120"/>
      <c r="F1113" s="120"/>
      <c r="G1113" s="120"/>
      <c r="H1113" s="120"/>
      <c r="I1113" s="120"/>
      <c r="J1113" s="120"/>
      <c r="K1113" s="120"/>
      <c r="L1113" s="120"/>
      <c r="M1113" s="120"/>
      <c r="N1113" s="120"/>
      <c r="O1113" s="120"/>
      <c r="P1113" s="120"/>
      <c r="Q1113" s="120"/>
      <c r="R1113" s="120"/>
      <c r="S1113" s="120"/>
      <c r="T1113" s="120"/>
      <c r="U1113" s="120"/>
      <c r="V1113" s="120"/>
      <c r="W1113" s="120"/>
      <c r="X1113" s="120"/>
      <c r="Y1113" s="127"/>
      <c r="Z1113" s="127"/>
      <c r="AA1113" s="127"/>
      <c r="AB1113" s="127"/>
      <c r="AC1113" s="127"/>
      <c r="AD1113" s="127"/>
      <c r="AE1113" s="127"/>
      <c r="AF1113" s="127"/>
      <c r="AG1113" s="127"/>
      <c r="AH1113" s="127"/>
      <c r="AI1113" s="127"/>
      <c r="AJ1113" s="127"/>
      <c r="AK1113" s="127"/>
      <c r="AL1113" s="127"/>
      <c r="AM1113" s="127"/>
      <c r="AN1113" s="127"/>
      <c r="AO1113" s="127"/>
      <c r="AP1113" s="127"/>
      <c r="AR1113" s="113"/>
      <c r="AS1113" s="113"/>
      <c r="AT1113" s="113"/>
    </row>
    <row r="1114" spans="1:46" s="114" customFormat="1" x14ac:dyDescent="0.2">
      <c r="A1114" s="113"/>
      <c r="B1114" s="120"/>
      <c r="C1114" s="120"/>
      <c r="D1114" s="120"/>
      <c r="E1114" s="120"/>
      <c r="F1114" s="120"/>
      <c r="G1114" s="120"/>
      <c r="H1114" s="120"/>
      <c r="I1114" s="120"/>
      <c r="J1114" s="120"/>
      <c r="K1114" s="120"/>
      <c r="L1114" s="120"/>
      <c r="M1114" s="120"/>
      <c r="N1114" s="120"/>
      <c r="O1114" s="120"/>
      <c r="P1114" s="120"/>
      <c r="Q1114" s="120"/>
      <c r="R1114" s="120"/>
      <c r="S1114" s="120"/>
      <c r="T1114" s="120"/>
      <c r="U1114" s="120"/>
      <c r="V1114" s="120"/>
      <c r="W1114" s="120"/>
      <c r="X1114" s="120"/>
      <c r="Y1114" s="127"/>
      <c r="Z1114" s="127"/>
      <c r="AA1114" s="127"/>
      <c r="AB1114" s="127"/>
      <c r="AC1114" s="127"/>
      <c r="AD1114" s="127"/>
      <c r="AE1114" s="127"/>
      <c r="AF1114" s="127"/>
      <c r="AG1114" s="127"/>
      <c r="AH1114" s="127"/>
      <c r="AI1114" s="127"/>
      <c r="AJ1114" s="127"/>
      <c r="AK1114" s="127"/>
      <c r="AL1114" s="127"/>
      <c r="AM1114" s="127"/>
      <c r="AN1114" s="127"/>
      <c r="AO1114" s="127"/>
      <c r="AP1114" s="127"/>
      <c r="AR1114" s="113"/>
      <c r="AS1114" s="113"/>
      <c r="AT1114" s="113"/>
    </row>
    <row r="1115" spans="1:46" s="114" customFormat="1" x14ac:dyDescent="0.2">
      <c r="A1115" s="113"/>
      <c r="B1115" s="120"/>
      <c r="C1115" s="120"/>
      <c r="D1115" s="120"/>
      <c r="E1115" s="120"/>
      <c r="F1115" s="120"/>
      <c r="G1115" s="120"/>
      <c r="H1115" s="120"/>
      <c r="I1115" s="120"/>
      <c r="J1115" s="120"/>
      <c r="K1115" s="120"/>
      <c r="L1115" s="120"/>
      <c r="M1115" s="120"/>
      <c r="N1115" s="120"/>
      <c r="O1115" s="120"/>
      <c r="P1115" s="120"/>
      <c r="Q1115" s="120"/>
      <c r="R1115" s="120"/>
      <c r="S1115" s="120"/>
      <c r="T1115" s="120"/>
      <c r="U1115" s="120"/>
      <c r="V1115" s="120"/>
      <c r="W1115" s="120"/>
      <c r="X1115" s="120"/>
      <c r="Y1115" s="127"/>
      <c r="Z1115" s="127"/>
      <c r="AA1115" s="127"/>
      <c r="AB1115" s="127"/>
      <c r="AC1115" s="127"/>
      <c r="AD1115" s="127"/>
      <c r="AE1115" s="127"/>
      <c r="AF1115" s="127"/>
      <c r="AG1115" s="127"/>
      <c r="AH1115" s="127"/>
      <c r="AI1115" s="127"/>
      <c r="AJ1115" s="127"/>
      <c r="AK1115" s="127"/>
      <c r="AL1115" s="127"/>
      <c r="AM1115" s="127"/>
      <c r="AN1115" s="127"/>
      <c r="AO1115" s="127"/>
      <c r="AP1115" s="127"/>
      <c r="AR1115" s="113"/>
      <c r="AS1115" s="113"/>
      <c r="AT1115" s="113"/>
    </row>
    <row r="1116" spans="1:46" s="114" customFormat="1" x14ac:dyDescent="0.2">
      <c r="A1116" s="113"/>
      <c r="B1116" s="120"/>
      <c r="C1116" s="120"/>
      <c r="D1116" s="120"/>
      <c r="E1116" s="120"/>
      <c r="F1116" s="120"/>
      <c r="G1116" s="120"/>
      <c r="H1116" s="120"/>
      <c r="I1116" s="120"/>
      <c r="J1116" s="120"/>
      <c r="K1116" s="120"/>
      <c r="L1116" s="120"/>
      <c r="M1116" s="120"/>
      <c r="N1116" s="120"/>
      <c r="O1116" s="120"/>
      <c r="P1116" s="120"/>
      <c r="Q1116" s="120"/>
      <c r="R1116" s="120"/>
      <c r="S1116" s="120"/>
      <c r="T1116" s="120"/>
      <c r="U1116" s="120"/>
      <c r="V1116" s="120"/>
      <c r="W1116" s="120"/>
      <c r="X1116" s="120"/>
      <c r="Y1116" s="127"/>
      <c r="Z1116" s="127"/>
      <c r="AA1116" s="127"/>
      <c r="AB1116" s="127"/>
      <c r="AC1116" s="127"/>
      <c r="AD1116" s="127"/>
      <c r="AE1116" s="127"/>
      <c r="AF1116" s="127"/>
      <c r="AG1116" s="127"/>
      <c r="AH1116" s="127"/>
      <c r="AI1116" s="127"/>
      <c r="AJ1116" s="127"/>
      <c r="AK1116" s="127"/>
      <c r="AL1116" s="127"/>
      <c r="AM1116" s="127"/>
      <c r="AN1116" s="127"/>
      <c r="AO1116" s="127"/>
      <c r="AP1116" s="127"/>
      <c r="AR1116" s="113"/>
      <c r="AS1116" s="113"/>
      <c r="AT1116" s="113"/>
    </row>
    <row r="1117" spans="1:46" s="114" customFormat="1" x14ac:dyDescent="0.2">
      <c r="A1117" s="113"/>
      <c r="B1117" s="120"/>
      <c r="C1117" s="120"/>
      <c r="D1117" s="120"/>
      <c r="E1117" s="120"/>
      <c r="F1117" s="120"/>
      <c r="G1117" s="120"/>
      <c r="H1117" s="120"/>
      <c r="I1117" s="120"/>
      <c r="J1117" s="120"/>
      <c r="K1117" s="120"/>
      <c r="L1117" s="120"/>
      <c r="M1117" s="120"/>
      <c r="N1117" s="120"/>
      <c r="O1117" s="120"/>
      <c r="P1117" s="120"/>
      <c r="Q1117" s="120"/>
      <c r="R1117" s="120"/>
      <c r="S1117" s="120"/>
      <c r="T1117" s="120"/>
      <c r="U1117" s="120"/>
      <c r="V1117" s="120"/>
      <c r="W1117" s="120"/>
      <c r="X1117" s="120"/>
      <c r="Y1117" s="127"/>
      <c r="Z1117" s="127"/>
      <c r="AA1117" s="127"/>
      <c r="AB1117" s="127"/>
      <c r="AC1117" s="127"/>
      <c r="AD1117" s="127"/>
      <c r="AE1117" s="127"/>
      <c r="AF1117" s="127"/>
      <c r="AG1117" s="127"/>
      <c r="AH1117" s="127"/>
      <c r="AI1117" s="127"/>
      <c r="AJ1117" s="127"/>
      <c r="AK1117" s="127"/>
      <c r="AL1117" s="127"/>
      <c r="AM1117" s="127"/>
      <c r="AN1117" s="127"/>
      <c r="AO1117" s="127"/>
      <c r="AP1117" s="127"/>
      <c r="AR1117" s="113"/>
      <c r="AS1117" s="113"/>
      <c r="AT1117" s="113"/>
    </row>
    <row r="1118" spans="1:46" s="114" customFormat="1" x14ac:dyDescent="0.2">
      <c r="A1118" s="113"/>
      <c r="B1118" s="120"/>
      <c r="C1118" s="120"/>
      <c r="D1118" s="120"/>
      <c r="E1118" s="120"/>
      <c r="F1118" s="120"/>
      <c r="G1118" s="120"/>
      <c r="H1118" s="120"/>
      <c r="I1118" s="120"/>
      <c r="J1118" s="120"/>
      <c r="K1118" s="120"/>
      <c r="L1118" s="120"/>
      <c r="M1118" s="120"/>
      <c r="N1118" s="120"/>
      <c r="O1118" s="120"/>
      <c r="P1118" s="120"/>
      <c r="Q1118" s="120"/>
      <c r="R1118" s="120"/>
      <c r="S1118" s="120"/>
      <c r="T1118" s="120"/>
      <c r="U1118" s="120"/>
      <c r="V1118" s="120"/>
      <c r="W1118" s="120"/>
      <c r="X1118" s="120"/>
      <c r="Y1118" s="127"/>
      <c r="Z1118" s="127"/>
      <c r="AA1118" s="127"/>
      <c r="AB1118" s="127"/>
      <c r="AC1118" s="127"/>
      <c r="AD1118" s="127"/>
      <c r="AE1118" s="127"/>
      <c r="AF1118" s="127"/>
      <c r="AG1118" s="127"/>
      <c r="AH1118" s="127"/>
      <c r="AI1118" s="127"/>
      <c r="AJ1118" s="127"/>
      <c r="AK1118" s="127"/>
      <c r="AL1118" s="127"/>
      <c r="AM1118" s="127"/>
      <c r="AN1118" s="127"/>
      <c r="AO1118" s="127"/>
      <c r="AP1118" s="127"/>
      <c r="AR1118" s="113"/>
      <c r="AS1118" s="113"/>
      <c r="AT1118" s="113"/>
    </row>
    <row r="1119" spans="1:46" s="114" customFormat="1" x14ac:dyDescent="0.2">
      <c r="A1119" s="113"/>
      <c r="B1119" s="120"/>
      <c r="C1119" s="120"/>
      <c r="D1119" s="120"/>
      <c r="E1119" s="120"/>
      <c r="F1119" s="120"/>
      <c r="G1119" s="120"/>
      <c r="H1119" s="120"/>
      <c r="I1119" s="120"/>
      <c r="J1119" s="120"/>
      <c r="K1119" s="120"/>
      <c r="L1119" s="120"/>
      <c r="M1119" s="120"/>
      <c r="N1119" s="120"/>
      <c r="O1119" s="120"/>
      <c r="P1119" s="120"/>
      <c r="Q1119" s="120"/>
      <c r="R1119" s="120"/>
      <c r="S1119" s="120"/>
      <c r="T1119" s="120"/>
      <c r="U1119" s="120"/>
      <c r="V1119" s="120"/>
      <c r="W1119" s="120"/>
      <c r="X1119" s="120"/>
      <c r="Y1119" s="127"/>
      <c r="Z1119" s="127"/>
      <c r="AA1119" s="127"/>
      <c r="AB1119" s="127"/>
      <c r="AC1119" s="127"/>
      <c r="AD1119" s="127"/>
      <c r="AE1119" s="127"/>
      <c r="AF1119" s="127"/>
      <c r="AG1119" s="127"/>
      <c r="AH1119" s="127"/>
      <c r="AI1119" s="127"/>
      <c r="AJ1119" s="127"/>
      <c r="AK1119" s="127"/>
      <c r="AL1119" s="127"/>
      <c r="AM1119" s="127"/>
      <c r="AN1119" s="127"/>
      <c r="AO1119" s="127"/>
      <c r="AP1119" s="127"/>
      <c r="AR1119" s="113"/>
      <c r="AS1119" s="113"/>
      <c r="AT1119" s="113"/>
    </row>
    <row r="1120" spans="1:46" s="114" customFormat="1" x14ac:dyDescent="0.2">
      <c r="A1120" s="113"/>
      <c r="B1120" s="120"/>
      <c r="C1120" s="120"/>
      <c r="D1120" s="120"/>
      <c r="E1120" s="120"/>
      <c r="F1120" s="120"/>
      <c r="G1120" s="120"/>
      <c r="H1120" s="120"/>
      <c r="I1120" s="120"/>
      <c r="J1120" s="120"/>
      <c r="K1120" s="120"/>
      <c r="L1120" s="120"/>
      <c r="M1120" s="120"/>
      <c r="N1120" s="120"/>
      <c r="O1120" s="120"/>
      <c r="P1120" s="120"/>
      <c r="Q1120" s="120"/>
      <c r="R1120" s="120"/>
      <c r="S1120" s="120"/>
      <c r="T1120" s="120"/>
      <c r="U1120" s="120"/>
      <c r="V1120" s="120"/>
      <c r="W1120" s="120"/>
      <c r="X1120" s="120"/>
      <c r="Y1120" s="127"/>
      <c r="Z1120" s="127"/>
      <c r="AA1120" s="127"/>
      <c r="AB1120" s="127"/>
      <c r="AC1120" s="127"/>
      <c r="AD1120" s="127"/>
      <c r="AE1120" s="127"/>
      <c r="AF1120" s="127"/>
      <c r="AG1120" s="127"/>
      <c r="AH1120" s="127"/>
      <c r="AI1120" s="127"/>
      <c r="AJ1120" s="127"/>
      <c r="AK1120" s="127"/>
      <c r="AL1120" s="127"/>
      <c r="AM1120" s="127"/>
      <c r="AN1120" s="127"/>
      <c r="AO1120" s="127"/>
      <c r="AP1120" s="127"/>
      <c r="AR1120" s="113"/>
      <c r="AS1120" s="113"/>
      <c r="AT1120" s="113"/>
    </row>
    <row r="1121" spans="1:46" s="114" customFormat="1" x14ac:dyDescent="0.2">
      <c r="A1121" s="113"/>
      <c r="B1121" s="120"/>
      <c r="C1121" s="120"/>
      <c r="D1121" s="120"/>
      <c r="E1121" s="120"/>
      <c r="F1121" s="120"/>
      <c r="G1121" s="120"/>
      <c r="H1121" s="120"/>
      <c r="I1121" s="120"/>
      <c r="J1121" s="120"/>
      <c r="K1121" s="120"/>
      <c r="L1121" s="120"/>
      <c r="M1121" s="120"/>
      <c r="N1121" s="120"/>
      <c r="O1121" s="120"/>
      <c r="P1121" s="120"/>
      <c r="Q1121" s="120"/>
      <c r="R1121" s="120"/>
      <c r="S1121" s="120"/>
      <c r="T1121" s="120"/>
      <c r="U1121" s="120"/>
      <c r="V1121" s="120"/>
      <c r="W1121" s="120"/>
      <c r="X1121" s="120"/>
      <c r="Y1121" s="127"/>
      <c r="Z1121" s="127"/>
      <c r="AA1121" s="127"/>
      <c r="AB1121" s="127"/>
      <c r="AC1121" s="127"/>
      <c r="AD1121" s="127"/>
      <c r="AE1121" s="127"/>
      <c r="AF1121" s="127"/>
      <c r="AG1121" s="127"/>
      <c r="AH1121" s="127"/>
      <c r="AI1121" s="127"/>
      <c r="AJ1121" s="127"/>
      <c r="AK1121" s="127"/>
      <c r="AL1121" s="127"/>
      <c r="AM1121" s="127"/>
      <c r="AN1121" s="127"/>
      <c r="AO1121" s="127"/>
      <c r="AP1121" s="127"/>
      <c r="AR1121" s="113"/>
      <c r="AS1121" s="113"/>
      <c r="AT1121" s="113"/>
    </row>
    <row r="1122" spans="1:46" s="114" customFormat="1" x14ac:dyDescent="0.2">
      <c r="A1122" s="113"/>
      <c r="B1122" s="120"/>
      <c r="C1122" s="120"/>
      <c r="D1122" s="120"/>
      <c r="E1122" s="120"/>
      <c r="F1122" s="120"/>
      <c r="G1122" s="120"/>
      <c r="H1122" s="120"/>
      <c r="I1122" s="120"/>
      <c r="J1122" s="120"/>
      <c r="K1122" s="120"/>
      <c r="L1122" s="120"/>
      <c r="M1122" s="120"/>
      <c r="N1122" s="120"/>
      <c r="O1122" s="120"/>
      <c r="P1122" s="120"/>
      <c r="Q1122" s="120"/>
      <c r="R1122" s="120"/>
      <c r="S1122" s="120"/>
      <c r="T1122" s="120"/>
      <c r="U1122" s="120"/>
      <c r="V1122" s="120"/>
      <c r="W1122" s="120"/>
      <c r="X1122" s="120"/>
      <c r="Y1122" s="127"/>
      <c r="Z1122" s="127"/>
      <c r="AA1122" s="127"/>
      <c r="AB1122" s="127"/>
      <c r="AC1122" s="127"/>
      <c r="AD1122" s="127"/>
      <c r="AE1122" s="127"/>
      <c r="AF1122" s="127"/>
      <c r="AG1122" s="127"/>
      <c r="AH1122" s="127"/>
      <c r="AI1122" s="127"/>
      <c r="AJ1122" s="127"/>
      <c r="AK1122" s="127"/>
      <c r="AL1122" s="127"/>
      <c r="AM1122" s="127"/>
      <c r="AN1122" s="127"/>
      <c r="AO1122" s="127"/>
      <c r="AP1122" s="127"/>
      <c r="AR1122" s="113"/>
      <c r="AS1122" s="113"/>
      <c r="AT1122" s="113"/>
    </row>
    <row r="1123" spans="1:46" s="114" customFormat="1" x14ac:dyDescent="0.2">
      <c r="A1123" s="113"/>
      <c r="B1123" s="120"/>
      <c r="C1123" s="120"/>
      <c r="D1123" s="120"/>
      <c r="E1123" s="120"/>
      <c r="F1123" s="120"/>
      <c r="G1123" s="120"/>
      <c r="H1123" s="120"/>
      <c r="I1123" s="120"/>
      <c r="J1123" s="120"/>
      <c r="K1123" s="120"/>
      <c r="L1123" s="120"/>
      <c r="M1123" s="120"/>
      <c r="N1123" s="120"/>
      <c r="O1123" s="120"/>
      <c r="P1123" s="120"/>
      <c r="Q1123" s="120"/>
      <c r="R1123" s="120"/>
      <c r="S1123" s="120"/>
      <c r="T1123" s="120"/>
      <c r="U1123" s="120"/>
      <c r="V1123" s="120"/>
      <c r="W1123" s="120"/>
      <c r="X1123" s="120"/>
      <c r="Y1123" s="127"/>
      <c r="Z1123" s="127"/>
      <c r="AA1123" s="127"/>
      <c r="AB1123" s="127"/>
      <c r="AC1123" s="127"/>
      <c r="AD1123" s="127"/>
      <c r="AE1123" s="127"/>
      <c r="AF1123" s="127"/>
      <c r="AG1123" s="127"/>
      <c r="AH1123" s="127"/>
      <c r="AI1123" s="127"/>
      <c r="AJ1123" s="127"/>
      <c r="AK1123" s="127"/>
      <c r="AL1123" s="127"/>
      <c r="AM1123" s="127"/>
      <c r="AN1123" s="127"/>
      <c r="AO1123" s="127"/>
      <c r="AP1123" s="127"/>
      <c r="AR1123" s="113"/>
      <c r="AS1123" s="113"/>
      <c r="AT1123" s="113"/>
    </row>
    <row r="1124" spans="1:46" s="114" customFormat="1" x14ac:dyDescent="0.2">
      <c r="A1124" s="113"/>
      <c r="B1124" s="120"/>
      <c r="C1124" s="120"/>
      <c r="D1124" s="120"/>
      <c r="E1124" s="120"/>
      <c r="F1124" s="120"/>
      <c r="G1124" s="120"/>
      <c r="H1124" s="120"/>
      <c r="I1124" s="120"/>
      <c r="J1124" s="120"/>
      <c r="K1124" s="120"/>
      <c r="L1124" s="120"/>
      <c r="M1124" s="120"/>
      <c r="N1124" s="120"/>
      <c r="O1124" s="120"/>
      <c r="P1124" s="120"/>
      <c r="Q1124" s="120"/>
      <c r="R1124" s="120"/>
      <c r="S1124" s="120"/>
      <c r="T1124" s="120"/>
      <c r="U1124" s="120"/>
      <c r="V1124" s="120"/>
      <c r="W1124" s="120"/>
      <c r="X1124" s="120"/>
      <c r="Y1124" s="127"/>
      <c r="Z1124" s="127"/>
      <c r="AA1124" s="127"/>
      <c r="AB1124" s="127"/>
      <c r="AC1124" s="127"/>
      <c r="AD1124" s="127"/>
      <c r="AE1124" s="127"/>
      <c r="AF1124" s="127"/>
      <c r="AG1124" s="127"/>
      <c r="AH1124" s="127"/>
      <c r="AI1124" s="127"/>
      <c r="AJ1124" s="127"/>
      <c r="AK1124" s="127"/>
      <c r="AL1124" s="127"/>
      <c r="AM1124" s="127"/>
      <c r="AN1124" s="127"/>
      <c r="AO1124" s="127"/>
      <c r="AP1124" s="127"/>
      <c r="AR1124" s="113"/>
      <c r="AS1124" s="113"/>
      <c r="AT1124" s="113"/>
    </row>
    <row r="1125" spans="1:46" s="114" customFormat="1" x14ac:dyDescent="0.2">
      <c r="A1125" s="113"/>
      <c r="B1125" s="120"/>
      <c r="C1125" s="120"/>
      <c r="D1125" s="120"/>
      <c r="E1125" s="120"/>
      <c r="F1125" s="120"/>
      <c r="G1125" s="120"/>
      <c r="H1125" s="120"/>
      <c r="I1125" s="120"/>
      <c r="J1125" s="120"/>
      <c r="K1125" s="120"/>
      <c r="L1125" s="120"/>
      <c r="M1125" s="120"/>
      <c r="N1125" s="120"/>
      <c r="O1125" s="120"/>
      <c r="P1125" s="120"/>
      <c r="Q1125" s="120"/>
      <c r="R1125" s="120"/>
      <c r="S1125" s="120"/>
      <c r="T1125" s="120"/>
      <c r="U1125" s="120"/>
      <c r="V1125" s="120"/>
      <c r="W1125" s="120"/>
      <c r="X1125" s="120"/>
      <c r="Y1125" s="127"/>
      <c r="Z1125" s="127"/>
      <c r="AA1125" s="127"/>
      <c r="AB1125" s="127"/>
      <c r="AC1125" s="127"/>
      <c r="AD1125" s="127"/>
      <c r="AE1125" s="127"/>
      <c r="AF1125" s="127"/>
      <c r="AG1125" s="127"/>
      <c r="AH1125" s="127"/>
      <c r="AI1125" s="127"/>
      <c r="AJ1125" s="127"/>
      <c r="AK1125" s="127"/>
      <c r="AL1125" s="127"/>
      <c r="AM1125" s="127"/>
      <c r="AN1125" s="127"/>
      <c r="AO1125" s="127"/>
      <c r="AP1125" s="127"/>
      <c r="AR1125" s="113"/>
      <c r="AS1125" s="113"/>
      <c r="AT1125" s="113"/>
    </row>
    <row r="1126" spans="1:46" s="114" customFormat="1" x14ac:dyDescent="0.2">
      <c r="A1126" s="113"/>
      <c r="B1126" s="120"/>
      <c r="C1126" s="120"/>
      <c r="D1126" s="120"/>
      <c r="E1126" s="120"/>
      <c r="F1126" s="120"/>
      <c r="G1126" s="120"/>
      <c r="H1126" s="120"/>
      <c r="I1126" s="120"/>
      <c r="J1126" s="120"/>
      <c r="K1126" s="120"/>
      <c r="L1126" s="120"/>
      <c r="M1126" s="120"/>
      <c r="N1126" s="120"/>
      <c r="O1126" s="120"/>
      <c r="P1126" s="120"/>
      <c r="Q1126" s="120"/>
      <c r="R1126" s="120"/>
      <c r="S1126" s="120"/>
      <c r="T1126" s="120"/>
      <c r="U1126" s="120"/>
      <c r="V1126" s="120"/>
      <c r="W1126" s="120"/>
      <c r="X1126" s="120"/>
      <c r="Y1126" s="127"/>
      <c r="Z1126" s="127"/>
      <c r="AA1126" s="127"/>
      <c r="AB1126" s="127"/>
      <c r="AC1126" s="127"/>
      <c r="AD1126" s="127"/>
      <c r="AE1126" s="127"/>
      <c r="AF1126" s="127"/>
      <c r="AG1126" s="127"/>
      <c r="AH1126" s="127"/>
      <c r="AI1126" s="127"/>
      <c r="AJ1126" s="127"/>
      <c r="AK1126" s="127"/>
      <c r="AL1126" s="127"/>
      <c r="AM1126" s="127"/>
      <c r="AN1126" s="127"/>
      <c r="AO1126" s="127"/>
      <c r="AP1126" s="127"/>
      <c r="AR1126" s="113"/>
      <c r="AS1126" s="113"/>
      <c r="AT1126" s="113"/>
    </row>
    <row r="1127" spans="1:46" s="114" customFormat="1" x14ac:dyDescent="0.2">
      <c r="A1127" s="113"/>
      <c r="B1127" s="120"/>
      <c r="C1127" s="120"/>
      <c r="D1127" s="120"/>
      <c r="E1127" s="120"/>
      <c r="F1127" s="120"/>
      <c r="G1127" s="120"/>
      <c r="H1127" s="120"/>
      <c r="I1127" s="120"/>
      <c r="J1127" s="120"/>
      <c r="K1127" s="120"/>
      <c r="L1127" s="120"/>
      <c r="M1127" s="120"/>
      <c r="N1127" s="120"/>
      <c r="O1127" s="120"/>
      <c r="P1127" s="120"/>
      <c r="Q1127" s="120"/>
      <c r="R1127" s="120"/>
      <c r="S1127" s="120"/>
      <c r="T1127" s="120"/>
      <c r="U1127" s="120"/>
      <c r="V1127" s="120"/>
      <c r="W1127" s="120"/>
      <c r="X1127" s="120"/>
      <c r="Y1127" s="127"/>
      <c r="Z1127" s="127"/>
      <c r="AA1127" s="127"/>
      <c r="AB1127" s="127"/>
      <c r="AC1127" s="127"/>
      <c r="AD1127" s="127"/>
      <c r="AE1127" s="127"/>
      <c r="AF1127" s="127"/>
      <c r="AG1127" s="127"/>
      <c r="AH1127" s="127"/>
      <c r="AI1127" s="127"/>
      <c r="AJ1127" s="127"/>
      <c r="AK1127" s="127"/>
      <c r="AL1127" s="127"/>
      <c r="AM1127" s="127"/>
      <c r="AN1127" s="127"/>
      <c r="AO1127" s="127"/>
      <c r="AP1127" s="127"/>
      <c r="AR1127" s="113"/>
      <c r="AS1127" s="113"/>
      <c r="AT1127" s="113"/>
    </row>
    <row r="1128" spans="1:46" s="114" customFormat="1" x14ac:dyDescent="0.2">
      <c r="A1128" s="113"/>
      <c r="B1128" s="120"/>
      <c r="C1128" s="120"/>
      <c r="D1128" s="120"/>
      <c r="E1128" s="120"/>
      <c r="F1128" s="120"/>
      <c r="G1128" s="120"/>
      <c r="H1128" s="120"/>
      <c r="I1128" s="120"/>
      <c r="J1128" s="120"/>
      <c r="K1128" s="120"/>
      <c r="L1128" s="120"/>
      <c r="M1128" s="120"/>
      <c r="N1128" s="120"/>
      <c r="O1128" s="120"/>
      <c r="P1128" s="120"/>
      <c r="Q1128" s="120"/>
      <c r="R1128" s="120"/>
      <c r="S1128" s="120"/>
      <c r="T1128" s="120"/>
      <c r="U1128" s="120"/>
      <c r="V1128" s="120"/>
      <c r="W1128" s="120"/>
      <c r="X1128" s="120"/>
      <c r="Y1128" s="127"/>
      <c r="Z1128" s="127"/>
      <c r="AA1128" s="127"/>
      <c r="AB1128" s="127"/>
      <c r="AC1128" s="127"/>
      <c r="AD1128" s="127"/>
      <c r="AE1128" s="127"/>
      <c r="AF1128" s="127"/>
      <c r="AG1128" s="127"/>
      <c r="AH1128" s="127"/>
      <c r="AI1128" s="127"/>
      <c r="AJ1128" s="127"/>
      <c r="AK1128" s="127"/>
      <c r="AL1128" s="127"/>
      <c r="AM1128" s="127"/>
      <c r="AN1128" s="127"/>
      <c r="AO1128" s="127"/>
      <c r="AP1128" s="127"/>
      <c r="AR1128" s="113"/>
      <c r="AS1128" s="113"/>
      <c r="AT1128" s="113"/>
    </row>
    <row r="1129" spans="1:46" s="114" customFormat="1" x14ac:dyDescent="0.2">
      <c r="A1129" s="113"/>
      <c r="B1129" s="120"/>
      <c r="C1129" s="120"/>
      <c r="D1129" s="120"/>
      <c r="E1129" s="120"/>
      <c r="F1129" s="120"/>
      <c r="G1129" s="120"/>
      <c r="H1129" s="120"/>
      <c r="I1129" s="120"/>
      <c r="J1129" s="120"/>
      <c r="K1129" s="120"/>
      <c r="L1129" s="120"/>
      <c r="M1129" s="120"/>
      <c r="N1129" s="120"/>
      <c r="O1129" s="120"/>
      <c r="P1129" s="120"/>
      <c r="Q1129" s="120"/>
      <c r="R1129" s="120"/>
      <c r="S1129" s="120"/>
      <c r="T1129" s="120"/>
      <c r="U1129" s="120"/>
      <c r="V1129" s="120"/>
      <c r="W1129" s="120"/>
      <c r="X1129" s="120"/>
      <c r="Y1129" s="127"/>
      <c r="Z1129" s="127"/>
      <c r="AA1129" s="127"/>
      <c r="AB1129" s="127"/>
      <c r="AC1129" s="127"/>
      <c r="AD1129" s="127"/>
      <c r="AE1129" s="127"/>
      <c r="AF1129" s="127"/>
      <c r="AG1129" s="127"/>
      <c r="AH1129" s="127"/>
      <c r="AI1129" s="127"/>
      <c r="AJ1129" s="127"/>
      <c r="AK1129" s="127"/>
      <c r="AL1129" s="127"/>
      <c r="AM1129" s="127"/>
      <c r="AN1129" s="127"/>
      <c r="AO1129" s="127"/>
      <c r="AP1129" s="127"/>
      <c r="AR1129" s="113"/>
      <c r="AS1129" s="113"/>
      <c r="AT1129" s="113"/>
    </row>
    <row r="1130" spans="1:46" s="114" customFormat="1" x14ac:dyDescent="0.2">
      <c r="A1130" s="113"/>
      <c r="B1130" s="120"/>
      <c r="C1130" s="120"/>
      <c r="D1130" s="120"/>
      <c r="E1130" s="120"/>
      <c r="F1130" s="120"/>
      <c r="G1130" s="120"/>
      <c r="H1130" s="120"/>
      <c r="I1130" s="120"/>
      <c r="J1130" s="120"/>
      <c r="K1130" s="120"/>
      <c r="L1130" s="120"/>
      <c r="M1130" s="120"/>
      <c r="N1130" s="120"/>
      <c r="O1130" s="120"/>
      <c r="P1130" s="120"/>
      <c r="Q1130" s="120"/>
      <c r="R1130" s="120"/>
      <c r="S1130" s="120"/>
      <c r="T1130" s="120"/>
      <c r="U1130" s="120"/>
      <c r="V1130" s="120"/>
      <c r="W1130" s="120"/>
      <c r="X1130" s="120"/>
      <c r="Y1130" s="127"/>
      <c r="Z1130" s="127"/>
      <c r="AA1130" s="127"/>
      <c r="AB1130" s="127"/>
      <c r="AC1130" s="127"/>
      <c r="AD1130" s="127"/>
      <c r="AE1130" s="127"/>
      <c r="AF1130" s="127"/>
      <c r="AG1130" s="127"/>
      <c r="AH1130" s="127"/>
      <c r="AI1130" s="127"/>
      <c r="AJ1130" s="127"/>
      <c r="AK1130" s="127"/>
      <c r="AL1130" s="127"/>
      <c r="AM1130" s="127"/>
      <c r="AN1130" s="127"/>
      <c r="AO1130" s="127"/>
      <c r="AP1130" s="127"/>
      <c r="AR1130" s="113"/>
      <c r="AS1130" s="113"/>
      <c r="AT1130" s="113"/>
    </row>
    <row r="1131" spans="1:46" s="114" customFormat="1" x14ac:dyDescent="0.2">
      <c r="A1131" s="113"/>
      <c r="B1131" s="120"/>
      <c r="C1131" s="120"/>
      <c r="D1131" s="120"/>
      <c r="E1131" s="120"/>
      <c r="F1131" s="120"/>
      <c r="G1131" s="120"/>
      <c r="H1131" s="120"/>
      <c r="I1131" s="120"/>
      <c r="J1131" s="120"/>
      <c r="K1131" s="120"/>
      <c r="L1131" s="120"/>
      <c r="M1131" s="120"/>
      <c r="N1131" s="120"/>
      <c r="O1131" s="120"/>
      <c r="P1131" s="120"/>
      <c r="Q1131" s="120"/>
      <c r="R1131" s="120"/>
      <c r="S1131" s="120"/>
      <c r="T1131" s="120"/>
      <c r="U1131" s="120"/>
      <c r="V1131" s="120"/>
      <c r="W1131" s="120"/>
      <c r="X1131" s="120"/>
      <c r="Y1131" s="127"/>
      <c r="Z1131" s="127"/>
      <c r="AA1131" s="127"/>
      <c r="AB1131" s="127"/>
      <c r="AC1131" s="127"/>
      <c r="AD1131" s="127"/>
      <c r="AE1131" s="127"/>
      <c r="AF1131" s="127"/>
      <c r="AG1131" s="127"/>
      <c r="AH1131" s="127"/>
      <c r="AI1131" s="127"/>
      <c r="AJ1131" s="127"/>
      <c r="AK1131" s="127"/>
      <c r="AL1131" s="127"/>
      <c r="AM1131" s="127"/>
      <c r="AN1131" s="127"/>
      <c r="AO1131" s="127"/>
      <c r="AP1131" s="127"/>
      <c r="AR1131" s="113"/>
      <c r="AS1131" s="113"/>
      <c r="AT1131" s="113"/>
    </row>
    <row r="1132" spans="1:46" s="114" customFormat="1" x14ac:dyDescent="0.2">
      <c r="A1132" s="113"/>
      <c r="B1132" s="120"/>
      <c r="C1132" s="120"/>
      <c r="D1132" s="120"/>
      <c r="E1132" s="120"/>
      <c r="F1132" s="120"/>
      <c r="G1132" s="120"/>
      <c r="H1132" s="120"/>
      <c r="I1132" s="120"/>
      <c r="J1132" s="120"/>
      <c r="K1132" s="120"/>
      <c r="L1132" s="120"/>
      <c r="M1132" s="120"/>
      <c r="N1132" s="120"/>
      <c r="O1132" s="120"/>
      <c r="P1132" s="120"/>
      <c r="Q1132" s="120"/>
      <c r="R1132" s="120"/>
      <c r="S1132" s="120"/>
      <c r="T1132" s="120"/>
      <c r="U1132" s="120"/>
      <c r="V1132" s="120"/>
      <c r="W1132" s="120"/>
      <c r="X1132" s="120"/>
      <c r="Y1132" s="127"/>
      <c r="Z1132" s="127"/>
      <c r="AA1132" s="127"/>
      <c r="AB1132" s="127"/>
      <c r="AC1132" s="127"/>
      <c r="AD1132" s="127"/>
      <c r="AE1132" s="127"/>
      <c r="AF1132" s="127"/>
      <c r="AG1132" s="127"/>
      <c r="AH1132" s="127"/>
      <c r="AI1132" s="127"/>
      <c r="AJ1132" s="127"/>
      <c r="AK1132" s="127"/>
      <c r="AL1132" s="127"/>
      <c r="AM1132" s="127"/>
      <c r="AN1132" s="127"/>
      <c r="AO1132" s="127"/>
      <c r="AP1132" s="127"/>
      <c r="AR1132" s="113"/>
      <c r="AS1132" s="113"/>
      <c r="AT1132" s="113"/>
    </row>
    <row r="1133" spans="1:46" s="114" customFormat="1" x14ac:dyDescent="0.2">
      <c r="A1133" s="113"/>
      <c r="B1133" s="120"/>
      <c r="C1133" s="120"/>
      <c r="D1133" s="120"/>
      <c r="E1133" s="120"/>
      <c r="F1133" s="120"/>
      <c r="G1133" s="120"/>
      <c r="H1133" s="120"/>
      <c r="I1133" s="120"/>
      <c r="J1133" s="120"/>
      <c r="K1133" s="120"/>
      <c r="L1133" s="120"/>
      <c r="M1133" s="120"/>
      <c r="N1133" s="120"/>
      <c r="O1133" s="120"/>
      <c r="P1133" s="120"/>
      <c r="Q1133" s="120"/>
      <c r="R1133" s="120"/>
      <c r="S1133" s="120"/>
      <c r="T1133" s="120"/>
      <c r="U1133" s="120"/>
      <c r="V1133" s="120"/>
      <c r="W1133" s="120"/>
      <c r="X1133" s="120"/>
      <c r="Y1133" s="127"/>
      <c r="Z1133" s="127"/>
      <c r="AA1133" s="127"/>
      <c r="AB1133" s="127"/>
      <c r="AC1133" s="127"/>
      <c r="AD1133" s="127"/>
      <c r="AE1133" s="127"/>
      <c r="AF1133" s="127"/>
      <c r="AG1133" s="127"/>
      <c r="AH1133" s="127"/>
      <c r="AI1133" s="127"/>
      <c r="AJ1133" s="127"/>
      <c r="AK1133" s="127"/>
      <c r="AL1133" s="127"/>
      <c r="AM1133" s="127"/>
      <c r="AN1133" s="127"/>
      <c r="AO1133" s="127"/>
      <c r="AP1133" s="127"/>
      <c r="AR1133" s="113"/>
      <c r="AS1133" s="113"/>
      <c r="AT1133" s="113"/>
    </row>
    <row r="1134" spans="1:46" s="114" customFormat="1" x14ac:dyDescent="0.2">
      <c r="A1134" s="113"/>
      <c r="B1134" s="120"/>
      <c r="C1134" s="120"/>
      <c r="D1134" s="120"/>
      <c r="E1134" s="120"/>
      <c r="F1134" s="120"/>
      <c r="G1134" s="120"/>
      <c r="H1134" s="120"/>
      <c r="I1134" s="120"/>
      <c r="J1134" s="120"/>
      <c r="K1134" s="120"/>
      <c r="L1134" s="120"/>
      <c r="M1134" s="120"/>
      <c r="N1134" s="120"/>
      <c r="O1134" s="120"/>
      <c r="P1134" s="120"/>
      <c r="Q1134" s="120"/>
      <c r="R1134" s="120"/>
      <c r="S1134" s="120"/>
      <c r="T1134" s="120"/>
      <c r="U1134" s="120"/>
      <c r="V1134" s="120"/>
      <c r="W1134" s="120"/>
      <c r="X1134" s="120"/>
      <c r="Y1134" s="127"/>
      <c r="Z1134" s="127"/>
      <c r="AA1134" s="127"/>
      <c r="AB1134" s="127"/>
      <c r="AC1134" s="127"/>
      <c r="AD1134" s="127"/>
      <c r="AE1134" s="127"/>
      <c r="AF1134" s="127"/>
      <c r="AG1134" s="127"/>
      <c r="AH1134" s="127"/>
      <c r="AI1134" s="127"/>
      <c r="AJ1134" s="127"/>
      <c r="AK1134" s="127"/>
      <c r="AL1134" s="127"/>
      <c r="AM1134" s="127"/>
      <c r="AN1134" s="127"/>
      <c r="AO1134" s="127"/>
      <c r="AP1134" s="127"/>
      <c r="AR1134" s="113"/>
      <c r="AS1134" s="113"/>
      <c r="AT1134" s="113"/>
    </row>
    <row r="1135" spans="1:46" s="114" customFormat="1" x14ac:dyDescent="0.2">
      <c r="A1135" s="113"/>
      <c r="B1135" s="120"/>
      <c r="C1135" s="120"/>
      <c r="D1135" s="120"/>
      <c r="E1135" s="120"/>
      <c r="F1135" s="120"/>
      <c r="G1135" s="120"/>
      <c r="H1135" s="120"/>
      <c r="I1135" s="120"/>
      <c r="J1135" s="120"/>
      <c r="K1135" s="120"/>
      <c r="L1135" s="120"/>
      <c r="M1135" s="120"/>
      <c r="N1135" s="120"/>
      <c r="O1135" s="120"/>
      <c r="P1135" s="120"/>
      <c r="Q1135" s="120"/>
      <c r="R1135" s="120"/>
      <c r="S1135" s="120"/>
      <c r="T1135" s="120"/>
      <c r="U1135" s="120"/>
      <c r="V1135" s="120"/>
      <c r="W1135" s="120"/>
      <c r="X1135" s="120"/>
      <c r="Y1135" s="127"/>
      <c r="Z1135" s="127"/>
      <c r="AA1135" s="127"/>
      <c r="AB1135" s="127"/>
      <c r="AC1135" s="127"/>
      <c r="AD1135" s="127"/>
      <c r="AE1135" s="127"/>
      <c r="AF1135" s="127"/>
      <c r="AG1135" s="127"/>
      <c r="AH1135" s="127"/>
      <c r="AI1135" s="127"/>
      <c r="AJ1135" s="127"/>
      <c r="AK1135" s="127"/>
      <c r="AL1135" s="127"/>
      <c r="AM1135" s="127"/>
      <c r="AN1135" s="127"/>
      <c r="AO1135" s="127"/>
      <c r="AP1135" s="127"/>
      <c r="AR1135" s="113"/>
      <c r="AS1135" s="113"/>
      <c r="AT1135" s="113"/>
    </row>
    <row r="1136" spans="1:46" s="114" customFormat="1" x14ac:dyDescent="0.2">
      <c r="A1136" s="113"/>
      <c r="B1136" s="120"/>
      <c r="C1136" s="120"/>
      <c r="D1136" s="120"/>
      <c r="E1136" s="120"/>
      <c r="F1136" s="120"/>
      <c r="G1136" s="120"/>
      <c r="H1136" s="120"/>
      <c r="I1136" s="120"/>
      <c r="J1136" s="120"/>
      <c r="K1136" s="120"/>
      <c r="L1136" s="120"/>
      <c r="M1136" s="120"/>
      <c r="N1136" s="120"/>
      <c r="O1136" s="120"/>
      <c r="P1136" s="120"/>
      <c r="Q1136" s="120"/>
      <c r="R1136" s="120"/>
      <c r="S1136" s="120"/>
      <c r="T1136" s="120"/>
      <c r="U1136" s="120"/>
      <c r="V1136" s="120"/>
      <c r="W1136" s="120"/>
      <c r="X1136" s="120"/>
      <c r="Y1136" s="127"/>
      <c r="Z1136" s="127"/>
      <c r="AA1136" s="127"/>
      <c r="AB1136" s="127"/>
      <c r="AC1136" s="127"/>
      <c r="AD1136" s="127"/>
      <c r="AE1136" s="127"/>
      <c r="AF1136" s="127"/>
      <c r="AG1136" s="127"/>
      <c r="AH1136" s="127"/>
      <c r="AI1136" s="127"/>
      <c r="AJ1136" s="127"/>
      <c r="AK1136" s="127"/>
      <c r="AL1136" s="127"/>
      <c r="AM1136" s="127"/>
      <c r="AN1136" s="127"/>
      <c r="AO1136" s="127"/>
      <c r="AP1136" s="127"/>
      <c r="AR1136" s="113"/>
      <c r="AS1136" s="113"/>
      <c r="AT1136" s="113"/>
    </row>
    <row r="1137" spans="1:46" s="114" customFormat="1" x14ac:dyDescent="0.2">
      <c r="A1137" s="113"/>
      <c r="B1137" s="120"/>
      <c r="C1137" s="120"/>
      <c r="D1137" s="120"/>
      <c r="E1137" s="120"/>
      <c r="F1137" s="120"/>
      <c r="G1137" s="120"/>
      <c r="H1137" s="120"/>
      <c r="I1137" s="120"/>
      <c r="J1137" s="120"/>
      <c r="K1137" s="120"/>
      <c r="L1137" s="120"/>
      <c r="M1137" s="120"/>
      <c r="N1137" s="120"/>
      <c r="O1137" s="120"/>
      <c r="P1137" s="120"/>
      <c r="Q1137" s="120"/>
      <c r="R1137" s="120"/>
      <c r="S1137" s="120"/>
      <c r="T1137" s="120"/>
      <c r="U1137" s="120"/>
      <c r="V1137" s="120"/>
      <c r="W1137" s="120"/>
      <c r="X1137" s="120"/>
      <c r="Y1137" s="127"/>
      <c r="Z1137" s="127"/>
      <c r="AA1137" s="127"/>
      <c r="AB1137" s="127"/>
      <c r="AC1137" s="127"/>
      <c r="AD1137" s="127"/>
      <c r="AE1137" s="127"/>
      <c r="AF1137" s="127"/>
      <c r="AG1137" s="127"/>
      <c r="AH1137" s="127"/>
      <c r="AI1137" s="127"/>
      <c r="AJ1137" s="127"/>
      <c r="AK1137" s="127"/>
      <c r="AL1137" s="127"/>
      <c r="AM1137" s="127"/>
      <c r="AN1137" s="127"/>
      <c r="AO1137" s="127"/>
      <c r="AP1137" s="127"/>
      <c r="AR1137" s="113"/>
      <c r="AS1137" s="113"/>
      <c r="AT1137" s="113"/>
    </row>
    <row r="1138" spans="1:46" s="114" customFormat="1" x14ac:dyDescent="0.2">
      <c r="A1138" s="113"/>
      <c r="B1138" s="120"/>
      <c r="C1138" s="120"/>
      <c r="D1138" s="120"/>
      <c r="E1138" s="120"/>
      <c r="F1138" s="120"/>
      <c r="G1138" s="120"/>
      <c r="H1138" s="120"/>
      <c r="I1138" s="120"/>
      <c r="J1138" s="120"/>
      <c r="K1138" s="120"/>
      <c r="L1138" s="120"/>
      <c r="M1138" s="120"/>
      <c r="N1138" s="120"/>
      <c r="O1138" s="120"/>
      <c r="P1138" s="120"/>
      <c r="Q1138" s="120"/>
      <c r="R1138" s="120"/>
      <c r="S1138" s="120"/>
      <c r="T1138" s="120"/>
      <c r="U1138" s="120"/>
      <c r="V1138" s="120"/>
      <c r="W1138" s="120"/>
      <c r="X1138" s="120"/>
      <c r="Y1138" s="127"/>
      <c r="Z1138" s="127"/>
      <c r="AA1138" s="127"/>
      <c r="AB1138" s="127"/>
      <c r="AC1138" s="127"/>
      <c r="AD1138" s="127"/>
      <c r="AE1138" s="127"/>
      <c r="AF1138" s="127"/>
      <c r="AG1138" s="127"/>
      <c r="AH1138" s="127"/>
      <c r="AI1138" s="127"/>
      <c r="AJ1138" s="127"/>
      <c r="AK1138" s="127"/>
      <c r="AL1138" s="127"/>
      <c r="AM1138" s="127"/>
      <c r="AN1138" s="127"/>
      <c r="AO1138" s="127"/>
      <c r="AP1138" s="127"/>
      <c r="AR1138" s="113"/>
      <c r="AS1138" s="113"/>
      <c r="AT1138" s="113"/>
    </row>
    <row r="1139" spans="1:46" s="114" customFormat="1" x14ac:dyDescent="0.2">
      <c r="A1139" s="113"/>
      <c r="B1139" s="120"/>
      <c r="C1139" s="120"/>
      <c r="D1139" s="120"/>
      <c r="E1139" s="120"/>
      <c r="F1139" s="120"/>
      <c r="G1139" s="120"/>
      <c r="H1139" s="120"/>
      <c r="I1139" s="120"/>
      <c r="J1139" s="120"/>
      <c r="K1139" s="120"/>
      <c r="L1139" s="120"/>
      <c r="M1139" s="120"/>
      <c r="N1139" s="120"/>
      <c r="O1139" s="120"/>
      <c r="P1139" s="120"/>
      <c r="Q1139" s="120"/>
      <c r="R1139" s="120"/>
      <c r="S1139" s="120"/>
      <c r="T1139" s="120"/>
      <c r="U1139" s="120"/>
      <c r="V1139" s="120"/>
      <c r="W1139" s="120"/>
      <c r="X1139" s="120"/>
      <c r="Y1139" s="127"/>
      <c r="Z1139" s="127"/>
      <c r="AA1139" s="127"/>
      <c r="AB1139" s="127"/>
      <c r="AC1139" s="127"/>
      <c r="AD1139" s="127"/>
      <c r="AE1139" s="127"/>
      <c r="AF1139" s="127"/>
      <c r="AG1139" s="127"/>
      <c r="AH1139" s="127"/>
      <c r="AI1139" s="127"/>
      <c r="AJ1139" s="127"/>
      <c r="AK1139" s="127"/>
      <c r="AL1139" s="127"/>
      <c r="AM1139" s="127"/>
      <c r="AN1139" s="127"/>
      <c r="AO1139" s="127"/>
      <c r="AP1139" s="127"/>
      <c r="AR1139" s="113"/>
      <c r="AS1139" s="113"/>
      <c r="AT1139" s="113"/>
    </row>
    <row r="1140" spans="1:46" s="114" customFormat="1" x14ac:dyDescent="0.2">
      <c r="A1140" s="113"/>
      <c r="B1140" s="120"/>
      <c r="C1140" s="120"/>
      <c r="D1140" s="120"/>
      <c r="E1140" s="120"/>
      <c r="F1140" s="120"/>
      <c r="G1140" s="120"/>
      <c r="H1140" s="120"/>
      <c r="I1140" s="120"/>
      <c r="J1140" s="120"/>
      <c r="K1140" s="120"/>
      <c r="L1140" s="120"/>
      <c r="M1140" s="120"/>
      <c r="N1140" s="120"/>
      <c r="O1140" s="120"/>
      <c r="P1140" s="120"/>
      <c r="Q1140" s="120"/>
      <c r="R1140" s="120"/>
      <c r="S1140" s="120"/>
      <c r="T1140" s="120"/>
      <c r="U1140" s="120"/>
      <c r="V1140" s="120"/>
      <c r="W1140" s="120"/>
      <c r="X1140" s="120"/>
      <c r="Y1140" s="127"/>
      <c r="Z1140" s="127"/>
      <c r="AA1140" s="127"/>
      <c r="AB1140" s="127"/>
      <c r="AC1140" s="127"/>
      <c r="AD1140" s="127"/>
      <c r="AE1140" s="127"/>
      <c r="AF1140" s="127"/>
      <c r="AG1140" s="127"/>
      <c r="AH1140" s="127"/>
      <c r="AI1140" s="127"/>
      <c r="AJ1140" s="127"/>
      <c r="AK1140" s="127"/>
      <c r="AL1140" s="127"/>
      <c r="AM1140" s="127"/>
      <c r="AN1140" s="127"/>
      <c r="AO1140" s="127"/>
      <c r="AP1140" s="127"/>
      <c r="AR1140" s="113"/>
      <c r="AS1140" s="113"/>
      <c r="AT1140" s="113"/>
    </row>
    <row r="1141" spans="1:46" s="114" customFormat="1" x14ac:dyDescent="0.2">
      <c r="A1141" s="113"/>
      <c r="B1141" s="120"/>
      <c r="C1141" s="120"/>
      <c r="D1141" s="120"/>
      <c r="E1141" s="120"/>
      <c r="F1141" s="120"/>
      <c r="G1141" s="120"/>
      <c r="H1141" s="120"/>
      <c r="I1141" s="120"/>
      <c r="J1141" s="120"/>
      <c r="K1141" s="120"/>
      <c r="L1141" s="120"/>
      <c r="M1141" s="120"/>
      <c r="N1141" s="120"/>
      <c r="O1141" s="120"/>
      <c r="P1141" s="120"/>
      <c r="Q1141" s="120"/>
      <c r="R1141" s="120"/>
      <c r="S1141" s="120"/>
      <c r="T1141" s="120"/>
      <c r="U1141" s="120"/>
      <c r="V1141" s="120"/>
      <c r="W1141" s="120"/>
      <c r="X1141" s="120"/>
      <c r="Y1141" s="127"/>
      <c r="Z1141" s="127"/>
      <c r="AA1141" s="127"/>
      <c r="AB1141" s="127"/>
      <c r="AC1141" s="127"/>
      <c r="AD1141" s="127"/>
      <c r="AE1141" s="127"/>
      <c r="AF1141" s="127"/>
      <c r="AG1141" s="127"/>
      <c r="AH1141" s="127"/>
      <c r="AI1141" s="127"/>
      <c r="AJ1141" s="127"/>
      <c r="AK1141" s="127"/>
      <c r="AL1141" s="127"/>
      <c r="AM1141" s="127"/>
      <c r="AN1141" s="127"/>
      <c r="AO1141" s="127"/>
      <c r="AP1141" s="127"/>
      <c r="AR1141" s="113"/>
      <c r="AS1141" s="113"/>
      <c r="AT1141" s="113"/>
    </row>
    <row r="1142" spans="1:46" s="114" customFormat="1" x14ac:dyDescent="0.2">
      <c r="A1142" s="113"/>
      <c r="B1142" s="120"/>
      <c r="C1142" s="120"/>
      <c r="D1142" s="120"/>
      <c r="E1142" s="120"/>
      <c r="F1142" s="120"/>
      <c r="G1142" s="120"/>
      <c r="H1142" s="120"/>
      <c r="I1142" s="120"/>
      <c r="J1142" s="120"/>
      <c r="K1142" s="120"/>
      <c r="L1142" s="120"/>
      <c r="M1142" s="120"/>
      <c r="N1142" s="120"/>
      <c r="O1142" s="120"/>
      <c r="P1142" s="120"/>
      <c r="Q1142" s="120"/>
      <c r="R1142" s="120"/>
      <c r="S1142" s="120"/>
      <c r="T1142" s="120"/>
      <c r="U1142" s="120"/>
      <c r="V1142" s="120"/>
      <c r="W1142" s="120"/>
      <c r="X1142" s="120"/>
      <c r="Y1142" s="127"/>
      <c r="Z1142" s="127"/>
      <c r="AA1142" s="127"/>
      <c r="AB1142" s="127"/>
      <c r="AC1142" s="127"/>
      <c r="AD1142" s="127"/>
      <c r="AE1142" s="127"/>
      <c r="AF1142" s="127"/>
      <c r="AG1142" s="127"/>
      <c r="AH1142" s="127"/>
      <c r="AI1142" s="127"/>
      <c r="AJ1142" s="127"/>
      <c r="AK1142" s="127"/>
      <c r="AL1142" s="127"/>
      <c r="AM1142" s="127"/>
      <c r="AN1142" s="127"/>
      <c r="AO1142" s="127"/>
      <c r="AP1142" s="127"/>
      <c r="AR1142" s="113"/>
      <c r="AS1142" s="113"/>
      <c r="AT1142" s="113"/>
    </row>
    <row r="1143" spans="1:46" s="114" customFormat="1" x14ac:dyDescent="0.2">
      <c r="A1143" s="113"/>
      <c r="B1143" s="120"/>
      <c r="C1143" s="120"/>
      <c r="D1143" s="120"/>
      <c r="E1143" s="120"/>
      <c r="F1143" s="120"/>
      <c r="G1143" s="120"/>
      <c r="H1143" s="120"/>
      <c r="I1143" s="120"/>
      <c r="J1143" s="120"/>
      <c r="K1143" s="120"/>
      <c r="L1143" s="120"/>
      <c r="M1143" s="120"/>
      <c r="N1143" s="120"/>
      <c r="O1143" s="120"/>
      <c r="P1143" s="120"/>
      <c r="Q1143" s="120"/>
      <c r="R1143" s="120"/>
      <c r="S1143" s="120"/>
      <c r="T1143" s="120"/>
      <c r="U1143" s="120"/>
      <c r="V1143" s="120"/>
      <c r="W1143" s="120"/>
      <c r="X1143" s="120"/>
      <c r="Y1143" s="127"/>
      <c r="Z1143" s="127"/>
      <c r="AA1143" s="127"/>
      <c r="AB1143" s="127"/>
      <c r="AC1143" s="127"/>
      <c r="AD1143" s="127"/>
      <c r="AE1143" s="127"/>
      <c r="AF1143" s="127"/>
      <c r="AG1143" s="127"/>
      <c r="AH1143" s="127"/>
      <c r="AI1143" s="127"/>
      <c r="AJ1143" s="127"/>
      <c r="AK1143" s="127"/>
      <c r="AL1143" s="127"/>
      <c r="AM1143" s="127"/>
      <c r="AN1143" s="127"/>
      <c r="AO1143" s="127"/>
      <c r="AP1143" s="127"/>
      <c r="AR1143" s="113"/>
      <c r="AS1143" s="113"/>
      <c r="AT1143" s="113"/>
    </row>
    <row r="1144" spans="1:46" s="114" customFormat="1" x14ac:dyDescent="0.2">
      <c r="A1144" s="113"/>
      <c r="B1144" s="120"/>
      <c r="C1144" s="120"/>
      <c r="D1144" s="120"/>
      <c r="E1144" s="120"/>
      <c r="F1144" s="120"/>
      <c r="G1144" s="120"/>
      <c r="H1144" s="120"/>
      <c r="I1144" s="120"/>
      <c r="J1144" s="120"/>
      <c r="K1144" s="120"/>
      <c r="L1144" s="120"/>
      <c r="M1144" s="120"/>
      <c r="N1144" s="120"/>
      <c r="O1144" s="120"/>
      <c r="P1144" s="120"/>
      <c r="Q1144" s="120"/>
      <c r="R1144" s="120"/>
      <c r="S1144" s="120"/>
      <c r="T1144" s="120"/>
      <c r="U1144" s="120"/>
      <c r="V1144" s="120"/>
      <c r="W1144" s="120"/>
      <c r="X1144" s="120"/>
      <c r="Y1144" s="127"/>
      <c r="Z1144" s="127"/>
      <c r="AA1144" s="127"/>
      <c r="AB1144" s="127"/>
      <c r="AC1144" s="127"/>
      <c r="AD1144" s="127"/>
      <c r="AE1144" s="127"/>
      <c r="AF1144" s="127"/>
      <c r="AG1144" s="127"/>
      <c r="AH1144" s="127"/>
      <c r="AI1144" s="127"/>
      <c r="AJ1144" s="127"/>
      <c r="AK1144" s="127"/>
      <c r="AL1144" s="127"/>
      <c r="AM1144" s="127"/>
      <c r="AN1144" s="127"/>
      <c r="AO1144" s="127"/>
      <c r="AP1144" s="127"/>
      <c r="AR1144" s="113"/>
      <c r="AS1144" s="113"/>
      <c r="AT1144" s="113"/>
    </row>
    <row r="1145" spans="1:46" s="114" customFormat="1" x14ac:dyDescent="0.2">
      <c r="A1145" s="113"/>
      <c r="B1145" s="120"/>
      <c r="C1145" s="120"/>
      <c r="D1145" s="120"/>
      <c r="E1145" s="120"/>
      <c r="F1145" s="120"/>
      <c r="G1145" s="120"/>
      <c r="H1145" s="120"/>
      <c r="I1145" s="120"/>
      <c r="J1145" s="120"/>
      <c r="K1145" s="120"/>
      <c r="L1145" s="120"/>
      <c r="M1145" s="120"/>
      <c r="N1145" s="120"/>
      <c r="O1145" s="120"/>
      <c r="P1145" s="120"/>
      <c r="Q1145" s="120"/>
      <c r="R1145" s="120"/>
      <c r="S1145" s="120"/>
      <c r="T1145" s="120"/>
      <c r="U1145" s="120"/>
      <c r="V1145" s="120"/>
      <c r="W1145" s="120"/>
      <c r="X1145" s="120"/>
      <c r="Y1145" s="127"/>
      <c r="Z1145" s="127"/>
      <c r="AA1145" s="127"/>
      <c r="AB1145" s="127"/>
      <c r="AC1145" s="127"/>
      <c r="AD1145" s="127"/>
      <c r="AE1145" s="127"/>
      <c r="AF1145" s="127"/>
      <c r="AG1145" s="127"/>
      <c r="AH1145" s="127"/>
      <c r="AI1145" s="127"/>
      <c r="AJ1145" s="127"/>
      <c r="AK1145" s="127"/>
      <c r="AL1145" s="127"/>
      <c r="AM1145" s="127"/>
      <c r="AN1145" s="127"/>
      <c r="AO1145" s="127"/>
      <c r="AP1145" s="127"/>
      <c r="AR1145" s="113"/>
      <c r="AS1145" s="113"/>
      <c r="AT1145" s="113"/>
    </row>
    <row r="1146" spans="1:46" s="114" customFormat="1" x14ac:dyDescent="0.2">
      <c r="A1146" s="113"/>
      <c r="B1146" s="120"/>
      <c r="C1146" s="120"/>
      <c r="D1146" s="120"/>
      <c r="E1146" s="120"/>
      <c r="F1146" s="120"/>
      <c r="G1146" s="120"/>
      <c r="H1146" s="120"/>
      <c r="I1146" s="120"/>
      <c r="J1146" s="120"/>
      <c r="K1146" s="120"/>
      <c r="L1146" s="120"/>
      <c r="M1146" s="120"/>
      <c r="N1146" s="120"/>
      <c r="O1146" s="120"/>
      <c r="P1146" s="120"/>
      <c r="Q1146" s="120"/>
      <c r="R1146" s="120"/>
      <c r="S1146" s="120"/>
      <c r="T1146" s="120"/>
      <c r="U1146" s="120"/>
      <c r="V1146" s="120"/>
      <c r="W1146" s="120"/>
      <c r="X1146" s="120"/>
      <c r="Y1146" s="127"/>
      <c r="Z1146" s="127"/>
      <c r="AA1146" s="127"/>
      <c r="AB1146" s="127"/>
      <c r="AC1146" s="127"/>
      <c r="AD1146" s="127"/>
      <c r="AE1146" s="127"/>
      <c r="AF1146" s="127"/>
      <c r="AG1146" s="127"/>
      <c r="AH1146" s="127"/>
      <c r="AI1146" s="127"/>
      <c r="AJ1146" s="127"/>
      <c r="AK1146" s="127"/>
      <c r="AL1146" s="127"/>
      <c r="AM1146" s="127"/>
      <c r="AN1146" s="127"/>
      <c r="AO1146" s="127"/>
      <c r="AP1146" s="127"/>
      <c r="AR1146" s="113"/>
      <c r="AS1146" s="113"/>
      <c r="AT1146" s="113"/>
    </row>
    <row r="1147" spans="1:46" s="114" customFormat="1" x14ac:dyDescent="0.2">
      <c r="A1147" s="113"/>
      <c r="B1147" s="120"/>
      <c r="C1147" s="120"/>
      <c r="D1147" s="120"/>
      <c r="E1147" s="120"/>
      <c r="F1147" s="120"/>
      <c r="G1147" s="120"/>
      <c r="H1147" s="120"/>
      <c r="I1147" s="120"/>
      <c r="J1147" s="120"/>
      <c r="K1147" s="120"/>
      <c r="L1147" s="120"/>
      <c r="M1147" s="120"/>
      <c r="N1147" s="120"/>
      <c r="O1147" s="120"/>
      <c r="P1147" s="120"/>
      <c r="Q1147" s="120"/>
      <c r="R1147" s="120"/>
      <c r="S1147" s="120"/>
      <c r="T1147" s="120"/>
      <c r="U1147" s="120"/>
      <c r="V1147" s="120"/>
      <c r="W1147" s="120"/>
      <c r="X1147" s="120"/>
      <c r="Y1147" s="127"/>
      <c r="Z1147" s="127"/>
      <c r="AA1147" s="127"/>
      <c r="AB1147" s="127"/>
      <c r="AC1147" s="127"/>
      <c r="AD1147" s="127"/>
      <c r="AE1147" s="127"/>
      <c r="AF1147" s="127"/>
      <c r="AG1147" s="127"/>
      <c r="AH1147" s="127"/>
      <c r="AI1147" s="127"/>
      <c r="AJ1147" s="127"/>
      <c r="AK1147" s="127"/>
      <c r="AL1147" s="127"/>
      <c r="AM1147" s="127"/>
      <c r="AN1147" s="127"/>
      <c r="AO1147" s="127"/>
      <c r="AP1147" s="127"/>
      <c r="AR1147" s="113"/>
      <c r="AS1147" s="113"/>
      <c r="AT1147" s="113"/>
    </row>
    <row r="1148" spans="1:46" s="114" customFormat="1" x14ac:dyDescent="0.2">
      <c r="A1148" s="113"/>
      <c r="B1148" s="120"/>
      <c r="C1148" s="120"/>
      <c r="D1148" s="120"/>
      <c r="E1148" s="120"/>
      <c r="F1148" s="120"/>
      <c r="G1148" s="120"/>
      <c r="H1148" s="120"/>
      <c r="I1148" s="120"/>
      <c r="J1148" s="120"/>
      <c r="K1148" s="120"/>
      <c r="L1148" s="120"/>
      <c r="M1148" s="120"/>
      <c r="N1148" s="120"/>
      <c r="O1148" s="120"/>
      <c r="P1148" s="120"/>
      <c r="Q1148" s="120"/>
      <c r="R1148" s="120"/>
      <c r="S1148" s="120"/>
      <c r="T1148" s="120"/>
      <c r="U1148" s="120"/>
      <c r="V1148" s="120"/>
      <c r="W1148" s="120"/>
      <c r="X1148" s="120"/>
      <c r="Y1148" s="127"/>
      <c r="Z1148" s="127"/>
      <c r="AA1148" s="127"/>
      <c r="AB1148" s="127"/>
      <c r="AC1148" s="127"/>
      <c r="AD1148" s="127"/>
      <c r="AE1148" s="127"/>
      <c r="AF1148" s="127"/>
      <c r="AG1148" s="127"/>
      <c r="AH1148" s="127"/>
      <c r="AI1148" s="127"/>
      <c r="AJ1148" s="127"/>
      <c r="AK1148" s="127"/>
      <c r="AL1148" s="127"/>
      <c r="AM1148" s="127"/>
      <c r="AN1148" s="127"/>
      <c r="AO1148" s="127"/>
      <c r="AP1148" s="127"/>
      <c r="AR1148" s="113"/>
      <c r="AS1148" s="113"/>
      <c r="AT1148" s="113"/>
    </row>
    <row r="1149" spans="1:46" s="114" customFormat="1" x14ac:dyDescent="0.2">
      <c r="A1149" s="113"/>
      <c r="B1149" s="120"/>
      <c r="C1149" s="120"/>
      <c r="D1149" s="120"/>
      <c r="E1149" s="120"/>
      <c r="F1149" s="120"/>
      <c r="G1149" s="120"/>
      <c r="H1149" s="120"/>
      <c r="I1149" s="120"/>
      <c r="J1149" s="120"/>
      <c r="K1149" s="120"/>
      <c r="L1149" s="120"/>
      <c r="M1149" s="120"/>
      <c r="N1149" s="120"/>
      <c r="O1149" s="120"/>
      <c r="P1149" s="120"/>
      <c r="Q1149" s="120"/>
      <c r="R1149" s="120"/>
      <c r="S1149" s="120"/>
      <c r="T1149" s="120"/>
      <c r="U1149" s="120"/>
      <c r="V1149" s="120"/>
      <c r="W1149" s="120"/>
      <c r="X1149" s="120"/>
      <c r="Y1149" s="127"/>
      <c r="Z1149" s="127"/>
      <c r="AA1149" s="127"/>
      <c r="AB1149" s="127"/>
      <c r="AC1149" s="127"/>
      <c r="AD1149" s="127"/>
      <c r="AE1149" s="127"/>
      <c r="AF1149" s="127"/>
      <c r="AG1149" s="127"/>
      <c r="AH1149" s="127"/>
      <c r="AI1149" s="127"/>
      <c r="AJ1149" s="127"/>
      <c r="AK1149" s="127"/>
      <c r="AL1149" s="127"/>
      <c r="AM1149" s="127"/>
      <c r="AN1149" s="127"/>
      <c r="AO1149" s="127"/>
      <c r="AP1149" s="127"/>
      <c r="AR1149" s="113"/>
      <c r="AS1149" s="113"/>
      <c r="AT1149" s="113"/>
    </row>
    <row r="1150" spans="1:46" s="114" customFormat="1" x14ac:dyDescent="0.2">
      <c r="A1150" s="113"/>
      <c r="B1150" s="120"/>
      <c r="C1150" s="120"/>
      <c r="D1150" s="120"/>
      <c r="E1150" s="120"/>
      <c r="F1150" s="120"/>
      <c r="G1150" s="120"/>
      <c r="H1150" s="120"/>
      <c r="I1150" s="120"/>
      <c r="J1150" s="120"/>
      <c r="K1150" s="120"/>
      <c r="L1150" s="120"/>
      <c r="M1150" s="120"/>
      <c r="N1150" s="120"/>
      <c r="O1150" s="120"/>
      <c r="P1150" s="120"/>
      <c r="Q1150" s="120"/>
      <c r="R1150" s="120"/>
      <c r="S1150" s="120"/>
      <c r="T1150" s="120"/>
      <c r="U1150" s="120"/>
      <c r="V1150" s="120"/>
      <c r="W1150" s="120"/>
      <c r="X1150" s="120"/>
      <c r="Y1150" s="127"/>
      <c r="Z1150" s="127"/>
      <c r="AA1150" s="127"/>
      <c r="AB1150" s="127"/>
      <c r="AC1150" s="127"/>
      <c r="AD1150" s="127"/>
      <c r="AE1150" s="127"/>
      <c r="AF1150" s="127"/>
      <c r="AG1150" s="127"/>
      <c r="AH1150" s="127"/>
      <c r="AI1150" s="127"/>
      <c r="AJ1150" s="127"/>
      <c r="AK1150" s="127"/>
      <c r="AL1150" s="127"/>
      <c r="AM1150" s="127"/>
      <c r="AN1150" s="127"/>
      <c r="AO1150" s="127"/>
      <c r="AP1150" s="127"/>
      <c r="AR1150" s="113"/>
      <c r="AS1150" s="113"/>
      <c r="AT1150" s="113"/>
    </row>
    <row r="1151" spans="1:46" s="114" customFormat="1" x14ac:dyDescent="0.2">
      <c r="A1151" s="113"/>
      <c r="B1151" s="120"/>
      <c r="C1151" s="120"/>
      <c r="D1151" s="120"/>
      <c r="E1151" s="120"/>
      <c r="F1151" s="120"/>
      <c r="G1151" s="120"/>
      <c r="H1151" s="120"/>
      <c r="I1151" s="120"/>
      <c r="J1151" s="120"/>
      <c r="K1151" s="120"/>
      <c r="L1151" s="120"/>
      <c r="M1151" s="120"/>
      <c r="N1151" s="120"/>
      <c r="O1151" s="120"/>
      <c r="P1151" s="120"/>
      <c r="Q1151" s="120"/>
      <c r="R1151" s="120"/>
      <c r="S1151" s="120"/>
      <c r="T1151" s="120"/>
      <c r="U1151" s="120"/>
      <c r="V1151" s="120"/>
      <c r="W1151" s="120"/>
      <c r="X1151" s="120"/>
      <c r="Y1151" s="127"/>
      <c r="Z1151" s="127"/>
      <c r="AA1151" s="127"/>
      <c r="AB1151" s="127"/>
      <c r="AC1151" s="127"/>
      <c r="AD1151" s="127"/>
      <c r="AE1151" s="127"/>
      <c r="AF1151" s="127"/>
      <c r="AG1151" s="127"/>
      <c r="AH1151" s="127"/>
      <c r="AI1151" s="127"/>
      <c r="AJ1151" s="127"/>
      <c r="AK1151" s="127"/>
      <c r="AL1151" s="127"/>
      <c r="AM1151" s="127"/>
      <c r="AN1151" s="127"/>
      <c r="AO1151" s="127"/>
      <c r="AP1151" s="127"/>
      <c r="AR1151" s="113"/>
      <c r="AS1151" s="113"/>
      <c r="AT1151" s="113"/>
    </row>
    <row r="1152" spans="1:46" s="114" customFormat="1" x14ac:dyDescent="0.2">
      <c r="A1152" s="113"/>
      <c r="B1152" s="120"/>
      <c r="C1152" s="120"/>
      <c r="D1152" s="120"/>
      <c r="E1152" s="120"/>
      <c r="F1152" s="120"/>
      <c r="G1152" s="120"/>
      <c r="H1152" s="120"/>
      <c r="I1152" s="120"/>
      <c r="J1152" s="120"/>
      <c r="K1152" s="120"/>
      <c r="L1152" s="120"/>
      <c r="M1152" s="120"/>
      <c r="N1152" s="120"/>
      <c r="O1152" s="120"/>
      <c r="P1152" s="120"/>
      <c r="Q1152" s="120"/>
      <c r="R1152" s="120"/>
      <c r="S1152" s="120"/>
      <c r="T1152" s="120"/>
      <c r="U1152" s="120"/>
      <c r="V1152" s="120"/>
      <c r="W1152" s="120"/>
      <c r="X1152" s="120"/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  <c r="AL1152" s="127"/>
      <c r="AM1152" s="127"/>
      <c r="AN1152" s="127"/>
      <c r="AO1152" s="127"/>
      <c r="AP1152" s="127"/>
      <c r="AR1152" s="113"/>
      <c r="AS1152" s="113"/>
      <c r="AT1152" s="113"/>
    </row>
    <row r="1153" spans="1:46" s="114" customFormat="1" x14ac:dyDescent="0.2">
      <c r="A1153" s="113"/>
      <c r="B1153" s="120"/>
      <c r="C1153" s="120"/>
      <c r="D1153" s="120"/>
      <c r="E1153" s="120"/>
      <c r="F1153" s="120"/>
      <c r="G1153" s="120"/>
      <c r="H1153" s="120"/>
      <c r="I1153" s="120"/>
      <c r="J1153" s="120"/>
      <c r="K1153" s="120"/>
      <c r="L1153" s="120"/>
      <c r="M1153" s="120"/>
      <c r="N1153" s="120"/>
      <c r="O1153" s="120"/>
      <c r="P1153" s="120"/>
      <c r="Q1153" s="120"/>
      <c r="R1153" s="120"/>
      <c r="S1153" s="120"/>
      <c r="T1153" s="120"/>
      <c r="U1153" s="120"/>
      <c r="V1153" s="120"/>
      <c r="W1153" s="120"/>
      <c r="X1153" s="120"/>
      <c r="Y1153" s="127"/>
      <c r="Z1153" s="127"/>
      <c r="AA1153" s="127"/>
      <c r="AB1153" s="127"/>
      <c r="AC1153" s="127"/>
      <c r="AD1153" s="127"/>
      <c r="AE1153" s="127"/>
      <c r="AF1153" s="127"/>
      <c r="AG1153" s="127"/>
      <c r="AH1153" s="127"/>
      <c r="AI1153" s="127"/>
      <c r="AJ1153" s="127"/>
      <c r="AK1153" s="127"/>
      <c r="AL1153" s="127"/>
      <c r="AM1153" s="127"/>
      <c r="AN1153" s="127"/>
      <c r="AO1153" s="127"/>
      <c r="AP1153" s="127"/>
      <c r="AR1153" s="113"/>
      <c r="AS1153" s="113"/>
      <c r="AT1153" s="113"/>
    </row>
    <row r="1154" spans="1:46" s="114" customFormat="1" x14ac:dyDescent="0.2">
      <c r="A1154" s="113"/>
      <c r="B1154" s="120"/>
      <c r="C1154" s="120"/>
      <c r="D1154" s="120"/>
      <c r="E1154" s="120"/>
      <c r="F1154" s="120"/>
      <c r="G1154" s="120"/>
      <c r="H1154" s="120"/>
      <c r="I1154" s="120"/>
      <c r="J1154" s="120"/>
      <c r="K1154" s="120"/>
      <c r="L1154" s="120"/>
      <c r="M1154" s="120"/>
      <c r="N1154" s="120"/>
      <c r="O1154" s="120"/>
      <c r="P1154" s="120"/>
      <c r="Q1154" s="120"/>
      <c r="R1154" s="120"/>
      <c r="S1154" s="120"/>
      <c r="T1154" s="120"/>
      <c r="U1154" s="120"/>
      <c r="V1154" s="120"/>
      <c r="W1154" s="120"/>
      <c r="X1154" s="120"/>
      <c r="Y1154" s="127"/>
      <c r="Z1154" s="127"/>
      <c r="AA1154" s="127"/>
      <c r="AB1154" s="127"/>
      <c r="AC1154" s="127"/>
      <c r="AD1154" s="127"/>
      <c r="AE1154" s="127"/>
      <c r="AF1154" s="127"/>
      <c r="AG1154" s="127"/>
      <c r="AH1154" s="127"/>
      <c r="AI1154" s="127"/>
      <c r="AJ1154" s="127"/>
      <c r="AK1154" s="127"/>
      <c r="AL1154" s="127"/>
      <c r="AM1154" s="127"/>
      <c r="AN1154" s="127"/>
      <c r="AO1154" s="127"/>
      <c r="AP1154" s="127"/>
      <c r="AR1154" s="113"/>
      <c r="AS1154" s="113"/>
      <c r="AT1154" s="113"/>
    </row>
    <row r="1155" spans="1:46" s="114" customFormat="1" x14ac:dyDescent="0.2">
      <c r="A1155" s="113"/>
      <c r="B1155" s="120"/>
      <c r="C1155" s="120"/>
      <c r="D1155" s="120"/>
      <c r="E1155" s="120"/>
      <c r="F1155" s="120"/>
      <c r="G1155" s="120"/>
      <c r="H1155" s="120"/>
      <c r="I1155" s="120"/>
      <c r="J1155" s="120"/>
      <c r="K1155" s="120"/>
      <c r="L1155" s="120"/>
      <c r="M1155" s="120"/>
      <c r="N1155" s="120"/>
      <c r="O1155" s="120"/>
      <c r="P1155" s="120"/>
      <c r="Q1155" s="120"/>
      <c r="R1155" s="120"/>
      <c r="S1155" s="120"/>
      <c r="T1155" s="120"/>
      <c r="U1155" s="120"/>
      <c r="V1155" s="120"/>
      <c r="W1155" s="120"/>
      <c r="X1155" s="120"/>
      <c r="Y1155" s="127"/>
      <c r="Z1155" s="127"/>
      <c r="AA1155" s="127"/>
      <c r="AB1155" s="127"/>
      <c r="AC1155" s="127"/>
      <c r="AD1155" s="127"/>
      <c r="AE1155" s="127"/>
      <c r="AF1155" s="127"/>
      <c r="AG1155" s="127"/>
      <c r="AH1155" s="127"/>
      <c r="AI1155" s="127"/>
      <c r="AJ1155" s="127"/>
      <c r="AK1155" s="127"/>
      <c r="AL1155" s="127"/>
      <c r="AM1155" s="127"/>
      <c r="AN1155" s="127"/>
      <c r="AO1155" s="127"/>
      <c r="AP1155" s="127"/>
      <c r="AR1155" s="113"/>
      <c r="AS1155" s="113"/>
      <c r="AT1155" s="113"/>
    </row>
    <row r="1156" spans="1:46" s="114" customFormat="1" x14ac:dyDescent="0.2">
      <c r="A1156" s="113"/>
      <c r="B1156" s="120"/>
      <c r="C1156" s="120"/>
      <c r="D1156" s="120"/>
      <c r="E1156" s="120"/>
      <c r="F1156" s="120"/>
      <c r="G1156" s="120"/>
      <c r="H1156" s="120"/>
      <c r="I1156" s="120"/>
      <c r="J1156" s="120"/>
      <c r="K1156" s="120"/>
      <c r="L1156" s="120"/>
      <c r="M1156" s="120"/>
      <c r="N1156" s="120"/>
      <c r="O1156" s="120"/>
      <c r="P1156" s="120"/>
      <c r="Q1156" s="120"/>
      <c r="R1156" s="120"/>
      <c r="S1156" s="120"/>
      <c r="T1156" s="120"/>
      <c r="U1156" s="120"/>
      <c r="V1156" s="120"/>
      <c r="W1156" s="120"/>
      <c r="X1156" s="120"/>
      <c r="Y1156" s="127"/>
      <c r="Z1156" s="127"/>
      <c r="AA1156" s="127"/>
      <c r="AB1156" s="127"/>
      <c r="AC1156" s="127"/>
      <c r="AD1156" s="127"/>
      <c r="AE1156" s="127"/>
      <c r="AF1156" s="127"/>
      <c r="AG1156" s="127"/>
      <c r="AH1156" s="127"/>
      <c r="AI1156" s="127"/>
      <c r="AJ1156" s="127"/>
      <c r="AK1156" s="127"/>
      <c r="AL1156" s="127"/>
      <c r="AM1156" s="127"/>
      <c r="AN1156" s="127"/>
      <c r="AO1156" s="127"/>
      <c r="AP1156" s="127"/>
      <c r="AR1156" s="113"/>
      <c r="AS1156" s="113"/>
      <c r="AT1156" s="113"/>
    </row>
    <row r="1157" spans="1:46" s="114" customFormat="1" x14ac:dyDescent="0.2">
      <c r="A1157" s="113"/>
      <c r="B1157" s="120"/>
      <c r="C1157" s="120"/>
      <c r="D1157" s="120"/>
      <c r="E1157" s="120"/>
      <c r="F1157" s="120"/>
      <c r="G1157" s="120"/>
      <c r="H1157" s="120"/>
      <c r="I1157" s="120"/>
      <c r="J1157" s="120"/>
      <c r="K1157" s="120"/>
      <c r="L1157" s="120"/>
      <c r="M1157" s="120"/>
      <c r="N1157" s="120"/>
      <c r="O1157" s="120"/>
      <c r="P1157" s="120"/>
      <c r="Q1157" s="120"/>
      <c r="R1157" s="120"/>
      <c r="S1157" s="120"/>
      <c r="T1157" s="120"/>
      <c r="U1157" s="120"/>
      <c r="V1157" s="120"/>
      <c r="W1157" s="120"/>
      <c r="X1157" s="120"/>
      <c r="Y1157" s="127"/>
      <c r="Z1157" s="127"/>
      <c r="AA1157" s="127"/>
      <c r="AB1157" s="127"/>
      <c r="AC1157" s="127"/>
      <c r="AD1157" s="127"/>
      <c r="AE1157" s="127"/>
      <c r="AF1157" s="127"/>
      <c r="AG1157" s="127"/>
      <c r="AH1157" s="127"/>
      <c r="AI1157" s="127"/>
      <c r="AJ1157" s="127"/>
      <c r="AK1157" s="127"/>
      <c r="AL1157" s="127"/>
      <c r="AM1157" s="127"/>
      <c r="AN1157" s="127"/>
      <c r="AO1157" s="127"/>
      <c r="AP1157" s="127"/>
      <c r="AR1157" s="113"/>
      <c r="AS1157" s="113"/>
      <c r="AT1157" s="113"/>
    </row>
    <row r="1158" spans="1:46" s="114" customFormat="1" x14ac:dyDescent="0.2">
      <c r="A1158" s="113"/>
      <c r="B1158" s="120"/>
      <c r="C1158" s="120"/>
      <c r="D1158" s="120"/>
      <c r="E1158" s="120"/>
      <c r="F1158" s="120"/>
      <c r="G1158" s="120"/>
      <c r="H1158" s="120"/>
      <c r="I1158" s="120"/>
      <c r="J1158" s="120"/>
      <c r="K1158" s="120"/>
      <c r="L1158" s="120"/>
      <c r="M1158" s="120"/>
      <c r="N1158" s="120"/>
      <c r="O1158" s="120"/>
      <c r="P1158" s="120"/>
      <c r="Q1158" s="120"/>
      <c r="R1158" s="120"/>
      <c r="S1158" s="120"/>
      <c r="T1158" s="120"/>
      <c r="U1158" s="120"/>
      <c r="V1158" s="120"/>
      <c r="W1158" s="120"/>
      <c r="X1158" s="120"/>
      <c r="Y1158" s="127"/>
      <c r="Z1158" s="127"/>
      <c r="AA1158" s="127"/>
      <c r="AB1158" s="127"/>
      <c r="AC1158" s="127"/>
      <c r="AD1158" s="127"/>
      <c r="AE1158" s="127"/>
      <c r="AF1158" s="127"/>
      <c r="AG1158" s="127"/>
      <c r="AH1158" s="127"/>
      <c r="AI1158" s="127"/>
      <c r="AJ1158" s="127"/>
      <c r="AK1158" s="127"/>
      <c r="AL1158" s="127"/>
      <c r="AM1158" s="127"/>
      <c r="AN1158" s="127"/>
      <c r="AO1158" s="127"/>
      <c r="AP1158" s="127"/>
      <c r="AR1158" s="113"/>
      <c r="AS1158" s="113"/>
      <c r="AT1158" s="113"/>
    </row>
    <row r="1159" spans="1:46" s="114" customFormat="1" x14ac:dyDescent="0.2">
      <c r="A1159" s="113"/>
      <c r="B1159" s="120"/>
      <c r="C1159" s="120"/>
      <c r="D1159" s="120"/>
      <c r="E1159" s="120"/>
      <c r="F1159" s="120"/>
      <c r="G1159" s="120"/>
      <c r="H1159" s="120"/>
      <c r="I1159" s="120"/>
      <c r="J1159" s="120"/>
      <c r="K1159" s="120"/>
      <c r="L1159" s="120"/>
      <c r="M1159" s="120"/>
      <c r="N1159" s="120"/>
      <c r="O1159" s="120"/>
      <c r="P1159" s="120"/>
      <c r="Q1159" s="120"/>
      <c r="R1159" s="120"/>
      <c r="S1159" s="120"/>
      <c r="T1159" s="120"/>
      <c r="U1159" s="120"/>
      <c r="V1159" s="120"/>
      <c r="W1159" s="120"/>
      <c r="X1159" s="120"/>
      <c r="Y1159" s="127"/>
      <c r="Z1159" s="127"/>
      <c r="AA1159" s="127"/>
      <c r="AB1159" s="127"/>
      <c r="AC1159" s="127"/>
      <c r="AD1159" s="127"/>
      <c r="AE1159" s="127"/>
      <c r="AF1159" s="127"/>
      <c r="AG1159" s="127"/>
      <c r="AH1159" s="127"/>
      <c r="AI1159" s="127"/>
      <c r="AJ1159" s="127"/>
      <c r="AK1159" s="127"/>
      <c r="AL1159" s="127"/>
      <c r="AM1159" s="127"/>
      <c r="AN1159" s="127"/>
      <c r="AO1159" s="127"/>
      <c r="AP1159" s="127"/>
      <c r="AR1159" s="113"/>
      <c r="AS1159" s="113"/>
      <c r="AT1159" s="113"/>
    </row>
    <row r="1160" spans="1:46" s="114" customFormat="1" x14ac:dyDescent="0.2">
      <c r="A1160" s="113"/>
      <c r="B1160" s="120"/>
      <c r="C1160" s="120"/>
      <c r="D1160" s="120"/>
      <c r="E1160" s="120"/>
      <c r="F1160" s="120"/>
      <c r="G1160" s="120"/>
      <c r="H1160" s="120"/>
      <c r="I1160" s="120"/>
      <c r="J1160" s="120"/>
      <c r="K1160" s="120"/>
      <c r="L1160" s="120"/>
      <c r="M1160" s="120"/>
      <c r="N1160" s="120"/>
      <c r="O1160" s="120"/>
      <c r="P1160" s="120"/>
      <c r="Q1160" s="120"/>
      <c r="R1160" s="120"/>
      <c r="S1160" s="120"/>
      <c r="T1160" s="120"/>
      <c r="U1160" s="120"/>
      <c r="V1160" s="120"/>
      <c r="W1160" s="120"/>
      <c r="X1160" s="120"/>
      <c r="Y1160" s="127"/>
      <c r="Z1160" s="127"/>
      <c r="AA1160" s="127"/>
      <c r="AB1160" s="127"/>
      <c r="AC1160" s="127"/>
      <c r="AD1160" s="127"/>
      <c r="AE1160" s="127"/>
      <c r="AF1160" s="127"/>
      <c r="AG1160" s="127"/>
      <c r="AH1160" s="127"/>
      <c r="AI1160" s="127"/>
      <c r="AJ1160" s="127"/>
      <c r="AK1160" s="127"/>
      <c r="AL1160" s="127"/>
      <c r="AM1160" s="127"/>
      <c r="AN1160" s="127"/>
      <c r="AO1160" s="127"/>
      <c r="AP1160" s="127"/>
      <c r="AR1160" s="113"/>
      <c r="AS1160" s="113"/>
      <c r="AT1160" s="113"/>
    </row>
    <row r="1161" spans="1:46" s="114" customFormat="1" x14ac:dyDescent="0.2">
      <c r="A1161" s="113"/>
      <c r="B1161" s="120"/>
      <c r="C1161" s="120"/>
      <c r="D1161" s="120"/>
      <c r="E1161" s="120"/>
      <c r="F1161" s="120"/>
      <c r="G1161" s="120"/>
      <c r="H1161" s="120"/>
      <c r="I1161" s="120"/>
      <c r="J1161" s="120"/>
      <c r="K1161" s="120"/>
      <c r="L1161" s="120"/>
      <c r="M1161" s="120"/>
      <c r="N1161" s="120"/>
      <c r="O1161" s="120"/>
      <c r="P1161" s="120"/>
      <c r="Q1161" s="120"/>
      <c r="R1161" s="120"/>
      <c r="S1161" s="120"/>
      <c r="T1161" s="120"/>
      <c r="U1161" s="120"/>
      <c r="V1161" s="120"/>
      <c r="W1161" s="120"/>
      <c r="X1161" s="120"/>
      <c r="Y1161" s="127"/>
      <c r="Z1161" s="127"/>
      <c r="AA1161" s="127"/>
      <c r="AB1161" s="127"/>
      <c r="AC1161" s="127"/>
      <c r="AD1161" s="127"/>
      <c r="AE1161" s="127"/>
      <c r="AF1161" s="127"/>
      <c r="AG1161" s="127"/>
      <c r="AH1161" s="127"/>
      <c r="AI1161" s="127"/>
      <c r="AJ1161" s="127"/>
      <c r="AK1161" s="127"/>
      <c r="AL1161" s="127"/>
      <c r="AM1161" s="127"/>
      <c r="AN1161" s="127"/>
      <c r="AO1161" s="127"/>
      <c r="AP1161" s="127"/>
      <c r="AR1161" s="113"/>
      <c r="AS1161" s="113"/>
      <c r="AT1161" s="113"/>
    </row>
    <row r="1162" spans="1:46" s="114" customFormat="1" x14ac:dyDescent="0.2">
      <c r="A1162" s="113"/>
      <c r="B1162" s="120"/>
      <c r="C1162" s="120"/>
      <c r="D1162" s="120"/>
      <c r="E1162" s="120"/>
      <c r="F1162" s="120"/>
      <c r="G1162" s="120"/>
      <c r="H1162" s="120"/>
      <c r="I1162" s="120"/>
      <c r="J1162" s="120"/>
      <c r="K1162" s="120"/>
      <c r="L1162" s="120"/>
      <c r="M1162" s="120"/>
      <c r="N1162" s="120"/>
      <c r="O1162" s="120"/>
      <c r="P1162" s="120"/>
      <c r="Q1162" s="120"/>
      <c r="R1162" s="120"/>
      <c r="S1162" s="120"/>
      <c r="T1162" s="120"/>
      <c r="U1162" s="120"/>
      <c r="V1162" s="120"/>
      <c r="W1162" s="120"/>
      <c r="X1162" s="120"/>
      <c r="Y1162" s="127"/>
      <c r="Z1162" s="127"/>
      <c r="AA1162" s="127"/>
      <c r="AB1162" s="127"/>
      <c r="AC1162" s="127"/>
      <c r="AD1162" s="127"/>
      <c r="AE1162" s="127"/>
      <c r="AF1162" s="127"/>
      <c r="AG1162" s="127"/>
      <c r="AH1162" s="127"/>
      <c r="AI1162" s="127"/>
      <c r="AJ1162" s="127"/>
      <c r="AK1162" s="127"/>
      <c r="AL1162" s="127"/>
      <c r="AM1162" s="127"/>
      <c r="AN1162" s="127"/>
      <c r="AO1162" s="127"/>
      <c r="AP1162" s="127"/>
      <c r="AR1162" s="113"/>
      <c r="AS1162" s="113"/>
      <c r="AT1162" s="113"/>
    </row>
    <row r="1163" spans="1:46" s="114" customFormat="1" x14ac:dyDescent="0.2">
      <c r="A1163" s="113"/>
      <c r="B1163" s="120"/>
      <c r="C1163" s="120"/>
      <c r="D1163" s="120"/>
      <c r="E1163" s="120"/>
      <c r="F1163" s="120"/>
      <c r="G1163" s="120"/>
      <c r="H1163" s="120"/>
      <c r="I1163" s="120"/>
      <c r="J1163" s="120"/>
      <c r="K1163" s="120"/>
      <c r="L1163" s="120"/>
      <c r="M1163" s="120"/>
      <c r="N1163" s="120"/>
      <c r="O1163" s="120"/>
      <c r="P1163" s="120"/>
      <c r="Q1163" s="120"/>
      <c r="R1163" s="120"/>
      <c r="S1163" s="120"/>
      <c r="T1163" s="120"/>
      <c r="U1163" s="120"/>
      <c r="V1163" s="120"/>
      <c r="W1163" s="120"/>
      <c r="X1163" s="120"/>
      <c r="Y1163" s="127"/>
      <c r="Z1163" s="127"/>
      <c r="AA1163" s="127"/>
      <c r="AB1163" s="127"/>
      <c r="AC1163" s="127"/>
      <c r="AD1163" s="127"/>
      <c r="AE1163" s="127"/>
      <c r="AF1163" s="127"/>
      <c r="AG1163" s="127"/>
      <c r="AH1163" s="127"/>
      <c r="AI1163" s="127"/>
      <c r="AJ1163" s="127"/>
      <c r="AK1163" s="127"/>
      <c r="AL1163" s="127"/>
      <c r="AM1163" s="127"/>
      <c r="AN1163" s="127"/>
      <c r="AO1163" s="127"/>
      <c r="AP1163" s="127"/>
      <c r="AR1163" s="113"/>
      <c r="AS1163" s="113"/>
      <c r="AT1163" s="113"/>
    </row>
    <row r="1164" spans="1:46" s="114" customFormat="1" x14ac:dyDescent="0.2">
      <c r="A1164" s="113"/>
      <c r="B1164" s="120"/>
      <c r="C1164" s="120"/>
      <c r="D1164" s="120"/>
      <c r="E1164" s="120"/>
      <c r="F1164" s="120"/>
      <c r="G1164" s="120"/>
      <c r="H1164" s="120"/>
      <c r="I1164" s="120"/>
      <c r="J1164" s="120"/>
      <c r="K1164" s="120"/>
      <c r="L1164" s="120"/>
      <c r="M1164" s="120"/>
      <c r="N1164" s="120"/>
      <c r="O1164" s="120"/>
      <c r="P1164" s="120"/>
      <c r="Q1164" s="120"/>
      <c r="R1164" s="120"/>
      <c r="S1164" s="120"/>
      <c r="T1164" s="120"/>
      <c r="U1164" s="120"/>
      <c r="V1164" s="120"/>
      <c r="W1164" s="120"/>
      <c r="X1164" s="120"/>
      <c r="Y1164" s="127"/>
      <c r="Z1164" s="127"/>
      <c r="AA1164" s="127"/>
      <c r="AB1164" s="127"/>
      <c r="AC1164" s="127"/>
      <c r="AD1164" s="127"/>
      <c r="AE1164" s="127"/>
      <c r="AF1164" s="127"/>
      <c r="AG1164" s="127"/>
      <c r="AH1164" s="127"/>
      <c r="AI1164" s="127"/>
      <c r="AJ1164" s="127"/>
      <c r="AK1164" s="127"/>
      <c r="AL1164" s="127"/>
      <c r="AM1164" s="127"/>
      <c r="AN1164" s="127"/>
      <c r="AO1164" s="127"/>
      <c r="AP1164" s="127"/>
      <c r="AR1164" s="113"/>
      <c r="AS1164" s="113"/>
      <c r="AT1164" s="113"/>
    </row>
    <row r="1165" spans="1:46" s="114" customFormat="1" x14ac:dyDescent="0.2">
      <c r="A1165" s="113"/>
      <c r="B1165" s="120"/>
      <c r="C1165" s="120"/>
      <c r="D1165" s="120"/>
      <c r="E1165" s="120"/>
      <c r="F1165" s="120"/>
      <c r="G1165" s="120"/>
      <c r="H1165" s="120"/>
      <c r="I1165" s="120"/>
      <c r="J1165" s="120"/>
      <c r="K1165" s="120"/>
      <c r="L1165" s="120"/>
      <c r="M1165" s="120"/>
      <c r="N1165" s="120"/>
      <c r="O1165" s="120"/>
      <c r="P1165" s="120"/>
      <c r="Q1165" s="120"/>
      <c r="R1165" s="120"/>
      <c r="S1165" s="120"/>
      <c r="T1165" s="120"/>
      <c r="U1165" s="120"/>
      <c r="V1165" s="120"/>
      <c r="W1165" s="120"/>
      <c r="X1165" s="120"/>
      <c r="Y1165" s="127"/>
      <c r="Z1165" s="127"/>
      <c r="AA1165" s="127"/>
      <c r="AB1165" s="127"/>
      <c r="AC1165" s="127"/>
      <c r="AD1165" s="127"/>
      <c r="AE1165" s="127"/>
      <c r="AF1165" s="127"/>
      <c r="AG1165" s="127"/>
      <c r="AH1165" s="127"/>
      <c r="AI1165" s="127"/>
      <c r="AJ1165" s="127"/>
      <c r="AK1165" s="127"/>
      <c r="AL1165" s="127"/>
      <c r="AM1165" s="127"/>
      <c r="AN1165" s="127"/>
      <c r="AO1165" s="127"/>
      <c r="AP1165" s="127"/>
      <c r="AR1165" s="113"/>
      <c r="AS1165" s="113"/>
      <c r="AT1165" s="113"/>
    </row>
    <row r="1166" spans="1:46" s="114" customFormat="1" x14ac:dyDescent="0.2">
      <c r="A1166" s="113"/>
      <c r="B1166" s="120"/>
      <c r="C1166" s="120"/>
      <c r="D1166" s="120"/>
      <c r="E1166" s="120"/>
      <c r="F1166" s="120"/>
      <c r="G1166" s="120"/>
      <c r="H1166" s="120"/>
      <c r="I1166" s="120"/>
      <c r="J1166" s="120"/>
      <c r="K1166" s="120"/>
      <c r="L1166" s="120"/>
      <c r="M1166" s="120"/>
      <c r="N1166" s="120"/>
      <c r="O1166" s="120"/>
      <c r="P1166" s="120"/>
      <c r="Q1166" s="120"/>
      <c r="R1166" s="120"/>
      <c r="S1166" s="120"/>
      <c r="T1166" s="120"/>
      <c r="U1166" s="120"/>
      <c r="V1166" s="120"/>
      <c r="W1166" s="120"/>
      <c r="X1166" s="120"/>
      <c r="Y1166" s="127"/>
      <c r="Z1166" s="127"/>
      <c r="AA1166" s="127"/>
      <c r="AB1166" s="127"/>
      <c r="AC1166" s="127"/>
      <c r="AD1166" s="127"/>
      <c r="AE1166" s="127"/>
      <c r="AF1166" s="127"/>
      <c r="AG1166" s="127"/>
      <c r="AH1166" s="127"/>
      <c r="AI1166" s="127"/>
      <c r="AJ1166" s="127"/>
      <c r="AK1166" s="127"/>
      <c r="AL1166" s="127"/>
      <c r="AM1166" s="127"/>
      <c r="AN1166" s="127"/>
      <c r="AO1166" s="127"/>
      <c r="AP1166" s="127"/>
      <c r="AR1166" s="113"/>
      <c r="AS1166" s="113"/>
      <c r="AT1166" s="113"/>
    </row>
    <row r="1167" spans="1:46" s="114" customFormat="1" x14ac:dyDescent="0.2">
      <c r="A1167" s="113"/>
      <c r="B1167" s="120"/>
      <c r="C1167" s="120"/>
      <c r="D1167" s="120"/>
      <c r="E1167" s="120"/>
      <c r="F1167" s="120"/>
      <c r="G1167" s="120"/>
      <c r="H1167" s="120"/>
      <c r="I1167" s="120"/>
      <c r="J1167" s="120"/>
      <c r="K1167" s="120"/>
      <c r="L1167" s="120"/>
      <c r="M1167" s="120"/>
      <c r="N1167" s="120"/>
      <c r="O1167" s="120"/>
      <c r="P1167" s="120"/>
      <c r="Q1167" s="120"/>
      <c r="R1167" s="120"/>
      <c r="S1167" s="120"/>
      <c r="T1167" s="120"/>
      <c r="U1167" s="120"/>
      <c r="V1167" s="120"/>
      <c r="W1167" s="120"/>
      <c r="X1167" s="120"/>
      <c r="Y1167" s="127"/>
      <c r="Z1167" s="127"/>
      <c r="AA1167" s="127"/>
      <c r="AB1167" s="127"/>
      <c r="AC1167" s="127"/>
      <c r="AD1167" s="127"/>
      <c r="AE1167" s="127"/>
      <c r="AF1167" s="127"/>
      <c r="AG1167" s="127"/>
      <c r="AH1167" s="127"/>
      <c r="AI1167" s="127"/>
      <c r="AJ1167" s="127"/>
      <c r="AK1167" s="127"/>
      <c r="AL1167" s="127"/>
      <c r="AM1167" s="127"/>
      <c r="AN1167" s="127"/>
      <c r="AO1167" s="127"/>
      <c r="AP1167" s="127"/>
      <c r="AR1167" s="113"/>
      <c r="AS1167" s="113"/>
      <c r="AT1167" s="113"/>
    </row>
    <row r="1168" spans="1:46" s="114" customFormat="1" x14ac:dyDescent="0.2">
      <c r="A1168" s="113"/>
      <c r="B1168" s="120"/>
      <c r="C1168" s="120"/>
      <c r="D1168" s="120"/>
      <c r="E1168" s="120"/>
      <c r="F1168" s="120"/>
      <c r="G1168" s="120"/>
      <c r="H1168" s="120"/>
      <c r="I1168" s="120"/>
      <c r="J1168" s="120"/>
      <c r="K1168" s="120"/>
      <c r="L1168" s="120"/>
      <c r="M1168" s="120"/>
      <c r="N1168" s="120"/>
      <c r="O1168" s="120"/>
      <c r="P1168" s="120"/>
      <c r="Q1168" s="120"/>
      <c r="R1168" s="120"/>
      <c r="S1168" s="120"/>
      <c r="T1168" s="120"/>
      <c r="U1168" s="120"/>
      <c r="V1168" s="120"/>
      <c r="W1168" s="120"/>
      <c r="X1168" s="120"/>
      <c r="Y1168" s="127"/>
      <c r="Z1168" s="127"/>
      <c r="AA1168" s="127"/>
      <c r="AB1168" s="127"/>
      <c r="AC1168" s="127"/>
      <c r="AD1168" s="127"/>
      <c r="AE1168" s="127"/>
      <c r="AF1168" s="127"/>
      <c r="AG1168" s="127"/>
      <c r="AH1168" s="127"/>
      <c r="AI1168" s="127"/>
      <c r="AJ1168" s="127"/>
      <c r="AK1168" s="127"/>
      <c r="AL1168" s="127"/>
      <c r="AM1168" s="127"/>
      <c r="AN1168" s="127"/>
      <c r="AO1168" s="127"/>
      <c r="AP1168" s="127"/>
      <c r="AR1168" s="113"/>
      <c r="AS1168" s="113"/>
      <c r="AT1168" s="113"/>
    </row>
    <row r="1169" spans="1:46" s="114" customFormat="1" x14ac:dyDescent="0.2">
      <c r="A1169" s="113"/>
      <c r="B1169" s="120"/>
      <c r="C1169" s="120"/>
      <c r="D1169" s="120"/>
      <c r="E1169" s="120"/>
      <c r="F1169" s="120"/>
      <c r="G1169" s="120"/>
      <c r="H1169" s="120"/>
      <c r="I1169" s="120"/>
      <c r="J1169" s="120"/>
      <c r="K1169" s="120"/>
      <c r="L1169" s="120"/>
      <c r="M1169" s="120"/>
      <c r="N1169" s="120"/>
      <c r="O1169" s="120"/>
      <c r="P1169" s="120"/>
      <c r="Q1169" s="120"/>
      <c r="R1169" s="120"/>
      <c r="S1169" s="120"/>
      <c r="T1169" s="120"/>
      <c r="U1169" s="120"/>
      <c r="V1169" s="120"/>
      <c r="W1169" s="120"/>
      <c r="X1169" s="120"/>
      <c r="Y1169" s="127"/>
      <c r="Z1169" s="127"/>
      <c r="AA1169" s="127"/>
      <c r="AB1169" s="127"/>
      <c r="AC1169" s="127"/>
      <c r="AD1169" s="127"/>
      <c r="AE1169" s="127"/>
      <c r="AF1169" s="127"/>
      <c r="AG1169" s="127"/>
      <c r="AH1169" s="127"/>
      <c r="AI1169" s="127"/>
      <c r="AJ1169" s="127"/>
      <c r="AK1169" s="127"/>
      <c r="AL1169" s="127"/>
      <c r="AM1169" s="127"/>
      <c r="AN1169" s="127"/>
      <c r="AO1169" s="127"/>
      <c r="AP1169" s="127"/>
      <c r="AR1169" s="113"/>
      <c r="AS1169" s="113"/>
      <c r="AT1169" s="113"/>
    </row>
    <row r="1170" spans="1:46" s="114" customFormat="1" x14ac:dyDescent="0.2">
      <c r="A1170" s="113"/>
      <c r="B1170" s="120"/>
      <c r="C1170" s="120"/>
      <c r="D1170" s="120"/>
      <c r="E1170" s="120"/>
      <c r="F1170" s="120"/>
      <c r="G1170" s="120"/>
      <c r="H1170" s="120"/>
      <c r="I1170" s="120"/>
      <c r="J1170" s="120"/>
      <c r="K1170" s="120"/>
      <c r="L1170" s="120"/>
      <c r="M1170" s="120"/>
      <c r="N1170" s="120"/>
      <c r="O1170" s="120"/>
      <c r="P1170" s="120"/>
      <c r="Q1170" s="120"/>
      <c r="R1170" s="120"/>
      <c r="S1170" s="120"/>
      <c r="T1170" s="120"/>
      <c r="U1170" s="120"/>
      <c r="V1170" s="120"/>
      <c r="W1170" s="120"/>
      <c r="X1170" s="120"/>
      <c r="Y1170" s="127"/>
      <c r="Z1170" s="127"/>
      <c r="AA1170" s="127"/>
      <c r="AB1170" s="127"/>
      <c r="AC1170" s="127"/>
      <c r="AD1170" s="127"/>
      <c r="AE1170" s="127"/>
      <c r="AF1170" s="127"/>
      <c r="AG1170" s="127"/>
      <c r="AH1170" s="127"/>
      <c r="AI1170" s="127"/>
      <c r="AJ1170" s="127"/>
      <c r="AK1170" s="127"/>
      <c r="AL1170" s="127"/>
      <c r="AM1170" s="127"/>
      <c r="AN1170" s="127"/>
      <c r="AO1170" s="127"/>
      <c r="AP1170" s="127"/>
      <c r="AR1170" s="113"/>
      <c r="AS1170" s="113"/>
      <c r="AT1170" s="113"/>
    </row>
    <row r="1171" spans="1:46" s="114" customFormat="1" x14ac:dyDescent="0.2">
      <c r="A1171" s="113"/>
      <c r="B1171" s="120"/>
      <c r="C1171" s="120"/>
      <c r="D1171" s="120"/>
      <c r="E1171" s="120"/>
      <c r="F1171" s="120"/>
      <c r="G1171" s="120"/>
      <c r="H1171" s="120"/>
      <c r="I1171" s="120"/>
      <c r="J1171" s="120"/>
      <c r="K1171" s="120"/>
      <c r="L1171" s="120"/>
      <c r="M1171" s="120"/>
      <c r="N1171" s="120"/>
      <c r="O1171" s="120"/>
      <c r="P1171" s="120"/>
      <c r="Q1171" s="120"/>
      <c r="R1171" s="120"/>
      <c r="S1171" s="120"/>
      <c r="T1171" s="120"/>
      <c r="U1171" s="120"/>
      <c r="V1171" s="120"/>
      <c r="W1171" s="120"/>
      <c r="X1171" s="120"/>
      <c r="Y1171" s="127"/>
      <c r="Z1171" s="127"/>
      <c r="AA1171" s="127"/>
      <c r="AB1171" s="127"/>
      <c r="AC1171" s="127"/>
      <c r="AD1171" s="127"/>
      <c r="AE1171" s="127"/>
      <c r="AF1171" s="127"/>
      <c r="AG1171" s="127"/>
      <c r="AH1171" s="127"/>
      <c r="AI1171" s="127"/>
      <c r="AJ1171" s="127"/>
      <c r="AK1171" s="127"/>
      <c r="AL1171" s="127"/>
      <c r="AM1171" s="127"/>
      <c r="AN1171" s="127"/>
      <c r="AO1171" s="127"/>
      <c r="AP1171" s="127"/>
      <c r="AR1171" s="113"/>
      <c r="AS1171" s="113"/>
      <c r="AT1171" s="113"/>
    </row>
    <row r="1172" spans="1:46" s="114" customFormat="1" x14ac:dyDescent="0.2">
      <c r="A1172" s="113"/>
      <c r="B1172" s="120"/>
      <c r="C1172" s="120"/>
      <c r="D1172" s="120"/>
      <c r="E1172" s="120"/>
      <c r="F1172" s="120"/>
      <c r="G1172" s="120"/>
      <c r="H1172" s="120"/>
      <c r="I1172" s="120"/>
      <c r="J1172" s="120"/>
      <c r="K1172" s="120"/>
      <c r="L1172" s="120"/>
      <c r="M1172" s="120"/>
      <c r="N1172" s="120"/>
      <c r="O1172" s="120"/>
      <c r="P1172" s="120"/>
      <c r="Q1172" s="120"/>
      <c r="R1172" s="120"/>
      <c r="S1172" s="120"/>
      <c r="T1172" s="120"/>
      <c r="U1172" s="120"/>
      <c r="V1172" s="120"/>
      <c r="W1172" s="120"/>
      <c r="X1172" s="120"/>
      <c r="Y1172" s="127"/>
      <c r="Z1172" s="127"/>
      <c r="AA1172" s="127"/>
      <c r="AB1172" s="127"/>
      <c r="AC1172" s="127"/>
      <c r="AD1172" s="127"/>
      <c r="AE1172" s="127"/>
      <c r="AF1172" s="127"/>
      <c r="AG1172" s="127"/>
      <c r="AH1172" s="127"/>
      <c r="AI1172" s="127"/>
      <c r="AJ1172" s="127"/>
      <c r="AK1172" s="127"/>
      <c r="AL1172" s="127"/>
      <c r="AM1172" s="127"/>
      <c r="AN1172" s="127"/>
      <c r="AO1172" s="127"/>
      <c r="AP1172" s="127"/>
      <c r="AR1172" s="113"/>
      <c r="AS1172" s="113"/>
      <c r="AT1172" s="113"/>
    </row>
    <row r="1173" spans="1:46" s="114" customFormat="1" x14ac:dyDescent="0.2">
      <c r="A1173" s="113"/>
      <c r="B1173" s="120"/>
      <c r="C1173" s="120"/>
      <c r="D1173" s="120"/>
      <c r="E1173" s="120"/>
      <c r="F1173" s="120"/>
      <c r="G1173" s="120"/>
      <c r="H1173" s="120"/>
      <c r="I1173" s="120"/>
      <c r="J1173" s="120"/>
      <c r="K1173" s="120"/>
      <c r="L1173" s="120"/>
      <c r="M1173" s="120"/>
      <c r="N1173" s="120"/>
      <c r="O1173" s="120"/>
      <c r="P1173" s="120"/>
      <c r="Q1173" s="120"/>
      <c r="R1173" s="120"/>
      <c r="S1173" s="120"/>
      <c r="T1173" s="120"/>
      <c r="U1173" s="120"/>
      <c r="V1173" s="120"/>
      <c r="W1173" s="120"/>
      <c r="X1173" s="120"/>
      <c r="Y1173" s="127"/>
      <c r="Z1173" s="127"/>
      <c r="AA1173" s="127"/>
      <c r="AB1173" s="127"/>
      <c r="AC1173" s="127"/>
      <c r="AD1173" s="127"/>
      <c r="AE1173" s="127"/>
      <c r="AF1173" s="127"/>
      <c r="AG1173" s="127"/>
      <c r="AH1173" s="127"/>
      <c r="AI1173" s="127"/>
      <c r="AJ1173" s="127"/>
      <c r="AK1173" s="127"/>
      <c r="AL1173" s="127"/>
      <c r="AM1173" s="127"/>
      <c r="AN1173" s="127"/>
      <c r="AO1173" s="127"/>
      <c r="AP1173" s="127"/>
      <c r="AR1173" s="113"/>
      <c r="AS1173" s="113"/>
      <c r="AT1173" s="113"/>
    </row>
    <row r="1174" spans="1:46" s="114" customFormat="1" x14ac:dyDescent="0.2">
      <c r="A1174" s="113"/>
      <c r="B1174" s="120"/>
      <c r="C1174" s="120"/>
      <c r="D1174" s="120"/>
      <c r="E1174" s="120"/>
      <c r="F1174" s="120"/>
      <c r="G1174" s="120"/>
      <c r="H1174" s="120"/>
      <c r="I1174" s="120"/>
      <c r="J1174" s="120"/>
      <c r="K1174" s="120"/>
      <c r="L1174" s="120"/>
      <c r="M1174" s="120"/>
      <c r="N1174" s="120"/>
      <c r="O1174" s="120"/>
      <c r="P1174" s="120"/>
      <c r="Q1174" s="120"/>
      <c r="R1174" s="120"/>
      <c r="S1174" s="120"/>
      <c r="T1174" s="120"/>
      <c r="U1174" s="120"/>
      <c r="V1174" s="120"/>
      <c r="W1174" s="120"/>
      <c r="X1174" s="120"/>
      <c r="Y1174" s="127"/>
      <c r="Z1174" s="127"/>
      <c r="AA1174" s="127"/>
      <c r="AB1174" s="127"/>
      <c r="AC1174" s="127"/>
      <c r="AD1174" s="127"/>
      <c r="AE1174" s="127"/>
      <c r="AF1174" s="127"/>
      <c r="AG1174" s="127"/>
      <c r="AH1174" s="127"/>
      <c r="AI1174" s="127"/>
      <c r="AJ1174" s="127"/>
      <c r="AK1174" s="127"/>
      <c r="AL1174" s="127"/>
      <c r="AM1174" s="127"/>
      <c r="AN1174" s="127"/>
      <c r="AO1174" s="127"/>
      <c r="AP1174" s="127"/>
      <c r="AR1174" s="113"/>
      <c r="AS1174" s="113"/>
      <c r="AT1174" s="113"/>
    </row>
    <row r="1175" spans="1:46" s="114" customFormat="1" x14ac:dyDescent="0.2">
      <c r="A1175" s="113"/>
      <c r="B1175" s="120"/>
      <c r="C1175" s="120"/>
      <c r="D1175" s="120"/>
      <c r="E1175" s="120"/>
      <c r="F1175" s="120"/>
      <c r="G1175" s="120"/>
      <c r="H1175" s="120"/>
      <c r="I1175" s="120"/>
      <c r="J1175" s="120"/>
      <c r="K1175" s="120"/>
      <c r="L1175" s="120"/>
      <c r="M1175" s="120"/>
      <c r="N1175" s="120"/>
      <c r="O1175" s="120"/>
      <c r="P1175" s="120"/>
      <c r="Q1175" s="120"/>
      <c r="R1175" s="120"/>
      <c r="S1175" s="120"/>
      <c r="T1175" s="120"/>
      <c r="U1175" s="120"/>
      <c r="V1175" s="120"/>
      <c r="W1175" s="120"/>
      <c r="X1175" s="120"/>
      <c r="Y1175" s="127"/>
      <c r="Z1175" s="127"/>
      <c r="AA1175" s="127"/>
      <c r="AB1175" s="127"/>
      <c r="AC1175" s="127"/>
      <c r="AD1175" s="127"/>
      <c r="AE1175" s="127"/>
      <c r="AF1175" s="127"/>
      <c r="AG1175" s="127"/>
      <c r="AH1175" s="127"/>
      <c r="AI1175" s="127"/>
      <c r="AJ1175" s="127"/>
      <c r="AK1175" s="127"/>
      <c r="AL1175" s="127"/>
      <c r="AM1175" s="127"/>
      <c r="AN1175" s="127"/>
      <c r="AO1175" s="127"/>
      <c r="AP1175" s="127"/>
      <c r="AR1175" s="113"/>
      <c r="AS1175" s="113"/>
      <c r="AT1175" s="113"/>
    </row>
    <row r="1176" spans="1:46" s="114" customFormat="1" x14ac:dyDescent="0.2">
      <c r="A1176" s="113"/>
      <c r="B1176" s="120"/>
      <c r="C1176" s="120"/>
      <c r="D1176" s="120"/>
      <c r="E1176" s="120"/>
      <c r="F1176" s="120"/>
      <c r="G1176" s="120"/>
      <c r="H1176" s="120"/>
      <c r="I1176" s="120"/>
      <c r="J1176" s="120"/>
      <c r="K1176" s="120"/>
      <c r="L1176" s="120"/>
      <c r="M1176" s="120"/>
      <c r="N1176" s="120"/>
      <c r="O1176" s="120"/>
      <c r="P1176" s="120"/>
      <c r="Q1176" s="120"/>
      <c r="R1176" s="120"/>
      <c r="S1176" s="120"/>
      <c r="T1176" s="120"/>
      <c r="U1176" s="120"/>
      <c r="V1176" s="120"/>
      <c r="W1176" s="120"/>
      <c r="X1176" s="120"/>
      <c r="Y1176" s="127"/>
      <c r="Z1176" s="127"/>
      <c r="AA1176" s="127"/>
      <c r="AB1176" s="127"/>
      <c r="AC1176" s="127"/>
      <c r="AD1176" s="127"/>
      <c r="AE1176" s="127"/>
      <c r="AF1176" s="127"/>
      <c r="AG1176" s="127"/>
      <c r="AH1176" s="127"/>
      <c r="AI1176" s="127"/>
      <c r="AJ1176" s="127"/>
      <c r="AK1176" s="127"/>
      <c r="AL1176" s="127"/>
      <c r="AM1176" s="127"/>
      <c r="AN1176" s="127"/>
      <c r="AO1176" s="127"/>
      <c r="AP1176" s="127"/>
      <c r="AR1176" s="113"/>
      <c r="AS1176" s="113"/>
      <c r="AT1176" s="113"/>
    </row>
    <row r="1177" spans="1:46" s="114" customFormat="1" x14ac:dyDescent="0.2">
      <c r="A1177" s="113"/>
      <c r="B1177" s="120"/>
      <c r="C1177" s="120"/>
      <c r="D1177" s="120"/>
      <c r="E1177" s="120"/>
      <c r="F1177" s="120"/>
      <c r="G1177" s="120"/>
      <c r="H1177" s="120"/>
      <c r="I1177" s="120"/>
      <c r="J1177" s="120"/>
      <c r="K1177" s="120"/>
      <c r="L1177" s="120"/>
      <c r="M1177" s="120"/>
      <c r="N1177" s="120"/>
      <c r="O1177" s="120"/>
      <c r="P1177" s="120"/>
      <c r="Q1177" s="120"/>
      <c r="R1177" s="120"/>
      <c r="S1177" s="120"/>
      <c r="T1177" s="120"/>
      <c r="U1177" s="120"/>
      <c r="V1177" s="120"/>
      <c r="W1177" s="120"/>
      <c r="X1177" s="120"/>
      <c r="Y1177" s="127"/>
      <c r="Z1177" s="127"/>
      <c r="AA1177" s="127"/>
      <c r="AB1177" s="127"/>
      <c r="AC1177" s="127"/>
      <c r="AD1177" s="127"/>
      <c r="AE1177" s="127"/>
      <c r="AF1177" s="127"/>
      <c r="AG1177" s="127"/>
      <c r="AH1177" s="127"/>
      <c r="AI1177" s="127"/>
      <c r="AJ1177" s="127"/>
      <c r="AK1177" s="127"/>
      <c r="AL1177" s="127"/>
      <c r="AM1177" s="127"/>
      <c r="AN1177" s="127"/>
      <c r="AO1177" s="127"/>
      <c r="AP1177" s="127"/>
      <c r="AR1177" s="113"/>
      <c r="AS1177" s="113"/>
      <c r="AT1177" s="113"/>
    </row>
    <row r="1178" spans="1:46" s="114" customFormat="1" x14ac:dyDescent="0.2">
      <c r="A1178" s="113"/>
      <c r="B1178" s="120"/>
      <c r="C1178" s="120"/>
      <c r="D1178" s="120"/>
      <c r="E1178" s="120"/>
      <c r="F1178" s="120"/>
      <c r="G1178" s="120"/>
      <c r="H1178" s="120"/>
      <c r="I1178" s="120"/>
      <c r="J1178" s="120"/>
      <c r="K1178" s="120"/>
      <c r="L1178" s="120"/>
      <c r="M1178" s="120"/>
      <c r="N1178" s="120"/>
      <c r="O1178" s="120"/>
      <c r="P1178" s="120"/>
      <c r="Q1178" s="120"/>
      <c r="R1178" s="120"/>
      <c r="S1178" s="120"/>
      <c r="T1178" s="120"/>
      <c r="U1178" s="120"/>
      <c r="V1178" s="120"/>
      <c r="W1178" s="120"/>
      <c r="X1178" s="120"/>
      <c r="Y1178" s="127"/>
      <c r="Z1178" s="127"/>
      <c r="AA1178" s="127"/>
      <c r="AB1178" s="127"/>
      <c r="AC1178" s="127"/>
      <c r="AD1178" s="127"/>
      <c r="AE1178" s="127"/>
      <c r="AF1178" s="127"/>
      <c r="AG1178" s="127"/>
      <c r="AH1178" s="127"/>
      <c r="AI1178" s="127"/>
      <c r="AJ1178" s="127"/>
      <c r="AK1178" s="127"/>
      <c r="AL1178" s="127"/>
      <c r="AM1178" s="127"/>
      <c r="AN1178" s="127"/>
      <c r="AO1178" s="127"/>
      <c r="AP1178" s="127"/>
      <c r="AR1178" s="113"/>
      <c r="AS1178" s="113"/>
      <c r="AT1178" s="113"/>
    </row>
    <row r="1179" spans="1:46" s="114" customFormat="1" x14ac:dyDescent="0.2">
      <c r="A1179" s="113"/>
      <c r="B1179" s="120"/>
      <c r="C1179" s="120"/>
      <c r="D1179" s="120"/>
      <c r="E1179" s="120"/>
      <c r="F1179" s="120"/>
      <c r="G1179" s="120"/>
      <c r="H1179" s="120"/>
      <c r="I1179" s="120"/>
      <c r="J1179" s="120"/>
      <c r="K1179" s="120"/>
      <c r="L1179" s="120"/>
      <c r="M1179" s="120"/>
      <c r="N1179" s="120"/>
      <c r="O1179" s="120"/>
      <c r="P1179" s="120"/>
      <c r="Q1179" s="120"/>
      <c r="R1179" s="120"/>
      <c r="S1179" s="120"/>
      <c r="T1179" s="120"/>
      <c r="U1179" s="120"/>
      <c r="V1179" s="120"/>
      <c r="W1179" s="120"/>
      <c r="X1179" s="120"/>
      <c r="Y1179" s="127"/>
      <c r="Z1179" s="127"/>
      <c r="AA1179" s="127"/>
      <c r="AB1179" s="127"/>
      <c r="AC1179" s="127"/>
      <c r="AD1179" s="127"/>
      <c r="AE1179" s="127"/>
      <c r="AF1179" s="127"/>
      <c r="AG1179" s="127"/>
      <c r="AH1179" s="127"/>
      <c r="AI1179" s="127"/>
      <c r="AJ1179" s="127"/>
      <c r="AK1179" s="127"/>
      <c r="AL1179" s="127"/>
      <c r="AM1179" s="127"/>
      <c r="AN1179" s="127"/>
      <c r="AO1179" s="127"/>
      <c r="AP1179" s="127"/>
      <c r="AR1179" s="113"/>
      <c r="AS1179" s="113"/>
      <c r="AT1179" s="113"/>
    </row>
    <row r="1180" spans="1:46" s="114" customFormat="1" x14ac:dyDescent="0.2">
      <c r="A1180" s="113"/>
      <c r="B1180" s="120"/>
      <c r="C1180" s="120"/>
      <c r="D1180" s="120"/>
      <c r="E1180" s="120"/>
      <c r="F1180" s="120"/>
      <c r="G1180" s="120"/>
      <c r="H1180" s="120"/>
      <c r="I1180" s="120"/>
      <c r="J1180" s="120"/>
      <c r="K1180" s="120"/>
      <c r="L1180" s="120"/>
      <c r="M1180" s="120"/>
      <c r="N1180" s="120"/>
      <c r="O1180" s="120"/>
      <c r="P1180" s="120"/>
      <c r="Q1180" s="120"/>
      <c r="R1180" s="120"/>
      <c r="S1180" s="120"/>
      <c r="T1180" s="120"/>
      <c r="U1180" s="120"/>
      <c r="V1180" s="120"/>
      <c r="W1180" s="120"/>
      <c r="X1180" s="120"/>
      <c r="Y1180" s="127"/>
      <c r="Z1180" s="127"/>
      <c r="AA1180" s="127"/>
      <c r="AB1180" s="127"/>
      <c r="AC1180" s="127"/>
      <c r="AD1180" s="127"/>
      <c r="AE1180" s="127"/>
      <c r="AF1180" s="127"/>
      <c r="AG1180" s="127"/>
      <c r="AH1180" s="127"/>
      <c r="AI1180" s="127"/>
      <c r="AJ1180" s="127"/>
      <c r="AK1180" s="127"/>
      <c r="AL1180" s="127"/>
      <c r="AM1180" s="127"/>
      <c r="AN1180" s="127"/>
      <c r="AO1180" s="127"/>
      <c r="AP1180" s="127"/>
      <c r="AR1180" s="113"/>
      <c r="AS1180" s="113"/>
      <c r="AT1180" s="113"/>
    </row>
    <row r="1181" spans="1:46" s="114" customFormat="1" x14ac:dyDescent="0.2">
      <c r="A1181" s="113"/>
      <c r="B1181" s="120"/>
      <c r="C1181" s="120"/>
      <c r="D1181" s="120"/>
      <c r="E1181" s="120"/>
      <c r="F1181" s="120"/>
      <c r="G1181" s="120"/>
      <c r="H1181" s="120"/>
      <c r="I1181" s="120"/>
      <c r="J1181" s="120"/>
      <c r="K1181" s="120"/>
      <c r="L1181" s="120"/>
      <c r="M1181" s="120"/>
      <c r="N1181" s="120"/>
      <c r="O1181" s="120"/>
      <c r="P1181" s="120"/>
      <c r="Q1181" s="120"/>
      <c r="R1181" s="120"/>
      <c r="S1181" s="120"/>
      <c r="T1181" s="120"/>
      <c r="U1181" s="120"/>
      <c r="V1181" s="120"/>
      <c r="W1181" s="120"/>
      <c r="X1181" s="120"/>
      <c r="Y1181" s="127"/>
      <c r="Z1181" s="127"/>
      <c r="AA1181" s="127"/>
      <c r="AB1181" s="127"/>
      <c r="AC1181" s="127"/>
      <c r="AD1181" s="127"/>
      <c r="AE1181" s="127"/>
      <c r="AF1181" s="127"/>
      <c r="AG1181" s="127"/>
      <c r="AH1181" s="127"/>
      <c r="AI1181" s="127"/>
      <c r="AJ1181" s="127"/>
      <c r="AK1181" s="127"/>
      <c r="AL1181" s="127"/>
      <c r="AM1181" s="127"/>
      <c r="AN1181" s="127"/>
      <c r="AO1181" s="127"/>
      <c r="AP1181" s="127"/>
      <c r="AR1181" s="113"/>
      <c r="AS1181" s="113"/>
      <c r="AT1181" s="113"/>
    </row>
    <row r="1182" spans="1:46" s="114" customFormat="1" x14ac:dyDescent="0.2">
      <c r="A1182" s="113"/>
      <c r="B1182" s="120"/>
      <c r="C1182" s="120"/>
      <c r="D1182" s="120"/>
      <c r="E1182" s="120"/>
      <c r="F1182" s="120"/>
      <c r="G1182" s="120"/>
      <c r="H1182" s="120"/>
      <c r="I1182" s="120"/>
      <c r="J1182" s="120"/>
      <c r="K1182" s="120"/>
      <c r="L1182" s="120"/>
      <c r="M1182" s="120"/>
      <c r="N1182" s="120"/>
      <c r="O1182" s="120"/>
      <c r="P1182" s="120"/>
      <c r="Q1182" s="120"/>
      <c r="R1182" s="120"/>
      <c r="S1182" s="120"/>
      <c r="T1182" s="120"/>
      <c r="U1182" s="120"/>
      <c r="V1182" s="120"/>
      <c r="W1182" s="120"/>
      <c r="X1182" s="120"/>
      <c r="Y1182" s="127"/>
      <c r="Z1182" s="127"/>
      <c r="AA1182" s="127"/>
      <c r="AB1182" s="127"/>
      <c r="AC1182" s="127"/>
      <c r="AD1182" s="127"/>
      <c r="AE1182" s="127"/>
      <c r="AF1182" s="127"/>
      <c r="AG1182" s="127"/>
      <c r="AH1182" s="127"/>
      <c r="AI1182" s="127"/>
      <c r="AJ1182" s="127"/>
      <c r="AK1182" s="127"/>
      <c r="AL1182" s="127"/>
      <c r="AM1182" s="127"/>
      <c r="AN1182" s="127"/>
      <c r="AO1182" s="127"/>
      <c r="AP1182" s="127"/>
      <c r="AR1182" s="113"/>
      <c r="AS1182" s="113"/>
      <c r="AT1182" s="113"/>
    </row>
    <row r="1183" spans="1:46" s="114" customFormat="1" x14ac:dyDescent="0.2">
      <c r="A1183" s="113"/>
      <c r="B1183" s="120"/>
      <c r="C1183" s="120"/>
      <c r="D1183" s="120"/>
      <c r="E1183" s="120"/>
      <c r="F1183" s="120"/>
      <c r="G1183" s="120"/>
      <c r="H1183" s="120"/>
      <c r="I1183" s="120"/>
      <c r="J1183" s="120"/>
      <c r="K1183" s="120"/>
      <c r="L1183" s="120"/>
      <c r="M1183" s="120"/>
      <c r="N1183" s="120"/>
      <c r="O1183" s="120"/>
      <c r="P1183" s="120"/>
      <c r="Q1183" s="120"/>
      <c r="R1183" s="120"/>
      <c r="S1183" s="120"/>
      <c r="T1183" s="120"/>
      <c r="U1183" s="120"/>
      <c r="V1183" s="120"/>
      <c r="W1183" s="120"/>
      <c r="X1183" s="120"/>
      <c r="Y1183" s="127"/>
      <c r="Z1183" s="127"/>
      <c r="AA1183" s="127"/>
      <c r="AB1183" s="127"/>
      <c r="AC1183" s="127"/>
      <c r="AD1183" s="127"/>
      <c r="AE1183" s="127"/>
      <c r="AF1183" s="127"/>
      <c r="AG1183" s="127"/>
      <c r="AH1183" s="127"/>
      <c r="AI1183" s="127"/>
      <c r="AJ1183" s="127"/>
      <c r="AK1183" s="127"/>
      <c r="AL1183" s="127"/>
      <c r="AM1183" s="127"/>
      <c r="AN1183" s="127"/>
      <c r="AO1183" s="127"/>
      <c r="AP1183" s="127"/>
      <c r="AR1183" s="113"/>
      <c r="AS1183" s="113"/>
      <c r="AT1183" s="113"/>
    </row>
    <row r="1184" spans="1:46" s="114" customFormat="1" x14ac:dyDescent="0.2">
      <c r="A1184" s="113"/>
      <c r="B1184" s="120"/>
      <c r="C1184" s="120"/>
      <c r="D1184" s="120"/>
      <c r="E1184" s="120"/>
      <c r="F1184" s="120"/>
      <c r="G1184" s="120"/>
      <c r="H1184" s="120"/>
      <c r="I1184" s="120"/>
      <c r="J1184" s="120"/>
      <c r="K1184" s="120"/>
      <c r="L1184" s="120"/>
      <c r="M1184" s="120"/>
      <c r="N1184" s="120"/>
      <c r="O1184" s="120"/>
      <c r="P1184" s="120"/>
      <c r="Q1184" s="120"/>
      <c r="R1184" s="120"/>
      <c r="S1184" s="120"/>
      <c r="T1184" s="120"/>
      <c r="U1184" s="120"/>
      <c r="V1184" s="120"/>
      <c r="W1184" s="120"/>
      <c r="X1184" s="120"/>
      <c r="Y1184" s="127"/>
      <c r="Z1184" s="127"/>
      <c r="AA1184" s="127"/>
      <c r="AB1184" s="127"/>
      <c r="AC1184" s="127"/>
      <c r="AD1184" s="127"/>
      <c r="AE1184" s="127"/>
      <c r="AF1184" s="127"/>
      <c r="AG1184" s="127"/>
      <c r="AH1184" s="127"/>
      <c r="AI1184" s="127"/>
      <c r="AJ1184" s="127"/>
      <c r="AK1184" s="127"/>
      <c r="AL1184" s="127"/>
      <c r="AM1184" s="127"/>
      <c r="AN1184" s="127"/>
      <c r="AO1184" s="127"/>
      <c r="AP1184" s="127"/>
      <c r="AR1184" s="113"/>
      <c r="AS1184" s="113"/>
      <c r="AT1184" s="113"/>
    </row>
    <row r="1185" spans="1:46" s="114" customFormat="1" x14ac:dyDescent="0.2">
      <c r="A1185" s="113"/>
      <c r="B1185" s="120"/>
      <c r="C1185" s="120"/>
      <c r="D1185" s="120"/>
      <c r="E1185" s="120"/>
      <c r="F1185" s="120"/>
      <c r="G1185" s="120"/>
      <c r="H1185" s="120"/>
      <c r="I1185" s="120"/>
      <c r="J1185" s="120"/>
      <c r="K1185" s="120"/>
      <c r="L1185" s="120"/>
      <c r="M1185" s="120"/>
      <c r="N1185" s="120"/>
      <c r="O1185" s="120"/>
      <c r="P1185" s="120"/>
      <c r="Q1185" s="120"/>
      <c r="R1185" s="120"/>
      <c r="S1185" s="120"/>
      <c r="T1185" s="120"/>
      <c r="U1185" s="120"/>
      <c r="V1185" s="120"/>
      <c r="W1185" s="120"/>
      <c r="X1185" s="120"/>
      <c r="Y1185" s="127"/>
      <c r="Z1185" s="127"/>
      <c r="AA1185" s="127"/>
      <c r="AB1185" s="127"/>
      <c r="AC1185" s="127"/>
      <c r="AD1185" s="127"/>
      <c r="AE1185" s="127"/>
      <c r="AF1185" s="127"/>
      <c r="AG1185" s="127"/>
      <c r="AH1185" s="127"/>
      <c r="AI1185" s="127"/>
      <c r="AJ1185" s="127"/>
      <c r="AK1185" s="127"/>
      <c r="AL1185" s="127"/>
      <c r="AM1185" s="127"/>
      <c r="AN1185" s="127"/>
      <c r="AO1185" s="127"/>
      <c r="AP1185" s="127"/>
      <c r="AR1185" s="113"/>
      <c r="AS1185" s="113"/>
      <c r="AT1185" s="113"/>
    </row>
    <row r="1186" spans="1:46" s="114" customFormat="1" x14ac:dyDescent="0.2">
      <c r="A1186" s="113"/>
      <c r="B1186" s="120"/>
      <c r="C1186" s="120"/>
      <c r="D1186" s="120"/>
      <c r="E1186" s="120"/>
      <c r="F1186" s="120"/>
      <c r="G1186" s="120"/>
      <c r="H1186" s="120"/>
      <c r="I1186" s="120"/>
      <c r="J1186" s="120"/>
      <c r="K1186" s="120"/>
      <c r="L1186" s="120"/>
      <c r="M1186" s="120"/>
      <c r="N1186" s="120"/>
      <c r="O1186" s="120"/>
      <c r="P1186" s="120"/>
      <c r="Q1186" s="120"/>
      <c r="R1186" s="120"/>
      <c r="S1186" s="120"/>
      <c r="T1186" s="120"/>
      <c r="U1186" s="120"/>
      <c r="V1186" s="120"/>
      <c r="W1186" s="120"/>
      <c r="X1186" s="120"/>
      <c r="Y1186" s="127"/>
      <c r="Z1186" s="127"/>
      <c r="AA1186" s="127"/>
      <c r="AB1186" s="127"/>
      <c r="AC1186" s="127"/>
      <c r="AD1186" s="127"/>
      <c r="AE1186" s="127"/>
      <c r="AF1186" s="127"/>
      <c r="AG1186" s="127"/>
      <c r="AH1186" s="127"/>
      <c r="AI1186" s="127"/>
      <c r="AJ1186" s="127"/>
      <c r="AK1186" s="127"/>
      <c r="AL1186" s="127"/>
      <c r="AM1186" s="127"/>
      <c r="AN1186" s="127"/>
      <c r="AO1186" s="127"/>
      <c r="AP1186" s="127"/>
      <c r="AR1186" s="113"/>
      <c r="AS1186" s="113"/>
      <c r="AT1186" s="113"/>
    </row>
    <row r="1187" spans="1:46" s="114" customFormat="1" x14ac:dyDescent="0.2">
      <c r="A1187" s="113"/>
      <c r="B1187" s="120"/>
      <c r="C1187" s="120"/>
      <c r="D1187" s="120"/>
      <c r="E1187" s="120"/>
      <c r="F1187" s="120"/>
      <c r="G1187" s="120"/>
      <c r="H1187" s="120"/>
      <c r="I1187" s="120"/>
      <c r="J1187" s="120"/>
      <c r="K1187" s="120"/>
      <c r="L1187" s="120"/>
      <c r="M1187" s="120"/>
      <c r="N1187" s="120"/>
      <c r="O1187" s="120"/>
      <c r="P1187" s="120"/>
      <c r="Q1187" s="120"/>
      <c r="R1187" s="120"/>
      <c r="S1187" s="120"/>
      <c r="T1187" s="120"/>
      <c r="U1187" s="120"/>
      <c r="V1187" s="120"/>
      <c r="W1187" s="120"/>
      <c r="X1187" s="120"/>
      <c r="Y1187" s="127"/>
      <c r="Z1187" s="127"/>
      <c r="AA1187" s="127"/>
      <c r="AB1187" s="127"/>
      <c r="AC1187" s="127"/>
      <c r="AD1187" s="127"/>
      <c r="AE1187" s="127"/>
      <c r="AF1187" s="127"/>
      <c r="AG1187" s="127"/>
      <c r="AH1187" s="127"/>
      <c r="AI1187" s="127"/>
      <c r="AJ1187" s="127"/>
      <c r="AK1187" s="127"/>
      <c r="AL1187" s="127"/>
      <c r="AM1187" s="127"/>
      <c r="AN1187" s="127"/>
      <c r="AO1187" s="127"/>
      <c r="AP1187" s="127"/>
      <c r="AR1187" s="113"/>
      <c r="AS1187" s="113"/>
      <c r="AT1187" s="113"/>
    </row>
    <row r="1188" spans="1:46" s="114" customFormat="1" x14ac:dyDescent="0.2">
      <c r="A1188" s="113"/>
      <c r="B1188" s="120"/>
      <c r="C1188" s="120"/>
      <c r="D1188" s="120"/>
      <c r="E1188" s="120"/>
      <c r="F1188" s="120"/>
      <c r="G1188" s="120"/>
      <c r="H1188" s="120"/>
      <c r="I1188" s="120"/>
      <c r="J1188" s="120"/>
      <c r="K1188" s="120"/>
      <c r="L1188" s="120"/>
      <c r="M1188" s="120"/>
      <c r="N1188" s="120"/>
      <c r="O1188" s="120"/>
      <c r="P1188" s="120"/>
      <c r="Q1188" s="120"/>
      <c r="R1188" s="120"/>
      <c r="S1188" s="120"/>
      <c r="T1188" s="120"/>
      <c r="U1188" s="120"/>
      <c r="V1188" s="120"/>
      <c r="W1188" s="120"/>
      <c r="X1188" s="120"/>
      <c r="Y1188" s="127"/>
      <c r="Z1188" s="127"/>
      <c r="AA1188" s="127"/>
      <c r="AB1188" s="127"/>
      <c r="AC1188" s="127"/>
      <c r="AD1188" s="127"/>
      <c r="AE1188" s="127"/>
      <c r="AF1188" s="127"/>
      <c r="AG1188" s="127"/>
      <c r="AH1188" s="127"/>
      <c r="AI1188" s="127"/>
      <c r="AJ1188" s="127"/>
      <c r="AK1188" s="127"/>
      <c r="AL1188" s="127"/>
      <c r="AM1188" s="127"/>
      <c r="AN1188" s="127"/>
      <c r="AO1188" s="127"/>
      <c r="AP1188" s="127"/>
      <c r="AR1188" s="113"/>
      <c r="AS1188" s="113"/>
      <c r="AT1188" s="113"/>
    </row>
    <row r="1189" spans="1:46" s="114" customFormat="1" x14ac:dyDescent="0.2">
      <c r="A1189" s="113"/>
      <c r="B1189" s="120"/>
      <c r="C1189" s="120"/>
      <c r="D1189" s="120"/>
      <c r="E1189" s="120"/>
      <c r="F1189" s="120"/>
      <c r="G1189" s="120"/>
      <c r="H1189" s="120"/>
      <c r="I1189" s="120"/>
      <c r="J1189" s="120"/>
      <c r="K1189" s="120"/>
      <c r="L1189" s="120"/>
      <c r="M1189" s="120"/>
      <c r="N1189" s="120"/>
      <c r="O1189" s="120"/>
      <c r="P1189" s="120"/>
      <c r="Q1189" s="120"/>
      <c r="R1189" s="120"/>
      <c r="S1189" s="120"/>
      <c r="T1189" s="120"/>
      <c r="U1189" s="120"/>
      <c r="V1189" s="120"/>
      <c r="W1189" s="120"/>
      <c r="X1189" s="120"/>
      <c r="Y1189" s="127"/>
      <c r="Z1189" s="127"/>
      <c r="AA1189" s="127"/>
      <c r="AB1189" s="127"/>
      <c r="AC1189" s="127"/>
      <c r="AD1189" s="127"/>
      <c r="AE1189" s="127"/>
      <c r="AF1189" s="127"/>
      <c r="AG1189" s="127"/>
      <c r="AH1189" s="127"/>
      <c r="AI1189" s="127"/>
      <c r="AJ1189" s="127"/>
      <c r="AK1189" s="127"/>
      <c r="AL1189" s="127"/>
      <c r="AM1189" s="127"/>
      <c r="AN1189" s="127"/>
      <c r="AO1189" s="127"/>
      <c r="AP1189" s="127"/>
      <c r="AR1189" s="113"/>
      <c r="AS1189" s="113"/>
      <c r="AT1189" s="113"/>
    </row>
    <row r="1190" spans="1:46" s="114" customFormat="1" x14ac:dyDescent="0.2">
      <c r="A1190" s="113"/>
      <c r="B1190" s="120"/>
      <c r="C1190" s="120"/>
      <c r="D1190" s="120"/>
      <c r="E1190" s="120"/>
      <c r="F1190" s="120"/>
      <c r="G1190" s="120"/>
      <c r="H1190" s="120"/>
      <c r="I1190" s="120"/>
      <c r="J1190" s="120"/>
      <c r="K1190" s="120"/>
      <c r="L1190" s="120"/>
      <c r="M1190" s="120"/>
      <c r="N1190" s="120"/>
      <c r="O1190" s="120"/>
      <c r="P1190" s="120"/>
      <c r="Q1190" s="120"/>
      <c r="R1190" s="120"/>
      <c r="S1190" s="120"/>
      <c r="T1190" s="120"/>
      <c r="U1190" s="120"/>
      <c r="V1190" s="120"/>
      <c r="W1190" s="120"/>
      <c r="X1190" s="120"/>
      <c r="Y1190" s="127"/>
      <c r="Z1190" s="127"/>
      <c r="AA1190" s="127"/>
      <c r="AB1190" s="127"/>
      <c r="AC1190" s="127"/>
      <c r="AD1190" s="127"/>
      <c r="AE1190" s="127"/>
      <c r="AF1190" s="127"/>
      <c r="AG1190" s="127"/>
      <c r="AH1190" s="127"/>
      <c r="AI1190" s="127"/>
      <c r="AJ1190" s="127"/>
      <c r="AK1190" s="127"/>
      <c r="AL1190" s="127"/>
      <c r="AM1190" s="127"/>
      <c r="AN1190" s="127"/>
      <c r="AO1190" s="127"/>
      <c r="AP1190" s="127"/>
      <c r="AR1190" s="113"/>
      <c r="AS1190" s="113"/>
      <c r="AT1190" s="113"/>
    </row>
    <row r="1191" spans="1:46" s="114" customFormat="1" x14ac:dyDescent="0.2">
      <c r="A1191" s="113"/>
      <c r="B1191" s="120"/>
      <c r="C1191" s="120"/>
      <c r="D1191" s="120"/>
      <c r="E1191" s="120"/>
      <c r="F1191" s="120"/>
      <c r="G1191" s="120"/>
      <c r="H1191" s="120"/>
      <c r="I1191" s="120"/>
      <c r="J1191" s="120"/>
      <c r="K1191" s="120"/>
      <c r="L1191" s="120"/>
      <c r="M1191" s="120"/>
      <c r="N1191" s="120"/>
      <c r="O1191" s="120"/>
      <c r="P1191" s="120"/>
      <c r="Q1191" s="120"/>
      <c r="R1191" s="120"/>
      <c r="S1191" s="120"/>
      <c r="T1191" s="120"/>
      <c r="U1191" s="120"/>
      <c r="V1191" s="120"/>
      <c r="W1191" s="120"/>
      <c r="X1191" s="120"/>
      <c r="Y1191" s="127"/>
      <c r="Z1191" s="127"/>
      <c r="AA1191" s="127"/>
      <c r="AB1191" s="127"/>
      <c r="AC1191" s="127"/>
      <c r="AD1191" s="127"/>
      <c r="AE1191" s="127"/>
      <c r="AF1191" s="127"/>
      <c r="AG1191" s="127"/>
      <c r="AH1191" s="127"/>
      <c r="AI1191" s="127"/>
      <c r="AJ1191" s="127"/>
      <c r="AK1191" s="127"/>
      <c r="AL1191" s="127"/>
      <c r="AM1191" s="127"/>
      <c r="AN1191" s="127"/>
      <c r="AO1191" s="127"/>
      <c r="AP1191" s="127"/>
      <c r="AR1191" s="113"/>
      <c r="AS1191" s="113"/>
      <c r="AT1191" s="113"/>
    </row>
    <row r="1192" spans="1:46" s="114" customFormat="1" x14ac:dyDescent="0.2">
      <c r="A1192" s="113"/>
      <c r="B1192" s="120"/>
      <c r="C1192" s="120"/>
      <c r="D1192" s="120"/>
      <c r="E1192" s="120"/>
      <c r="F1192" s="120"/>
      <c r="G1192" s="120"/>
      <c r="H1192" s="120"/>
      <c r="I1192" s="120"/>
      <c r="J1192" s="120"/>
      <c r="K1192" s="120"/>
      <c r="L1192" s="120"/>
      <c r="M1192" s="120"/>
      <c r="N1192" s="120"/>
      <c r="O1192" s="120"/>
      <c r="P1192" s="120"/>
      <c r="Q1192" s="120"/>
      <c r="R1192" s="120"/>
      <c r="S1192" s="120"/>
      <c r="T1192" s="120"/>
      <c r="U1192" s="120"/>
      <c r="V1192" s="120"/>
      <c r="W1192" s="120"/>
      <c r="X1192" s="120"/>
      <c r="Y1192" s="127"/>
      <c r="Z1192" s="127"/>
      <c r="AA1192" s="127"/>
      <c r="AB1192" s="127"/>
      <c r="AC1192" s="127"/>
      <c r="AD1192" s="127"/>
      <c r="AE1192" s="127"/>
      <c r="AF1192" s="127"/>
      <c r="AG1192" s="127"/>
      <c r="AH1192" s="127"/>
      <c r="AI1192" s="127"/>
      <c r="AJ1192" s="127"/>
      <c r="AK1192" s="127"/>
      <c r="AL1192" s="127"/>
      <c r="AM1192" s="127"/>
      <c r="AN1192" s="127"/>
      <c r="AO1192" s="127"/>
      <c r="AP1192" s="127"/>
      <c r="AR1192" s="113"/>
      <c r="AS1192" s="113"/>
      <c r="AT1192" s="113"/>
    </row>
    <row r="1193" spans="1:46" s="114" customFormat="1" x14ac:dyDescent="0.2">
      <c r="A1193" s="113"/>
      <c r="B1193" s="120"/>
      <c r="C1193" s="120"/>
      <c r="D1193" s="120"/>
      <c r="E1193" s="120"/>
      <c r="F1193" s="120"/>
      <c r="G1193" s="120"/>
      <c r="H1193" s="120"/>
      <c r="I1193" s="120"/>
      <c r="J1193" s="120"/>
      <c r="K1193" s="120"/>
      <c r="L1193" s="120"/>
      <c r="M1193" s="120"/>
      <c r="N1193" s="120"/>
      <c r="O1193" s="120"/>
      <c r="P1193" s="120"/>
      <c r="Q1193" s="120"/>
      <c r="R1193" s="120"/>
      <c r="S1193" s="120"/>
      <c r="T1193" s="120"/>
      <c r="U1193" s="120"/>
      <c r="V1193" s="120"/>
      <c r="W1193" s="120"/>
      <c r="X1193" s="120"/>
      <c r="Y1193" s="127"/>
      <c r="Z1193" s="127"/>
      <c r="AA1193" s="127"/>
      <c r="AB1193" s="127"/>
      <c r="AC1193" s="127"/>
      <c r="AD1193" s="127"/>
      <c r="AE1193" s="127"/>
      <c r="AF1193" s="127"/>
      <c r="AG1193" s="127"/>
      <c r="AH1193" s="127"/>
      <c r="AI1193" s="127"/>
      <c r="AJ1193" s="127"/>
      <c r="AK1193" s="127"/>
      <c r="AL1193" s="127"/>
      <c r="AM1193" s="127"/>
      <c r="AN1193" s="127"/>
      <c r="AO1193" s="127"/>
      <c r="AP1193" s="127"/>
      <c r="AR1193" s="113"/>
      <c r="AS1193" s="113"/>
      <c r="AT1193" s="113"/>
    </row>
    <row r="1194" spans="1:46" s="114" customFormat="1" x14ac:dyDescent="0.2">
      <c r="A1194" s="113"/>
      <c r="B1194" s="120"/>
      <c r="C1194" s="120"/>
      <c r="D1194" s="120"/>
      <c r="E1194" s="120"/>
      <c r="F1194" s="120"/>
      <c r="G1194" s="120"/>
      <c r="H1194" s="120"/>
      <c r="I1194" s="120"/>
      <c r="J1194" s="120"/>
      <c r="K1194" s="120"/>
      <c r="L1194" s="120"/>
      <c r="M1194" s="120"/>
      <c r="N1194" s="120"/>
      <c r="O1194" s="120"/>
      <c r="P1194" s="120"/>
      <c r="Q1194" s="120"/>
      <c r="R1194" s="120"/>
      <c r="S1194" s="120"/>
      <c r="T1194" s="120"/>
      <c r="U1194" s="120"/>
      <c r="V1194" s="120"/>
      <c r="W1194" s="120"/>
      <c r="X1194" s="120"/>
      <c r="Y1194" s="127"/>
      <c r="Z1194" s="127"/>
      <c r="AA1194" s="127"/>
      <c r="AB1194" s="127"/>
      <c r="AC1194" s="127"/>
      <c r="AD1194" s="127"/>
      <c r="AE1194" s="127"/>
      <c r="AF1194" s="127"/>
      <c r="AG1194" s="127"/>
      <c r="AH1194" s="127"/>
      <c r="AI1194" s="127"/>
      <c r="AJ1194" s="127"/>
      <c r="AK1194" s="127"/>
      <c r="AL1194" s="127"/>
      <c r="AM1194" s="127"/>
      <c r="AN1194" s="127"/>
      <c r="AO1194" s="127"/>
      <c r="AP1194" s="127"/>
      <c r="AR1194" s="113"/>
      <c r="AS1194" s="113"/>
      <c r="AT1194" s="113"/>
    </row>
    <row r="1195" spans="1:46" s="114" customFormat="1" x14ac:dyDescent="0.2">
      <c r="A1195" s="113"/>
      <c r="B1195" s="120"/>
      <c r="C1195" s="120"/>
      <c r="D1195" s="120"/>
      <c r="E1195" s="120"/>
      <c r="F1195" s="120"/>
      <c r="G1195" s="120"/>
      <c r="H1195" s="120"/>
      <c r="I1195" s="120"/>
      <c r="J1195" s="120"/>
      <c r="K1195" s="120"/>
      <c r="L1195" s="120"/>
      <c r="M1195" s="120"/>
      <c r="N1195" s="120"/>
      <c r="O1195" s="120"/>
      <c r="P1195" s="120"/>
      <c r="Q1195" s="120"/>
      <c r="R1195" s="120"/>
      <c r="S1195" s="120"/>
      <c r="T1195" s="120"/>
      <c r="U1195" s="120"/>
      <c r="V1195" s="120"/>
      <c r="W1195" s="120"/>
      <c r="X1195" s="120"/>
      <c r="Y1195" s="127"/>
      <c r="Z1195" s="127"/>
      <c r="AA1195" s="127"/>
      <c r="AB1195" s="127"/>
      <c r="AC1195" s="127"/>
      <c r="AD1195" s="127"/>
      <c r="AE1195" s="127"/>
      <c r="AF1195" s="127"/>
      <c r="AG1195" s="127"/>
      <c r="AH1195" s="127"/>
      <c r="AI1195" s="127"/>
      <c r="AJ1195" s="127"/>
      <c r="AK1195" s="127"/>
      <c r="AL1195" s="127"/>
      <c r="AM1195" s="127"/>
      <c r="AN1195" s="127"/>
      <c r="AO1195" s="127"/>
      <c r="AP1195" s="127"/>
      <c r="AR1195" s="113"/>
      <c r="AS1195" s="113"/>
      <c r="AT1195" s="113"/>
    </row>
    <row r="1196" spans="1:46" s="114" customFormat="1" x14ac:dyDescent="0.2">
      <c r="A1196" s="113"/>
      <c r="B1196" s="120"/>
      <c r="C1196" s="120"/>
      <c r="D1196" s="120"/>
      <c r="E1196" s="120"/>
      <c r="F1196" s="120"/>
      <c r="G1196" s="120"/>
      <c r="H1196" s="120"/>
      <c r="I1196" s="120"/>
      <c r="J1196" s="120"/>
      <c r="K1196" s="120"/>
      <c r="L1196" s="120"/>
      <c r="M1196" s="120"/>
      <c r="N1196" s="120"/>
      <c r="O1196" s="120"/>
      <c r="P1196" s="120"/>
      <c r="Q1196" s="120"/>
      <c r="R1196" s="120"/>
      <c r="S1196" s="120"/>
      <c r="T1196" s="120"/>
      <c r="U1196" s="120"/>
      <c r="V1196" s="120"/>
      <c r="W1196" s="120"/>
      <c r="X1196" s="120"/>
      <c r="Y1196" s="127"/>
      <c r="Z1196" s="127"/>
      <c r="AA1196" s="127"/>
      <c r="AB1196" s="127"/>
      <c r="AC1196" s="127"/>
      <c r="AD1196" s="127"/>
      <c r="AE1196" s="127"/>
      <c r="AF1196" s="127"/>
      <c r="AG1196" s="127"/>
      <c r="AH1196" s="127"/>
      <c r="AI1196" s="127"/>
      <c r="AJ1196" s="127"/>
      <c r="AK1196" s="127"/>
      <c r="AL1196" s="127"/>
      <c r="AM1196" s="127"/>
      <c r="AN1196" s="127"/>
      <c r="AO1196" s="127"/>
      <c r="AP1196" s="127"/>
      <c r="AR1196" s="113"/>
      <c r="AS1196" s="113"/>
      <c r="AT1196" s="113"/>
    </row>
    <row r="1197" spans="1:46" s="114" customFormat="1" x14ac:dyDescent="0.2">
      <c r="A1197" s="113"/>
      <c r="B1197" s="120"/>
      <c r="C1197" s="120"/>
      <c r="D1197" s="120"/>
      <c r="E1197" s="120"/>
      <c r="F1197" s="120"/>
      <c r="G1197" s="120"/>
      <c r="H1197" s="120"/>
      <c r="I1197" s="120"/>
      <c r="J1197" s="120"/>
      <c r="K1197" s="120"/>
      <c r="L1197" s="120"/>
      <c r="M1197" s="120"/>
      <c r="N1197" s="120"/>
      <c r="O1197" s="120"/>
      <c r="P1197" s="120"/>
      <c r="Q1197" s="120"/>
      <c r="R1197" s="120"/>
      <c r="S1197" s="120"/>
      <c r="T1197" s="120"/>
      <c r="U1197" s="120"/>
      <c r="V1197" s="120"/>
      <c r="W1197" s="120"/>
      <c r="X1197" s="120"/>
      <c r="Y1197" s="127"/>
      <c r="Z1197" s="127"/>
      <c r="AA1197" s="127"/>
      <c r="AB1197" s="127"/>
      <c r="AC1197" s="127"/>
      <c r="AD1197" s="127"/>
      <c r="AE1197" s="127"/>
      <c r="AF1197" s="127"/>
      <c r="AG1197" s="127"/>
      <c r="AH1197" s="127"/>
      <c r="AI1197" s="127"/>
      <c r="AJ1197" s="127"/>
      <c r="AK1197" s="127"/>
      <c r="AL1197" s="127"/>
      <c r="AM1197" s="127"/>
      <c r="AN1197" s="127"/>
      <c r="AO1197" s="127"/>
      <c r="AP1197" s="127"/>
      <c r="AR1197" s="113"/>
      <c r="AS1197" s="113"/>
      <c r="AT1197" s="113"/>
    </row>
    <row r="1198" spans="1:46" s="114" customFormat="1" x14ac:dyDescent="0.2">
      <c r="A1198" s="113"/>
      <c r="B1198" s="120"/>
      <c r="C1198" s="120"/>
      <c r="D1198" s="120"/>
      <c r="E1198" s="120"/>
      <c r="F1198" s="120"/>
      <c r="G1198" s="120"/>
      <c r="H1198" s="120"/>
      <c r="I1198" s="120"/>
      <c r="J1198" s="120"/>
      <c r="K1198" s="120"/>
      <c r="L1198" s="120"/>
      <c r="M1198" s="120"/>
      <c r="N1198" s="120"/>
      <c r="O1198" s="120"/>
      <c r="P1198" s="120"/>
      <c r="Q1198" s="120"/>
      <c r="R1198" s="120"/>
      <c r="S1198" s="120"/>
      <c r="T1198" s="120"/>
      <c r="U1198" s="120"/>
      <c r="V1198" s="120"/>
      <c r="W1198" s="120"/>
      <c r="X1198" s="120"/>
      <c r="Y1198" s="127"/>
      <c r="Z1198" s="127"/>
      <c r="AA1198" s="127"/>
      <c r="AB1198" s="127"/>
      <c r="AC1198" s="127"/>
      <c r="AD1198" s="127"/>
      <c r="AE1198" s="127"/>
      <c r="AF1198" s="127"/>
      <c r="AG1198" s="127"/>
      <c r="AH1198" s="127"/>
      <c r="AI1198" s="127"/>
      <c r="AJ1198" s="127"/>
      <c r="AK1198" s="127"/>
      <c r="AL1198" s="127"/>
      <c r="AM1198" s="127"/>
      <c r="AN1198" s="127"/>
      <c r="AO1198" s="127"/>
      <c r="AP1198" s="127"/>
      <c r="AR1198" s="113"/>
      <c r="AS1198" s="113"/>
      <c r="AT1198" s="113"/>
    </row>
    <row r="1199" spans="1:46" s="114" customFormat="1" x14ac:dyDescent="0.2">
      <c r="A1199" s="113"/>
      <c r="B1199" s="120"/>
      <c r="C1199" s="120"/>
      <c r="D1199" s="120"/>
      <c r="E1199" s="120"/>
      <c r="F1199" s="120"/>
      <c r="G1199" s="120"/>
      <c r="H1199" s="120"/>
      <c r="I1199" s="120"/>
      <c r="J1199" s="120"/>
      <c r="K1199" s="120"/>
      <c r="L1199" s="120"/>
      <c r="M1199" s="120"/>
      <c r="N1199" s="120"/>
      <c r="O1199" s="120"/>
      <c r="P1199" s="120"/>
      <c r="Q1199" s="120"/>
      <c r="R1199" s="120"/>
      <c r="S1199" s="120"/>
      <c r="T1199" s="120"/>
      <c r="U1199" s="120"/>
      <c r="V1199" s="120"/>
      <c r="W1199" s="120"/>
      <c r="X1199" s="120"/>
      <c r="Y1199" s="127"/>
      <c r="Z1199" s="127"/>
      <c r="AA1199" s="127"/>
      <c r="AB1199" s="127"/>
      <c r="AC1199" s="127"/>
      <c r="AD1199" s="127"/>
      <c r="AE1199" s="127"/>
      <c r="AF1199" s="127"/>
      <c r="AG1199" s="127"/>
      <c r="AH1199" s="127"/>
      <c r="AI1199" s="127"/>
      <c r="AJ1199" s="127"/>
      <c r="AK1199" s="127"/>
      <c r="AL1199" s="127"/>
      <c r="AM1199" s="127"/>
      <c r="AN1199" s="127"/>
      <c r="AO1199" s="127"/>
      <c r="AP1199" s="127"/>
      <c r="AR1199" s="113"/>
      <c r="AS1199" s="113"/>
      <c r="AT1199" s="113"/>
    </row>
    <row r="1200" spans="1:46" s="114" customFormat="1" x14ac:dyDescent="0.2">
      <c r="A1200" s="113"/>
      <c r="B1200" s="120"/>
      <c r="C1200" s="120"/>
      <c r="D1200" s="120"/>
      <c r="E1200" s="120"/>
      <c r="F1200" s="120"/>
      <c r="G1200" s="120"/>
      <c r="H1200" s="120"/>
      <c r="I1200" s="120"/>
      <c r="J1200" s="120"/>
      <c r="K1200" s="120"/>
      <c r="L1200" s="120"/>
      <c r="M1200" s="120"/>
      <c r="N1200" s="120"/>
      <c r="O1200" s="120"/>
      <c r="P1200" s="120"/>
      <c r="Q1200" s="120"/>
      <c r="R1200" s="120"/>
      <c r="S1200" s="120"/>
      <c r="T1200" s="120"/>
      <c r="U1200" s="120"/>
      <c r="V1200" s="120"/>
      <c r="W1200" s="120"/>
      <c r="X1200" s="120"/>
      <c r="Y1200" s="127"/>
      <c r="Z1200" s="127"/>
      <c r="AA1200" s="127"/>
      <c r="AB1200" s="127"/>
      <c r="AC1200" s="127"/>
      <c r="AD1200" s="127"/>
      <c r="AE1200" s="127"/>
      <c r="AF1200" s="127"/>
      <c r="AG1200" s="127"/>
      <c r="AH1200" s="127"/>
      <c r="AI1200" s="127"/>
      <c r="AJ1200" s="127"/>
      <c r="AK1200" s="127"/>
      <c r="AL1200" s="127"/>
      <c r="AM1200" s="127"/>
      <c r="AN1200" s="127"/>
      <c r="AO1200" s="127"/>
      <c r="AP1200" s="127"/>
      <c r="AR1200" s="113"/>
      <c r="AS1200" s="113"/>
      <c r="AT1200" s="113"/>
    </row>
    <row r="1201" spans="1:46" s="114" customFormat="1" x14ac:dyDescent="0.2">
      <c r="A1201" s="113"/>
      <c r="B1201" s="120"/>
      <c r="C1201" s="120"/>
      <c r="D1201" s="120"/>
      <c r="E1201" s="120"/>
      <c r="F1201" s="120"/>
      <c r="G1201" s="120"/>
      <c r="H1201" s="120"/>
      <c r="I1201" s="120"/>
      <c r="J1201" s="120"/>
      <c r="K1201" s="120"/>
      <c r="L1201" s="120"/>
      <c r="M1201" s="120"/>
      <c r="N1201" s="120"/>
      <c r="O1201" s="120"/>
      <c r="P1201" s="120"/>
      <c r="Q1201" s="120"/>
      <c r="R1201" s="120"/>
      <c r="S1201" s="120"/>
      <c r="T1201" s="120"/>
      <c r="U1201" s="120"/>
      <c r="V1201" s="120"/>
      <c r="W1201" s="120"/>
      <c r="X1201" s="120"/>
      <c r="Y1201" s="127"/>
      <c r="Z1201" s="127"/>
      <c r="AA1201" s="127"/>
      <c r="AB1201" s="127"/>
      <c r="AC1201" s="127"/>
      <c r="AD1201" s="127"/>
      <c r="AE1201" s="127"/>
      <c r="AF1201" s="127"/>
      <c r="AG1201" s="127"/>
      <c r="AH1201" s="127"/>
      <c r="AI1201" s="127"/>
      <c r="AJ1201" s="127"/>
      <c r="AK1201" s="127"/>
      <c r="AL1201" s="127"/>
      <c r="AM1201" s="127"/>
      <c r="AN1201" s="127"/>
      <c r="AO1201" s="127"/>
      <c r="AP1201" s="127"/>
      <c r="AR1201" s="113"/>
      <c r="AS1201" s="113"/>
      <c r="AT1201" s="113"/>
    </row>
    <row r="1202" spans="1:46" s="114" customFormat="1" x14ac:dyDescent="0.2">
      <c r="A1202" s="113"/>
      <c r="B1202" s="120"/>
      <c r="C1202" s="120"/>
      <c r="D1202" s="120"/>
      <c r="E1202" s="120"/>
      <c r="F1202" s="120"/>
      <c r="G1202" s="120"/>
      <c r="H1202" s="120"/>
      <c r="I1202" s="120"/>
      <c r="J1202" s="120"/>
      <c r="K1202" s="120"/>
      <c r="L1202" s="120"/>
      <c r="M1202" s="120"/>
      <c r="N1202" s="120"/>
      <c r="O1202" s="120"/>
      <c r="P1202" s="120"/>
      <c r="Q1202" s="120"/>
      <c r="R1202" s="120"/>
      <c r="S1202" s="120"/>
      <c r="T1202" s="120"/>
      <c r="U1202" s="120"/>
      <c r="V1202" s="120"/>
      <c r="W1202" s="120"/>
      <c r="X1202" s="120"/>
      <c r="Y1202" s="127"/>
      <c r="Z1202" s="127"/>
      <c r="AA1202" s="127"/>
      <c r="AB1202" s="127"/>
      <c r="AC1202" s="127"/>
      <c r="AD1202" s="127"/>
      <c r="AE1202" s="127"/>
      <c r="AF1202" s="127"/>
      <c r="AG1202" s="127"/>
      <c r="AH1202" s="127"/>
      <c r="AI1202" s="127"/>
      <c r="AJ1202" s="127"/>
      <c r="AK1202" s="127"/>
      <c r="AL1202" s="127"/>
      <c r="AM1202" s="127"/>
      <c r="AN1202" s="127"/>
      <c r="AO1202" s="127"/>
      <c r="AP1202" s="127"/>
      <c r="AR1202" s="113"/>
      <c r="AS1202" s="113"/>
      <c r="AT1202" s="113"/>
    </row>
    <row r="1203" spans="1:46" s="114" customFormat="1" x14ac:dyDescent="0.2">
      <c r="A1203" s="113"/>
      <c r="B1203" s="120"/>
      <c r="C1203" s="120"/>
      <c r="D1203" s="120"/>
      <c r="E1203" s="120"/>
      <c r="F1203" s="120"/>
      <c r="G1203" s="120"/>
      <c r="H1203" s="120"/>
      <c r="I1203" s="120"/>
      <c r="J1203" s="120"/>
      <c r="K1203" s="120"/>
      <c r="L1203" s="120"/>
      <c r="M1203" s="120"/>
      <c r="N1203" s="120"/>
      <c r="O1203" s="120"/>
      <c r="P1203" s="120"/>
      <c r="Q1203" s="120"/>
      <c r="R1203" s="120"/>
      <c r="S1203" s="120"/>
      <c r="T1203" s="120"/>
      <c r="U1203" s="120"/>
      <c r="V1203" s="120"/>
      <c r="W1203" s="120"/>
      <c r="X1203" s="120"/>
      <c r="Y1203" s="127"/>
      <c r="Z1203" s="127"/>
      <c r="AA1203" s="127"/>
      <c r="AB1203" s="127"/>
      <c r="AC1203" s="127"/>
      <c r="AD1203" s="127"/>
      <c r="AE1203" s="127"/>
      <c r="AF1203" s="127"/>
      <c r="AG1203" s="127"/>
      <c r="AH1203" s="127"/>
      <c r="AI1203" s="127"/>
      <c r="AJ1203" s="127"/>
      <c r="AK1203" s="127"/>
      <c r="AL1203" s="127"/>
      <c r="AM1203" s="127"/>
      <c r="AN1203" s="127"/>
      <c r="AO1203" s="127"/>
      <c r="AP1203" s="127"/>
      <c r="AR1203" s="113"/>
      <c r="AS1203" s="113"/>
      <c r="AT1203" s="113"/>
    </row>
    <row r="1204" spans="1:46" s="114" customFormat="1" x14ac:dyDescent="0.2">
      <c r="A1204" s="113"/>
      <c r="B1204" s="120"/>
      <c r="C1204" s="120"/>
      <c r="D1204" s="120"/>
      <c r="E1204" s="120"/>
      <c r="F1204" s="120"/>
      <c r="G1204" s="120"/>
      <c r="H1204" s="120"/>
      <c r="I1204" s="120"/>
      <c r="J1204" s="120"/>
      <c r="K1204" s="120"/>
      <c r="L1204" s="120"/>
      <c r="M1204" s="120"/>
      <c r="N1204" s="120"/>
      <c r="O1204" s="120"/>
      <c r="P1204" s="120"/>
      <c r="Q1204" s="120"/>
      <c r="R1204" s="120"/>
      <c r="S1204" s="120"/>
      <c r="T1204" s="120"/>
      <c r="U1204" s="120"/>
      <c r="V1204" s="120"/>
      <c r="W1204" s="120"/>
      <c r="X1204" s="120"/>
      <c r="Y1204" s="127"/>
      <c r="Z1204" s="127"/>
      <c r="AA1204" s="127"/>
      <c r="AB1204" s="127"/>
      <c r="AC1204" s="127"/>
      <c r="AD1204" s="127"/>
      <c r="AE1204" s="127"/>
      <c r="AF1204" s="127"/>
      <c r="AG1204" s="127"/>
      <c r="AH1204" s="127"/>
      <c r="AI1204" s="127"/>
      <c r="AJ1204" s="127"/>
      <c r="AK1204" s="127"/>
      <c r="AL1204" s="127"/>
      <c r="AM1204" s="127"/>
      <c r="AN1204" s="127"/>
      <c r="AO1204" s="127"/>
      <c r="AP1204" s="127"/>
      <c r="AR1204" s="113"/>
      <c r="AS1204" s="113"/>
      <c r="AT1204" s="113"/>
    </row>
    <row r="1205" spans="1:46" s="114" customFormat="1" x14ac:dyDescent="0.2">
      <c r="A1205" s="113"/>
      <c r="B1205" s="120"/>
      <c r="C1205" s="120"/>
      <c r="D1205" s="120"/>
      <c r="E1205" s="120"/>
      <c r="F1205" s="120"/>
      <c r="G1205" s="120"/>
      <c r="H1205" s="120"/>
      <c r="I1205" s="120"/>
      <c r="J1205" s="120"/>
      <c r="K1205" s="120"/>
      <c r="L1205" s="120"/>
      <c r="M1205" s="120"/>
      <c r="N1205" s="120"/>
      <c r="O1205" s="120"/>
      <c r="P1205" s="120"/>
      <c r="Q1205" s="120"/>
      <c r="R1205" s="120"/>
      <c r="S1205" s="120"/>
      <c r="T1205" s="120"/>
      <c r="U1205" s="120"/>
      <c r="V1205" s="120"/>
      <c r="W1205" s="120"/>
      <c r="X1205" s="120"/>
      <c r="Y1205" s="127"/>
      <c r="Z1205" s="127"/>
      <c r="AA1205" s="127"/>
      <c r="AB1205" s="127"/>
      <c r="AC1205" s="127"/>
      <c r="AD1205" s="127"/>
      <c r="AE1205" s="127"/>
      <c r="AF1205" s="127"/>
      <c r="AG1205" s="127"/>
      <c r="AH1205" s="127"/>
      <c r="AI1205" s="127"/>
      <c r="AJ1205" s="127"/>
      <c r="AK1205" s="127"/>
      <c r="AL1205" s="127"/>
      <c r="AM1205" s="127"/>
      <c r="AN1205" s="127"/>
      <c r="AO1205" s="127"/>
      <c r="AP1205" s="127"/>
      <c r="AR1205" s="113"/>
      <c r="AS1205" s="113"/>
      <c r="AT1205" s="113"/>
    </row>
    <row r="1206" spans="1:46" s="114" customFormat="1" x14ac:dyDescent="0.2">
      <c r="A1206" s="113"/>
      <c r="B1206" s="120"/>
      <c r="C1206" s="120"/>
      <c r="D1206" s="120"/>
      <c r="E1206" s="120"/>
      <c r="F1206" s="120"/>
      <c r="G1206" s="120"/>
      <c r="H1206" s="120"/>
      <c r="I1206" s="120"/>
      <c r="J1206" s="120"/>
      <c r="K1206" s="120"/>
      <c r="L1206" s="120"/>
      <c r="M1206" s="120"/>
      <c r="N1206" s="120"/>
      <c r="O1206" s="120"/>
      <c r="P1206" s="120"/>
      <c r="Q1206" s="120"/>
      <c r="R1206" s="120"/>
      <c r="S1206" s="120"/>
      <c r="T1206" s="120"/>
      <c r="U1206" s="120"/>
      <c r="V1206" s="120"/>
      <c r="W1206" s="120"/>
      <c r="X1206" s="120"/>
      <c r="Y1206" s="127"/>
      <c r="Z1206" s="127"/>
      <c r="AA1206" s="127"/>
      <c r="AB1206" s="127"/>
      <c r="AC1206" s="127"/>
      <c r="AD1206" s="127"/>
      <c r="AE1206" s="127"/>
      <c r="AF1206" s="127"/>
      <c r="AG1206" s="127"/>
      <c r="AH1206" s="127"/>
      <c r="AI1206" s="127"/>
      <c r="AJ1206" s="127"/>
      <c r="AK1206" s="127"/>
      <c r="AL1206" s="127"/>
      <c r="AM1206" s="127"/>
      <c r="AN1206" s="127"/>
      <c r="AO1206" s="127"/>
      <c r="AP1206" s="127"/>
      <c r="AR1206" s="113"/>
      <c r="AS1206" s="113"/>
      <c r="AT1206" s="113"/>
    </row>
    <row r="1207" spans="1:46" s="114" customFormat="1" x14ac:dyDescent="0.2">
      <c r="A1207" s="113"/>
      <c r="B1207" s="120"/>
      <c r="C1207" s="120"/>
      <c r="D1207" s="120"/>
      <c r="E1207" s="120"/>
      <c r="F1207" s="120"/>
      <c r="G1207" s="120"/>
      <c r="H1207" s="120"/>
      <c r="I1207" s="120"/>
      <c r="J1207" s="120"/>
      <c r="K1207" s="120"/>
      <c r="L1207" s="120"/>
      <c r="M1207" s="120"/>
      <c r="N1207" s="120"/>
      <c r="O1207" s="120"/>
      <c r="P1207" s="120"/>
      <c r="Q1207" s="120"/>
      <c r="R1207" s="120"/>
      <c r="S1207" s="120"/>
      <c r="T1207" s="120"/>
      <c r="U1207" s="120"/>
      <c r="V1207" s="120"/>
      <c r="W1207" s="120"/>
      <c r="X1207" s="120"/>
      <c r="Y1207" s="127"/>
      <c r="Z1207" s="127"/>
      <c r="AA1207" s="127"/>
      <c r="AB1207" s="127"/>
      <c r="AC1207" s="127"/>
      <c r="AD1207" s="127"/>
      <c r="AE1207" s="127"/>
      <c r="AF1207" s="127"/>
      <c r="AG1207" s="127"/>
      <c r="AH1207" s="127"/>
      <c r="AI1207" s="127"/>
      <c r="AJ1207" s="127"/>
      <c r="AK1207" s="127"/>
      <c r="AL1207" s="127"/>
      <c r="AM1207" s="127"/>
      <c r="AN1207" s="127"/>
      <c r="AO1207" s="127"/>
      <c r="AP1207" s="127"/>
      <c r="AR1207" s="113"/>
      <c r="AS1207" s="113"/>
      <c r="AT1207" s="113"/>
    </row>
    <row r="1208" spans="1:46" s="114" customFormat="1" x14ac:dyDescent="0.2">
      <c r="A1208" s="113"/>
      <c r="B1208" s="120"/>
      <c r="C1208" s="120"/>
      <c r="D1208" s="120"/>
      <c r="E1208" s="120"/>
      <c r="F1208" s="120"/>
      <c r="G1208" s="120"/>
      <c r="H1208" s="120"/>
      <c r="I1208" s="120"/>
      <c r="J1208" s="120"/>
      <c r="K1208" s="120"/>
      <c r="L1208" s="120"/>
      <c r="M1208" s="120"/>
      <c r="N1208" s="120"/>
      <c r="O1208" s="120"/>
      <c r="P1208" s="120"/>
      <c r="Q1208" s="120"/>
      <c r="R1208" s="120"/>
      <c r="S1208" s="120"/>
      <c r="T1208" s="120"/>
      <c r="U1208" s="120"/>
      <c r="V1208" s="120"/>
      <c r="W1208" s="120"/>
      <c r="X1208" s="120"/>
      <c r="Y1208" s="127"/>
      <c r="Z1208" s="127"/>
      <c r="AA1208" s="127"/>
      <c r="AB1208" s="127"/>
      <c r="AC1208" s="127"/>
      <c r="AD1208" s="127"/>
      <c r="AE1208" s="127"/>
      <c r="AF1208" s="127"/>
      <c r="AG1208" s="127"/>
      <c r="AH1208" s="127"/>
      <c r="AI1208" s="127"/>
      <c r="AJ1208" s="127"/>
      <c r="AK1208" s="127"/>
      <c r="AL1208" s="127"/>
      <c r="AM1208" s="127"/>
      <c r="AN1208" s="127"/>
      <c r="AO1208" s="127"/>
      <c r="AP1208" s="127"/>
      <c r="AR1208" s="113"/>
      <c r="AS1208" s="113"/>
      <c r="AT1208" s="113"/>
    </row>
    <row r="1209" spans="1:46" s="114" customFormat="1" x14ac:dyDescent="0.2">
      <c r="A1209" s="113"/>
      <c r="B1209" s="120"/>
      <c r="C1209" s="120"/>
      <c r="D1209" s="120"/>
      <c r="E1209" s="120"/>
      <c r="F1209" s="120"/>
      <c r="G1209" s="120"/>
      <c r="H1209" s="120"/>
      <c r="I1209" s="120"/>
      <c r="J1209" s="120"/>
      <c r="K1209" s="120"/>
      <c r="L1209" s="120"/>
      <c r="M1209" s="120"/>
      <c r="N1209" s="120"/>
      <c r="O1209" s="120"/>
      <c r="P1209" s="120"/>
      <c r="Q1209" s="120"/>
      <c r="R1209" s="120"/>
      <c r="S1209" s="120"/>
      <c r="T1209" s="120"/>
      <c r="U1209" s="120"/>
      <c r="V1209" s="120"/>
      <c r="W1209" s="120"/>
      <c r="X1209" s="120"/>
      <c r="Y1209" s="127"/>
      <c r="Z1209" s="127"/>
      <c r="AA1209" s="127"/>
      <c r="AB1209" s="127"/>
      <c r="AC1209" s="127"/>
      <c r="AD1209" s="127"/>
      <c r="AE1209" s="127"/>
      <c r="AF1209" s="127"/>
      <c r="AG1209" s="127"/>
      <c r="AH1209" s="127"/>
      <c r="AI1209" s="127"/>
      <c r="AJ1209" s="127"/>
      <c r="AK1209" s="127"/>
      <c r="AL1209" s="127"/>
      <c r="AM1209" s="127"/>
      <c r="AN1209" s="127"/>
      <c r="AO1209" s="127"/>
      <c r="AP1209" s="127"/>
      <c r="AR1209" s="113"/>
      <c r="AS1209" s="113"/>
      <c r="AT1209" s="113"/>
    </row>
    <row r="1210" spans="1:46" s="114" customFormat="1" x14ac:dyDescent="0.2">
      <c r="A1210" s="113"/>
      <c r="B1210" s="120"/>
      <c r="C1210" s="120"/>
      <c r="D1210" s="120"/>
      <c r="E1210" s="120"/>
      <c r="F1210" s="120"/>
      <c r="G1210" s="120"/>
      <c r="H1210" s="120"/>
      <c r="I1210" s="120"/>
      <c r="J1210" s="120"/>
      <c r="K1210" s="120"/>
      <c r="L1210" s="120"/>
      <c r="M1210" s="120"/>
      <c r="N1210" s="120"/>
      <c r="O1210" s="120"/>
      <c r="P1210" s="120"/>
      <c r="Q1210" s="120"/>
      <c r="R1210" s="120"/>
      <c r="S1210" s="120"/>
      <c r="T1210" s="120"/>
      <c r="U1210" s="120"/>
      <c r="V1210" s="120"/>
      <c r="W1210" s="120"/>
      <c r="X1210" s="120"/>
      <c r="Y1210" s="127"/>
      <c r="Z1210" s="127"/>
      <c r="AA1210" s="127"/>
      <c r="AB1210" s="127"/>
      <c r="AC1210" s="127"/>
      <c r="AD1210" s="127"/>
      <c r="AE1210" s="127"/>
      <c r="AF1210" s="127"/>
      <c r="AG1210" s="127"/>
      <c r="AH1210" s="127"/>
      <c r="AI1210" s="127"/>
      <c r="AJ1210" s="127"/>
      <c r="AK1210" s="127"/>
      <c r="AL1210" s="127"/>
      <c r="AM1210" s="127"/>
      <c r="AN1210" s="127"/>
      <c r="AO1210" s="127"/>
      <c r="AP1210" s="127"/>
      <c r="AR1210" s="113"/>
      <c r="AS1210" s="113"/>
      <c r="AT1210" s="113"/>
    </row>
    <row r="1211" spans="1:46" s="114" customFormat="1" x14ac:dyDescent="0.2">
      <c r="A1211" s="113"/>
      <c r="B1211" s="120"/>
      <c r="C1211" s="120"/>
      <c r="D1211" s="120"/>
      <c r="E1211" s="120"/>
      <c r="F1211" s="120"/>
      <c r="G1211" s="120"/>
      <c r="H1211" s="120"/>
      <c r="I1211" s="120"/>
      <c r="J1211" s="120"/>
      <c r="K1211" s="120"/>
      <c r="L1211" s="120"/>
      <c r="M1211" s="120"/>
      <c r="N1211" s="120"/>
      <c r="O1211" s="120"/>
      <c r="P1211" s="120"/>
      <c r="Q1211" s="120"/>
      <c r="R1211" s="120"/>
      <c r="S1211" s="120"/>
      <c r="T1211" s="120"/>
      <c r="U1211" s="120"/>
      <c r="V1211" s="120"/>
      <c r="W1211" s="120"/>
      <c r="X1211" s="120"/>
      <c r="Y1211" s="127"/>
      <c r="Z1211" s="127"/>
      <c r="AA1211" s="127"/>
      <c r="AB1211" s="127"/>
      <c r="AC1211" s="127"/>
      <c r="AD1211" s="127"/>
      <c r="AE1211" s="127"/>
      <c r="AF1211" s="127"/>
      <c r="AG1211" s="127"/>
      <c r="AH1211" s="127"/>
      <c r="AI1211" s="127"/>
      <c r="AJ1211" s="127"/>
      <c r="AK1211" s="127"/>
      <c r="AL1211" s="127"/>
      <c r="AM1211" s="127"/>
      <c r="AN1211" s="127"/>
      <c r="AO1211" s="127"/>
      <c r="AP1211" s="127"/>
      <c r="AR1211" s="113"/>
      <c r="AS1211" s="113"/>
      <c r="AT1211" s="113"/>
    </row>
    <row r="1212" spans="1:46" s="114" customFormat="1" x14ac:dyDescent="0.2">
      <c r="A1212" s="113"/>
      <c r="B1212" s="120"/>
      <c r="C1212" s="120"/>
      <c r="D1212" s="120"/>
      <c r="E1212" s="120"/>
      <c r="F1212" s="120"/>
      <c r="G1212" s="120"/>
      <c r="H1212" s="120"/>
      <c r="I1212" s="120"/>
      <c r="J1212" s="120"/>
      <c r="K1212" s="120"/>
      <c r="L1212" s="120"/>
      <c r="M1212" s="120"/>
      <c r="N1212" s="120"/>
      <c r="O1212" s="120"/>
      <c r="P1212" s="120"/>
      <c r="Q1212" s="120"/>
      <c r="R1212" s="120"/>
      <c r="S1212" s="120"/>
      <c r="T1212" s="120"/>
      <c r="U1212" s="120"/>
      <c r="V1212" s="120"/>
      <c r="W1212" s="120"/>
      <c r="X1212" s="120"/>
      <c r="Y1212" s="127"/>
      <c r="Z1212" s="127"/>
      <c r="AA1212" s="127"/>
      <c r="AB1212" s="127"/>
      <c r="AC1212" s="127"/>
      <c r="AD1212" s="127"/>
      <c r="AE1212" s="127"/>
      <c r="AF1212" s="127"/>
      <c r="AG1212" s="127"/>
      <c r="AH1212" s="127"/>
      <c r="AI1212" s="127"/>
      <c r="AJ1212" s="127"/>
      <c r="AK1212" s="127"/>
      <c r="AL1212" s="127"/>
      <c r="AM1212" s="127"/>
      <c r="AN1212" s="127"/>
      <c r="AO1212" s="127"/>
      <c r="AP1212" s="127"/>
      <c r="AR1212" s="113"/>
      <c r="AS1212" s="113"/>
      <c r="AT1212" s="113"/>
    </row>
    <row r="1213" spans="1:46" s="114" customFormat="1" x14ac:dyDescent="0.2">
      <c r="A1213" s="113"/>
      <c r="B1213" s="120"/>
      <c r="C1213" s="120"/>
      <c r="D1213" s="120"/>
      <c r="E1213" s="120"/>
      <c r="F1213" s="120"/>
      <c r="G1213" s="120"/>
      <c r="H1213" s="120"/>
      <c r="I1213" s="120"/>
      <c r="J1213" s="120"/>
      <c r="K1213" s="120"/>
      <c r="L1213" s="120"/>
      <c r="M1213" s="120"/>
      <c r="N1213" s="120"/>
      <c r="O1213" s="120"/>
      <c r="P1213" s="120"/>
      <c r="Q1213" s="120"/>
      <c r="R1213" s="120"/>
      <c r="S1213" s="120"/>
      <c r="T1213" s="120"/>
      <c r="U1213" s="120"/>
      <c r="V1213" s="120"/>
      <c r="W1213" s="120"/>
      <c r="X1213" s="120"/>
      <c r="Y1213" s="127"/>
      <c r="Z1213" s="127"/>
      <c r="AA1213" s="127"/>
      <c r="AB1213" s="127"/>
      <c r="AC1213" s="127"/>
      <c r="AD1213" s="127"/>
      <c r="AE1213" s="127"/>
      <c r="AF1213" s="127"/>
      <c r="AG1213" s="127"/>
      <c r="AH1213" s="127"/>
      <c r="AI1213" s="127"/>
      <c r="AJ1213" s="127"/>
      <c r="AK1213" s="127"/>
      <c r="AL1213" s="127"/>
      <c r="AM1213" s="127"/>
      <c r="AN1213" s="127"/>
      <c r="AO1213" s="127"/>
      <c r="AP1213" s="127"/>
      <c r="AR1213" s="113"/>
      <c r="AS1213" s="113"/>
      <c r="AT1213" s="113"/>
    </row>
    <row r="1214" spans="1:46" s="114" customFormat="1" x14ac:dyDescent="0.2">
      <c r="A1214" s="113"/>
      <c r="B1214" s="120"/>
      <c r="C1214" s="120"/>
      <c r="D1214" s="120"/>
      <c r="E1214" s="120"/>
      <c r="F1214" s="120"/>
      <c r="G1214" s="120"/>
      <c r="H1214" s="120"/>
      <c r="I1214" s="120"/>
      <c r="J1214" s="120"/>
      <c r="K1214" s="120"/>
      <c r="L1214" s="120"/>
      <c r="M1214" s="120"/>
      <c r="N1214" s="120"/>
      <c r="O1214" s="120"/>
      <c r="P1214" s="120"/>
      <c r="Q1214" s="120"/>
      <c r="R1214" s="120"/>
      <c r="S1214" s="120"/>
      <c r="T1214" s="120"/>
      <c r="U1214" s="120"/>
      <c r="V1214" s="120"/>
      <c r="W1214" s="120"/>
      <c r="X1214" s="120"/>
      <c r="Y1214" s="127"/>
      <c r="Z1214" s="127"/>
      <c r="AA1214" s="127"/>
      <c r="AB1214" s="127"/>
      <c r="AC1214" s="127"/>
      <c r="AD1214" s="127"/>
      <c r="AE1214" s="127"/>
      <c r="AF1214" s="127"/>
      <c r="AG1214" s="127"/>
      <c r="AH1214" s="127"/>
      <c r="AI1214" s="127"/>
      <c r="AJ1214" s="127"/>
      <c r="AK1214" s="127"/>
      <c r="AL1214" s="127"/>
      <c r="AM1214" s="127"/>
      <c r="AN1214" s="127"/>
      <c r="AO1214" s="127"/>
      <c r="AP1214" s="127"/>
      <c r="AR1214" s="113"/>
      <c r="AS1214" s="113"/>
      <c r="AT1214" s="113"/>
    </row>
    <row r="1215" spans="1:46" s="114" customFormat="1" x14ac:dyDescent="0.2">
      <c r="A1215" s="113"/>
      <c r="B1215" s="120"/>
      <c r="C1215" s="120"/>
      <c r="D1215" s="120"/>
      <c r="E1215" s="120"/>
      <c r="F1215" s="120"/>
      <c r="G1215" s="120"/>
      <c r="H1215" s="120"/>
      <c r="I1215" s="120"/>
      <c r="J1215" s="120"/>
      <c r="K1215" s="120"/>
      <c r="L1215" s="120"/>
      <c r="M1215" s="120"/>
      <c r="N1215" s="120"/>
      <c r="O1215" s="120"/>
      <c r="P1215" s="120"/>
      <c r="Q1215" s="120"/>
      <c r="R1215" s="120"/>
      <c r="S1215" s="120"/>
      <c r="T1215" s="120"/>
      <c r="U1215" s="120"/>
      <c r="V1215" s="120"/>
      <c r="W1215" s="120"/>
      <c r="X1215" s="120"/>
      <c r="Y1215" s="127"/>
      <c r="Z1215" s="127"/>
      <c r="AA1215" s="127"/>
      <c r="AB1215" s="127"/>
      <c r="AC1215" s="127"/>
      <c r="AD1215" s="127"/>
      <c r="AE1215" s="127"/>
      <c r="AF1215" s="127"/>
      <c r="AG1215" s="127"/>
      <c r="AH1215" s="127"/>
      <c r="AI1215" s="127"/>
      <c r="AJ1215" s="127"/>
      <c r="AK1215" s="127"/>
      <c r="AL1215" s="127"/>
      <c r="AM1215" s="127"/>
      <c r="AN1215" s="127"/>
      <c r="AO1215" s="127"/>
      <c r="AP1215" s="127"/>
      <c r="AR1215" s="113"/>
      <c r="AS1215" s="113"/>
      <c r="AT1215" s="113"/>
    </row>
    <row r="1216" spans="1:46" s="114" customFormat="1" x14ac:dyDescent="0.2">
      <c r="A1216" s="113"/>
      <c r="B1216" s="120"/>
      <c r="C1216" s="120"/>
      <c r="D1216" s="120"/>
      <c r="E1216" s="120"/>
      <c r="F1216" s="120"/>
      <c r="G1216" s="120"/>
      <c r="H1216" s="120"/>
      <c r="I1216" s="120"/>
      <c r="J1216" s="120"/>
      <c r="K1216" s="120"/>
      <c r="L1216" s="120"/>
      <c r="M1216" s="120"/>
      <c r="N1216" s="120"/>
      <c r="O1216" s="120"/>
      <c r="P1216" s="120"/>
      <c r="Q1216" s="120"/>
      <c r="R1216" s="120"/>
      <c r="S1216" s="120"/>
      <c r="T1216" s="120"/>
      <c r="U1216" s="120"/>
      <c r="V1216" s="120"/>
      <c r="W1216" s="120"/>
      <c r="X1216" s="120"/>
      <c r="Y1216" s="127"/>
      <c r="Z1216" s="127"/>
      <c r="AA1216" s="127"/>
      <c r="AB1216" s="127"/>
      <c r="AC1216" s="127"/>
      <c r="AD1216" s="127"/>
      <c r="AE1216" s="127"/>
      <c r="AF1216" s="127"/>
      <c r="AG1216" s="127"/>
      <c r="AH1216" s="127"/>
      <c r="AI1216" s="127"/>
      <c r="AJ1216" s="127"/>
      <c r="AK1216" s="127"/>
      <c r="AL1216" s="127"/>
      <c r="AM1216" s="127"/>
      <c r="AN1216" s="127"/>
      <c r="AO1216" s="127"/>
      <c r="AP1216" s="127"/>
      <c r="AR1216" s="113"/>
      <c r="AS1216" s="113"/>
      <c r="AT1216" s="113"/>
    </row>
    <row r="1217" spans="1:46" s="114" customFormat="1" x14ac:dyDescent="0.2">
      <c r="A1217" s="113"/>
      <c r="B1217" s="120"/>
      <c r="C1217" s="120"/>
      <c r="D1217" s="120"/>
      <c r="E1217" s="120"/>
      <c r="F1217" s="120"/>
      <c r="G1217" s="120"/>
      <c r="H1217" s="120"/>
      <c r="I1217" s="120"/>
      <c r="J1217" s="120"/>
      <c r="K1217" s="120"/>
      <c r="L1217" s="120"/>
      <c r="M1217" s="120"/>
      <c r="N1217" s="120"/>
      <c r="O1217" s="120"/>
      <c r="P1217" s="120"/>
      <c r="Q1217" s="120"/>
      <c r="R1217" s="120"/>
      <c r="S1217" s="120"/>
      <c r="T1217" s="120"/>
      <c r="U1217" s="120"/>
      <c r="V1217" s="120"/>
      <c r="W1217" s="120"/>
      <c r="X1217" s="120"/>
      <c r="Y1217" s="127"/>
      <c r="Z1217" s="127"/>
      <c r="AA1217" s="127"/>
      <c r="AB1217" s="127"/>
      <c r="AC1217" s="127"/>
      <c r="AD1217" s="127"/>
      <c r="AE1217" s="127"/>
      <c r="AF1217" s="127"/>
      <c r="AG1217" s="127"/>
      <c r="AH1217" s="127"/>
      <c r="AI1217" s="127"/>
      <c r="AJ1217" s="127"/>
      <c r="AK1217" s="127"/>
      <c r="AL1217" s="127"/>
      <c r="AM1217" s="127"/>
      <c r="AN1217" s="127"/>
      <c r="AO1217" s="127"/>
      <c r="AP1217" s="127"/>
      <c r="AR1217" s="113"/>
      <c r="AS1217" s="113"/>
      <c r="AT1217" s="113"/>
    </row>
    <row r="1218" spans="1:46" s="114" customFormat="1" x14ac:dyDescent="0.2">
      <c r="A1218" s="113"/>
      <c r="B1218" s="120"/>
      <c r="C1218" s="120"/>
      <c r="D1218" s="120"/>
      <c r="E1218" s="120"/>
      <c r="F1218" s="120"/>
      <c r="G1218" s="120"/>
      <c r="H1218" s="120"/>
      <c r="I1218" s="120"/>
      <c r="J1218" s="120"/>
      <c r="K1218" s="120"/>
      <c r="L1218" s="120"/>
      <c r="M1218" s="120"/>
      <c r="N1218" s="120"/>
      <c r="O1218" s="120"/>
      <c r="P1218" s="120"/>
      <c r="Q1218" s="120"/>
      <c r="R1218" s="120"/>
      <c r="S1218" s="120"/>
      <c r="T1218" s="120"/>
      <c r="U1218" s="120"/>
      <c r="V1218" s="120"/>
      <c r="W1218" s="120"/>
      <c r="X1218" s="120"/>
      <c r="Y1218" s="127"/>
      <c r="Z1218" s="127"/>
      <c r="AA1218" s="127"/>
      <c r="AB1218" s="127"/>
      <c r="AC1218" s="127"/>
      <c r="AD1218" s="127"/>
      <c r="AE1218" s="127"/>
      <c r="AF1218" s="127"/>
      <c r="AG1218" s="127"/>
      <c r="AH1218" s="127"/>
      <c r="AI1218" s="127"/>
      <c r="AJ1218" s="127"/>
      <c r="AK1218" s="127"/>
      <c r="AL1218" s="127"/>
      <c r="AM1218" s="127"/>
      <c r="AN1218" s="127"/>
      <c r="AO1218" s="127"/>
      <c r="AP1218" s="127"/>
      <c r="AR1218" s="113"/>
      <c r="AS1218" s="113"/>
      <c r="AT1218" s="113"/>
    </row>
    <row r="1219" spans="1:46" s="114" customFormat="1" x14ac:dyDescent="0.2">
      <c r="A1219" s="113"/>
      <c r="B1219" s="120"/>
      <c r="C1219" s="120"/>
      <c r="D1219" s="120"/>
      <c r="E1219" s="120"/>
      <c r="F1219" s="120"/>
      <c r="G1219" s="120"/>
      <c r="H1219" s="120"/>
      <c r="I1219" s="120"/>
      <c r="J1219" s="120"/>
      <c r="K1219" s="120"/>
      <c r="L1219" s="120"/>
      <c r="M1219" s="120"/>
      <c r="N1219" s="120"/>
      <c r="O1219" s="120"/>
      <c r="P1219" s="120"/>
      <c r="Q1219" s="120"/>
      <c r="R1219" s="120"/>
      <c r="S1219" s="120"/>
      <c r="T1219" s="120"/>
      <c r="U1219" s="120"/>
      <c r="V1219" s="120"/>
      <c r="W1219" s="120"/>
      <c r="X1219" s="120"/>
      <c r="Y1219" s="127"/>
      <c r="Z1219" s="127"/>
      <c r="AA1219" s="127"/>
      <c r="AB1219" s="127"/>
      <c r="AC1219" s="127"/>
      <c r="AD1219" s="127"/>
      <c r="AE1219" s="127"/>
      <c r="AF1219" s="127"/>
      <c r="AG1219" s="127"/>
      <c r="AH1219" s="127"/>
      <c r="AI1219" s="127"/>
      <c r="AJ1219" s="127"/>
      <c r="AK1219" s="127"/>
      <c r="AL1219" s="127"/>
      <c r="AM1219" s="127"/>
      <c r="AN1219" s="127"/>
      <c r="AO1219" s="127"/>
      <c r="AP1219" s="127"/>
      <c r="AR1219" s="113"/>
      <c r="AS1219" s="113"/>
      <c r="AT1219" s="113"/>
    </row>
    <row r="1220" spans="1:46" s="114" customFormat="1" x14ac:dyDescent="0.2">
      <c r="A1220" s="113"/>
      <c r="B1220" s="120"/>
      <c r="C1220" s="120"/>
      <c r="D1220" s="120"/>
      <c r="E1220" s="120"/>
      <c r="F1220" s="120"/>
      <c r="G1220" s="120"/>
      <c r="H1220" s="120"/>
      <c r="I1220" s="120"/>
      <c r="J1220" s="120"/>
      <c r="K1220" s="120"/>
      <c r="L1220" s="120"/>
      <c r="M1220" s="120"/>
      <c r="N1220" s="120"/>
      <c r="O1220" s="120"/>
      <c r="P1220" s="120"/>
      <c r="Q1220" s="120"/>
      <c r="R1220" s="120"/>
      <c r="S1220" s="120"/>
      <c r="T1220" s="120"/>
      <c r="U1220" s="120"/>
      <c r="V1220" s="120"/>
      <c r="W1220" s="120"/>
      <c r="X1220" s="120"/>
      <c r="Y1220" s="127"/>
      <c r="Z1220" s="127"/>
      <c r="AA1220" s="127"/>
      <c r="AB1220" s="127"/>
      <c r="AC1220" s="127"/>
      <c r="AD1220" s="127"/>
      <c r="AE1220" s="127"/>
      <c r="AF1220" s="127"/>
      <c r="AG1220" s="127"/>
      <c r="AH1220" s="127"/>
      <c r="AI1220" s="127"/>
      <c r="AJ1220" s="127"/>
      <c r="AK1220" s="127"/>
      <c r="AL1220" s="127"/>
      <c r="AM1220" s="127"/>
      <c r="AN1220" s="127"/>
      <c r="AO1220" s="127"/>
      <c r="AP1220" s="127"/>
      <c r="AR1220" s="113"/>
      <c r="AS1220" s="113"/>
      <c r="AT1220" s="113"/>
    </row>
    <row r="1221" spans="1:46" s="114" customFormat="1" x14ac:dyDescent="0.2">
      <c r="A1221" s="113"/>
      <c r="B1221" s="120"/>
      <c r="C1221" s="120"/>
      <c r="D1221" s="120"/>
      <c r="E1221" s="120"/>
      <c r="F1221" s="120"/>
      <c r="G1221" s="120"/>
      <c r="H1221" s="120"/>
      <c r="I1221" s="120"/>
      <c r="J1221" s="120"/>
      <c r="K1221" s="120"/>
      <c r="L1221" s="120"/>
      <c r="M1221" s="120"/>
      <c r="N1221" s="120"/>
      <c r="O1221" s="120"/>
      <c r="P1221" s="120"/>
      <c r="Q1221" s="120"/>
      <c r="R1221" s="120"/>
      <c r="S1221" s="120"/>
      <c r="T1221" s="120"/>
      <c r="U1221" s="120"/>
      <c r="V1221" s="120"/>
      <c r="W1221" s="120"/>
      <c r="X1221" s="120"/>
      <c r="Y1221" s="127"/>
      <c r="Z1221" s="127"/>
      <c r="AA1221" s="127"/>
      <c r="AB1221" s="127"/>
      <c r="AC1221" s="127"/>
      <c r="AD1221" s="127"/>
      <c r="AE1221" s="127"/>
      <c r="AF1221" s="127"/>
      <c r="AG1221" s="127"/>
      <c r="AH1221" s="127"/>
      <c r="AI1221" s="127"/>
      <c r="AJ1221" s="127"/>
      <c r="AK1221" s="127"/>
      <c r="AL1221" s="127"/>
      <c r="AM1221" s="127"/>
      <c r="AN1221" s="127"/>
      <c r="AO1221" s="127"/>
      <c r="AP1221" s="127"/>
      <c r="AR1221" s="113"/>
      <c r="AS1221" s="113"/>
      <c r="AT1221" s="113"/>
    </row>
    <row r="1222" spans="1:46" s="114" customFormat="1" x14ac:dyDescent="0.2">
      <c r="A1222" s="113"/>
      <c r="B1222" s="120"/>
      <c r="C1222" s="120"/>
      <c r="D1222" s="120"/>
      <c r="E1222" s="120"/>
      <c r="F1222" s="120"/>
      <c r="G1222" s="120"/>
      <c r="H1222" s="120"/>
      <c r="I1222" s="120"/>
      <c r="J1222" s="120"/>
      <c r="K1222" s="120"/>
      <c r="L1222" s="120"/>
      <c r="M1222" s="120"/>
      <c r="N1222" s="120"/>
      <c r="O1222" s="120"/>
      <c r="P1222" s="120"/>
      <c r="Q1222" s="120"/>
      <c r="R1222" s="120"/>
      <c r="S1222" s="120"/>
      <c r="T1222" s="120"/>
      <c r="U1222" s="120"/>
      <c r="V1222" s="120"/>
      <c r="W1222" s="120"/>
      <c r="X1222" s="120"/>
      <c r="Y1222" s="127"/>
      <c r="Z1222" s="127"/>
      <c r="AA1222" s="127"/>
      <c r="AB1222" s="127"/>
      <c r="AC1222" s="127"/>
      <c r="AD1222" s="127"/>
      <c r="AE1222" s="127"/>
      <c r="AF1222" s="127"/>
      <c r="AG1222" s="127"/>
      <c r="AH1222" s="127"/>
      <c r="AI1222" s="127"/>
      <c r="AJ1222" s="127"/>
      <c r="AK1222" s="127"/>
      <c r="AL1222" s="127"/>
      <c r="AM1222" s="127"/>
      <c r="AN1222" s="127"/>
      <c r="AO1222" s="127"/>
      <c r="AP1222" s="127"/>
      <c r="AR1222" s="113"/>
      <c r="AS1222" s="113"/>
      <c r="AT1222" s="113"/>
    </row>
    <row r="1223" spans="1:46" s="114" customFormat="1" x14ac:dyDescent="0.2">
      <c r="A1223" s="113"/>
      <c r="B1223" s="120"/>
      <c r="C1223" s="120"/>
      <c r="D1223" s="120"/>
      <c r="E1223" s="120"/>
      <c r="F1223" s="120"/>
      <c r="G1223" s="120"/>
      <c r="H1223" s="120"/>
      <c r="I1223" s="120"/>
      <c r="J1223" s="120"/>
      <c r="K1223" s="120"/>
      <c r="L1223" s="120"/>
      <c r="M1223" s="120"/>
      <c r="N1223" s="120"/>
      <c r="O1223" s="120"/>
      <c r="P1223" s="120"/>
      <c r="Q1223" s="120"/>
      <c r="R1223" s="120"/>
      <c r="S1223" s="120"/>
      <c r="T1223" s="120"/>
      <c r="U1223" s="120"/>
      <c r="V1223" s="120"/>
      <c r="W1223" s="120"/>
      <c r="X1223" s="120"/>
      <c r="Y1223" s="127"/>
      <c r="Z1223" s="127"/>
      <c r="AA1223" s="127"/>
      <c r="AB1223" s="127"/>
      <c r="AC1223" s="127"/>
      <c r="AD1223" s="127"/>
      <c r="AE1223" s="127"/>
      <c r="AF1223" s="127"/>
      <c r="AG1223" s="127"/>
      <c r="AH1223" s="127"/>
      <c r="AI1223" s="127"/>
      <c r="AJ1223" s="127"/>
      <c r="AK1223" s="127"/>
      <c r="AL1223" s="127"/>
      <c r="AM1223" s="127"/>
      <c r="AN1223" s="127"/>
      <c r="AO1223" s="127"/>
      <c r="AP1223" s="127"/>
      <c r="AR1223" s="113"/>
      <c r="AS1223" s="113"/>
      <c r="AT1223" s="113"/>
    </row>
    <row r="1224" spans="1:46" s="114" customFormat="1" x14ac:dyDescent="0.2">
      <c r="A1224" s="113"/>
      <c r="B1224" s="120"/>
      <c r="C1224" s="120"/>
      <c r="D1224" s="120"/>
      <c r="E1224" s="120"/>
      <c r="F1224" s="120"/>
      <c r="G1224" s="120"/>
      <c r="H1224" s="120"/>
      <c r="I1224" s="120"/>
      <c r="J1224" s="120"/>
      <c r="K1224" s="120"/>
      <c r="L1224" s="120"/>
      <c r="M1224" s="120"/>
      <c r="N1224" s="120"/>
      <c r="O1224" s="120"/>
      <c r="P1224" s="120"/>
      <c r="Q1224" s="120"/>
      <c r="R1224" s="120"/>
      <c r="S1224" s="120"/>
      <c r="T1224" s="120"/>
      <c r="U1224" s="120"/>
      <c r="V1224" s="120"/>
      <c r="W1224" s="120"/>
      <c r="X1224" s="120"/>
      <c r="Y1224" s="127"/>
      <c r="Z1224" s="127"/>
      <c r="AA1224" s="127"/>
      <c r="AB1224" s="127"/>
      <c r="AC1224" s="127"/>
      <c r="AD1224" s="127"/>
      <c r="AE1224" s="127"/>
      <c r="AF1224" s="127"/>
      <c r="AG1224" s="127"/>
      <c r="AH1224" s="127"/>
      <c r="AI1224" s="127"/>
      <c r="AJ1224" s="127"/>
      <c r="AK1224" s="127"/>
      <c r="AL1224" s="127"/>
      <c r="AM1224" s="127"/>
      <c r="AN1224" s="127"/>
      <c r="AO1224" s="127"/>
      <c r="AP1224" s="127"/>
      <c r="AR1224" s="113"/>
      <c r="AS1224" s="113"/>
      <c r="AT1224" s="113"/>
    </row>
    <row r="1225" spans="1:46" s="114" customFormat="1" x14ac:dyDescent="0.2">
      <c r="A1225" s="113"/>
      <c r="B1225" s="120"/>
      <c r="C1225" s="120"/>
      <c r="D1225" s="120"/>
      <c r="E1225" s="120"/>
      <c r="F1225" s="120"/>
      <c r="G1225" s="120"/>
      <c r="H1225" s="120"/>
      <c r="I1225" s="120"/>
      <c r="J1225" s="120"/>
      <c r="K1225" s="120"/>
      <c r="L1225" s="120"/>
      <c r="M1225" s="120"/>
      <c r="N1225" s="120"/>
      <c r="O1225" s="120"/>
      <c r="P1225" s="120"/>
      <c r="Q1225" s="120"/>
      <c r="R1225" s="120"/>
      <c r="S1225" s="120"/>
      <c r="T1225" s="120"/>
      <c r="U1225" s="120"/>
      <c r="V1225" s="120"/>
      <c r="W1225" s="120"/>
      <c r="X1225" s="120"/>
      <c r="Y1225" s="127"/>
      <c r="Z1225" s="127"/>
      <c r="AA1225" s="127"/>
      <c r="AB1225" s="127"/>
      <c r="AC1225" s="127"/>
      <c r="AD1225" s="127"/>
      <c r="AE1225" s="127"/>
      <c r="AF1225" s="127"/>
      <c r="AG1225" s="127"/>
      <c r="AH1225" s="127"/>
      <c r="AI1225" s="127"/>
      <c r="AJ1225" s="127"/>
      <c r="AK1225" s="127"/>
      <c r="AL1225" s="127"/>
      <c r="AM1225" s="127"/>
      <c r="AN1225" s="127"/>
      <c r="AO1225" s="127"/>
      <c r="AP1225" s="127"/>
      <c r="AR1225" s="113"/>
      <c r="AS1225" s="113"/>
      <c r="AT1225" s="113"/>
    </row>
    <row r="1226" spans="1:46" s="114" customFormat="1" x14ac:dyDescent="0.2">
      <c r="A1226" s="113"/>
      <c r="B1226" s="120"/>
      <c r="C1226" s="120"/>
      <c r="D1226" s="120"/>
      <c r="E1226" s="120"/>
      <c r="F1226" s="120"/>
      <c r="G1226" s="120"/>
      <c r="H1226" s="120"/>
      <c r="I1226" s="120"/>
      <c r="J1226" s="120"/>
      <c r="K1226" s="120"/>
      <c r="L1226" s="120"/>
      <c r="M1226" s="120"/>
      <c r="N1226" s="120"/>
      <c r="O1226" s="120"/>
      <c r="P1226" s="120"/>
      <c r="Q1226" s="120"/>
      <c r="R1226" s="120"/>
      <c r="S1226" s="120"/>
      <c r="T1226" s="120"/>
      <c r="U1226" s="120"/>
      <c r="V1226" s="120"/>
      <c r="W1226" s="120"/>
      <c r="X1226" s="120"/>
      <c r="Y1226" s="127"/>
      <c r="Z1226" s="127"/>
      <c r="AA1226" s="127"/>
      <c r="AB1226" s="127"/>
      <c r="AC1226" s="127"/>
      <c r="AD1226" s="127"/>
      <c r="AE1226" s="127"/>
      <c r="AF1226" s="127"/>
      <c r="AG1226" s="127"/>
      <c r="AH1226" s="127"/>
      <c r="AI1226" s="127"/>
      <c r="AJ1226" s="127"/>
      <c r="AK1226" s="127"/>
      <c r="AL1226" s="127"/>
      <c r="AM1226" s="127"/>
      <c r="AN1226" s="127"/>
      <c r="AO1226" s="127"/>
      <c r="AP1226" s="127"/>
      <c r="AR1226" s="113"/>
      <c r="AS1226" s="113"/>
      <c r="AT1226" s="113"/>
    </row>
    <row r="1227" spans="1:46" s="114" customFormat="1" x14ac:dyDescent="0.2">
      <c r="A1227" s="113"/>
      <c r="B1227" s="120"/>
      <c r="C1227" s="120"/>
      <c r="D1227" s="120"/>
      <c r="E1227" s="120"/>
      <c r="F1227" s="120"/>
      <c r="G1227" s="120"/>
      <c r="H1227" s="120"/>
      <c r="I1227" s="120"/>
      <c r="J1227" s="120"/>
      <c r="K1227" s="120"/>
      <c r="L1227" s="120"/>
      <c r="M1227" s="120"/>
      <c r="N1227" s="120"/>
      <c r="O1227" s="120"/>
      <c r="P1227" s="120"/>
      <c r="Q1227" s="120"/>
      <c r="R1227" s="120"/>
      <c r="S1227" s="120"/>
      <c r="T1227" s="120"/>
      <c r="U1227" s="120"/>
      <c r="V1227" s="120"/>
      <c r="W1227" s="120"/>
      <c r="X1227" s="120"/>
      <c r="Y1227" s="127"/>
      <c r="Z1227" s="127"/>
      <c r="AA1227" s="127"/>
      <c r="AB1227" s="127"/>
      <c r="AC1227" s="127"/>
      <c r="AD1227" s="127"/>
      <c r="AE1227" s="127"/>
      <c r="AF1227" s="127"/>
      <c r="AG1227" s="127"/>
      <c r="AH1227" s="127"/>
      <c r="AI1227" s="127"/>
      <c r="AJ1227" s="127"/>
      <c r="AK1227" s="127"/>
      <c r="AL1227" s="127"/>
      <c r="AM1227" s="127"/>
      <c r="AN1227" s="127"/>
      <c r="AO1227" s="127"/>
      <c r="AP1227" s="127"/>
      <c r="AR1227" s="113"/>
      <c r="AS1227" s="113"/>
      <c r="AT1227" s="113"/>
    </row>
    <row r="1228" spans="1:46" s="114" customFormat="1" x14ac:dyDescent="0.2">
      <c r="A1228" s="113"/>
      <c r="B1228" s="120"/>
      <c r="C1228" s="120"/>
      <c r="D1228" s="120"/>
      <c r="E1228" s="120"/>
      <c r="F1228" s="120"/>
      <c r="G1228" s="120"/>
      <c r="H1228" s="120"/>
      <c r="I1228" s="120"/>
      <c r="J1228" s="120"/>
      <c r="K1228" s="120"/>
      <c r="L1228" s="120"/>
      <c r="M1228" s="120"/>
      <c r="N1228" s="120"/>
      <c r="O1228" s="120"/>
      <c r="P1228" s="120"/>
      <c r="Q1228" s="120"/>
      <c r="R1228" s="120"/>
      <c r="S1228" s="120"/>
      <c r="T1228" s="120"/>
      <c r="U1228" s="120"/>
      <c r="V1228" s="120"/>
      <c r="W1228" s="120"/>
      <c r="X1228" s="120"/>
      <c r="Y1228" s="127"/>
      <c r="Z1228" s="127"/>
      <c r="AA1228" s="127"/>
      <c r="AB1228" s="127"/>
      <c r="AC1228" s="127"/>
      <c r="AD1228" s="127"/>
      <c r="AE1228" s="127"/>
      <c r="AF1228" s="127"/>
      <c r="AG1228" s="127"/>
      <c r="AH1228" s="127"/>
      <c r="AI1228" s="127"/>
      <c r="AJ1228" s="127"/>
      <c r="AK1228" s="127"/>
      <c r="AL1228" s="127"/>
      <c r="AM1228" s="127"/>
      <c r="AN1228" s="127"/>
      <c r="AO1228" s="127"/>
      <c r="AP1228" s="127"/>
      <c r="AR1228" s="113"/>
      <c r="AS1228" s="113"/>
      <c r="AT1228" s="113"/>
    </row>
    <row r="1229" spans="1:46" s="114" customFormat="1" x14ac:dyDescent="0.2">
      <c r="A1229" s="113"/>
      <c r="B1229" s="120"/>
      <c r="C1229" s="120"/>
      <c r="D1229" s="120"/>
      <c r="E1229" s="120"/>
      <c r="F1229" s="120"/>
      <c r="G1229" s="120"/>
      <c r="H1229" s="120"/>
      <c r="I1229" s="120"/>
      <c r="J1229" s="120"/>
      <c r="K1229" s="120"/>
      <c r="L1229" s="120"/>
      <c r="M1229" s="120"/>
      <c r="N1229" s="120"/>
      <c r="O1229" s="120"/>
      <c r="P1229" s="120"/>
      <c r="Q1229" s="120"/>
      <c r="R1229" s="120"/>
      <c r="S1229" s="120"/>
      <c r="T1229" s="120"/>
      <c r="U1229" s="120"/>
      <c r="V1229" s="120"/>
      <c r="W1229" s="120"/>
      <c r="X1229" s="120"/>
      <c r="Y1229" s="127"/>
      <c r="Z1229" s="127"/>
      <c r="AA1229" s="127"/>
      <c r="AB1229" s="127"/>
      <c r="AC1229" s="127"/>
      <c r="AD1229" s="127"/>
      <c r="AE1229" s="127"/>
      <c r="AF1229" s="127"/>
      <c r="AG1229" s="127"/>
      <c r="AH1229" s="127"/>
      <c r="AI1229" s="127"/>
      <c r="AJ1229" s="127"/>
      <c r="AK1229" s="127"/>
      <c r="AL1229" s="127"/>
      <c r="AM1229" s="127"/>
      <c r="AN1229" s="127"/>
      <c r="AO1229" s="127"/>
      <c r="AP1229" s="127"/>
      <c r="AR1229" s="113"/>
      <c r="AS1229" s="113"/>
      <c r="AT1229" s="113"/>
    </row>
    <row r="1230" spans="1:46" s="114" customFormat="1" x14ac:dyDescent="0.2">
      <c r="A1230" s="113"/>
      <c r="B1230" s="120"/>
      <c r="C1230" s="120"/>
      <c r="D1230" s="120"/>
      <c r="E1230" s="120"/>
      <c r="F1230" s="120"/>
      <c r="G1230" s="120"/>
      <c r="H1230" s="120"/>
      <c r="I1230" s="120"/>
      <c r="J1230" s="120"/>
      <c r="K1230" s="120"/>
      <c r="L1230" s="120"/>
      <c r="M1230" s="120"/>
      <c r="N1230" s="120"/>
      <c r="O1230" s="120"/>
      <c r="P1230" s="120"/>
      <c r="Q1230" s="120"/>
      <c r="R1230" s="120"/>
      <c r="S1230" s="120"/>
      <c r="T1230" s="120"/>
      <c r="U1230" s="120"/>
      <c r="V1230" s="120"/>
      <c r="W1230" s="120"/>
      <c r="X1230" s="120"/>
      <c r="Y1230" s="127"/>
      <c r="Z1230" s="127"/>
      <c r="AA1230" s="127"/>
      <c r="AB1230" s="127"/>
      <c r="AC1230" s="127"/>
      <c r="AD1230" s="127"/>
      <c r="AE1230" s="127"/>
      <c r="AF1230" s="127"/>
      <c r="AG1230" s="127"/>
      <c r="AH1230" s="127"/>
      <c r="AI1230" s="127"/>
      <c r="AJ1230" s="127"/>
      <c r="AK1230" s="127"/>
      <c r="AL1230" s="127"/>
      <c r="AM1230" s="127"/>
      <c r="AN1230" s="127"/>
      <c r="AO1230" s="127"/>
      <c r="AP1230" s="127"/>
      <c r="AR1230" s="113"/>
      <c r="AS1230" s="113"/>
      <c r="AT1230" s="113"/>
    </row>
    <row r="1231" spans="1:46" s="114" customFormat="1" x14ac:dyDescent="0.2">
      <c r="A1231" s="113"/>
      <c r="B1231" s="120"/>
      <c r="C1231" s="120"/>
      <c r="D1231" s="120"/>
      <c r="E1231" s="120"/>
      <c r="F1231" s="120"/>
      <c r="G1231" s="120"/>
      <c r="H1231" s="120"/>
      <c r="I1231" s="120"/>
      <c r="J1231" s="120"/>
      <c r="K1231" s="120"/>
      <c r="L1231" s="120"/>
      <c r="M1231" s="120"/>
      <c r="N1231" s="120"/>
      <c r="O1231" s="120"/>
      <c r="P1231" s="120"/>
      <c r="Q1231" s="120"/>
      <c r="R1231" s="120"/>
      <c r="S1231" s="120"/>
      <c r="T1231" s="120"/>
      <c r="U1231" s="120"/>
      <c r="V1231" s="120"/>
      <c r="W1231" s="120"/>
      <c r="X1231" s="120"/>
      <c r="Y1231" s="127"/>
      <c r="Z1231" s="127"/>
      <c r="AA1231" s="127"/>
      <c r="AB1231" s="127"/>
      <c r="AC1231" s="127"/>
      <c r="AD1231" s="127"/>
      <c r="AE1231" s="127"/>
      <c r="AF1231" s="127"/>
      <c r="AG1231" s="127"/>
      <c r="AH1231" s="127"/>
      <c r="AI1231" s="127"/>
      <c r="AJ1231" s="127"/>
      <c r="AK1231" s="127"/>
      <c r="AL1231" s="127"/>
      <c r="AM1231" s="127"/>
      <c r="AN1231" s="127"/>
      <c r="AO1231" s="127"/>
      <c r="AP1231" s="127"/>
      <c r="AR1231" s="113"/>
      <c r="AS1231" s="113"/>
      <c r="AT1231" s="113"/>
    </row>
    <row r="1232" spans="1:46" s="114" customFormat="1" x14ac:dyDescent="0.2">
      <c r="A1232" s="113"/>
      <c r="B1232" s="120"/>
      <c r="C1232" s="120"/>
      <c r="D1232" s="120"/>
      <c r="E1232" s="120"/>
      <c r="F1232" s="120"/>
      <c r="G1232" s="120"/>
      <c r="H1232" s="120"/>
      <c r="I1232" s="120"/>
      <c r="J1232" s="120"/>
      <c r="K1232" s="120"/>
      <c r="L1232" s="120"/>
      <c r="M1232" s="120"/>
      <c r="N1232" s="120"/>
      <c r="O1232" s="120"/>
      <c r="P1232" s="120"/>
      <c r="Q1232" s="120"/>
      <c r="R1232" s="120"/>
      <c r="S1232" s="120"/>
      <c r="T1232" s="120"/>
      <c r="U1232" s="120"/>
      <c r="V1232" s="120"/>
      <c r="W1232" s="120"/>
      <c r="X1232" s="120"/>
      <c r="Y1232" s="127"/>
      <c r="Z1232" s="127"/>
      <c r="AA1232" s="127"/>
      <c r="AB1232" s="127"/>
      <c r="AC1232" s="127"/>
      <c r="AD1232" s="127"/>
      <c r="AE1232" s="127"/>
      <c r="AF1232" s="127"/>
      <c r="AG1232" s="127"/>
      <c r="AH1232" s="127"/>
      <c r="AI1232" s="127"/>
      <c r="AJ1232" s="127"/>
      <c r="AK1232" s="127"/>
      <c r="AL1232" s="127"/>
      <c r="AM1232" s="127"/>
      <c r="AN1232" s="127"/>
      <c r="AO1232" s="127"/>
      <c r="AP1232" s="127"/>
      <c r="AR1232" s="113"/>
      <c r="AS1232" s="113"/>
      <c r="AT1232" s="113"/>
    </row>
    <row r="1233" spans="1:46" s="114" customFormat="1" x14ac:dyDescent="0.2">
      <c r="A1233" s="113"/>
      <c r="B1233" s="120"/>
      <c r="C1233" s="120"/>
      <c r="D1233" s="120"/>
      <c r="E1233" s="120"/>
      <c r="F1233" s="120"/>
      <c r="G1233" s="120"/>
      <c r="H1233" s="120"/>
      <c r="I1233" s="120"/>
      <c r="J1233" s="120"/>
      <c r="K1233" s="120"/>
      <c r="L1233" s="120"/>
      <c r="M1233" s="120"/>
      <c r="N1233" s="120"/>
      <c r="O1233" s="120"/>
      <c r="P1233" s="120"/>
      <c r="Q1233" s="120"/>
      <c r="R1233" s="120"/>
      <c r="S1233" s="120"/>
      <c r="T1233" s="120"/>
      <c r="U1233" s="120"/>
      <c r="V1233" s="120"/>
      <c r="W1233" s="120"/>
      <c r="X1233" s="120"/>
      <c r="Y1233" s="127"/>
      <c r="Z1233" s="127"/>
      <c r="AA1233" s="127"/>
      <c r="AB1233" s="127"/>
      <c r="AC1233" s="127"/>
      <c r="AD1233" s="127"/>
      <c r="AE1233" s="127"/>
      <c r="AF1233" s="127"/>
      <c r="AG1233" s="127"/>
      <c r="AH1233" s="127"/>
      <c r="AI1233" s="127"/>
      <c r="AJ1233" s="127"/>
      <c r="AK1233" s="127"/>
      <c r="AL1233" s="127"/>
      <c r="AM1233" s="127"/>
      <c r="AN1233" s="127"/>
      <c r="AO1233" s="127"/>
      <c r="AP1233" s="127"/>
      <c r="AR1233" s="113"/>
      <c r="AS1233" s="113"/>
      <c r="AT1233" s="113"/>
    </row>
    <row r="1234" spans="1:46" s="114" customFormat="1" x14ac:dyDescent="0.2">
      <c r="A1234" s="113"/>
      <c r="B1234" s="120"/>
      <c r="C1234" s="120"/>
      <c r="D1234" s="120"/>
      <c r="E1234" s="120"/>
      <c r="F1234" s="120"/>
      <c r="G1234" s="120"/>
      <c r="H1234" s="120"/>
      <c r="I1234" s="120"/>
      <c r="J1234" s="120"/>
      <c r="K1234" s="120"/>
      <c r="L1234" s="120"/>
      <c r="M1234" s="120"/>
      <c r="N1234" s="120"/>
      <c r="O1234" s="120"/>
      <c r="P1234" s="120"/>
      <c r="Q1234" s="120"/>
      <c r="R1234" s="120"/>
      <c r="S1234" s="120"/>
      <c r="T1234" s="120"/>
      <c r="U1234" s="120"/>
      <c r="V1234" s="120"/>
      <c r="W1234" s="120"/>
      <c r="X1234" s="120"/>
      <c r="Y1234" s="127"/>
      <c r="Z1234" s="127"/>
      <c r="AA1234" s="127"/>
      <c r="AB1234" s="127"/>
      <c r="AC1234" s="127"/>
      <c r="AD1234" s="127"/>
      <c r="AE1234" s="127"/>
      <c r="AF1234" s="127"/>
      <c r="AG1234" s="127"/>
      <c r="AH1234" s="127"/>
      <c r="AI1234" s="127"/>
      <c r="AJ1234" s="127"/>
      <c r="AK1234" s="127"/>
      <c r="AL1234" s="127"/>
      <c r="AM1234" s="127"/>
      <c r="AN1234" s="127"/>
      <c r="AO1234" s="127"/>
      <c r="AP1234" s="127"/>
      <c r="AR1234" s="113"/>
      <c r="AS1234" s="113"/>
      <c r="AT1234" s="113"/>
    </row>
    <row r="1235" spans="1:46" s="114" customFormat="1" x14ac:dyDescent="0.2">
      <c r="A1235" s="113"/>
      <c r="B1235" s="120"/>
      <c r="C1235" s="120"/>
      <c r="D1235" s="120"/>
      <c r="E1235" s="120"/>
      <c r="F1235" s="120"/>
      <c r="G1235" s="120"/>
      <c r="H1235" s="120"/>
      <c r="I1235" s="120"/>
      <c r="J1235" s="120"/>
      <c r="K1235" s="120"/>
      <c r="L1235" s="120"/>
      <c r="M1235" s="120"/>
      <c r="N1235" s="120"/>
      <c r="O1235" s="120"/>
      <c r="P1235" s="120"/>
      <c r="Q1235" s="120"/>
      <c r="R1235" s="120"/>
      <c r="S1235" s="120"/>
      <c r="T1235" s="120"/>
      <c r="U1235" s="120"/>
      <c r="V1235" s="120"/>
      <c r="W1235" s="120"/>
      <c r="X1235" s="120"/>
      <c r="Y1235" s="127"/>
      <c r="Z1235" s="127"/>
      <c r="AA1235" s="127"/>
      <c r="AB1235" s="127"/>
      <c r="AC1235" s="127"/>
      <c r="AD1235" s="127"/>
      <c r="AE1235" s="127"/>
      <c r="AF1235" s="127"/>
      <c r="AG1235" s="127"/>
      <c r="AH1235" s="127"/>
      <c r="AI1235" s="127"/>
      <c r="AJ1235" s="127"/>
      <c r="AK1235" s="127"/>
      <c r="AL1235" s="127"/>
      <c r="AM1235" s="127"/>
      <c r="AN1235" s="127"/>
      <c r="AO1235" s="127"/>
      <c r="AP1235" s="127"/>
      <c r="AR1235" s="113"/>
      <c r="AS1235" s="113"/>
      <c r="AT1235" s="113"/>
    </row>
    <row r="1236" spans="1:46" s="114" customFormat="1" x14ac:dyDescent="0.2">
      <c r="A1236" s="113"/>
      <c r="B1236" s="120"/>
      <c r="C1236" s="120"/>
      <c r="D1236" s="120"/>
      <c r="E1236" s="120"/>
      <c r="F1236" s="120"/>
      <c r="G1236" s="120"/>
      <c r="H1236" s="120"/>
      <c r="I1236" s="120"/>
      <c r="J1236" s="120"/>
      <c r="K1236" s="120"/>
      <c r="L1236" s="120"/>
      <c r="M1236" s="120"/>
      <c r="N1236" s="120"/>
      <c r="O1236" s="120"/>
      <c r="P1236" s="120"/>
      <c r="Q1236" s="120"/>
      <c r="R1236" s="120"/>
      <c r="S1236" s="120"/>
      <c r="T1236" s="120"/>
      <c r="U1236" s="120"/>
      <c r="V1236" s="120"/>
      <c r="W1236" s="120"/>
      <c r="X1236" s="120"/>
      <c r="Y1236" s="127"/>
      <c r="Z1236" s="127"/>
      <c r="AA1236" s="127"/>
      <c r="AB1236" s="127"/>
      <c r="AC1236" s="127"/>
      <c r="AD1236" s="127"/>
      <c r="AE1236" s="127"/>
      <c r="AF1236" s="127"/>
      <c r="AG1236" s="127"/>
      <c r="AH1236" s="127"/>
      <c r="AI1236" s="127"/>
      <c r="AJ1236" s="127"/>
      <c r="AK1236" s="127"/>
      <c r="AL1236" s="127"/>
      <c r="AM1236" s="127"/>
      <c r="AN1236" s="127"/>
      <c r="AO1236" s="127"/>
      <c r="AP1236" s="127"/>
      <c r="AR1236" s="113"/>
      <c r="AS1236" s="113"/>
      <c r="AT1236" s="113"/>
    </row>
    <row r="1237" spans="1:46" s="114" customFormat="1" x14ac:dyDescent="0.2">
      <c r="A1237" s="113"/>
      <c r="B1237" s="120"/>
      <c r="C1237" s="120"/>
      <c r="D1237" s="120"/>
      <c r="E1237" s="120"/>
      <c r="F1237" s="120"/>
      <c r="G1237" s="120"/>
      <c r="H1237" s="120"/>
      <c r="I1237" s="120"/>
      <c r="J1237" s="120"/>
      <c r="K1237" s="120"/>
      <c r="L1237" s="120"/>
      <c r="M1237" s="120"/>
      <c r="N1237" s="120"/>
      <c r="O1237" s="120"/>
      <c r="P1237" s="120"/>
      <c r="Q1237" s="120"/>
      <c r="R1237" s="120"/>
      <c r="S1237" s="120"/>
      <c r="T1237" s="120"/>
      <c r="U1237" s="120"/>
      <c r="V1237" s="120"/>
      <c r="W1237" s="120"/>
      <c r="X1237" s="120"/>
      <c r="Y1237" s="127"/>
      <c r="Z1237" s="127"/>
      <c r="AA1237" s="127"/>
      <c r="AB1237" s="127"/>
      <c r="AC1237" s="127"/>
      <c r="AD1237" s="127"/>
      <c r="AE1237" s="127"/>
      <c r="AF1237" s="127"/>
      <c r="AG1237" s="127"/>
      <c r="AH1237" s="127"/>
      <c r="AI1237" s="127"/>
      <c r="AJ1237" s="127"/>
      <c r="AK1237" s="127"/>
      <c r="AL1237" s="127"/>
      <c r="AM1237" s="127"/>
      <c r="AN1237" s="127"/>
      <c r="AO1237" s="127"/>
      <c r="AP1237" s="127"/>
      <c r="AR1237" s="113"/>
      <c r="AS1237" s="113"/>
      <c r="AT1237" s="113"/>
    </row>
    <row r="1238" spans="1:46" s="114" customFormat="1" x14ac:dyDescent="0.2">
      <c r="A1238" s="113"/>
      <c r="B1238" s="120"/>
      <c r="C1238" s="120"/>
      <c r="D1238" s="120"/>
      <c r="E1238" s="120"/>
      <c r="F1238" s="120"/>
      <c r="G1238" s="120"/>
      <c r="H1238" s="120"/>
      <c r="I1238" s="120"/>
      <c r="J1238" s="120"/>
      <c r="K1238" s="120"/>
      <c r="L1238" s="120"/>
      <c r="M1238" s="120"/>
      <c r="N1238" s="120"/>
      <c r="O1238" s="120"/>
      <c r="P1238" s="120"/>
      <c r="Q1238" s="120"/>
      <c r="R1238" s="120"/>
      <c r="S1238" s="120"/>
      <c r="T1238" s="120"/>
      <c r="U1238" s="120"/>
      <c r="V1238" s="120"/>
      <c r="W1238" s="120"/>
      <c r="X1238" s="120"/>
      <c r="Y1238" s="127"/>
      <c r="Z1238" s="127"/>
      <c r="AA1238" s="127"/>
      <c r="AB1238" s="127"/>
      <c r="AC1238" s="127"/>
      <c r="AD1238" s="127"/>
      <c r="AE1238" s="127"/>
      <c r="AF1238" s="127"/>
      <c r="AG1238" s="127"/>
      <c r="AH1238" s="127"/>
      <c r="AI1238" s="127"/>
      <c r="AJ1238" s="127"/>
      <c r="AK1238" s="127"/>
      <c r="AL1238" s="127"/>
      <c r="AM1238" s="127"/>
      <c r="AN1238" s="127"/>
      <c r="AO1238" s="127"/>
      <c r="AP1238" s="127"/>
      <c r="AR1238" s="113"/>
      <c r="AS1238" s="113"/>
      <c r="AT1238" s="113"/>
    </row>
    <row r="1239" spans="1:46" s="114" customFormat="1" x14ac:dyDescent="0.2">
      <c r="A1239" s="113"/>
      <c r="B1239" s="120"/>
      <c r="C1239" s="120"/>
      <c r="D1239" s="120"/>
      <c r="E1239" s="120"/>
      <c r="F1239" s="120"/>
      <c r="G1239" s="120"/>
      <c r="H1239" s="120"/>
      <c r="I1239" s="120"/>
      <c r="J1239" s="120"/>
      <c r="K1239" s="120"/>
      <c r="L1239" s="120"/>
      <c r="M1239" s="120"/>
      <c r="N1239" s="120"/>
      <c r="O1239" s="120"/>
      <c r="P1239" s="120"/>
      <c r="Q1239" s="120"/>
      <c r="R1239" s="120"/>
      <c r="S1239" s="120"/>
      <c r="T1239" s="120"/>
      <c r="U1239" s="120"/>
      <c r="V1239" s="120"/>
      <c r="W1239" s="120"/>
      <c r="X1239" s="120"/>
      <c r="Y1239" s="127"/>
      <c r="Z1239" s="127"/>
      <c r="AA1239" s="127"/>
      <c r="AB1239" s="127"/>
      <c r="AC1239" s="127"/>
      <c r="AD1239" s="127"/>
      <c r="AE1239" s="127"/>
      <c r="AF1239" s="127"/>
      <c r="AG1239" s="127"/>
      <c r="AH1239" s="127"/>
      <c r="AI1239" s="127"/>
      <c r="AJ1239" s="127"/>
      <c r="AK1239" s="127"/>
      <c r="AL1239" s="127"/>
      <c r="AM1239" s="127"/>
      <c r="AN1239" s="127"/>
      <c r="AO1239" s="127"/>
      <c r="AP1239" s="127"/>
      <c r="AR1239" s="113"/>
      <c r="AS1239" s="113"/>
      <c r="AT1239" s="113"/>
    </row>
    <row r="1240" spans="1:46" s="114" customFormat="1" x14ac:dyDescent="0.2">
      <c r="A1240" s="113"/>
      <c r="B1240" s="120"/>
      <c r="C1240" s="120"/>
      <c r="D1240" s="120"/>
      <c r="E1240" s="120"/>
      <c r="F1240" s="120"/>
      <c r="G1240" s="120"/>
      <c r="H1240" s="120"/>
      <c r="I1240" s="120"/>
      <c r="J1240" s="120"/>
      <c r="K1240" s="120"/>
      <c r="L1240" s="120"/>
      <c r="M1240" s="120"/>
      <c r="N1240" s="120"/>
      <c r="O1240" s="120"/>
      <c r="P1240" s="120"/>
      <c r="Q1240" s="120"/>
      <c r="R1240" s="120"/>
      <c r="S1240" s="120"/>
      <c r="T1240" s="120"/>
      <c r="U1240" s="120"/>
      <c r="V1240" s="120"/>
      <c r="W1240" s="120"/>
      <c r="X1240" s="120"/>
      <c r="Y1240" s="127"/>
      <c r="Z1240" s="127"/>
      <c r="AA1240" s="127"/>
      <c r="AB1240" s="127"/>
      <c r="AC1240" s="127"/>
      <c r="AD1240" s="127"/>
      <c r="AE1240" s="127"/>
      <c r="AF1240" s="127"/>
      <c r="AG1240" s="127"/>
      <c r="AH1240" s="127"/>
      <c r="AI1240" s="127"/>
      <c r="AJ1240" s="127"/>
      <c r="AK1240" s="127"/>
      <c r="AL1240" s="127"/>
      <c r="AM1240" s="127"/>
      <c r="AN1240" s="127"/>
      <c r="AO1240" s="127"/>
      <c r="AP1240" s="127"/>
      <c r="AR1240" s="113"/>
      <c r="AS1240" s="113"/>
      <c r="AT1240" s="113"/>
    </row>
    <row r="1241" spans="1:46" s="114" customFormat="1" x14ac:dyDescent="0.2">
      <c r="A1241" s="113"/>
      <c r="B1241" s="120"/>
      <c r="C1241" s="120"/>
      <c r="D1241" s="120"/>
      <c r="E1241" s="120"/>
      <c r="F1241" s="120"/>
      <c r="G1241" s="120"/>
      <c r="H1241" s="120"/>
      <c r="I1241" s="120"/>
      <c r="J1241" s="120"/>
      <c r="K1241" s="120"/>
      <c r="L1241" s="120"/>
      <c r="M1241" s="120"/>
      <c r="N1241" s="120"/>
      <c r="O1241" s="120"/>
      <c r="P1241" s="120"/>
      <c r="Q1241" s="120"/>
      <c r="R1241" s="120"/>
      <c r="S1241" s="120"/>
      <c r="T1241" s="120"/>
      <c r="U1241" s="120"/>
      <c r="V1241" s="120"/>
      <c r="W1241" s="120"/>
      <c r="X1241" s="120"/>
      <c r="Y1241" s="127"/>
      <c r="Z1241" s="127"/>
      <c r="AA1241" s="127"/>
      <c r="AB1241" s="127"/>
      <c r="AC1241" s="127"/>
      <c r="AD1241" s="127"/>
      <c r="AE1241" s="127"/>
      <c r="AF1241" s="127"/>
      <c r="AG1241" s="127"/>
      <c r="AH1241" s="127"/>
      <c r="AI1241" s="127"/>
      <c r="AJ1241" s="127"/>
      <c r="AK1241" s="127"/>
      <c r="AL1241" s="127"/>
      <c r="AM1241" s="127"/>
      <c r="AN1241" s="127"/>
      <c r="AO1241" s="127"/>
      <c r="AP1241" s="127"/>
      <c r="AR1241" s="113"/>
      <c r="AS1241" s="113"/>
      <c r="AT1241" s="113"/>
    </row>
    <row r="1242" spans="1:46" s="114" customFormat="1" x14ac:dyDescent="0.2">
      <c r="A1242" s="113"/>
      <c r="B1242" s="120"/>
      <c r="C1242" s="120"/>
      <c r="D1242" s="120"/>
      <c r="E1242" s="120"/>
      <c r="F1242" s="120"/>
      <c r="G1242" s="120"/>
      <c r="H1242" s="120"/>
      <c r="I1242" s="120"/>
      <c r="J1242" s="120"/>
      <c r="K1242" s="120"/>
      <c r="L1242" s="120"/>
      <c r="M1242" s="120"/>
      <c r="N1242" s="120"/>
      <c r="O1242" s="120"/>
      <c r="P1242" s="120"/>
      <c r="Q1242" s="120"/>
      <c r="R1242" s="120"/>
      <c r="S1242" s="120"/>
      <c r="T1242" s="120"/>
      <c r="U1242" s="120"/>
      <c r="V1242" s="120"/>
      <c r="W1242" s="120"/>
      <c r="X1242" s="120"/>
      <c r="Y1242" s="127"/>
      <c r="Z1242" s="127"/>
      <c r="AA1242" s="127"/>
      <c r="AB1242" s="127"/>
      <c r="AC1242" s="127"/>
      <c r="AD1242" s="127"/>
      <c r="AE1242" s="127"/>
      <c r="AF1242" s="127"/>
      <c r="AG1242" s="127"/>
      <c r="AH1242" s="127"/>
      <c r="AI1242" s="127"/>
      <c r="AJ1242" s="127"/>
      <c r="AK1242" s="127"/>
      <c r="AL1242" s="127"/>
      <c r="AM1242" s="127"/>
      <c r="AN1242" s="127"/>
      <c r="AO1242" s="127"/>
      <c r="AP1242" s="127"/>
      <c r="AR1242" s="113"/>
      <c r="AS1242" s="113"/>
      <c r="AT1242" s="113"/>
    </row>
    <row r="1243" spans="1:46" s="114" customFormat="1" x14ac:dyDescent="0.2">
      <c r="A1243" s="113"/>
      <c r="B1243" s="120"/>
      <c r="C1243" s="120"/>
      <c r="D1243" s="120"/>
      <c r="E1243" s="120"/>
      <c r="F1243" s="120"/>
      <c r="G1243" s="120"/>
      <c r="H1243" s="120"/>
      <c r="I1243" s="120"/>
      <c r="J1243" s="120"/>
      <c r="K1243" s="120"/>
      <c r="L1243" s="120"/>
      <c r="M1243" s="120"/>
      <c r="N1243" s="120"/>
      <c r="O1243" s="120"/>
      <c r="P1243" s="120"/>
      <c r="Q1243" s="120"/>
      <c r="R1243" s="120"/>
      <c r="S1243" s="120"/>
      <c r="T1243" s="120"/>
      <c r="U1243" s="120"/>
      <c r="V1243" s="120"/>
      <c r="W1243" s="120"/>
      <c r="X1243" s="120"/>
      <c r="Y1243" s="127"/>
      <c r="Z1243" s="127"/>
      <c r="AA1243" s="127"/>
      <c r="AB1243" s="127"/>
      <c r="AC1243" s="127"/>
      <c r="AD1243" s="127"/>
      <c r="AE1243" s="127"/>
      <c r="AF1243" s="127"/>
      <c r="AG1243" s="127"/>
      <c r="AH1243" s="127"/>
      <c r="AI1243" s="127"/>
      <c r="AJ1243" s="127"/>
      <c r="AK1243" s="127"/>
      <c r="AL1243" s="127"/>
      <c r="AM1243" s="127"/>
      <c r="AN1243" s="127"/>
      <c r="AO1243" s="127"/>
      <c r="AP1243" s="127"/>
      <c r="AR1243" s="113"/>
      <c r="AS1243" s="113"/>
      <c r="AT1243" s="113"/>
    </row>
    <row r="1244" spans="1:46" s="114" customFormat="1" x14ac:dyDescent="0.2">
      <c r="A1244" s="113"/>
      <c r="B1244" s="120"/>
      <c r="C1244" s="120"/>
      <c r="D1244" s="120"/>
      <c r="E1244" s="120"/>
      <c r="F1244" s="120"/>
      <c r="G1244" s="120"/>
      <c r="H1244" s="120"/>
      <c r="I1244" s="120"/>
      <c r="J1244" s="120"/>
      <c r="K1244" s="120"/>
      <c r="L1244" s="120"/>
      <c r="M1244" s="120"/>
      <c r="N1244" s="120"/>
      <c r="O1244" s="120"/>
      <c r="P1244" s="120"/>
      <c r="Q1244" s="120"/>
      <c r="R1244" s="120"/>
      <c r="S1244" s="120"/>
      <c r="T1244" s="120"/>
      <c r="U1244" s="120"/>
      <c r="V1244" s="120"/>
      <c r="W1244" s="120"/>
      <c r="X1244" s="120"/>
      <c r="Y1244" s="127"/>
      <c r="Z1244" s="127"/>
      <c r="AA1244" s="127"/>
      <c r="AB1244" s="127"/>
      <c r="AC1244" s="127"/>
      <c r="AD1244" s="127"/>
      <c r="AE1244" s="127"/>
      <c r="AF1244" s="127"/>
      <c r="AG1244" s="127"/>
      <c r="AH1244" s="127"/>
      <c r="AI1244" s="127"/>
      <c r="AJ1244" s="127"/>
      <c r="AK1244" s="127"/>
      <c r="AL1244" s="127"/>
      <c r="AM1244" s="127"/>
      <c r="AN1244" s="127"/>
      <c r="AO1244" s="127"/>
      <c r="AP1244" s="127"/>
      <c r="AR1244" s="113"/>
      <c r="AS1244" s="113"/>
      <c r="AT1244" s="113"/>
    </row>
    <row r="1245" spans="1:46" s="114" customFormat="1" x14ac:dyDescent="0.2">
      <c r="A1245" s="113"/>
      <c r="B1245" s="120"/>
      <c r="C1245" s="120"/>
      <c r="D1245" s="120"/>
      <c r="E1245" s="120"/>
      <c r="F1245" s="120"/>
      <c r="G1245" s="120"/>
      <c r="H1245" s="120"/>
      <c r="I1245" s="120"/>
      <c r="J1245" s="120"/>
      <c r="K1245" s="120"/>
      <c r="L1245" s="120"/>
      <c r="M1245" s="120"/>
      <c r="N1245" s="120"/>
      <c r="O1245" s="120"/>
      <c r="P1245" s="120"/>
      <c r="Q1245" s="120"/>
      <c r="R1245" s="120"/>
      <c r="S1245" s="120"/>
      <c r="T1245" s="120"/>
      <c r="U1245" s="120"/>
      <c r="V1245" s="120"/>
      <c r="W1245" s="120"/>
      <c r="X1245" s="120"/>
      <c r="Y1245" s="127"/>
      <c r="Z1245" s="127"/>
      <c r="AA1245" s="127"/>
      <c r="AB1245" s="127"/>
      <c r="AC1245" s="127"/>
      <c r="AD1245" s="127"/>
      <c r="AE1245" s="127"/>
      <c r="AF1245" s="127"/>
      <c r="AG1245" s="127"/>
      <c r="AH1245" s="127"/>
      <c r="AI1245" s="127"/>
      <c r="AJ1245" s="127"/>
      <c r="AK1245" s="127"/>
      <c r="AL1245" s="127"/>
      <c r="AM1245" s="127"/>
      <c r="AN1245" s="127"/>
      <c r="AO1245" s="127"/>
      <c r="AP1245" s="127"/>
      <c r="AR1245" s="113"/>
      <c r="AS1245" s="113"/>
      <c r="AT1245" s="113"/>
    </row>
    <row r="1246" spans="1:46" s="114" customFormat="1" x14ac:dyDescent="0.2">
      <c r="A1246" s="113"/>
      <c r="B1246" s="120"/>
      <c r="C1246" s="120"/>
      <c r="D1246" s="120"/>
      <c r="E1246" s="120"/>
      <c r="F1246" s="120"/>
      <c r="G1246" s="120"/>
      <c r="H1246" s="120"/>
      <c r="I1246" s="120"/>
      <c r="J1246" s="120"/>
      <c r="K1246" s="120"/>
      <c r="L1246" s="120"/>
      <c r="M1246" s="120"/>
      <c r="N1246" s="120"/>
      <c r="O1246" s="120"/>
      <c r="P1246" s="120"/>
      <c r="Q1246" s="120"/>
      <c r="R1246" s="120"/>
      <c r="S1246" s="120"/>
      <c r="T1246" s="120"/>
      <c r="U1246" s="120"/>
      <c r="V1246" s="120"/>
      <c r="W1246" s="120"/>
      <c r="X1246" s="120"/>
      <c r="Y1246" s="127"/>
      <c r="Z1246" s="127"/>
      <c r="AA1246" s="127"/>
      <c r="AB1246" s="127"/>
      <c r="AC1246" s="127"/>
      <c r="AD1246" s="127"/>
      <c r="AE1246" s="127"/>
      <c r="AF1246" s="127"/>
      <c r="AG1246" s="127"/>
      <c r="AH1246" s="127"/>
      <c r="AI1246" s="127"/>
      <c r="AJ1246" s="127"/>
      <c r="AK1246" s="127"/>
      <c r="AL1246" s="127"/>
      <c r="AM1246" s="127"/>
      <c r="AN1246" s="127"/>
      <c r="AO1246" s="127"/>
      <c r="AP1246" s="127"/>
      <c r="AR1246" s="113"/>
      <c r="AS1246" s="113"/>
      <c r="AT1246" s="113"/>
    </row>
    <row r="1247" spans="1:46" s="114" customFormat="1" x14ac:dyDescent="0.2">
      <c r="A1247" s="113"/>
      <c r="B1247" s="120"/>
      <c r="C1247" s="120"/>
      <c r="D1247" s="120"/>
      <c r="E1247" s="120"/>
      <c r="F1247" s="120"/>
      <c r="G1247" s="120"/>
      <c r="H1247" s="120"/>
      <c r="I1247" s="120"/>
      <c r="J1247" s="120"/>
      <c r="K1247" s="120"/>
      <c r="L1247" s="120"/>
      <c r="M1247" s="120"/>
      <c r="N1247" s="120"/>
      <c r="O1247" s="120"/>
      <c r="P1247" s="120"/>
      <c r="Q1247" s="120"/>
      <c r="R1247" s="120"/>
      <c r="S1247" s="120"/>
      <c r="T1247" s="120"/>
      <c r="U1247" s="120"/>
      <c r="V1247" s="120"/>
      <c r="W1247" s="120"/>
      <c r="X1247" s="120"/>
      <c r="Y1247" s="127"/>
      <c r="Z1247" s="127"/>
      <c r="AA1247" s="127"/>
      <c r="AB1247" s="127"/>
      <c r="AC1247" s="127"/>
      <c r="AD1247" s="127"/>
      <c r="AE1247" s="127"/>
      <c r="AF1247" s="127"/>
      <c r="AG1247" s="127"/>
      <c r="AH1247" s="127"/>
      <c r="AI1247" s="127"/>
      <c r="AJ1247" s="127"/>
      <c r="AK1247" s="127"/>
      <c r="AL1247" s="127"/>
      <c r="AM1247" s="127"/>
      <c r="AN1247" s="127"/>
      <c r="AO1247" s="127"/>
      <c r="AP1247" s="127"/>
      <c r="AR1247" s="113"/>
      <c r="AS1247" s="113"/>
      <c r="AT1247" s="113"/>
    </row>
    <row r="1248" spans="1:46" s="114" customFormat="1" x14ac:dyDescent="0.2">
      <c r="A1248" s="113"/>
      <c r="B1248" s="120"/>
      <c r="C1248" s="120"/>
      <c r="D1248" s="120"/>
      <c r="E1248" s="120"/>
      <c r="F1248" s="120"/>
      <c r="G1248" s="120"/>
      <c r="H1248" s="120"/>
      <c r="I1248" s="120"/>
      <c r="J1248" s="120"/>
      <c r="K1248" s="120"/>
      <c r="L1248" s="120"/>
      <c r="M1248" s="120"/>
      <c r="N1248" s="120"/>
      <c r="O1248" s="120"/>
      <c r="P1248" s="120"/>
      <c r="Q1248" s="120"/>
      <c r="R1248" s="120"/>
      <c r="S1248" s="120"/>
      <c r="T1248" s="120"/>
      <c r="U1248" s="120"/>
      <c r="V1248" s="120"/>
      <c r="W1248" s="120"/>
      <c r="X1248" s="120"/>
      <c r="Y1248" s="127"/>
      <c r="Z1248" s="127"/>
      <c r="AA1248" s="127"/>
      <c r="AB1248" s="127"/>
      <c r="AC1248" s="127"/>
      <c r="AD1248" s="127"/>
      <c r="AE1248" s="127"/>
      <c r="AF1248" s="127"/>
      <c r="AG1248" s="127"/>
      <c r="AH1248" s="127"/>
      <c r="AI1248" s="127"/>
      <c r="AJ1248" s="127"/>
      <c r="AK1248" s="127"/>
      <c r="AL1248" s="127"/>
      <c r="AM1248" s="127"/>
      <c r="AN1248" s="127"/>
      <c r="AO1248" s="127"/>
      <c r="AP1248" s="127"/>
      <c r="AR1248" s="113"/>
      <c r="AS1248" s="113"/>
      <c r="AT1248" s="113"/>
    </row>
    <row r="1249" spans="1:46" s="114" customFormat="1" x14ac:dyDescent="0.2">
      <c r="A1249" s="113"/>
      <c r="B1249" s="120"/>
      <c r="C1249" s="120"/>
      <c r="D1249" s="120"/>
      <c r="E1249" s="120"/>
      <c r="F1249" s="120"/>
      <c r="G1249" s="120"/>
      <c r="H1249" s="120"/>
      <c r="I1249" s="120"/>
      <c r="J1249" s="120"/>
      <c r="K1249" s="120"/>
      <c r="L1249" s="120"/>
      <c r="M1249" s="120"/>
      <c r="N1249" s="120"/>
      <c r="O1249" s="120"/>
      <c r="P1249" s="120"/>
      <c r="Q1249" s="120"/>
      <c r="R1249" s="120"/>
      <c r="S1249" s="120"/>
      <c r="T1249" s="120"/>
      <c r="U1249" s="120"/>
      <c r="V1249" s="120"/>
      <c r="W1249" s="120"/>
      <c r="X1249" s="120"/>
      <c r="Y1249" s="127"/>
      <c r="Z1249" s="127"/>
      <c r="AA1249" s="127"/>
      <c r="AB1249" s="127"/>
      <c r="AC1249" s="127"/>
      <c r="AD1249" s="127"/>
      <c r="AE1249" s="127"/>
      <c r="AF1249" s="127"/>
      <c r="AG1249" s="127"/>
      <c r="AH1249" s="127"/>
      <c r="AI1249" s="127"/>
      <c r="AJ1249" s="127"/>
      <c r="AK1249" s="127"/>
      <c r="AL1249" s="127"/>
      <c r="AM1249" s="127"/>
      <c r="AN1249" s="127"/>
      <c r="AO1249" s="127"/>
      <c r="AP1249" s="127"/>
      <c r="AR1249" s="113"/>
      <c r="AS1249" s="113"/>
      <c r="AT1249" s="113"/>
    </row>
    <row r="1250" spans="1:46" s="114" customFormat="1" x14ac:dyDescent="0.2">
      <c r="A1250" s="113"/>
      <c r="B1250" s="120"/>
      <c r="C1250" s="120"/>
      <c r="D1250" s="120"/>
      <c r="E1250" s="120"/>
      <c r="F1250" s="120"/>
      <c r="G1250" s="120"/>
      <c r="H1250" s="120"/>
      <c r="I1250" s="120"/>
      <c r="J1250" s="120"/>
      <c r="K1250" s="120"/>
      <c r="L1250" s="120"/>
      <c r="M1250" s="120"/>
      <c r="N1250" s="120"/>
      <c r="O1250" s="120"/>
      <c r="P1250" s="120"/>
      <c r="Q1250" s="120"/>
      <c r="R1250" s="120"/>
      <c r="S1250" s="120"/>
      <c r="T1250" s="120"/>
      <c r="U1250" s="120"/>
      <c r="V1250" s="120"/>
      <c r="W1250" s="120"/>
      <c r="X1250" s="120"/>
      <c r="Y1250" s="127"/>
      <c r="Z1250" s="127"/>
      <c r="AA1250" s="127"/>
      <c r="AB1250" s="127"/>
      <c r="AC1250" s="127"/>
      <c r="AD1250" s="127"/>
      <c r="AE1250" s="127"/>
      <c r="AF1250" s="127"/>
      <c r="AG1250" s="127"/>
      <c r="AH1250" s="127"/>
      <c r="AI1250" s="127"/>
      <c r="AJ1250" s="127"/>
      <c r="AK1250" s="127"/>
      <c r="AL1250" s="127"/>
      <c r="AM1250" s="127"/>
      <c r="AN1250" s="127"/>
      <c r="AO1250" s="127"/>
      <c r="AP1250" s="127"/>
      <c r="AR1250" s="113"/>
      <c r="AS1250" s="113"/>
      <c r="AT1250" s="113"/>
    </row>
    <row r="1251" spans="1:46" s="114" customFormat="1" x14ac:dyDescent="0.2">
      <c r="A1251" s="113"/>
      <c r="B1251" s="120"/>
      <c r="C1251" s="120"/>
      <c r="D1251" s="120"/>
      <c r="E1251" s="120"/>
      <c r="F1251" s="120"/>
      <c r="G1251" s="120"/>
      <c r="H1251" s="120"/>
      <c r="I1251" s="120"/>
      <c r="J1251" s="120"/>
      <c r="K1251" s="120"/>
      <c r="L1251" s="120"/>
      <c r="M1251" s="120"/>
      <c r="N1251" s="120"/>
      <c r="O1251" s="120"/>
      <c r="P1251" s="120"/>
      <c r="Q1251" s="120"/>
      <c r="R1251" s="120"/>
      <c r="S1251" s="120"/>
      <c r="T1251" s="120"/>
      <c r="U1251" s="120"/>
      <c r="V1251" s="120"/>
      <c r="W1251" s="120"/>
      <c r="X1251" s="120"/>
      <c r="Y1251" s="127"/>
      <c r="Z1251" s="127"/>
      <c r="AA1251" s="127"/>
      <c r="AB1251" s="127"/>
      <c r="AC1251" s="127"/>
      <c r="AD1251" s="127"/>
      <c r="AE1251" s="127"/>
      <c r="AF1251" s="127"/>
      <c r="AG1251" s="127"/>
      <c r="AH1251" s="127"/>
      <c r="AI1251" s="127"/>
      <c r="AJ1251" s="127"/>
      <c r="AK1251" s="127"/>
      <c r="AL1251" s="127"/>
      <c r="AM1251" s="127"/>
      <c r="AN1251" s="127"/>
      <c r="AO1251" s="127"/>
      <c r="AP1251" s="127"/>
      <c r="AR1251" s="113"/>
      <c r="AS1251" s="113"/>
      <c r="AT1251" s="113"/>
    </row>
    <row r="1252" spans="1:46" s="114" customFormat="1" x14ac:dyDescent="0.2">
      <c r="A1252" s="113"/>
      <c r="B1252" s="120"/>
      <c r="C1252" s="120"/>
      <c r="D1252" s="120"/>
      <c r="E1252" s="120"/>
      <c r="F1252" s="120"/>
      <c r="G1252" s="120"/>
      <c r="H1252" s="120"/>
      <c r="I1252" s="120"/>
      <c r="J1252" s="120"/>
      <c r="K1252" s="120"/>
      <c r="L1252" s="120"/>
      <c r="M1252" s="120"/>
      <c r="N1252" s="120"/>
      <c r="O1252" s="120"/>
      <c r="P1252" s="120"/>
      <c r="Q1252" s="120"/>
      <c r="R1252" s="120"/>
      <c r="S1252" s="120"/>
      <c r="T1252" s="120"/>
      <c r="U1252" s="120"/>
      <c r="V1252" s="120"/>
      <c r="W1252" s="120"/>
      <c r="X1252" s="120"/>
      <c r="Y1252" s="127"/>
      <c r="Z1252" s="127"/>
      <c r="AA1252" s="127"/>
      <c r="AB1252" s="127"/>
      <c r="AC1252" s="127"/>
      <c r="AD1252" s="127"/>
      <c r="AE1252" s="127"/>
      <c r="AF1252" s="127"/>
      <c r="AG1252" s="127"/>
      <c r="AH1252" s="127"/>
      <c r="AI1252" s="127"/>
      <c r="AJ1252" s="127"/>
      <c r="AK1252" s="127"/>
      <c r="AL1252" s="127"/>
      <c r="AM1252" s="127"/>
      <c r="AN1252" s="127"/>
      <c r="AO1252" s="127"/>
      <c r="AP1252" s="127"/>
      <c r="AR1252" s="113"/>
      <c r="AS1252" s="113"/>
      <c r="AT1252" s="113"/>
    </row>
    <row r="1253" spans="1:46" s="114" customFormat="1" x14ac:dyDescent="0.2">
      <c r="A1253" s="113"/>
      <c r="B1253" s="120"/>
      <c r="C1253" s="120"/>
      <c r="D1253" s="120"/>
      <c r="E1253" s="120"/>
      <c r="F1253" s="120"/>
      <c r="G1253" s="120"/>
      <c r="H1253" s="120"/>
      <c r="I1253" s="120"/>
      <c r="J1253" s="120"/>
      <c r="K1253" s="120"/>
      <c r="L1253" s="120"/>
      <c r="M1253" s="120"/>
      <c r="N1253" s="120"/>
      <c r="O1253" s="120"/>
      <c r="P1253" s="120"/>
      <c r="Q1253" s="120"/>
      <c r="R1253" s="120"/>
      <c r="S1253" s="120"/>
      <c r="T1253" s="120"/>
      <c r="U1253" s="120"/>
      <c r="V1253" s="120"/>
      <c r="W1253" s="120"/>
      <c r="X1253" s="120"/>
      <c r="Y1253" s="127"/>
      <c r="Z1253" s="127"/>
      <c r="AA1253" s="127"/>
      <c r="AB1253" s="127"/>
      <c r="AC1253" s="127"/>
      <c r="AD1253" s="127"/>
      <c r="AE1253" s="127"/>
      <c r="AF1253" s="127"/>
      <c r="AG1253" s="127"/>
      <c r="AH1253" s="127"/>
      <c r="AI1253" s="127"/>
      <c r="AJ1253" s="127"/>
      <c r="AK1253" s="127"/>
      <c r="AL1253" s="127"/>
      <c r="AM1253" s="127"/>
      <c r="AN1253" s="127"/>
      <c r="AO1253" s="127"/>
      <c r="AP1253" s="127"/>
      <c r="AR1253" s="113"/>
      <c r="AS1253" s="113"/>
      <c r="AT1253" s="113"/>
    </row>
    <row r="1254" spans="1:46" s="114" customFormat="1" x14ac:dyDescent="0.2">
      <c r="A1254" s="113"/>
      <c r="B1254" s="120"/>
      <c r="C1254" s="120"/>
      <c r="D1254" s="120"/>
      <c r="E1254" s="120"/>
      <c r="F1254" s="120"/>
      <c r="G1254" s="120"/>
      <c r="H1254" s="120"/>
      <c r="I1254" s="120"/>
      <c r="J1254" s="120"/>
      <c r="K1254" s="120"/>
      <c r="L1254" s="120"/>
      <c r="M1254" s="120"/>
      <c r="N1254" s="120"/>
      <c r="O1254" s="120"/>
      <c r="P1254" s="120"/>
      <c r="Q1254" s="120"/>
      <c r="R1254" s="120"/>
      <c r="S1254" s="120"/>
      <c r="T1254" s="120"/>
      <c r="U1254" s="120"/>
      <c r="V1254" s="120"/>
      <c r="W1254" s="120"/>
      <c r="X1254" s="120"/>
      <c r="Y1254" s="127"/>
      <c r="Z1254" s="127"/>
      <c r="AA1254" s="127"/>
      <c r="AB1254" s="127"/>
      <c r="AC1254" s="127"/>
      <c r="AD1254" s="127"/>
      <c r="AE1254" s="127"/>
      <c r="AF1254" s="127"/>
      <c r="AG1254" s="127"/>
      <c r="AH1254" s="127"/>
      <c r="AI1254" s="127"/>
      <c r="AJ1254" s="127"/>
      <c r="AK1254" s="127"/>
      <c r="AL1254" s="127"/>
      <c r="AM1254" s="127"/>
      <c r="AN1254" s="127"/>
      <c r="AO1254" s="127"/>
      <c r="AP1254" s="127"/>
      <c r="AR1254" s="113"/>
      <c r="AS1254" s="113"/>
      <c r="AT1254" s="113"/>
    </row>
    <row r="1255" spans="1:46" s="114" customFormat="1" x14ac:dyDescent="0.2">
      <c r="A1255" s="113"/>
      <c r="B1255" s="120"/>
      <c r="C1255" s="120"/>
      <c r="D1255" s="120"/>
      <c r="E1255" s="120"/>
      <c r="F1255" s="120"/>
      <c r="G1255" s="120"/>
      <c r="H1255" s="120"/>
      <c r="I1255" s="120"/>
      <c r="J1255" s="120"/>
      <c r="K1255" s="120"/>
      <c r="L1255" s="120"/>
      <c r="M1255" s="120"/>
      <c r="N1255" s="120"/>
      <c r="O1255" s="120"/>
      <c r="P1255" s="120"/>
      <c r="Q1255" s="120"/>
      <c r="R1255" s="120"/>
      <c r="S1255" s="120"/>
      <c r="T1255" s="120"/>
      <c r="U1255" s="120"/>
      <c r="V1255" s="120"/>
      <c r="W1255" s="120"/>
      <c r="X1255" s="120"/>
      <c r="Y1255" s="127"/>
      <c r="Z1255" s="127"/>
      <c r="AA1255" s="127"/>
      <c r="AB1255" s="127"/>
      <c r="AC1255" s="127"/>
      <c r="AD1255" s="127"/>
      <c r="AE1255" s="127"/>
      <c r="AF1255" s="127"/>
      <c r="AG1255" s="127"/>
      <c r="AH1255" s="127"/>
      <c r="AI1255" s="127"/>
      <c r="AJ1255" s="127"/>
      <c r="AK1255" s="127"/>
      <c r="AL1255" s="127"/>
      <c r="AM1255" s="127"/>
      <c r="AN1255" s="127"/>
      <c r="AO1255" s="127"/>
      <c r="AP1255" s="127"/>
      <c r="AR1255" s="113"/>
      <c r="AS1255" s="113"/>
      <c r="AT1255" s="113"/>
    </row>
    <row r="1256" spans="1:46" s="114" customFormat="1" x14ac:dyDescent="0.2">
      <c r="A1256" s="113"/>
      <c r="B1256" s="120"/>
      <c r="C1256" s="120"/>
      <c r="D1256" s="120"/>
      <c r="E1256" s="120"/>
      <c r="F1256" s="120"/>
      <c r="G1256" s="120"/>
      <c r="H1256" s="120"/>
      <c r="I1256" s="120"/>
      <c r="J1256" s="120"/>
      <c r="K1256" s="120"/>
      <c r="L1256" s="120"/>
      <c r="M1256" s="120"/>
      <c r="N1256" s="120"/>
      <c r="O1256" s="120"/>
      <c r="P1256" s="120"/>
      <c r="Q1256" s="120"/>
      <c r="R1256" s="120"/>
      <c r="S1256" s="120"/>
      <c r="T1256" s="120"/>
      <c r="U1256" s="120"/>
      <c r="V1256" s="120"/>
      <c r="W1256" s="120"/>
      <c r="X1256" s="120"/>
      <c r="Y1256" s="127"/>
      <c r="Z1256" s="127"/>
      <c r="AA1256" s="127"/>
      <c r="AB1256" s="127"/>
      <c r="AC1256" s="127"/>
      <c r="AD1256" s="127"/>
      <c r="AE1256" s="127"/>
      <c r="AF1256" s="127"/>
      <c r="AG1256" s="127"/>
      <c r="AH1256" s="127"/>
      <c r="AI1256" s="127"/>
      <c r="AJ1256" s="127"/>
      <c r="AK1256" s="127"/>
      <c r="AL1256" s="127"/>
      <c r="AM1256" s="127"/>
      <c r="AN1256" s="127"/>
      <c r="AO1256" s="127"/>
      <c r="AP1256" s="127"/>
      <c r="AR1256" s="113"/>
      <c r="AS1256" s="113"/>
      <c r="AT1256" s="113"/>
    </row>
    <row r="1257" spans="1:46" s="114" customFormat="1" x14ac:dyDescent="0.2">
      <c r="A1257" s="113"/>
      <c r="B1257" s="120"/>
      <c r="C1257" s="120"/>
      <c r="D1257" s="120"/>
      <c r="E1257" s="120"/>
      <c r="F1257" s="120"/>
      <c r="G1257" s="120"/>
      <c r="H1257" s="120"/>
      <c r="I1257" s="120"/>
      <c r="J1257" s="120"/>
      <c r="K1257" s="120"/>
      <c r="L1257" s="120"/>
      <c r="M1257" s="120"/>
      <c r="N1257" s="120"/>
      <c r="O1257" s="120"/>
      <c r="P1257" s="120"/>
      <c r="Q1257" s="120"/>
      <c r="R1257" s="120"/>
      <c r="S1257" s="120"/>
      <c r="T1257" s="120"/>
      <c r="U1257" s="120"/>
      <c r="V1257" s="120"/>
      <c r="W1257" s="120"/>
      <c r="X1257" s="120"/>
      <c r="Y1257" s="127"/>
      <c r="Z1257" s="127"/>
      <c r="AA1257" s="127"/>
      <c r="AB1257" s="127"/>
      <c r="AC1257" s="127"/>
      <c r="AD1257" s="127"/>
      <c r="AE1257" s="127"/>
      <c r="AF1257" s="127"/>
      <c r="AG1257" s="127"/>
      <c r="AH1257" s="127"/>
      <c r="AI1257" s="127"/>
      <c r="AJ1257" s="127"/>
      <c r="AK1257" s="127"/>
      <c r="AL1257" s="127"/>
      <c r="AM1257" s="127"/>
      <c r="AN1257" s="127"/>
      <c r="AO1257" s="127"/>
      <c r="AP1257" s="127"/>
      <c r="AR1257" s="113"/>
      <c r="AS1257" s="113"/>
      <c r="AT1257" s="113"/>
    </row>
    <row r="1258" spans="1:46" s="114" customFormat="1" x14ac:dyDescent="0.2">
      <c r="A1258" s="113"/>
      <c r="B1258" s="120"/>
      <c r="C1258" s="120"/>
      <c r="D1258" s="120"/>
      <c r="E1258" s="120"/>
      <c r="F1258" s="120"/>
      <c r="G1258" s="120"/>
      <c r="H1258" s="120"/>
      <c r="I1258" s="120"/>
      <c r="J1258" s="120"/>
      <c r="K1258" s="120"/>
      <c r="L1258" s="120"/>
      <c r="M1258" s="120"/>
      <c r="N1258" s="120"/>
      <c r="O1258" s="120"/>
      <c r="P1258" s="120"/>
      <c r="Q1258" s="120"/>
      <c r="R1258" s="120"/>
      <c r="S1258" s="120"/>
      <c r="T1258" s="120"/>
      <c r="U1258" s="120"/>
      <c r="V1258" s="120"/>
      <c r="W1258" s="120"/>
      <c r="X1258" s="120"/>
      <c r="Y1258" s="127"/>
      <c r="Z1258" s="127"/>
      <c r="AA1258" s="127"/>
      <c r="AB1258" s="127"/>
      <c r="AC1258" s="127"/>
      <c r="AD1258" s="127"/>
      <c r="AE1258" s="127"/>
      <c r="AF1258" s="127"/>
      <c r="AG1258" s="127"/>
      <c r="AH1258" s="127"/>
      <c r="AI1258" s="127"/>
      <c r="AJ1258" s="127"/>
      <c r="AK1258" s="127"/>
      <c r="AL1258" s="127"/>
      <c r="AM1258" s="127"/>
      <c r="AN1258" s="127"/>
      <c r="AO1258" s="127"/>
      <c r="AP1258" s="127"/>
      <c r="AR1258" s="113"/>
      <c r="AS1258" s="113"/>
      <c r="AT1258" s="113"/>
    </row>
    <row r="1259" spans="1:46" s="114" customFormat="1" x14ac:dyDescent="0.2">
      <c r="A1259" s="113"/>
      <c r="B1259" s="120"/>
      <c r="C1259" s="120"/>
      <c r="D1259" s="120"/>
      <c r="E1259" s="120"/>
      <c r="F1259" s="120"/>
      <c r="G1259" s="120"/>
      <c r="H1259" s="120"/>
      <c r="I1259" s="120"/>
      <c r="J1259" s="120"/>
      <c r="K1259" s="120"/>
      <c r="L1259" s="120"/>
      <c r="M1259" s="120"/>
      <c r="N1259" s="120"/>
      <c r="O1259" s="120"/>
      <c r="P1259" s="120"/>
      <c r="Q1259" s="120"/>
      <c r="R1259" s="120"/>
      <c r="S1259" s="120"/>
      <c r="T1259" s="120"/>
      <c r="U1259" s="120"/>
      <c r="V1259" s="120"/>
      <c r="W1259" s="120"/>
      <c r="X1259" s="120"/>
      <c r="Y1259" s="127"/>
      <c r="Z1259" s="127"/>
      <c r="AA1259" s="127"/>
      <c r="AB1259" s="127"/>
      <c r="AC1259" s="127"/>
      <c r="AD1259" s="127"/>
      <c r="AE1259" s="127"/>
      <c r="AF1259" s="127"/>
      <c r="AG1259" s="127"/>
      <c r="AH1259" s="127"/>
      <c r="AI1259" s="127"/>
      <c r="AJ1259" s="127"/>
      <c r="AK1259" s="127"/>
      <c r="AL1259" s="127"/>
      <c r="AM1259" s="127"/>
      <c r="AN1259" s="127"/>
      <c r="AO1259" s="127"/>
      <c r="AP1259" s="127"/>
      <c r="AR1259" s="113"/>
      <c r="AS1259" s="113"/>
      <c r="AT1259" s="113"/>
    </row>
    <row r="1260" spans="1:46" s="114" customFormat="1" x14ac:dyDescent="0.2">
      <c r="A1260" s="113"/>
      <c r="B1260" s="120"/>
      <c r="C1260" s="120"/>
      <c r="D1260" s="120"/>
      <c r="E1260" s="120"/>
      <c r="F1260" s="120"/>
      <c r="G1260" s="120"/>
      <c r="H1260" s="120"/>
      <c r="I1260" s="120"/>
      <c r="J1260" s="120"/>
      <c r="K1260" s="120"/>
      <c r="L1260" s="120"/>
      <c r="M1260" s="120"/>
      <c r="N1260" s="120"/>
      <c r="O1260" s="120"/>
      <c r="P1260" s="120"/>
      <c r="Q1260" s="120"/>
      <c r="R1260" s="120"/>
      <c r="S1260" s="120"/>
      <c r="T1260" s="120"/>
      <c r="U1260" s="120"/>
      <c r="V1260" s="120"/>
      <c r="W1260" s="120"/>
      <c r="X1260" s="120"/>
      <c r="Y1260" s="127"/>
      <c r="Z1260" s="127"/>
      <c r="AA1260" s="127"/>
      <c r="AB1260" s="127"/>
      <c r="AC1260" s="127"/>
      <c r="AD1260" s="127"/>
      <c r="AE1260" s="127"/>
      <c r="AF1260" s="127"/>
      <c r="AG1260" s="127"/>
      <c r="AH1260" s="127"/>
      <c r="AI1260" s="127"/>
      <c r="AJ1260" s="127"/>
      <c r="AK1260" s="127"/>
      <c r="AL1260" s="127"/>
      <c r="AM1260" s="127"/>
      <c r="AN1260" s="127"/>
      <c r="AO1260" s="127"/>
      <c r="AP1260" s="127"/>
      <c r="AR1260" s="113"/>
      <c r="AS1260" s="113"/>
      <c r="AT1260" s="113"/>
    </row>
    <row r="1261" spans="1:46" s="114" customFormat="1" x14ac:dyDescent="0.2">
      <c r="A1261" s="113"/>
      <c r="B1261" s="120"/>
      <c r="C1261" s="120"/>
      <c r="D1261" s="120"/>
      <c r="E1261" s="120"/>
      <c r="F1261" s="120"/>
      <c r="G1261" s="120"/>
      <c r="H1261" s="120"/>
      <c r="I1261" s="120"/>
      <c r="J1261" s="120"/>
      <c r="K1261" s="120"/>
      <c r="L1261" s="120"/>
      <c r="M1261" s="120"/>
      <c r="N1261" s="120"/>
      <c r="O1261" s="120"/>
      <c r="P1261" s="120"/>
      <c r="Q1261" s="120"/>
      <c r="R1261" s="120"/>
      <c r="S1261" s="120"/>
      <c r="T1261" s="120"/>
      <c r="U1261" s="120"/>
      <c r="V1261" s="120"/>
      <c r="W1261" s="120"/>
      <c r="X1261" s="120"/>
      <c r="Y1261" s="127"/>
      <c r="Z1261" s="127"/>
      <c r="AA1261" s="127"/>
      <c r="AB1261" s="127"/>
      <c r="AC1261" s="127"/>
      <c r="AD1261" s="127"/>
      <c r="AE1261" s="127"/>
      <c r="AF1261" s="127"/>
      <c r="AG1261" s="127"/>
      <c r="AH1261" s="127"/>
      <c r="AI1261" s="127"/>
      <c r="AJ1261" s="127"/>
      <c r="AK1261" s="127"/>
      <c r="AL1261" s="127"/>
      <c r="AM1261" s="127"/>
      <c r="AN1261" s="127"/>
      <c r="AO1261" s="127"/>
      <c r="AP1261" s="127"/>
      <c r="AR1261" s="113"/>
      <c r="AS1261" s="113"/>
      <c r="AT1261" s="113"/>
    </row>
    <row r="1262" spans="1:46" s="114" customFormat="1" x14ac:dyDescent="0.2">
      <c r="A1262" s="113"/>
      <c r="B1262" s="120"/>
      <c r="C1262" s="120"/>
      <c r="D1262" s="120"/>
      <c r="E1262" s="120"/>
      <c r="F1262" s="120"/>
      <c r="G1262" s="120"/>
      <c r="H1262" s="120"/>
      <c r="I1262" s="120"/>
      <c r="J1262" s="120"/>
      <c r="K1262" s="120"/>
      <c r="L1262" s="120"/>
      <c r="M1262" s="120"/>
      <c r="N1262" s="120"/>
      <c r="O1262" s="120"/>
      <c r="P1262" s="120"/>
      <c r="Q1262" s="120"/>
      <c r="R1262" s="120"/>
      <c r="S1262" s="120"/>
      <c r="T1262" s="120"/>
      <c r="U1262" s="120"/>
      <c r="V1262" s="120"/>
      <c r="W1262" s="120"/>
      <c r="X1262" s="120"/>
      <c r="Y1262" s="127"/>
      <c r="Z1262" s="127"/>
      <c r="AA1262" s="127"/>
      <c r="AB1262" s="127"/>
      <c r="AC1262" s="127"/>
      <c r="AD1262" s="127"/>
      <c r="AE1262" s="127"/>
      <c r="AF1262" s="127"/>
      <c r="AG1262" s="127"/>
      <c r="AH1262" s="127"/>
      <c r="AI1262" s="127"/>
      <c r="AJ1262" s="127"/>
      <c r="AK1262" s="127"/>
      <c r="AL1262" s="127"/>
      <c r="AM1262" s="127"/>
      <c r="AN1262" s="127"/>
      <c r="AO1262" s="127"/>
      <c r="AP1262" s="127"/>
      <c r="AR1262" s="113"/>
      <c r="AS1262" s="113"/>
      <c r="AT1262" s="113"/>
    </row>
    <row r="1263" spans="1:46" s="114" customFormat="1" x14ac:dyDescent="0.2">
      <c r="A1263" s="113"/>
      <c r="B1263" s="120"/>
      <c r="C1263" s="120"/>
      <c r="D1263" s="120"/>
      <c r="E1263" s="120"/>
      <c r="F1263" s="120"/>
      <c r="G1263" s="120"/>
      <c r="H1263" s="120"/>
      <c r="I1263" s="120"/>
      <c r="J1263" s="120"/>
      <c r="K1263" s="120"/>
      <c r="L1263" s="120"/>
      <c r="M1263" s="120"/>
      <c r="N1263" s="120"/>
      <c r="O1263" s="120"/>
      <c r="P1263" s="120"/>
      <c r="Q1263" s="120"/>
      <c r="R1263" s="120"/>
      <c r="S1263" s="120"/>
      <c r="T1263" s="120"/>
      <c r="U1263" s="120"/>
      <c r="V1263" s="120"/>
      <c r="W1263" s="120"/>
      <c r="X1263" s="120"/>
      <c r="Y1263" s="127"/>
      <c r="Z1263" s="127"/>
      <c r="AA1263" s="127"/>
      <c r="AB1263" s="127"/>
      <c r="AC1263" s="127"/>
      <c r="AD1263" s="127"/>
      <c r="AE1263" s="127"/>
      <c r="AF1263" s="127"/>
      <c r="AG1263" s="127"/>
      <c r="AH1263" s="127"/>
      <c r="AI1263" s="127"/>
      <c r="AJ1263" s="127"/>
      <c r="AK1263" s="127"/>
      <c r="AL1263" s="127"/>
      <c r="AM1263" s="127"/>
      <c r="AN1263" s="127"/>
      <c r="AO1263" s="127"/>
      <c r="AP1263" s="127"/>
      <c r="AR1263" s="113"/>
      <c r="AS1263" s="113"/>
      <c r="AT1263" s="113"/>
    </row>
    <row r="1264" spans="1:46" s="114" customFormat="1" x14ac:dyDescent="0.2">
      <c r="A1264" s="113"/>
      <c r="B1264" s="120"/>
      <c r="C1264" s="120"/>
      <c r="D1264" s="120"/>
      <c r="E1264" s="120"/>
      <c r="F1264" s="120"/>
      <c r="G1264" s="120"/>
      <c r="H1264" s="120"/>
      <c r="I1264" s="120"/>
      <c r="J1264" s="120"/>
      <c r="K1264" s="120"/>
      <c r="L1264" s="120"/>
      <c r="M1264" s="120"/>
      <c r="N1264" s="120"/>
      <c r="O1264" s="120"/>
      <c r="P1264" s="120"/>
      <c r="Q1264" s="120"/>
      <c r="R1264" s="120"/>
      <c r="S1264" s="120"/>
      <c r="T1264" s="120"/>
      <c r="U1264" s="120"/>
      <c r="V1264" s="120"/>
      <c r="W1264" s="120"/>
      <c r="X1264" s="120"/>
      <c r="Y1264" s="127"/>
      <c r="Z1264" s="127"/>
      <c r="AA1264" s="127"/>
      <c r="AB1264" s="127"/>
      <c r="AC1264" s="127"/>
      <c r="AD1264" s="127"/>
      <c r="AE1264" s="127"/>
      <c r="AF1264" s="127"/>
      <c r="AG1264" s="127"/>
      <c r="AH1264" s="127"/>
      <c r="AI1264" s="127"/>
      <c r="AJ1264" s="127"/>
      <c r="AK1264" s="127"/>
      <c r="AL1264" s="127"/>
      <c r="AM1264" s="127"/>
      <c r="AN1264" s="127"/>
      <c r="AO1264" s="127"/>
      <c r="AP1264" s="127"/>
      <c r="AR1264" s="113"/>
      <c r="AS1264" s="113"/>
      <c r="AT1264" s="113"/>
    </row>
    <row r="1265" spans="1:46" s="114" customFormat="1" x14ac:dyDescent="0.2">
      <c r="A1265" s="113"/>
      <c r="B1265" s="120"/>
      <c r="C1265" s="120"/>
      <c r="D1265" s="120"/>
      <c r="E1265" s="120"/>
      <c r="F1265" s="120"/>
      <c r="G1265" s="120"/>
      <c r="H1265" s="120"/>
      <c r="I1265" s="120"/>
      <c r="J1265" s="120"/>
      <c r="K1265" s="120"/>
      <c r="L1265" s="120"/>
      <c r="M1265" s="120"/>
      <c r="N1265" s="120"/>
      <c r="O1265" s="120"/>
      <c r="P1265" s="120"/>
      <c r="Q1265" s="120"/>
      <c r="R1265" s="120"/>
      <c r="S1265" s="120"/>
      <c r="T1265" s="120"/>
      <c r="U1265" s="120"/>
      <c r="V1265" s="120"/>
      <c r="W1265" s="120"/>
      <c r="X1265" s="120"/>
      <c r="Y1265" s="127"/>
      <c r="Z1265" s="127"/>
      <c r="AA1265" s="127"/>
      <c r="AB1265" s="127"/>
      <c r="AC1265" s="127"/>
      <c r="AD1265" s="127"/>
      <c r="AE1265" s="127"/>
      <c r="AF1265" s="127"/>
      <c r="AG1265" s="127"/>
      <c r="AH1265" s="127"/>
      <c r="AI1265" s="127"/>
      <c r="AJ1265" s="127"/>
      <c r="AK1265" s="127"/>
      <c r="AL1265" s="127"/>
      <c r="AM1265" s="127"/>
      <c r="AN1265" s="127"/>
      <c r="AO1265" s="127"/>
      <c r="AP1265" s="127"/>
      <c r="AR1265" s="113"/>
      <c r="AS1265" s="113"/>
      <c r="AT1265" s="113"/>
    </row>
    <row r="1266" spans="1:46" s="114" customFormat="1" x14ac:dyDescent="0.2">
      <c r="A1266" s="113"/>
      <c r="B1266" s="120"/>
      <c r="C1266" s="120"/>
      <c r="D1266" s="120"/>
      <c r="E1266" s="120"/>
      <c r="F1266" s="120"/>
      <c r="G1266" s="120"/>
      <c r="H1266" s="120"/>
      <c r="I1266" s="120"/>
      <c r="J1266" s="120"/>
      <c r="K1266" s="120"/>
      <c r="L1266" s="120"/>
      <c r="M1266" s="120"/>
      <c r="N1266" s="120"/>
      <c r="O1266" s="120"/>
      <c r="P1266" s="120"/>
      <c r="Q1266" s="120"/>
      <c r="R1266" s="120"/>
      <c r="S1266" s="120"/>
      <c r="T1266" s="120"/>
      <c r="U1266" s="120"/>
      <c r="V1266" s="120"/>
      <c r="W1266" s="120"/>
      <c r="X1266" s="120"/>
      <c r="Y1266" s="127"/>
      <c r="Z1266" s="127"/>
      <c r="AA1266" s="127"/>
      <c r="AB1266" s="127"/>
      <c r="AC1266" s="127"/>
      <c r="AD1266" s="127"/>
      <c r="AE1266" s="127"/>
      <c r="AF1266" s="127"/>
      <c r="AG1266" s="127"/>
      <c r="AH1266" s="127"/>
      <c r="AI1266" s="127"/>
      <c r="AJ1266" s="127"/>
      <c r="AK1266" s="127"/>
      <c r="AL1266" s="127"/>
      <c r="AM1266" s="127"/>
      <c r="AN1266" s="127"/>
      <c r="AO1266" s="127"/>
      <c r="AP1266" s="127"/>
      <c r="AR1266" s="113"/>
      <c r="AS1266" s="113"/>
      <c r="AT1266" s="113"/>
    </row>
    <row r="1267" spans="1:46" s="114" customFormat="1" x14ac:dyDescent="0.2">
      <c r="A1267" s="113"/>
      <c r="B1267" s="120"/>
      <c r="C1267" s="120"/>
      <c r="D1267" s="120"/>
      <c r="E1267" s="120"/>
      <c r="F1267" s="120"/>
      <c r="G1267" s="120"/>
      <c r="H1267" s="120"/>
      <c r="I1267" s="120"/>
      <c r="J1267" s="120"/>
      <c r="K1267" s="120"/>
      <c r="L1267" s="120"/>
      <c r="M1267" s="120"/>
      <c r="N1267" s="120"/>
      <c r="O1267" s="120"/>
      <c r="P1267" s="120"/>
      <c r="Q1267" s="120"/>
      <c r="R1267" s="120"/>
      <c r="S1267" s="120"/>
      <c r="T1267" s="120"/>
      <c r="U1267" s="120"/>
      <c r="V1267" s="120"/>
      <c r="W1267" s="120"/>
      <c r="X1267" s="120"/>
      <c r="Y1267" s="127"/>
      <c r="Z1267" s="127"/>
      <c r="AA1267" s="127"/>
      <c r="AB1267" s="127"/>
      <c r="AC1267" s="127"/>
      <c r="AD1267" s="127"/>
      <c r="AE1267" s="127"/>
      <c r="AF1267" s="127"/>
      <c r="AG1267" s="127"/>
      <c r="AH1267" s="127"/>
      <c r="AI1267" s="127"/>
      <c r="AJ1267" s="127"/>
      <c r="AK1267" s="127"/>
      <c r="AL1267" s="127"/>
      <c r="AM1267" s="127"/>
      <c r="AN1267" s="127"/>
      <c r="AO1267" s="127"/>
      <c r="AP1267" s="127"/>
      <c r="AR1267" s="113"/>
      <c r="AS1267" s="113"/>
      <c r="AT1267" s="113"/>
    </row>
    <row r="1268" spans="1:46" s="114" customFormat="1" x14ac:dyDescent="0.2">
      <c r="A1268" s="113"/>
      <c r="B1268" s="120"/>
      <c r="C1268" s="120"/>
      <c r="D1268" s="120"/>
      <c r="E1268" s="120"/>
      <c r="F1268" s="120"/>
      <c r="G1268" s="120"/>
      <c r="H1268" s="120"/>
      <c r="I1268" s="120"/>
      <c r="J1268" s="120"/>
      <c r="K1268" s="120"/>
      <c r="L1268" s="120"/>
      <c r="M1268" s="120"/>
      <c r="N1268" s="120"/>
      <c r="O1268" s="120"/>
      <c r="P1268" s="120"/>
      <c r="Q1268" s="120"/>
      <c r="R1268" s="120"/>
      <c r="S1268" s="120"/>
      <c r="T1268" s="120"/>
      <c r="U1268" s="120"/>
      <c r="V1268" s="120"/>
      <c r="W1268" s="120"/>
      <c r="X1268" s="120"/>
      <c r="Y1268" s="127"/>
      <c r="Z1268" s="127"/>
      <c r="AA1268" s="127"/>
      <c r="AB1268" s="127"/>
      <c r="AC1268" s="127"/>
      <c r="AD1268" s="127"/>
      <c r="AE1268" s="127"/>
      <c r="AF1268" s="127"/>
      <c r="AG1268" s="127"/>
      <c r="AH1268" s="127"/>
      <c r="AI1268" s="127"/>
      <c r="AJ1268" s="127"/>
      <c r="AK1268" s="127"/>
      <c r="AL1268" s="127"/>
      <c r="AM1268" s="127"/>
      <c r="AN1268" s="127"/>
      <c r="AO1268" s="127"/>
      <c r="AP1268" s="127"/>
      <c r="AR1268" s="113"/>
      <c r="AS1268" s="113"/>
      <c r="AT1268" s="113"/>
    </row>
    <row r="1269" spans="1:46" s="114" customFormat="1" x14ac:dyDescent="0.2">
      <c r="A1269" s="113"/>
      <c r="B1269" s="120"/>
      <c r="C1269" s="120"/>
      <c r="D1269" s="120"/>
      <c r="E1269" s="120"/>
      <c r="F1269" s="120"/>
      <c r="G1269" s="120"/>
      <c r="H1269" s="120"/>
      <c r="I1269" s="120"/>
      <c r="J1269" s="120"/>
      <c r="K1269" s="120"/>
      <c r="L1269" s="120"/>
      <c r="M1269" s="120"/>
      <c r="N1269" s="120"/>
      <c r="O1269" s="120"/>
      <c r="P1269" s="120"/>
      <c r="Q1269" s="120"/>
      <c r="R1269" s="120"/>
      <c r="S1269" s="120"/>
      <c r="T1269" s="120"/>
      <c r="U1269" s="120"/>
      <c r="V1269" s="120"/>
      <c r="W1269" s="120"/>
      <c r="X1269" s="120"/>
      <c r="Y1269" s="127"/>
      <c r="Z1269" s="127"/>
      <c r="AA1269" s="127"/>
      <c r="AB1269" s="127"/>
      <c r="AC1269" s="127"/>
      <c r="AD1269" s="127"/>
      <c r="AE1269" s="127"/>
      <c r="AF1269" s="127"/>
      <c r="AG1269" s="127"/>
      <c r="AH1269" s="127"/>
      <c r="AI1269" s="127"/>
      <c r="AJ1269" s="127"/>
      <c r="AK1269" s="127"/>
      <c r="AL1269" s="127"/>
      <c r="AM1269" s="127"/>
      <c r="AN1269" s="127"/>
      <c r="AO1269" s="127"/>
      <c r="AP1269" s="127"/>
      <c r="AR1269" s="113"/>
      <c r="AS1269" s="113"/>
      <c r="AT1269" s="113"/>
    </row>
    <row r="1270" spans="1:46" s="114" customFormat="1" x14ac:dyDescent="0.2">
      <c r="A1270" s="113"/>
      <c r="B1270" s="120"/>
      <c r="C1270" s="120"/>
      <c r="D1270" s="120"/>
      <c r="E1270" s="120"/>
      <c r="F1270" s="120"/>
      <c r="G1270" s="120"/>
      <c r="H1270" s="120"/>
      <c r="I1270" s="120"/>
      <c r="J1270" s="120"/>
      <c r="K1270" s="120"/>
      <c r="L1270" s="120"/>
      <c r="M1270" s="120"/>
      <c r="N1270" s="120"/>
      <c r="O1270" s="120"/>
      <c r="P1270" s="120"/>
      <c r="Q1270" s="120"/>
      <c r="R1270" s="120"/>
      <c r="S1270" s="120"/>
      <c r="T1270" s="120"/>
      <c r="U1270" s="120"/>
      <c r="V1270" s="120"/>
      <c r="W1270" s="120"/>
      <c r="X1270" s="120"/>
      <c r="Y1270" s="127"/>
      <c r="Z1270" s="127"/>
      <c r="AA1270" s="127"/>
      <c r="AB1270" s="127"/>
      <c r="AC1270" s="127"/>
      <c r="AD1270" s="127"/>
      <c r="AE1270" s="127"/>
      <c r="AF1270" s="127"/>
      <c r="AG1270" s="127"/>
      <c r="AH1270" s="127"/>
      <c r="AI1270" s="127"/>
      <c r="AJ1270" s="127"/>
      <c r="AK1270" s="127"/>
      <c r="AL1270" s="127"/>
      <c r="AM1270" s="127"/>
      <c r="AN1270" s="127"/>
      <c r="AO1270" s="127"/>
      <c r="AP1270" s="127"/>
      <c r="AR1270" s="113"/>
      <c r="AS1270" s="113"/>
      <c r="AT1270" s="113"/>
    </row>
    <row r="1271" spans="1:46" s="114" customFormat="1" x14ac:dyDescent="0.2">
      <c r="A1271" s="113"/>
      <c r="B1271" s="120"/>
      <c r="C1271" s="120"/>
      <c r="D1271" s="120"/>
      <c r="E1271" s="120"/>
      <c r="F1271" s="120"/>
      <c r="G1271" s="120"/>
      <c r="H1271" s="120"/>
      <c r="I1271" s="120"/>
      <c r="J1271" s="120"/>
      <c r="K1271" s="120"/>
      <c r="L1271" s="120"/>
      <c r="M1271" s="120"/>
      <c r="N1271" s="120"/>
      <c r="O1271" s="120"/>
      <c r="P1271" s="120"/>
      <c r="Q1271" s="120"/>
      <c r="R1271" s="120"/>
      <c r="S1271" s="120"/>
      <c r="T1271" s="120"/>
      <c r="U1271" s="120"/>
      <c r="V1271" s="120"/>
      <c r="W1271" s="120"/>
      <c r="X1271" s="120"/>
      <c r="Y1271" s="127"/>
      <c r="Z1271" s="127"/>
      <c r="AA1271" s="127"/>
      <c r="AB1271" s="127"/>
      <c r="AC1271" s="127"/>
      <c r="AD1271" s="127"/>
      <c r="AE1271" s="127"/>
      <c r="AF1271" s="127"/>
      <c r="AG1271" s="127"/>
      <c r="AH1271" s="127"/>
      <c r="AI1271" s="127"/>
      <c r="AJ1271" s="127"/>
      <c r="AK1271" s="127"/>
      <c r="AL1271" s="127"/>
      <c r="AM1271" s="127"/>
      <c r="AN1271" s="127"/>
      <c r="AO1271" s="127"/>
      <c r="AP1271" s="127"/>
      <c r="AR1271" s="113"/>
      <c r="AS1271" s="113"/>
      <c r="AT1271" s="113"/>
    </row>
    <row r="1272" spans="1:46" s="114" customFormat="1" x14ac:dyDescent="0.2">
      <c r="A1272" s="113"/>
      <c r="B1272" s="120"/>
      <c r="C1272" s="120"/>
      <c r="D1272" s="120"/>
      <c r="E1272" s="120"/>
      <c r="F1272" s="120"/>
      <c r="G1272" s="120"/>
      <c r="H1272" s="120"/>
      <c r="I1272" s="120"/>
      <c r="J1272" s="120"/>
      <c r="K1272" s="120"/>
      <c r="L1272" s="120"/>
      <c r="M1272" s="120"/>
      <c r="N1272" s="120"/>
      <c r="O1272" s="120"/>
      <c r="P1272" s="120"/>
      <c r="Q1272" s="120"/>
      <c r="R1272" s="120"/>
      <c r="S1272" s="120"/>
      <c r="T1272" s="120"/>
      <c r="U1272" s="120"/>
      <c r="V1272" s="120"/>
      <c r="W1272" s="120"/>
      <c r="X1272" s="120"/>
      <c r="Y1272" s="127"/>
      <c r="Z1272" s="127"/>
      <c r="AA1272" s="127"/>
      <c r="AB1272" s="127"/>
      <c r="AC1272" s="127"/>
      <c r="AD1272" s="127"/>
      <c r="AE1272" s="127"/>
      <c r="AF1272" s="127"/>
      <c r="AG1272" s="127"/>
      <c r="AH1272" s="127"/>
      <c r="AI1272" s="127"/>
      <c r="AJ1272" s="127"/>
      <c r="AK1272" s="127"/>
      <c r="AL1272" s="127"/>
      <c r="AM1272" s="127"/>
      <c r="AN1272" s="127"/>
      <c r="AO1272" s="127"/>
      <c r="AP1272" s="127"/>
      <c r="AR1272" s="113"/>
      <c r="AS1272" s="113"/>
      <c r="AT1272" s="113"/>
    </row>
    <row r="1273" spans="1:46" s="114" customFormat="1" x14ac:dyDescent="0.2">
      <c r="A1273" s="113"/>
      <c r="B1273" s="120"/>
      <c r="C1273" s="120"/>
      <c r="D1273" s="120"/>
      <c r="E1273" s="120"/>
      <c r="F1273" s="120"/>
      <c r="G1273" s="120"/>
      <c r="H1273" s="120"/>
      <c r="I1273" s="120"/>
      <c r="J1273" s="120"/>
      <c r="K1273" s="120"/>
      <c r="L1273" s="120"/>
      <c r="M1273" s="120"/>
      <c r="N1273" s="120"/>
      <c r="O1273" s="120"/>
      <c r="P1273" s="120"/>
      <c r="Q1273" s="120"/>
      <c r="R1273" s="120"/>
      <c r="S1273" s="120"/>
      <c r="T1273" s="120"/>
      <c r="U1273" s="120"/>
      <c r="V1273" s="120"/>
      <c r="W1273" s="120"/>
      <c r="X1273" s="120"/>
      <c r="Y1273" s="127"/>
      <c r="Z1273" s="127"/>
      <c r="AA1273" s="127"/>
      <c r="AB1273" s="127"/>
      <c r="AC1273" s="127"/>
      <c r="AD1273" s="127"/>
      <c r="AE1273" s="127"/>
      <c r="AF1273" s="127"/>
      <c r="AG1273" s="127"/>
      <c r="AH1273" s="127"/>
      <c r="AI1273" s="127"/>
      <c r="AJ1273" s="127"/>
      <c r="AK1273" s="127"/>
      <c r="AL1273" s="127"/>
      <c r="AM1273" s="127"/>
      <c r="AN1273" s="127"/>
      <c r="AO1273" s="127"/>
      <c r="AP1273" s="127"/>
      <c r="AR1273" s="113"/>
      <c r="AS1273" s="113"/>
      <c r="AT1273" s="113"/>
    </row>
    <row r="1274" spans="1:46" s="114" customFormat="1" x14ac:dyDescent="0.2">
      <c r="A1274" s="113"/>
      <c r="B1274" s="120"/>
      <c r="C1274" s="120"/>
      <c r="D1274" s="120"/>
      <c r="E1274" s="120"/>
      <c r="F1274" s="120"/>
      <c r="G1274" s="120"/>
      <c r="H1274" s="120"/>
      <c r="I1274" s="120"/>
      <c r="J1274" s="120"/>
      <c r="K1274" s="120"/>
      <c r="L1274" s="120"/>
      <c r="M1274" s="120"/>
      <c r="N1274" s="120"/>
      <c r="O1274" s="120"/>
      <c r="P1274" s="120"/>
      <c r="Q1274" s="120"/>
      <c r="R1274" s="120"/>
      <c r="S1274" s="120"/>
      <c r="T1274" s="120"/>
      <c r="U1274" s="120"/>
      <c r="V1274" s="120"/>
      <c r="W1274" s="120"/>
      <c r="X1274" s="120"/>
      <c r="Y1274" s="127"/>
      <c r="Z1274" s="127"/>
      <c r="AA1274" s="127"/>
      <c r="AB1274" s="127"/>
      <c r="AC1274" s="127"/>
      <c r="AD1274" s="127"/>
      <c r="AE1274" s="127"/>
      <c r="AF1274" s="127"/>
      <c r="AG1274" s="127"/>
      <c r="AH1274" s="127"/>
      <c r="AI1274" s="127"/>
      <c r="AJ1274" s="127"/>
      <c r="AK1274" s="127"/>
      <c r="AL1274" s="127"/>
      <c r="AM1274" s="127"/>
      <c r="AN1274" s="127"/>
      <c r="AO1274" s="127"/>
      <c r="AP1274" s="127"/>
      <c r="AR1274" s="113"/>
      <c r="AS1274" s="113"/>
      <c r="AT1274" s="113"/>
    </row>
    <row r="1275" spans="1:46" s="114" customFormat="1" x14ac:dyDescent="0.2">
      <c r="A1275" s="113"/>
      <c r="B1275" s="120"/>
      <c r="C1275" s="120"/>
      <c r="D1275" s="120"/>
      <c r="E1275" s="120"/>
      <c r="F1275" s="120"/>
      <c r="G1275" s="120"/>
      <c r="H1275" s="120"/>
      <c r="I1275" s="120"/>
      <c r="J1275" s="120"/>
      <c r="K1275" s="120"/>
      <c r="L1275" s="120"/>
      <c r="M1275" s="120"/>
      <c r="N1275" s="120"/>
      <c r="O1275" s="120"/>
      <c r="P1275" s="120"/>
      <c r="Q1275" s="120"/>
      <c r="R1275" s="120"/>
      <c r="S1275" s="120"/>
      <c r="T1275" s="120"/>
      <c r="U1275" s="120"/>
      <c r="V1275" s="120"/>
      <c r="W1275" s="120"/>
      <c r="X1275" s="120"/>
      <c r="Y1275" s="127"/>
      <c r="Z1275" s="127"/>
      <c r="AA1275" s="127"/>
      <c r="AB1275" s="127"/>
      <c r="AC1275" s="127"/>
      <c r="AD1275" s="127"/>
      <c r="AE1275" s="127"/>
      <c r="AF1275" s="127"/>
      <c r="AG1275" s="127"/>
      <c r="AH1275" s="127"/>
      <c r="AI1275" s="127"/>
      <c r="AJ1275" s="127"/>
      <c r="AK1275" s="127"/>
      <c r="AL1275" s="127"/>
      <c r="AM1275" s="127"/>
      <c r="AN1275" s="127"/>
      <c r="AO1275" s="127"/>
      <c r="AP1275" s="127"/>
      <c r="AR1275" s="113"/>
      <c r="AS1275" s="113"/>
      <c r="AT1275" s="113"/>
    </row>
    <row r="1276" spans="1:46" s="114" customFormat="1" x14ac:dyDescent="0.2">
      <c r="A1276" s="113"/>
      <c r="B1276" s="120"/>
      <c r="C1276" s="120"/>
      <c r="D1276" s="120"/>
      <c r="E1276" s="120"/>
      <c r="F1276" s="120"/>
      <c r="G1276" s="120"/>
      <c r="H1276" s="120"/>
      <c r="I1276" s="120"/>
      <c r="J1276" s="120"/>
      <c r="K1276" s="120"/>
      <c r="L1276" s="120"/>
      <c r="M1276" s="120"/>
      <c r="N1276" s="120"/>
      <c r="O1276" s="120"/>
      <c r="P1276" s="120"/>
      <c r="Q1276" s="120"/>
      <c r="R1276" s="120"/>
      <c r="S1276" s="120"/>
      <c r="T1276" s="120"/>
      <c r="U1276" s="120"/>
      <c r="V1276" s="120"/>
      <c r="W1276" s="120"/>
      <c r="X1276" s="120"/>
      <c r="Y1276" s="127"/>
      <c r="Z1276" s="127"/>
      <c r="AA1276" s="127"/>
      <c r="AB1276" s="127"/>
      <c r="AC1276" s="127"/>
      <c r="AD1276" s="127"/>
      <c r="AE1276" s="127"/>
      <c r="AF1276" s="127"/>
      <c r="AG1276" s="127"/>
      <c r="AH1276" s="127"/>
      <c r="AI1276" s="127"/>
      <c r="AJ1276" s="127"/>
      <c r="AK1276" s="127"/>
      <c r="AL1276" s="127"/>
      <c r="AM1276" s="127"/>
      <c r="AN1276" s="127"/>
      <c r="AO1276" s="127"/>
      <c r="AP1276" s="127"/>
      <c r="AR1276" s="113"/>
      <c r="AS1276" s="113"/>
      <c r="AT1276" s="113"/>
    </row>
    <row r="1277" spans="1:46" s="114" customFormat="1" x14ac:dyDescent="0.2">
      <c r="A1277" s="113"/>
      <c r="B1277" s="120"/>
      <c r="C1277" s="120"/>
      <c r="D1277" s="120"/>
      <c r="E1277" s="120"/>
      <c r="F1277" s="120"/>
      <c r="G1277" s="120"/>
      <c r="H1277" s="120"/>
      <c r="I1277" s="120"/>
      <c r="J1277" s="120"/>
      <c r="K1277" s="120"/>
      <c r="L1277" s="120"/>
      <c r="M1277" s="120"/>
      <c r="N1277" s="120"/>
      <c r="O1277" s="120"/>
      <c r="P1277" s="120"/>
      <c r="Q1277" s="120"/>
      <c r="R1277" s="120"/>
      <c r="S1277" s="120"/>
      <c r="T1277" s="120"/>
      <c r="U1277" s="120"/>
      <c r="V1277" s="120"/>
      <c r="W1277" s="120"/>
      <c r="X1277" s="120"/>
      <c r="Y1277" s="127"/>
      <c r="Z1277" s="127"/>
      <c r="AA1277" s="127"/>
      <c r="AB1277" s="127"/>
      <c r="AC1277" s="127"/>
      <c r="AD1277" s="127"/>
      <c r="AE1277" s="127"/>
      <c r="AF1277" s="127"/>
      <c r="AG1277" s="127"/>
      <c r="AH1277" s="127"/>
      <c r="AI1277" s="127"/>
      <c r="AJ1277" s="127"/>
      <c r="AK1277" s="127"/>
      <c r="AL1277" s="127"/>
      <c r="AM1277" s="127"/>
      <c r="AN1277" s="127"/>
      <c r="AO1277" s="127"/>
      <c r="AP1277" s="127"/>
      <c r="AR1277" s="113"/>
      <c r="AS1277" s="113"/>
      <c r="AT1277" s="113"/>
    </row>
    <row r="1278" spans="1:46" s="114" customFormat="1" x14ac:dyDescent="0.2">
      <c r="A1278" s="113"/>
      <c r="B1278" s="120"/>
      <c r="C1278" s="120"/>
      <c r="D1278" s="120"/>
      <c r="E1278" s="120"/>
      <c r="F1278" s="120"/>
      <c r="G1278" s="120"/>
      <c r="H1278" s="120"/>
      <c r="I1278" s="120"/>
      <c r="J1278" s="120"/>
      <c r="K1278" s="120"/>
      <c r="L1278" s="120"/>
      <c r="M1278" s="120"/>
      <c r="N1278" s="120"/>
      <c r="O1278" s="120"/>
      <c r="P1278" s="120"/>
      <c r="Q1278" s="120"/>
      <c r="R1278" s="120"/>
      <c r="S1278" s="120"/>
      <c r="T1278" s="120"/>
      <c r="U1278" s="120"/>
      <c r="V1278" s="120"/>
      <c r="W1278" s="120"/>
      <c r="X1278" s="120"/>
      <c r="Y1278" s="127"/>
      <c r="Z1278" s="127"/>
      <c r="AA1278" s="127"/>
      <c r="AB1278" s="127"/>
      <c r="AC1278" s="127"/>
      <c r="AD1278" s="127"/>
      <c r="AE1278" s="127"/>
      <c r="AF1278" s="127"/>
      <c r="AG1278" s="127"/>
      <c r="AH1278" s="127"/>
      <c r="AI1278" s="127"/>
      <c r="AJ1278" s="127"/>
      <c r="AK1278" s="127"/>
      <c r="AL1278" s="127"/>
      <c r="AM1278" s="127"/>
      <c r="AN1278" s="127"/>
      <c r="AO1278" s="127"/>
      <c r="AP1278" s="127"/>
      <c r="AR1278" s="113"/>
      <c r="AS1278" s="113"/>
      <c r="AT1278" s="113"/>
    </row>
    <row r="1279" spans="1:46" s="114" customFormat="1" x14ac:dyDescent="0.2">
      <c r="A1279" s="113"/>
      <c r="B1279" s="120"/>
      <c r="C1279" s="120"/>
      <c r="D1279" s="120"/>
      <c r="E1279" s="120"/>
      <c r="F1279" s="120"/>
      <c r="G1279" s="120"/>
      <c r="H1279" s="120"/>
      <c r="I1279" s="120"/>
      <c r="J1279" s="120"/>
      <c r="K1279" s="120"/>
      <c r="L1279" s="120"/>
      <c r="M1279" s="120"/>
      <c r="N1279" s="120"/>
      <c r="O1279" s="120"/>
      <c r="P1279" s="120"/>
      <c r="Q1279" s="120"/>
      <c r="R1279" s="120"/>
      <c r="S1279" s="120"/>
      <c r="T1279" s="120"/>
      <c r="U1279" s="120"/>
      <c r="V1279" s="120"/>
      <c r="W1279" s="120"/>
      <c r="X1279" s="120"/>
      <c r="Y1279" s="127"/>
      <c r="Z1279" s="127"/>
      <c r="AA1279" s="127"/>
      <c r="AB1279" s="127"/>
      <c r="AC1279" s="127"/>
      <c r="AD1279" s="127"/>
      <c r="AE1279" s="127"/>
      <c r="AF1279" s="127"/>
      <c r="AG1279" s="127"/>
      <c r="AH1279" s="127"/>
      <c r="AI1279" s="127"/>
      <c r="AJ1279" s="127"/>
      <c r="AK1279" s="127"/>
      <c r="AL1279" s="127"/>
      <c r="AM1279" s="127"/>
      <c r="AN1279" s="127"/>
      <c r="AO1279" s="127"/>
      <c r="AP1279" s="127"/>
      <c r="AR1279" s="113"/>
      <c r="AS1279" s="113"/>
      <c r="AT1279" s="113"/>
    </row>
    <row r="1280" spans="1:46" s="114" customFormat="1" x14ac:dyDescent="0.2">
      <c r="A1280" s="113"/>
      <c r="B1280" s="120"/>
      <c r="C1280" s="120"/>
      <c r="D1280" s="120"/>
      <c r="E1280" s="120"/>
      <c r="F1280" s="120"/>
      <c r="G1280" s="120"/>
      <c r="H1280" s="120"/>
      <c r="I1280" s="120"/>
      <c r="J1280" s="120"/>
      <c r="K1280" s="120"/>
      <c r="L1280" s="120"/>
      <c r="M1280" s="120"/>
      <c r="N1280" s="120"/>
      <c r="O1280" s="120"/>
      <c r="P1280" s="120"/>
      <c r="Q1280" s="120"/>
      <c r="R1280" s="120"/>
      <c r="S1280" s="120"/>
      <c r="T1280" s="120"/>
      <c r="U1280" s="120"/>
      <c r="V1280" s="120"/>
      <c r="W1280" s="120"/>
      <c r="X1280" s="120"/>
      <c r="Y1280" s="127"/>
      <c r="Z1280" s="127"/>
      <c r="AA1280" s="127"/>
      <c r="AB1280" s="127"/>
      <c r="AC1280" s="127"/>
      <c r="AD1280" s="127"/>
      <c r="AE1280" s="127"/>
      <c r="AF1280" s="127"/>
      <c r="AG1280" s="127"/>
      <c r="AH1280" s="127"/>
      <c r="AI1280" s="127"/>
      <c r="AJ1280" s="127"/>
      <c r="AK1280" s="127"/>
      <c r="AL1280" s="127"/>
      <c r="AM1280" s="127"/>
      <c r="AN1280" s="127"/>
      <c r="AO1280" s="127"/>
      <c r="AP1280" s="127"/>
      <c r="AR1280" s="113"/>
      <c r="AS1280" s="113"/>
      <c r="AT1280" s="113"/>
    </row>
    <row r="1281" spans="1:46" s="114" customFormat="1" x14ac:dyDescent="0.2">
      <c r="A1281" s="113"/>
      <c r="B1281" s="120"/>
      <c r="C1281" s="120"/>
      <c r="D1281" s="120"/>
      <c r="E1281" s="120"/>
      <c r="F1281" s="120"/>
      <c r="G1281" s="120"/>
      <c r="H1281" s="120"/>
      <c r="I1281" s="120"/>
      <c r="J1281" s="120"/>
      <c r="K1281" s="120"/>
      <c r="L1281" s="120"/>
      <c r="M1281" s="120"/>
      <c r="N1281" s="120"/>
      <c r="O1281" s="120"/>
      <c r="P1281" s="120"/>
      <c r="Q1281" s="120"/>
      <c r="R1281" s="120"/>
      <c r="S1281" s="120"/>
      <c r="T1281" s="120"/>
      <c r="U1281" s="120"/>
      <c r="V1281" s="120"/>
      <c r="W1281" s="120"/>
      <c r="X1281" s="120"/>
      <c r="Y1281" s="127"/>
      <c r="Z1281" s="127"/>
      <c r="AA1281" s="127"/>
      <c r="AB1281" s="127"/>
      <c r="AC1281" s="127"/>
      <c r="AD1281" s="127"/>
      <c r="AE1281" s="127"/>
      <c r="AF1281" s="127"/>
      <c r="AG1281" s="127"/>
      <c r="AH1281" s="127"/>
      <c r="AI1281" s="127"/>
      <c r="AJ1281" s="127"/>
      <c r="AK1281" s="127"/>
      <c r="AL1281" s="127"/>
      <c r="AM1281" s="127"/>
      <c r="AN1281" s="127"/>
      <c r="AO1281" s="127"/>
      <c r="AP1281" s="127"/>
      <c r="AR1281" s="113"/>
      <c r="AS1281" s="113"/>
      <c r="AT1281" s="113"/>
    </row>
    <row r="1282" spans="1:46" s="114" customFormat="1" x14ac:dyDescent="0.2">
      <c r="A1282" s="113"/>
      <c r="B1282" s="120"/>
      <c r="C1282" s="120"/>
      <c r="D1282" s="120"/>
      <c r="E1282" s="120"/>
      <c r="F1282" s="120"/>
      <c r="G1282" s="120"/>
      <c r="H1282" s="120"/>
      <c r="I1282" s="120"/>
      <c r="J1282" s="120"/>
      <c r="K1282" s="120"/>
      <c r="L1282" s="120"/>
      <c r="M1282" s="120"/>
      <c r="N1282" s="120"/>
      <c r="O1282" s="120"/>
      <c r="P1282" s="120"/>
      <c r="Q1282" s="120"/>
      <c r="R1282" s="120"/>
      <c r="S1282" s="120"/>
      <c r="T1282" s="120"/>
      <c r="U1282" s="120"/>
      <c r="V1282" s="120"/>
      <c r="W1282" s="120"/>
      <c r="X1282" s="120"/>
      <c r="Y1282" s="127"/>
      <c r="Z1282" s="127"/>
      <c r="AA1282" s="127"/>
      <c r="AB1282" s="127"/>
      <c r="AC1282" s="127"/>
      <c r="AD1282" s="127"/>
      <c r="AE1282" s="127"/>
      <c r="AF1282" s="127"/>
      <c r="AG1282" s="127"/>
      <c r="AH1282" s="127"/>
      <c r="AI1282" s="127"/>
      <c r="AJ1282" s="127"/>
      <c r="AK1282" s="127"/>
      <c r="AL1282" s="127"/>
      <c r="AM1282" s="127"/>
      <c r="AN1282" s="127"/>
      <c r="AO1282" s="127"/>
      <c r="AP1282" s="127"/>
      <c r="AR1282" s="113"/>
      <c r="AS1282" s="113"/>
      <c r="AT1282" s="113"/>
    </row>
    <row r="1283" spans="1:46" s="114" customFormat="1" x14ac:dyDescent="0.2">
      <c r="A1283" s="113"/>
      <c r="B1283" s="120"/>
      <c r="C1283" s="120"/>
      <c r="D1283" s="120"/>
      <c r="E1283" s="120"/>
      <c r="F1283" s="120"/>
      <c r="G1283" s="120"/>
      <c r="H1283" s="120"/>
      <c r="I1283" s="120"/>
      <c r="J1283" s="120"/>
      <c r="K1283" s="120"/>
      <c r="L1283" s="120"/>
      <c r="M1283" s="120"/>
      <c r="N1283" s="120"/>
      <c r="O1283" s="120"/>
      <c r="P1283" s="120"/>
      <c r="Q1283" s="120"/>
      <c r="R1283" s="120"/>
      <c r="S1283" s="120"/>
      <c r="T1283" s="120"/>
      <c r="U1283" s="120"/>
      <c r="V1283" s="120"/>
      <c r="W1283" s="120"/>
      <c r="X1283" s="120"/>
      <c r="Y1283" s="127"/>
      <c r="Z1283" s="127"/>
      <c r="AA1283" s="127"/>
      <c r="AB1283" s="127"/>
      <c r="AC1283" s="127"/>
      <c r="AD1283" s="127"/>
      <c r="AE1283" s="127"/>
      <c r="AF1283" s="127"/>
      <c r="AG1283" s="127"/>
      <c r="AH1283" s="127"/>
      <c r="AI1283" s="127"/>
      <c r="AJ1283" s="127"/>
      <c r="AK1283" s="127"/>
      <c r="AL1283" s="127"/>
      <c r="AM1283" s="127"/>
      <c r="AN1283" s="127"/>
      <c r="AO1283" s="127"/>
      <c r="AP1283" s="127"/>
      <c r="AR1283" s="113"/>
      <c r="AS1283" s="113"/>
      <c r="AT1283" s="113"/>
    </row>
    <row r="1284" spans="1:46" s="114" customFormat="1" x14ac:dyDescent="0.2">
      <c r="A1284" s="113"/>
      <c r="B1284" s="120"/>
      <c r="C1284" s="120"/>
      <c r="D1284" s="120"/>
      <c r="E1284" s="120"/>
      <c r="F1284" s="120"/>
      <c r="G1284" s="120"/>
      <c r="H1284" s="120"/>
      <c r="I1284" s="120"/>
      <c r="J1284" s="120"/>
      <c r="K1284" s="120"/>
      <c r="L1284" s="120"/>
      <c r="M1284" s="120"/>
      <c r="N1284" s="120"/>
      <c r="O1284" s="120"/>
      <c r="P1284" s="120"/>
      <c r="Q1284" s="120"/>
      <c r="R1284" s="120"/>
      <c r="S1284" s="120"/>
      <c r="T1284" s="120"/>
      <c r="U1284" s="120"/>
      <c r="V1284" s="120"/>
      <c r="W1284" s="120"/>
      <c r="X1284" s="120"/>
      <c r="Y1284" s="127"/>
      <c r="Z1284" s="127"/>
      <c r="AA1284" s="127"/>
      <c r="AB1284" s="127"/>
      <c r="AC1284" s="127"/>
      <c r="AD1284" s="127"/>
      <c r="AE1284" s="127"/>
      <c r="AF1284" s="127"/>
      <c r="AG1284" s="127"/>
      <c r="AH1284" s="127"/>
      <c r="AI1284" s="127"/>
      <c r="AJ1284" s="127"/>
      <c r="AK1284" s="127"/>
      <c r="AL1284" s="127"/>
      <c r="AM1284" s="127"/>
      <c r="AN1284" s="127"/>
      <c r="AO1284" s="127"/>
      <c r="AP1284" s="127"/>
      <c r="AR1284" s="113"/>
      <c r="AS1284" s="113"/>
      <c r="AT1284" s="113"/>
    </row>
    <row r="1285" spans="1:46" s="114" customFormat="1" x14ac:dyDescent="0.2">
      <c r="A1285" s="113"/>
      <c r="B1285" s="120"/>
      <c r="C1285" s="120"/>
      <c r="D1285" s="120"/>
      <c r="E1285" s="120"/>
      <c r="F1285" s="120"/>
      <c r="G1285" s="120"/>
      <c r="H1285" s="120"/>
      <c r="I1285" s="120"/>
      <c r="J1285" s="120"/>
      <c r="K1285" s="120"/>
      <c r="L1285" s="120"/>
      <c r="M1285" s="120"/>
      <c r="N1285" s="120"/>
      <c r="O1285" s="120"/>
      <c r="P1285" s="120"/>
      <c r="Q1285" s="120"/>
      <c r="R1285" s="120"/>
      <c r="S1285" s="120"/>
      <c r="T1285" s="120"/>
      <c r="U1285" s="120"/>
      <c r="V1285" s="120"/>
      <c r="W1285" s="120"/>
      <c r="X1285" s="120"/>
      <c r="Y1285" s="127"/>
      <c r="Z1285" s="127"/>
      <c r="AA1285" s="127"/>
      <c r="AB1285" s="127"/>
      <c r="AC1285" s="127"/>
      <c r="AD1285" s="127"/>
      <c r="AE1285" s="127"/>
      <c r="AF1285" s="127"/>
      <c r="AG1285" s="127"/>
      <c r="AH1285" s="127"/>
      <c r="AI1285" s="127"/>
      <c r="AJ1285" s="127"/>
      <c r="AK1285" s="127"/>
      <c r="AL1285" s="127"/>
      <c r="AM1285" s="127"/>
      <c r="AN1285" s="127"/>
      <c r="AO1285" s="127"/>
      <c r="AP1285" s="127"/>
      <c r="AR1285" s="113"/>
      <c r="AS1285" s="113"/>
      <c r="AT1285" s="113"/>
    </row>
    <row r="1286" spans="1:46" s="114" customFormat="1" x14ac:dyDescent="0.2">
      <c r="A1286" s="113"/>
      <c r="B1286" s="120"/>
      <c r="C1286" s="120"/>
      <c r="D1286" s="120"/>
      <c r="E1286" s="120"/>
      <c r="F1286" s="120"/>
      <c r="G1286" s="120"/>
      <c r="H1286" s="120"/>
      <c r="I1286" s="120"/>
      <c r="J1286" s="120"/>
      <c r="K1286" s="120"/>
      <c r="L1286" s="120"/>
      <c r="M1286" s="120"/>
      <c r="N1286" s="120"/>
      <c r="O1286" s="120"/>
      <c r="P1286" s="120"/>
      <c r="Q1286" s="120"/>
      <c r="R1286" s="120"/>
      <c r="S1286" s="120"/>
      <c r="T1286" s="120"/>
      <c r="U1286" s="120"/>
      <c r="V1286" s="120"/>
      <c r="W1286" s="120"/>
      <c r="X1286" s="120"/>
      <c r="Y1286" s="127"/>
      <c r="Z1286" s="127"/>
      <c r="AA1286" s="127"/>
      <c r="AB1286" s="127"/>
      <c r="AC1286" s="127"/>
      <c r="AD1286" s="127"/>
      <c r="AE1286" s="127"/>
      <c r="AF1286" s="127"/>
      <c r="AG1286" s="127"/>
      <c r="AH1286" s="127"/>
      <c r="AI1286" s="127"/>
      <c r="AJ1286" s="127"/>
      <c r="AK1286" s="127"/>
      <c r="AL1286" s="127"/>
      <c r="AM1286" s="127"/>
      <c r="AN1286" s="127"/>
      <c r="AO1286" s="127"/>
      <c r="AP1286" s="127"/>
      <c r="AR1286" s="113"/>
      <c r="AS1286" s="113"/>
      <c r="AT1286" s="113"/>
    </row>
    <row r="1287" spans="1:46" s="114" customFormat="1" x14ac:dyDescent="0.2">
      <c r="A1287" s="113"/>
      <c r="B1287" s="120"/>
      <c r="C1287" s="120"/>
      <c r="D1287" s="120"/>
      <c r="E1287" s="120"/>
      <c r="F1287" s="120"/>
      <c r="G1287" s="120"/>
      <c r="H1287" s="120"/>
      <c r="I1287" s="120"/>
      <c r="J1287" s="120"/>
      <c r="K1287" s="120"/>
      <c r="L1287" s="120"/>
      <c r="M1287" s="120"/>
      <c r="N1287" s="120"/>
      <c r="O1287" s="120"/>
      <c r="P1287" s="120"/>
      <c r="Q1287" s="120"/>
      <c r="R1287" s="120"/>
      <c r="S1287" s="120"/>
      <c r="T1287" s="120"/>
      <c r="U1287" s="120"/>
      <c r="V1287" s="120"/>
      <c r="W1287" s="120"/>
      <c r="X1287" s="120"/>
      <c r="Y1287" s="127"/>
      <c r="Z1287" s="127"/>
      <c r="AA1287" s="127"/>
      <c r="AB1287" s="127"/>
      <c r="AC1287" s="127"/>
      <c r="AD1287" s="127"/>
      <c r="AE1287" s="127"/>
      <c r="AF1287" s="127"/>
      <c r="AG1287" s="127"/>
      <c r="AH1287" s="127"/>
      <c r="AI1287" s="127"/>
      <c r="AJ1287" s="127"/>
      <c r="AK1287" s="127"/>
      <c r="AL1287" s="127"/>
      <c r="AM1287" s="127"/>
      <c r="AN1287" s="127"/>
      <c r="AO1287" s="127"/>
      <c r="AP1287" s="127"/>
      <c r="AR1287" s="113"/>
      <c r="AS1287" s="113"/>
      <c r="AT1287" s="113"/>
    </row>
    <row r="1288" spans="1:46" s="114" customFormat="1" x14ac:dyDescent="0.2">
      <c r="A1288" s="113"/>
      <c r="B1288" s="120"/>
      <c r="C1288" s="120"/>
      <c r="D1288" s="120"/>
      <c r="E1288" s="120"/>
      <c r="F1288" s="120"/>
      <c r="G1288" s="120"/>
      <c r="H1288" s="120"/>
      <c r="I1288" s="120"/>
      <c r="J1288" s="120"/>
      <c r="K1288" s="120"/>
      <c r="L1288" s="120"/>
      <c r="M1288" s="120"/>
      <c r="N1288" s="120"/>
      <c r="O1288" s="120"/>
      <c r="P1288" s="120"/>
      <c r="Q1288" s="120"/>
      <c r="R1288" s="120"/>
      <c r="S1288" s="120"/>
      <c r="T1288" s="120"/>
      <c r="U1288" s="120"/>
      <c r="V1288" s="120"/>
      <c r="W1288" s="120"/>
      <c r="X1288" s="120"/>
      <c r="Y1288" s="127"/>
      <c r="Z1288" s="127"/>
      <c r="AA1288" s="127"/>
      <c r="AB1288" s="127"/>
      <c r="AC1288" s="127"/>
      <c r="AD1288" s="127"/>
      <c r="AE1288" s="127"/>
      <c r="AF1288" s="127"/>
      <c r="AG1288" s="127"/>
      <c r="AH1288" s="127"/>
      <c r="AI1288" s="127"/>
      <c r="AJ1288" s="127"/>
      <c r="AK1288" s="127"/>
      <c r="AL1288" s="127"/>
      <c r="AM1288" s="127"/>
      <c r="AN1288" s="127"/>
      <c r="AO1288" s="127"/>
      <c r="AP1288" s="127"/>
      <c r="AR1288" s="113"/>
      <c r="AS1288" s="113"/>
      <c r="AT1288" s="113"/>
    </row>
    <row r="1289" spans="1:46" s="114" customFormat="1" x14ac:dyDescent="0.2">
      <c r="A1289" s="113"/>
      <c r="B1289" s="120"/>
      <c r="C1289" s="120"/>
      <c r="D1289" s="120"/>
      <c r="E1289" s="120"/>
      <c r="F1289" s="120"/>
      <c r="G1289" s="120"/>
      <c r="H1289" s="120"/>
      <c r="I1289" s="120"/>
      <c r="J1289" s="120"/>
      <c r="K1289" s="120"/>
      <c r="L1289" s="120"/>
      <c r="M1289" s="120"/>
      <c r="N1289" s="120"/>
      <c r="O1289" s="120"/>
      <c r="P1289" s="120"/>
      <c r="Q1289" s="120"/>
      <c r="R1289" s="120"/>
      <c r="S1289" s="120"/>
      <c r="T1289" s="120"/>
      <c r="U1289" s="120"/>
      <c r="V1289" s="120"/>
      <c r="W1289" s="120"/>
      <c r="X1289" s="120"/>
      <c r="Y1289" s="127"/>
      <c r="Z1289" s="127"/>
      <c r="AA1289" s="127"/>
      <c r="AB1289" s="127"/>
      <c r="AC1289" s="127"/>
      <c r="AD1289" s="127"/>
      <c r="AE1289" s="127"/>
      <c r="AF1289" s="127"/>
      <c r="AG1289" s="127"/>
      <c r="AH1289" s="127"/>
      <c r="AI1289" s="127"/>
      <c r="AJ1289" s="127"/>
      <c r="AK1289" s="127"/>
      <c r="AL1289" s="127"/>
      <c r="AM1289" s="127"/>
      <c r="AN1289" s="127"/>
      <c r="AO1289" s="127"/>
      <c r="AP1289" s="127"/>
      <c r="AR1289" s="113"/>
      <c r="AS1289" s="113"/>
      <c r="AT1289" s="113"/>
    </row>
    <row r="1290" spans="1:46" s="114" customFormat="1" x14ac:dyDescent="0.2">
      <c r="A1290" s="113"/>
      <c r="B1290" s="120"/>
      <c r="C1290" s="120"/>
      <c r="D1290" s="120"/>
      <c r="E1290" s="120"/>
      <c r="F1290" s="120"/>
      <c r="G1290" s="120"/>
      <c r="H1290" s="120"/>
      <c r="I1290" s="120"/>
      <c r="J1290" s="120"/>
      <c r="K1290" s="120"/>
      <c r="L1290" s="120"/>
      <c r="M1290" s="120"/>
      <c r="N1290" s="120"/>
      <c r="O1290" s="120"/>
      <c r="P1290" s="120"/>
      <c r="Q1290" s="120"/>
      <c r="R1290" s="120"/>
      <c r="S1290" s="120"/>
      <c r="T1290" s="120"/>
      <c r="U1290" s="120"/>
      <c r="V1290" s="120"/>
      <c r="W1290" s="120"/>
      <c r="X1290" s="120"/>
      <c r="Y1290" s="127"/>
      <c r="Z1290" s="127"/>
      <c r="AA1290" s="127"/>
      <c r="AB1290" s="127"/>
      <c r="AC1290" s="127"/>
      <c r="AD1290" s="127"/>
      <c r="AE1290" s="127"/>
      <c r="AF1290" s="127"/>
      <c r="AG1290" s="127"/>
      <c r="AH1290" s="127"/>
      <c r="AI1290" s="127"/>
      <c r="AJ1290" s="127"/>
      <c r="AK1290" s="127"/>
      <c r="AL1290" s="127"/>
      <c r="AM1290" s="127"/>
      <c r="AN1290" s="127"/>
      <c r="AO1290" s="127"/>
      <c r="AP1290" s="127"/>
      <c r="AR1290" s="113"/>
      <c r="AS1290" s="113"/>
      <c r="AT1290" s="113"/>
    </row>
    <row r="1291" spans="1:46" s="114" customFormat="1" x14ac:dyDescent="0.2">
      <c r="A1291" s="113"/>
      <c r="B1291" s="120"/>
      <c r="C1291" s="120"/>
      <c r="D1291" s="120"/>
      <c r="E1291" s="120"/>
      <c r="F1291" s="120"/>
      <c r="G1291" s="120"/>
      <c r="H1291" s="120"/>
      <c r="I1291" s="120"/>
      <c r="J1291" s="120"/>
      <c r="K1291" s="120"/>
      <c r="L1291" s="120"/>
      <c r="M1291" s="120"/>
      <c r="N1291" s="120"/>
      <c r="O1291" s="120"/>
      <c r="P1291" s="120"/>
      <c r="Q1291" s="120"/>
      <c r="R1291" s="120"/>
      <c r="S1291" s="120"/>
      <c r="T1291" s="120"/>
      <c r="U1291" s="120"/>
      <c r="V1291" s="120"/>
      <c r="W1291" s="120"/>
      <c r="X1291" s="120"/>
      <c r="Y1291" s="127"/>
      <c r="Z1291" s="127"/>
      <c r="AA1291" s="127"/>
      <c r="AB1291" s="127"/>
      <c r="AC1291" s="127"/>
      <c r="AD1291" s="127"/>
      <c r="AE1291" s="127"/>
      <c r="AF1291" s="127"/>
      <c r="AG1291" s="127"/>
      <c r="AH1291" s="127"/>
      <c r="AI1291" s="127"/>
      <c r="AJ1291" s="127"/>
      <c r="AK1291" s="127"/>
      <c r="AL1291" s="127"/>
      <c r="AM1291" s="127"/>
      <c r="AN1291" s="127"/>
      <c r="AO1291" s="127"/>
      <c r="AP1291" s="127"/>
      <c r="AR1291" s="113"/>
      <c r="AS1291" s="113"/>
      <c r="AT1291" s="113"/>
    </row>
    <row r="1292" spans="1:46" s="114" customFormat="1" x14ac:dyDescent="0.2">
      <c r="A1292" s="113"/>
      <c r="B1292" s="120"/>
      <c r="C1292" s="120"/>
      <c r="D1292" s="120"/>
      <c r="E1292" s="120"/>
      <c r="F1292" s="120"/>
      <c r="G1292" s="120"/>
      <c r="H1292" s="120"/>
      <c r="I1292" s="120"/>
      <c r="J1292" s="120"/>
      <c r="K1292" s="120"/>
      <c r="L1292" s="120"/>
      <c r="M1292" s="120"/>
      <c r="N1292" s="120"/>
      <c r="O1292" s="120"/>
      <c r="P1292" s="120"/>
      <c r="Q1292" s="120"/>
      <c r="R1292" s="120"/>
      <c r="S1292" s="120"/>
      <c r="T1292" s="120"/>
      <c r="U1292" s="120"/>
      <c r="V1292" s="120"/>
      <c r="W1292" s="120"/>
      <c r="X1292" s="120"/>
      <c r="Y1292" s="127"/>
      <c r="Z1292" s="127"/>
      <c r="AA1292" s="127"/>
      <c r="AB1292" s="127"/>
      <c r="AC1292" s="127"/>
      <c r="AD1292" s="127"/>
      <c r="AE1292" s="127"/>
      <c r="AF1292" s="127"/>
      <c r="AG1292" s="127"/>
      <c r="AH1292" s="127"/>
      <c r="AI1292" s="127"/>
      <c r="AJ1292" s="127"/>
      <c r="AK1292" s="127"/>
      <c r="AL1292" s="127"/>
      <c r="AM1292" s="127"/>
      <c r="AN1292" s="127"/>
      <c r="AO1292" s="127"/>
      <c r="AP1292" s="127"/>
      <c r="AR1292" s="113"/>
      <c r="AS1292" s="113"/>
      <c r="AT1292" s="113"/>
    </row>
    <row r="1293" spans="1:46" s="114" customFormat="1" x14ac:dyDescent="0.2">
      <c r="A1293" s="113"/>
      <c r="B1293" s="120"/>
      <c r="C1293" s="120"/>
      <c r="D1293" s="120"/>
      <c r="E1293" s="120"/>
      <c r="F1293" s="120"/>
      <c r="G1293" s="120"/>
      <c r="H1293" s="120"/>
      <c r="I1293" s="120"/>
      <c r="J1293" s="120"/>
      <c r="K1293" s="120"/>
      <c r="L1293" s="120"/>
      <c r="M1293" s="120"/>
      <c r="N1293" s="120"/>
      <c r="O1293" s="120"/>
      <c r="P1293" s="120"/>
      <c r="Q1293" s="120"/>
      <c r="R1293" s="120"/>
      <c r="S1293" s="120"/>
      <c r="T1293" s="120"/>
      <c r="U1293" s="120"/>
      <c r="V1293" s="120"/>
      <c r="W1293" s="120"/>
      <c r="X1293" s="120"/>
      <c r="Y1293" s="127"/>
      <c r="Z1293" s="127"/>
      <c r="AA1293" s="127"/>
      <c r="AB1293" s="127"/>
      <c r="AC1293" s="127"/>
      <c r="AD1293" s="127"/>
      <c r="AE1293" s="127"/>
      <c r="AF1293" s="127"/>
      <c r="AG1293" s="127"/>
      <c r="AH1293" s="127"/>
      <c r="AI1293" s="127"/>
      <c r="AJ1293" s="127"/>
      <c r="AK1293" s="127"/>
      <c r="AL1293" s="127"/>
      <c r="AM1293" s="127"/>
      <c r="AN1293" s="127"/>
      <c r="AO1293" s="127"/>
      <c r="AP1293" s="127"/>
      <c r="AR1293" s="113"/>
      <c r="AS1293" s="113"/>
      <c r="AT1293" s="113"/>
    </row>
    <row r="1294" spans="1:46" s="114" customFormat="1" x14ac:dyDescent="0.2">
      <c r="A1294" s="113"/>
      <c r="B1294" s="120"/>
      <c r="C1294" s="120"/>
      <c r="D1294" s="120"/>
      <c r="E1294" s="120"/>
      <c r="F1294" s="120"/>
      <c r="G1294" s="120"/>
      <c r="H1294" s="120"/>
      <c r="I1294" s="120"/>
      <c r="J1294" s="120"/>
      <c r="K1294" s="120"/>
      <c r="L1294" s="120"/>
      <c r="M1294" s="120"/>
      <c r="N1294" s="120"/>
      <c r="O1294" s="120"/>
      <c r="P1294" s="120"/>
      <c r="Q1294" s="120"/>
      <c r="R1294" s="120"/>
      <c r="S1294" s="120"/>
      <c r="T1294" s="120"/>
      <c r="U1294" s="120"/>
      <c r="V1294" s="120"/>
      <c r="W1294" s="120"/>
      <c r="X1294" s="120"/>
      <c r="Y1294" s="127"/>
      <c r="Z1294" s="127"/>
      <c r="AA1294" s="127"/>
      <c r="AB1294" s="127"/>
      <c r="AC1294" s="127"/>
      <c r="AD1294" s="127"/>
      <c r="AE1294" s="127"/>
      <c r="AF1294" s="127"/>
      <c r="AG1294" s="127"/>
      <c r="AH1294" s="127"/>
      <c r="AI1294" s="127"/>
      <c r="AJ1294" s="127"/>
      <c r="AK1294" s="127"/>
      <c r="AL1294" s="127"/>
      <c r="AM1294" s="127"/>
      <c r="AN1294" s="127"/>
      <c r="AO1294" s="127"/>
      <c r="AP1294" s="127"/>
      <c r="AR1294" s="113"/>
      <c r="AS1294" s="113"/>
      <c r="AT1294" s="113"/>
    </row>
    <row r="1295" spans="1:46" s="114" customFormat="1" x14ac:dyDescent="0.2">
      <c r="A1295" s="113"/>
      <c r="B1295" s="120"/>
      <c r="C1295" s="120"/>
      <c r="D1295" s="120"/>
      <c r="E1295" s="120"/>
      <c r="F1295" s="120"/>
      <c r="G1295" s="120"/>
      <c r="H1295" s="120"/>
      <c r="I1295" s="120"/>
      <c r="J1295" s="120"/>
      <c r="K1295" s="120"/>
      <c r="L1295" s="120"/>
      <c r="M1295" s="120"/>
      <c r="N1295" s="120"/>
      <c r="O1295" s="120"/>
      <c r="P1295" s="120"/>
      <c r="Q1295" s="120"/>
      <c r="R1295" s="120"/>
      <c r="S1295" s="120"/>
      <c r="T1295" s="120"/>
      <c r="U1295" s="120"/>
      <c r="V1295" s="120"/>
      <c r="W1295" s="120"/>
      <c r="X1295" s="120"/>
      <c r="Y1295" s="127"/>
      <c r="Z1295" s="127"/>
      <c r="AA1295" s="127"/>
      <c r="AB1295" s="127"/>
      <c r="AC1295" s="127"/>
      <c r="AD1295" s="127"/>
      <c r="AE1295" s="127"/>
      <c r="AF1295" s="127"/>
      <c r="AG1295" s="127"/>
      <c r="AH1295" s="127"/>
      <c r="AI1295" s="127"/>
      <c r="AJ1295" s="127"/>
      <c r="AK1295" s="127"/>
      <c r="AL1295" s="127"/>
      <c r="AM1295" s="127"/>
      <c r="AN1295" s="127"/>
      <c r="AO1295" s="127"/>
      <c r="AP1295" s="127"/>
      <c r="AR1295" s="113"/>
      <c r="AS1295" s="113"/>
      <c r="AT1295" s="113"/>
    </row>
    <row r="1296" spans="1:46" s="114" customFormat="1" x14ac:dyDescent="0.2">
      <c r="A1296" s="113"/>
      <c r="B1296" s="120"/>
      <c r="C1296" s="120"/>
      <c r="D1296" s="120"/>
      <c r="E1296" s="120"/>
      <c r="F1296" s="120"/>
      <c r="G1296" s="120"/>
      <c r="H1296" s="120"/>
      <c r="I1296" s="120"/>
      <c r="J1296" s="120"/>
      <c r="K1296" s="120"/>
      <c r="L1296" s="120"/>
      <c r="M1296" s="120"/>
      <c r="N1296" s="120"/>
      <c r="O1296" s="120"/>
      <c r="P1296" s="120"/>
      <c r="Q1296" s="120"/>
      <c r="R1296" s="120"/>
      <c r="S1296" s="120"/>
      <c r="T1296" s="120"/>
      <c r="U1296" s="120"/>
      <c r="V1296" s="120"/>
      <c r="W1296" s="120"/>
      <c r="X1296" s="120"/>
      <c r="Y1296" s="127"/>
      <c r="Z1296" s="127"/>
      <c r="AA1296" s="127"/>
      <c r="AB1296" s="127"/>
      <c r="AC1296" s="127"/>
      <c r="AD1296" s="127"/>
      <c r="AE1296" s="127"/>
      <c r="AF1296" s="127"/>
      <c r="AG1296" s="127"/>
      <c r="AH1296" s="127"/>
      <c r="AI1296" s="127"/>
      <c r="AJ1296" s="127"/>
      <c r="AK1296" s="127"/>
      <c r="AL1296" s="127"/>
      <c r="AM1296" s="127"/>
      <c r="AN1296" s="127"/>
      <c r="AO1296" s="127"/>
      <c r="AP1296" s="127"/>
      <c r="AR1296" s="113"/>
      <c r="AS1296" s="113"/>
      <c r="AT1296" s="113"/>
    </row>
    <row r="1297" spans="1:46" s="114" customFormat="1" x14ac:dyDescent="0.2">
      <c r="A1297" s="113"/>
      <c r="B1297" s="120"/>
      <c r="C1297" s="120"/>
      <c r="D1297" s="120"/>
      <c r="E1297" s="120"/>
      <c r="F1297" s="120"/>
      <c r="G1297" s="120"/>
      <c r="H1297" s="120"/>
      <c r="I1297" s="120"/>
      <c r="J1297" s="120"/>
      <c r="K1297" s="120"/>
      <c r="L1297" s="120"/>
      <c r="M1297" s="120"/>
      <c r="N1297" s="120"/>
      <c r="O1297" s="120"/>
      <c r="P1297" s="120"/>
      <c r="Q1297" s="120"/>
      <c r="R1297" s="120"/>
      <c r="S1297" s="120"/>
      <c r="T1297" s="120"/>
      <c r="U1297" s="120"/>
      <c r="V1297" s="120"/>
      <c r="W1297" s="120"/>
      <c r="X1297" s="120"/>
      <c r="Y1297" s="127"/>
      <c r="Z1297" s="127"/>
      <c r="AA1297" s="127"/>
      <c r="AB1297" s="127"/>
      <c r="AC1297" s="127"/>
      <c r="AD1297" s="127"/>
      <c r="AE1297" s="127"/>
      <c r="AF1297" s="127"/>
      <c r="AG1297" s="127"/>
      <c r="AH1297" s="127"/>
      <c r="AI1297" s="127"/>
      <c r="AJ1297" s="127"/>
      <c r="AK1297" s="127"/>
      <c r="AL1297" s="127"/>
      <c r="AM1297" s="127"/>
      <c r="AN1297" s="127"/>
      <c r="AO1297" s="127"/>
      <c r="AP1297" s="127"/>
      <c r="AR1297" s="113"/>
      <c r="AS1297" s="113"/>
      <c r="AT1297" s="113"/>
    </row>
    <row r="1298" spans="1:46" s="114" customFormat="1" x14ac:dyDescent="0.2">
      <c r="A1298" s="113"/>
      <c r="B1298" s="120"/>
      <c r="C1298" s="120"/>
      <c r="D1298" s="120"/>
      <c r="E1298" s="120"/>
      <c r="F1298" s="120"/>
      <c r="G1298" s="120"/>
      <c r="H1298" s="120"/>
      <c r="I1298" s="120"/>
      <c r="J1298" s="120"/>
      <c r="K1298" s="120"/>
      <c r="L1298" s="120"/>
      <c r="M1298" s="120"/>
      <c r="N1298" s="120"/>
      <c r="O1298" s="120"/>
      <c r="P1298" s="120"/>
      <c r="Q1298" s="120"/>
      <c r="R1298" s="120"/>
      <c r="S1298" s="120"/>
      <c r="T1298" s="120"/>
      <c r="U1298" s="120"/>
      <c r="V1298" s="120"/>
      <c r="W1298" s="120"/>
      <c r="X1298" s="120"/>
      <c r="Y1298" s="127"/>
      <c r="Z1298" s="127"/>
      <c r="AA1298" s="127"/>
      <c r="AB1298" s="127"/>
      <c r="AC1298" s="127"/>
      <c r="AD1298" s="127"/>
      <c r="AE1298" s="127"/>
      <c r="AF1298" s="127"/>
      <c r="AG1298" s="127"/>
      <c r="AH1298" s="127"/>
      <c r="AI1298" s="127"/>
      <c r="AJ1298" s="127"/>
      <c r="AK1298" s="127"/>
      <c r="AL1298" s="127"/>
      <c r="AM1298" s="127"/>
      <c r="AN1298" s="127"/>
      <c r="AO1298" s="127"/>
      <c r="AP1298" s="127"/>
      <c r="AR1298" s="113"/>
      <c r="AS1298" s="113"/>
      <c r="AT1298" s="113"/>
    </row>
    <row r="1299" spans="1:46" s="114" customFormat="1" x14ac:dyDescent="0.2">
      <c r="A1299" s="113"/>
      <c r="B1299" s="120"/>
      <c r="C1299" s="120"/>
      <c r="D1299" s="120"/>
      <c r="E1299" s="120"/>
      <c r="F1299" s="120"/>
      <c r="G1299" s="120"/>
      <c r="H1299" s="120"/>
      <c r="I1299" s="120"/>
      <c r="J1299" s="120"/>
      <c r="K1299" s="120"/>
      <c r="L1299" s="120"/>
      <c r="M1299" s="120"/>
      <c r="N1299" s="120"/>
      <c r="O1299" s="120"/>
      <c r="P1299" s="120"/>
      <c r="Q1299" s="120"/>
      <c r="R1299" s="120"/>
      <c r="S1299" s="120"/>
      <c r="T1299" s="120"/>
      <c r="U1299" s="120"/>
      <c r="V1299" s="120"/>
      <c r="W1299" s="120"/>
      <c r="X1299" s="120"/>
      <c r="Y1299" s="127"/>
      <c r="Z1299" s="127"/>
      <c r="AA1299" s="127"/>
      <c r="AB1299" s="127"/>
      <c r="AC1299" s="127"/>
      <c r="AD1299" s="127"/>
      <c r="AE1299" s="127"/>
      <c r="AF1299" s="127"/>
      <c r="AG1299" s="127"/>
      <c r="AH1299" s="127"/>
      <c r="AI1299" s="127"/>
      <c r="AJ1299" s="127"/>
      <c r="AK1299" s="127"/>
      <c r="AL1299" s="127"/>
      <c r="AM1299" s="127"/>
      <c r="AN1299" s="127"/>
      <c r="AO1299" s="127"/>
      <c r="AP1299" s="127"/>
      <c r="AR1299" s="113"/>
      <c r="AS1299" s="113"/>
      <c r="AT1299" s="113"/>
    </row>
    <row r="1300" spans="1:46" s="114" customFormat="1" x14ac:dyDescent="0.2">
      <c r="A1300" s="113"/>
      <c r="B1300" s="120"/>
      <c r="C1300" s="120"/>
      <c r="D1300" s="120"/>
      <c r="E1300" s="120"/>
      <c r="F1300" s="120"/>
      <c r="G1300" s="120"/>
      <c r="H1300" s="120"/>
      <c r="I1300" s="120"/>
      <c r="J1300" s="120"/>
      <c r="K1300" s="120"/>
      <c r="L1300" s="120"/>
      <c r="M1300" s="120"/>
      <c r="N1300" s="120"/>
      <c r="O1300" s="120"/>
      <c r="P1300" s="120"/>
      <c r="Q1300" s="120"/>
      <c r="R1300" s="120"/>
      <c r="S1300" s="120"/>
      <c r="T1300" s="120"/>
      <c r="U1300" s="120"/>
      <c r="V1300" s="120"/>
      <c r="W1300" s="120"/>
      <c r="X1300" s="120"/>
      <c r="Y1300" s="127"/>
      <c r="Z1300" s="127"/>
      <c r="AA1300" s="127"/>
      <c r="AB1300" s="127"/>
      <c r="AC1300" s="127"/>
      <c r="AD1300" s="127"/>
      <c r="AE1300" s="127"/>
      <c r="AF1300" s="127"/>
      <c r="AG1300" s="127"/>
      <c r="AH1300" s="127"/>
      <c r="AI1300" s="127"/>
      <c r="AJ1300" s="127"/>
      <c r="AK1300" s="127"/>
      <c r="AL1300" s="127"/>
      <c r="AM1300" s="127"/>
      <c r="AN1300" s="127"/>
      <c r="AO1300" s="127"/>
      <c r="AP1300" s="127"/>
      <c r="AR1300" s="113"/>
      <c r="AS1300" s="113"/>
      <c r="AT1300" s="113"/>
    </row>
    <row r="1301" spans="1:46" s="114" customFormat="1" x14ac:dyDescent="0.2">
      <c r="A1301" s="113"/>
      <c r="B1301" s="120"/>
      <c r="C1301" s="120"/>
      <c r="D1301" s="120"/>
      <c r="E1301" s="120"/>
      <c r="F1301" s="120"/>
      <c r="G1301" s="120"/>
      <c r="H1301" s="120"/>
      <c r="I1301" s="120"/>
      <c r="J1301" s="120"/>
      <c r="K1301" s="120"/>
      <c r="L1301" s="120"/>
      <c r="M1301" s="120"/>
      <c r="N1301" s="120"/>
      <c r="O1301" s="120"/>
      <c r="P1301" s="120"/>
      <c r="Q1301" s="120"/>
      <c r="R1301" s="120"/>
      <c r="S1301" s="120"/>
      <c r="T1301" s="120"/>
      <c r="U1301" s="120"/>
      <c r="V1301" s="120"/>
      <c r="W1301" s="120"/>
      <c r="X1301" s="120"/>
      <c r="Y1301" s="127"/>
      <c r="Z1301" s="127"/>
      <c r="AA1301" s="127"/>
      <c r="AB1301" s="127"/>
      <c r="AC1301" s="127"/>
      <c r="AD1301" s="127"/>
      <c r="AE1301" s="127"/>
      <c r="AF1301" s="127"/>
      <c r="AG1301" s="127"/>
      <c r="AH1301" s="127"/>
      <c r="AI1301" s="127"/>
      <c r="AJ1301" s="127"/>
      <c r="AK1301" s="127"/>
      <c r="AL1301" s="127"/>
      <c r="AM1301" s="127"/>
      <c r="AN1301" s="127"/>
      <c r="AO1301" s="127"/>
      <c r="AP1301" s="127"/>
      <c r="AR1301" s="113"/>
      <c r="AS1301" s="113"/>
      <c r="AT1301" s="113"/>
    </row>
    <row r="1302" spans="1:46" s="114" customFormat="1" x14ac:dyDescent="0.2">
      <c r="A1302" s="113"/>
      <c r="B1302" s="120"/>
      <c r="C1302" s="120"/>
      <c r="D1302" s="120"/>
      <c r="E1302" s="120"/>
      <c r="F1302" s="120"/>
      <c r="G1302" s="120"/>
      <c r="H1302" s="120"/>
      <c r="I1302" s="120"/>
      <c r="J1302" s="120"/>
      <c r="K1302" s="120"/>
      <c r="L1302" s="120"/>
      <c r="M1302" s="120"/>
      <c r="N1302" s="120"/>
      <c r="O1302" s="120"/>
      <c r="P1302" s="120"/>
      <c r="Q1302" s="120"/>
      <c r="R1302" s="120"/>
      <c r="S1302" s="120"/>
      <c r="T1302" s="120"/>
      <c r="U1302" s="120"/>
      <c r="V1302" s="120"/>
      <c r="W1302" s="120"/>
      <c r="X1302" s="120"/>
      <c r="Y1302" s="127"/>
      <c r="Z1302" s="127"/>
      <c r="AA1302" s="127"/>
      <c r="AB1302" s="127"/>
      <c r="AC1302" s="127"/>
      <c r="AD1302" s="127"/>
      <c r="AE1302" s="127"/>
      <c r="AF1302" s="127"/>
      <c r="AG1302" s="127"/>
      <c r="AH1302" s="127"/>
      <c r="AI1302" s="127"/>
      <c r="AJ1302" s="127"/>
      <c r="AK1302" s="127"/>
      <c r="AL1302" s="127"/>
      <c r="AM1302" s="127"/>
      <c r="AN1302" s="127"/>
      <c r="AO1302" s="127"/>
      <c r="AP1302" s="127"/>
      <c r="AR1302" s="113"/>
      <c r="AS1302" s="113"/>
      <c r="AT1302" s="113"/>
    </row>
    <row r="1303" spans="1:46" s="114" customFormat="1" x14ac:dyDescent="0.2">
      <c r="A1303" s="113"/>
      <c r="B1303" s="120"/>
      <c r="C1303" s="120"/>
      <c r="D1303" s="120"/>
      <c r="E1303" s="120"/>
      <c r="F1303" s="120"/>
      <c r="G1303" s="120"/>
      <c r="H1303" s="120"/>
      <c r="I1303" s="120"/>
      <c r="J1303" s="120"/>
      <c r="K1303" s="120"/>
      <c r="L1303" s="120"/>
      <c r="M1303" s="120"/>
      <c r="N1303" s="120"/>
      <c r="O1303" s="120"/>
      <c r="P1303" s="120"/>
      <c r="Q1303" s="120"/>
      <c r="R1303" s="120"/>
      <c r="S1303" s="120"/>
      <c r="T1303" s="120"/>
      <c r="U1303" s="120"/>
      <c r="V1303" s="120"/>
      <c r="W1303" s="120"/>
      <c r="X1303" s="120"/>
      <c r="Y1303" s="127"/>
      <c r="Z1303" s="127"/>
      <c r="AA1303" s="127"/>
      <c r="AB1303" s="127"/>
      <c r="AC1303" s="127"/>
      <c r="AD1303" s="127"/>
      <c r="AE1303" s="127"/>
      <c r="AF1303" s="127"/>
      <c r="AG1303" s="127"/>
      <c r="AH1303" s="127"/>
      <c r="AI1303" s="127"/>
      <c r="AJ1303" s="127"/>
      <c r="AK1303" s="127"/>
      <c r="AL1303" s="127"/>
      <c r="AM1303" s="127"/>
      <c r="AN1303" s="127"/>
      <c r="AO1303" s="127"/>
      <c r="AP1303" s="127"/>
      <c r="AR1303" s="113"/>
      <c r="AS1303" s="113"/>
      <c r="AT1303" s="113"/>
    </row>
    <row r="1304" spans="1:46" s="114" customFormat="1" x14ac:dyDescent="0.2">
      <c r="A1304" s="113"/>
      <c r="B1304" s="120"/>
      <c r="C1304" s="120"/>
      <c r="D1304" s="120"/>
      <c r="E1304" s="120"/>
      <c r="F1304" s="120"/>
      <c r="G1304" s="120"/>
      <c r="H1304" s="120"/>
      <c r="I1304" s="120"/>
      <c r="J1304" s="120"/>
      <c r="K1304" s="120"/>
      <c r="L1304" s="120"/>
      <c r="M1304" s="120"/>
      <c r="N1304" s="120"/>
      <c r="O1304" s="120"/>
      <c r="P1304" s="120"/>
      <c r="Q1304" s="120"/>
      <c r="R1304" s="120"/>
      <c r="S1304" s="120"/>
      <c r="T1304" s="120"/>
      <c r="U1304" s="120"/>
      <c r="V1304" s="120"/>
      <c r="W1304" s="120"/>
      <c r="X1304" s="120"/>
      <c r="Y1304" s="127"/>
      <c r="Z1304" s="127"/>
      <c r="AA1304" s="127"/>
      <c r="AB1304" s="127"/>
      <c r="AC1304" s="127"/>
      <c r="AD1304" s="127"/>
      <c r="AE1304" s="127"/>
      <c r="AF1304" s="127"/>
      <c r="AG1304" s="127"/>
      <c r="AH1304" s="127"/>
      <c r="AI1304" s="127"/>
      <c r="AJ1304" s="127"/>
      <c r="AK1304" s="127"/>
      <c r="AL1304" s="127"/>
      <c r="AM1304" s="127"/>
      <c r="AN1304" s="127"/>
      <c r="AO1304" s="127"/>
      <c r="AP1304" s="127"/>
      <c r="AR1304" s="113"/>
      <c r="AS1304" s="113"/>
      <c r="AT1304" s="113"/>
    </row>
    <row r="1305" spans="1:46" s="114" customFormat="1" x14ac:dyDescent="0.2">
      <c r="A1305" s="113"/>
      <c r="B1305" s="120"/>
      <c r="C1305" s="120"/>
      <c r="D1305" s="120"/>
      <c r="E1305" s="120"/>
      <c r="F1305" s="120"/>
      <c r="G1305" s="120"/>
      <c r="H1305" s="120"/>
      <c r="I1305" s="120"/>
      <c r="J1305" s="120"/>
      <c r="K1305" s="120"/>
      <c r="L1305" s="120"/>
      <c r="M1305" s="120"/>
      <c r="N1305" s="120"/>
      <c r="O1305" s="120"/>
      <c r="P1305" s="120"/>
      <c r="Q1305" s="120"/>
      <c r="R1305" s="120"/>
      <c r="S1305" s="120"/>
      <c r="T1305" s="120"/>
      <c r="U1305" s="120"/>
      <c r="V1305" s="120"/>
      <c r="W1305" s="120"/>
      <c r="X1305" s="120"/>
      <c r="Y1305" s="127"/>
      <c r="Z1305" s="127"/>
      <c r="AA1305" s="127"/>
      <c r="AB1305" s="127"/>
      <c r="AC1305" s="127"/>
      <c r="AD1305" s="127"/>
      <c r="AE1305" s="127"/>
      <c r="AF1305" s="127"/>
      <c r="AG1305" s="127"/>
      <c r="AH1305" s="127"/>
      <c r="AI1305" s="127"/>
      <c r="AJ1305" s="127"/>
      <c r="AK1305" s="127"/>
      <c r="AL1305" s="127"/>
      <c r="AM1305" s="127"/>
      <c r="AN1305" s="127"/>
      <c r="AO1305" s="127"/>
      <c r="AP1305" s="127"/>
      <c r="AR1305" s="113"/>
      <c r="AS1305" s="113"/>
      <c r="AT1305" s="113"/>
    </row>
    <row r="1306" spans="1:46" s="114" customFormat="1" x14ac:dyDescent="0.2">
      <c r="A1306" s="113"/>
      <c r="B1306" s="120"/>
      <c r="C1306" s="120"/>
      <c r="D1306" s="120"/>
      <c r="E1306" s="120"/>
      <c r="F1306" s="120"/>
      <c r="G1306" s="120"/>
      <c r="H1306" s="120"/>
      <c r="I1306" s="120"/>
      <c r="J1306" s="120"/>
      <c r="K1306" s="120"/>
      <c r="L1306" s="120"/>
      <c r="M1306" s="120"/>
      <c r="N1306" s="120"/>
      <c r="O1306" s="120"/>
      <c r="P1306" s="120"/>
      <c r="Q1306" s="120"/>
      <c r="R1306" s="120"/>
      <c r="S1306" s="120"/>
      <c r="T1306" s="120"/>
      <c r="U1306" s="120"/>
      <c r="V1306" s="120"/>
      <c r="W1306" s="120"/>
      <c r="X1306" s="120"/>
      <c r="Y1306" s="127"/>
      <c r="Z1306" s="127"/>
      <c r="AA1306" s="127"/>
      <c r="AB1306" s="127"/>
      <c r="AC1306" s="127"/>
      <c r="AD1306" s="127"/>
      <c r="AE1306" s="127"/>
      <c r="AF1306" s="127"/>
      <c r="AG1306" s="127"/>
      <c r="AH1306" s="127"/>
      <c r="AI1306" s="127"/>
      <c r="AJ1306" s="127"/>
      <c r="AK1306" s="127"/>
      <c r="AL1306" s="127"/>
      <c r="AM1306" s="127"/>
      <c r="AN1306" s="127"/>
      <c r="AO1306" s="127"/>
      <c r="AP1306" s="127"/>
      <c r="AR1306" s="113"/>
      <c r="AS1306" s="113"/>
      <c r="AT1306" s="113"/>
    </row>
    <row r="1307" spans="1:46" s="114" customFormat="1" x14ac:dyDescent="0.2">
      <c r="A1307" s="113"/>
      <c r="B1307" s="120"/>
      <c r="C1307" s="120"/>
      <c r="D1307" s="120"/>
      <c r="E1307" s="120"/>
      <c r="F1307" s="120"/>
      <c r="G1307" s="120"/>
      <c r="H1307" s="120"/>
      <c r="I1307" s="120"/>
      <c r="J1307" s="120"/>
      <c r="K1307" s="120"/>
      <c r="L1307" s="120"/>
      <c r="M1307" s="120"/>
      <c r="N1307" s="120"/>
      <c r="O1307" s="120"/>
      <c r="P1307" s="120"/>
      <c r="Q1307" s="120"/>
      <c r="R1307" s="120"/>
      <c r="S1307" s="120"/>
      <c r="T1307" s="120"/>
      <c r="U1307" s="120"/>
      <c r="V1307" s="120"/>
      <c r="W1307" s="120"/>
      <c r="X1307" s="120"/>
      <c r="Y1307" s="127"/>
      <c r="Z1307" s="127"/>
      <c r="AA1307" s="127"/>
      <c r="AB1307" s="127"/>
      <c r="AC1307" s="127"/>
      <c r="AD1307" s="127"/>
      <c r="AE1307" s="127"/>
      <c r="AF1307" s="127"/>
      <c r="AG1307" s="127"/>
      <c r="AH1307" s="127"/>
      <c r="AI1307" s="127"/>
      <c r="AJ1307" s="127"/>
      <c r="AK1307" s="127"/>
      <c r="AL1307" s="127"/>
      <c r="AM1307" s="127"/>
      <c r="AN1307" s="127"/>
      <c r="AO1307" s="127"/>
      <c r="AP1307" s="127"/>
      <c r="AR1307" s="113"/>
      <c r="AS1307" s="113"/>
      <c r="AT1307" s="113"/>
    </row>
    <row r="1308" spans="1:46" s="114" customFormat="1" x14ac:dyDescent="0.2">
      <c r="A1308" s="113"/>
      <c r="B1308" s="120"/>
      <c r="C1308" s="120"/>
      <c r="D1308" s="120"/>
      <c r="E1308" s="120"/>
      <c r="F1308" s="120"/>
      <c r="G1308" s="120"/>
      <c r="H1308" s="120"/>
      <c r="I1308" s="120"/>
      <c r="J1308" s="120"/>
      <c r="K1308" s="120"/>
      <c r="L1308" s="120"/>
      <c r="M1308" s="120"/>
      <c r="N1308" s="120"/>
      <c r="O1308" s="120"/>
      <c r="P1308" s="120"/>
      <c r="Q1308" s="120"/>
      <c r="R1308" s="120"/>
      <c r="S1308" s="120"/>
      <c r="T1308" s="120"/>
      <c r="U1308" s="120"/>
      <c r="V1308" s="120"/>
      <c r="W1308" s="120"/>
      <c r="X1308" s="120"/>
      <c r="Y1308" s="127"/>
      <c r="Z1308" s="127"/>
      <c r="AA1308" s="127"/>
      <c r="AB1308" s="127"/>
      <c r="AC1308" s="127"/>
      <c r="AD1308" s="127"/>
      <c r="AE1308" s="127"/>
      <c r="AF1308" s="127"/>
      <c r="AG1308" s="127"/>
      <c r="AH1308" s="127"/>
      <c r="AI1308" s="127"/>
      <c r="AJ1308" s="127"/>
      <c r="AK1308" s="127"/>
      <c r="AL1308" s="127"/>
      <c r="AM1308" s="127"/>
      <c r="AN1308" s="127"/>
      <c r="AO1308" s="127"/>
      <c r="AP1308" s="127"/>
      <c r="AR1308" s="113"/>
      <c r="AS1308" s="113"/>
      <c r="AT1308" s="113"/>
    </row>
    <row r="1309" spans="1:46" s="114" customFormat="1" x14ac:dyDescent="0.2">
      <c r="A1309" s="113"/>
      <c r="B1309" s="120"/>
      <c r="C1309" s="120"/>
      <c r="D1309" s="120"/>
      <c r="E1309" s="120"/>
      <c r="F1309" s="120"/>
      <c r="G1309" s="120"/>
      <c r="H1309" s="120"/>
      <c r="I1309" s="120"/>
      <c r="J1309" s="120"/>
      <c r="K1309" s="120"/>
      <c r="L1309" s="120"/>
      <c r="M1309" s="120"/>
      <c r="N1309" s="120"/>
      <c r="O1309" s="120"/>
      <c r="P1309" s="120"/>
      <c r="Q1309" s="120"/>
      <c r="R1309" s="120"/>
      <c r="S1309" s="120"/>
      <c r="T1309" s="120"/>
      <c r="U1309" s="120"/>
      <c r="V1309" s="120"/>
      <c r="W1309" s="120"/>
      <c r="X1309" s="120"/>
      <c r="Y1309" s="127"/>
      <c r="Z1309" s="127"/>
      <c r="AA1309" s="127"/>
      <c r="AB1309" s="127"/>
      <c r="AC1309" s="127"/>
      <c r="AD1309" s="127"/>
      <c r="AE1309" s="127"/>
      <c r="AF1309" s="127"/>
      <c r="AG1309" s="127"/>
      <c r="AH1309" s="127"/>
      <c r="AI1309" s="127"/>
      <c r="AJ1309" s="127"/>
      <c r="AK1309" s="127"/>
      <c r="AL1309" s="127"/>
      <c r="AM1309" s="127"/>
      <c r="AN1309" s="127"/>
      <c r="AO1309" s="127"/>
      <c r="AP1309" s="127"/>
      <c r="AR1309" s="113"/>
      <c r="AS1309" s="113"/>
      <c r="AT1309" s="113"/>
    </row>
    <row r="1310" spans="1:46" s="114" customFormat="1" x14ac:dyDescent="0.2">
      <c r="A1310" s="113"/>
      <c r="B1310" s="120"/>
      <c r="C1310" s="120"/>
      <c r="D1310" s="120"/>
      <c r="E1310" s="120"/>
      <c r="F1310" s="120"/>
      <c r="G1310" s="120"/>
      <c r="H1310" s="120"/>
      <c r="I1310" s="120"/>
      <c r="J1310" s="120"/>
      <c r="K1310" s="120"/>
      <c r="L1310" s="120"/>
      <c r="M1310" s="120"/>
      <c r="N1310" s="120"/>
      <c r="O1310" s="120"/>
      <c r="P1310" s="120"/>
      <c r="Q1310" s="120"/>
      <c r="R1310" s="120"/>
      <c r="S1310" s="120"/>
      <c r="T1310" s="120"/>
      <c r="U1310" s="120"/>
      <c r="V1310" s="120"/>
      <c r="W1310" s="120"/>
      <c r="X1310" s="120"/>
      <c r="Y1310" s="127"/>
      <c r="Z1310" s="127"/>
      <c r="AA1310" s="127"/>
      <c r="AB1310" s="127"/>
      <c r="AC1310" s="127"/>
      <c r="AD1310" s="127"/>
      <c r="AE1310" s="127"/>
      <c r="AF1310" s="127"/>
      <c r="AG1310" s="127"/>
      <c r="AH1310" s="127"/>
      <c r="AI1310" s="127"/>
      <c r="AJ1310" s="127"/>
      <c r="AK1310" s="127"/>
      <c r="AL1310" s="127"/>
      <c r="AM1310" s="127"/>
      <c r="AN1310" s="127"/>
      <c r="AO1310" s="127"/>
      <c r="AP1310" s="127"/>
      <c r="AR1310" s="113"/>
      <c r="AS1310" s="113"/>
      <c r="AT1310" s="113"/>
    </row>
    <row r="1311" spans="1:46" s="114" customFormat="1" x14ac:dyDescent="0.2">
      <c r="A1311" s="113"/>
      <c r="B1311" s="120"/>
      <c r="C1311" s="120"/>
      <c r="D1311" s="120"/>
      <c r="E1311" s="120"/>
      <c r="F1311" s="120"/>
      <c r="G1311" s="120"/>
      <c r="H1311" s="120"/>
      <c r="I1311" s="120"/>
      <c r="J1311" s="120"/>
      <c r="K1311" s="120"/>
      <c r="L1311" s="120"/>
      <c r="M1311" s="120"/>
      <c r="N1311" s="120"/>
      <c r="O1311" s="120"/>
      <c r="P1311" s="120"/>
      <c r="Q1311" s="120"/>
      <c r="R1311" s="120"/>
      <c r="S1311" s="120"/>
      <c r="T1311" s="120"/>
      <c r="U1311" s="120"/>
      <c r="V1311" s="120"/>
      <c r="W1311" s="120"/>
      <c r="X1311" s="120"/>
      <c r="Y1311" s="127"/>
      <c r="Z1311" s="127"/>
      <c r="AA1311" s="127"/>
      <c r="AB1311" s="127"/>
      <c r="AC1311" s="127"/>
      <c r="AD1311" s="127"/>
      <c r="AE1311" s="127"/>
      <c r="AF1311" s="127"/>
      <c r="AG1311" s="127"/>
      <c r="AH1311" s="127"/>
      <c r="AI1311" s="127"/>
      <c r="AJ1311" s="127"/>
      <c r="AK1311" s="127"/>
      <c r="AL1311" s="127"/>
      <c r="AM1311" s="127"/>
      <c r="AN1311" s="127"/>
      <c r="AO1311" s="127"/>
      <c r="AP1311" s="127"/>
      <c r="AR1311" s="113"/>
      <c r="AS1311" s="113"/>
      <c r="AT1311" s="113"/>
    </row>
    <row r="1312" spans="1:46" s="114" customFormat="1" x14ac:dyDescent="0.2">
      <c r="A1312" s="113"/>
      <c r="B1312" s="120"/>
      <c r="C1312" s="120"/>
      <c r="D1312" s="120"/>
      <c r="E1312" s="120"/>
      <c r="F1312" s="120"/>
      <c r="G1312" s="120"/>
      <c r="H1312" s="120"/>
      <c r="I1312" s="120"/>
      <c r="J1312" s="120"/>
      <c r="K1312" s="120"/>
      <c r="L1312" s="120"/>
      <c r="M1312" s="120"/>
      <c r="N1312" s="120"/>
      <c r="O1312" s="120"/>
      <c r="P1312" s="120"/>
      <c r="Q1312" s="120"/>
      <c r="R1312" s="120"/>
      <c r="S1312" s="120"/>
      <c r="T1312" s="120"/>
      <c r="U1312" s="120"/>
      <c r="V1312" s="120"/>
      <c r="W1312" s="120"/>
      <c r="X1312" s="120"/>
      <c r="Y1312" s="127"/>
      <c r="Z1312" s="127"/>
      <c r="AA1312" s="127"/>
      <c r="AB1312" s="127"/>
      <c r="AC1312" s="127"/>
      <c r="AD1312" s="127"/>
      <c r="AE1312" s="127"/>
      <c r="AF1312" s="127"/>
      <c r="AG1312" s="127"/>
      <c r="AH1312" s="127"/>
      <c r="AI1312" s="127"/>
      <c r="AJ1312" s="127"/>
      <c r="AK1312" s="127"/>
      <c r="AL1312" s="127"/>
      <c r="AM1312" s="127"/>
      <c r="AN1312" s="127"/>
      <c r="AO1312" s="127"/>
      <c r="AP1312" s="127"/>
      <c r="AR1312" s="113"/>
      <c r="AS1312" s="113"/>
      <c r="AT1312" s="113"/>
    </row>
    <row r="1313" spans="1:46" s="114" customFormat="1" x14ac:dyDescent="0.2">
      <c r="A1313" s="113"/>
      <c r="B1313" s="120"/>
      <c r="C1313" s="120"/>
      <c r="D1313" s="120"/>
      <c r="E1313" s="120"/>
      <c r="F1313" s="120"/>
      <c r="G1313" s="120"/>
      <c r="H1313" s="120"/>
      <c r="I1313" s="120"/>
      <c r="J1313" s="120"/>
      <c r="K1313" s="120"/>
      <c r="L1313" s="120"/>
      <c r="M1313" s="120"/>
      <c r="N1313" s="120"/>
      <c r="O1313" s="120"/>
      <c r="P1313" s="120"/>
      <c r="Q1313" s="120"/>
      <c r="R1313" s="120"/>
      <c r="S1313" s="120"/>
      <c r="T1313" s="120"/>
      <c r="U1313" s="120"/>
      <c r="V1313" s="120"/>
      <c r="W1313" s="120"/>
      <c r="X1313" s="120"/>
      <c r="Y1313" s="127"/>
      <c r="Z1313" s="127"/>
      <c r="AA1313" s="127"/>
      <c r="AB1313" s="127"/>
      <c r="AC1313" s="127"/>
      <c r="AD1313" s="127"/>
      <c r="AE1313" s="127"/>
      <c r="AF1313" s="127"/>
      <c r="AG1313" s="127"/>
      <c r="AH1313" s="127"/>
      <c r="AI1313" s="127"/>
      <c r="AJ1313" s="127"/>
      <c r="AK1313" s="127"/>
      <c r="AL1313" s="127"/>
      <c r="AM1313" s="127"/>
      <c r="AN1313" s="127"/>
      <c r="AO1313" s="127"/>
      <c r="AP1313" s="127"/>
      <c r="AR1313" s="113"/>
      <c r="AS1313" s="113"/>
      <c r="AT1313" s="113"/>
    </row>
    <row r="1314" spans="1:46" s="114" customFormat="1" x14ac:dyDescent="0.2">
      <c r="A1314" s="113"/>
      <c r="B1314" s="120"/>
      <c r="C1314" s="120"/>
      <c r="D1314" s="120"/>
      <c r="E1314" s="120"/>
      <c r="F1314" s="120"/>
      <c r="G1314" s="120"/>
      <c r="H1314" s="120"/>
      <c r="I1314" s="120"/>
      <c r="J1314" s="120"/>
      <c r="K1314" s="120"/>
      <c r="L1314" s="120"/>
      <c r="M1314" s="120"/>
      <c r="N1314" s="120"/>
      <c r="O1314" s="120"/>
      <c r="P1314" s="120"/>
      <c r="Q1314" s="120"/>
      <c r="R1314" s="120"/>
      <c r="S1314" s="120"/>
      <c r="T1314" s="120"/>
      <c r="U1314" s="120"/>
      <c r="V1314" s="120"/>
      <c r="W1314" s="120"/>
      <c r="X1314" s="120"/>
      <c r="Y1314" s="127"/>
      <c r="Z1314" s="127"/>
      <c r="AA1314" s="127"/>
      <c r="AB1314" s="127"/>
      <c r="AC1314" s="127"/>
      <c r="AD1314" s="127"/>
      <c r="AE1314" s="127"/>
      <c r="AF1314" s="127"/>
      <c r="AG1314" s="127"/>
      <c r="AH1314" s="127"/>
      <c r="AI1314" s="127"/>
      <c r="AJ1314" s="127"/>
      <c r="AK1314" s="127"/>
      <c r="AL1314" s="127"/>
      <c r="AM1314" s="127"/>
      <c r="AN1314" s="127"/>
      <c r="AO1314" s="127"/>
      <c r="AP1314" s="127"/>
      <c r="AR1314" s="113"/>
      <c r="AS1314" s="113"/>
      <c r="AT1314" s="113"/>
    </row>
    <row r="1315" spans="1:46" s="114" customFormat="1" x14ac:dyDescent="0.2">
      <c r="A1315" s="113"/>
      <c r="B1315" s="120"/>
      <c r="C1315" s="120"/>
      <c r="D1315" s="120"/>
      <c r="E1315" s="120"/>
      <c r="F1315" s="120"/>
      <c r="G1315" s="120"/>
      <c r="H1315" s="120"/>
      <c r="I1315" s="120"/>
      <c r="J1315" s="120"/>
      <c r="K1315" s="120"/>
      <c r="L1315" s="120"/>
      <c r="M1315" s="120"/>
      <c r="N1315" s="120"/>
      <c r="O1315" s="120"/>
      <c r="P1315" s="120"/>
      <c r="Q1315" s="120"/>
      <c r="R1315" s="120"/>
      <c r="S1315" s="120"/>
      <c r="T1315" s="120"/>
      <c r="U1315" s="120"/>
      <c r="V1315" s="120"/>
      <c r="W1315" s="120"/>
      <c r="X1315" s="120"/>
      <c r="Y1315" s="127"/>
      <c r="Z1315" s="127"/>
      <c r="AA1315" s="127"/>
      <c r="AB1315" s="127"/>
      <c r="AC1315" s="127"/>
      <c r="AD1315" s="127"/>
      <c r="AE1315" s="127"/>
      <c r="AF1315" s="127"/>
      <c r="AG1315" s="127"/>
      <c r="AH1315" s="127"/>
      <c r="AI1315" s="127"/>
      <c r="AJ1315" s="127"/>
      <c r="AK1315" s="127"/>
      <c r="AL1315" s="127"/>
      <c r="AM1315" s="127"/>
      <c r="AN1315" s="127"/>
      <c r="AO1315" s="127"/>
      <c r="AP1315" s="127"/>
      <c r="AR1315" s="113"/>
      <c r="AS1315" s="113"/>
      <c r="AT1315" s="113"/>
    </row>
    <row r="1316" spans="1:46" s="114" customFormat="1" x14ac:dyDescent="0.2">
      <c r="A1316" s="113"/>
      <c r="B1316" s="120"/>
      <c r="C1316" s="120"/>
      <c r="D1316" s="120"/>
      <c r="E1316" s="120"/>
      <c r="F1316" s="120"/>
      <c r="G1316" s="120"/>
      <c r="H1316" s="120"/>
      <c r="I1316" s="120"/>
      <c r="J1316" s="120"/>
      <c r="K1316" s="120"/>
      <c r="L1316" s="120"/>
      <c r="M1316" s="120"/>
      <c r="N1316" s="120"/>
      <c r="O1316" s="120"/>
      <c r="P1316" s="120"/>
      <c r="Q1316" s="120"/>
      <c r="R1316" s="120"/>
      <c r="S1316" s="120"/>
      <c r="T1316" s="120"/>
      <c r="U1316" s="120"/>
      <c r="V1316" s="120"/>
      <c r="W1316" s="120"/>
      <c r="X1316" s="120"/>
      <c r="Y1316" s="127"/>
      <c r="Z1316" s="127"/>
      <c r="AA1316" s="127"/>
      <c r="AB1316" s="127"/>
      <c r="AC1316" s="127"/>
      <c r="AD1316" s="127"/>
      <c r="AE1316" s="127"/>
      <c r="AF1316" s="127"/>
      <c r="AG1316" s="127"/>
      <c r="AH1316" s="127"/>
      <c r="AI1316" s="127"/>
      <c r="AJ1316" s="127"/>
      <c r="AK1316" s="127"/>
      <c r="AL1316" s="127"/>
      <c r="AM1316" s="127"/>
      <c r="AN1316" s="127"/>
      <c r="AO1316" s="127"/>
      <c r="AP1316" s="127"/>
      <c r="AR1316" s="113"/>
      <c r="AS1316" s="113"/>
      <c r="AT1316" s="113"/>
    </row>
    <row r="1317" spans="1:46" s="114" customFormat="1" x14ac:dyDescent="0.2">
      <c r="A1317" s="113"/>
      <c r="B1317" s="120"/>
      <c r="C1317" s="120"/>
      <c r="D1317" s="120"/>
      <c r="E1317" s="120"/>
      <c r="F1317" s="120"/>
      <c r="G1317" s="120"/>
      <c r="H1317" s="120"/>
      <c r="I1317" s="120"/>
      <c r="J1317" s="120"/>
      <c r="K1317" s="120"/>
      <c r="L1317" s="120"/>
      <c r="M1317" s="120"/>
      <c r="N1317" s="120"/>
      <c r="O1317" s="120"/>
      <c r="P1317" s="120"/>
      <c r="Q1317" s="120"/>
      <c r="R1317" s="120"/>
      <c r="S1317" s="120"/>
      <c r="T1317" s="120"/>
      <c r="U1317" s="120"/>
      <c r="V1317" s="120"/>
      <c r="W1317" s="120"/>
      <c r="X1317" s="120"/>
      <c r="Y1317" s="127"/>
      <c r="Z1317" s="127"/>
      <c r="AA1317" s="127"/>
      <c r="AB1317" s="127"/>
      <c r="AC1317" s="127"/>
      <c r="AD1317" s="127"/>
      <c r="AE1317" s="127"/>
      <c r="AF1317" s="127"/>
      <c r="AG1317" s="127"/>
      <c r="AH1317" s="127"/>
      <c r="AI1317" s="127"/>
      <c r="AJ1317" s="127"/>
      <c r="AK1317" s="127"/>
      <c r="AL1317" s="127"/>
      <c r="AM1317" s="127"/>
      <c r="AN1317" s="127"/>
      <c r="AO1317" s="127"/>
      <c r="AP1317" s="127"/>
      <c r="AR1317" s="113"/>
      <c r="AS1317" s="113"/>
      <c r="AT1317" s="113"/>
    </row>
    <row r="1318" spans="1:46" s="114" customFormat="1" x14ac:dyDescent="0.2">
      <c r="A1318" s="113"/>
      <c r="B1318" s="120"/>
      <c r="C1318" s="120"/>
      <c r="D1318" s="120"/>
      <c r="E1318" s="120"/>
      <c r="F1318" s="120"/>
      <c r="G1318" s="120"/>
      <c r="H1318" s="120"/>
      <c r="I1318" s="120"/>
      <c r="J1318" s="120"/>
      <c r="K1318" s="120"/>
      <c r="L1318" s="120"/>
      <c r="M1318" s="120"/>
      <c r="N1318" s="120"/>
      <c r="O1318" s="120"/>
      <c r="P1318" s="120"/>
      <c r="Q1318" s="120"/>
      <c r="R1318" s="120"/>
      <c r="S1318" s="120"/>
      <c r="T1318" s="120"/>
      <c r="U1318" s="120"/>
      <c r="V1318" s="120"/>
      <c r="W1318" s="120"/>
      <c r="X1318" s="120"/>
      <c r="Y1318" s="127"/>
      <c r="Z1318" s="127"/>
      <c r="AA1318" s="127"/>
      <c r="AB1318" s="127"/>
      <c r="AC1318" s="127"/>
      <c r="AD1318" s="127"/>
      <c r="AE1318" s="127"/>
      <c r="AF1318" s="127"/>
      <c r="AG1318" s="127"/>
      <c r="AH1318" s="127"/>
      <c r="AI1318" s="127"/>
      <c r="AJ1318" s="127"/>
      <c r="AK1318" s="127"/>
      <c r="AL1318" s="127"/>
      <c r="AM1318" s="127"/>
      <c r="AN1318" s="127"/>
      <c r="AO1318" s="127"/>
      <c r="AP1318" s="127"/>
      <c r="AR1318" s="113"/>
      <c r="AS1318" s="113"/>
      <c r="AT1318" s="113"/>
    </row>
    <row r="1319" spans="1:46" s="114" customFormat="1" x14ac:dyDescent="0.2">
      <c r="A1319" s="113"/>
      <c r="B1319" s="120"/>
      <c r="C1319" s="120"/>
      <c r="D1319" s="120"/>
      <c r="E1319" s="120"/>
      <c r="F1319" s="120"/>
      <c r="G1319" s="120"/>
      <c r="H1319" s="120"/>
      <c r="I1319" s="120"/>
      <c r="J1319" s="120"/>
      <c r="K1319" s="120"/>
      <c r="L1319" s="120"/>
      <c r="M1319" s="120"/>
      <c r="N1319" s="120"/>
      <c r="O1319" s="120"/>
      <c r="P1319" s="120"/>
      <c r="Q1319" s="120"/>
      <c r="R1319" s="120"/>
      <c r="S1319" s="120"/>
      <c r="T1319" s="120"/>
      <c r="U1319" s="120"/>
      <c r="V1319" s="120"/>
      <c r="W1319" s="120"/>
      <c r="X1319" s="120"/>
      <c r="Y1319" s="127"/>
      <c r="Z1319" s="127"/>
      <c r="AA1319" s="127"/>
      <c r="AB1319" s="127"/>
      <c r="AC1319" s="127"/>
      <c r="AD1319" s="127"/>
      <c r="AE1319" s="127"/>
      <c r="AF1319" s="127"/>
      <c r="AG1319" s="127"/>
      <c r="AH1319" s="127"/>
      <c r="AI1319" s="127"/>
      <c r="AJ1319" s="127"/>
      <c r="AK1319" s="127"/>
      <c r="AL1319" s="127"/>
      <c r="AM1319" s="127"/>
      <c r="AN1319" s="127"/>
      <c r="AO1319" s="127"/>
      <c r="AP1319" s="127"/>
      <c r="AR1319" s="113"/>
      <c r="AS1319" s="113"/>
      <c r="AT1319" s="113"/>
    </row>
    <row r="1320" spans="1:46" s="114" customFormat="1" x14ac:dyDescent="0.2">
      <c r="A1320" s="113"/>
      <c r="B1320" s="120"/>
      <c r="C1320" s="120"/>
      <c r="D1320" s="120"/>
      <c r="E1320" s="120"/>
      <c r="F1320" s="120"/>
      <c r="G1320" s="120"/>
      <c r="H1320" s="120"/>
      <c r="I1320" s="120"/>
      <c r="J1320" s="120"/>
      <c r="K1320" s="120"/>
      <c r="L1320" s="120"/>
      <c r="M1320" s="120"/>
      <c r="N1320" s="120"/>
      <c r="O1320" s="120"/>
      <c r="P1320" s="120"/>
      <c r="Q1320" s="120"/>
      <c r="R1320" s="120"/>
      <c r="S1320" s="120"/>
      <c r="T1320" s="120"/>
      <c r="U1320" s="120"/>
      <c r="V1320" s="120"/>
      <c r="W1320" s="120"/>
      <c r="X1320" s="120"/>
      <c r="Y1320" s="127"/>
      <c r="Z1320" s="127"/>
      <c r="AA1320" s="127"/>
      <c r="AB1320" s="127"/>
      <c r="AC1320" s="127"/>
      <c r="AD1320" s="127"/>
      <c r="AE1320" s="127"/>
      <c r="AF1320" s="127"/>
      <c r="AG1320" s="127"/>
      <c r="AH1320" s="127"/>
      <c r="AI1320" s="127"/>
      <c r="AJ1320" s="127"/>
      <c r="AK1320" s="127"/>
      <c r="AL1320" s="127"/>
      <c r="AM1320" s="127"/>
      <c r="AN1320" s="127"/>
      <c r="AO1320" s="127"/>
      <c r="AP1320" s="127"/>
      <c r="AR1320" s="113"/>
      <c r="AS1320" s="113"/>
      <c r="AT1320" s="113"/>
    </row>
    <row r="1321" spans="1:46" s="114" customFormat="1" x14ac:dyDescent="0.2">
      <c r="A1321" s="113"/>
      <c r="B1321" s="120"/>
      <c r="C1321" s="120"/>
      <c r="D1321" s="120"/>
      <c r="E1321" s="120"/>
      <c r="F1321" s="120"/>
      <c r="G1321" s="120"/>
      <c r="H1321" s="120"/>
      <c r="I1321" s="120"/>
      <c r="J1321" s="120"/>
      <c r="K1321" s="120"/>
      <c r="L1321" s="120"/>
      <c r="M1321" s="120"/>
      <c r="N1321" s="120"/>
      <c r="O1321" s="120"/>
      <c r="P1321" s="120"/>
      <c r="Q1321" s="120"/>
      <c r="R1321" s="120"/>
      <c r="S1321" s="120"/>
      <c r="T1321" s="120"/>
      <c r="U1321" s="120"/>
      <c r="V1321" s="120"/>
      <c r="W1321" s="120"/>
      <c r="X1321" s="120"/>
      <c r="Y1321" s="127"/>
      <c r="Z1321" s="127"/>
      <c r="AA1321" s="127"/>
      <c r="AB1321" s="127"/>
      <c r="AC1321" s="127"/>
      <c r="AD1321" s="127"/>
      <c r="AE1321" s="127"/>
      <c r="AF1321" s="127"/>
      <c r="AG1321" s="127"/>
      <c r="AH1321" s="127"/>
      <c r="AI1321" s="127"/>
      <c r="AJ1321" s="127"/>
      <c r="AK1321" s="127"/>
      <c r="AL1321" s="127"/>
      <c r="AM1321" s="127"/>
      <c r="AN1321" s="127"/>
      <c r="AO1321" s="127"/>
      <c r="AP1321" s="127"/>
      <c r="AR1321" s="113"/>
      <c r="AS1321" s="113"/>
      <c r="AT1321" s="113"/>
    </row>
    <row r="1322" spans="1:46" s="114" customFormat="1" x14ac:dyDescent="0.2">
      <c r="A1322" s="113"/>
      <c r="B1322" s="120"/>
      <c r="C1322" s="120"/>
      <c r="D1322" s="120"/>
      <c r="E1322" s="120"/>
      <c r="F1322" s="120"/>
      <c r="G1322" s="120"/>
      <c r="H1322" s="120"/>
      <c r="I1322" s="120"/>
      <c r="J1322" s="120"/>
      <c r="K1322" s="120"/>
      <c r="L1322" s="120"/>
      <c r="M1322" s="120"/>
      <c r="N1322" s="120"/>
      <c r="O1322" s="120"/>
      <c r="P1322" s="120"/>
      <c r="Q1322" s="120"/>
      <c r="R1322" s="120"/>
      <c r="S1322" s="120"/>
      <c r="T1322" s="120"/>
      <c r="U1322" s="120"/>
      <c r="V1322" s="120"/>
      <c r="W1322" s="120"/>
      <c r="X1322" s="120"/>
      <c r="Y1322" s="127"/>
      <c r="Z1322" s="127"/>
      <c r="AA1322" s="127"/>
      <c r="AB1322" s="127"/>
      <c r="AC1322" s="127"/>
      <c r="AD1322" s="127"/>
      <c r="AE1322" s="127"/>
      <c r="AF1322" s="127"/>
      <c r="AG1322" s="127"/>
      <c r="AH1322" s="127"/>
      <c r="AI1322" s="127"/>
      <c r="AJ1322" s="127"/>
      <c r="AK1322" s="127"/>
      <c r="AL1322" s="127"/>
      <c r="AM1322" s="127"/>
      <c r="AN1322" s="127"/>
      <c r="AO1322" s="127"/>
      <c r="AP1322" s="127"/>
      <c r="AR1322" s="113"/>
      <c r="AS1322" s="113"/>
      <c r="AT1322" s="113"/>
    </row>
    <row r="1323" spans="1:46" s="114" customFormat="1" x14ac:dyDescent="0.2">
      <c r="A1323" s="113"/>
      <c r="B1323" s="120"/>
      <c r="C1323" s="120"/>
      <c r="D1323" s="120"/>
      <c r="E1323" s="120"/>
      <c r="F1323" s="120"/>
      <c r="G1323" s="120"/>
      <c r="H1323" s="120"/>
      <c r="I1323" s="120"/>
      <c r="J1323" s="120"/>
      <c r="K1323" s="120"/>
      <c r="L1323" s="120"/>
      <c r="M1323" s="120"/>
      <c r="N1323" s="120"/>
      <c r="O1323" s="120"/>
      <c r="P1323" s="120"/>
      <c r="Q1323" s="120"/>
      <c r="R1323" s="120"/>
      <c r="S1323" s="120"/>
      <c r="T1323" s="120"/>
      <c r="U1323" s="120"/>
      <c r="V1323" s="120"/>
      <c r="W1323" s="120"/>
      <c r="X1323" s="120"/>
      <c r="Y1323" s="127"/>
      <c r="Z1323" s="127"/>
      <c r="AA1323" s="127"/>
      <c r="AB1323" s="127"/>
      <c r="AC1323" s="127"/>
      <c r="AD1323" s="127"/>
      <c r="AE1323" s="127"/>
      <c r="AF1323" s="127"/>
      <c r="AG1323" s="127"/>
      <c r="AH1323" s="127"/>
      <c r="AI1323" s="127"/>
      <c r="AJ1323" s="127"/>
      <c r="AK1323" s="127"/>
      <c r="AL1323" s="127"/>
      <c r="AM1323" s="127"/>
      <c r="AN1323" s="127"/>
      <c r="AO1323" s="127"/>
      <c r="AP1323" s="127"/>
      <c r="AR1323" s="113"/>
      <c r="AS1323" s="113"/>
      <c r="AT1323" s="113"/>
    </row>
    <row r="1324" spans="1:46" s="114" customFormat="1" x14ac:dyDescent="0.2">
      <c r="A1324" s="113"/>
      <c r="B1324" s="120"/>
      <c r="C1324" s="120"/>
      <c r="D1324" s="120"/>
      <c r="E1324" s="120"/>
      <c r="F1324" s="120"/>
      <c r="G1324" s="120"/>
      <c r="H1324" s="120"/>
      <c r="I1324" s="120"/>
      <c r="J1324" s="120"/>
      <c r="K1324" s="120"/>
      <c r="L1324" s="120"/>
      <c r="M1324" s="120"/>
      <c r="N1324" s="120"/>
      <c r="O1324" s="120"/>
      <c r="P1324" s="120"/>
      <c r="Q1324" s="120"/>
      <c r="R1324" s="120"/>
      <c r="S1324" s="120"/>
      <c r="T1324" s="120"/>
      <c r="U1324" s="120"/>
      <c r="V1324" s="120"/>
      <c r="W1324" s="120"/>
      <c r="X1324" s="120"/>
      <c r="Y1324" s="127"/>
      <c r="Z1324" s="127"/>
      <c r="AA1324" s="127"/>
      <c r="AB1324" s="127"/>
      <c r="AC1324" s="127"/>
      <c r="AD1324" s="127"/>
      <c r="AE1324" s="127"/>
      <c r="AF1324" s="127"/>
      <c r="AG1324" s="127"/>
      <c r="AH1324" s="127"/>
      <c r="AI1324" s="127"/>
      <c r="AJ1324" s="127"/>
      <c r="AK1324" s="127"/>
      <c r="AL1324" s="127"/>
      <c r="AM1324" s="127"/>
      <c r="AN1324" s="127"/>
      <c r="AO1324" s="127"/>
      <c r="AP1324" s="127"/>
      <c r="AR1324" s="113"/>
      <c r="AS1324" s="113"/>
      <c r="AT1324" s="113"/>
    </row>
    <row r="1325" spans="1:46" s="114" customFormat="1" x14ac:dyDescent="0.2">
      <c r="A1325" s="113"/>
      <c r="B1325" s="120"/>
      <c r="C1325" s="120"/>
      <c r="D1325" s="120"/>
      <c r="E1325" s="120"/>
      <c r="F1325" s="120"/>
      <c r="G1325" s="120"/>
      <c r="H1325" s="120"/>
      <c r="I1325" s="120"/>
      <c r="J1325" s="120"/>
      <c r="K1325" s="120"/>
      <c r="L1325" s="120"/>
      <c r="M1325" s="120"/>
      <c r="N1325" s="120"/>
      <c r="O1325" s="120"/>
      <c r="P1325" s="120"/>
      <c r="Q1325" s="120"/>
      <c r="R1325" s="120"/>
      <c r="S1325" s="120"/>
      <c r="T1325" s="120"/>
      <c r="U1325" s="120"/>
      <c r="V1325" s="120"/>
      <c r="W1325" s="120"/>
      <c r="X1325" s="120"/>
      <c r="Y1325" s="127"/>
      <c r="Z1325" s="127"/>
      <c r="AA1325" s="127"/>
      <c r="AB1325" s="127"/>
      <c r="AC1325" s="127"/>
      <c r="AD1325" s="127"/>
      <c r="AE1325" s="127"/>
      <c r="AF1325" s="127"/>
      <c r="AG1325" s="127"/>
      <c r="AH1325" s="127"/>
      <c r="AI1325" s="127"/>
      <c r="AJ1325" s="127"/>
      <c r="AK1325" s="127"/>
      <c r="AL1325" s="127"/>
      <c r="AM1325" s="127"/>
      <c r="AN1325" s="127"/>
      <c r="AO1325" s="127"/>
      <c r="AP1325" s="127"/>
      <c r="AR1325" s="113"/>
      <c r="AS1325" s="113"/>
      <c r="AT1325" s="113"/>
    </row>
    <row r="1326" spans="1:46" s="114" customFormat="1" x14ac:dyDescent="0.2">
      <c r="A1326" s="113"/>
      <c r="B1326" s="120"/>
      <c r="C1326" s="120"/>
      <c r="D1326" s="120"/>
      <c r="E1326" s="120"/>
      <c r="F1326" s="120"/>
      <c r="G1326" s="120"/>
      <c r="H1326" s="120"/>
      <c r="I1326" s="120"/>
      <c r="J1326" s="120"/>
      <c r="K1326" s="120"/>
      <c r="L1326" s="120"/>
      <c r="M1326" s="120"/>
      <c r="N1326" s="120"/>
      <c r="O1326" s="120"/>
      <c r="P1326" s="120"/>
      <c r="Q1326" s="120"/>
      <c r="R1326" s="120"/>
      <c r="S1326" s="120"/>
      <c r="T1326" s="120"/>
      <c r="U1326" s="120"/>
      <c r="V1326" s="120"/>
      <c r="W1326" s="120"/>
      <c r="X1326" s="120"/>
      <c r="Y1326" s="127"/>
      <c r="Z1326" s="127"/>
      <c r="AA1326" s="127"/>
      <c r="AB1326" s="127"/>
      <c r="AC1326" s="127"/>
      <c r="AD1326" s="127"/>
      <c r="AE1326" s="127"/>
      <c r="AF1326" s="127"/>
      <c r="AG1326" s="127"/>
      <c r="AH1326" s="127"/>
      <c r="AI1326" s="127"/>
      <c r="AJ1326" s="127"/>
      <c r="AK1326" s="127"/>
      <c r="AL1326" s="127"/>
      <c r="AM1326" s="127"/>
      <c r="AN1326" s="127"/>
      <c r="AO1326" s="127"/>
      <c r="AP1326" s="127"/>
      <c r="AR1326" s="113"/>
      <c r="AS1326" s="113"/>
      <c r="AT1326" s="113"/>
    </row>
    <row r="1327" spans="1:46" s="114" customFormat="1" x14ac:dyDescent="0.2">
      <c r="A1327" s="113"/>
      <c r="B1327" s="120"/>
      <c r="C1327" s="120"/>
      <c r="D1327" s="120"/>
      <c r="E1327" s="120"/>
      <c r="F1327" s="120"/>
      <c r="G1327" s="120"/>
      <c r="H1327" s="120"/>
      <c r="I1327" s="120"/>
      <c r="J1327" s="120"/>
      <c r="K1327" s="120"/>
      <c r="L1327" s="120"/>
      <c r="M1327" s="120"/>
      <c r="N1327" s="120"/>
      <c r="O1327" s="120"/>
      <c r="P1327" s="120"/>
      <c r="Q1327" s="120"/>
      <c r="R1327" s="120"/>
      <c r="S1327" s="120"/>
      <c r="T1327" s="120"/>
      <c r="U1327" s="120"/>
      <c r="V1327" s="120"/>
      <c r="W1327" s="120"/>
      <c r="X1327" s="120"/>
      <c r="Y1327" s="127"/>
      <c r="Z1327" s="127"/>
      <c r="AA1327" s="127"/>
      <c r="AB1327" s="127"/>
      <c r="AC1327" s="127"/>
      <c r="AD1327" s="127"/>
      <c r="AE1327" s="127"/>
      <c r="AF1327" s="127"/>
      <c r="AG1327" s="127"/>
      <c r="AH1327" s="127"/>
      <c r="AI1327" s="127"/>
      <c r="AJ1327" s="127"/>
      <c r="AK1327" s="127"/>
      <c r="AL1327" s="127"/>
      <c r="AM1327" s="127"/>
      <c r="AN1327" s="127"/>
      <c r="AO1327" s="127"/>
      <c r="AP1327" s="127"/>
      <c r="AR1327" s="113"/>
      <c r="AS1327" s="113"/>
      <c r="AT1327" s="113"/>
    </row>
    <row r="1328" spans="1:46" s="114" customFormat="1" x14ac:dyDescent="0.2">
      <c r="A1328" s="113"/>
      <c r="B1328" s="120"/>
      <c r="C1328" s="120"/>
      <c r="D1328" s="120"/>
      <c r="E1328" s="120"/>
      <c r="F1328" s="120"/>
      <c r="G1328" s="120"/>
      <c r="H1328" s="120"/>
      <c r="I1328" s="120"/>
      <c r="J1328" s="120"/>
      <c r="K1328" s="120"/>
      <c r="L1328" s="120"/>
      <c r="M1328" s="120"/>
      <c r="N1328" s="120"/>
      <c r="O1328" s="120"/>
      <c r="P1328" s="120"/>
      <c r="Q1328" s="120"/>
      <c r="R1328" s="120"/>
      <c r="S1328" s="120"/>
      <c r="T1328" s="120"/>
      <c r="U1328" s="120"/>
      <c r="V1328" s="120"/>
      <c r="W1328" s="120"/>
      <c r="X1328" s="120"/>
      <c r="Y1328" s="127"/>
      <c r="Z1328" s="127"/>
      <c r="AA1328" s="127"/>
      <c r="AB1328" s="127"/>
      <c r="AC1328" s="127"/>
      <c r="AD1328" s="127"/>
      <c r="AE1328" s="127"/>
      <c r="AF1328" s="127"/>
      <c r="AG1328" s="127"/>
      <c r="AH1328" s="127"/>
      <c r="AI1328" s="127"/>
      <c r="AJ1328" s="127"/>
      <c r="AK1328" s="127"/>
      <c r="AL1328" s="127"/>
      <c r="AM1328" s="127"/>
      <c r="AN1328" s="127"/>
      <c r="AO1328" s="127"/>
      <c r="AP1328" s="127"/>
      <c r="AR1328" s="113"/>
      <c r="AS1328" s="113"/>
      <c r="AT1328" s="113"/>
    </row>
    <row r="1329" spans="1:46" s="114" customFormat="1" x14ac:dyDescent="0.2">
      <c r="A1329" s="113"/>
      <c r="B1329" s="120"/>
      <c r="C1329" s="120"/>
      <c r="D1329" s="120"/>
      <c r="E1329" s="120"/>
      <c r="F1329" s="120"/>
      <c r="G1329" s="120"/>
      <c r="H1329" s="120"/>
      <c r="I1329" s="120"/>
      <c r="J1329" s="120"/>
      <c r="K1329" s="120"/>
      <c r="L1329" s="120"/>
      <c r="M1329" s="120"/>
      <c r="N1329" s="120"/>
      <c r="O1329" s="120"/>
      <c r="P1329" s="120"/>
      <c r="Q1329" s="120"/>
      <c r="R1329" s="120"/>
      <c r="S1329" s="120"/>
      <c r="T1329" s="120"/>
      <c r="U1329" s="120"/>
      <c r="V1329" s="120"/>
      <c r="W1329" s="120"/>
      <c r="X1329" s="120"/>
      <c r="Y1329" s="127"/>
      <c r="Z1329" s="127"/>
      <c r="AA1329" s="127"/>
      <c r="AB1329" s="127"/>
      <c r="AC1329" s="127"/>
      <c r="AD1329" s="127"/>
      <c r="AE1329" s="127"/>
      <c r="AF1329" s="127"/>
      <c r="AG1329" s="127"/>
      <c r="AH1329" s="127"/>
      <c r="AI1329" s="127"/>
      <c r="AJ1329" s="127"/>
      <c r="AK1329" s="127"/>
      <c r="AL1329" s="127"/>
      <c r="AM1329" s="127"/>
      <c r="AN1329" s="127"/>
      <c r="AO1329" s="127"/>
      <c r="AP1329" s="127"/>
      <c r="AR1329" s="113"/>
      <c r="AS1329" s="113"/>
      <c r="AT1329" s="113"/>
    </row>
    <row r="1330" spans="1:46" s="114" customFormat="1" x14ac:dyDescent="0.2">
      <c r="A1330" s="113"/>
      <c r="B1330" s="120"/>
      <c r="C1330" s="120"/>
      <c r="D1330" s="120"/>
      <c r="E1330" s="120"/>
      <c r="F1330" s="120"/>
      <c r="G1330" s="120"/>
      <c r="H1330" s="120"/>
      <c r="I1330" s="120"/>
      <c r="J1330" s="120"/>
      <c r="K1330" s="120"/>
      <c r="L1330" s="120"/>
      <c r="M1330" s="120"/>
      <c r="N1330" s="120"/>
      <c r="O1330" s="120"/>
      <c r="P1330" s="120"/>
      <c r="Q1330" s="120"/>
      <c r="R1330" s="120"/>
      <c r="S1330" s="120"/>
      <c r="T1330" s="120"/>
      <c r="U1330" s="120"/>
      <c r="V1330" s="120"/>
      <c r="W1330" s="120"/>
      <c r="X1330" s="120"/>
      <c r="Y1330" s="127"/>
      <c r="Z1330" s="127"/>
      <c r="AA1330" s="127"/>
      <c r="AB1330" s="127"/>
      <c r="AC1330" s="127"/>
      <c r="AD1330" s="127"/>
      <c r="AE1330" s="127"/>
      <c r="AF1330" s="127"/>
      <c r="AG1330" s="127"/>
      <c r="AH1330" s="127"/>
      <c r="AI1330" s="127"/>
      <c r="AJ1330" s="127"/>
      <c r="AK1330" s="127"/>
      <c r="AL1330" s="127"/>
      <c r="AM1330" s="127"/>
      <c r="AN1330" s="127"/>
      <c r="AO1330" s="127"/>
      <c r="AP1330" s="127"/>
      <c r="AR1330" s="113"/>
      <c r="AS1330" s="113"/>
      <c r="AT1330" s="113"/>
    </row>
    <row r="1331" spans="1:46" s="114" customFormat="1" x14ac:dyDescent="0.2">
      <c r="A1331" s="113"/>
      <c r="B1331" s="120"/>
      <c r="C1331" s="120"/>
      <c r="D1331" s="120"/>
      <c r="E1331" s="120"/>
      <c r="F1331" s="120"/>
      <c r="G1331" s="120"/>
      <c r="H1331" s="120"/>
      <c r="I1331" s="120"/>
      <c r="J1331" s="120"/>
      <c r="K1331" s="120"/>
      <c r="L1331" s="120"/>
      <c r="M1331" s="120"/>
      <c r="N1331" s="120"/>
      <c r="O1331" s="120"/>
      <c r="P1331" s="120"/>
      <c r="Q1331" s="120"/>
      <c r="R1331" s="120"/>
      <c r="S1331" s="120"/>
      <c r="T1331" s="120"/>
      <c r="U1331" s="120"/>
      <c r="V1331" s="120"/>
      <c r="W1331" s="120"/>
      <c r="X1331" s="120"/>
      <c r="Y1331" s="127"/>
      <c r="Z1331" s="127"/>
      <c r="AA1331" s="127"/>
      <c r="AB1331" s="127"/>
      <c r="AC1331" s="127"/>
      <c r="AD1331" s="127"/>
      <c r="AE1331" s="127"/>
      <c r="AF1331" s="127"/>
      <c r="AG1331" s="127"/>
      <c r="AH1331" s="127"/>
      <c r="AI1331" s="127"/>
      <c r="AJ1331" s="127"/>
      <c r="AK1331" s="127"/>
      <c r="AL1331" s="127"/>
      <c r="AM1331" s="127"/>
      <c r="AN1331" s="127"/>
      <c r="AO1331" s="127"/>
      <c r="AP1331" s="127"/>
      <c r="AR1331" s="113"/>
      <c r="AS1331" s="113"/>
      <c r="AT1331" s="113"/>
    </row>
    <row r="1332" spans="1:46" s="114" customFormat="1" x14ac:dyDescent="0.2">
      <c r="A1332" s="113"/>
      <c r="B1332" s="120"/>
      <c r="C1332" s="120"/>
      <c r="D1332" s="120"/>
      <c r="E1332" s="120"/>
      <c r="F1332" s="120"/>
      <c r="G1332" s="120"/>
      <c r="H1332" s="120"/>
      <c r="I1332" s="120"/>
      <c r="J1332" s="120"/>
      <c r="K1332" s="120"/>
      <c r="L1332" s="120"/>
      <c r="M1332" s="120"/>
      <c r="N1332" s="120"/>
      <c r="O1332" s="120"/>
      <c r="P1332" s="120"/>
      <c r="Q1332" s="120"/>
      <c r="R1332" s="120"/>
      <c r="S1332" s="120"/>
      <c r="T1332" s="120"/>
      <c r="U1332" s="120"/>
      <c r="V1332" s="120"/>
      <c r="W1332" s="120"/>
      <c r="X1332" s="120"/>
      <c r="Y1332" s="127"/>
      <c r="Z1332" s="127"/>
      <c r="AA1332" s="127"/>
      <c r="AB1332" s="127"/>
      <c r="AC1332" s="127"/>
      <c r="AD1332" s="127"/>
      <c r="AE1332" s="127"/>
      <c r="AF1332" s="127"/>
      <c r="AG1332" s="127"/>
      <c r="AH1332" s="127"/>
      <c r="AI1332" s="127"/>
      <c r="AJ1332" s="127"/>
      <c r="AK1332" s="127"/>
      <c r="AL1332" s="127"/>
      <c r="AM1332" s="127"/>
      <c r="AN1332" s="127"/>
      <c r="AO1332" s="127"/>
      <c r="AP1332" s="127"/>
      <c r="AR1332" s="113"/>
      <c r="AS1332" s="113"/>
      <c r="AT1332" s="113"/>
    </row>
    <row r="1333" spans="1:46" s="114" customFormat="1" x14ac:dyDescent="0.2">
      <c r="A1333" s="113"/>
      <c r="B1333" s="120"/>
      <c r="C1333" s="120"/>
      <c r="D1333" s="120"/>
      <c r="E1333" s="120"/>
      <c r="F1333" s="120"/>
      <c r="G1333" s="120"/>
      <c r="H1333" s="120"/>
      <c r="I1333" s="120"/>
      <c r="J1333" s="120"/>
      <c r="K1333" s="120"/>
      <c r="L1333" s="120"/>
      <c r="M1333" s="120"/>
      <c r="N1333" s="120"/>
      <c r="O1333" s="120"/>
      <c r="P1333" s="120"/>
      <c r="Q1333" s="120"/>
      <c r="R1333" s="120"/>
      <c r="S1333" s="120"/>
      <c r="T1333" s="120"/>
      <c r="U1333" s="120"/>
      <c r="V1333" s="120"/>
      <c r="W1333" s="120"/>
      <c r="X1333" s="120"/>
      <c r="Y1333" s="127"/>
      <c r="Z1333" s="127"/>
      <c r="AA1333" s="127"/>
      <c r="AB1333" s="127"/>
      <c r="AC1333" s="127"/>
      <c r="AD1333" s="127"/>
      <c r="AE1333" s="127"/>
      <c r="AF1333" s="127"/>
      <c r="AG1333" s="127"/>
      <c r="AH1333" s="127"/>
      <c r="AI1333" s="127"/>
      <c r="AJ1333" s="127"/>
      <c r="AK1333" s="127"/>
      <c r="AL1333" s="127"/>
      <c r="AM1333" s="127"/>
      <c r="AN1333" s="127"/>
      <c r="AO1333" s="127"/>
      <c r="AP1333" s="127"/>
      <c r="AR1333" s="113"/>
      <c r="AS1333" s="113"/>
      <c r="AT1333" s="113"/>
    </row>
    <row r="1334" spans="1:46" s="114" customFormat="1" x14ac:dyDescent="0.2">
      <c r="A1334" s="113"/>
      <c r="B1334" s="120"/>
      <c r="C1334" s="120"/>
      <c r="D1334" s="120"/>
      <c r="E1334" s="120"/>
      <c r="F1334" s="120"/>
      <c r="G1334" s="120"/>
      <c r="H1334" s="120"/>
      <c r="I1334" s="120"/>
      <c r="J1334" s="120"/>
      <c r="K1334" s="120"/>
      <c r="L1334" s="120"/>
      <c r="M1334" s="120"/>
      <c r="N1334" s="120"/>
      <c r="O1334" s="120"/>
      <c r="P1334" s="120"/>
      <c r="Q1334" s="120"/>
      <c r="R1334" s="120"/>
      <c r="S1334" s="120"/>
      <c r="T1334" s="120"/>
      <c r="U1334" s="120"/>
      <c r="V1334" s="120"/>
      <c r="W1334" s="120"/>
      <c r="X1334" s="120"/>
      <c r="Y1334" s="127"/>
      <c r="Z1334" s="127"/>
      <c r="AA1334" s="127"/>
      <c r="AB1334" s="127"/>
      <c r="AC1334" s="127"/>
      <c r="AD1334" s="127"/>
      <c r="AE1334" s="127"/>
      <c r="AF1334" s="127"/>
      <c r="AG1334" s="127"/>
      <c r="AH1334" s="127"/>
      <c r="AI1334" s="127"/>
      <c r="AJ1334" s="127"/>
      <c r="AK1334" s="127"/>
      <c r="AL1334" s="127"/>
      <c r="AM1334" s="127"/>
      <c r="AN1334" s="127"/>
      <c r="AO1334" s="127"/>
      <c r="AP1334" s="127"/>
      <c r="AR1334" s="113"/>
      <c r="AS1334" s="113"/>
      <c r="AT1334" s="113"/>
    </row>
    <row r="1335" spans="1:46" s="114" customFormat="1" x14ac:dyDescent="0.2">
      <c r="A1335" s="113"/>
      <c r="B1335" s="120"/>
      <c r="C1335" s="120"/>
      <c r="D1335" s="120"/>
      <c r="E1335" s="120"/>
      <c r="F1335" s="120"/>
      <c r="G1335" s="120"/>
      <c r="H1335" s="120"/>
      <c r="I1335" s="120"/>
      <c r="J1335" s="120"/>
      <c r="K1335" s="120"/>
      <c r="L1335" s="120"/>
      <c r="M1335" s="120"/>
      <c r="N1335" s="120"/>
      <c r="O1335" s="120"/>
      <c r="P1335" s="120"/>
      <c r="Q1335" s="120"/>
      <c r="R1335" s="120"/>
      <c r="S1335" s="120"/>
      <c r="T1335" s="120"/>
      <c r="U1335" s="120"/>
      <c r="V1335" s="120"/>
      <c r="W1335" s="120"/>
      <c r="X1335" s="120"/>
      <c r="Y1335" s="127"/>
      <c r="Z1335" s="127"/>
      <c r="AA1335" s="127"/>
      <c r="AB1335" s="127"/>
      <c r="AC1335" s="127"/>
      <c r="AD1335" s="127"/>
      <c r="AE1335" s="127"/>
      <c r="AF1335" s="127"/>
      <c r="AG1335" s="127"/>
      <c r="AH1335" s="127"/>
      <c r="AI1335" s="127"/>
      <c r="AJ1335" s="127"/>
      <c r="AK1335" s="127"/>
      <c r="AL1335" s="127"/>
      <c r="AM1335" s="127"/>
      <c r="AN1335" s="127"/>
      <c r="AO1335" s="127"/>
      <c r="AP1335" s="127"/>
      <c r="AR1335" s="113"/>
      <c r="AS1335" s="113"/>
      <c r="AT1335" s="113"/>
    </row>
    <row r="1336" spans="1:46" s="114" customFormat="1" x14ac:dyDescent="0.2">
      <c r="A1336" s="113"/>
      <c r="B1336" s="120"/>
      <c r="C1336" s="120"/>
      <c r="D1336" s="120"/>
      <c r="E1336" s="120"/>
      <c r="F1336" s="120"/>
      <c r="G1336" s="120"/>
      <c r="H1336" s="120"/>
      <c r="I1336" s="120"/>
      <c r="J1336" s="120"/>
      <c r="K1336" s="120"/>
      <c r="L1336" s="120"/>
      <c r="M1336" s="120"/>
      <c r="N1336" s="120"/>
      <c r="O1336" s="120"/>
      <c r="P1336" s="120"/>
      <c r="Q1336" s="120"/>
      <c r="R1336" s="120"/>
      <c r="S1336" s="120"/>
      <c r="T1336" s="120"/>
      <c r="U1336" s="120"/>
      <c r="V1336" s="120"/>
      <c r="W1336" s="120"/>
      <c r="X1336" s="120"/>
      <c r="Y1336" s="127"/>
      <c r="Z1336" s="127"/>
      <c r="AA1336" s="127"/>
      <c r="AB1336" s="127"/>
      <c r="AC1336" s="127"/>
      <c r="AD1336" s="127"/>
      <c r="AE1336" s="127"/>
      <c r="AF1336" s="127"/>
      <c r="AG1336" s="127"/>
      <c r="AH1336" s="127"/>
      <c r="AI1336" s="127"/>
      <c r="AJ1336" s="127"/>
      <c r="AK1336" s="127"/>
      <c r="AL1336" s="127"/>
      <c r="AM1336" s="127"/>
      <c r="AN1336" s="127"/>
      <c r="AO1336" s="127"/>
      <c r="AP1336" s="127"/>
      <c r="AR1336" s="113"/>
      <c r="AS1336" s="113"/>
      <c r="AT1336" s="113"/>
    </row>
    <row r="1337" spans="1:46" s="114" customFormat="1" x14ac:dyDescent="0.2">
      <c r="A1337" s="113"/>
      <c r="B1337" s="120"/>
      <c r="C1337" s="120"/>
      <c r="D1337" s="120"/>
      <c r="E1337" s="120"/>
      <c r="F1337" s="120"/>
      <c r="G1337" s="120"/>
      <c r="H1337" s="120"/>
      <c r="I1337" s="120"/>
      <c r="J1337" s="120"/>
      <c r="K1337" s="120"/>
      <c r="L1337" s="120"/>
      <c r="M1337" s="120"/>
      <c r="N1337" s="120"/>
      <c r="O1337" s="120"/>
      <c r="P1337" s="120"/>
      <c r="Q1337" s="120"/>
      <c r="R1337" s="120"/>
      <c r="S1337" s="120"/>
      <c r="T1337" s="120"/>
      <c r="U1337" s="120"/>
      <c r="V1337" s="120"/>
      <c r="W1337" s="120"/>
      <c r="X1337" s="120"/>
      <c r="Y1337" s="127"/>
      <c r="Z1337" s="127"/>
      <c r="AA1337" s="127"/>
      <c r="AB1337" s="127"/>
      <c r="AC1337" s="127"/>
      <c r="AD1337" s="127"/>
      <c r="AE1337" s="127"/>
      <c r="AF1337" s="127"/>
      <c r="AG1337" s="127"/>
      <c r="AH1337" s="127"/>
      <c r="AI1337" s="127"/>
      <c r="AJ1337" s="127"/>
      <c r="AK1337" s="127"/>
      <c r="AL1337" s="127"/>
      <c r="AM1337" s="127"/>
      <c r="AN1337" s="127"/>
      <c r="AO1337" s="127"/>
      <c r="AP1337" s="127"/>
      <c r="AR1337" s="113"/>
      <c r="AS1337" s="113"/>
      <c r="AT1337" s="113"/>
    </row>
    <row r="1338" spans="1:46" s="114" customFormat="1" x14ac:dyDescent="0.2">
      <c r="A1338" s="113"/>
      <c r="B1338" s="120"/>
      <c r="C1338" s="120"/>
      <c r="D1338" s="120"/>
      <c r="E1338" s="120"/>
      <c r="F1338" s="120"/>
      <c r="G1338" s="120"/>
      <c r="H1338" s="120"/>
      <c r="I1338" s="120"/>
      <c r="J1338" s="120"/>
      <c r="K1338" s="120"/>
      <c r="L1338" s="120"/>
      <c r="M1338" s="120"/>
      <c r="N1338" s="120"/>
      <c r="O1338" s="120"/>
      <c r="P1338" s="120"/>
      <c r="Q1338" s="120"/>
      <c r="R1338" s="120"/>
      <c r="S1338" s="120"/>
      <c r="T1338" s="120"/>
      <c r="U1338" s="120"/>
      <c r="V1338" s="120"/>
      <c r="W1338" s="120"/>
      <c r="X1338" s="120"/>
      <c r="Y1338" s="127"/>
      <c r="Z1338" s="127"/>
      <c r="AA1338" s="127"/>
      <c r="AB1338" s="127"/>
      <c r="AC1338" s="127"/>
      <c r="AD1338" s="127"/>
      <c r="AE1338" s="127"/>
      <c r="AF1338" s="127"/>
      <c r="AG1338" s="127"/>
      <c r="AH1338" s="127"/>
      <c r="AI1338" s="127"/>
      <c r="AJ1338" s="127"/>
      <c r="AK1338" s="127"/>
      <c r="AL1338" s="127"/>
      <c r="AM1338" s="127"/>
      <c r="AN1338" s="127"/>
      <c r="AO1338" s="127"/>
      <c r="AP1338" s="127"/>
      <c r="AR1338" s="113"/>
      <c r="AS1338" s="113"/>
      <c r="AT1338" s="113"/>
    </row>
    <row r="1339" spans="1:46" s="114" customFormat="1" x14ac:dyDescent="0.2">
      <c r="A1339" s="113"/>
      <c r="B1339" s="120"/>
      <c r="C1339" s="120"/>
      <c r="D1339" s="120"/>
      <c r="E1339" s="120"/>
      <c r="F1339" s="120"/>
      <c r="G1339" s="120"/>
      <c r="H1339" s="120"/>
      <c r="I1339" s="120"/>
      <c r="J1339" s="120"/>
      <c r="K1339" s="120"/>
      <c r="L1339" s="120"/>
      <c r="M1339" s="120"/>
      <c r="N1339" s="120"/>
      <c r="O1339" s="120"/>
      <c r="P1339" s="120"/>
      <c r="Q1339" s="120"/>
      <c r="R1339" s="120"/>
      <c r="S1339" s="120"/>
      <c r="T1339" s="120"/>
      <c r="U1339" s="120"/>
      <c r="V1339" s="120"/>
      <c r="W1339" s="120"/>
      <c r="X1339" s="120"/>
      <c r="Y1339" s="127"/>
      <c r="Z1339" s="127"/>
      <c r="AA1339" s="127"/>
      <c r="AB1339" s="127"/>
      <c r="AC1339" s="127"/>
      <c r="AD1339" s="127"/>
      <c r="AE1339" s="127"/>
      <c r="AF1339" s="127"/>
      <c r="AG1339" s="127"/>
      <c r="AH1339" s="127"/>
      <c r="AI1339" s="127"/>
      <c r="AJ1339" s="127"/>
      <c r="AK1339" s="127"/>
      <c r="AL1339" s="127"/>
      <c r="AM1339" s="127"/>
      <c r="AN1339" s="127"/>
      <c r="AO1339" s="127"/>
      <c r="AP1339" s="127"/>
      <c r="AR1339" s="113"/>
      <c r="AS1339" s="113"/>
      <c r="AT1339" s="113"/>
    </row>
    <row r="1340" spans="1:46" s="114" customFormat="1" x14ac:dyDescent="0.2">
      <c r="A1340" s="113"/>
      <c r="B1340" s="120"/>
      <c r="C1340" s="120"/>
      <c r="D1340" s="120"/>
      <c r="E1340" s="120"/>
      <c r="F1340" s="120"/>
      <c r="G1340" s="120"/>
      <c r="H1340" s="120"/>
      <c r="I1340" s="120"/>
      <c r="J1340" s="120"/>
      <c r="K1340" s="120"/>
      <c r="L1340" s="120"/>
      <c r="M1340" s="120"/>
      <c r="N1340" s="120"/>
      <c r="O1340" s="120"/>
      <c r="P1340" s="120"/>
      <c r="Q1340" s="120"/>
      <c r="R1340" s="120"/>
      <c r="S1340" s="120"/>
      <c r="T1340" s="120"/>
      <c r="U1340" s="120"/>
      <c r="V1340" s="120"/>
      <c r="W1340" s="120"/>
      <c r="X1340" s="120"/>
      <c r="Y1340" s="127"/>
      <c r="Z1340" s="127"/>
      <c r="AA1340" s="127"/>
      <c r="AB1340" s="127"/>
      <c r="AC1340" s="127"/>
      <c r="AD1340" s="127"/>
      <c r="AE1340" s="127"/>
      <c r="AF1340" s="127"/>
      <c r="AG1340" s="127"/>
      <c r="AH1340" s="127"/>
      <c r="AI1340" s="127"/>
      <c r="AJ1340" s="127"/>
      <c r="AK1340" s="127"/>
      <c r="AL1340" s="127"/>
      <c r="AM1340" s="127"/>
      <c r="AN1340" s="127"/>
      <c r="AO1340" s="127"/>
      <c r="AP1340" s="127"/>
      <c r="AR1340" s="113"/>
      <c r="AS1340" s="113"/>
      <c r="AT1340" s="113"/>
    </row>
    <row r="1341" spans="1:46" s="114" customFormat="1" x14ac:dyDescent="0.2">
      <c r="A1341" s="113"/>
      <c r="B1341" s="120"/>
      <c r="C1341" s="120"/>
      <c r="D1341" s="120"/>
      <c r="E1341" s="120"/>
      <c r="F1341" s="120"/>
      <c r="G1341" s="120"/>
      <c r="H1341" s="120"/>
      <c r="I1341" s="120"/>
      <c r="J1341" s="120"/>
      <c r="K1341" s="120"/>
      <c r="L1341" s="120"/>
      <c r="M1341" s="120"/>
      <c r="N1341" s="120"/>
      <c r="O1341" s="120"/>
      <c r="P1341" s="120"/>
      <c r="Q1341" s="120"/>
      <c r="R1341" s="120"/>
      <c r="S1341" s="120"/>
      <c r="T1341" s="120"/>
      <c r="U1341" s="120"/>
      <c r="V1341" s="120"/>
      <c r="W1341" s="120"/>
      <c r="X1341" s="120"/>
      <c r="Y1341" s="127"/>
      <c r="Z1341" s="127"/>
      <c r="AA1341" s="127"/>
      <c r="AB1341" s="127"/>
      <c r="AC1341" s="127"/>
      <c r="AD1341" s="127"/>
      <c r="AE1341" s="127"/>
      <c r="AF1341" s="127"/>
      <c r="AG1341" s="127"/>
      <c r="AH1341" s="127"/>
      <c r="AI1341" s="127"/>
      <c r="AJ1341" s="127"/>
      <c r="AK1341" s="127"/>
      <c r="AL1341" s="127"/>
      <c r="AM1341" s="127"/>
      <c r="AN1341" s="127"/>
      <c r="AO1341" s="127"/>
      <c r="AP1341" s="127"/>
      <c r="AR1341" s="113"/>
      <c r="AS1341" s="113"/>
      <c r="AT1341" s="113"/>
    </row>
    <row r="1342" spans="1:46" s="114" customFormat="1" x14ac:dyDescent="0.2">
      <c r="A1342" s="113"/>
      <c r="B1342" s="120"/>
      <c r="C1342" s="120"/>
      <c r="D1342" s="120"/>
      <c r="E1342" s="120"/>
      <c r="F1342" s="120"/>
      <c r="G1342" s="120"/>
      <c r="H1342" s="120"/>
      <c r="I1342" s="120"/>
      <c r="J1342" s="120"/>
      <c r="K1342" s="120"/>
      <c r="L1342" s="120"/>
      <c r="M1342" s="120"/>
      <c r="N1342" s="120"/>
      <c r="O1342" s="120"/>
      <c r="P1342" s="120"/>
      <c r="Q1342" s="120"/>
      <c r="R1342" s="120"/>
      <c r="S1342" s="120"/>
      <c r="T1342" s="120"/>
      <c r="U1342" s="120"/>
      <c r="V1342" s="120"/>
      <c r="W1342" s="120"/>
      <c r="X1342" s="120"/>
      <c r="Y1342" s="127"/>
      <c r="Z1342" s="127"/>
      <c r="AA1342" s="127"/>
      <c r="AB1342" s="127"/>
      <c r="AC1342" s="127"/>
      <c r="AD1342" s="127"/>
      <c r="AE1342" s="127"/>
      <c r="AF1342" s="127"/>
      <c r="AG1342" s="127"/>
      <c r="AH1342" s="127"/>
      <c r="AI1342" s="127"/>
      <c r="AJ1342" s="127"/>
      <c r="AK1342" s="127"/>
      <c r="AL1342" s="127"/>
      <c r="AM1342" s="127"/>
      <c r="AN1342" s="127"/>
      <c r="AO1342" s="127"/>
      <c r="AP1342" s="127"/>
      <c r="AR1342" s="113"/>
      <c r="AS1342" s="113"/>
      <c r="AT1342" s="113"/>
    </row>
    <row r="1343" spans="1:46" s="114" customFormat="1" x14ac:dyDescent="0.2">
      <c r="A1343" s="113"/>
      <c r="B1343" s="120"/>
      <c r="C1343" s="120"/>
      <c r="D1343" s="120"/>
      <c r="E1343" s="120"/>
      <c r="F1343" s="120"/>
      <c r="G1343" s="120"/>
      <c r="H1343" s="120"/>
      <c r="I1343" s="120"/>
      <c r="J1343" s="120"/>
      <c r="K1343" s="120"/>
      <c r="L1343" s="120"/>
      <c r="M1343" s="120"/>
      <c r="N1343" s="120"/>
      <c r="O1343" s="120"/>
      <c r="P1343" s="120"/>
      <c r="Q1343" s="120"/>
      <c r="R1343" s="120"/>
      <c r="S1343" s="120"/>
      <c r="T1343" s="120"/>
      <c r="U1343" s="120"/>
      <c r="V1343" s="120"/>
      <c r="W1343" s="120"/>
      <c r="X1343" s="120"/>
      <c r="Y1343" s="127"/>
      <c r="Z1343" s="127"/>
      <c r="AA1343" s="127"/>
      <c r="AB1343" s="127"/>
      <c r="AC1343" s="127"/>
      <c r="AD1343" s="127"/>
      <c r="AE1343" s="127"/>
      <c r="AF1343" s="127"/>
      <c r="AG1343" s="127"/>
      <c r="AH1343" s="127"/>
      <c r="AI1343" s="127"/>
      <c r="AJ1343" s="127"/>
      <c r="AK1343" s="127"/>
      <c r="AL1343" s="127"/>
      <c r="AM1343" s="127"/>
      <c r="AN1343" s="127"/>
      <c r="AO1343" s="127"/>
      <c r="AP1343" s="127"/>
      <c r="AR1343" s="113"/>
      <c r="AS1343" s="113"/>
      <c r="AT1343" s="113"/>
    </row>
    <row r="1344" spans="1:46" s="114" customFormat="1" x14ac:dyDescent="0.2">
      <c r="A1344" s="113"/>
      <c r="B1344" s="120"/>
      <c r="C1344" s="120"/>
      <c r="D1344" s="120"/>
      <c r="E1344" s="120"/>
      <c r="F1344" s="120"/>
      <c r="G1344" s="120"/>
      <c r="H1344" s="120"/>
      <c r="I1344" s="120"/>
      <c r="J1344" s="120"/>
      <c r="K1344" s="120"/>
      <c r="L1344" s="120"/>
      <c r="M1344" s="120"/>
      <c r="N1344" s="120"/>
      <c r="O1344" s="120"/>
      <c r="P1344" s="120"/>
      <c r="Q1344" s="120"/>
      <c r="R1344" s="120"/>
      <c r="S1344" s="120"/>
      <c r="T1344" s="120"/>
      <c r="U1344" s="120"/>
      <c r="V1344" s="120"/>
      <c r="W1344" s="120"/>
      <c r="X1344" s="120"/>
      <c r="Y1344" s="127"/>
      <c r="Z1344" s="127"/>
      <c r="AA1344" s="127"/>
      <c r="AB1344" s="127"/>
      <c r="AC1344" s="127"/>
      <c r="AD1344" s="127"/>
      <c r="AE1344" s="127"/>
      <c r="AF1344" s="127"/>
      <c r="AG1344" s="127"/>
      <c r="AH1344" s="127"/>
      <c r="AI1344" s="127"/>
      <c r="AJ1344" s="127"/>
      <c r="AK1344" s="127"/>
      <c r="AL1344" s="127"/>
      <c r="AM1344" s="127"/>
      <c r="AN1344" s="127"/>
      <c r="AO1344" s="127"/>
      <c r="AP1344" s="127"/>
      <c r="AR1344" s="113"/>
      <c r="AS1344" s="113"/>
      <c r="AT1344" s="113"/>
    </row>
    <row r="1345" spans="1:46" s="114" customFormat="1" x14ac:dyDescent="0.2">
      <c r="A1345" s="113"/>
      <c r="B1345" s="120"/>
      <c r="C1345" s="120"/>
      <c r="D1345" s="120"/>
      <c r="E1345" s="120"/>
      <c r="F1345" s="120"/>
      <c r="G1345" s="120"/>
      <c r="H1345" s="120"/>
      <c r="I1345" s="120"/>
      <c r="J1345" s="120"/>
      <c r="K1345" s="120"/>
      <c r="L1345" s="120"/>
      <c r="M1345" s="120"/>
      <c r="N1345" s="120"/>
      <c r="O1345" s="120"/>
      <c r="P1345" s="120"/>
      <c r="Q1345" s="120"/>
      <c r="R1345" s="120"/>
      <c r="S1345" s="120"/>
      <c r="T1345" s="120"/>
      <c r="U1345" s="120"/>
      <c r="V1345" s="120"/>
      <c r="W1345" s="120"/>
      <c r="X1345" s="120"/>
      <c r="Y1345" s="127"/>
      <c r="Z1345" s="127"/>
      <c r="AA1345" s="127"/>
      <c r="AB1345" s="127"/>
      <c r="AC1345" s="127"/>
      <c r="AD1345" s="127"/>
      <c r="AE1345" s="127"/>
      <c r="AF1345" s="127"/>
      <c r="AG1345" s="127"/>
      <c r="AH1345" s="127"/>
      <c r="AI1345" s="127"/>
      <c r="AJ1345" s="127"/>
      <c r="AK1345" s="127"/>
      <c r="AL1345" s="127"/>
      <c r="AM1345" s="127"/>
      <c r="AN1345" s="127"/>
      <c r="AO1345" s="127"/>
      <c r="AP1345" s="127"/>
      <c r="AR1345" s="113"/>
      <c r="AS1345" s="113"/>
      <c r="AT1345" s="113"/>
    </row>
    <row r="1346" spans="1:46" s="114" customFormat="1" x14ac:dyDescent="0.2">
      <c r="A1346" s="113"/>
      <c r="B1346" s="120"/>
      <c r="C1346" s="120"/>
      <c r="D1346" s="120"/>
      <c r="E1346" s="120"/>
      <c r="F1346" s="120"/>
      <c r="G1346" s="120"/>
      <c r="H1346" s="120"/>
      <c r="I1346" s="120"/>
      <c r="J1346" s="120"/>
      <c r="K1346" s="120"/>
      <c r="L1346" s="120"/>
      <c r="M1346" s="120"/>
      <c r="N1346" s="120"/>
      <c r="O1346" s="120"/>
      <c r="P1346" s="120"/>
      <c r="Q1346" s="120"/>
      <c r="R1346" s="120"/>
      <c r="S1346" s="120"/>
      <c r="T1346" s="120"/>
      <c r="U1346" s="120"/>
      <c r="V1346" s="120"/>
      <c r="W1346" s="120"/>
      <c r="X1346" s="120"/>
      <c r="Y1346" s="127"/>
      <c r="Z1346" s="127"/>
      <c r="AA1346" s="127"/>
      <c r="AB1346" s="127"/>
      <c r="AC1346" s="127"/>
      <c r="AD1346" s="127"/>
      <c r="AE1346" s="127"/>
      <c r="AF1346" s="127"/>
      <c r="AG1346" s="127"/>
      <c r="AH1346" s="127"/>
      <c r="AI1346" s="127"/>
      <c r="AJ1346" s="127"/>
      <c r="AK1346" s="127"/>
      <c r="AL1346" s="127"/>
      <c r="AM1346" s="127"/>
      <c r="AN1346" s="127"/>
      <c r="AO1346" s="127"/>
      <c r="AP1346" s="127"/>
      <c r="AR1346" s="113"/>
      <c r="AS1346" s="113"/>
      <c r="AT1346" s="113"/>
    </row>
    <row r="1347" spans="1:46" s="114" customFormat="1" x14ac:dyDescent="0.2">
      <c r="A1347" s="113"/>
      <c r="B1347" s="120"/>
      <c r="C1347" s="120"/>
      <c r="D1347" s="120"/>
      <c r="E1347" s="120"/>
      <c r="F1347" s="120"/>
      <c r="G1347" s="120"/>
      <c r="H1347" s="120"/>
      <c r="I1347" s="120"/>
      <c r="J1347" s="120"/>
      <c r="K1347" s="120"/>
      <c r="L1347" s="120"/>
      <c r="M1347" s="120"/>
      <c r="N1347" s="120"/>
      <c r="O1347" s="120"/>
      <c r="P1347" s="120"/>
      <c r="Q1347" s="120"/>
      <c r="R1347" s="120"/>
      <c r="S1347" s="120"/>
      <c r="T1347" s="120"/>
      <c r="U1347" s="120"/>
      <c r="V1347" s="120"/>
      <c r="W1347" s="120"/>
      <c r="X1347" s="120"/>
      <c r="Y1347" s="127"/>
      <c r="Z1347" s="127"/>
      <c r="AA1347" s="127"/>
      <c r="AB1347" s="127"/>
      <c r="AC1347" s="127"/>
      <c r="AD1347" s="127"/>
      <c r="AE1347" s="127"/>
      <c r="AF1347" s="127"/>
      <c r="AG1347" s="127"/>
      <c r="AH1347" s="127"/>
      <c r="AI1347" s="127"/>
      <c r="AJ1347" s="127"/>
      <c r="AK1347" s="127"/>
      <c r="AL1347" s="127"/>
      <c r="AM1347" s="127"/>
      <c r="AN1347" s="127"/>
      <c r="AO1347" s="127"/>
      <c r="AP1347" s="127"/>
      <c r="AR1347" s="113"/>
      <c r="AS1347" s="113"/>
      <c r="AT1347" s="113"/>
    </row>
    <row r="1348" spans="1:46" s="114" customFormat="1" x14ac:dyDescent="0.2">
      <c r="A1348" s="113"/>
      <c r="B1348" s="120"/>
      <c r="C1348" s="120"/>
      <c r="D1348" s="120"/>
      <c r="E1348" s="120"/>
      <c r="F1348" s="120"/>
      <c r="G1348" s="120"/>
      <c r="H1348" s="120"/>
      <c r="I1348" s="120"/>
      <c r="J1348" s="120"/>
      <c r="K1348" s="120"/>
      <c r="L1348" s="120"/>
      <c r="M1348" s="120"/>
      <c r="N1348" s="120"/>
      <c r="O1348" s="120"/>
      <c r="P1348" s="120"/>
      <c r="Q1348" s="120"/>
      <c r="R1348" s="120"/>
      <c r="S1348" s="120"/>
      <c r="T1348" s="120"/>
      <c r="U1348" s="120"/>
      <c r="V1348" s="120"/>
      <c r="W1348" s="120"/>
      <c r="X1348" s="120"/>
      <c r="Y1348" s="127"/>
      <c r="Z1348" s="127"/>
      <c r="AA1348" s="127"/>
      <c r="AB1348" s="127"/>
      <c r="AC1348" s="127"/>
      <c r="AD1348" s="127"/>
      <c r="AE1348" s="127"/>
      <c r="AF1348" s="127"/>
      <c r="AG1348" s="127"/>
      <c r="AH1348" s="127"/>
      <c r="AI1348" s="127"/>
      <c r="AJ1348" s="127"/>
      <c r="AK1348" s="127"/>
      <c r="AL1348" s="127"/>
      <c r="AM1348" s="127"/>
      <c r="AN1348" s="127"/>
      <c r="AO1348" s="127"/>
      <c r="AP1348" s="127"/>
      <c r="AR1348" s="113"/>
      <c r="AS1348" s="113"/>
      <c r="AT1348" s="113"/>
    </row>
    <row r="1349" spans="1:46" s="114" customFormat="1" x14ac:dyDescent="0.2">
      <c r="A1349" s="113"/>
      <c r="B1349" s="120"/>
      <c r="C1349" s="120"/>
      <c r="D1349" s="120"/>
      <c r="E1349" s="120"/>
      <c r="F1349" s="120"/>
      <c r="G1349" s="120"/>
      <c r="H1349" s="120"/>
      <c r="I1349" s="120"/>
      <c r="J1349" s="120"/>
      <c r="K1349" s="120"/>
      <c r="L1349" s="120"/>
      <c r="M1349" s="120"/>
      <c r="N1349" s="120"/>
      <c r="O1349" s="120"/>
      <c r="P1349" s="120"/>
      <c r="Q1349" s="120"/>
      <c r="R1349" s="120"/>
      <c r="S1349" s="120"/>
      <c r="T1349" s="120"/>
      <c r="U1349" s="120"/>
      <c r="V1349" s="120"/>
      <c r="W1349" s="120"/>
      <c r="X1349" s="120"/>
      <c r="Y1349" s="127"/>
      <c r="Z1349" s="127"/>
      <c r="AA1349" s="127"/>
      <c r="AB1349" s="127"/>
      <c r="AC1349" s="127"/>
      <c r="AD1349" s="127"/>
      <c r="AE1349" s="127"/>
      <c r="AF1349" s="127"/>
      <c r="AG1349" s="127"/>
      <c r="AH1349" s="127"/>
      <c r="AI1349" s="127"/>
      <c r="AJ1349" s="127"/>
      <c r="AK1349" s="127"/>
      <c r="AL1349" s="127"/>
      <c r="AM1349" s="127"/>
      <c r="AN1349" s="127"/>
      <c r="AO1349" s="127"/>
      <c r="AP1349" s="127"/>
      <c r="AR1349" s="113"/>
      <c r="AS1349" s="113"/>
      <c r="AT1349" s="113"/>
    </row>
    <row r="1350" spans="1:46" s="114" customFormat="1" x14ac:dyDescent="0.2">
      <c r="A1350" s="113"/>
      <c r="B1350" s="120"/>
      <c r="C1350" s="120"/>
      <c r="D1350" s="120"/>
      <c r="E1350" s="120"/>
      <c r="F1350" s="120"/>
      <c r="G1350" s="120"/>
      <c r="H1350" s="120"/>
      <c r="I1350" s="120"/>
      <c r="J1350" s="120"/>
      <c r="K1350" s="120"/>
      <c r="L1350" s="120"/>
      <c r="M1350" s="120"/>
      <c r="N1350" s="120"/>
      <c r="O1350" s="120"/>
      <c r="P1350" s="120"/>
      <c r="Q1350" s="120"/>
      <c r="R1350" s="120"/>
      <c r="S1350" s="120"/>
      <c r="T1350" s="120"/>
      <c r="U1350" s="120"/>
      <c r="V1350" s="120"/>
      <c r="W1350" s="120"/>
      <c r="X1350" s="120"/>
      <c r="Y1350" s="127"/>
      <c r="Z1350" s="127"/>
      <c r="AA1350" s="127"/>
      <c r="AB1350" s="127"/>
      <c r="AC1350" s="127"/>
      <c r="AD1350" s="127"/>
      <c r="AE1350" s="127"/>
      <c r="AF1350" s="127"/>
      <c r="AG1350" s="127"/>
      <c r="AH1350" s="127"/>
      <c r="AI1350" s="127"/>
      <c r="AJ1350" s="127"/>
      <c r="AK1350" s="127"/>
      <c r="AL1350" s="127"/>
      <c r="AM1350" s="127"/>
      <c r="AN1350" s="127"/>
      <c r="AO1350" s="127"/>
      <c r="AP1350" s="127"/>
      <c r="AR1350" s="113"/>
      <c r="AS1350" s="113"/>
      <c r="AT1350" s="113"/>
    </row>
    <row r="1351" spans="1:46" s="114" customFormat="1" x14ac:dyDescent="0.2">
      <c r="A1351" s="113"/>
      <c r="B1351" s="120"/>
      <c r="C1351" s="120"/>
      <c r="D1351" s="120"/>
      <c r="E1351" s="120"/>
      <c r="F1351" s="120"/>
      <c r="G1351" s="120"/>
      <c r="H1351" s="120"/>
      <c r="I1351" s="120"/>
      <c r="J1351" s="120"/>
      <c r="K1351" s="120"/>
      <c r="L1351" s="120"/>
      <c r="M1351" s="120"/>
      <c r="N1351" s="120"/>
      <c r="O1351" s="120"/>
      <c r="P1351" s="120"/>
      <c r="Q1351" s="120"/>
      <c r="R1351" s="120"/>
      <c r="S1351" s="120"/>
      <c r="T1351" s="120"/>
      <c r="U1351" s="120"/>
      <c r="V1351" s="120"/>
      <c r="W1351" s="120"/>
      <c r="X1351" s="120"/>
      <c r="Y1351" s="127"/>
      <c r="Z1351" s="127"/>
      <c r="AA1351" s="127"/>
      <c r="AB1351" s="127"/>
      <c r="AC1351" s="127"/>
      <c r="AD1351" s="127"/>
      <c r="AE1351" s="127"/>
      <c r="AF1351" s="127"/>
      <c r="AG1351" s="127"/>
      <c r="AH1351" s="127"/>
      <c r="AI1351" s="127"/>
      <c r="AJ1351" s="127"/>
      <c r="AK1351" s="127"/>
      <c r="AL1351" s="127"/>
      <c r="AM1351" s="127"/>
      <c r="AN1351" s="127"/>
      <c r="AO1351" s="127"/>
      <c r="AP1351" s="127"/>
      <c r="AR1351" s="113"/>
      <c r="AS1351" s="113"/>
      <c r="AT1351" s="113"/>
    </row>
    <row r="1352" spans="1:46" s="114" customFormat="1" x14ac:dyDescent="0.2">
      <c r="A1352" s="113"/>
      <c r="B1352" s="120"/>
      <c r="C1352" s="120"/>
      <c r="D1352" s="120"/>
      <c r="E1352" s="120"/>
      <c r="F1352" s="120"/>
      <c r="G1352" s="120"/>
      <c r="H1352" s="120"/>
      <c r="I1352" s="120"/>
      <c r="J1352" s="120"/>
      <c r="K1352" s="120"/>
      <c r="L1352" s="120"/>
      <c r="M1352" s="120"/>
      <c r="N1352" s="120"/>
      <c r="O1352" s="120"/>
      <c r="P1352" s="120"/>
      <c r="Q1352" s="120"/>
      <c r="R1352" s="120"/>
      <c r="S1352" s="120"/>
      <c r="T1352" s="120"/>
      <c r="U1352" s="120"/>
      <c r="V1352" s="120"/>
      <c r="W1352" s="120"/>
      <c r="X1352" s="120"/>
      <c r="Y1352" s="127"/>
      <c r="Z1352" s="127"/>
      <c r="AA1352" s="127"/>
      <c r="AB1352" s="127"/>
      <c r="AC1352" s="127"/>
      <c r="AD1352" s="127"/>
      <c r="AE1352" s="127"/>
      <c r="AF1352" s="127"/>
      <c r="AG1352" s="127"/>
      <c r="AH1352" s="127"/>
      <c r="AI1352" s="127"/>
      <c r="AJ1352" s="127"/>
      <c r="AK1352" s="127"/>
      <c r="AL1352" s="127"/>
      <c r="AM1352" s="127"/>
      <c r="AN1352" s="127"/>
      <c r="AO1352" s="127"/>
      <c r="AP1352" s="127"/>
      <c r="AR1352" s="113"/>
      <c r="AS1352" s="113"/>
      <c r="AT1352" s="113"/>
    </row>
    <row r="1353" spans="1:46" s="114" customFormat="1" x14ac:dyDescent="0.2">
      <c r="A1353" s="113"/>
      <c r="B1353" s="120"/>
      <c r="C1353" s="120"/>
      <c r="D1353" s="120"/>
      <c r="E1353" s="120"/>
      <c r="F1353" s="120"/>
      <c r="G1353" s="120"/>
      <c r="H1353" s="120"/>
      <c r="I1353" s="120"/>
      <c r="J1353" s="120"/>
      <c r="K1353" s="120"/>
      <c r="L1353" s="120"/>
      <c r="M1353" s="120"/>
      <c r="N1353" s="120"/>
      <c r="O1353" s="120"/>
      <c r="P1353" s="120"/>
      <c r="Q1353" s="120"/>
      <c r="R1353" s="120"/>
      <c r="S1353" s="120"/>
      <c r="T1353" s="120"/>
      <c r="U1353" s="120"/>
      <c r="V1353" s="120"/>
      <c r="W1353" s="120"/>
      <c r="X1353" s="120"/>
      <c r="Y1353" s="127"/>
      <c r="Z1353" s="127"/>
      <c r="AA1353" s="127"/>
      <c r="AB1353" s="127"/>
      <c r="AC1353" s="127"/>
      <c r="AD1353" s="127"/>
      <c r="AE1353" s="127"/>
      <c r="AF1353" s="127"/>
      <c r="AG1353" s="127"/>
      <c r="AH1353" s="127"/>
      <c r="AI1353" s="127"/>
      <c r="AJ1353" s="127"/>
      <c r="AK1353" s="127"/>
      <c r="AL1353" s="127"/>
      <c r="AM1353" s="127"/>
      <c r="AN1353" s="127"/>
      <c r="AO1353" s="127"/>
      <c r="AP1353" s="127"/>
      <c r="AR1353" s="113"/>
      <c r="AS1353" s="113"/>
      <c r="AT1353" s="113"/>
    </row>
    <row r="1354" spans="1:46" s="114" customFormat="1" x14ac:dyDescent="0.2">
      <c r="A1354" s="113"/>
      <c r="B1354" s="120"/>
      <c r="C1354" s="120"/>
      <c r="D1354" s="120"/>
      <c r="E1354" s="120"/>
      <c r="F1354" s="120"/>
      <c r="G1354" s="120"/>
      <c r="H1354" s="120"/>
      <c r="I1354" s="120"/>
      <c r="J1354" s="120"/>
      <c r="K1354" s="120"/>
      <c r="L1354" s="120"/>
      <c r="M1354" s="120"/>
      <c r="N1354" s="120"/>
      <c r="O1354" s="120"/>
      <c r="P1354" s="120"/>
      <c r="Q1354" s="120"/>
      <c r="R1354" s="120"/>
      <c r="S1354" s="120"/>
      <c r="T1354" s="120"/>
      <c r="U1354" s="120"/>
      <c r="V1354" s="120"/>
      <c r="W1354" s="120"/>
      <c r="X1354" s="120"/>
      <c r="Y1354" s="127"/>
      <c r="Z1354" s="127"/>
      <c r="AA1354" s="127"/>
      <c r="AB1354" s="127"/>
      <c r="AC1354" s="127"/>
      <c r="AD1354" s="127"/>
      <c r="AE1354" s="127"/>
      <c r="AF1354" s="127"/>
      <c r="AG1354" s="127"/>
      <c r="AH1354" s="127"/>
      <c r="AI1354" s="127"/>
      <c r="AJ1354" s="127"/>
      <c r="AK1354" s="127"/>
      <c r="AL1354" s="127"/>
      <c r="AM1354" s="127"/>
      <c r="AN1354" s="127"/>
      <c r="AO1354" s="127"/>
      <c r="AP1354" s="127"/>
      <c r="AR1354" s="113"/>
      <c r="AS1354" s="113"/>
      <c r="AT1354" s="113"/>
    </row>
    <row r="1355" spans="1:46" s="114" customFormat="1" x14ac:dyDescent="0.2">
      <c r="A1355" s="113"/>
      <c r="B1355" s="120"/>
      <c r="C1355" s="120"/>
      <c r="D1355" s="120"/>
      <c r="E1355" s="120"/>
      <c r="F1355" s="120"/>
      <c r="G1355" s="120"/>
      <c r="H1355" s="120"/>
      <c r="I1355" s="120"/>
      <c r="J1355" s="120"/>
      <c r="K1355" s="120"/>
      <c r="L1355" s="120"/>
      <c r="M1355" s="120"/>
      <c r="N1355" s="120"/>
      <c r="O1355" s="120"/>
      <c r="P1355" s="120"/>
      <c r="Q1355" s="120"/>
      <c r="R1355" s="120"/>
      <c r="S1355" s="120"/>
      <c r="T1355" s="120"/>
      <c r="U1355" s="120"/>
      <c r="V1355" s="120"/>
      <c r="W1355" s="120"/>
      <c r="X1355" s="120"/>
      <c r="Y1355" s="127"/>
      <c r="Z1355" s="127"/>
      <c r="AA1355" s="127"/>
      <c r="AB1355" s="127"/>
      <c r="AC1355" s="127"/>
      <c r="AD1355" s="127"/>
      <c r="AE1355" s="127"/>
      <c r="AF1355" s="127"/>
      <c r="AG1355" s="127"/>
      <c r="AH1355" s="127"/>
      <c r="AI1355" s="127"/>
      <c r="AJ1355" s="127"/>
      <c r="AK1355" s="127"/>
      <c r="AL1355" s="127"/>
      <c r="AM1355" s="127"/>
      <c r="AN1355" s="127"/>
      <c r="AO1355" s="127"/>
      <c r="AP1355" s="127"/>
      <c r="AR1355" s="113"/>
      <c r="AS1355" s="113"/>
      <c r="AT1355" s="113"/>
    </row>
    <row r="1356" spans="1:46" s="114" customFormat="1" x14ac:dyDescent="0.2">
      <c r="A1356" s="113"/>
      <c r="B1356" s="120"/>
      <c r="C1356" s="120"/>
      <c r="D1356" s="120"/>
      <c r="E1356" s="120"/>
      <c r="F1356" s="120"/>
      <c r="G1356" s="120"/>
      <c r="H1356" s="120"/>
      <c r="I1356" s="120"/>
      <c r="J1356" s="120"/>
      <c r="K1356" s="120"/>
      <c r="L1356" s="120"/>
      <c r="M1356" s="120"/>
      <c r="N1356" s="120"/>
      <c r="O1356" s="120"/>
      <c r="P1356" s="120"/>
      <c r="Q1356" s="120"/>
      <c r="R1356" s="120"/>
      <c r="S1356" s="120"/>
      <c r="T1356" s="120"/>
      <c r="U1356" s="120"/>
      <c r="V1356" s="120"/>
      <c r="W1356" s="120"/>
      <c r="X1356" s="120"/>
      <c r="Y1356" s="127"/>
      <c r="Z1356" s="127"/>
      <c r="AA1356" s="127"/>
      <c r="AB1356" s="127"/>
      <c r="AC1356" s="127"/>
      <c r="AD1356" s="127"/>
      <c r="AE1356" s="127"/>
      <c r="AF1356" s="127"/>
      <c r="AG1356" s="127"/>
      <c r="AH1356" s="127"/>
      <c r="AI1356" s="127"/>
      <c r="AJ1356" s="127"/>
      <c r="AK1356" s="127"/>
      <c r="AL1356" s="127"/>
      <c r="AM1356" s="127"/>
      <c r="AN1356" s="127"/>
      <c r="AO1356" s="127"/>
      <c r="AP1356" s="127"/>
      <c r="AR1356" s="113"/>
      <c r="AS1356" s="113"/>
      <c r="AT1356" s="113"/>
    </row>
    <row r="1357" spans="1:46" s="114" customFormat="1" x14ac:dyDescent="0.2">
      <c r="A1357" s="113"/>
      <c r="B1357" s="120"/>
      <c r="C1357" s="120"/>
      <c r="D1357" s="120"/>
      <c r="E1357" s="120"/>
      <c r="F1357" s="120"/>
      <c r="G1357" s="120"/>
      <c r="H1357" s="120"/>
      <c r="I1357" s="120"/>
      <c r="J1357" s="120"/>
      <c r="K1357" s="120"/>
      <c r="L1357" s="120"/>
      <c r="M1357" s="120"/>
      <c r="N1357" s="120"/>
      <c r="O1357" s="120"/>
      <c r="P1357" s="120"/>
      <c r="Q1357" s="120"/>
      <c r="R1357" s="120"/>
      <c r="S1357" s="120"/>
      <c r="T1357" s="120"/>
      <c r="U1357" s="120"/>
      <c r="V1357" s="120"/>
      <c r="W1357" s="120"/>
      <c r="X1357" s="120"/>
      <c r="Y1357" s="127"/>
      <c r="Z1357" s="127"/>
      <c r="AA1357" s="127"/>
      <c r="AB1357" s="127"/>
      <c r="AC1357" s="127"/>
      <c r="AD1357" s="127"/>
      <c r="AE1357" s="127"/>
      <c r="AF1357" s="127"/>
      <c r="AG1357" s="127"/>
      <c r="AH1357" s="127"/>
      <c r="AI1357" s="127"/>
      <c r="AJ1357" s="127"/>
      <c r="AK1357" s="127"/>
      <c r="AL1357" s="127"/>
      <c r="AM1357" s="127"/>
      <c r="AN1357" s="127"/>
      <c r="AO1357" s="127"/>
      <c r="AP1357" s="127"/>
      <c r="AR1357" s="113"/>
      <c r="AS1357" s="113"/>
      <c r="AT1357" s="113"/>
    </row>
    <row r="1358" spans="1:46" s="114" customFormat="1" x14ac:dyDescent="0.2">
      <c r="A1358" s="113"/>
      <c r="B1358" s="120"/>
      <c r="C1358" s="120"/>
      <c r="D1358" s="120"/>
      <c r="E1358" s="120"/>
      <c r="F1358" s="120"/>
      <c r="G1358" s="120"/>
      <c r="H1358" s="120"/>
      <c r="I1358" s="120"/>
      <c r="J1358" s="120"/>
      <c r="K1358" s="120"/>
      <c r="L1358" s="120"/>
      <c r="M1358" s="120"/>
      <c r="N1358" s="120"/>
      <c r="O1358" s="120"/>
      <c r="P1358" s="120"/>
      <c r="Q1358" s="120"/>
      <c r="R1358" s="120"/>
      <c r="S1358" s="120"/>
      <c r="T1358" s="120"/>
      <c r="U1358" s="120"/>
      <c r="V1358" s="120"/>
      <c r="W1358" s="120"/>
      <c r="X1358" s="120"/>
      <c r="Y1358" s="127"/>
      <c r="Z1358" s="127"/>
      <c r="AA1358" s="127"/>
      <c r="AB1358" s="127"/>
      <c r="AC1358" s="127"/>
      <c r="AD1358" s="127"/>
      <c r="AE1358" s="127"/>
      <c r="AF1358" s="127"/>
      <c r="AG1358" s="127"/>
      <c r="AH1358" s="127"/>
      <c r="AI1358" s="127"/>
      <c r="AJ1358" s="127"/>
      <c r="AK1358" s="127"/>
      <c r="AL1358" s="127"/>
      <c r="AM1358" s="127"/>
      <c r="AN1358" s="127"/>
      <c r="AO1358" s="127"/>
      <c r="AP1358" s="127"/>
      <c r="AR1358" s="113"/>
      <c r="AS1358" s="113"/>
      <c r="AT1358" s="113"/>
    </row>
    <row r="1359" spans="1:46" s="114" customFormat="1" x14ac:dyDescent="0.2">
      <c r="A1359" s="113"/>
      <c r="B1359" s="120"/>
      <c r="C1359" s="120"/>
      <c r="D1359" s="120"/>
      <c r="E1359" s="120"/>
      <c r="F1359" s="120"/>
      <c r="G1359" s="120"/>
      <c r="H1359" s="120"/>
      <c r="I1359" s="120"/>
      <c r="J1359" s="120"/>
      <c r="K1359" s="120"/>
      <c r="L1359" s="120"/>
      <c r="M1359" s="120"/>
      <c r="N1359" s="120"/>
      <c r="O1359" s="120"/>
      <c r="P1359" s="120"/>
      <c r="Q1359" s="120"/>
      <c r="R1359" s="120"/>
      <c r="S1359" s="120"/>
      <c r="T1359" s="120"/>
      <c r="U1359" s="120"/>
      <c r="V1359" s="120"/>
      <c r="W1359" s="120"/>
      <c r="X1359" s="120"/>
      <c r="Y1359" s="127"/>
      <c r="Z1359" s="127"/>
      <c r="AA1359" s="127"/>
      <c r="AB1359" s="127"/>
      <c r="AC1359" s="127"/>
      <c r="AD1359" s="127"/>
      <c r="AE1359" s="127"/>
      <c r="AF1359" s="127"/>
      <c r="AG1359" s="127"/>
      <c r="AH1359" s="127"/>
      <c r="AI1359" s="127"/>
      <c r="AJ1359" s="127"/>
      <c r="AK1359" s="127"/>
      <c r="AL1359" s="127"/>
      <c r="AM1359" s="127"/>
      <c r="AN1359" s="127"/>
      <c r="AO1359" s="127"/>
      <c r="AP1359" s="127"/>
      <c r="AR1359" s="113"/>
      <c r="AS1359" s="113"/>
      <c r="AT1359" s="113"/>
    </row>
    <row r="1360" spans="1:46" s="114" customFormat="1" x14ac:dyDescent="0.2">
      <c r="A1360" s="113"/>
      <c r="B1360" s="120"/>
      <c r="C1360" s="120"/>
      <c r="D1360" s="120"/>
      <c r="E1360" s="120"/>
      <c r="F1360" s="120"/>
      <c r="G1360" s="120"/>
      <c r="H1360" s="120"/>
      <c r="I1360" s="120"/>
      <c r="J1360" s="120"/>
      <c r="K1360" s="120"/>
      <c r="L1360" s="120"/>
      <c r="M1360" s="120"/>
      <c r="N1360" s="120"/>
      <c r="O1360" s="120"/>
      <c r="P1360" s="120"/>
      <c r="Q1360" s="120"/>
      <c r="R1360" s="120"/>
      <c r="S1360" s="120"/>
      <c r="T1360" s="120"/>
      <c r="U1360" s="120"/>
      <c r="V1360" s="120"/>
      <c r="W1360" s="120"/>
      <c r="X1360" s="120"/>
      <c r="Y1360" s="127"/>
      <c r="Z1360" s="127"/>
      <c r="AA1360" s="127"/>
      <c r="AB1360" s="127"/>
      <c r="AC1360" s="127"/>
      <c r="AD1360" s="127"/>
      <c r="AE1360" s="127"/>
      <c r="AF1360" s="127"/>
      <c r="AG1360" s="127"/>
      <c r="AH1360" s="127"/>
      <c r="AI1360" s="127"/>
      <c r="AJ1360" s="127"/>
      <c r="AK1360" s="127"/>
      <c r="AL1360" s="127"/>
      <c r="AM1360" s="127"/>
      <c r="AN1360" s="127"/>
      <c r="AO1360" s="127"/>
      <c r="AP1360" s="127"/>
      <c r="AR1360" s="113"/>
      <c r="AS1360" s="113"/>
      <c r="AT1360" s="113"/>
    </row>
    <row r="1361" spans="1:46" s="114" customFormat="1" x14ac:dyDescent="0.2">
      <c r="A1361" s="113"/>
      <c r="B1361" s="120"/>
      <c r="C1361" s="120"/>
      <c r="D1361" s="120"/>
      <c r="E1361" s="120"/>
      <c r="F1361" s="120"/>
      <c r="G1361" s="120"/>
      <c r="H1361" s="120"/>
      <c r="I1361" s="120"/>
      <c r="J1361" s="120"/>
      <c r="K1361" s="120"/>
      <c r="L1361" s="120"/>
      <c r="M1361" s="120"/>
      <c r="N1361" s="120"/>
      <c r="O1361" s="120"/>
      <c r="P1361" s="120"/>
      <c r="Q1361" s="120"/>
      <c r="R1361" s="120"/>
      <c r="S1361" s="120"/>
      <c r="T1361" s="120"/>
      <c r="U1361" s="120"/>
      <c r="V1361" s="120"/>
      <c r="W1361" s="120"/>
      <c r="X1361" s="120"/>
      <c r="Y1361" s="127"/>
      <c r="Z1361" s="127"/>
      <c r="AA1361" s="127"/>
      <c r="AB1361" s="127"/>
      <c r="AC1361" s="127"/>
      <c r="AD1361" s="127"/>
      <c r="AE1361" s="127"/>
      <c r="AF1361" s="127"/>
      <c r="AG1361" s="127"/>
      <c r="AH1361" s="127"/>
      <c r="AI1361" s="127"/>
      <c r="AJ1361" s="127"/>
      <c r="AK1361" s="127"/>
      <c r="AL1361" s="127"/>
      <c r="AM1361" s="127"/>
      <c r="AN1361" s="127"/>
      <c r="AO1361" s="127"/>
      <c r="AP1361" s="127"/>
      <c r="AR1361" s="113"/>
      <c r="AS1361" s="113"/>
      <c r="AT1361" s="113"/>
    </row>
    <row r="1362" spans="1:46" s="114" customFormat="1" x14ac:dyDescent="0.2">
      <c r="A1362" s="113"/>
      <c r="B1362" s="120"/>
      <c r="C1362" s="120"/>
      <c r="D1362" s="120"/>
      <c r="E1362" s="120"/>
      <c r="F1362" s="120"/>
      <c r="G1362" s="120"/>
      <c r="H1362" s="120"/>
      <c r="I1362" s="120"/>
      <c r="J1362" s="120"/>
      <c r="K1362" s="120"/>
      <c r="L1362" s="120"/>
      <c r="M1362" s="120"/>
      <c r="N1362" s="120"/>
      <c r="O1362" s="120"/>
      <c r="P1362" s="120"/>
      <c r="Q1362" s="120"/>
      <c r="R1362" s="120"/>
      <c r="S1362" s="120"/>
      <c r="T1362" s="120"/>
      <c r="U1362" s="120"/>
      <c r="V1362" s="120"/>
      <c r="W1362" s="120"/>
      <c r="X1362" s="120"/>
      <c r="Y1362" s="127"/>
      <c r="Z1362" s="127"/>
      <c r="AA1362" s="127"/>
      <c r="AB1362" s="127"/>
      <c r="AC1362" s="127"/>
      <c r="AD1362" s="127"/>
      <c r="AE1362" s="127"/>
      <c r="AF1362" s="127"/>
      <c r="AG1362" s="127"/>
      <c r="AH1362" s="127"/>
      <c r="AI1362" s="127"/>
      <c r="AJ1362" s="127"/>
      <c r="AK1362" s="127"/>
      <c r="AL1362" s="127"/>
      <c r="AM1362" s="127"/>
      <c r="AN1362" s="127"/>
      <c r="AO1362" s="127"/>
      <c r="AP1362" s="127"/>
      <c r="AR1362" s="113"/>
      <c r="AS1362" s="113"/>
      <c r="AT1362" s="113"/>
    </row>
    <row r="1363" spans="1:46" s="114" customFormat="1" x14ac:dyDescent="0.2">
      <c r="A1363" s="113"/>
      <c r="B1363" s="120"/>
      <c r="C1363" s="120"/>
      <c r="D1363" s="120"/>
      <c r="E1363" s="120"/>
      <c r="F1363" s="120"/>
      <c r="G1363" s="120"/>
      <c r="H1363" s="120"/>
      <c r="I1363" s="120"/>
      <c r="J1363" s="120"/>
      <c r="K1363" s="120"/>
      <c r="L1363" s="120"/>
      <c r="M1363" s="120"/>
      <c r="N1363" s="120"/>
      <c r="O1363" s="120"/>
      <c r="P1363" s="120"/>
      <c r="Q1363" s="120"/>
      <c r="R1363" s="120"/>
      <c r="S1363" s="120"/>
      <c r="T1363" s="120"/>
      <c r="U1363" s="120"/>
      <c r="V1363" s="120"/>
      <c r="W1363" s="120"/>
      <c r="X1363" s="120"/>
      <c r="Y1363" s="127"/>
      <c r="Z1363" s="127"/>
      <c r="AA1363" s="127"/>
      <c r="AB1363" s="127"/>
      <c r="AC1363" s="127"/>
      <c r="AD1363" s="127"/>
      <c r="AE1363" s="127"/>
      <c r="AF1363" s="127"/>
      <c r="AG1363" s="127"/>
      <c r="AH1363" s="127"/>
      <c r="AI1363" s="127"/>
      <c r="AJ1363" s="127"/>
      <c r="AK1363" s="127"/>
      <c r="AL1363" s="127"/>
      <c r="AM1363" s="127"/>
      <c r="AN1363" s="127"/>
      <c r="AO1363" s="127"/>
      <c r="AP1363" s="127"/>
      <c r="AR1363" s="113"/>
      <c r="AS1363" s="113"/>
      <c r="AT1363" s="113"/>
    </row>
    <row r="1364" spans="1:46" s="114" customFormat="1" x14ac:dyDescent="0.2">
      <c r="A1364" s="113"/>
      <c r="B1364" s="120"/>
      <c r="C1364" s="120"/>
      <c r="D1364" s="120"/>
      <c r="E1364" s="120"/>
      <c r="F1364" s="120"/>
      <c r="G1364" s="120"/>
      <c r="H1364" s="120"/>
      <c r="I1364" s="120"/>
      <c r="J1364" s="120"/>
      <c r="K1364" s="120"/>
      <c r="L1364" s="120"/>
      <c r="M1364" s="120"/>
      <c r="N1364" s="120"/>
      <c r="O1364" s="120"/>
      <c r="P1364" s="120"/>
      <c r="Q1364" s="120"/>
      <c r="R1364" s="120"/>
      <c r="S1364" s="120"/>
      <c r="T1364" s="120"/>
      <c r="U1364" s="120"/>
      <c r="V1364" s="120"/>
      <c r="W1364" s="120"/>
      <c r="X1364" s="120"/>
      <c r="Y1364" s="127"/>
      <c r="Z1364" s="127"/>
      <c r="AA1364" s="127"/>
      <c r="AB1364" s="127"/>
      <c r="AC1364" s="127"/>
      <c r="AD1364" s="127"/>
      <c r="AE1364" s="127"/>
      <c r="AF1364" s="127"/>
      <c r="AG1364" s="127"/>
      <c r="AH1364" s="127"/>
      <c r="AI1364" s="127"/>
      <c r="AJ1364" s="127"/>
      <c r="AK1364" s="127"/>
      <c r="AL1364" s="127"/>
      <c r="AM1364" s="127"/>
      <c r="AN1364" s="127"/>
      <c r="AO1364" s="127"/>
      <c r="AP1364" s="127"/>
      <c r="AR1364" s="113"/>
      <c r="AS1364" s="113"/>
      <c r="AT1364" s="113"/>
    </row>
    <row r="1365" spans="1:46" s="114" customFormat="1" x14ac:dyDescent="0.2">
      <c r="A1365" s="113"/>
      <c r="B1365" s="120"/>
      <c r="C1365" s="120"/>
      <c r="D1365" s="120"/>
      <c r="E1365" s="120"/>
      <c r="F1365" s="120"/>
      <c r="G1365" s="120"/>
      <c r="H1365" s="120"/>
      <c r="I1365" s="120"/>
      <c r="J1365" s="120"/>
      <c r="K1365" s="120"/>
      <c r="L1365" s="120"/>
      <c r="M1365" s="120"/>
      <c r="N1365" s="120"/>
      <c r="O1365" s="120"/>
      <c r="P1365" s="120"/>
      <c r="Q1365" s="120"/>
      <c r="R1365" s="120"/>
      <c r="S1365" s="120"/>
      <c r="T1365" s="120"/>
      <c r="U1365" s="120"/>
      <c r="V1365" s="120"/>
      <c r="W1365" s="120"/>
      <c r="X1365" s="120"/>
      <c r="Y1365" s="127"/>
      <c r="Z1365" s="127"/>
      <c r="AA1365" s="127"/>
      <c r="AB1365" s="127"/>
      <c r="AC1365" s="127"/>
      <c r="AD1365" s="127"/>
      <c r="AE1365" s="127"/>
      <c r="AF1365" s="127"/>
      <c r="AG1365" s="127"/>
      <c r="AH1365" s="127"/>
      <c r="AI1365" s="127"/>
      <c r="AJ1365" s="127"/>
      <c r="AK1365" s="127"/>
      <c r="AL1365" s="127"/>
      <c r="AM1365" s="127"/>
      <c r="AN1365" s="127"/>
      <c r="AO1365" s="127"/>
      <c r="AP1365" s="127"/>
      <c r="AR1365" s="113"/>
      <c r="AS1365" s="113"/>
      <c r="AT1365" s="113"/>
    </row>
    <row r="1366" spans="1:46" s="114" customFormat="1" x14ac:dyDescent="0.2">
      <c r="A1366" s="113"/>
      <c r="B1366" s="120"/>
      <c r="C1366" s="120"/>
      <c r="D1366" s="120"/>
      <c r="E1366" s="120"/>
      <c r="F1366" s="120"/>
      <c r="G1366" s="120"/>
      <c r="H1366" s="120"/>
      <c r="I1366" s="120"/>
      <c r="J1366" s="120"/>
      <c r="K1366" s="120"/>
      <c r="L1366" s="120"/>
      <c r="M1366" s="120"/>
      <c r="N1366" s="120"/>
      <c r="O1366" s="120"/>
      <c r="P1366" s="120"/>
      <c r="Q1366" s="120"/>
      <c r="R1366" s="120"/>
      <c r="S1366" s="120"/>
      <c r="T1366" s="120"/>
      <c r="U1366" s="120"/>
      <c r="V1366" s="120"/>
      <c r="W1366" s="120"/>
      <c r="X1366" s="120"/>
      <c r="Y1366" s="127"/>
      <c r="Z1366" s="127"/>
      <c r="AA1366" s="127"/>
      <c r="AB1366" s="127"/>
      <c r="AC1366" s="127"/>
      <c r="AD1366" s="127"/>
      <c r="AE1366" s="127"/>
      <c r="AF1366" s="127"/>
      <c r="AG1366" s="127"/>
      <c r="AH1366" s="127"/>
      <c r="AI1366" s="127"/>
      <c r="AJ1366" s="127"/>
      <c r="AK1366" s="127"/>
      <c r="AL1366" s="127"/>
      <c r="AM1366" s="127"/>
      <c r="AN1366" s="127"/>
      <c r="AO1366" s="127"/>
      <c r="AP1366" s="127"/>
      <c r="AR1366" s="113"/>
      <c r="AS1366" s="113"/>
      <c r="AT1366" s="113"/>
    </row>
    <row r="1367" spans="1:46" s="114" customFormat="1" x14ac:dyDescent="0.2">
      <c r="A1367" s="113"/>
      <c r="B1367" s="120"/>
      <c r="C1367" s="120"/>
      <c r="D1367" s="120"/>
      <c r="E1367" s="120"/>
      <c r="F1367" s="120"/>
      <c r="G1367" s="120"/>
      <c r="H1367" s="120"/>
      <c r="I1367" s="120"/>
      <c r="J1367" s="120"/>
      <c r="K1367" s="120"/>
      <c r="L1367" s="120"/>
      <c r="M1367" s="120"/>
      <c r="N1367" s="120"/>
      <c r="O1367" s="120"/>
      <c r="P1367" s="120"/>
      <c r="Q1367" s="120"/>
      <c r="R1367" s="120"/>
      <c r="S1367" s="120"/>
      <c r="T1367" s="120"/>
      <c r="U1367" s="120"/>
      <c r="V1367" s="120"/>
      <c r="W1367" s="120"/>
      <c r="X1367" s="120"/>
      <c r="Y1367" s="127"/>
      <c r="Z1367" s="127"/>
      <c r="AA1367" s="127"/>
      <c r="AB1367" s="127"/>
      <c r="AC1367" s="127"/>
      <c r="AD1367" s="127"/>
      <c r="AE1367" s="127"/>
      <c r="AF1367" s="127"/>
      <c r="AG1367" s="127"/>
      <c r="AH1367" s="127"/>
      <c r="AI1367" s="127"/>
      <c r="AJ1367" s="127"/>
      <c r="AK1367" s="127"/>
      <c r="AL1367" s="127"/>
      <c r="AM1367" s="127"/>
      <c r="AN1367" s="127"/>
      <c r="AO1367" s="127"/>
      <c r="AP1367" s="127"/>
      <c r="AR1367" s="113"/>
      <c r="AS1367" s="113"/>
      <c r="AT1367" s="113"/>
    </row>
    <row r="1368" spans="1:46" s="114" customFormat="1" x14ac:dyDescent="0.2">
      <c r="A1368" s="113"/>
      <c r="B1368" s="120"/>
      <c r="C1368" s="120"/>
      <c r="D1368" s="120"/>
      <c r="E1368" s="120"/>
      <c r="F1368" s="120"/>
      <c r="G1368" s="120"/>
      <c r="H1368" s="120"/>
      <c r="I1368" s="120"/>
      <c r="J1368" s="120"/>
      <c r="K1368" s="120"/>
      <c r="L1368" s="120"/>
      <c r="M1368" s="120"/>
      <c r="N1368" s="120"/>
      <c r="O1368" s="120"/>
      <c r="P1368" s="120"/>
      <c r="Q1368" s="120"/>
      <c r="R1368" s="120"/>
      <c r="S1368" s="120"/>
      <c r="T1368" s="120"/>
      <c r="U1368" s="120"/>
      <c r="V1368" s="120"/>
      <c r="W1368" s="120"/>
      <c r="X1368" s="120"/>
      <c r="Y1368" s="127"/>
      <c r="Z1368" s="127"/>
      <c r="AA1368" s="127"/>
      <c r="AB1368" s="127"/>
      <c r="AC1368" s="127"/>
      <c r="AD1368" s="127"/>
      <c r="AE1368" s="127"/>
      <c r="AF1368" s="127"/>
      <c r="AG1368" s="127"/>
      <c r="AH1368" s="127"/>
      <c r="AI1368" s="127"/>
      <c r="AJ1368" s="127"/>
      <c r="AK1368" s="127"/>
      <c r="AL1368" s="127"/>
      <c r="AM1368" s="127"/>
      <c r="AN1368" s="127"/>
      <c r="AO1368" s="127"/>
      <c r="AP1368" s="127"/>
      <c r="AR1368" s="113"/>
      <c r="AS1368" s="113"/>
      <c r="AT1368" s="113"/>
    </row>
    <row r="1369" spans="1:46" s="114" customFormat="1" x14ac:dyDescent="0.2">
      <c r="A1369" s="113"/>
      <c r="B1369" s="120"/>
      <c r="C1369" s="120"/>
      <c r="D1369" s="120"/>
      <c r="E1369" s="120"/>
      <c r="F1369" s="120"/>
      <c r="G1369" s="120"/>
      <c r="H1369" s="120"/>
      <c r="I1369" s="120"/>
      <c r="J1369" s="120"/>
      <c r="K1369" s="120"/>
      <c r="L1369" s="120"/>
      <c r="M1369" s="120"/>
      <c r="N1369" s="120"/>
      <c r="O1369" s="120"/>
      <c r="P1369" s="120"/>
      <c r="Q1369" s="120"/>
      <c r="R1369" s="120"/>
      <c r="S1369" s="120"/>
      <c r="T1369" s="120"/>
      <c r="U1369" s="120"/>
      <c r="V1369" s="120"/>
      <c r="W1369" s="120"/>
      <c r="X1369" s="120"/>
      <c r="Y1369" s="127"/>
      <c r="Z1369" s="127"/>
      <c r="AA1369" s="127"/>
      <c r="AB1369" s="127"/>
      <c r="AC1369" s="127"/>
      <c r="AD1369" s="127"/>
      <c r="AE1369" s="127"/>
      <c r="AF1369" s="127"/>
      <c r="AG1369" s="127"/>
      <c r="AH1369" s="127"/>
      <c r="AI1369" s="127"/>
      <c r="AJ1369" s="127"/>
      <c r="AK1369" s="127"/>
      <c r="AL1369" s="127"/>
      <c r="AM1369" s="127"/>
      <c r="AN1369" s="127"/>
      <c r="AO1369" s="127"/>
      <c r="AP1369" s="127"/>
      <c r="AR1369" s="113"/>
      <c r="AS1369" s="113"/>
      <c r="AT1369" s="113"/>
    </row>
    <row r="1370" spans="1:46" s="114" customFormat="1" x14ac:dyDescent="0.2">
      <c r="A1370" s="113"/>
      <c r="B1370" s="120"/>
      <c r="C1370" s="120"/>
      <c r="D1370" s="120"/>
      <c r="E1370" s="120"/>
      <c r="F1370" s="120"/>
      <c r="G1370" s="120"/>
      <c r="H1370" s="120"/>
      <c r="I1370" s="120"/>
      <c r="J1370" s="120"/>
      <c r="K1370" s="120"/>
      <c r="L1370" s="120"/>
      <c r="M1370" s="120"/>
      <c r="N1370" s="120"/>
      <c r="O1370" s="120"/>
      <c r="P1370" s="120"/>
      <c r="Q1370" s="120"/>
      <c r="R1370" s="120"/>
      <c r="S1370" s="120"/>
      <c r="T1370" s="120"/>
      <c r="U1370" s="120"/>
      <c r="V1370" s="120"/>
      <c r="W1370" s="120"/>
      <c r="X1370" s="120"/>
      <c r="Y1370" s="127"/>
      <c r="Z1370" s="127"/>
      <c r="AA1370" s="127"/>
      <c r="AB1370" s="127"/>
      <c r="AC1370" s="127"/>
      <c r="AD1370" s="127"/>
      <c r="AE1370" s="127"/>
      <c r="AF1370" s="127"/>
      <c r="AG1370" s="127"/>
      <c r="AH1370" s="127"/>
      <c r="AI1370" s="127"/>
      <c r="AJ1370" s="127"/>
      <c r="AK1370" s="127"/>
      <c r="AL1370" s="127"/>
      <c r="AM1370" s="127"/>
      <c r="AN1370" s="127"/>
      <c r="AO1370" s="127"/>
      <c r="AP1370" s="127"/>
      <c r="AR1370" s="113"/>
      <c r="AS1370" s="113"/>
      <c r="AT1370" s="113"/>
    </row>
    <row r="1371" spans="1:46" s="114" customFormat="1" x14ac:dyDescent="0.2">
      <c r="A1371" s="113"/>
      <c r="B1371" s="120"/>
      <c r="C1371" s="120"/>
      <c r="D1371" s="120"/>
      <c r="E1371" s="120"/>
      <c r="F1371" s="120"/>
      <c r="G1371" s="120"/>
      <c r="H1371" s="120"/>
      <c r="I1371" s="120"/>
      <c r="J1371" s="120"/>
      <c r="K1371" s="120"/>
      <c r="L1371" s="120"/>
      <c r="M1371" s="120"/>
      <c r="N1371" s="120"/>
      <c r="O1371" s="120"/>
      <c r="P1371" s="120"/>
      <c r="Q1371" s="120"/>
      <c r="R1371" s="120"/>
      <c r="S1371" s="120"/>
      <c r="T1371" s="120"/>
      <c r="U1371" s="120"/>
      <c r="V1371" s="120"/>
      <c r="W1371" s="120"/>
      <c r="X1371" s="120"/>
      <c r="Y1371" s="127"/>
      <c r="Z1371" s="127"/>
      <c r="AA1371" s="127"/>
      <c r="AB1371" s="127"/>
      <c r="AC1371" s="127"/>
      <c r="AD1371" s="127"/>
      <c r="AE1371" s="127"/>
      <c r="AF1371" s="127"/>
      <c r="AG1371" s="127"/>
      <c r="AH1371" s="127"/>
      <c r="AI1371" s="127"/>
      <c r="AJ1371" s="127"/>
      <c r="AK1371" s="127"/>
      <c r="AL1371" s="127"/>
      <c r="AM1371" s="127"/>
      <c r="AN1371" s="127"/>
      <c r="AO1371" s="127"/>
      <c r="AP1371" s="127"/>
      <c r="AR1371" s="113"/>
      <c r="AS1371" s="113"/>
      <c r="AT1371" s="113"/>
    </row>
    <row r="1372" spans="1:46" s="114" customFormat="1" x14ac:dyDescent="0.2">
      <c r="A1372" s="113"/>
      <c r="B1372" s="120"/>
      <c r="C1372" s="120"/>
      <c r="D1372" s="120"/>
      <c r="E1372" s="120"/>
      <c r="F1372" s="120"/>
      <c r="G1372" s="120"/>
      <c r="H1372" s="120"/>
      <c r="I1372" s="120"/>
      <c r="J1372" s="120"/>
      <c r="K1372" s="120"/>
      <c r="L1372" s="120"/>
      <c r="M1372" s="120"/>
      <c r="N1372" s="120"/>
      <c r="O1372" s="120"/>
      <c r="P1372" s="120"/>
      <c r="Q1372" s="120"/>
      <c r="R1372" s="120"/>
      <c r="S1372" s="120"/>
      <c r="T1372" s="120"/>
      <c r="U1372" s="120"/>
      <c r="V1372" s="120"/>
      <c r="W1372" s="120"/>
      <c r="X1372" s="120"/>
      <c r="Y1372" s="127"/>
      <c r="Z1372" s="127"/>
      <c r="AA1372" s="127"/>
      <c r="AB1372" s="127"/>
      <c r="AC1372" s="127"/>
      <c r="AD1372" s="127"/>
      <c r="AE1372" s="127"/>
      <c r="AF1372" s="127"/>
      <c r="AG1372" s="127"/>
      <c r="AH1372" s="127"/>
      <c r="AI1372" s="127"/>
      <c r="AJ1372" s="127"/>
      <c r="AK1372" s="127"/>
      <c r="AL1372" s="127"/>
      <c r="AM1372" s="127"/>
      <c r="AN1372" s="127"/>
      <c r="AO1372" s="127"/>
      <c r="AP1372" s="127"/>
      <c r="AR1372" s="113"/>
      <c r="AS1372" s="113"/>
      <c r="AT1372" s="113"/>
    </row>
    <row r="1373" spans="1:46" s="114" customFormat="1" x14ac:dyDescent="0.2">
      <c r="A1373" s="113"/>
      <c r="B1373" s="120"/>
      <c r="C1373" s="120"/>
      <c r="D1373" s="120"/>
      <c r="E1373" s="120"/>
      <c r="F1373" s="120"/>
      <c r="G1373" s="120"/>
      <c r="H1373" s="120"/>
      <c r="I1373" s="120"/>
      <c r="J1373" s="120"/>
      <c r="K1373" s="120"/>
      <c r="L1373" s="120"/>
      <c r="M1373" s="120"/>
      <c r="N1373" s="120"/>
      <c r="O1373" s="120"/>
      <c r="P1373" s="120"/>
      <c r="Q1373" s="120"/>
      <c r="R1373" s="120"/>
      <c r="S1373" s="120"/>
      <c r="T1373" s="120"/>
      <c r="U1373" s="120"/>
      <c r="V1373" s="120"/>
      <c r="W1373" s="120"/>
      <c r="X1373" s="120"/>
      <c r="Y1373" s="127"/>
      <c r="Z1373" s="127"/>
      <c r="AA1373" s="127"/>
      <c r="AB1373" s="127"/>
      <c r="AC1373" s="127"/>
      <c r="AD1373" s="127"/>
      <c r="AE1373" s="127"/>
      <c r="AF1373" s="127"/>
      <c r="AG1373" s="127"/>
      <c r="AH1373" s="127"/>
      <c r="AI1373" s="127"/>
      <c r="AJ1373" s="127"/>
      <c r="AK1373" s="127"/>
      <c r="AL1373" s="127"/>
      <c r="AM1373" s="127"/>
      <c r="AN1373" s="127"/>
      <c r="AO1373" s="127"/>
      <c r="AP1373" s="127"/>
      <c r="AR1373" s="113"/>
      <c r="AS1373" s="113"/>
      <c r="AT1373" s="113"/>
    </row>
    <row r="1374" spans="1:46" s="114" customFormat="1" x14ac:dyDescent="0.2">
      <c r="A1374" s="113"/>
      <c r="B1374" s="120"/>
      <c r="C1374" s="120"/>
      <c r="D1374" s="120"/>
      <c r="E1374" s="120"/>
      <c r="F1374" s="120"/>
      <c r="G1374" s="120"/>
      <c r="H1374" s="120"/>
      <c r="I1374" s="120"/>
      <c r="J1374" s="120"/>
      <c r="K1374" s="120"/>
      <c r="L1374" s="120"/>
      <c r="M1374" s="120"/>
      <c r="N1374" s="120"/>
      <c r="O1374" s="120"/>
      <c r="P1374" s="120"/>
      <c r="Q1374" s="120"/>
      <c r="R1374" s="120"/>
      <c r="S1374" s="120"/>
      <c r="T1374" s="120"/>
      <c r="U1374" s="120"/>
      <c r="V1374" s="120"/>
      <c r="W1374" s="120"/>
      <c r="X1374" s="120"/>
      <c r="Y1374" s="127"/>
      <c r="Z1374" s="127"/>
      <c r="AA1374" s="127"/>
      <c r="AB1374" s="127"/>
      <c r="AC1374" s="127"/>
      <c r="AD1374" s="127"/>
      <c r="AE1374" s="127"/>
      <c r="AF1374" s="127"/>
      <c r="AG1374" s="127"/>
      <c r="AH1374" s="127"/>
      <c r="AI1374" s="127"/>
      <c r="AJ1374" s="127"/>
      <c r="AK1374" s="127"/>
      <c r="AL1374" s="127"/>
      <c r="AM1374" s="127"/>
      <c r="AN1374" s="127"/>
      <c r="AO1374" s="127"/>
      <c r="AP1374" s="127"/>
      <c r="AR1374" s="113"/>
      <c r="AS1374" s="113"/>
      <c r="AT1374" s="113"/>
    </row>
    <row r="1375" spans="1:46" s="114" customFormat="1" x14ac:dyDescent="0.2">
      <c r="A1375" s="113"/>
      <c r="B1375" s="120"/>
      <c r="C1375" s="120"/>
      <c r="D1375" s="120"/>
      <c r="E1375" s="120"/>
      <c r="F1375" s="120"/>
      <c r="G1375" s="120"/>
      <c r="H1375" s="120"/>
      <c r="I1375" s="120"/>
      <c r="J1375" s="120"/>
      <c r="K1375" s="120"/>
      <c r="L1375" s="120"/>
      <c r="M1375" s="120"/>
      <c r="N1375" s="120"/>
      <c r="O1375" s="120"/>
      <c r="P1375" s="120"/>
      <c r="Q1375" s="120"/>
      <c r="R1375" s="120"/>
      <c r="S1375" s="120"/>
      <c r="T1375" s="120"/>
      <c r="U1375" s="120"/>
      <c r="V1375" s="120"/>
      <c r="W1375" s="120"/>
      <c r="X1375" s="120"/>
      <c r="Y1375" s="127"/>
      <c r="Z1375" s="127"/>
      <c r="AA1375" s="127"/>
      <c r="AB1375" s="127"/>
      <c r="AC1375" s="127"/>
      <c r="AD1375" s="127"/>
      <c r="AE1375" s="127"/>
      <c r="AF1375" s="127"/>
      <c r="AG1375" s="127"/>
      <c r="AH1375" s="127"/>
      <c r="AI1375" s="127"/>
      <c r="AJ1375" s="127"/>
      <c r="AK1375" s="127"/>
      <c r="AL1375" s="127"/>
      <c r="AM1375" s="127"/>
      <c r="AN1375" s="127"/>
      <c r="AO1375" s="127"/>
      <c r="AP1375" s="127"/>
      <c r="AR1375" s="113"/>
      <c r="AS1375" s="113"/>
      <c r="AT1375" s="113"/>
    </row>
    <row r="1376" spans="1:46" s="114" customFormat="1" x14ac:dyDescent="0.2">
      <c r="A1376" s="113"/>
      <c r="B1376" s="120"/>
      <c r="C1376" s="120"/>
      <c r="D1376" s="120"/>
      <c r="E1376" s="120"/>
      <c r="F1376" s="120"/>
      <c r="G1376" s="120"/>
      <c r="H1376" s="120"/>
      <c r="I1376" s="120"/>
      <c r="J1376" s="120"/>
      <c r="K1376" s="120"/>
      <c r="L1376" s="120"/>
      <c r="M1376" s="120"/>
      <c r="N1376" s="120"/>
      <c r="O1376" s="120"/>
      <c r="P1376" s="120"/>
      <c r="Q1376" s="120"/>
      <c r="R1376" s="120"/>
      <c r="S1376" s="120"/>
      <c r="T1376" s="120"/>
      <c r="U1376" s="120"/>
      <c r="V1376" s="120"/>
      <c r="W1376" s="120"/>
      <c r="X1376" s="120"/>
      <c r="Y1376" s="127"/>
      <c r="Z1376" s="127"/>
      <c r="AA1376" s="127"/>
      <c r="AB1376" s="127"/>
      <c r="AC1376" s="127"/>
      <c r="AD1376" s="127"/>
      <c r="AE1376" s="127"/>
      <c r="AF1376" s="127"/>
      <c r="AG1376" s="127"/>
      <c r="AH1376" s="127"/>
      <c r="AI1376" s="127"/>
      <c r="AJ1376" s="127"/>
      <c r="AK1376" s="127"/>
      <c r="AL1376" s="127"/>
      <c r="AM1376" s="127"/>
      <c r="AN1376" s="127"/>
      <c r="AO1376" s="127"/>
      <c r="AP1376" s="127"/>
      <c r="AR1376" s="113"/>
      <c r="AS1376" s="113"/>
      <c r="AT1376" s="113"/>
    </row>
    <row r="1377" spans="1:46" s="114" customFormat="1" x14ac:dyDescent="0.2">
      <c r="A1377" s="113"/>
      <c r="B1377" s="120"/>
      <c r="C1377" s="120"/>
      <c r="D1377" s="120"/>
      <c r="E1377" s="120"/>
      <c r="F1377" s="120"/>
      <c r="G1377" s="120"/>
      <c r="H1377" s="120"/>
      <c r="I1377" s="120"/>
      <c r="J1377" s="120"/>
      <c r="K1377" s="120"/>
      <c r="L1377" s="120"/>
      <c r="M1377" s="120"/>
      <c r="N1377" s="120"/>
      <c r="O1377" s="120"/>
      <c r="P1377" s="120"/>
      <c r="Q1377" s="120"/>
      <c r="R1377" s="120"/>
      <c r="S1377" s="120"/>
      <c r="T1377" s="120"/>
      <c r="U1377" s="120"/>
      <c r="V1377" s="120"/>
      <c r="W1377" s="120"/>
      <c r="X1377" s="120"/>
      <c r="Y1377" s="127"/>
      <c r="Z1377" s="127"/>
      <c r="AA1377" s="127"/>
      <c r="AB1377" s="127"/>
      <c r="AC1377" s="127"/>
      <c r="AD1377" s="127"/>
      <c r="AE1377" s="127"/>
      <c r="AF1377" s="127"/>
      <c r="AG1377" s="127"/>
      <c r="AH1377" s="127"/>
      <c r="AI1377" s="127"/>
      <c r="AJ1377" s="127"/>
      <c r="AK1377" s="127"/>
      <c r="AL1377" s="127"/>
      <c r="AM1377" s="127"/>
      <c r="AN1377" s="127"/>
      <c r="AO1377" s="127"/>
      <c r="AP1377" s="127"/>
      <c r="AR1377" s="113"/>
      <c r="AS1377" s="113"/>
      <c r="AT1377" s="113"/>
    </row>
    <row r="1378" spans="1:46" s="114" customFormat="1" x14ac:dyDescent="0.2">
      <c r="A1378" s="113"/>
      <c r="B1378" s="120"/>
      <c r="C1378" s="120"/>
      <c r="D1378" s="120"/>
      <c r="E1378" s="120"/>
      <c r="F1378" s="120"/>
      <c r="G1378" s="120"/>
      <c r="H1378" s="120"/>
      <c r="I1378" s="120"/>
      <c r="J1378" s="120"/>
      <c r="K1378" s="120"/>
      <c r="L1378" s="120"/>
      <c r="M1378" s="120"/>
      <c r="N1378" s="120"/>
      <c r="O1378" s="120"/>
      <c r="P1378" s="120"/>
      <c r="Q1378" s="120"/>
      <c r="R1378" s="120"/>
      <c r="S1378" s="120"/>
      <c r="T1378" s="120"/>
      <c r="U1378" s="120"/>
      <c r="V1378" s="120"/>
      <c r="W1378" s="120"/>
      <c r="X1378" s="120"/>
      <c r="Y1378" s="127"/>
      <c r="Z1378" s="127"/>
      <c r="AA1378" s="127"/>
      <c r="AB1378" s="127"/>
      <c r="AC1378" s="127"/>
      <c r="AD1378" s="127"/>
      <c r="AE1378" s="127"/>
      <c r="AF1378" s="127"/>
      <c r="AG1378" s="127"/>
      <c r="AH1378" s="127"/>
      <c r="AI1378" s="127"/>
      <c r="AJ1378" s="127"/>
      <c r="AK1378" s="127"/>
      <c r="AL1378" s="127"/>
      <c r="AM1378" s="127"/>
      <c r="AN1378" s="127"/>
      <c r="AO1378" s="127"/>
      <c r="AP1378" s="127"/>
      <c r="AR1378" s="113"/>
      <c r="AS1378" s="113"/>
      <c r="AT1378" s="113"/>
    </row>
    <row r="1379" spans="1:46" s="114" customFormat="1" x14ac:dyDescent="0.2">
      <c r="A1379" s="113"/>
      <c r="B1379" s="120"/>
      <c r="C1379" s="120"/>
      <c r="D1379" s="120"/>
      <c r="E1379" s="120"/>
      <c r="F1379" s="120"/>
      <c r="G1379" s="120"/>
      <c r="H1379" s="120"/>
      <c r="I1379" s="120"/>
      <c r="J1379" s="120"/>
      <c r="K1379" s="120"/>
      <c r="L1379" s="120"/>
      <c r="M1379" s="120"/>
      <c r="N1379" s="120"/>
      <c r="O1379" s="120"/>
      <c r="P1379" s="120"/>
      <c r="Q1379" s="120"/>
      <c r="R1379" s="120"/>
      <c r="S1379" s="120"/>
      <c r="T1379" s="120"/>
      <c r="U1379" s="120"/>
      <c r="V1379" s="120"/>
      <c r="W1379" s="120"/>
      <c r="X1379" s="120"/>
      <c r="Y1379" s="127"/>
      <c r="Z1379" s="127"/>
      <c r="AA1379" s="127"/>
      <c r="AB1379" s="127"/>
      <c r="AC1379" s="127"/>
      <c r="AD1379" s="127"/>
      <c r="AE1379" s="127"/>
      <c r="AF1379" s="127"/>
      <c r="AG1379" s="127"/>
      <c r="AH1379" s="127"/>
      <c r="AI1379" s="127"/>
      <c r="AJ1379" s="127"/>
      <c r="AK1379" s="127"/>
      <c r="AL1379" s="127"/>
      <c r="AM1379" s="127"/>
      <c r="AN1379" s="127"/>
      <c r="AO1379" s="127"/>
      <c r="AP1379" s="127"/>
      <c r="AR1379" s="113"/>
      <c r="AS1379" s="113"/>
      <c r="AT1379" s="113"/>
    </row>
    <row r="1380" spans="1:46" s="114" customFormat="1" x14ac:dyDescent="0.2">
      <c r="A1380" s="113"/>
      <c r="B1380" s="120"/>
      <c r="C1380" s="120"/>
      <c r="D1380" s="120"/>
      <c r="E1380" s="120"/>
      <c r="F1380" s="120"/>
      <c r="G1380" s="120"/>
      <c r="H1380" s="120"/>
      <c r="I1380" s="120"/>
      <c r="J1380" s="120"/>
      <c r="K1380" s="120"/>
      <c r="L1380" s="120"/>
      <c r="M1380" s="120"/>
      <c r="N1380" s="120"/>
      <c r="O1380" s="120"/>
      <c r="P1380" s="120"/>
      <c r="Q1380" s="120"/>
      <c r="R1380" s="120"/>
      <c r="S1380" s="120"/>
      <c r="T1380" s="120"/>
      <c r="U1380" s="120"/>
      <c r="V1380" s="120"/>
      <c r="W1380" s="120"/>
      <c r="X1380" s="120"/>
      <c r="Y1380" s="127"/>
      <c r="Z1380" s="127"/>
      <c r="AA1380" s="127"/>
      <c r="AB1380" s="127"/>
      <c r="AC1380" s="127"/>
      <c r="AD1380" s="127"/>
      <c r="AE1380" s="127"/>
      <c r="AF1380" s="127"/>
      <c r="AG1380" s="127"/>
      <c r="AH1380" s="127"/>
      <c r="AI1380" s="127"/>
      <c r="AJ1380" s="127"/>
      <c r="AK1380" s="127"/>
      <c r="AL1380" s="127"/>
      <c r="AM1380" s="127"/>
      <c r="AN1380" s="127"/>
      <c r="AO1380" s="127"/>
      <c r="AP1380" s="127"/>
      <c r="AR1380" s="113"/>
      <c r="AS1380" s="113"/>
      <c r="AT1380" s="113"/>
    </row>
    <row r="1381" spans="1:46" s="114" customFormat="1" x14ac:dyDescent="0.2">
      <c r="A1381" s="113"/>
      <c r="B1381" s="120"/>
      <c r="C1381" s="120"/>
      <c r="D1381" s="120"/>
      <c r="E1381" s="120"/>
      <c r="F1381" s="120"/>
      <c r="G1381" s="120"/>
      <c r="H1381" s="120"/>
      <c r="I1381" s="120"/>
      <c r="J1381" s="120"/>
      <c r="K1381" s="120"/>
      <c r="L1381" s="120"/>
      <c r="M1381" s="120"/>
      <c r="N1381" s="120"/>
      <c r="O1381" s="120"/>
      <c r="P1381" s="120"/>
      <c r="Q1381" s="120"/>
      <c r="R1381" s="120"/>
      <c r="S1381" s="120"/>
      <c r="T1381" s="120"/>
      <c r="U1381" s="120"/>
      <c r="V1381" s="120"/>
      <c r="W1381" s="120"/>
      <c r="X1381" s="120"/>
      <c r="Y1381" s="127"/>
      <c r="Z1381" s="127"/>
      <c r="AA1381" s="127"/>
      <c r="AB1381" s="127"/>
      <c r="AC1381" s="127"/>
      <c r="AD1381" s="127"/>
      <c r="AE1381" s="127"/>
      <c r="AF1381" s="127"/>
      <c r="AG1381" s="127"/>
      <c r="AH1381" s="127"/>
      <c r="AI1381" s="127"/>
      <c r="AJ1381" s="127"/>
      <c r="AK1381" s="127"/>
      <c r="AL1381" s="127"/>
      <c r="AM1381" s="127"/>
      <c r="AN1381" s="127"/>
      <c r="AO1381" s="127"/>
      <c r="AP1381" s="127"/>
      <c r="AR1381" s="113"/>
      <c r="AS1381" s="113"/>
      <c r="AT1381" s="113"/>
    </row>
    <row r="1382" spans="1:46" s="114" customFormat="1" x14ac:dyDescent="0.2">
      <c r="A1382" s="113"/>
      <c r="B1382" s="120"/>
      <c r="C1382" s="120"/>
      <c r="D1382" s="120"/>
      <c r="E1382" s="120"/>
      <c r="F1382" s="120"/>
      <c r="G1382" s="120"/>
      <c r="H1382" s="120"/>
      <c r="I1382" s="120"/>
      <c r="J1382" s="120"/>
      <c r="K1382" s="120"/>
      <c r="L1382" s="120"/>
      <c r="M1382" s="120"/>
      <c r="N1382" s="120"/>
      <c r="O1382" s="120"/>
      <c r="P1382" s="120"/>
      <c r="Q1382" s="120"/>
      <c r="R1382" s="120"/>
      <c r="S1382" s="120"/>
      <c r="T1382" s="120"/>
      <c r="U1382" s="120"/>
      <c r="V1382" s="120"/>
      <c r="W1382" s="120"/>
      <c r="X1382" s="120"/>
      <c r="Y1382" s="127"/>
      <c r="Z1382" s="127"/>
      <c r="AA1382" s="127"/>
      <c r="AB1382" s="127"/>
      <c r="AC1382" s="127"/>
      <c r="AD1382" s="127"/>
      <c r="AE1382" s="127"/>
      <c r="AF1382" s="127"/>
      <c r="AG1382" s="127"/>
      <c r="AH1382" s="127"/>
      <c r="AI1382" s="127"/>
      <c r="AJ1382" s="127"/>
      <c r="AK1382" s="127"/>
      <c r="AL1382" s="127"/>
      <c r="AM1382" s="127"/>
      <c r="AN1382" s="127"/>
      <c r="AO1382" s="127"/>
      <c r="AP1382" s="127"/>
      <c r="AR1382" s="113"/>
      <c r="AS1382" s="113"/>
      <c r="AT1382" s="113"/>
    </row>
    <row r="1383" spans="1:46" s="114" customFormat="1" x14ac:dyDescent="0.2">
      <c r="A1383" s="113"/>
      <c r="B1383" s="120"/>
      <c r="C1383" s="120"/>
      <c r="D1383" s="120"/>
      <c r="E1383" s="120"/>
      <c r="F1383" s="120"/>
      <c r="G1383" s="120"/>
      <c r="H1383" s="120"/>
      <c r="I1383" s="120"/>
      <c r="J1383" s="120"/>
      <c r="K1383" s="120"/>
      <c r="L1383" s="120"/>
      <c r="M1383" s="120"/>
      <c r="N1383" s="120"/>
      <c r="O1383" s="120"/>
      <c r="P1383" s="120"/>
      <c r="Q1383" s="120"/>
      <c r="R1383" s="120"/>
      <c r="S1383" s="120"/>
      <c r="T1383" s="120"/>
      <c r="U1383" s="120"/>
      <c r="V1383" s="120"/>
      <c r="W1383" s="120"/>
      <c r="X1383" s="120"/>
      <c r="Y1383" s="127"/>
      <c r="Z1383" s="127"/>
      <c r="AA1383" s="127"/>
      <c r="AB1383" s="127"/>
      <c r="AC1383" s="127"/>
      <c r="AD1383" s="127"/>
      <c r="AE1383" s="127"/>
      <c r="AF1383" s="127"/>
      <c r="AG1383" s="127"/>
      <c r="AH1383" s="127"/>
      <c r="AI1383" s="127"/>
      <c r="AJ1383" s="127"/>
      <c r="AK1383" s="127"/>
      <c r="AL1383" s="127"/>
      <c r="AM1383" s="127"/>
      <c r="AN1383" s="127"/>
      <c r="AO1383" s="127"/>
      <c r="AP1383" s="127"/>
      <c r="AR1383" s="113"/>
      <c r="AS1383" s="113"/>
      <c r="AT1383" s="113"/>
    </row>
    <row r="1384" spans="1:46" s="114" customFormat="1" x14ac:dyDescent="0.2">
      <c r="A1384" s="113"/>
      <c r="B1384" s="120"/>
      <c r="C1384" s="120"/>
      <c r="D1384" s="120"/>
      <c r="E1384" s="120"/>
      <c r="F1384" s="120"/>
      <c r="G1384" s="120"/>
      <c r="H1384" s="120"/>
      <c r="I1384" s="120"/>
      <c r="J1384" s="120"/>
      <c r="K1384" s="120"/>
      <c r="L1384" s="120"/>
      <c r="M1384" s="120"/>
      <c r="N1384" s="120"/>
      <c r="O1384" s="120"/>
      <c r="P1384" s="120"/>
      <c r="Q1384" s="120"/>
      <c r="R1384" s="120"/>
      <c r="S1384" s="120"/>
      <c r="T1384" s="120"/>
      <c r="U1384" s="120"/>
      <c r="V1384" s="120"/>
      <c r="W1384" s="120"/>
      <c r="X1384" s="120"/>
      <c r="Y1384" s="127"/>
      <c r="Z1384" s="127"/>
      <c r="AA1384" s="127"/>
      <c r="AB1384" s="127"/>
      <c r="AC1384" s="127"/>
      <c r="AD1384" s="127"/>
      <c r="AE1384" s="127"/>
      <c r="AF1384" s="127"/>
      <c r="AG1384" s="127"/>
      <c r="AH1384" s="127"/>
      <c r="AI1384" s="127"/>
      <c r="AJ1384" s="127"/>
      <c r="AK1384" s="127"/>
      <c r="AL1384" s="127"/>
      <c r="AM1384" s="127"/>
      <c r="AN1384" s="127"/>
      <c r="AO1384" s="127"/>
      <c r="AP1384" s="127"/>
      <c r="AR1384" s="113"/>
      <c r="AS1384" s="113"/>
      <c r="AT1384" s="113"/>
    </row>
    <row r="1385" spans="1:46" s="114" customFormat="1" x14ac:dyDescent="0.2">
      <c r="A1385" s="113"/>
      <c r="B1385" s="120"/>
      <c r="C1385" s="120"/>
      <c r="D1385" s="120"/>
      <c r="E1385" s="120"/>
      <c r="F1385" s="120"/>
      <c r="G1385" s="120"/>
      <c r="H1385" s="120"/>
      <c r="I1385" s="120"/>
      <c r="J1385" s="120"/>
      <c r="K1385" s="120"/>
      <c r="L1385" s="120"/>
      <c r="M1385" s="120"/>
      <c r="N1385" s="120"/>
      <c r="O1385" s="120"/>
      <c r="P1385" s="120"/>
      <c r="Q1385" s="120"/>
      <c r="R1385" s="120"/>
      <c r="S1385" s="120"/>
      <c r="T1385" s="120"/>
      <c r="U1385" s="120"/>
      <c r="V1385" s="120"/>
      <c r="W1385" s="120"/>
      <c r="X1385" s="120"/>
      <c r="Y1385" s="127"/>
      <c r="Z1385" s="127"/>
      <c r="AA1385" s="127"/>
      <c r="AB1385" s="127"/>
      <c r="AC1385" s="127"/>
      <c r="AD1385" s="127"/>
      <c r="AE1385" s="127"/>
      <c r="AF1385" s="127"/>
      <c r="AG1385" s="127"/>
      <c r="AH1385" s="127"/>
      <c r="AI1385" s="127"/>
      <c r="AJ1385" s="127"/>
      <c r="AK1385" s="127"/>
      <c r="AL1385" s="127"/>
      <c r="AM1385" s="127"/>
      <c r="AN1385" s="127"/>
      <c r="AO1385" s="127"/>
      <c r="AP1385" s="127"/>
      <c r="AR1385" s="113"/>
      <c r="AS1385" s="113"/>
      <c r="AT1385" s="113"/>
    </row>
    <row r="1386" spans="1:46" s="114" customFormat="1" x14ac:dyDescent="0.2">
      <c r="A1386" s="113"/>
      <c r="B1386" s="120"/>
      <c r="C1386" s="120"/>
      <c r="D1386" s="120"/>
      <c r="E1386" s="120"/>
      <c r="F1386" s="120"/>
      <c r="G1386" s="120"/>
      <c r="H1386" s="120"/>
      <c r="I1386" s="120"/>
      <c r="J1386" s="120"/>
      <c r="K1386" s="120"/>
      <c r="L1386" s="120"/>
      <c r="M1386" s="120"/>
      <c r="N1386" s="120"/>
      <c r="O1386" s="120"/>
      <c r="P1386" s="120"/>
      <c r="Q1386" s="120"/>
      <c r="R1386" s="120"/>
      <c r="S1386" s="120"/>
      <c r="T1386" s="120"/>
      <c r="U1386" s="120"/>
      <c r="V1386" s="120"/>
      <c r="W1386" s="120"/>
      <c r="X1386" s="120"/>
      <c r="Y1386" s="127"/>
      <c r="Z1386" s="127"/>
      <c r="AA1386" s="127"/>
      <c r="AB1386" s="127"/>
      <c r="AC1386" s="127"/>
      <c r="AD1386" s="127"/>
      <c r="AE1386" s="127"/>
      <c r="AF1386" s="127"/>
      <c r="AG1386" s="127"/>
      <c r="AH1386" s="127"/>
      <c r="AI1386" s="127"/>
      <c r="AJ1386" s="127"/>
      <c r="AK1386" s="127"/>
      <c r="AL1386" s="127"/>
      <c r="AM1386" s="127"/>
      <c r="AN1386" s="127"/>
      <c r="AO1386" s="127"/>
      <c r="AP1386" s="127"/>
      <c r="AR1386" s="113"/>
      <c r="AS1386" s="113"/>
      <c r="AT1386" s="113"/>
    </row>
    <row r="1387" spans="1:46" s="114" customFormat="1" x14ac:dyDescent="0.2">
      <c r="A1387" s="113"/>
      <c r="B1387" s="120"/>
      <c r="C1387" s="120"/>
      <c r="D1387" s="120"/>
      <c r="E1387" s="120"/>
      <c r="F1387" s="120"/>
      <c r="G1387" s="120"/>
      <c r="H1387" s="120"/>
      <c r="I1387" s="120"/>
      <c r="J1387" s="120"/>
      <c r="K1387" s="120"/>
      <c r="L1387" s="120"/>
      <c r="M1387" s="120"/>
      <c r="N1387" s="120"/>
      <c r="O1387" s="120"/>
      <c r="P1387" s="120"/>
      <c r="Q1387" s="120"/>
      <c r="R1387" s="120"/>
      <c r="S1387" s="120"/>
      <c r="T1387" s="120"/>
      <c r="U1387" s="120"/>
      <c r="V1387" s="120"/>
      <c r="W1387" s="120"/>
      <c r="X1387" s="120"/>
      <c r="Y1387" s="127"/>
      <c r="Z1387" s="127"/>
      <c r="AA1387" s="127"/>
      <c r="AB1387" s="127"/>
      <c r="AC1387" s="127"/>
      <c r="AD1387" s="127"/>
      <c r="AE1387" s="127"/>
      <c r="AF1387" s="127"/>
      <c r="AG1387" s="127"/>
      <c r="AH1387" s="127"/>
      <c r="AI1387" s="127"/>
      <c r="AJ1387" s="127"/>
      <c r="AK1387" s="127"/>
      <c r="AL1387" s="127"/>
      <c r="AM1387" s="127"/>
      <c r="AN1387" s="127"/>
      <c r="AO1387" s="127"/>
      <c r="AP1387" s="127"/>
      <c r="AR1387" s="113"/>
      <c r="AS1387" s="113"/>
      <c r="AT1387" s="113"/>
    </row>
    <row r="1388" spans="1:46" s="114" customFormat="1" x14ac:dyDescent="0.2">
      <c r="A1388" s="113"/>
      <c r="B1388" s="120"/>
      <c r="C1388" s="120"/>
      <c r="D1388" s="120"/>
      <c r="E1388" s="120"/>
      <c r="F1388" s="120"/>
      <c r="G1388" s="120"/>
      <c r="H1388" s="120"/>
      <c r="I1388" s="120"/>
      <c r="J1388" s="120"/>
      <c r="K1388" s="120"/>
      <c r="L1388" s="120"/>
      <c r="M1388" s="120"/>
      <c r="N1388" s="120"/>
      <c r="O1388" s="120"/>
      <c r="P1388" s="120"/>
      <c r="Q1388" s="120"/>
      <c r="R1388" s="120"/>
      <c r="S1388" s="120"/>
      <c r="T1388" s="120"/>
      <c r="U1388" s="120"/>
      <c r="V1388" s="120"/>
      <c r="W1388" s="120"/>
      <c r="X1388" s="120"/>
      <c r="Y1388" s="127"/>
      <c r="Z1388" s="127"/>
      <c r="AA1388" s="127"/>
      <c r="AB1388" s="127"/>
      <c r="AC1388" s="127"/>
      <c r="AD1388" s="127"/>
      <c r="AE1388" s="127"/>
      <c r="AF1388" s="127"/>
      <c r="AG1388" s="127"/>
      <c r="AH1388" s="127"/>
      <c r="AI1388" s="127"/>
      <c r="AJ1388" s="127"/>
      <c r="AK1388" s="127"/>
      <c r="AL1388" s="127"/>
      <c r="AM1388" s="127"/>
      <c r="AN1388" s="127"/>
      <c r="AO1388" s="127"/>
      <c r="AP1388" s="127"/>
      <c r="AR1388" s="113"/>
      <c r="AS1388" s="113"/>
      <c r="AT1388" s="113"/>
    </row>
    <row r="1389" spans="1:46" s="114" customFormat="1" x14ac:dyDescent="0.2">
      <c r="A1389" s="113"/>
      <c r="B1389" s="120"/>
      <c r="C1389" s="120"/>
      <c r="D1389" s="120"/>
      <c r="E1389" s="120"/>
      <c r="F1389" s="120"/>
      <c r="G1389" s="120"/>
      <c r="H1389" s="120"/>
      <c r="I1389" s="120"/>
      <c r="J1389" s="120"/>
      <c r="K1389" s="120"/>
      <c r="L1389" s="120"/>
      <c r="M1389" s="120"/>
      <c r="N1389" s="120"/>
      <c r="O1389" s="120"/>
      <c r="P1389" s="120"/>
      <c r="Q1389" s="120"/>
      <c r="R1389" s="120"/>
      <c r="S1389" s="120"/>
      <c r="T1389" s="120"/>
      <c r="U1389" s="120"/>
      <c r="V1389" s="120"/>
      <c r="W1389" s="120"/>
      <c r="X1389" s="120"/>
      <c r="Y1389" s="127"/>
      <c r="Z1389" s="127"/>
      <c r="AA1389" s="127"/>
      <c r="AB1389" s="127"/>
      <c r="AC1389" s="127"/>
      <c r="AD1389" s="127"/>
      <c r="AE1389" s="127"/>
      <c r="AF1389" s="127"/>
      <c r="AG1389" s="127"/>
      <c r="AH1389" s="127"/>
      <c r="AI1389" s="127"/>
      <c r="AJ1389" s="127"/>
      <c r="AK1389" s="127"/>
      <c r="AL1389" s="127"/>
      <c r="AM1389" s="127"/>
      <c r="AN1389" s="127"/>
      <c r="AO1389" s="127"/>
      <c r="AP1389" s="127"/>
      <c r="AR1389" s="113"/>
      <c r="AS1389" s="113"/>
      <c r="AT1389" s="113"/>
    </row>
    <row r="1390" spans="1:46" s="114" customFormat="1" x14ac:dyDescent="0.2">
      <c r="A1390" s="113"/>
      <c r="B1390" s="120"/>
      <c r="C1390" s="120"/>
      <c r="D1390" s="120"/>
      <c r="E1390" s="120"/>
      <c r="F1390" s="120"/>
      <c r="G1390" s="120"/>
      <c r="H1390" s="120"/>
      <c r="I1390" s="120"/>
      <c r="J1390" s="120"/>
      <c r="K1390" s="120"/>
      <c r="L1390" s="120"/>
      <c r="M1390" s="120"/>
      <c r="N1390" s="120"/>
      <c r="O1390" s="120"/>
      <c r="P1390" s="120"/>
      <c r="Q1390" s="120"/>
      <c r="R1390" s="120"/>
      <c r="S1390" s="120"/>
      <c r="T1390" s="120"/>
      <c r="U1390" s="120"/>
      <c r="V1390" s="120"/>
      <c r="W1390" s="120"/>
      <c r="X1390" s="120"/>
      <c r="Y1390" s="127"/>
      <c r="Z1390" s="127"/>
      <c r="AA1390" s="127"/>
      <c r="AB1390" s="127"/>
      <c r="AC1390" s="127"/>
      <c r="AD1390" s="127"/>
      <c r="AE1390" s="127"/>
      <c r="AF1390" s="127"/>
      <c r="AG1390" s="127"/>
      <c r="AH1390" s="127"/>
      <c r="AI1390" s="127"/>
      <c r="AJ1390" s="127"/>
      <c r="AK1390" s="127"/>
      <c r="AL1390" s="127"/>
      <c r="AM1390" s="127"/>
      <c r="AN1390" s="127"/>
      <c r="AO1390" s="127"/>
      <c r="AP1390" s="127"/>
      <c r="AR1390" s="113"/>
      <c r="AS1390" s="113"/>
      <c r="AT1390" s="113"/>
    </row>
    <row r="1391" spans="1:46" s="114" customFormat="1" x14ac:dyDescent="0.2">
      <c r="A1391" s="113"/>
      <c r="B1391" s="120"/>
      <c r="C1391" s="120"/>
      <c r="D1391" s="120"/>
      <c r="E1391" s="120"/>
      <c r="F1391" s="120"/>
      <c r="G1391" s="120"/>
      <c r="H1391" s="120"/>
      <c r="I1391" s="120"/>
      <c r="J1391" s="120"/>
      <c r="K1391" s="120"/>
      <c r="L1391" s="120"/>
      <c r="M1391" s="120"/>
      <c r="N1391" s="120"/>
      <c r="O1391" s="120"/>
      <c r="P1391" s="120"/>
      <c r="Q1391" s="120"/>
      <c r="R1391" s="120"/>
      <c r="S1391" s="120"/>
      <c r="T1391" s="120"/>
      <c r="U1391" s="120"/>
      <c r="V1391" s="120"/>
      <c r="W1391" s="120"/>
      <c r="X1391" s="120"/>
      <c r="Y1391" s="127"/>
      <c r="Z1391" s="127"/>
      <c r="AA1391" s="127"/>
      <c r="AB1391" s="127"/>
      <c r="AC1391" s="127"/>
      <c r="AD1391" s="127"/>
      <c r="AE1391" s="127"/>
      <c r="AF1391" s="127"/>
      <c r="AG1391" s="127"/>
      <c r="AH1391" s="127"/>
      <c r="AI1391" s="127"/>
      <c r="AJ1391" s="127"/>
      <c r="AK1391" s="127"/>
      <c r="AL1391" s="127"/>
      <c r="AM1391" s="127"/>
      <c r="AN1391" s="127"/>
      <c r="AO1391" s="127"/>
      <c r="AP1391" s="127"/>
      <c r="AR1391" s="113"/>
      <c r="AS1391" s="113"/>
      <c r="AT1391" s="113"/>
    </row>
    <row r="1392" spans="1:46" s="114" customFormat="1" x14ac:dyDescent="0.2">
      <c r="A1392" s="113"/>
      <c r="B1392" s="120"/>
      <c r="C1392" s="120"/>
      <c r="D1392" s="120"/>
      <c r="E1392" s="120"/>
      <c r="F1392" s="120"/>
      <c r="G1392" s="120"/>
      <c r="H1392" s="120"/>
      <c r="I1392" s="120"/>
      <c r="J1392" s="120"/>
      <c r="K1392" s="120"/>
      <c r="L1392" s="120"/>
      <c r="M1392" s="120"/>
      <c r="N1392" s="120"/>
      <c r="O1392" s="120"/>
      <c r="P1392" s="120"/>
      <c r="Q1392" s="120"/>
      <c r="R1392" s="120"/>
      <c r="S1392" s="120"/>
      <c r="T1392" s="120"/>
      <c r="U1392" s="120"/>
      <c r="V1392" s="120"/>
      <c r="W1392" s="120"/>
      <c r="X1392" s="120"/>
      <c r="Y1392" s="127"/>
      <c r="Z1392" s="127"/>
      <c r="AA1392" s="127"/>
      <c r="AB1392" s="127"/>
      <c r="AC1392" s="127"/>
      <c r="AD1392" s="127"/>
      <c r="AE1392" s="127"/>
      <c r="AF1392" s="127"/>
      <c r="AG1392" s="127"/>
      <c r="AH1392" s="127"/>
      <c r="AI1392" s="127"/>
      <c r="AJ1392" s="127"/>
      <c r="AK1392" s="127"/>
      <c r="AL1392" s="127"/>
      <c r="AM1392" s="127"/>
      <c r="AN1392" s="127"/>
      <c r="AO1392" s="127"/>
      <c r="AP1392" s="127"/>
      <c r="AR1392" s="113"/>
      <c r="AS1392" s="113"/>
      <c r="AT1392" s="113"/>
    </row>
    <row r="1393" spans="1:46" s="114" customFormat="1" x14ac:dyDescent="0.2">
      <c r="A1393" s="113"/>
      <c r="B1393" s="120"/>
      <c r="C1393" s="120"/>
      <c r="D1393" s="120"/>
      <c r="E1393" s="120"/>
      <c r="F1393" s="120"/>
      <c r="G1393" s="120"/>
      <c r="H1393" s="120"/>
      <c r="I1393" s="120"/>
      <c r="J1393" s="120"/>
      <c r="K1393" s="120"/>
      <c r="L1393" s="120"/>
      <c r="M1393" s="120"/>
      <c r="N1393" s="120"/>
      <c r="O1393" s="120"/>
      <c r="P1393" s="120"/>
      <c r="Q1393" s="120"/>
      <c r="R1393" s="120"/>
      <c r="S1393" s="120"/>
      <c r="T1393" s="120"/>
      <c r="U1393" s="120"/>
      <c r="V1393" s="120"/>
      <c r="W1393" s="120"/>
      <c r="X1393" s="120"/>
      <c r="Y1393" s="127"/>
      <c r="Z1393" s="127"/>
      <c r="AA1393" s="127"/>
      <c r="AB1393" s="127"/>
      <c r="AC1393" s="127"/>
      <c r="AD1393" s="127"/>
      <c r="AE1393" s="127"/>
      <c r="AF1393" s="127"/>
      <c r="AG1393" s="127"/>
      <c r="AH1393" s="127"/>
      <c r="AI1393" s="127"/>
      <c r="AJ1393" s="127"/>
      <c r="AK1393" s="127"/>
      <c r="AL1393" s="127"/>
      <c r="AM1393" s="127"/>
      <c r="AN1393" s="127"/>
      <c r="AO1393" s="127"/>
      <c r="AP1393" s="127"/>
      <c r="AR1393" s="113"/>
      <c r="AS1393" s="113"/>
      <c r="AT1393" s="113"/>
    </row>
    <row r="1394" spans="1:46" s="114" customFormat="1" x14ac:dyDescent="0.2">
      <c r="A1394" s="113"/>
      <c r="B1394" s="120"/>
      <c r="C1394" s="120"/>
      <c r="D1394" s="120"/>
      <c r="E1394" s="120"/>
      <c r="F1394" s="120"/>
      <c r="G1394" s="120"/>
      <c r="H1394" s="120"/>
      <c r="I1394" s="120"/>
      <c r="J1394" s="120"/>
      <c r="K1394" s="120"/>
      <c r="L1394" s="120"/>
      <c r="M1394" s="120"/>
      <c r="N1394" s="120"/>
      <c r="O1394" s="120"/>
      <c r="P1394" s="120"/>
      <c r="Q1394" s="120"/>
      <c r="R1394" s="120"/>
      <c r="S1394" s="120"/>
      <c r="T1394" s="120"/>
      <c r="U1394" s="120"/>
      <c r="V1394" s="120"/>
      <c r="W1394" s="120"/>
      <c r="X1394" s="120"/>
      <c r="Y1394" s="127"/>
      <c r="Z1394" s="127"/>
      <c r="AA1394" s="127"/>
      <c r="AB1394" s="127"/>
      <c r="AC1394" s="127"/>
      <c r="AD1394" s="127"/>
      <c r="AE1394" s="127"/>
      <c r="AF1394" s="127"/>
      <c r="AG1394" s="127"/>
      <c r="AH1394" s="127"/>
      <c r="AI1394" s="127"/>
      <c r="AJ1394" s="127"/>
      <c r="AK1394" s="127"/>
      <c r="AL1394" s="127"/>
      <c r="AM1394" s="127"/>
      <c r="AN1394" s="127"/>
      <c r="AO1394" s="127"/>
      <c r="AP1394" s="127"/>
      <c r="AR1394" s="113"/>
      <c r="AS1394" s="113"/>
      <c r="AT1394" s="113"/>
    </row>
    <row r="1395" spans="1:46" s="114" customFormat="1" x14ac:dyDescent="0.2">
      <c r="A1395" s="113"/>
      <c r="B1395" s="120"/>
      <c r="C1395" s="120"/>
      <c r="D1395" s="120"/>
      <c r="E1395" s="120"/>
      <c r="F1395" s="120"/>
      <c r="G1395" s="120"/>
      <c r="H1395" s="120"/>
      <c r="I1395" s="120"/>
      <c r="J1395" s="120"/>
      <c r="K1395" s="120"/>
      <c r="L1395" s="120"/>
      <c r="M1395" s="120"/>
      <c r="N1395" s="120"/>
      <c r="O1395" s="120"/>
      <c r="P1395" s="120"/>
      <c r="Q1395" s="120"/>
      <c r="R1395" s="120"/>
      <c r="S1395" s="120"/>
      <c r="T1395" s="120"/>
      <c r="U1395" s="120"/>
      <c r="V1395" s="120"/>
      <c r="W1395" s="120"/>
      <c r="X1395" s="120"/>
      <c r="Y1395" s="127"/>
      <c r="Z1395" s="127"/>
      <c r="AA1395" s="127"/>
      <c r="AB1395" s="127"/>
      <c r="AC1395" s="127"/>
      <c r="AD1395" s="127"/>
      <c r="AE1395" s="127"/>
      <c r="AF1395" s="127"/>
      <c r="AG1395" s="127"/>
      <c r="AH1395" s="127"/>
      <c r="AI1395" s="127"/>
      <c r="AJ1395" s="127"/>
      <c r="AK1395" s="127"/>
      <c r="AL1395" s="127"/>
      <c r="AM1395" s="127"/>
      <c r="AN1395" s="127"/>
      <c r="AO1395" s="127"/>
      <c r="AP1395" s="127"/>
      <c r="AR1395" s="113"/>
      <c r="AS1395" s="113"/>
      <c r="AT1395" s="113"/>
    </row>
    <row r="1396" spans="1:46" s="114" customFormat="1" x14ac:dyDescent="0.2">
      <c r="A1396" s="113"/>
      <c r="B1396" s="120"/>
      <c r="C1396" s="120"/>
      <c r="D1396" s="120"/>
      <c r="E1396" s="120"/>
      <c r="F1396" s="120"/>
      <c r="G1396" s="120"/>
      <c r="H1396" s="120"/>
      <c r="I1396" s="120"/>
      <c r="J1396" s="120"/>
      <c r="K1396" s="120"/>
      <c r="L1396" s="120"/>
      <c r="M1396" s="120"/>
      <c r="N1396" s="120"/>
      <c r="O1396" s="120"/>
      <c r="P1396" s="120"/>
      <c r="Q1396" s="120"/>
      <c r="R1396" s="120"/>
      <c r="S1396" s="120"/>
      <c r="T1396" s="120"/>
      <c r="U1396" s="120"/>
      <c r="V1396" s="120"/>
      <c r="W1396" s="120"/>
      <c r="X1396" s="120"/>
      <c r="Y1396" s="127"/>
      <c r="Z1396" s="127"/>
      <c r="AA1396" s="127"/>
      <c r="AB1396" s="127"/>
      <c r="AC1396" s="127"/>
      <c r="AD1396" s="127"/>
      <c r="AE1396" s="127"/>
      <c r="AF1396" s="127"/>
      <c r="AG1396" s="127"/>
      <c r="AH1396" s="127"/>
      <c r="AI1396" s="127"/>
      <c r="AJ1396" s="127"/>
      <c r="AK1396" s="127"/>
      <c r="AL1396" s="127"/>
      <c r="AM1396" s="127"/>
      <c r="AN1396" s="127"/>
      <c r="AO1396" s="127"/>
      <c r="AP1396" s="127"/>
      <c r="AR1396" s="113"/>
      <c r="AS1396" s="113"/>
      <c r="AT1396" s="113"/>
    </row>
    <row r="1397" spans="1:46" s="114" customFormat="1" x14ac:dyDescent="0.2">
      <c r="A1397" s="113"/>
      <c r="B1397" s="120"/>
      <c r="C1397" s="120"/>
      <c r="D1397" s="120"/>
      <c r="E1397" s="120"/>
      <c r="F1397" s="120"/>
      <c r="G1397" s="120"/>
      <c r="H1397" s="120"/>
      <c r="I1397" s="120"/>
      <c r="J1397" s="120"/>
      <c r="K1397" s="120"/>
      <c r="L1397" s="120"/>
      <c r="M1397" s="120"/>
      <c r="N1397" s="120"/>
      <c r="O1397" s="120"/>
      <c r="P1397" s="120"/>
      <c r="Q1397" s="120"/>
      <c r="R1397" s="120"/>
      <c r="S1397" s="120"/>
      <c r="T1397" s="120"/>
      <c r="U1397" s="120"/>
      <c r="V1397" s="120"/>
      <c r="W1397" s="120"/>
      <c r="X1397" s="120"/>
      <c r="Y1397" s="127"/>
      <c r="Z1397" s="127"/>
      <c r="AA1397" s="127"/>
      <c r="AB1397" s="127"/>
      <c r="AC1397" s="127"/>
      <c r="AD1397" s="127"/>
      <c r="AE1397" s="127"/>
      <c r="AF1397" s="127"/>
      <c r="AG1397" s="127"/>
      <c r="AH1397" s="127"/>
      <c r="AI1397" s="127"/>
      <c r="AJ1397" s="127"/>
      <c r="AK1397" s="127"/>
      <c r="AL1397" s="127"/>
      <c r="AM1397" s="127"/>
      <c r="AN1397" s="127"/>
      <c r="AO1397" s="127"/>
      <c r="AP1397" s="127"/>
      <c r="AR1397" s="113"/>
      <c r="AS1397" s="113"/>
      <c r="AT1397" s="113"/>
    </row>
    <row r="1398" spans="1:46" s="114" customFormat="1" x14ac:dyDescent="0.2">
      <c r="A1398" s="113"/>
      <c r="B1398" s="120"/>
      <c r="C1398" s="120"/>
      <c r="D1398" s="120"/>
      <c r="E1398" s="120"/>
      <c r="F1398" s="120"/>
      <c r="G1398" s="120"/>
      <c r="H1398" s="120"/>
      <c r="I1398" s="120"/>
      <c r="J1398" s="120"/>
      <c r="K1398" s="120"/>
      <c r="L1398" s="120"/>
      <c r="M1398" s="120"/>
      <c r="N1398" s="120"/>
      <c r="O1398" s="120"/>
      <c r="P1398" s="120"/>
      <c r="Q1398" s="120"/>
      <c r="R1398" s="120"/>
      <c r="S1398" s="120"/>
      <c r="T1398" s="120"/>
      <c r="U1398" s="120"/>
      <c r="V1398" s="120"/>
      <c r="W1398" s="120"/>
      <c r="X1398" s="120"/>
      <c r="Y1398" s="127"/>
      <c r="Z1398" s="127"/>
      <c r="AA1398" s="127"/>
      <c r="AB1398" s="127"/>
      <c r="AC1398" s="127"/>
      <c r="AD1398" s="127"/>
      <c r="AE1398" s="127"/>
      <c r="AF1398" s="127"/>
      <c r="AG1398" s="127"/>
      <c r="AH1398" s="127"/>
      <c r="AI1398" s="127"/>
      <c r="AJ1398" s="127"/>
      <c r="AK1398" s="127"/>
      <c r="AL1398" s="127"/>
      <c r="AM1398" s="127"/>
      <c r="AN1398" s="127"/>
      <c r="AO1398" s="127"/>
      <c r="AP1398" s="127"/>
      <c r="AR1398" s="113"/>
      <c r="AS1398" s="113"/>
      <c r="AT1398" s="113"/>
    </row>
    <row r="1399" spans="1:46" s="114" customFormat="1" x14ac:dyDescent="0.2">
      <c r="A1399" s="113"/>
      <c r="B1399" s="120"/>
      <c r="C1399" s="120"/>
      <c r="D1399" s="120"/>
      <c r="E1399" s="120"/>
      <c r="F1399" s="120"/>
      <c r="G1399" s="120"/>
      <c r="H1399" s="120"/>
      <c r="I1399" s="120"/>
      <c r="J1399" s="120"/>
      <c r="K1399" s="120"/>
      <c r="L1399" s="120"/>
      <c r="M1399" s="120"/>
      <c r="N1399" s="120"/>
      <c r="O1399" s="120"/>
      <c r="P1399" s="120"/>
      <c r="Q1399" s="120"/>
      <c r="R1399" s="120"/>
      <c r="S1399" s="120"/>
      <c r="T1399" s="120"/>
      <c r="U1399" s="120"/>
      <c r="V1399" s="120"/>
      <c r="W1399" s="120"/>
      <c r="X1399" s="120"/>
      <c r="Y1399" s="127"/>
      <c r="Z1399" s="127"/>
      <c r="AA1399" s="127"/>
      <c r="AB1399" s="127"/>
      <c r="AC1399" s="127"/>
      <c r="AD1399" s="127"/>
      <c r="AE1399" s="127"/>
      <c r="AF1399" s="127"/>
      <c r="AG1399" s="127"/>
      <c r="AH1399" s="127"/>
      <c r="AI1399" s="127"/>
      <c r="AJ1399" s="127"/>
      <c r="AK1399" s="127"/>
      <c r="AL1399" s="127"/>
      <c r="AM1399" s="127"/>
      <c r="AN1399" s="127"/>
      <c r="AO1399" s="127"/>
      <c r="AP1399" s="127"/>
      <c r="AR1399" s="113"/>
      <c r="AS1399" s="113"/>
      <c r="AT1399" s="113"/>
    </row>
    <row r="1400" spans="1:46" s="114" customFormat="1" x14ac:dyDescent="0.2">
      <c r="A1400" s="113"/>
      <c r="B1400" s="120"/>
      <c r="C1400" s="120"/>
      <c r="D1400" s="120"/>
      <c r="E1400" s="120"/>
      <c r="F1400" s="120"/>
      <c r="G1400" s="120"/>
      <c r="H1400" s="120"/>
      <c r="I1400" s="120"/>
      <c r="J1400" s="120"/>
      <c r="K1400" s="120"/>
      <c r="L1400" s="120"/>
      <c r="M1400" s="120"/>
      <c r="N1400" s="120"/>
      <c r="O1400" s="120"/>
      <c r="P1400" s="120"/>
      <c r="Q1400" s="120"/>
      <c r="R1400" s="120"/>
      <c r="S1400" s="120"/>
      <c r="T1400" s="120"/>
      <c r="U1400" s="120"/>
      <c r="V1400" s="120"/>
      <c r="W1400" s="120"/>
      <c r="X1400" s="120"/>
      <c r="Y1400" s="127"/>
      <c r="Z1400" s="127"/>
      <c r="AA1400" s="127"/>
      <c r="AB1400" s="127"/>
      <c r="AC1400" s="127"/>
      <c r="AD1400" s="127"/>
      <c r="AE1400" s="127"/>
      <c r="AF1400" s="127"/>
      <c r="AG1400" s="127"/>
      <c r="AH1400" s="127"/>
      <c r="AI1400" s="127"/>
      <c r="AJ1400" s="127"/>
      <c r="AK1400" s="127"/>
      <c r="AL1400" s="127"/>
      <c r="AM1400" s="127"/>
      <c r="AN1400" s="127"/>
      <c r="AO1400" s="127"/>
      <c r="AP1400" s="127"/>
      <c r="AR1400" s="113"/>
      <c r="AS1400" s="113"/>
      <c r="AT1400" s="113"/>
    </row>
    <row r="1401" spans="1:46" s="114" customFormat="1" x14ac:dyDescent="0.2">
      <c r="A1401" s="113"/>
      <c r="B1401" s="120"/>
      <c r="C1401" s="120"/>
      <c r="D1401" s="120"/>
      <c r="E1401" s="120"/>
      <c r="F1401" s="120"/>
      <c r="G1401" s="120"/>
      <c r="H1401" s="120"/>
      <c r="I1401" s="120"/>
      <c r="J1401" s="120"/>
      <c r="K1401" s="120"/>
      <c r="L1401" s="120"/>
      <c r="M1401" s="120"/>
      <c r="N1401" s="120"/>
      <c r="O1401" s="120"/>
      <c r="P1401" s="120"/>
      <c r="Q1401" s="120"/>
      <c r="R1401" s="120"/>
      <c r="S1401" s="120"/>
      <c r="T1401" s="120"/>
      <c r="U1401" s="120"/>
      <c r="V1401" s="120"/>
      <c r="W1401" s="120"/>
      <c r="X1401" s="120"/>
      <c r="Y1401" s="127"/>
      <c r="Z1401" s="127"/>
      <c r="AA1401" s="127"/>
      <c r="AB1401" s="127"/>
      <c r="AC1401" s="127"/>
      <c r="AD1401" s="127"/>
      <c r="AE1401" s="127"/>
      <c r="AF1401" s="127"/>
      <c r="AG1401" s="127"/>
      <c r="AH1401" s="127"/>
      <c r="AI1401" s="127"/>
      <c r="AJ1401" s="127"/>
      <c r="AK1401" s="127"/>
      <c r="AL1401" s="127"/>
      <c r="AM1401" s="127"/>
      <c r="AN1401" s="127"/>
      <c r="AO1401" s="127"/>
      <c r="AP1401" s="127"/>
      <c r="AR1401" s="113"/>
      <c r="AS1401" s="113"/>
      <c r="AT1401" s="113"/>
    </row>
    <row r="1402" spans="1:46" s="114" customFormat="1" x14ac:dyDescent="0.2">
      <c r="A1402" s="113"/>
      <c r="B1402" s="120"/>
      <c r="C1402" s="120"/>
      <c r="D1402" s="120"/>
      <c r="E1402" s="120"/>
      <c r="F1402" s="120"/>
      <c r="G1402" s="120"/>
      <c r="H1402" s="120"/>
      <c r="I1402" s="120"/>
      <c r="J1402" s="120"/>
      <c r="K1402" s="120"/>
      <c r="L1402" s="120"/>
      <c r="M1402" s="120"/>
      <c r="N1402" s="120"/>
      <c r="O1402" s="120"/>
      <c r="P1402" s="120"/>
      <c r="Q1402" s="120"/>
      <c r="R1402" s="120"/>
      <c r="S1402" s="120"/>
      <c r="T1402" s="120"/>
      <c r="U1402" s="120"/>
      <c r="V1402" s="120"/>
      <c r="W1402" s="120"/>
      <c r="X1402" s="120"/>
      <c r="Y1402" s="127"/>
      <c r="Z1402" s="127"/>
      <c r="AA1402" s="127"/>
      <c r="AB1402" s="127"/>
      <c r="AC1402" s="127"/>
      <c r="AD1402" s="127"/>
      <c r="AE1402" s="127"/>
      <c r="AF1402" s="127"/>
      <c r="AG1402" s="127"/>
      <c r="AH1402" s="127"/>
      <c r="AI1402" s="127"/>
      <c r="AJ1402" s="127"/>
      <c r="AK1402" s="127"/>
      <c r="AL1402" s="127"/>
      <c r="AM1402" s="127"/>
      <c r="AN1402" s="127"/>
      <c r="AO1402" s="127"/>
      <c r="AP1402" s="127"/>
      <c r="AR1402" s="113"/>
      <c r="AS1402" s="113"/>
      <c r="AT1402" s="113"/>
    </row>
    <row r="1403" spans="1:46" s="114" customFormat="1" x14ac:dyDescent="0.2">
      <c r="A1403" s="113"/>
      <c r="B1403" s="120"/>
      <c r="C1403" s="120"/>
      <c r="D1403" s="120"/>
      <c r="E1403" s="120"/>
      <c r="F1403" s="120"/>
      <c r="G1403" s="120"/>
      <c r="H1403" s="120"/>
      <c r="I1403" s="120"/>
      <c r="J1403" s="120"/>
      <c r="K1403" s="120"/>
      <c r="L1403" s="120"/>
      <c r="M1403" s="120"/>
      <c r="N1403" s="120"/>
      <c r="O1403" s="120"/>
      <c r="P1403" s="120"/>
      <c r="Q1403" s="120"/>
      <c r="R1403" s="120"/>
      <c r="S1403" s="120"/>
      <c r="T1403" s="120"/>
      <c r="U1403" s="120"/>
      <c r="V1403" s="120"/>
      <c r="W1403" s="120"/>
      <c r="X1403" s="120"/>
      <c r="Y1403" s="127"/>
      <c r="Z1403" s="127"/>
      <c r="AA1403" s="127"/>
      <c r="AB1403" s="127"/>
      <c r="AC1403" s="127"/>
      <c r="AD1403" s="127"/>
      <c r="AE1403" s="127"/>
      <c r="AF1403" s="127"/>
      <c r="AG1403" s="127"/>
      <c r="AH1403" s="127"/>
      <c r="AI1403" s="127"/>
      <c r="AJ1403" s="127"/>
      <c r="AK1403" s="127"/>
      <c r="AL1403" s="127"/>
      <c r="AM1403" s="127"/>
      <c r="AN1403" s="127"/>
      <c r="AO1403" s="127"/>
      <c r="AP1403" s="127"/>
      <c r="AR1403" s="113"/>
      <c r="AS1403" s="113"/>
      <c r="AT1403" s="113"/>
    </row>
    <row r="1404" spans="1:46" s="114" customFormat="1" x14ac:dyDescent="0.2">
      <c r="A1404" s="113"/>
      <c r="B1404" s="120"/>
      <c r="C1404" s="120"/>
      <c r="D1404" s="120"/>
      <c r="E1404" s="120"/>
      <c r="F1404" s="120"/>
      <c r="G1404" s="120"/>
      <c r="H1404" s="120"/>
      <c r="I1404" s="120"/>
      <c r="J1404" s="120"/>
      <c r="K1404" s="120"/>
      <c r="L1404" s="120"/>
      <c r="M1404" s="120"/>
      <c r="N1404" s="120"/>
      <c r="O1404" s="120"/>
      <c r="P1404" s="120"/>
      <c r="Q1404" s="120"/>
      <c r="R1404" s="120"/>
      <c r="S1404" s="120"/>
      <c r="T1404" s="120"/>
      <c r="U1404" s="120"/>
      <c r="V1404" s="120"/>
      <c r="W1404" s="120"/>
      <c r="X1404" s="120"/>
      <c r="Y1404" s="127"/>
      <c r="Z1404" s="127"/>
      <c r="AA1404" s="127"/>
      <c r="AB1404" s="127"/>
      <c r="AC1404" s="127"/>
      <c r="AD1404" s="127"/>
      <c r="AE1404" s="127"/>
      <c r="AF1404" s="127"/>
      <c r="AG1404" s="127"/>
      <c r="AH1404" s="127"/>
      <c r="AI1404" s="127"/>
      <c r="AJ1404" s="127"/>
      <c r="AK1404" s="127"/>
      <c r="AL1404" s="127"/>
      <c r="AM1404" s="127"/>
      <c r="AN1404" s="127"/>
      <c r="AO1404" s="127"/>
      <c r="AP1404" s="127"/>
      <c r="AR1404" s="113"/>
      <c r="AS1404" s="113"/>
      <c r="AT1404" s="113"/>
    </row>
    <row r="1405" spans="1:46" s="114" customFormat="1" x14ac:dyDescent="0.2">
      <c r="A1405" s="113"/>
      <c r="B1405" s="120"/>
      <c r="C1405" s="120"/>
      <c r="D1405" s="120"/>
      <c r="E1405" s="120"/>
      <c r="F1405" s="120"/>
      <c r="G1405" s="120"/>
      <c r="H1405" s="120"/>
      <c r="I1405" s="120"/>
      <c r="J1405" s="120"/>
      <c r="K1405" s="120"/>
      <c r="L1405" s="120"/>
      <c r="M1405" s="120"/>
      <c r="N1405" s="120"/>
      <c r="O1405" s="120"/>
      <c r="P1405" s="120"/>
      <c r="Q1405" s="120"/>
      <c r="R1405" s="120"/>
      <c r="S1405" s="120"/>
      <c r="T1405" s="120"/>
      <c r="U1405" s="120"/>
      <c r="V1405" s="120"/>
      <c r="W1405" s="120"/>
      <c r="X1405" s="120"/>
      <c r="Y1405" s="127"/>
      <c r="Z1405" s="127"/>
      <c r="AA1405" s="127"/>
      <c r="AB1405" s="127"/>
      <c r="AC1405" s="127"/>
      <c r="AD1405" s="127"/>
      <c r="AE1405" s="127"/>
      <c r="AF1405" s="127"/>
      <c r="AG1405" s="127"/>
      <c r="AH1405" s="127"/>
      <c r="AI1405" s="127"/>
      <c r="AJ1405" s="127"/>
      <c r="AK1405" s="127"/>
      <c r="AL1405" s="127"/>
      <c r="AM1405" s="127"/>
      <c r="AN1405" s="127"/>
      <c r="AO1405" s="127"/>
      <c r="AP1405" s="127"/>
      <c r="AR1405" s="113"/>
      <c r="AS1405" s="113"/>
      <c r="AT1405" s="113"/>
    </row>
    <row r="1406" spans="1:46" s="114" customFormat="1" x14ac:dyDescent="0.2">
      <c r="A1406" s="113"/>
      <c r="B1406" s="120"/>
      <c r="C1406" s="120"/>
      <c r="D1406" s="120"/>
      <c r="E1406" s="120"/>
      <c r="F1406" s="120"/>
      <c r="G1406" s="120"/>
      <c r="H1406" s="120"/>
      <c r="I1406" s="120"/>
      <c r="J1406" s="120"/>
      <c r="K1406" s="120"/>
      <c r="L1406" s="120"/>
      <c r="M1406" s="120"/>
      <c r="N1406" s="120"/>
      <c r="O1406" s="120"/>
      <c r="P1406" s="120"/>
      <c r="Q1406" s="120"/>
      <c r="R1406" s="120"/>
      <c r="S1406" s="120"/>
      <c r="T1406" s="120"/>
      <c r="U1406" s="120"/>
      <c r="V1406" s="120"/>
      <c r="W1406" s="120"/>
      <c r="X1406" s="120"/>
      <c r="Y1406" s="127"/>
      <c r="Z1406" s="127"/>
      <c r="AA1406" s="127"/>
      <c r="AB1406" s="127"/>
      <c r="AC1406" s="127"/>
      <c r="AD1406" s="127"/>
      <c r="AE1406" s="127"/>
      <c r="AF1406" s="127"/>
      <c r="AG1406" s="127"/>
      <c r="AH1406" s="127"/>
      <c r="AI1406" s="127"/>
      <c r="AJ1406" s="127"/>
      <c r="AK1406" s="127"/>
      <c r="AL1406" s="127"/>
      <c r="AM1406" s="127"/>
      <c r="AN1406" s="127"/>
      <c r="AO1406" s="127"/>
      <c r="AP1406" s="127"/>
      <c r="AR1406" s="113"/>
      <c r="AS1406" s="113"/>
      <c r="AT1406" s="113"/>
    </row>
    <row r="1407" spans="1:46" s="114" customFormat="1" x14ac:dyDescent="0.2">
      <c r="A1407" s="113"/>
      <c r="B1407" s="120"/>
      <c r="C1407" s="120"/>
      <c r="D1407" s="120"/>
      <c r="E1407" s="120"/>
      <c r="F1407" s="120"/>
      <c r="G1407" s="120"/>
      <c r="H1407" s="120"/>
      <c r="I1407" s="120"/>
      <c r="J1407" s="120"/>
      <c r="K1407" s="120"/>
      <c r="L1407" s="120"/>
      <c r="M1407" s="120"/>
      <c r="N1407" s="120"/>
      <c r="O1407" s="120"/>
      <c r="P1407" s="120"/>
      <c r="Q1407" s="120"/>
      <c r="R1407" s="120"/>
      <c r="S1407" s="120"/>
      <c r="T1407" s="120"/>
      <c r="U1407" s="120"/>
      <c r="V1407" s="120"/>
      <c r="W1407" s="120"/>
      <c r="X1407" s="120"/>
      <c r="Y1407" s="127"/>
      <c r="Z1407" s="127"/>
      <c r="AA1407" s="127"/>
      <c r="AB1407" s="127"/>
      <c r="AC1407" s="127"/>
      <c r="AD1407" s="127"/>
      <c r="AE1407" s="127"/>
      <c r="AF1407" s="127"/>
      <c r="AG1407" s="127"/>
      <c r="AH1407" s="127"/>
      <c r="AI1407" s="127"/>
      <c r="AJ1407" s="127"/>
      <c r="AK1407" s="127"/>
      <c r="AL1407" s="127"/>
      <c r="AM1407" s="127"/>
      <c r="AN1407" s="127"/>
      <c r="AO1407" s="127"/>
      <c r="AP1407" s="127"/>
      <c r="AR1407" s="113"/>
      <c r="AS1407" s="113"/>
      <c r="AT1407" s="113"/>
    </row>
    <row r="1408" spans="1:46" s="114" customFormat="1" x14ac:dyDescent="0.2">
      <c r="A1408" s="113"/>
      <c r="B1408" s="120"/>
      <c r="C1408" s="120"/>
      <c r="D1408" s="120"/>
      <c r="E1408" s="120"/>
      <c r="F1408" s="120"/>
      <c r="G1408" s="120"/>
      <c r="H1408" s="120"/>
      <c r="I1408" s="120"/>
      <c r="J1408" s="120"/>
      <c r="K1408" s="120"/>
      <c r="L1408" s="120"/>
      <c r="M1408" s="120"/>
      <c r="N1408" s="120"/>
      <c r="O1408" s="120"/>
      <c r="P1408" s="120"/>
      <c r="Q1408" s="120"/>
      <c r="R1408" s="120"/>
      <c r="S1408" s="120"/>
      <c r="T1408" s="120"/>
      <c r="U1408" s="120"/>
      <c r="V1408" s="120"/>
      <c r="W1408" s="120"/>
      <c r="X1408" s="120"/>
      <c r="Y1408" s="127"/>
      <c r="Z1408" s="127"/>
      <c r="AA1408" s="127"/>
      <c r="AB1408" s="127"/>
      <c r="AC1408" s="127"/>
      <c r="AD1408" s="127"/>
      <c r="AE1408" s="127"/>
      <c r="AF1408" s="127"/>
      <c r="AG1408" s="127"/>
      <c r="AH1408" s="127"/>
      <c r="AI1408" s="127"/>
      <c r="AJ1408" s="127"/>
      <c r="AK1408" s="127"/>
      <c r="AL1408" s="127"/>
      <c r="AM1408" s="127"/>
      <c r="AN1408" s="127"/>
      <c r="AO1408" s="127"/>
      <c r="AP1408" s="127"/>
      <c r="AR1408" s="113"/>
      <c r="AS1408" s="113"/>
      <c r="AT1408" s="113"/>
    </row>
    <row r="1409" spans="1:46" s="114" customFormat="1" x14ac:dyDescent="0.2">
      <c r="A1409" s="113"/>
      <c r="B1409" s="120"/>
      <c r="C1409" s="120"/>
      <c r="D1409" s="120"/>
      <c r="E1409" s="120"/>
      <c r="F1409" s="120"/>
      <c r="G1409" s="120"/>
      <c r="H1409" s="120"/>
      <c r="I1409" s="120"/>
      <c r="J1409" s="120"/>
      <c r="K1409" s="120"/>
      <c r="L1409" s="120"/>
      <c r="M1409" s="120"/>
      <c r="N1409" s="120"/>
      <c r="O1409" s="120"/>
      <c r="P1409" s="120"/>
      <c r="Q1409" s="120"/>
      <c r="R1409" s="120"/>
      <c r="S1409" s="120"/>
      <c r="T1409" s="120"/>
      <c r="U1409" s="120"/>
      <c r="V1409" s="120"/>
      <c r="W1409" s="120"/>
      <c r="X1409" s="120"/>
      <c r="Y1409" s="127"/>
      <c r="Z1409" s="127"/>
      <c r="AA1409" s="127"/>
      <c r="AB1409" s="127"/>
      <c r="AC1409" s="127"/>
      <c r="AD1409" s="127"/>
      <c r="AE1409" s="127"/>
      <c r="AF1409" s="127"/>
      <c r="AG1409" s="127"/>
      <c r="AH1409" s="127"/>
      <c r="AI1409" s="127"/>
      <c r="AJ1409" s="127"/>
      <c r="AK1409" s="127"/>
      <c r="AL1409" s="127"/>
      <c r="AM1409" s="127"/>
      <c r="AN1409" s="127"/>
      <c r="AO1409" s="127"/>
      <c r="AP1409" s="127"/>
      <c r="AR1409" s="113"/>
      <c r="AS1409" s="113"/>
      <c r="AT1409" s="113"/>
    </row>
    <row r="1410" spans="1:46" s="114" customFormat="1" x14ac:dyDescent="0.2">
      <c r="A1410" s="113"/>
      <c r="B1410" s="120"/>
      <c r="C1410" s="120"/>
      <c r="D1410" s="120"/>
      <c r="E1410" s="120"/>
      <c r="F1410" s="120"/>
      <c r="G1410" s="120"/>
      <c r="H1410" s="120"/>
      <c r="I1410" s="120"/>
      <c r="J1410" s="120"/>
      <c r="K1410" s="120"/>
      <c r="L1410" s="120"/>
      <c r="M1410" s="120"/>
      <c r="N1410" s="120"/>
      <c r="O1410" s="120"/>
      <c r="P1410" s="120"/>
      <c r="Q1410" s="120"/>
      <c r="R1410" s="120"/>
      <c r="S1410" s="120"/>
      <c r="T1410" s="120"/>
      <c r="U1410" s="120"/>
      <c r="V1410" s="120"/>
      <c r="W1410" s="120"/>
      <c r="X1410" s="120"/>
      <c r="Y1410" s="127"/>
      <c r="Z1410" s="127"/>
      <c r="AA1410" s="127"/>
      <c r="AB1410" s="127"/>
      <c r="AC1410" s="127"/>
      <c r="AD1410" s="127"/>
      <c r="AE1410" s="127"/>
      <c r="AF1410" s="127"/>
      <c r="AG1410" s="127"/>
      <c r="AH1410" s="127"/>
      <c r="AI1410" s="127"/>
      <c r="AJ1410" s="127"/>
      <c r="AK1410" s="127"/>
      <c r="AL1410" s="127"/>
      <c r="AM1410" s="127"/>
      <c r="AN1410" s="127"/>
      <c r="AO1410" s="127"/>
      <c r="AP1410" s="127"/>
      <c r="AR1410" s="113"/>
      <c r="AS1410" s="113"/>
      <c r="AT1410" s="113"/>
    </row>
    <row r="1411" spans="1:46" s="114" customFormat="1" x14ac:dyDescent="0.2">
      <c r="A1411" s="113"/>
      <c r="B1411" s="120"/>
      <c r="C1411" s="120"/>
      <c r="D1411" s="120"/>
      <c r="E1411" s="120"/>
      <c r="F1411" s="120"/>
      <c r="G1411" s="120"/>
      <c r="H1411" s="120"/>
      <c r="I1411" s="120"/>
      <c r="J1411" s="120"/>
      <c r="K1411" s="120"/>
      <c r="L1411" s="120"/>
      <c r="M1411" s="120"/>
      <c r="N1411" s="120"/>
      <c r="O1411" s="120"/>
      <c r="P1411" s="120"/>
      <c r="Q1411" s="120"/>
      <c r="R1411" s="120"/>
      <c r="S1411" s="120"/>
      <c r="T1411" s="120"/>
      <c r="U1411" s="120"/>
      <c r="V1411" s="120"/>
      <c r="W1411" s="120"/>
      <c r="X1411" s="120"/>
      <c r="Y1411" s="127"/>
      <c r="Z1411" s="127"/>
      <c r="AA1411" s="127"/>
      <c r="AB1411" s="127"/>
      <c r="AC1411" s="127"/>
      <c r="AD1411" s="127"/>
      <c r="AE1411" s="127"/>
      <c r="AF1411" s="127"/>
      <c r="AG1411" s="127"/>
      <c r="AH1411" s="127"/>
      <c r="AI1411" s="127"/>
      <c r="AJ1411" s="127"/>
      <c r="AK1411" s="127"/>
      <c r="AL1411" s="127"/>
      <c r="AM1411" s="127"/>
      <c r="AN1411" s="127"/>
      <c r="AO1411" s="127"/>
      <c r="AP1411" s="127"/>
      <c r="AR1411" s="113"/>
      <c r="AS1411" s="113"/>
      <c r="AT1411" s="113"/>
    </row>
    <row r="1412" spans="1:46" s="114" customFormat="1" x14ac:dyDescent="0.2">
      <c r="A1412" s="113"/>
      <c r="B1412" s="120"/>
      <c r="C1412" s="120"/>
      <c r="D1412" s="120"/>
      <c r="E1412" s="120"/>
      <c r="F1412" s="120"/>
      <c r="G1412" s="120"/>
      <c r="H1412" s="120"/>
      <c r="I1412" s="120"/>
      <c r="J1412" s="120"/>
      <c r="K1412" s="120"/>
      <c r="L1412" s="120"/>
      <c r="M1412" s="120"/>
      <c r="N1412" s="120"/>
      <c r="O1412" s="120"/>
      <c r="P1412" s="120"/>
      <c r="Q1412" s="120"/>
      <c r="R1412" s="120"/>
      <c r="S1412" s="120"/>
      <c r="T1412" s="120"/>
      <c r="U1412" s="120"/>
      <c r="V1412" s="120"/>
      <c r="W1412" s="120"/>
      <c r="X1412" s="120"/>
      <c r="Y1412" s="127"/>
      <c r="Z1412" s="127"/>
      <c r="AA1412" s="127"/>
      <c r="AB1412" s="127"/>
      <c r="AC1412" s="127"/>
      <c r="AD1412" s="127"/>
      <c r="AE1412" s="127"/>
      <c r="AF1412" s="127"/>
      <c r="AG1412" s="127"/>
      <c r="AH1412" s="127"/>
      <c r="AI1412" s="127"/>
      <c r="AJ1412" s="127"/>
      <c r="AK1412" s="127"/>
      <c r="AL1412" s="127"/>
      <c r="AM1412" s="127"/>
      <c r="AN1412" s="127"/>
      <c r="AO1412" s="127"/>
      <c r="AP1412" s="127"/>
      <c r="AR1412" s="113"/>
      <c r="AS1412" s="113"/>
      <c r="AT1412" s="113"/>
    </row>
    <row r="1413" spans="1:46" s="114" customFormat="1" x14ac:dyDescent="0.2">
      <c r="A1413" s="113"/>
      <c r="B1413" s="120"/>
      <c r="C1413" s="120"/>
      <c r="D1413" s="120"/>
      <c r="E1413" s="120"/>
      <c r="F1413" s="120"/>
      <c r="G1413" s="120"/>
      <c r="H1413" s="120"/>
      <c r="I1413" s="120"/>
      <c r="J1413" s="120"/>
      <c r="K1413" s="120"/>
      <c r="L1413" s="120"/>
      <c r="M1413" s="120"/>
      <c r="N1413" s="120"/>
      <c r="O1413" s="120"/>
      <c r="P1413" s="120"/>
      <c r="Q1413" s="120"/>
      <c r="R1413" s="120"/>
      <c r="S1413" s="120"/>
      <c r="T1413" s="120"/>
      <c r="U1413" s="120"/>
      <c r="V1413" s="120"/>
      <c r="W1413" s="120"/>
      <c r="X1413" s="120"/>
      <c r="Y1413" s="127"/>
      <c r="Z1413" s="127"/>
      <c r="AA1413" s="127"/>
      <c r="AB1413" s="127"/>
      <c r="AC1413" s="127"/>
      <c r="AD1413" s="127"/>
      <c r="AE1413" s="127"/>
      <c r="AF1413" s="127"/>
      <c r="AG1413" s="127"/>
      <c r="AH1413" s="127"/>
      <c r="AI1413" s="127"/>
      <c r="AJ1413" s="127"/>
      <c r="AK1413" s="127"/>
      <c r="AL1413" s="127"/>
      <c r="AM1413" s="127"/>
      <c r="AN1413" s="127"/>
      <c r="AO1413" s="127"/>
      <c r="AP1413" s="127"/>
      <c r="AR1413" s="113"/>
      <c r="AS1413" s="113"/>
      <c r="AT1413" s="113"/>
    </row>
    <row r="1414" spans="1:46" s="114" customFormat="1" x14ac:dyDescent="0.2">
      <c r="A1414" s="113"/>
      <c r="B1414" s="120"/>
      <c r="C1414" s="120"/>
      <c r="D1414" s="120"/>
      <c r="E1414" s="120"/>
      <c r="F1414" s="120"/>
      <c r="G1414" s="120"/>
      <c r="H1414" s="120"/>
      <c r="I1414" s="120"/>
      <c r="J1414" s="120"/>
      <c r="K1414" s="120"/>
      <c r="L1414" s="120"/>
      <c r="M1414" s="120"/>
      <c r="N1414" s="120"/>
      <c r="O1414" s="120"/>
      <c r="P1414" s="120"/>
      <c r="Q1414" s="120"/>
      <c r="R1414" s="120"/>
      <c r="S1414" s="120"/>
      <c r="T1414" s="120"/>
      <c r="U1414" s="120"/>
      <c r="V1414" s="120"/>
      <c r="W1414" s="120"/>
      <c r="X1414" s="120"/>
      <c r="Y1414" s="127"/>
      <c r="Z1414" s="127"/>
      <c r="AA1414" s="127"/>
      <c r="AB1414" s="127"/>
      <c r="AC1414" s="127"/>
      <c r="AD1414" s="127"/>
      <c r="AE1414" s="127"/>
      <c r="AF1414" s="127"/>
      <c r="AG1414" s="127"/>
      <c r="AH1414" s="127"/>
      <c r="AI1414" s="127"/>
      <c r="AJ1414" s="127"/>
      <c r="AK1414" s="127"/>
      <c r="AL1414" s="127"/>
      <c r="AM1414" s="127"/>
      <c r="AN1414" s="127"/>
      <c r="AO1414" s="127"/>
      <c r="AP1414" s="127"/>
      <c r="AR1414" s="113"/>
      <c r="AS1414" s="113"/>
      <c r="AT1414" s="113"/>
    </row>
    <row r="1415" spans="1:46" s="114" customFormat="1" x14ac:dyDescent="0.2">
      <c r="A1415" s="113"/>
      <c r="B1415" s="120"/>
      <c r="C1415" s="120"/>
      <c r="D1415" s="120"/>
      <c r="E1415" s="120"/>
      <c r="F1415" s="120"/>
      <c r="G1415" s="120"/>
      <c r="H1415" s="120"/>
      <c r="I1415" s="120"/>
      <c r="J1415" s="120"/>
      <c r="K1415" s="120"/>
      <c r="L1415" s="120"/>
      <c r="M1415" s="120"/>
      <c r="N1415" s="120"/>
      <c r="O1415" s="120"/>
      <c r="P1415" s="120"/>
      <c r="Q1415" s="120"/>
      <c r="R1415" s="120"/>
      <c r="S1415" s="120"/>
      <c r="T1415" s="120"/>
      <c r="U1415" s="120"/>
      <c r="V1415" s="120"/>
      <c r="W1415" s="120"/>
      <c r="X1415" s="120"/>
      <c r="Y1415" s="127"/>
      <c r="Z1415" s="127"/>
      <c r="AA1415" s="127"/>
      <c r="AB1415" s="127"/>
      <c r="AC1415" s="127"/>
      <c r="AD1415" s="127"/>
      <c r="AE1415" s="127"/>
      <c r="AF1415" s="127"/>
      <c r="AG1415" s="127"/>
      <c r="AH1415" s="127"/>
      <c r="AI1415" s="127"/>
      <c r="AJ1415" s="127"/>
      <c r="AK1415" s="127"/>
      <c r="AL1415" s="127"/>
      <c r="AM1415" s="127"/>
      <c r="AN1415" s="127"/>
      <c r="AO1415" s="127"/>
      <c r="AP1415" s="127"/>
      <c r="AR1415" s="113"/>
      <c r="AS1415" s="113"/>
      <c r="AT1415" s="113"/>
    </row>
    <row r="1416" spans="1:46" s="114" customFormat="1" x14ac:dyDescent="0.2">
      <c r="A1416" s="113"/>
      <c r="B1416" s="120"/>
      <c r="C1416" s="120"/>
      <c r="D1416" s="120"/>
      <c r="E1416" s="120"/>
      <c r="F1416" s="120"/>
      <c r="G1416" s="120"/>
      <c r="H1416" s="120"/>
      <c r="I1416" s="120"/>
      <c r="J1416" s="120"/>
      <c r="K1416" s="120"/>
      <c r="L1416" s="120"/>
      <c r="M1416" s="120"/>
      <c r="N1416" s="120"/>
      <c r="O1416" s="120"/>
      <c r="P1416" s="120"/>
      <c r="Q1416" s="120"/>
      <c r="R1416" s="120"/>
      <c r="S1416" s="120"/>
      <c r="T1416" s="120"/>
      <c r="U1416" s="120"/>
      <c r="V1416" s="120"/>
      <c r="W1416" s="120"/>
      <c r="X1416" s="120"/>
      <c r="Y1416" s="127"/>
      <c r="Z1416" s="127"/>
      <c r="AA1416" s="127"/>
      <c r="AB1416" s="127"/>
      <c r="AC1416" s="127"/>
      <c r="AD1416" s="127"/>
      <c r="AE1416" s="127"/>
      <c r="AF1416" s="127"/>
      <c r="AG1416" s="127"/>
      <c r="AH1416" s="127"/>
      <c r="AI1416" s="127"/>
      <c r="AJ1416" s="127"/>
      <c r="AK1416" s="127"/>
      <c r="AL1416" s="127"/>
      <c r="AM1416" s="127"/>
      <c r="AN1416" s="127"/>
      <c r="AO1416" s="127"/>
      <c r="AP1416" s="127"/>
      <c r="AR1416" s="113"/>
      <c r="AS1416" s="113"/>
      <c r="AT1416" s="113"/>
    </row>
    <row r="1417" spans="1:46" s="114" customFormat="1" x14ac:dyDescent="0.2">
      <c r="A1417" s="113"/>
      <c r="B1417" s="120"/>
      <c r="C1417" s="120"/>
      <c r="D1417" s="120"/>
      <c r="E1417" s="120"/>
      <c r="F1417" s="120"/>
      <c r="G1417" s="120"/>
      <c r="H1417" s="120"/>
      <c r="I1417" s="120"/>
      <c r="J1417" s="120"/>
      <c r="K1417" s="120"/>
      <c r="L1417" s="120"/>
      <c r="M1417" s="120"/>
      <c r="N1417" s="120"/>
      <c r="O1417" s="120"/>
      <c r="P1417" s="120"/>
      <c r="Q1417" s="120"/>
      <c r="R1417" s="120"/>
      <c r="S1417" s="120"/>
      <c r="T1417" s="120"/>
      <c r="U1417" s="120"/>
      <c r="V1417" s="120"/>
      <c r="W1417" s="120"/>
      <c r="X1417" s="120"/>
      <c r="Y1417" s="127"/>
      <c r="Z1417" s="127"/>
      <c r="AA1417" s="127"/>
      <c r="AB1417" s="127"/>
      <c r="AC1417" s="127"/>
      <c r="AD1417" s="127"/>
      <c r="AE1417" s="127"/>
      <c r="AF1417" s="127"/>
      <c r="AG1417" s="127"/>
      <c r="AH1417" s="127"/>
      <c r="AI1417" s="127"/>
      <c r="AJ1417" s="127"/>
      <c r="AK1417" s="127"/>
      <c r="AL1417" s="127"/>
      <c r="AM1417" s="127"/>
      <c r="AN1417" s="127"/>
      <c r="AO1417" s="127"/>
      <c r="AP1417" s="127"/>
      <c r="AR1417" s="113"/>
      <c r="AS1417" s="113"/>
      <c r="AT1417" s="113"/>
    </row>
    <row r="1418" spans="1:46" s="114" customFormat="1" x14ac:dyDescent="0.2">
      <c r="A1418" s="113"/>
      <c r="B1418" s="120"/>
      <c r="C1418" s="120"/>
      <c r="D1418" s="120"/>
      <c r="E1418" s="120"/>
      <c r="F1418" s="120"/>
      <c r="G1418" s="120"/>
      <c r="H1418" s="120"/>
      <c r="I1418" s="120"/>
      <c r="J1418" s="120"/>
      <c r="K1418" s="120"/>
      <c r="L1418" s="120"/>
      <c r="M1418" s="120"/>
      <c r="N1418" s="120"/>
      <c r="O1418" s="120"/>
      <c r="P1418" s="120"/>
      <c r="Q1418" s="120"/>
      <c r="R1418" s="120"/>
      <c r="S1418" s="120"/>
      <c r="T1418" s="120"/>
      <c r="U1418" s="120"/>
      <c r="V1418" s="120"/>
      <c r="W1418" s="120"/>
      <c r="X1418" s="120"/>
      <c r="Y1418" s="127"/>
      <c r="Z1418" s="127"/>
      <c r="AA1418" s="127"/>
      <c r="AB1418" s="127"/>
      <c r="AC1418" s="127"/>
      <c r="AD1418" s="127"/>
      <c r="AE1418" s="127"/>
      <c r="AF1418" s="127"/>
      <c r="AG1418" s="127"/>
      <c r="AH1418" s="127"/>
      <c r="AI1418" s="127"/>
      <c r="AJ1418" s="127"/>
      <c r="AK1418" s="127"/>
      <c r="AL1418" s="127"/>
      <c r="AM1418" s="127"/>
      <c r="AN1418" s="127"/>
      <c r="AO1418" s="127"/>
      <c r="AP1418" s="127"/>
      <c r="AR1418" s="113"/>
      <c r="AS1418" s="113"/>
      <c r="AT1418" s="113"/>
    </row>
    <row r="1419" spans="1:46" s="114" customFormat="1" x14ac:dyDescent="0.2">
      <c r="A1419" s="113"/>
      <c r="B1419" s="120"/>
      <c r="C1419" s="120"/>
      <c r="D1419" s="120"/>
      <c r="E1419" s="120"/>
      <c r="F1419" s="120"/>
      <c r="G1419" s="120"/>
      <c r="H1419" s="120"/>
      <c r="I1419" s="120"/>
      <c r="J1419" s="120"/>
      <c r="K1419" s="120"/>
      <c r="L1419" s="120"/>
      <c r="M1419" s="120"/>
      <c r="N1419" s="120"/>
      <c r="O1419" s="120"/>
      <c r="P1419" s="120"/>
      <c r="Q1419" s="120"/>
      <c r="R1419" s="120"/>
      <c r="S1419" s="120"/>
      <c r="T1419" s="120"/>
      <c r="U1419" s="120"/>
      <c r="V1419" s="120"/>
      <c r="W1419" s="120"/>
      <c r="X1419" s="120"/>
      <c r="Y1419" s="127"/>
      <c r="Z1419" s="127"/>
      <c r="AA1419" s="127"/>
      <c r="AB1419" s="127"/>
      <c r="AC1419" s="127"/>
      <c r="AD1419" s="127"/>
      <c r="AE1419" s="127"/>
      <c r="AF1419" s="127"/>
      <c r="AG1419" s="127"/>
      <c r="AH1419" s="127"/>
      <c r="AI1419" s="127"/>
      <c r="AJ1419" s="127"/>
      <c r="AK1419" s="127"/>
      <c r="AL1419" s="127"/>
      <c r="AM1419" s="127"/>
      <c r="AN1419" s="127"/>
      <c r="AO1419" s="127"/>
      <c r="AP1419" s="127"/>
      <c r="AR1419" s="113"/>
      <c r="AS1419" s="113"/>
      <c r="AT1419" s="113"/>
    </row>
    <row r="1420" spans="1:46" s="114" customFormat="1" x14ac:dyDescent="0.2">
      <c r="A1420" s="113"/>
      <c r="B1420" s="120"/>
      <c r="C1420" s="120"/>
      <c r="D1420" s="120"/>
      <c r="E1420" s="120"/>
      <c r="F1420" s="120"/>
      <c r="G1420" s="120"/>
      <c r="H1420" s="120"/>
      <c r="I1420" s="120"/>
      <c r="J1420" s="120"/>
      <c r="K1420" s="120"/>
      <c r="L1420" s="120"/>
      <c r="M1420" s="120"/>
      <c r="N1420" s="120"/>
      <c r="O1420" s="120"/>
      <c r="P1420" s="120"/>
      <c r="Q1420" s="120"/>
      <c r="R1420" s="120"/>
      <c r="S1420" s="120"/>
      <c r="T1420" s="120"/>
      <c r="U1420" s="120"/>
      <c r="V1420" s="120"/>
      <c r="W1420" s="120"/>
      <c r="X1420" s="120"/>
      <c r="Y1420" s="127"/>
      <c r="Z1420" s="127"/>
      <c r="AA1420" s="127"/>
      <c r="AB1420" s="127"/>
      <c r="AC1420" s="127"/>
      <c r="AD1420" s="127"/>
      <c r="AE1420" s="127"/>
      <c r="AF1420" s="127"/>
      <c r="AG1420" s="127"/>
      <c r="AH1420" s="127"/>
      <c r="AI1420" s="127"/>
      <c r="AJ1420" s="127"/>
      <c r="AK1420" s="127"/>
      <c r="AL1420" s="127"/>
      <c r="AM1420" s="127"/>
      <c r="AN1420" s="127"/>
      <c r="AO1420" s="127"/>
      <c r="AP1420" s="127"/>
      <c r="AR1420" s="113"/>
      <c r="AS1420" s="113"/>
      <c r="AT1420" s="113"/>
    </row>
    <row r="1421" spans="1:46" s="114" customFormat="1" x14ac:dyDescent="0.2">
      <c r="A1421" s="113"/>
      <c r="B1421" s="120"/>
      <c r="C1421" s="120"/>
      <c r="D1421" s="120"/>
      <c r="E1421" s="120"/>
      <c r="F1421" s="120"/>
      <c r="G1421" s="120"/>
      <c r="H1421" s="120"/>
      <c r="I1421" s="120"/>
      <c r="J1421" s="120"/>
      <c r="K1421" s="120"/>
      <c r="L1421" s="120"/>
      <c r="M1421" s="120"/>
      <c r="N1421" s="120"/>
      <c r="O1421" s="120"/>
      <c r="P1421" s="120"/>
      <c r="Q1421" s="120"/>
      <c r="R1421" s="120"/>
      <c r="S1421" s="120"/>
      <c r="T1421" s="120"/>
      <c r="U1421" s="120"/>
      <c r="V1421" s="120"/>
      <c r="W1421" s="120"/>
      <c r="X1421" s="120"/>
      <c r="Y1421" s="127"/>
      <c r="Z1421" s="127"/>
      <c r="AA1421" s="127"/>
      <c r="AB1421" s="127"/>
      <c r="AC1421" s="127"/>
      <c r="AD1421" s="127"/>
      <c r="AE1421" s="127"/>
      <c r="AF1421" s="127"/>
      <c r="AG1421" s="127"/>
      <c r="AH1421" s="127"/>
      <c r="AI1421" s="127"/>
      <c r="AJ1421" s="127"/>
      <c r="AK1421" s="127"/>
      <c r="AL1421" s="127"/>
      <c r="AM1421" s="127"/>
      <c r="AN1421" s="127"/>
      <c r="AO1421" s="127"/>
      <c r="AP1421" s="127"/>
      <c r="AR1421" s="113"/>
      <c r="AS1421" s="113"/>
      <c r="AT1421" s="113"/>
    </row>
    <row r="1422" spans="1:46" s="114" customFormat="1" x14ac:dyDescent="0.2">
      <c r="A1422" s="113"/>
      <c r="B1422" s="120"/>
      <c r="C1422" s="120"/>
      <c r="D1422" s="120"/>
      <c r="E1422" s="120"/>
      <c r="F1422" s="120"/>
      <c r="G1422" s="120"/>
      <c r="H1422" s="120"/>
      <c r="I1422" s="120"/>
      <c r="J1422" s="120"/>
      <c r="K1422" s="120"/>
      <c r="L1422" s="120"/>
      <c r="M1422" s="120"/>
      <c r="N1422" s="120"/>
      <c r="O1422" s="120"/>
      <c r="P1422" s="120"/>
      <c r="Q1422" s="120"/>
      <c r="R1422" s="120"/>
      <c r="S1422" s="120"/>
      <c r="T1422" s="120"/>
      <c r="U1422" s="120"/>
      <c r="V1422" s="120"/>
      <c r="W1422" s="120"/>
      <c r="X1422" s="120"/>
      <c r="Y1422" s="127"/>
      <c r="Z1422" s="127"/>
      <c r="AA1422" s="127"/>
      <c r="AB1422" s="127"/>
      <c r="AC1422" s="127"/>
      <c r="AD1422" s="127"/>
      <c r="AE1422" s="127"/>
      <c r="AF1422" s="127"/>
      <c r="AG1422" s="127"/>
      <c r="AH1422" s="127"/>
      <c r="AI1422" s="127"/>
      <c r="AJ1422" s="127"/>
      <c r="AK1422" s="127"/>
      <c r="AL1422" s="127"/>
      <c r="AM1422" s="127"/>
      <c r="AN1422" s="127"/>
      <c r="AO1422" s="127"/>
      <c r="AP1422" s="127"/>
      <c r="AR1422" s="113"/>
      <c r="AS1422" s="113"/>
      <c r="AT1422" s="113"/>
    </row>
    <row r="1423" spans="1:46" s="114" customFormat="1" x14ac:dyDescent="0.2">
      <c r="A1423" s="113"/>
      <c r="B1423" s="120"/>
      <c r="C1423" s="120"/>
      <c r="D1423" s="120"/>
      <c r="E1423" s="120"/>
      <c r="F1423" s="120"/>
      <c r="G1423" s="120"/>
      <c r="H1423" s="120"/>
      <c r="I1423" s="120"/>
      <c r="J1423" s="120"/>
      <c r="K1423" s="120"/>
      <c r="L1423" s="120"/>
      <c r="M1423" s="120"/>
      <c r="N1423" s="120"/>
      <c r="O1423" s="120"/>
      <c r="P1423" s="120"/>
      <c r="Q1423" s="120"/>
      <c r="R1423" s="120"/>
      <c r="S1423" s="120"/>
      <c r="T1423" s="120"/>
      <c r="U1423" s="120"/>
      <c r="V1423" s="120"/>
      <c r="W1423" s="120"/>
      <c r="X1423" s="120"/>
      <c r="Y1423" s="127"/>
      <c r="Z1423" s="127"/>
      <c r="AA1423" s="127"/>
      <c r="AB1423" s="127"/>
      <c r="AC1423" s="127"/>
      <c r="AD1423" s="127"/>
      <c r="AE1423" s="127"/>
      <c r="AF1423" s="127"/>
      <c r="AG1423" s="127"/>
      <c r="AH1423" s="127"/>
      <c r="AI1423" s="127"/>
      <c r="AJ1423" s="127"/>
      <c r="AK1423" s="127"/>
      <c r="AL1423" s="127"/>
      <c r="AM1423" s="127"/>
      <c r="AN1423" s="127"/>
      <c r="AO1423" s="127"/>
      <c r="AP1423" s="127"/>
      <c r="AR1423" s="113"/>
      <c r="AS1423" s="113"/>
      <c r="AT1423" s="113"/>
    </row>
    <row r="1424" spans="1:46" s="114" customFormat="1" x14ac:dyDescent="0.2">
      <c r="A1424" s="113"/>
      <c r="B1424" s="120"/>
      <c r="C1424" s="120"/>
      <c r="D1424" s="120"/>
      <c r="E1424" s="120"/>
      <c r="F1424" s="120"/>
      <c r="G1424" s="120"/>
      <c r="H1424" s="120"/>
      <c r="I1424" s="120"/>
      <c r="J1424" s="120"/>
      <c r="K1424" s="120"/>
      <c r="L1424" s="120"/>
      <c r="M1424" s="120"/>
      <c r="N1424" s="120"/>
      <c r="O1424" s="120"/>
      <c r="P1424" s="120"/>
      <c r="Q1424" s="120"/>
      <c r="R1424" s="120"/>
      <c r="S1424" s="120"/>
      <c r="T1424" s="120"/>
      <c r="U1424" s="120"/>
      <c r="V1424" s="120"/>
      <c r="W1424" s="120"/>
      <c r="X1424" s="120"/>
      <c r="Y1424" s="127"/>
      <c r="Z1424" s="127"/>
      <c r="AA1424" s="127"/>
      <c r="AB1424" s="127"/>
      <c r="AC1424" s="127"/>
      <c r="AD1424" s="127"/>
      <c r="AE1424" s="127"/>
      <c r="AF1424" s="127"/>
      <c r="AG1424" s="127"/>
      <c r="AH1424" s="127"/>
      <c r="AI1424" s="127"/>
      <c r="AJ1424" s="127"/>
      <c r="AK1424" s="127"/>
      <c r="AL1424" s="127"/>
      <c r="AM1424" s="127"/>
      <c r="AN1424" s="127"/>
      <c r="AO1424" s="127"/>
      <c r="AP1424" s="127"/>
      <c r="AR1424" s="113"/>
      <c r="AS1424" s="113"/>
      <c r="AT1424" s="113"/>
    </row>
    <row r="1425" spans="1:46" s="114" customFormat="1" x14ac:dyDescent="0.2">
      <c r="A1425" s="113"/>
      <c r="B1425" s="120"/>
      <c r="C1425" s="120"/>
      <c r="D1425" s="120"/>
      <c r="E1425" s="120"/>
      <c r="F1425" s="120"/>
      <c r="G1425" s="120"/>
      <c r="H1425" s="120"/>
      <c r="I1425" s="120"/>
      <c r="J1425" s="120"/>
      <c r="K1425" s="120"/>
      <c r="L1425" s="120"/>
      <c r="M1425" s="120"/>
      <c r="N1425" s="120"/>
      <c r="O1425" s="120"/>
      <c r="P1425" s="120"/>
      <c r="Q1425" s="120"/>
      <c r="R1425" s="120"/>
      <c r="S1425" s="120"/>
      <c r="T1425" s="120"/>
      <c r="U1425" s="120"/>
      <c r="V1425" s="120"/>
      <c r="W1425" s="120"/>
      <c r="X1425" s="120"/>
      <c r="Y1425" s="127"/>
      <c r="Z1425" s="127"/>
      <c r="AA1425" s="127"/>
      <c r="AB1425" s="127"/>
      <c r="AC1425" s="127"/>
      <c r="AD1425" s="127"/>
      <c r="AE1425" s="127"/>
      <c r="AF1425" s="127"/>
      <c r="AG1425" s="127"/>
      <c r="AH1425" s="127"/>
      <c r="AI1425" s="127"/>
      <c r="AJ1425" s="127"/>
      <c r="AK1425" s="127"/>
      <c r="AL1425" s="127"/>
      <c r="AM1425" s="127"/>
      <c r="AN1425" s="127"/>
      <c r="AO1425" s="127"/>
      <c r="AP1425" s="127"/>
      <c r="AR1425" s="113"/>
      <c r="AS1425" s="113"/>
      <c r="AT1425" s="113"/>
    </row>
    <row r="1426" spans="1:46" s="114" customFormat="1" x14ac:dyDescent="0.2">
      <c r="A1426" s="113"/>
      <c r="B1426" s="120"/>
      <c r="C1426" s="120"/>
      <c r="D1426" s="120"/>
      <c r="E1426" s="120"/>
      <c r="F1426" s="120"/>
      <c r="G1426" s="120"/>
      <c r="H1426" s="120"/>
      <c r="I1426" s="120"/>
      <c r="J1426" s="120"/>
      <c r="K1426" s="120"/>
      <c r="L1426" s="120"/>
      <c r="M1426" s="120"/>
      <c r="N1426" s="120"/>
      <c r="O1426" s="120"/>
      <c r="P1426" s="120"/>
      <c r="Q1426" s="120"/>
      <c r="R1426" s="120"/>
      <c r="S1426" s="120"/>
      <c r="T1426" s="120"/>
      <c r="U1426" s="120"/>
      <c r="V1426" s="120"/>
      <c r="W1426" s="120"/>
      <c r="X1426" s="120"/>
      <c r="Y1426" s="127"/>
      <c r="Z1426" s="127"/>
      <c r="AA1426" s="127"/>
      <c r="AB1426" s="127"/>
      <c r="AC1426" s="127"/>
      <c r="AD1426" s="127"/>
      <c r="AE1426" s="127"/>
      <c r="AF1426" s="127"/>
      <c r="AG1426" s="127"/>
      <c r="AH1426" s="127"/>
      <c r="AI1426" s="127"/>
      <c r="AJ1426" s="127"/>
      <c r="AK1426" s="127"/>
      <c r="AL1426" s="127"/>
      <c r="AM1426" s="127"/>
      <c r="AN1426" s="127"/>
      <c r="AO1426" s="127"/>
      <c r="AP1426" s="127"/>
      <c r="AR1426" s="113"/>
      <c r="AS1426" s="113"/>
      <c r="AT1426" s="113"/>
    </row>
    <row r="1427" spans="1:46" s="114" customFormat="1" x14ac:dyDescent="0.2">
      <c r="A1427" s="113"/>
      <c r="B1427" s="120"/>
      <c r="C1427" s="120"/>
      <c r="D1427" s="120"/>
      <c r="E1427" s="120"/>
      <c r="F1427" s="120"/>
      <c r="G1427" s="120"/>
      <c r="H1427" s="120"/>
      <c r="I1427" s="120"/>
      <c r="J1427" s="120"/>
      <c r="K1427" s="120"/>
      <c r="L1427" s="120"/>
      <c r="M1427" s="120"/>
      <c r="N1427" s="120"/>
      <c r="O1427" s="120"/>
      <c r="P1427" s="120"/>
      <c r="Q1427" s="120"/>
      <c r="R1427" s="120"/>
      <c r="S1427" s="120"/>
      <c r="T1427" s="120"/>
      <c r="U1427" s="120"/>
      <c r="V1427" s="120"/>
      <c r="W1427" s="120"/>
      <c r="X1427" s="120"/>
      <c r="Y1427" s="127"/>
      <c r="Z1427" s="127"/>
      <c r="AA1427" s="127"/>
      <c r="AB1427" s="127"/>
      <c r="AC1427" s="127"/>
      <c r="AD1427" s="127"/>
      <c r="AE1427" s="127"/>
      <c r="AF1427" s="127"/>
      <c r="AG1427" s="127"/>
      <c r="AH1427" s="127"/>
      <c r="AI1427" s="127"/>
      <c r="AJ1427" s="127"/>
      <c r="AK1427" s="127"/>
      <c r="AL1427" s="127"/>
      <c r="AM1427" s="127"/>
      <c r="AN1427" s="127"/>
      <c r="AO1427" s="127"/>
      <c r="AP1427" s="127"/>
      <c r="AR1427" s="113"/>
      <c r="AS1427" s="113"/>
      <c r="AT1427" s="113"/>
    </row>
    <row r="1428" spans="1:46" s="114" customFormat="1" x14ac:dyDescent="0.2">
      <c r="A1428" s="113"/>
      <c r="B1428" s="120"/>
      <c r="C1428" s="120"/>
      <c r="D1428" s="120"/>
      <c r="E1428" s="120"/>
      <c r="F1428" s="120"/>
      <c r="G1428" s="120"/>
      <c r="H1428" s="120"/>
      <c r="I1428" s="120"/>
      <c r="J1428" s="120"/>
      <c r="K1428" s="120"/>
      <c r="L1428" s="120"/>
      <c r="M1428" s="120"/>
      <c r="N1428" s="120"/>
      <c r="O1428" s="120"/>
      <c r="P1428" s="120"/>
      <c r="Q1428" s="120"/>
      <c r="R1428" s="120"/>
      <c r="S1428" s="120"/>
      <c r="T1428" s="120"/>
      <c r="U1428" s="120"/>
      <c r="V1428" s="120"/>
      <c r="W1428" s="120"/>
      <c r="X1428" s="120"/>
      <c r="Y1428" s="127"/>
      <c r="Z1428" s="127"/>
      <c r="AA1428" s="127"/>
      <c r="AB1428" s="127"/>
      <c r="AC1428" s="127"/>
      <c r="AD1428" s="127"/>
      <c r="AE1428" s="127"/>
      <c r="AF1428" s="127"/>
      <c r="AG1428" s="127"/>
      <c r="AH1428" s="127"/>
      <c r="AI1428" s="127"/>
      <c r="AJ1428" s="127"/>
      <c r="AK1428" s="127"/>
      <c r="AL1428" s="127"/>
      <c r="AM1428" s="127"/>
      <c r="AN1428" s="127"/>
      <c r="AO1428" s="127"/>
      <c r="AP1428" s="127"/>
      <c r="AR1428" s="113"/>
      <c r="AS1428" s="113"/>
      <c r="AT1428" s="113"/>
    </row>
    <row r="1429" spans="1:46" s="114" customFormat="1" x14ac:dyDescent="0.2">
      <c r="A1429" s="113"/>
      <c r="B1429" s="120"/>
      <c r="C1429" s="120"/>
      <c r="D1429" s="120"/>
      <c r="E1429" s="120"/>
      <c r="F1429" s="120"/>
      <c r="G1429" s="120"/>
      <c r="H1429" s="120"/>
      <c r="I1429" s="120"/>
      <c r="J1429" s="120"/>
      <c r="K1429" s="120"/>
      <c r="L1429" s="120"/>
      <c r="M1429" s="120"/>
      <c r="N1429" s="120"/>
      <c r="O1429" s="120"/>
      <c r="P1429" s="120"/>
      <c r="Q1429" s="120"/>
      <c r="R1429" s="120"/>
      <c r="S1429" s="120"/>
      <c r="T1429" s="120"/>
      <c r="U1429" s="120"/>
      <c r="V1429" s="120"/>
      <c r="W1429" s="120"/>
      <c r="X1429" s="120"/>
      <c r="Y1429" s="127"/>
      <c r="Z1429" s="127"/>
      <c r="AA1429" s="127"/>
      <c r="AB1429" s="127"/>
      <c r="AC1429" s="127"/>
      <c r="AD1429" s="127"/>
      <c r="AE1429" s="127"/>
      <c r="AF1429" s="127"/>
      <c r="AG1429" s="127"/>
      <c r="AH1429" s="127"/>
      <c r="AI1429" s="127"/>
      <c r="AJ1429" s="127"/>
      <c r="AK1429" s="127"/>
      <c r="AL1429" s="127"/>
      <c r="AM1429" s="127"/>
      <c r="AN1429" s="127"/>
      <c r="AO1429" s="127"/>
      <c r="AP1429" s="127"/>
      <c r="AR1429" s="113"/>
      <c r="AS1429" s="113"/>
      <c r="AT1429" s="113"/>
    </row>
    <row r="1430" spans="1:46" s="114" customFormat="1" x14ac:dyDescent="0.2">
      <c r="A1430" s="113"/>
      <c r="B1430" s="120"/>
      <c r="C1430" s="120"/>
      <c r="D1430" s="120"/>
      <c r="E1430" s="120"/>
      <c r="F1430" s="120"/>
      <c r="G1430" s="120"/>
      <c r="H1430" s="120"/>
      <c r="I1430" s="120"/>
      <c r="J1430" s="120"/>
      <c r="K1430" s="120"/>
      <c r="L1430" s="120"/>
      <c r="M1430" s="120"/>
      <c r="N1430" s="120"/>
      <c r="O1430" s="120"/>
      <c r="P1430" s="120"/>
      <c r="Q1430" s="120"/>
      <c r="R1430" s="120"/>
      <c r="S1430" s="120"/>
      <c r="T1430" s="120"/>
      <c r="U1430" s="120"/>
      <c r="V1430" s="120"/>
      <c r="W1430" s="120"/>
      <c r="X1430" s="120"/>
      <c r="Y1430" s="127"/>
      <c r="Z1430" s="127"/>
      <c r="AA1430" s="127"/>
      <c r="AB1430" s="127"/>
      <c r="AC1430" s="127"/>
      <c r="AD1430" s="127"/>
      <c r="AE1430" s="127"/>
      <c r="AF1430" s="127"/>
      <c r="AG1430" s="127"/>
      <c r="AH1430" s="127"/>
      <c r="AI1430" s="127"/>
      <c r="AJ1430" s="127"/>
      <c r="AK1430" s="127"/>
      <c r="AL1430" s="127"/>
      <c r="AM1430" s="127"/>
      <c r="AN1430" s="127"/>
      <c r="AO1430" s="127"/>
      <c r="AP1430" s="127"/>
      <c r="AR1430" s="113"/>
      <c r="AS1430" s="113"/>
      <c r="AT1430" s="113"/>
    </row>
    <row r="1431" spans="1:46" s="114" customFormat="1" x14ac:dyDescent="0.2">
      <c r="A1431" s="113"/>
      <c r="B1431" s="120"/>
      <c r="C1431" s="120"/>
      <c r="D1431" s="120"/>
      <c r="E1431" s="120"/>
      <c r="F1431" s="120"/>
      <c r="G1431" s="120"/>
      <c r="H1431" s="120"/>
      <c r="I1431" s="120"/>
      <c r="J1431" s="120"/>
      <c r="K1431" s="120"/>
      <c r="L1431" s="120"/>
      <c r="M1431" s="120"/>
      <c r="N1431" s="120"/>
      <c r="O1431" s="120"/>
      <c r="P1431" s="120"/>
      <c r="Q1431" s="120"/>
      <c r="R1431" s="120"/>
      <c r="S1431" s="120"/>
      <c r="T1431" s="120"/>
      <c r="U1431" s="120"/>
      <c r="V1431" s="120"/>
      <c r="W1431" s="120"/>
      <c r="X1431" s="120"/>
      <c r="Y1431" s="127"/>
      <c r="Z1431" s="127"/>
      <c r="AA1431" s="127"/>
      <c r="AB1431" s="127"/>
      <c r="AC1431" s="127"/>
      <c r="AD1431" s="127"/>
      <c r="AE1431" s="127"/>
      <c r="AF1431" s="127"/>
      <c r="AG1431" s="127"/>
      <c r="AH1431" s="127"/>
      <c r="AI1431" s="127"/>
      <c r="AJ1431" s="127"/>
      <c r="AK1431" s="127"/>
      <c r="AL1431" s="127"/>
      <c r="AM1431" s="127"/>
      <c r="AN1431" s="127"/>
      <c r="AO1431" s="127"/>
      <c r="AP1431" s="127"/>
      <c r="AR1431" s="113"/>
      <c r="AS1431" s="113"/>
      <c r="AT1431" s="113"/>
    </row>
    <row r="1432" spans="1:46" s="114" customFormat="1" x14ac:dyDescent="0.2">
      <c r="A1432" s="113"/>
      <c r="B1432" s="120"/>
      <c r="C1432" s="120"/>
      <c r="D1432" s="120"/>
      <c r="E1432" s="120"/>
      <c r="F1432" s="120"/>
      <c r="G1432" s="120"/>
      <c r="H1432" s="120"/>
      <c r="I1432" s="120"/>
      <c r="J1432" s="120"/>
      <c r="K1432" s="120"/>
      <c r="L1432" s="120"/>
      <c r="M1432" s="120"/>
      <c r="N1432" s="120"/>
      <c r="O1432" s="120"/>
      <c r="P1432" s="120"/>
      <c r="Q1432" s="120"/>
      <c r="R1432" s="120"/>
      <c r="S1432" s="120"/>
      <c r="T1432" s="120"/>
      <c r="U1432" s="120"/>
      <c r="V1432" s="120"/>
      <c r="W1432" s="120"/>
      <c r="X1432" s="120"/>
      <c r="Y1432" s="127"/>
      <c r="Z1432" s="127"/>
      <c r="AA1432" s="127"/>
      <c r="AB1432" s="127"/>
      <c r="AC1432" s="127"/>
      <c r="AD1432" s="127"/>
      <c r="AE1432" s="127"/>
      <c r="AF1432" s="127"/>
      <c r="AG1432" s="127"/>
      <c r="AH1432" s="127"/>
      <c r="AI1432" s="127"/>
      <c r="AJ1432" s="127"/>
      <c r="AK1432" s="127"/>
      <c r="AL1432" s="127"/>
      <c r="AM1432" s="127"/>
      <c r="AN1432" s="127"/>
      <c r="AO1432" s="127"/>
      <c r="AP1432" s="127"/>
      <c r="AR1432" s="113"/>
      <c r="AS1432" s="113"/>
      <c r="AT1432" s="113"/>
    </row>
    <row r="1433" spans="1:46" s="114" customFormat="1" x14ac:dyDescent="0.2">
      <c r="A1433" s="113"/>
      <c r="B1433" s="120"/>
      <c r="C1433" s="120"/>
      <c r="D1433" s="120"/>
      <c r="E1433" s="120"/>
      <c r="F1433" s="120"/>
      <c r="G1433" s="120"/>
      <c r="H1433" s="120"/>
      <c r="I1433" s="120"/>
      <c r="J1433" s="120"/>
      <c r="K1433" s="120"/>
      <c r="L1433" s="120"/>
      <c r="M1433" s="120"/>
      <c r="N1433" s="120"/>
      <c r="O1433" s="120"/>
      <c r="P1433" s="120"/>
      <c r="Q1433" s="120"/>
      <c r="R1433" s="120"/>
      <c r="S1433" s="120"/>
      <c r="T1433" s="120"/>
      <c r="U1433" s="120"/>
      <c r="V1433" s="120"/>
      <c r="W1433" s="120"/>
      <c r="X1433" s="120"/>
      <c r="Y1433" s="127"/>
      <c r="Z1433" s="127"/>
      <c r="AA1433" s="127"/>
      <c r="AB1433" s="127"/>
      <c r="AC1433" s="127"/>
      <c r="AD1433" s="127"/>
      <c r="AE1433" s="127"/>
      <c r="AF1433" s="127"/>
      <c r="AG1433" s="127"/>
      <c r="AH1433" s="127"/>
      <c r="AI1433" s="127"/>
      <c r="AJ1433" s="127"/>
      <c r="AK1433" s="127"/>
      <c r="AL1433" s="127"/>
      <c r="AM1433" s="127"/>
      <c r="AN1433" s="127"/>
      <c r="AO1433" s="127"/>
      <c r="AP1433" s="127"/>
      <c r="AR1433" s="113"/>
      <c r="AS1433" s="113"/>
      <c r="AT1433" s="113"/>
    </row>
    <row r="1434" spans="1:46" s="114" customFormat="1" x14ac:dyDescent="0.2">
      <c r="A1434" s="113"/>
      <c r="B1434" s="120"/>
      <c r="C1434" s="120"/>
      <c r="D1434" s="120"/>
      <c r="E1434" s="120"/>
      <c r="F1434" s="120"/>
      <c r="G1434" s="120"/>
      <c r="H1434" s="120"/>
      <c r="I1434" s="120"/>
      <c r="J1434" s="120"/>
      <c r="K1434" s="120"/>
      <c r="L1434" s="120"/>
      <c r="M1434" s="120"/>
      <c r="N1434" s="120"/>
      <c r="O1434" s="120"/>
      <c r="P1434" s="120"/>
      <c r="Q1434" s="120"/>
      <c r="R1434" s="120"/>
      <c r="S1434" s="120"/>
      <c r="T1434" s="120"/>
      <c r="U1434" s="120"/>
      <c r="V1434" s="120"/>
      <c r="W1434" s="120"/>
      <c r="X1434" s="120"/>
      <c r="Y1434" s="127"/>
      <c r="Z1434" s="127"/>
      <c r="AA1434" s="127"/>
      <c r="AB1434" s="127"/>
      <c r="AC1434" s="127"/>
      <c r="AD1434" s="127"/>
      <c r="AE1434" s="127"/>
      <c r="AF1434" s="127"/>
      <c r="AG1434" s="127"/>
      <c r="AH1434" s="127"/>
      <c r="AI1434" s="127"/>
      <c r="AJ1434" s="127"/>
      <c r="AK1434" s="127"/>
      <c r="AL1434" s="127"/>
      <c r="AM1434" s="127"/>
      <c r="AN1434" s="127"/>
      <c r="AO1434" s="127"/>
      <c r="AP1434" s="127"/>
      <c r="AR1434" s="113"/>
      <c r="AS1434" s="113"/>
      <c r="AT1434" s="113"/>
    </row>
    <row r="1435" spans="1:46" s="114" customFormat="1" x14ac:dyDescent="0.2">
      <c r="A1435" s="113"/>
      <c r="B1435" s="120"/>
      <c r="C1435" s="120"/>
      <c r="D1435" s="120"/>
      <c r="E1435" s="120"/>
      <c r="F1435" s="120"/>
      <c r="G1435" s="120"/>
      <c r="H1435" s="120"/>
      <c r="I1435" s="120"/>
      <c r="J1435" s="120"/>
      <c r="K1435" s="120"/>
      <c r="L1435" s="120"/>
      <c r="M1435" s="120"/>
      <c r="N1435" s="120"/>
      <c r="O1435" s="120"/>
      <c r="P1435" s="120"/>
      <c r="Q1435" s="120"/>
      <c r="R1435" s="120"/>
      <c r="S1435" s="120"/>
      <c r="T1435" s="120"/>
      <c r="U1435" s="120"/>
      <c r="V1435" s="120"/>
      <c r="W1435" s="120"/>
      <c r="X1435" s="120"/>
      <c r="Y1435" s="127"/>
      <c r="Z1435" s="127"/>
      <c r="AA1435" s="127"/>
      <c r="AB1435" s="127"/>
      <c r="AC1435" s="127"/>
      <c r="AD1435" s="127"/>
      <c r="AE1435" s="127"/>
      <c r="AF1435" s="127"/>
      <c r="AG1435" s="127"/>
      <c r="AH1435" s="127"/>
      <c r="AI1435" s="127"/>
      <c r="AJ1435" s="127"/>
      <c r="AK1435" s="127"/>
      <c r="AL1435" s="127"/>
      <c r="AM1435" s="127"/>
      <c r="AN1435" s="127"/>
      <c r="AO1435" s="127"/>
      <c r="AP1435" s="127"/>
      <c r="AR1435" s="113"/>
      <c r="AS1435" s="113"/>
      <c r="AT1435" s="113"/>
    </row>
    <row r="1436" spans="1:46" s="114" customFormat="1" x14ac:dyDescent="0.2">
      <c r="A1436" s="113"/>
      <c r="B1436" s="120"/>
      <c r="C1436" s="120"/>
      <c r="D1436" s="120"/>
      <c r="E1436" s="120"/>
      <c r="F1436" s="120"/>
      <c r="G1436" s="120"/>
      <c r="H1436" s="120"/>
      <c r="I1436" s="120"/>
      <c r="J1436" s="120"/>
      <c r="K1436" s="120"/>
      <c r="L1436" s="120"/>
      <c r="M1436" s="120"/>
      <c r="N1436" s="120"/>
      <c r="O1436" s="120"/>
      <c r="P1436" s="120"/>
      <c r="Q1436" s="120"/>
      <c r="R1436" s="120"/>
      <c r="S1436" s="120"/>
      <c r="T1436" s="120"/>
      <c r="U1436" s="120"/>
      <c r="V1436" s="120"/>
      <c r="W1436" s="120"/>
      <c r="X1436" s="120"/>
      <c r="Y1436" s="127"/>
      <c r="Z1436" s="127"/>
      <c r="AA1436" s="127"/>
      <c r="AB1436" s="127"/>
      <c r="AC1436" s="127"/>
      <c r="AD1436" s="127"/>
      <c r="AE1436" s="127"/>
      <c r="AF1436" s="127"/>
      <c r="AG1436" s="127"/>
      <c r="AH1436" s="127"/>
      <c r="AI1436" s="127"/>
      <c r="AJ1436" s="127"/>
      <c r="AK1436" s="127"/>
      <c r="AL1436" s="127"/>
      <c r="AM1436" s="127"/>
      <c r="AN1436" s="127"/>
      <c r="AO1436" s="127"/>
      <c r="AP1436" s="127"/>
      <c r="AR1436" s="113"/>
      <c r="AS1436" s="113"/>
      <c r="AT1436" s="113"/>
    </row>
    <row r="1437" spans="1:46" s="114" customFormat="1" x14ac:dyDescent="0.2">
      <c r="A1437" s="113"/>
      <c r="B1437" s="120"/>
      <c r="C1437" s="120"/>
      <c r="D1437" s="120"/>
      <c r="E1437" s="120"/>
      <c r="F1437" s="120"/>
      <c r="G1437" s="120"/>
      <c r="H1437" s="120"/>
      <c r="I1437" s="120"/>
      <c r="J1437" s="120"/>
      <c r="K1437" s="120"/>
      <c r="L1437" s="120"/>
      <c r="M1437" s="120"/>
      <c r="N1437" s="120"/>
      <c r="O1437" s="120"/>
      <c r="P1437" s="120"/>
      <c r="Q1437" s="120"/>
      <c r="R1437" s="120"/>
      <c r="S1437" s="120"/>
      <c r="T1437" s="120"/>
      <c r="U1437" s="120"/>
      <c r="V1437" s="120"/>
      <c r="W1437" s="120"/>
      <c r="X1437" s="120"/>
      <c r="Y1437" s="127"/>
      <c r="Z1437" s="127"/>
      <c r="AA1437" s="127"/>
      <c r="AB1437" s="127"/>
      <c r="AC1437" s="127"/>
      <c r="AD1437" s="127"/>
      <c r="AE1437" s="127"/>
      <c r="AF1437" s="127"/>
      <c r="AG1437" s="127"/>
      <c r="AH1437" s="127"/>
      <c r="AI1437" s="127"/>
      <c r="AJ1437" s="127"/>
      <c r="AK1437" s="127"/>
      <c r="AL1437" s="127"/>
      <c r="AM1437" s="127"/>
      <c r="AN1437" s="127"/>
      <c r="AO1437" s="127"/>
      <c r="AP1437" s="127"/>
      <c r="AR1437" s="113"/>
      <c r="AS1437" s="113"/>
      <c r="AT1437" s="113"/>
    </row>
    <row r="1438" spans="1:46" s="114" customFormat="1" x14ac:dyDescent="0.2">
      <c r="A1438" s="113"/>
      <c r="B1438" s="120"/>
      <c r="C1438" s="120"/>
      <c r="D1438" s="120"/>
      <c r="E1438" s="120"/>
      <c r="F1438" s="120"/>
      <c r="G1438" s="120"/>
      <c r="H1438" s="120"/>
      <c r="I1438" s="120"/>
      <c r="J1438" s="120"/>
      <c r="K1438" s="120"/>
      <c r="L1438" s="120"/>
      <c r="M1438" s="120"/>
      <c r="N1438" s="120"/>
      <c r="O1438" s="120"/>
      <c r="P1438" s="120"/>
      <c r="Q1438" s="120"/>
      <c r="R1438" s="120"/>
      <c r="S1438" s="120"/>
      <c r="T1438" s="120"/>
      <c r="U1438" s="120"/>
      <c r="V1438" s="120"/>
      <c r="W1438" s="120"/>
      <c r="X1438" s="120"/>
      <c r="Y1438" s="127"/>
      <c r="Z1438" s="127"/>
      <c r="AA1438" s="127"/>
      <c r="AB1438" s="127"/>
      <c r="AC1438" s="127"/>
      <c r="AD1438" s="127"/>
      <c r="AE1438" s="127"/>
      <c r="AF1438" s="127"/>
      <c r="AG1438" s="127"/>
      <c r="AH1438" s="127"/>
      <c r="AI1438" s="127"/>
      <c r="AJ1438" s="127"/>
      <c r="AK1438" s="127"/>
      <c r="AL1438" s="127"/>
      <c r="AM1438" s="127"/>
      <c r="AN1438" s="127"/>
      <c r="AO1438" s="127"/>
      <c r="AP1438" s="127"/>
      <c r="AR1438" s="113"/>
      <c r="AS1438" s="113"/>
      <c r="AT1438" s="113"/>
    </row>
    <row r="1439" spans="1:46" s="114" customFormat="1" x14ac:dyDescent="0.2">
      <c r="A1439" s="113"/>
      <c r="B1439" s="120"/>
      <c r="C1439" s="120"/>
      <c r="D1439" s="120"/>
      <c r="E1439" s="120"/>
      <c r="F1439" s="120"/>
      <c r="G1439" s="120"/>
      <c r="H1439" s="120"/>
      <c r="I1439" s="120"/>
      <c r="J1439" s="120"/>
      <c r="K1439" s="120"/>
      <c r="L1439" s="120"/>
      <c r="M1439" s="120"/>
      <c r="N1439" s="120"/>
      <c r="O1439" s="120"/>
      <c r="P1439" s="120"/>
      <c r="Q1439" s="120"/>
      <c r="R1439" s="120"/>
      <c r="S1439" s="120"/>
      <c r="T1439" s="120"/>
      <c r="U1439" s="120"/>
      <c r="V1439" s="120"/>
      <c r="W1439" s="120"/>
      <c r="X1439" s="120"/>
      <c r="Y1439" s="127"/>
      <c r="Z1439" s="127"/>
      <c r="AA1439" s="127"/>
      <c r="AB1439" s="127"/>
      <c r="AC1439" s="127"/>
      <c r="AD1439" s="127"/>
      <c r="AE1439" s="127"/>
      <c r="AF1439" s="127"/>
      <c r="AG1439" s="127"/>
      <c r="AH1439" s="127"/>
      <c r="AI1439" s="127"/>
      <c r="AJ1439" s="127"/>
      <c r="AK1439" s="127"/>
      <c r="AL1439" s="127"/>
      <c r="AM1439" s="127"/>
      <c r="AN1439" s="127"/>
      <c r="AO1439" s="127"/>
      <c r="AP1439" s="127"/>
      <c r="AR1439" s="113"/>
      <c r="AS1439" s="113"/>
      <c r="AT1439" s="113"/>
    </row>
    <row r="1440" spans="1:46" s="114" customFormat="1" x14ac:dyDescent="0.2">
      <c r="A1440" s="113"/>
      <c r="B1440" s="120"/>
      <c r="C1440" s="120"/>
      <c r="D1440" s="120"/>
      <c r="E1440" s="120"/>
      <c r="F1440" s="120"/>
      <c r="G1440" s="120"/>
      <c r="H1440" s="120"/>
      <c r="I1440" s="120"/>
      <c r="J1440" s="120"/>
      <c r="K1440" s="120"/>
      <c r="L1440" s="120"/>
      <c r="M1440" s="120"/>
      <c r="N1440" s="120"/>
      <c r="O1440" s="120"/>
      <c r="P1440" s="120"/>
      <c r="Q1440" s="120"/>
      <c r="R1440" s="120"/>
      <c r="S1440" s="120"/>
      <c r="T1440" s="120"/>
      <c r="U1440" s="120"/>
      <c r="V1440" s="120"/>
      <c r="W1440" s="120"/>
      <c r="X1440" s="120"/>
      <c r="Y1440" s="127"/>
      <c r="Z1440" s="127"/>
      <c r="AA1440" s="127"/>
      <c r="AB1440" s="127"/>
      <c r="AC1440" s="127"/>
      <c r="AD1440" s="127"/>
      <c r="AE1440" s="127"/>
      <c r="AF1440" s="127"/>
      <c r="AG1440" s="127"/>
      <c r="AH1440" s="127"/>
      <c r="AI1440" s="127"/>
      <c r="AJ1440" s="127"/>
      <c r="AK1440" s="127"/>
      <c r="AL1440" s="127"/>
      <c r="AM1440" s="127"/>
      <c r="AN1440" s="127"/>
      <c r="AO1440" s="127"/>
      <c r="AP1440" s="127"/>
      <c r="AR1440" s="113"/>
      <c r="AS1440" s="113"/>
      <c r="AT1440" s="113"/>
    </row>
    <row r="1441" spans="1:46" s="114" customFormat="1" x14ac:dyDescent="0.2">
      <c r="A1441" s="113"/>
      <c r="B1441" s="120"/>
      <c r="C1441" s="120"/>
      <c r="D1441" s="120"/>
      <c r="E1441" s="120"/>
      <c r="F1441" s="120"/>
      <c r="G1441" s="120"/>
      <c r="H1441" s="120"/>
      <c r="I1441" s="120"/>
      <c r="J1441" s="120"/>
      <c r="K1441" s="120"/>
      <c r="L1441" s="120"/>
      <c r="M1441" s="120"/>
      <c r="N1441" s="120"/>
      <c r="O1441" s="120"/>
      <c r="P1441" s="120"/>
      <c r="Q1441" s="120"/>
      <c r="R1441" s="120"/>
      <c r="S1441" s="120"/>
      <c r="T1441" s="120"/>
      <c r="U1441" s="120"/>
      <c r="V1441" s="120"/>
      <c r="W1441" s="120"/>
      <c r="X1441" s="120"/>
      <c r="Y1441" s="127"/>
      <c r="Z1441" s="127"/>
      <c r="AA1441" s="127"/>
      <c r="AB1441" s="127"/>
      <c r="AC1441" s="127"/>
      <c r="AD1441" s="127"/>
      <c r="AE1441" s="127"/>
      <c r="AF1441" s="127"/>
      <c r="AG1441" s="127"/>
      <c r="AH1441" s="127"/>
      <c r="AI1441" s="127"/>
      <c r="AJ1441" s="127"/>
      <c r="AK1441" s="127"/>
      <c r="AL1441" s="127"/>
      <c r="AM1441" s="127"/>
      <c r="AN1441" s="127"/>
      <c r="AO1441" s="127"/>
      <c r="AP1441" s="127"/>
      <c r="AR1441" s="113"/>
      <c r="AS1441" s="113"/>
      <c r="AT1441" s="113"/>
    </row>
    <row r="1442" spans="1:46" s="114" customFormat="1" x14ac:dyDescent="0.2">
      <c r="A1442" s="113"/>
      <c r="B1442" s="120"/>
      <c r="C1442" s="120"/>
      <c r="D1442" s="120"/>
      <c r="E1442" s="120"/>
      <c r="F1442" s="120"/>
      <c r="G1442" s="120"/>
      <c r="H1442" s="120"/>
      <c r="I1442" s="120"/>
      <c r="J1442" s="120"/>
      <c r="K1442" s="120"/>
      <c r="L1442" s="120"/>
      <c r="M1442" s="120"/>
      <c r="N1442" s="120"/>
      <c r="O1442" s="120"/>
      <c r="P1442" s="120"/>
      <c r="Q1442" s="120"/>
      <c r="R1442" s="120"/>
      <c r="S1442" s="120"/>
      <c r="T1442" s="120"/>
      <c r="U1442" s="120"/>
      <c r="V1442" s="120"/>
      <c r="W1442" s="120"/>
      <c r="X1442" s="120"/>
      <c r="Y1442" s="127"/>
      <c r="Z1442" s="127"/>
      <c r="AA1442" s="127"/>
      <c r="AB1442" s="127"/>
      <c r="AC1442" s="127"/>
      <c r="AD1442" s="127"/>
      <c r="AE1442" s="127"/>
      <c r="AF1442" s="127"/>
      <c r="AG1442" s="127"/>
      <c r="AH1442" s="127"/>
      <c r="AI1442" s="127"/>
      <c r="AJ1442" s="127"/>
      <c r="AK1442" s="127"/>
      <c r="AL1442" s="127"/>
      <c r="AM1442" s="127"/>
      <c r="AN1442" s="127"/>
      <c r="AO1442" s="127"/>
      <c r="AP1442" s="127"/>
      <c r="AR1442" s="113"/>
      <c r="AS1442" s="113"/>
      <c r="AT1442" s="113"/>
    </row>
    <row r="1443" spans="1:46" s="114" customFormat="1" x14ac:dyDescent="0.2">
      <c r="A1443" s="113"/>
      <c r="B1443" s="120"/>
      <c r="C1443" s="120"/>
      <c r="D1443" s="120"/>
      <c r="E1443" s="120"/>
      <c r="F1443" s="120"/>
      <c r="G1443" s="120"/>
      <c r="H1443" s="120"/>
      <c r="I1443" s="120"/>
      <c r="J1443" s="120"/>
      <c r="K1443" s="120"/>
      <c r="L1443" s="120"/>
      <c r="M1443" s="120"/>
      <c r="N1443" s="120"/>
      <c r="O1443" s="120"/>
      <c r="P1443" s="120"/>
      <c r="Q1443" s="120"/>
      <c r="R1443" s="120"/>
      <c r="S1443" s="120"/>
      <c r="T1443" s="120"/>
      <c r="U1443" s="120"/>
      <c r="V1443" s="120"/>
      <c r="W1443" s="120"/>
      <c r="X1443" s="120"/>
      <c r="Y1443" s="127"/>
      <c r="Z1443" s="127"/>
      <c r="AA1443" s="127"/>
      <c r="AB1443" s="127"/>
      <c r="AC1443" s="127"/>
      <c r="AD1443" s="127"/>
      <c r="AE1443" s="127"/>
      <c r="AF1443" s="127"/>
      <c r="AG1443" s="127"/>
      <c r="AH1443" s="127"/>
      <c r="AI1443" s="127"/>
      <c r="AJ1443" s="127"/>
      <c r="AK1443" s="127"/>
      <c r="AL1443" s="127"/>
      <c r="AM1443" s="127"/>
      <c r="AN1443" s="127"/>
      <c r="AO1443" s="127"/>
      <c r="AP1443" s="127"/>
      <c r="AR1443" s="113"/>
      <c r="AS1443" s="113"/>
      <c r="AT1443" s="113"/>
    </row>
    <row r="1444" spans="1:46" s="114" customFormat="1" x14ac:dyDescent="0.2">
      <c r="A1444" s="113"/>
      <c r="B1444" s="120"/>
      <c r="C1444" s="120"/>
      <c r="D1444" s="120"/>
      <c r="E1444" s="120"/>
      <c r="F1444" s="120"/>
      <c r="G1444" s="120"/>
      <c r="H1444" s="120"/>
      <c r="I1444" s="120"/>
      <c r="J1444" s="120"/>
      <c r="K1444" s="120"/>
      <c r="L1444" s="120"/>
      <c r="M1444" s="120"/>
      <c r="N1444" s="120"/>
      <c r="O1444" s="120"/>
      <c r="P1444" s="120"/>
      <c r="Q1444" s="120"/>
      <c r="R1444" s="120"/>
      <c r="S1444" s="120"/>
      <c r="T1444" s="120"/>
      <c r="U1444" s="120"/>
      <c r="V1444" s="120"/>
      <c r="W1444" s="120"/>
      <c r="X1444" s="120"/>
      <c r="Y1444" s="127"/>
      <c r="Z1444" s="127"/>
      <c r="AA1444" s="127"/>
      <c r="AB1444" s="127"/>
      <c r="AC1444" s="127"/>
      <c r="AD1444" s="127"/>
      <c r="AE1444" s="127"/>
      <c r="AF1444" s="127"/>
      <c r="AG1444" s="127"/>
      <c r="AH1444" s="127"/>
      <c r="AI1444" s="127"/>
      <c r="AJ1444" s="127"/>
      <c r="AK1444" s="127"/>
      <c r="AL1444" s="127"/>
      <c r="AM1444" s="127"/>
      <c r="AN1444" s="127"/>
      <c r="AO1444" s="127"/>
      <c r="AP1444" s="127"/>
      <c r="AR1444" s="113"/>
      <c r="AS1444" s="113"/>
      <c r="AT1444" s="113"/>
    </row>
    <row r="1445" spans="1:46" s="114" customFormat="1" x14ac:dyDescent="0.2">
      <c r="A1445" s="113"/>
      <c r="B1445" s="120"/>
      <c r="C1445" s="120"/>
      <c r="D1445" s="120"/>
      <c r="E1445" s="120"/>
      <c r="F1445" s="120"/>
      <c r="G1445" s="120"/>
      <c r="H1445" s="120"/>
      <c r="I1445" s="120"/>
      <c r="J1445" s="120"/>
      <c r="K1445" s="120"/>
      <c r="L1445" s="120"/>
      <c r="M1445" s="120"/>
      <c r="N1445" s="120"/>
      <c r="O1445" s="120"/>
      <c r="P1445" s="120"/>
      <c r="Q1445" s="120"/>
      <c r="R1445" s="120"/>
      <c r="S1445" s="120"/>
      <c r="T1445" s="120"/>
      <c r="U1445" s="120"/>
      <c r="V1445" s="120"/>
      <c r="W1445" s="120"/>
      <c r="X1445" s="120"/>
      <c r="Y1445" s="127"/>
      <c r="Z1445" s="127"/>
      <c r="AA1445" s="127"/>
      <c r="AB1445" s="127"/>
      <c r="AC1445" s="127"/>
      <c r="AD1445" s="127"/>
      <c r="AE1445" s="127"/>
      <c r="AF1445" s="127"/>
      <c r="AG1445" s="127"/>
      <c r="AH1445" s="127"/>
      <c r="AI1445" s="127"/>
      <c r="AJ1445" s="127"/>
      <c r="AK1445" s="127"/>
      <c r="AL1445" s="127"/>
      <c r="AM1445" s="127"/>
      <c r="AN1445" s="127"/>
      <c r="AO1445" s="127"/>
      <c r="AP1445" s="127"/>
      <c r="AR1445" s="113"/>
      <c r="AS1445" s="113"/>
      <c r="AT1445" s="113"/>
    </row>
    <row r="1446" spans="1:46" s="114" customFormat="1" x14ac:dyDescent="0.2">
      <c r="A1446" s="113"/>
      <c r="B1446" s="120"/>
      <c r="C1446" s="120"/>
      <c r="D1446" s="120"/>
      <c r="E1446" s="120"/>
      <c r="F1446" s="120"/>
      <c r="G1446" s="120"/>
      <c r="H1446" s="120"/>
      <c r="I1446" s="120"/>
      <c r="J1446" s="120"/>
      <c r="K1446" s="120"/>
      <c r="L1446" s="120"/>
      <c r="M1446" s="120"/>
      <c r="N1446" s="120"/>
      <c r="O1446" s="120"/>
      <c r="P1446" s="120"/>
      <c r="Q1446" s="120"/>
      <c r="R1446" s="120"/>
      <c r="S1446" s="120"/>
      <c r="T1446" s="120"/>
      <c r="U1446" s="120"/>
      <c r="V1446" s="120"/>
      <c r="W1446" s="120"/>
      <c r="X1446" s="120"/>
      <c r="Y1446" s="127"/>
      <c r="Z1446" s="127"/>
      <c r="AA1446" s="127"/>
      <c r="AB1446" s="127"/>
      <c r="AC1446" s="127"/>
      <c r="AD1446" s="127"/>
      <c r="AE1446" s="127"/>
      <c r="AF1446" s="127"/>
      <c r="AG1446" s="127"/>
      <c r="AH1446" s="127"/>
      <c r="AI1446" s="127"/>
      <c r="AJ1446" s="127"/>
      <c r="AK1446" s="127"/>
      <c r="AL1446" s="127"/>
      <c r="AM1446" s="127"/>
      <c r="AN1446" s="127"/>
      <c r="AO1446" s="127"/>
      <c r="AP1446" s="127"/>
      <c r="AR1446" s="113"/>
      <c r="AS1446" s="113"/>
      <c r="AT1446" s="113"/>
    </row>
    <row r="1447" spans="1:46" s="114" customFormat="1" x14ac:dyDescent="0.2">
      <c r="A1447" s="113"/>
      <c r="B1447" s="120"/>
      <c r="C1447" s="120"/>
      <c r="D1447" s="120"/>
      <c r="E1447" s="120"/>
      <c r="F1447" s="120"/>
      <c r="G1447" s="120"/>
      <c r="H1447" s="120"/>
      <c r="I1447" s="120"/>
      <c r="J1447" s="120"/>
      <c r="K1447" s="120"/>
      <c r="L1447" s="120"/>
      <c r="M1447" s="120"/>
      <c r="N1447" s="120"/>
      <c r="O1447" s="120"/>
      <c r="P1447" s="120"/>
      <c r="Q1447" s="120"/>
      <c r="R1447" s="120"/>
      <c r="S1447" s="120"/>
      <c r="T1447" s="120"/>
      <c r="U1447" s="120"/>
      <c r="V1447" s="120"/>
      <c r="W1447" s="120"/>
      <c r="X1447" s="120"/>
      <c r="Y1447" s="127"/>
      <c r="Z1447" s="127"/>
      <c r="AA1447" s="127"/>
      <c r="AB1447" s="127"/>
      <c r="AC1447" s="127"/>
      <c r="AD1447" s="127"/>
      <c r="AE1447" s="127"/>
      <c r="AF1447" s="127"/>
      <c r="AG1447" s="127"/>
      <c r="AH1447" s="127"/>
      <c r="AI1447" s="127"/>
      <c r="AJ1447" s="127"/>
      <c r="AK1447" s="127"/>
      <c r="AL1447" s="127"/>
      <c r="AM1447" s="127"/>
      <c r="AN1447" s="127"/>
      <c r="AO1447" s="127"/>
      <c r="AP1447" s="127"/>
      <c r="AR1447" s="113"/>
      <c r="AS1447" s="113"/>
      <c r="AT1447" s="113"/>
    </row>
    <row r="1448" spans="1:46" s="114" customFormat="1" x14ac:dyDescent="0.2">
      <c r="A1448" s="113"/>
      <c r="B1448" s="120"/>
      <c r="C1448" s="120"/>
      <c r="D1448" s="120"/>
      <c r="E1448" s="120"/>
      <c r="F1448" s="120"/>
      <c r="G1448" s="120"/>
      <c r="H1448" s="120"/>
      <c r="I1448" s="120"/>
      <c r="J1448" s="120"/>
      <c r="K1448" s="120"/>
      <c r="L1448" s="120"/>
      <c r="M1448" s="120"/>
      <c r="N1448" s="120"/>
      <c r="O1448" s="120"/>
      <c r="P1448" s="120"/>
      <c r="Q1448" s="120"/>
      <c r="R1448" s="120"/>
      <c r="S1448" s="120"/>
      <c r="T1448" s="120"/>
      <c r="U1448" s="120"/>
      <c r="V1448" s="120"/>
      <c r="W1448" s="120"/>
      <c r="X1448" s="120"/>
      <c r="Y1448" s="127"/>
      <c r="Z1448" s="127"/>
      <c r="AA1448" s="127"/>
      <c r="AB1448" s="127"/>
      <c r="AC1448" s="127"/>
      <c r="AD1448" s="127"/>
      <c r="AE1448" s="127"/>
      <c r="AF1448" s="127"/>
      <c r="AG1448" s="127"/>
      <c r="AH1448" s="127"/>
      <c r="AI1448" s="127"/>
      <c r="AJ1448" s="127"/>
      <c r="AK1448" s="127"/>
      <c r="AL1448" s="127"/>
      <c r="AM1448" s="127"/>
      <c r="AN1448" s="127"/>
      <c r="AO1448" s="127"/>
      <c r="AP1448" s="127"/>
      <c r="AR1448" s="113"/>
      <c r="AS1448" s="113"/>
      <c r="AT1448" s="113"/>
    </row>
    <row r="1449" spans="1:46" s="114" customFormat="1" x14ac:dyDescent="0.2">
      <c r="A1449" s="113"/>
      <c r="B1449" s="120"/>
      <c r="C1449" s="120"/>
      <c r="D1449" s="120"/>
      <c r="E1449" s="120"/>
      <c r="F1449" s="120"/>
      <c r="G1449" s="120"/>
      <c r="H1449" s="120"/>
      <c r="I1449" s="120"/>
      <c r="J1449" s="120"/>
      <c r="K1449" s="120"/>
      <c r="L1449" s="120"/>
      <c r="M1449" s="120"/>
      <c r="N1449" s="120"/>
      <c r="O1449" s="120"/>
      <c r="P1449" s="120"/>
      <c r="Q1449" s="120"/>
      <c r="R1449" s="120"/>
      <c r="S1449" s="120"/>
      <c r="T1449" s="120"/>
      <c r="U1449" s="120"/>
      <c r="V1449" s="120"/>
      <c r="W1449" s="120"/>
      <c r="X1449" s="120"/>
      <c r="Y1449" s="127"/>
      <c r="Z1449" s="127"/>
      <c r="AA1449" s="127"/>
      <c r="AB1449" s="127"/>
      <c r="AC1449" s="127"/>
      <c r="AD1449" s="127"/>
      <c r="AE1449" s="127"/>
      <c r="AF1449" s="127"/>
      <c r="AG1449" s="127"/>
      <c r="AH1449" s="127"/>
      <c r="AI1449" s="127"/>
      <c r="AJ1449" s="127"/>
      <c r="AK1449" s="127"/>
      <c r="AL1449" s="127"/>
      <c r="AM1449" s="127"/>
      <c r="AN1449" s="127"/>
      <c r="AO1449" s="127"/>
      <c r="AP1449" s="127"/>
      <c r="AR1449" s="113"/>
      <c r="AS1449" s="113"/>
      <c r="AT1449" s="113"/>
    </row>
    <row r="1450" spans="1:46" s="114" customFormat="1" x14ac:dyDescent="0.2">
      <c r="A1450" s="113"/>
      <c r="B1450" s="120"/>
      <c r="C1450" s="120"/>
      <c r="D1450" s="120"/>
      <c r="E1450" s="120"/>
      <c r="F1450" s="120"/>
      <c r="G1450" s="120"/>
      <c r="H1450" s="120"/>
      <c r="I1450" s="120"/>
      <c r="J1450" s="120"/>
      <c r="K1450" s="120"/>
      <c r="L1450" s="120"/>
      <c r="M1450" s="120"/>
      <c r="N1450" s="120"/>
      <c r="O1450" s="120"/>
      <c r="P1450" s="120"/>
      <c r="Q1450" s="120"/>
      <c r="R1450" s="120"/>
      <c r="S1450" s="120"/>
      <c r="T1450" s="120"/>
      <c r="U1450" s="120"/>
      <c r="V1450" s="120"/>
      <c r="W1450" s="120"/>
      <c r="X1450" s="120"/>
      <c r="Y1450" s="127"/>
      <c r="Z1450" s="127"/>
      <c r="AA1450" s="127"/>
      <c r="AB1450" s="127"/>
      <c r="AC1450" s="127"/>
      <c r="AD1450" s="127"/>
      <c r="AE1450" s="127"/>
      <c r="AF1450" s="127"/>
      <c r="AG1450" s="127"/>
      <c r="AH1450" s="127"/>
      <c r="AI1450" s="127"/>
      <c r="AJ1450" s="127"/>
      <c r="AK1450" s="127"/>
      <c r="AL1450" s="127"/>
      <c r="AM1450" s="127"/>
      <c r="AN1450" s="127"/>
      <c r="AO1450" s="127"/>
      <c r="AP1450" s="127"/>
      <c r="AR1450" s="113"/>
      <c r="AS1450" s="113"/>
      <c r="AT1450" s="113"/>
    </row>
    <row r="1451" spans="1:46" s="114" customFormat="1" x14ac:dyDescent="0.2">
      <c r="A1451" s="113"/>
      <c r="B1451" s="120"/>
      <c r="C1451" s="120"/>
      <c r="D1451" s="120"/>
      <c r="E1451" s="120"/>
      <c r="F1451" s="120"/>
      <c r="G1451" s="120"/>
      <c r="H1451" s="120"/>
      <c r="I1451" s="120"/>
      <c r="J1451" s="120"/>
      <c r="K1451" s="120"/>
      <c r="L1451" s="120"/>
      <c r="M1451" s="120"/>
      <c r="N1451" s="120"/>
      <c r="O1451" s="120"/>
      <c r="P1451" s="120"/>
      <c r="Q1451" s="120"/>
      <c r="R1451" s="120"/>
      <c r="S1451" s="120"/>
      <c r="T1451" s="120"/>
      <c r="U1451" s="120"/>
      <c r="V1451" s="120"/>
      <c r="W1451" s="120"/>
      <c r="X1451" s="120"/>
      <c r="Y1451" s="127"/>
      <c r="Z1451" s="127"/>
      <c r="AA1451" s="127"/>
      <c r="AB1451" s="127"/>
      <c r="AC1451" s="127"/>
      <c r="AD1451" s="127"/>
      <c r="AE1451" s="127"/>
      <c r="AF1451" s="127"/>
      <c r="AG1451" s="127"/>
      <c r="AH1451" s="127"/>
      <c r="AI1451" s="127"/>
      <c r="AJ1451" s="127"/>
      <c r="AK1451" s="127"/>
      <c r="AL1451" s="127"/>
      <c r="AM1451" s="127"/>
      <c r="AN1451" s="127"/>
      <c r="AO1451" s="127"/>
      <c r="AP1451" s="127"/>
      <c r="AR1451" s="113"/>
      <c r="AS1451" s="113"/>
      <c r="AT1451" s="113"/>
    </row>
    <row r="1452" spans="1:46" s="114" customFormat="1" x14ac:dyDescent="0.2">
      <c r="A1452" s="113"/>
      <c r="B1452" s="120"/>
      <c r="C1452" s="120"/>
      <c r="D1452" s="120"/>
      <c r="E1452" s="120"/>
      <c r="F1452" s="120"/>
      <c r="G1452" s="120"/>
      <c r="H1452" s="120"/>
      <c r="I1452" s="120"/>
      <c r="J1452" s="120"/>
      <c r="K1452" s="120"/>
      <c r="L1452" s="120"/>
      <c r="M1452" s="120"/>
      <c r="N1452" s="120"/>
      <c r="O1452" s="120"/>
      <c r="P1452" s="120"/>
      <c r="Q1452" s="120"/>
      <c r="R1452" s="120"/>
      <c r="S1452" s="120"/>
      <c r="T1452" s="120"/>
      <c r="U1452" s="120"/>
      <c r="V1452" s="120"/>
      <c r="W1452" s="120"/>
      <c r="X1452" s="120"/>
      <c r="Y1452" s="127"/>
      <c r="Z1452" s="127"/>
      <c r="AA1452" s="127"/>
      <c r="AB1452" s="127"/>
      <c r="AC1452" s="127"/>
      <c r="AD1452" s="127"/>
      <c r="AE1452" s="127"/>
      <c r="AF1452" s="127"/>
      <c r="AG1452" s="127"/>
      <c r="AH1452" s="127"/>
      <c r="AI1452" s="127"/>
      <c r="AJ1452" s="127"/>
      <c r="AK1452" s="127"/>
      <c r="AL1452" s="127"/>
      <c r="AM1452" s="127"/>
      <c r="AN1452" s="127"/>
      <c r="AO1452" s="127"/>
      <c r="AP1452" s="127"/>
      <c r="AR1452" s="113"/>
      <c r="AS1452" s="113"/>
      <c r="AT1452" s="113"/>
    </row>
    <row r="1453" spans="1:46" s="114" customFormat="1" x14ac:dyDescent="0.2">
      <c r="A1453" s="113"/>
      <c r="B1453" s="120"/>
      <c r="C1453" s="120"/>
      <c r="D1453" s="120"/>
      <c r="E1453" s="120"/>
      <c r="F1453" s="120"/>
      <c r="G1453" s="120"/>
      <c r="H1453" s="120"/>
      <c r="I1453" s="120"/>
      <c r="J1453" s="120"/>
      <c r="K1453" s="120"/>
      <c r="L1453" s="120"/>
      <c r="M1453" s="120"/>
      <c r="N1453" s="120"/>
      <c r="O1453" s="120"/>
      <c r="P1453" s="120"/>
      <c r="Q1453" s="120"/>
      <c r="R1453" s="120"/>
      <c r="S1453" s="120"/>
      <c r="T1453" s="120"/>
      <c r="U1453" s="120"/>
      <c r="V1453" s="120"/>
      <c r="W1453" s="120"/>
      <c r="X1453" s="120"/>
      <c r="Y1453" s="127"/>
      <c r="Z1453" s="127"/>
      <c r="AA1453" s="127"/>
      <c r="AB1453" s="127"/>
      <c r="AC1453" s="127"/>
      <c r="AD1453" s="127"/>
      <c r="AE1453" s="127"/>
      <c r="AF1453" s="127"/>
      <c r="AG1453" s="127"/>
      <c r="AH1453" s="127"/>
      <c r="AI1453" s="127"/>
      <c r="AJ1453" s="127"/>
      <c r="AK1453" s="127"/>
      <c r="AL1453" s="127"/>
      <c r="AM1453" s="127"/>
      <c r="AN1453" s="127"/>
      <c r="AO1453" s="127"/>
      <c r="AP1453" s="127"/>
      <c r="AR1453" s="113"/>
      <c r="AS1453" s="113"/>
      <c r="AT1453" s="113"/>
    </row>
    <row r="1454" spans="1:46" s="114" customFormat="1" x14ac:dyDescent="0.2">
      <c r="A1454" s="113"/>
      <c r="B1454" s="120"/>
      <c r="C1454" s="120"/>
      <c r="D1454" s="120"/>
      <c r="E1454" s="120"/>
      <c r="F1454" s="120"/>
      <c r="G1454" s="120"/>
      <c r="H1454" s="120"/>
      <c r="I1454" s="120"/>
      <c r="J1454" s="120"/>
      <c r="K1454" s="120"/>
      <c r="L1454" s="120"/>
      <c r="M1454" s="120"/>
      <c r="N1454" s="120"/>
      <c r="O1454" s="120"/>
      <c r="P1454" s="120"/>
      <c r="Q1454" s="120"/>
      <c r="R1454" s="120"/>
      <c r="S1454" s="120"/>
      <c r="T1454" s="120"/>
      <c r="U1454" s="120"/>
      <c r="V1454" s="120"/>
      <c r="W1454" s="120"/>
      <c r="X1454" s="120"/>
      <c r="Y1454" s="127"/>
      <c r="Z1454" s="127"/>
      <c r="AA1454" s="127"/>
      <c r="AB1454" s="127"/>
      <c r="AC1454" s="127"/>
      <c r="AD1454" s="127"/>
      <c r="AE1454" s="127"/>
      <c r="AF1454" s="127"/>
      <c r="AG1454" s="127"/>
      <c r="AH1454" s="127"/>
      <c r="AI1454" s="127"/>
      <c r="AJ1454" s="127"/>
      <c r="AK1454" s="127"/>
      <c r="AL1454" s="127"/>
      <c r="AM1454" s="127"/>
      <c r="AN1454" s="127"/>
      <c r="AO1454" s="127"/>
      <c r="AP1454" s="127"/>
      <c r="AR1454" s="113"/>
      <c r="AS1454" s="113"/>
      <c r="AT1454" s="113"/>
    </row>
    <row r="1455" spans="1:46" s="114" customFormat="1" x14ac:dyDescent="0.2">
      <c r="A1455" s="113"/>
      <c r="B1455" s="120"/>
      <c r="C1455" s="120"/>
      <c r="D1455" s="120"/>
      <c r="E1455" s="120"/>
      <c r="F1455" s="120"/>
      <c r="G1455" s="120"/>
      <c r="H1455" s="120"/>
      <c r="I1455" s="120"/>
      <c r="J1455" s="120"/>
      <c r="K1455" s="120"/>
      <c r="L1455" s="120"/>
      <c r="M1455" s="120"/>
      <c r="N1455" s="120"/>
      <c r="O1455" s="120"/>
      <c r="P1455" s="120"/>
      <c r="Q1455" s="120"/>
      <c r="R1455" s="120"/>
      <c r="S1455" s="120"/>
      <c r="T1455" s="120"/>
      <c r="U1455" s="120"/>
      <c r="V1455" s="120"/>
      <c r="W1455" s="120"/>
      <c r="X1455" s="120"/>
      <c r="Y1455" s="127"/>
      <c r="Z1455" s="127"/>
      <c r="AA1455" s="127"/>
      <c r="AB1455" s="127"/>
      <c r="AC1455" s="127"/>
      <c r="AD1455" s="127"/>
      <c r="AE1455" s="127"/>
      <c r="AF1455" s="127"/>
      <c r="AG1455" s="127"/>
      <c r="AH1455" s="127"/>
      <c r="AI1455" s="127"/>
      <c r="AJ1455" s="127"/>
      <c r="AK1455" s="127"/>
      <c r="AL1455" s="127"/>
      <c r="AM1455" s="127"/>
      <c r="AN1455" s="127"/>
      <c r="AO1455" s="127"/>
      <c r="AP1455" s="127"/>
      <c r="AR1455" s="113"/>
      <c r="AS1455" s="113"/>
      <c r="AT1455" s="113"/>
    </row>
    <row r="1456" spans="1:46" s="114" customFormat="1" x14ac:dyDescent="0.2">
      <c r="A1456" s="113"/>
      <c r="B1456" s="120"/>
      <c r="C1456" s="120"/>
      <c r="D1456" s="120"/>
      <c r="E1456" s="120"/>
      <c r="F1456" s="120"/>
      <c r="G1456" s="120"/>
      <c r="H1456" s="120"/>
      <c r="I1456" s="120"/>
      <c r="J1456" s="120"/>
      <c r="K1456" s="120"/>
      <c r="L1456" s="120"/>
      <c r="M1456" s="120"/>
      <c r="N1456" s="120"/>
      <c r="O1456" s="120"/>
      <c r="P1456" s="120"/>
      <c r="Q1456" s="120"/>
      <c r="R1456" s="120"/>
      <c r="S1456" s="120"/>
      <c r="T1456" s="120"/>
      <c r="U1456" s="120"/>
      <c r="V1456" s="120"/>
      <c r="W1456" s="120"/>
      <c r="X1456" s="120"/>
      <c r="Y1456" s="127"/>
      <c r="Z1456" s="127"/>
      <c r="AA1456" s="127"/>
      <c r="AB1456" s="127"/>
      <c r="AC1456" s="127"/>
      <c r="AD1456" s="127"/>
      <c r="AE1456" s="127"/>
      <c r="AF1456" s="127"/>
      <c r="AG1456" s="127"/>
      <c r="AH1456" s="127"/>
      <c r="AI1456" s="127"/>
      <c r="AJ1456" s="127"/>
      <c r="AK1456" s="127"/>
      <c r="AL1456" s="127"/>
      <c r="AM1456" s="127"/>
      <c r="AN1456" s="127"/>
      <c r="AO1456" s="127"/>
      <c r="AP1456" s="127"/>
      <c r="AR1456" s="113"/>
      <c r="AS1456" s="113"/>
      <c r="AT1456" s="113"/>
    </row>
    <row r="1457" spans="1:46" s="114" customFormat="1" x14ac:dyDescent="0.2">
      <c r="A1457" s="113"/>
      <c r="B1457" s="120"/>
      <c r="C1457" s="120"/>
      <c r="D1457" s="120"/>
      <c r="E1457" s="120"/>
      <c r="F1457" s="120"/>
      <c r="G1457" s="120"/>
      <c r="H1457" s="120"/>
      <c r="I1457" s="120"/>
      <c r="J1457" s="120"/>
      <c r="K1457" s="120"/>
      <c r="L1457" s="120"/>
      <c r="M1457" s="120"/>
      <c r="N1457" s="120"/>
      <c r="O1457" s="120"/>
      <c r="P1457" s="120"/>
      <c r="Q1457" s="120"/>
      <c r="R1457" s="120"/>
      <c r="S1457" s="120"/>
      <c r="T1457" s="120"/>
      <c r="U1457" s="120"/>
      <c r="V1457" s="120"/>
      <c r="W1457" s="120"/>
      <c r="X1457" s="120"/>
      <c r="Y1457" s="127"/>
      <c r="Z1457" s="127"/>
      <c r="AA1457" s="127"/>
      <c r="AB1457" s="127"/>
      <c r="AC1457" s="127"/>
      <c r="AD1457" s="127"/>
      <c r="AE1457" s="127"/>
      <c r="AF1457" s="127"/>
      <c r="AG1457" s="127"/>
      <c r="AH1457" s="127"/>
      <c r="AI1457" s="127"/>
      <c r="AJ1457" s="127"/>
      <c r="AK1457" s="127"/>
      <c r="AL1457" s="127"/>
      <c r="AM1457" s="127"/>
      <c r="AN1457" s="127"/>
      <c r="AO1457" s="127"/>
      <c r="AP1457" s="127"/>
      <c r="AR1457" s="113"/>
      <c r="AS1457" s="113"/>
      <c r="AT1457" s="113"/>
    </row>
    <row r="1458" spans="1:46" s="114" customFormat="1" x14ac:dyDescent="0.2">
      <c r="A1458" s="113"/>
      <c r="B1458" s="120"/>
      <c r="C1458" s="120"/>
      <c r="D1458" s="120"/>
      <c r="E1458" s="120"/>
      <c r="F1458" s="120"/>
      <c r="G1458" s="120"/>
      <c r="H1458" s="120"/>
      <c r="I1458" s="120"/>
      <c r="J1458" s="120"/>
      <c r="K1458" s="120"/>
      <c r="L1458" s="120"/>
      <c r="M1458" s="120"/>
      <c r="N1458" s="120"/>
      <c r="O1458" s="120"/>
      <c r="P1458" s="120"/>
      <c r="Q1458" s="120"/>
      <c r="R1458" s="120"/>
      <c r="S1458" s="120"/>
      <c r="T1458" s="120"/>
      <c r="U1458" s="120"/>
      <c r="V1458" s="120"/>
      <c r="W1458" s="120"/>
      <c r="X1458" s="120"/>
      <c r="Y1458" s="127"/>
      <c r="Z1458" s="127"/>
      <c r="AA1458" s="127"/>
      <c r="AB1458" s="127"/>
      <c r="AC1458" s="127"/>
      <c r="AD1458" s="127"/>
      <c r="AE1458" s="127"/>
      <c r="AF1458" s="127"/>
      <c r="AG1458" s="127"/>
      <c r="AH1458" s="127"/>
      <c r="AI1458" s="127"/>
      <c r="AJ1458" s="127"/>
      <c r="AK1458" s="127"/>
      <c r="AL1458" s="127"/>
      <c r="AM1458" s="127"/>
      <c r="AN1458" s="127"/>
      <c r="AO1458" s="127"/>
      <c r="AP1458" s="127"/>
      <c r="AR1458" s="113"/>
      <c r="AS1458" s="113"/>
      <c r="AT1458" s="113"/>
    </row>
    <row r="1459" spans="1:46" s="114" customFormat="1" x14ac:dyDescent="0.2">
      <c r="A1459" s="113"/>
      <c r="B1459" s="120"/>
      <c r="C1459" s="120"/>
      <c r="D1459" s="120"/>
      <c r="E1459" s="120"/>
      <c r="F1459" s="120"/>
      <c r="G1459" s="120"/>
      <c r="H1459" s="120"/>
      <c r="I1459" s="120"/>
      <c r="J1459" s="120"/>
      <c r="K1459" s="120"/>
      <c r="L1459" s="120"/>
      <c r="M1459" s="120"/>
      <c r="N1459" s="120"/>
      <c r="O1459" s="120"/>
      <c r="P1459" s="120"/>
      <c r="Q1459" s="120"/>
      <c r="R1459" s="120"/>
      <c r="S1459" s="120"/>
      <c r="T1459" s="120"/>
      <c r="U1459" s="120"/>
      <c r="V1459" s="120"/>
      <c r="W1459" s="120"/>
      <c r="X1459" s="120"/>
      <c r="Y1459" s="127"/>
      <c r="Z1459" s="127"/>
      <c r="AA1459" s="127"/>
      <c r="AB1459" s="127"/>
      <c r="AC1459" s="127"/>
      <c r="AD1459" s="127"/>
      <c r="AE1459" s="127"/>
      <c r="AF1459" s="127"/>
      <c r="AG1459" s="127"/>
      <c r="AH1459" s="127"/>
      <c r="AI1459" s="127"/>
      <c r="AJ1459" s="127"/>
      <c r="AK1459" s="127"/>
      <c r="AL1459" s="127"/>
      <c r="AM1459" s="127"/>
      <c r="AN1459" s="127"/>
      <c r="AO1459" s="127"/>
      <c r="AP1459" s="127"/>
      <c r="AR1459" s="113"/>
      <c r="AS1459" s="113"/>
      <c r="AT1459" s="113"/>
    </row>
    <row r="1460" spans="1:46" s="114" customFormat="1" x14ac:dyDescent="0.2">
      <c r="A1460" s="113"/>
      <c r="B1460" s="120"/>
      <c r="C1460" s="120"/>
      <c r="D1460" s="120"/>
      <c r="E1460" s="120"/>
      <c r="F1460" s="120"/>
      <c r="G1460" s="120"/>
      <c r="H1460" s="120"/>
      <c r="I1460" s="120"/>
      <c r="J1460" s="120"/>
      <c r="K1460" s="120"/>
      <c r="L1460" s="120"/>
      <c r="M1460" s="120"/>
      <c r="N1460" s="120"/>
      <c r="O1460" s="120"/>
      <c r="P1460" s="120"/>
      <c r="Q1460" s="120"/>
      <c r="R1460" s="120"/>
      <c r="S1460" s="120"/>
      <c r="T1460" s="120"/>
      <c r="U1460" s="120"/>
      <c r="V1460" s="120"/>
      <c r="W1460" s="120"/>
      <c r="X1460" s="120"/>
      <c r="Y1460" s="127"/>
      <c r="Z1460" s="127"/>
      <c r="AA1460" s="127"/>
      <c r="AB1460" s="127"/>
      <c r="AC1460" s="127"/>
      <c r="AD1460" s="127"/>
      <c r="AE1460" s="127"/>
      <c r="AF1460" s="127"/>
      <c r="AG1460" s="127"/>
      <c r="AH1460" s="127"/>
      <c r="AI1460" s="127"/>
      <c r="AJ1460" s="127"/>
      <c r="AK1460" s="127"/>
      <c r="AL1460" s="127"/>
      <c r="AM1460" s="127"/>
      <c r="AN1460" s="127"/>
      <c r="AO1460" s="127"/>
      <c r="AP1460" s="127"/>
      <c r="AR1460" s="113"/>
      <c r="AS1460" s="113"/>
      <c r="AT1460" s="113"/>
    </row>
    <row r="1461" spans="1:46" s="114" customFormat="1" x14ac:dyDescent="0.2">
      <c r="A1461" s="113"/>
      <c r="B1461" s="120"/>
      <c r="C1461" s="120"/>
      <c r="D1461" s="120"/>
      <c r="E1461" s="120"/>
      <c r="F1461" s="120"/>
      <c r="G1461" s="120"/>
      <c r="H1461" s="120"/>
      <c r="I1461" s="120"/>
      <c r="J1461" s="120"/>
      <c r="K1461" s="120"/>
      <c r="L1461" s="120"/>
      <c r="M1461" s="120"/>
      <c r="N1461" s="120"/>
      <c r="O1461" s="120"/>
      <c r="P1461" s="120"/>
      <c r="Q1461" s="120"/>
      <c r="R1461" s="120"/>
      <c r="S1461" s="120"/>
      <c r="T1461" s="120"/>
      <c r="U1461" s="120"/>
      <c r="V1461" s="120"/>
      <c r="W1461" s="120"/>
      <c r="X1461" s="120"/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  <c r="AR1461" s="113"/>
      <c r="AS1461" s="113"/>
      <c r="AT1461" s="113"/>
    </row>
    <row r="1462" spans="1:46" s="114" customFormat="1" x14ac:dyDescent="0.2">
      <c r="A1462" s="113"/>
      <c r="B1462" s="120"/>
      <c r="C1462" s="120"/>
      <c r="D1462" s="120"/>
      <c r="E1462" s="120"/>
      <c r="F1462" s="120"/>
      <c r="G1462" s="120"/>
      <c r="H1462" s="120"/>
      <c r="I1462" s="120"/>
      <c r="J1462" s="120"/>
      <c r="K1462" s="120"/>
      <c r="L1462" s="120"/>
      <c r="M1462" s="120"/>
      <c r="N1462" s="120"/>
      <c r="O1462" s="120"/>
      <c r="P1462" s="120"/>
      <c r="Q1462" s="120"/>
      <c r="R1462" s="120"/>
      <c r="S1462" s="120"/>
      <c r="T1462" s="120"/>
      <c r="U1462" s="120"/>
      <c r="V1462" s="120"/>
      <c r="W1462" s="120"/>
      <c r="X1462" s="120"/>
      <c r="Y1462" s="127"/>
      <c r="Z1462" s="127"/>
      <c r="AA1462" s="127"/>
      <c r="AB1462" s="127"/>
      <c r="AC1462" s="127"/>
      <c r="AD1462" s="127"/>
      <c r="AE1462" s="127"/>
      <c r="AF1462" s="127"/>
      <c r="AG1462" s="127"/>
      <c r="AH1462" s="127"/>
      <c r="AI1462" s="127"/>
      <c r="AJ1462" s="127"/>
      <c r="AK1462" s="127"/>
      <c r="AL1462" s="127"/>
      <c r="AM1462" s="127"/>
      <c r="AN1462" s="127"/>
      <c r="AO1462" s="127"/>
      <c r="AP1462" s="127"/>
      <c r="AR1462" s="113"/>
      <c r="AS1462" s="113"/>
      <c r="AT1462" s="113"/>
    </row>
    <row r="1463" spans="1:46" s="114" customFormat="1" x14ac:dyDescent="0.2">
      <c r="A1463" s="113"/>
      <c r="B1463" s="120"/>
      <c r="C1463" s="120"/>
      <c r="D1463" s="120"/>
      <c r="E1463" s="120"/>
      <c r="F1463" s="120"/>
      <c r="G1463" s="120"/>
      <c r="H1463" s="120"/>
      <c r="I1463" s="120"/>
      <c r="J1463" s="120"/>
      <c r="K1463" s="120"/>
      <c r="L1463" s="120"/>
      <c r="M1463" s="120"/>
      <c r="N1463" s="120"/>
      <c r="O1463" s="120"/>
      <c r="P1463" s="120"/>
      <c r="Q1463" s="120"/>
      <c r="R1463" s="120"/>
      <c r="S1463" s="120"/>
      <c r="T1463" s="120"/>
      <c r="U1463" s="120"/>
      <c r="V1463" s="120"/>
      <c r="W1463" s="120"/>
      <c r="X1463" s="120"/>
      <c r="Y1463" s="127"/>
      <c r="Z1463" s="127"/>
      <c r="AA1463" s="127"/>
      <c r="AB1463" s="127"/>
      <c r="AC1463" s="127"/>
      <c r="AD1463" s="127"/>
      <c r="AE1463" s="127"/>
      <c r="AF1463" s="127"/>
      <c r="AG1463" s="127"/>
      <c r="AH1463" s="127"/>
      <c r="AI1463" s="127"/>
      <c r="AJ1463" s="127"/>
      <c r="AK1463" s="127"/>
      <c r="AL1463" s="127"/>
      <c r="AM1463" s="127"/>
      <c r="AN1463" s="127"/>
      <c r="AO1463" s="127"/>
      <c r="AP1463" s="127"/>
      <c r="AR1463" s="113"/>
      <c r="AS1463" s="113"/>
      <c r="AT1463" s="113"/>
    </row>
    <row r="1464" spans="1:46" s="114" customFormat="1" x14ac:dyDescent="0.2">
      <c r="A1464" s="113"/>
      <c r="B1464" s="120"/>
      <c r="C1464" s="120"/>
      <c r="D1464" s="120"/>
      <c r="E1464" s="120"/>
      <c r="F1464" s="120"/>
      <c r="G1464" s="120"/>
      <c r="H1464" s="120"/>
      <c r="I1464" s="120"/>
      <c r="J1464" s="120"/>
      <c r="K1464" s="120"/>
      <c r="L1464" s="120"/>
      <c r="M1464" s="120"/>
      <c r="N1464" s="120"/>
      <c r="O1464" s="120"/>
      <c r="P1464" s="120"/>
      <c r="Q1464" s="120"/>
      <c r="R1464" s="120"/>
      <c r="S1464" s="120"/>
      <c r="T1464" s="120"/>
      <c r="U1464" s="120"/>
      <c r="V1464" s="120"/>
      <c r="W1464" s="120"/>
      <c r="X1464" s="120"/>
      <c r="Y1464" s="127"/>
      <c r="Z1464" s="127"/>
      <c r="AA1464" s="127"/>
      <c r="AB1464" s="127"/>
      <c r="AC1464" s="127"/>
      <c r="AD1464" s="127"/>
      <c r="AE1464" s="127"/>
      <c r="AF1464" s="127"/>
      <c r="AG1464" s="127"/>
      <c r="AH1464" s="127"/>
      <c r="AI1464" s="127"/>
      <c r="AJ1464" s="127"/>
      <c r="AK1464" s="127"/>
      <c r="AL1464" s="127"/>
      <c r="AM1464" s="127"/>
      <c r="AN1464" s="127"/>
      <c r="AO1464" s="127"/>
      <c r="AP1464" s="127"/>
      <c r="AR1464" s="113"/>
      <c r="AS1464" s="113"/>
      <c r="AT1464" s="113"/>
    </row>
    <row r="1465" spans="1:46" s="114" customFormat="1" x14ac:dyDescent="0.2">
      <c r="A1465" s="113"/>
      <c r="B1465" s="120"/>
      <c r="C1465" s="120"/>
      <c r="D1465" s="120"/>
      <c r="E1465" s="120"/>
      <c r="F1465" s="120"/>
      <c r="G1465" s="120"/>
      <c r="H1465" s="120"/>
      <c r="I1465" s="120"/>
      <c r="J1465" s="120"/>
      <c r="K1465" s="120"/>
      <c r="L1465" s="120"/>
      <c r="M1465" s="120"/>
      <c r="N1465" s="120"/>
      <c r="O1465" s="120"/>
      <c r="P1465" s="120"/>
      <c r="Q1465" s="120"/>
      <c r="R1465" s="120"/>
      <c r="S1465" s="120"/>
      <c r="T1465" s="120"/>
      <c r="U1465" s="120"/>
      <c r="V1465" s="120"/>
      <c r="W1465" s="120"/>
      <c r="X1465" s="120"/>
      <c r="Y1465" s="127"/>
      <c r="Z1465" s="127"/>
      <c r="AA1465" s="127"/>
      <c r="AB1465" s="127"/>
      <c r="AC1465" s="127"/>
      <c r="AD1465" s="127"/>
      <c r="AE1465" s="127"/>
      <c r="AF1465" s="127"/>
      <c r="AG1465" s="127"/>
      <c r="AH1465" s="127"/>
      <c r="AI1465" s="127"/>
      <c r="AJ1465" s="127"/>
      <c r="AK1465" s="127"/>
      <c r="AL1465" s="127"/>
      <c r="AM1465" s="127"/>
      <c r="AN1465" s="127"/>
      <c r="AO1465" s="127"/>
      <c r="AP1465" s="127"/>
      <c r="AR1465" s="113"/>
      <c r="AS1465" s="113"/>
      <c r="AT1465" s="113"/>
    </row>
    <row r="1466" spans="1:46" s="114" customFormat="1" x14ac:dyDescent="0.2">
      <c r="A1466" s="113"/>
      <c r="B1466" s="120"/>
      <c r="C1466" s="120"/>
      <c r="D1466" s="120"/>
      <c r="E1466" s="120"/>
      <c r="F1466" s="120"/>
      <c r="G1466" s="120"/>
      <c r="H1466" s="120"/>
      <c r="I1466" s="120"/>
      <c r="J1466" s="120"/>
      <c r="K1466" s="120"/>
      <c r="L1466" s="120"/>
      <c r="M1466" s="120"/>
      <c r="N1466" s="120"/>
      <c r="O1466" s="120"/>
      <c r="P1466" s="120"/>
      <c r="Q1466" s="120"/>
      <c r="R1466" s="120"/>
      <c r="S1466" s="120"/>
      <c r="T1466" s="120"/>
      <c r="U1466" s="120"/>
      <c r="V1466" s="120"/>
      <c r="W1466" s="120"/>
      <c r="X1466" s="120"/>
      <c r="Y1466" s="127"/>
      <c r="Z1466" s="127"/>
      <c r="AA1466" s="127"/>
      <c r="AB1466" s="127"/>
      <c r="AC1466" s="127"/>
      <c r="AD1466" s="127"/>
      <c r="AE1466" s="127"/>
      <c r="AF1466" s="127"/>
      <c r="AG1466" s="127"/>
      <c r="AH1466" s="127"/>
      <c r="AI1466" s="127"/>
      <c r="AJ1466" s="127"/>
      <c r="AK1466" s="127"/>
      <c r="AL1466" s="127"/>
      <c r="AM1466" s="127"/>
      <c r="AN1466" s="127"/>
      <c r="AO1466" s="127"/>
      <c r="AP1466" s="127"/>
      <c r="AR1466" s="113"/>
      <c r="AS1466" s="113"/>
      <c r="AT1466" s="113"/>
    </row>
    <row r="1467" spans="1:46" s="114" customFormat="1" x14ac:dyDescent="0.2">
      <c r="A1467" s="113"/>
      <c r="B1467" s="120"/>
      <c r="C1467" s="120"/>
      <c r="D1467" s="120"/>
      <c r="E1467" s="120"/>
      <c r="F1467" s="120"/>
      <c r="G1467" s="120"/>
      <c r="H1467" s="120"/>
      <c r="I1467" s="120"/>
      <c r="J1467" s="120"/>
      <c r="K1467" s="120"/>
      <c r="L1467" s="120"/>
      <c r="M1467" s="120"/>
      <c r="N1467" s="120"/>
      <c r="O1467" s="120"/>
      <c r="P1467" s="120"/>
      <c r="Q1467" s="120"/>
      <c r="R1467" s="120"/>
      <c r="S1467" s="120"/>
      <c r="T1467" s="120"/>
      <c r="U1467" s="120"/>
      <c r="V1467" s="120"/>
      <c r="W1467" s="120"/>
      <c r="X1467" s="120"/>
      <c r="Y1467" s="127"/>
      <c r="Z1467" s="127"/>
      <c r="AA1467" s="127"/>
      <c r="AB1467" s="127"/>
      <c r="AC1467" s="127"/>
      <c r="AD1467" s="127"/>
      <c r="AE1467" s="127"/>
      <c r="AF1467" s="127"/>
      <c r="AG1467" s="127"/>
      <c r="AH1467" s="127"/>
      <c r="AI1467" s="127"/>
      <c r="AJ1467" s="127"/>
      <c r="AK1467" s="127"/>
      <c r="AL1467" s="127"/>
      <c r="AM1467" s="127"/>
      <c r="AN1467" s="127"/>
      <c r="AO1467" s="127"/>
      <c r="AP1467" s="127"/>
      <c r="AR1467" s="113"/>
      <c r="AS1467" s="113"/>
      <c r="AT1467" s="113"/>
    </row>
    <row r="1468" spans="1:46" s="114" customFormat="1" x14ac:dyDescent="0.2">
      <c r="A1468" s="113"/>
      <c r="B1468" s="120"/>
      <c r="C1468" s="120"/>
      <c r="D1468" s="120"/>
      <c r="E1468" s="120"/>
      <c r="F1468" s="120"/>
      <c r="G1468" s="120"/>
      <c r="H1468" s="120"/>
      <c r="I1468" s="120"/>
      <c r="J1468" s="120"/>
      <c r="K1468" s="120"/>
      <c r="L1468" s="120"/>
      <c r="M1468" s="120"/>
      <c r="N1468" s="120"/>
      <c r="O1468" s="120"/>
      <c r="P1468" s="120"/>
      <c r="Q1468" s="120"/>
      <c r="R1468" s="120"/>
      <c r="S1468" s="120"/>
      <c r="T1468" s="120"/>
      <c r="U1468" s="120"/>
      <c r="V1468" s="120"/>
      <c r="W1468" s="120"/>
      <c r="X1468" s="120"/>
      <c r="Y1468" s="127"/>
      <c r="Z1468" s="127"/>
      <c r="AA1468" s="127"/>
      <c r="AB1468" s="127"/>
      <c r="AC1468" s="127"/>
      <c r="AD1468" s="127"/>
      <c r="AE1468" s="127"/>
      <c r="AF1468" s="127"/>
      <c r="AG1468" s="127"/>
      <c r="AH1468" s="127"/>
      <c r="AI1468" s="127"/>
      <c r="AJ1468" s="127"/>
      <c r="AK1468" s="127"/>
      <c r="AL1468" s="127"/>
      <c r="AM1468" s="127"/>
      <c r="AN1468" s="127"/>
      <c r="AO1468" s="127"/>
      <c r="AP1468" s="127"/>
      <c r="AR1468" s="113"/>
      <c r="AS1468" s="113"/>
      <c r="AT1468" s="113"/>
    </row>
    <row r="1469" spans="1:46" s="114" customFormat="1" x14ac:dyDescent="0.2">
      <c r="A1469" s="113"/>
      <c r="B1469" s="120"/>
      <c r="C1469" s="120"/>
      <c r="D1469" s="120"/>
      <c r="E1469" s="120"/>
      <c r="F1469" s="120"/>
      <c r="G1469" s="120"/>
      <c r="H1469" s="120"/>
      <c r="I1469" s="120"/>
      <c r="J1469" s="120"/>
      <c r="K1469" s="120"/>
      <c r="L1469" s="120"/>
      <c r="M1469" s="120"/>
      <c r="N1469" s="120"/>
      <c r="O1469" s="120"/>
      <c r="P1469" s="120"/>
      <c r="Q1469" s="120"/>
      <c r="R1469" s="120"/>
      <c r="S1469" s="120"/>
      <c r="T1469" s="120"/>
      <c r="U1469" s="120"/>
      <c r="V1469" s="120"/>
      <c r="W1469" s="120"/>
      <c r="X1469" s="120"/>
      <c r="Y1469" s="127"/>
      <c r="Z1469" s="127"/>
      <c r="AA1469" s="127"/>
      <c r="AB1469" s="127"/>
      <c r="AC1469" s="127"/>
      <c r="AD1469" s="127"/>
      <c r="AE1469" s="127"/>
      <c r="AF1469" s="127"/>
      <c r="AG1469" s="127"/>
      <c r="AH1469" s="127"/>
      <c r="AI1469" s="127"/>
      <c r="AJ1469" s="127"/>
      <c r="AK1469" s="127"/>
      <c r="AL1469" s="127"/>
      <c r="AM1469" s="127"/>
      <c r="AN1469" s="127"/>
      <c r="AO1469" s="127"/>
      <c r="AP1469" s="127"/>
      <c r="AR1469" s="113"/>
      <c r="AS1469" s="113"/>
      <c r="AT1469" s="113"/>
    </row>
    <row r="1470" spans="1:46" s="114" customFormat="1" x14ac:dyDescent="0.2">
      <c r="A1470" s="113"/>
      <c r="B1470" s="120"/>
      <c r="C1470" s="120"/>
      <c r="D1470" s="120"/>
      <c r="E1470" s="120"/>
      <c r="F1470" s="120"/>
      <c r="G1470" s="120"/>
      <c r="H1470" s="120"/>
      <c r="I1470" s="120"/>
      <c r="J1470" s="120"/>
      <c r="K1470" s="120"/>
      <c r="L1470" s="120"/>
      <c r="M1470" s="120"/>
      <c r="N1470" s="120"/>
      <c r="O1470" s="120"/>
      <c r="P1470" s="120"/>
      <c r="Q1470" s="120"/>
      <c r="R1470" s="120"/>
      <c r="S1470" s="120"/>
      <c r="T1470" s="120"/>
      <c r="U1470" s="120"/>
      <c r="V1470" s="120"/>
      <c r="W1470" s="120"/>
      <c r="X1470" s="120"/>
      <c r="Y1470" s="127"/>
      <c r="Z1470" s="127"/>
      <c r="AA1470" s="127"/>
      <c r="AB1470" s="127"/>
      <c r="AC1470" s="127"/>
      <c r="AD1470" s="127"/>
      <c r="AE1470" s="127"/>
      <c r="AF1470" s="127"/>
      <c r="AG1470" s="127"/>
      <c r="AH1470" s="127"/>
      <c r="AI1470" s="127"/>
      <c r="AJ1470" s="127"/>
      <c r="AK1470" s="127"/>
      <c r="AL1470" s="127"/>
      <c r="AM1470" s="127"/>
      <c r="AN1470" s="127"/>
      <c r="AO1470" s="127"/>
      <c r="AP1470" s="127"/>
      <c r="AR1470" s="113"/>
      <c r="AS1470" s="113"/>
      <c r="AT1470" s="113"/>
    </row>
    <row r="1471" spans="1:46" s="114" customFormat="1" x14ac:dyDescent="0.2">
      <c r="A1471" s="113"/>
      <c r="B1471" s="120"/>
      <c r="C1471" s="120"/>
      <c r="D1471" s="120"/>
      <c r="E1471" s="120"/>
      <c r="F1471" s="120"/>
      <c r="G1471" s="120"/>
      <c r="H1471" s="120"/>
      <c r="I1471" s="120"/>
      <c r="J1471" s="120"/>
      <c r="K1471" s="120"/>
      <c r="L1471" s="120"/>
      <c r="M1471" s="120"/>
      <c r="N1471" s="120"/>
      <c r="O1471" s="120"/>
      <c r="P1471" s="120"/>
      <c r="Q1471" s="120"/>
      <c r="R1471" s="120"/>
      <c r="S1471" s="120"/>
      <c r="T1471" s="120"/>
      <c r="U1471" s="120"/>
      <c r="V1471" s="120"/>
      <c r="W1471" s="120"/>
      <c r="X1471" s="120"/>
      <c r="Y1471" s="127"/>
      <c r="Z1471" s="127"/>
      <c r="AA1471" s="127"/>
      <c r="AB1471" s="127"/>
      <c r="AC1471" s="127"/>
      <c r="AD1471" s="127"/>
      <c r="AE1471" s="127"/>
      <c r="AF1471" s="127"/>
      <c r="AG1471" s="127"/>
      <c r="AH1471" s="127"/>
      <c r="AI1471" s="127"/>
      <c r="AJ1471" s="127"/>
      <c r="AK1471" s="127"/>
      <c r="AL1471" s="127"/>
      <c r="AM1471" s="127"/>
      <c r="AN1471" s="127"/>
      <c r="AO1471" s="127"/>
      <c r="AP1471" s="127"/>
      <c r="AR1471" s="113"/>
      <c r="AS1471" s="113"/>
      <c r="AT1471" s="113"/>
    </row>
    <row r="1472" spans="1:46" s="114" customFormat="1" x14ac:dyDescent="0.2">
      <c r="A1472" s="113"/>
      <c r="B1472" s="120"/>
      <c r="C1472" s="120"/>
      <c r="D1472" s="120"/>
      <c r="E1472" s="120"/>
      <c r="F1472" s="120"/>
      <c r="G1472" s="120"/>
      <c r="H1472" s="120"/>
      <c r="I1472" s="120"/>
      <c r="J1472" s="120"/>
      <c r="K1472" s="120"/>
      <c r="L1472" s="120"/>
      <c r="M1472" s="120"/>
      <c r="N1472" s="120"/>
      <c r="O1472" s="120"/>
      <c r="P1472" s="120"/>
      <c r="Q1472" s="120"/>
      <c r="R1472" s="120"/>
      <c r="S1472" s="120"/>
      <c r="T1472" s="120"/>
      <c r="U1472" s="120"/>
      <c r="V1472" s="120"/>
      <c r="W1472" s="120"/>
      <c r="X1472" s="120"/>
      <c r="Y1472" s="127"/>
      <c r="Z1472" s="127"/>
      <c r="AA1472" s="127"/>
      <c r="AB1472" s="127"/>
      <c r="AC1472" s="127"/>
      <c r="AD1472" s="127"/>
      <c r="AE1472" s="127"/>
      <c r="AF1472" s="127"/>
      <c r="AG1472" s="127"/>
      <c r="AH1472" s="127"/>
      <c r="AI1472" s="127"/>
      <c r="AJ1472" s="127"/>
      <c r="AK1472" s="127"/>
      <c r="AL1472" s="127"/>
      <c r="AM1472" s="127"/>
      <c r="AN1472" s="127"/>
      <c r="AO1472" s="127"/>
      <c r="AP1472" s="127"/>
      <c r="AR1472" s="113"/>
      <c r="AS1472" s="113"/>
      <c r="AT1472" s="113"/>
    </row>
    <row r="1473" spans="1:46" s="114" customFormat="1" x14ac:dyDescent="0.2">
      <c r="A1473" s="113"/>
      <c r="B1473" s="120"/>
      <c r="C1473" s="120"/>
      <c r="D1473" s="120"/>
      <c r="E1473" s="120"/>
      <c r="F1473" s="120"/>
      <c r="G1473" s="120"/>
      <c r="H1473" s="120"/>
      <c r="I1473" s="120"/>
      <c r="J1473" s="120"/>
      <c r="K1473" s="120"/>
      <c r="L1473" s="120"/>
      <c r="M1473" s="120"/>
      <c r="N1473" s="120"/>
      <c r="O1473" s="120"/>
      <c r="P1473" s="120"/>
      <c r="Q1473" s="120"/>
      <c r="R1473" s="120"/>
      <c r="S1473" s="120"/>
      <c r="T1473" s="120"/>
      <c r="U1473" s="120"/>
      <c r="V1473" s="120"/>
      <c r="W1473" s="120"/>
      <c r="X1473" s="120"/>
      <c r="Y1473" s="127"/>
      <c r="Z1473" s="127"/>
      <c r="AA1473" s="127"/>
      <c r="AB1473" s="127"/>
      <c r="AC1473" s="127"/>
      <c r="AD1473" s="127"/>
      <c r="AE1473" s="127"/>
      <c r="AF1473" s="127"/>
      <c r="AG1473" s="127"/>
      <c r="AH1473" s="127"/>
      <c r="AI1473" s="127"/>
      <c r="AJ1473" s="127"/>
      <c r="AK1473" s="127"/>
      <c r="AL1473" s="127"/>
      <c r="AM1473" s="127"/>
      <c r="AN1473" s="127"/>
      <c r="AO1473" s="127"/>
      <c r="AP1473" s="127"/>
      <c r="AR1473" s="113"/>
      <c r="AS1473" s="113"/>
      <c r="AT1473" s="113"/>
    </row>
    <row r="1474" spans="1:46" s="114" customFormat="1" x14ac:dyDescent="0.2">
      <c r="A1474" s="113"/>
      <c r="B1474" s="120"/>
      <c r="C1474" s="120"/>
      <c r="D1474" s="120"/>
      <c r="E1474" s="120"/>
      <c r="F1474" s="120"/>
      <c r="G1474" s="120"/>
      <c r="H1474" s="120"/>
      <c r="I1474" s="120"/>
      <c r="J1474" s="120"/>
      <c r="K1474" s="120"/>
      <c r="L1474" s="120"/>
      <c r="M1474" s="120"/>
      <c r="N1474" s="120"/>
      <c r="O1474" s="120"/>
      <c r="P1474" s="120"/>
      <c r="Q1474" s="120"/>
      <c r="R1474" s="120"/>
      <c r="S1474" s="120"/>
      <c r="T1474" s="120"/>
      <c r="U1474" s="120"/>
      <c r="V1474" s="120"/>
      <c r="W1474" s="120"/>
      <c r="X1474" s="120"/>
      <c r="Y1474" s="127"/>
      <c r="Z1474" s="127"/>
      <c r="AA1474" s="127"/>
      <c r="AB1474" s="127"/>
      <c r="AC1474" s="127"/>
      <c r="AD1474" s="127"/>
      <c r="AE1474" s="127"/>
      <c r="AF1474" s="127"/>
      <c r="AG1474" s="127"/>
      <c r="AH1474" s="127"/>
      <c r="AI1474" s="127"/>
      <c r="AJ1474" s="127"/>
      <c r="AK1474" s="127"/>
      <c r="AL1474" s="127"/>
      <c r="AM1474" s="127"/>
      <c r="AN1474" s="127"/>
      <c r="AO1474" s="127"/>
      <c r="AP1474" s="127"/>
      <c r="AR1474" s="113"/>
      <c r="AS1474" s="113"/>
      <c r="AT1474" s="113"/>
    </row>
    <row r="1475" spans="1:46" s="114" customFormat="1" x14ac:dyDescent="0.2">
      <c r="A1475" s="113"/>
      <c r="B1475" s="120"/>
      <c r="C1475" s="120"/>
      <c r="D1475" s="120"/>
      <c r="E1475" s="120"/>
      <c r="F1475" s="120"/>
      <c r="G1475" s="120"/>
      <c r="H1475" s="120"/>
      <c r="I1475" s="120"/>
      <c r="J1475" s="120"/>
      <c r="K1475" s="120"/>
      <c r="L1475" s="120"/>
      <c r="M1475" s="120"/>
      <c r="N1475" s="120"/>
      <c r="O1475" s="120"/>
      <c r="P1475" s="120"/>
      <c r="Q1475" s="120"/>
      <c r="R1475" s="120"/>
      <c r="S1475" s="120"/>
      <c r="T1475" s="120"/>
      <c r="U1475" s="120"/>
      <c r="V1475" s="120"/>
      <c r="W1475" s="120"/>
      <c r="X1475" s="120"/>
      <c r="Y1475" s="127"/>
      <c r="Z1475" s="127"/>
      <c r="AA1475" s="127"/>
      <c r="AB1475" s="127"/>
      <c r="AC1475" s="127"/>
      <c r="AD1475" s="127"/>
      <c r="AE1475" s="127"/>
      <c r="AF1475" s="127"/>
      <c r="AG1475" s="127"/>
      <c r="AH1475" s="127"/>
      <c r="AI1475" s="127"/>
      <c r="AJ1475" s="127"/>
      <c r="AK1475" s="127"/>
      <c r="AL1475" s="127"/>
      <c r="AM1475" s="127"/>
      <c r="AN1475" s="127"/>
      <c r="AO1475" s="127"/>
      <c r="AP1475" s="127"/>
      <c r="AR1475" s="113"/>
      <c r="AS1475" s="113"/>
      <c r="AT1475" s="113"/>
    </row>
    <row r="1476" spans="1:46" s="114" customFormat="1" x14ac:dyDescent="0.2">
      <c r="A1476" s="113"/>
      <c r="B1476" s="120"/>
      <c r="C1476" s="120"/>
      <c r="D1476" s="120"/>
      <c r="E1476" s="120"/>
      <c r="F1476" s="120"/>
      <c r="G1476" s="120"/>
      <c r="H1476" s="120"/>
      <c r="I1476" s="120"/>
      <c r="J1476" s="120"/>
      <c r="K1476" s="120"/>
      <c r="L1476" s="120"/>
      <c r="M1476" s="120"/>
      <c r="N1476" s="120"/>
      <c r="O1476" s="120"/>
      <c r="P1476" s="120"/>
      <c r="Q1476" s="120"/>
      <c r="R1476" s="120"/>
      <c r="S1476" s="120"/>
      <c r="T1476" s="120"/>
      <c r="U1476" s="120"/>
      <c r="V1476" s="120"/>
      <c r="W1476" s="120"/>
      <c r="X1476" s="120"/>
      <c r="Y1476" s="127"/>
      <c r="Z1476" s="127"/>
      <c r="AA1476" s="127"/>
      <c r="AB1476" s="127"/>
      <c r="AC1476" s="127"/>
      <c r="AD1476" s="127"/>
      <c r="AE1476" s="127"/>
      <c r="AF1476" s="127"/>
      <c r="AG1476" s="127"/>
      <c r="AH1476" s="127"/>
      <c r="AI1476" s="127"/>
      <c r="AJ1476" s="127"/>
      <c r="AK1476" s="127"/>
      <c r="AL1476" s="127"/>
      <c r="AM1476" s="127"/>
      <c r="AN1476" s="127"/>
      <c r="AO1476" s="127"/>
      <c r="AP1476" s="127"/>
      <c r="AR1476" s="113"/>
      <c r="AS1476" s="113"/>
      <c r="AT1476" s="113"/>
    </row>
    <row r="1477" spans="1:46" s="114" customFormat="1" x14ac:dyDescent="0.2">
      <c r="A1477" s="113"/>
      <c r="B1477" s="120"/>
      <c r="C1477" s="120"/>
      <c r="D1477" s="120"/>
      <c r="E1477" s="120"/>
      <c r="F1477" s="120"/>
      <c r="G1477" s="120"/>
      <c r="H1477" s="120"/>
      <c r="I1477" s="120"/>
      <c r="J1477" s="120"/>
      <c r="K1477" s="120"/>
      <c r="L1477" s="120"/>
      <c r="M1477" s="120"/>
      <c r="N1477" s="120"/>
      <c r="O1477" s="120"/>
      <c r="P1477" s="120"/>
      <c r="Q1477" s="120"/>
      <c r="R1477" s="120"/>
      <c r="S1477" s="120"/>
      <c r="T1477" s="120"/>
      <c r="U1477" s="120"/>
      <c r="V1477" s="120"/>
      <c r="W1477" s="120"/>
      <c r="X1477" s="120"/>
      <c r="Y1477" s="127"/>
      <c r="Z1477" s="127"/>
      <c r="AA1477" s="127"/>
      <c r="AB1477" s="127"/>
      <c r="AC1477" s="127"/>
      <c r="AD1477" s="127"/>
      <c r="AE1477" s="127"/>
      <c r="AF1477" s="127"/>
      <c r="AG1477" s="127"/>
      <c r="AH1477" s="127"/>
      <c r="AI1477" s="127"/>
      <c r="AJ1477" s="127"/>
      <c r="AK1477" s="127"/>
      <c r="AL1477" s="127"/>
      <c r="AM1477" s="127"/>
      <c r="AN1477" s="127"/>
      <c r="AO1477" s="127"/>
      <c r="AP1477" s="127"/>
      <c r="AR1477" s="113"/>
      <c r="AS1477" s="113"/>
      <c r="AT1477" s="113"/>
    </row>
    <row r="1478" spans="1:46" s="114" customFormat="1" x14ac:dyDescent="0.2">
      <c r="A1478" s="113"/>
      <c r="B1478" s="120"/>
      <c r="C1478" s="120"/>
      <c r="D1478" s="120"/>
      <c r="E1478" s="120"/>
      <c r="F1478" s="120"/>
      <c r="G1478" s="120"/>
      <c r="H1478" s="120"/>
      <c r="I1478" s="120"/>
      <c r="J1478" s="120"/>
      <c r="K1478" s="120"/>
      <c r="L1478" s="120"/>
      <c r="M1478" s="120"/>
      <c r="N1478" s="120"/>
      <c r="O1478" s="120"/>
      <c r="P1478" s="120"/>
      <c r="Q1478" s="120"/>
      <c r="R1478" s="120"/>
      <c r="S1478" s="120"/>
      <c r="T1478" s="120"/>
      <c r="U1478" s="120"/>
      <c r="V1478" s="120"/>
      <c r="W1478" s="120"/>
      <c r="X1478" s="120"/>
      <c r="Y1478" s="127"/>
      <c r="Z1478" s="127"/>
      <c r="AA1478" s="127"/>
      <c r="AB1478" s="127"/>
      <c r="AC1478" s="127"/>
      <c r="AD1478" s="127"/>
      <c r="AE1478" s="127"/>
      <c r="AF1478" s="127"/>
      <c r="AG1478" s="127"/>
      <c r="AH1478" s="127"/>
      <c r="AI1478" s="127"/>
      <c r="AJ1478" s="127"/>
      <c r="AK1478" s="127"/>
      <c r="AL1478" s="127"/>
      <c r="AM1478" s="127"/>
      <c r="AN1478" s="127"/>
      <c r="AO1478" s="127"/>
      <c r="AP1478" s="127"/>
      <c r="AR1478" s="113"/>
      <c r="AS1478" s="113"/>
      <c r="AT1478" s="113"/>
    </row>
    <row r="1479" spans="1:46" s="114" customFormat="1" x14ac:dyDescent="0.2">
      <c r="A1479" s="113"/>
      <c r="B1479" s="120"/>
      <c r="C1479" s="120"/>
      <c r="D1479" s="120"/>
      <c r="E1479" s="120"/>
      <c r="F1479" s="120"/>
      <c r="G1479" s="120"/>
      <c r="H1479" s="120"/>
      <c r="I1479" s="120"/>
      <c r="J1479" s="120"/>
      <c r="K1479" s="120"/>
      <c r="L1479" s="120"/>
      <c r="M1479" s="120"/>
      <c r="N1479" s="120"/>
      <c r="O1479" s="120"/>
      <c r="P1479" s="120"/>
      <c r="Q1479" s="120"/>
      <c r="R1479" s="120"/>
      <c r="S1479" s="120"/>
      <c r="T1479" s="120"/>
      <c r="U1479" s="120"/>
      <c r="V1479" s="120"/>
      <c r="W1479" s="120"/>
      <c r="X1479" s="120"/>
      <c r="Y1479" s="127"/>
      <c r="Z1479" s="127"/>
      <c r="AA1479" s="127"/>
      <c r="AB1479" s="127"/>
      <c r="AC1479" s="127"/>
      <c r="AD1479" s="127"/>
      <c r="AE1479" s="127"/>
      <c r="AF1479" s="127"/>
      <c r="AG1479" s="127"/>
      <c r="AH1479" s="127"/>
      <c r="AI1479" s="127"/>
      <c r="AJ1479" s="127"/>
      <c r="AK1479" s="127"/>
      <c r="AL1479" s="127"/>
      <c r="AM1479" s="127"/>
      <c r="AN1479" s="127"/>
      <c r="AO1479" s="127"/>
      <c r="AP1479" s="127"/>
      <c r="AR1479" s="113"/>
      <c r="AS1479" s="113"/>
      <c r="AT1479" s="113"/>
    </row>
    <row r="1480" spans="1:46" s="114" customFormat="1" x14ac:dyDescent="0.2">
      <c r="A1480" s="113"/>
      <c r="B1480" s="120"/>
      <c r="C1480" s="120"/>
      <c r="D1480" s="120"/>
      <c r="E1480" s="120"/>
      <c r="F1480" s="120"/>
      <c r="G1480" s="120"/>
      <c r="H1480" s="120"/>
      <c r="I1480" s="120"/>
      <c r="J1480" s="120"/>
      <c r="K1480" s="120"/>
      <c r="L1480" s="120"/>
      <c r="M1480" s="120"/>
      <c r="N1480" s="120"/>
      <c r="O1480" s="120"/>
      <c r="P1480" s="120"/>
      <c r="Q1480" s="120"/>
      <c r="R1480" s="120"/>
      <c r="S1480" s="120"/>
      <c r="T1480" s="120"/>
      <c r="U1480" s="120"/>
      <c r="V1480" s="120"/>
      <c r="W1480" s="120"/>
      <c r="X1480" s="120"/>
      <c r="Y1480" s="127"/>
      <c r="Z1480" s="127"/>
      <c r="AA1480" s="127"/>
      <c r="AB1480" s="127"/>
      <c r="AC1480" s="127"/>
      <c r="AD1480" s="127"/>
      <c r="AE1480" s="127"/>
      <c r="AF1480" s="127"/>
      <c r="AG1480" s="127"/>
      <c r="AH1480" s="127"/>
      <c r="AI1480" s="127"/>
      <c r="AJ1480" s="127"/>
      <c r="AK1480" s="127"/>
      <c r="AL1480" s="127"/>
      <c r="AM1480" s="127"/>
      <c r="AN1480" s="127"/>
      <c r="AO1480" s="127"/>
      <c r="AP1480" s="127"/>
      <c r="AR1480" s="113"/>
      <c r="AS1480" s="113"/>
      <c r="AT1480" s="113"/>
    </row>
    <row r="1481" spans="1:46" s="114" customFormat="1" x14ac:dyDescent="0.2">
      <c r="A1481" s="113"/>
      <c r="B1481" s="120"/>
      <c r="C1481" s="120"/>
      <c r="D1481" s="120"/>
      <c r="E1481" s="120"/>
      <c r="F1481" s="120"/>
      <c r="G1481" s="120"/>
      <c r="H1481" s="120"/>
      <c r="I1481" s="120"/>
      <c r="J1481" s="120"/>
      <c r="K1481" s="120"/>
      <c r="L1481" s="120"/>
      <c r="M1481" s="120"/>
      <c r="N1481" s="120"/>
      <c r="O1481" s="120"/>
      <c r="P1481" s="120"/>
      <c r="Q1481" s="120"/>
      <c r="R1481" s="120"/>
      <c r="S1481" s="120"/>
      <c r="T1481" s="120"/>
      <c r="U1481" s="120"/>
      <c r="V1481" s="120"/>
      <c r="W1481" s="120"/>
      <c r="X1481" s="120"/>
      <c r="Y1481" s="127"/>
      <c r="Z1481" s="127"/>
      <c r="AA1481" s="127"/>
      <c r="AB1481" s="127"/>
      <c r="AC1481" s="127"/>
      <c r="AD1481" s="127"/>
      <c r="AE1481" s="127"/>
      <c r="AF1481" s="127"/>
      <c r="AG1481" s="127"/>
      <c r="AH1481" s="127"/>
      <c r="AI1481" s="127"/>
      <c r="AJ1481" s="127"/>
      <c r="AK1481" s="127"/>
      <c r="AL1481" s="127"/>
      <c r="AM1481" s="127"/>
      <c r="AN1481" s="127"/>
      <c r="AO1481" s="127"/>
      <c r="AP1481" s="127"/>
      <c r="AR1481" s="113"/>
      <c r="AS1481" s="113"/>
      <c r="AT1481" s="113"/>
    </row>
    <row r="1482" spans="1:46" s="114" customFormat="1" x14ac:dyDescent="0.2">
      <c r="A1482" s="113"/>
      <c r="B1482" s="120"/>
      <c r="C1482" s="120"/>
      <c r="D1482" s="120"/>
      <c r="E1482" s="120"/>
      <c r="F1482" s="120"/>
      <c r="G1482" s="120"/>
      <c r="H1482" s="120"/>
      <c r="I1482" s="120"/>
      <c r="J1482" s="120"/>
      <c r="K1482" s="120"/>
      <c r="L1482" s="120"/>
      <c r="M1482" s="120"/>
      <c r="N1482" s="120"/>
      <c r="O1482" s="120"/>
      <c r="P1482" s="120"/>
      <c r="Q1482" s="120"/>
      <c r="R1482" s="120"/>
      <c r="S1482" s="120"/>
      <c r="T1482" s="120"/>
      <c r="U1482" s="120"/>
      <c r="V1482" s="120"/>
      <c r="W1482" s="120"/>
      <c r="X1482" s="120"/>
      <c r="Y1482" s="127"/>
      <c r="Z1482" s="127"/>
      <c r="AA1482" s="127"/>
      <c r="AB1482" s="127"/>
      <c r="AC1482" s="127"/>
      <c r="AD1482" s="127"/>
      <c r="AE1482" s="127"/>
      <c r="AF1482" s="127"/>
      <c r="AG1482" s="127"/>
      <c r="AH1482" s="127"/>
      <c r="AI1482" s="127"/>
      <c r="AJ1482" s="127"/>
      <c r="AK1482" s="127"/>
      <c r="AL1482" s="127"/>
      <c r="AM1482" s="127"/>
      <c r="AN1482" s="127"/>
      <c r="AO1482" s="127"/>
      <c r="AP1482" s="127"/>
      <c r="AR1482" s="113"/>
      <c r="AS1482" s="113"/>
      <c r="AT1482" s="113"/>
    </row>
    <row r="1483" spans="1:46" s="114" customFormat="1" x14ac:dyDescent="0.2">
      <c r="A1483" s="113"/>
      <c r="B1483" s="120"/>
      <c r="C1483" s="120"/>
      <c r="D1483" s="120"/>
      <c r="E1483" s="120"/>
      <c r="F1483" s="120"/>
      <c r="G1483" s="120"/>
      <c r="H1483" s="120"/>
      <c r="I1483" s="120"/>
      <c r="J1483" s="120"/>
      <c r="K1483" s="120"/>
      <c r="L1483" s="120"/>
      <c r="M1483" s="120"/>
      <c r="N1483" s="120"/>
      <c r="O1483" s="120"/>
      <c r="P1483" s="120"/>
      <c r="Q1483" s="120"/>
      <c r="R1483" s="120"/>
      <c r="S1483" s="120"/>
      <c r="T1483" s="120"/>
      <c r="U1483" s="120"/>
      <c r="V1483" s="120"/>
      <c r="W1483" s="120"/>
      <c r="X1483" s="120"/>
      <c r="Y1483" s="127"/>
      <c r="Z1483" s="127"/>
      <c r="AA1483" s="127"/>
      <c r="AB1483" s="127"/>
      <c r="AC1483" s="127"/>
      <c r="AD1483" s="127"/>
      <c r="AE1483" s="127"/>
      <c r="AF1483" s="127"/>
      <c r="AG1483" s="127"/>
      <c r="AH1483" s="127"/>
      <c r="AI1483" s="127"/>
      <c r="AJ1483" s="127"/>
      <c r="AK1483" s="127"/>
      <c r="AL1483" s="127"/>
      <c r="AM1483" s="127"/>
      <c r="AN1483" s="127"/>
      <c r="AO1483" s="127"/>
      <c r="AP1483" s="127"/>
      <c r="AR1483" s="113"/>
      <c r="AS1483" s="113"/>
      <c r="AT1483" s="113"/>
    </row>
    <row r="1484" spans="1:46" s="114" customFormat="1" x14ac:dyDescent="0.2">
      <c r="A1484" s="113"/>
      <c r="B1484" s="120"/>
      <c r="C1484" s="120"/>
      <c r="D1484" s="120"/>
      <c r="E1484" s="120"/>
      <c r="F1484" s="120"/>
      <c r="G1484" s="120"/>
      <c r="H1484" s="120"/>
      <c r="I1484" s="120"/>
      <c r="J1484" s="120"/>
      <c r="K1484" s="120"/>
      <c r="L1484" s="120"/>
      <c r="M1484" s="120"/>
      <c r="N1484" s="120"/>
      <c r="O1484" s="120"/>
      <c r="P1484" s="120"/>
      <c r="Q1484" s="120"/>
      <c r="R1484" s="120"/>
      <c r="S1484" s="120"/>
      <c r="T1484" s="120"/>
      <c r="U1484" s="120"/>
      <c r="V1484" s="120"/>
      <c r="W1484" s="120"/>
      <c r="X1484" s="120"/>
      <c r="Y1484" s="127"/>
      <c r="Z1484" s="127"/>
      <c r="AA1484" s="127"/>
      <c r="AB1484" s="127"/>
      <c r="AC1484" s="127"/>
      <c r="AD1484" s="127"/>
      <c r="AE1484" s="127"/>
      <c r="AF1484" s="127"/>
      <c r="AG1484" s="127"/>
      <c r="AH1484" s="127"/>
      <c r="AI1484" s="127"/>
      <c r="AJ1484" s="127"/>
      <c r="AK1484" s="127"/>
      <c r="AL1484" s="127"/>
      <c r="AM1484" s="127"/>
      <c r="AN1484" s="127"/>
      <c r="AO1484" s="127"/>
      <c r="AP1484" s="127"/>
      <c r="AR1484" s="113"/>
      <c r="AS1484" s="113"/>
      <c r="AT1484" s="113"/>
    </row>
    <row r="1485" spans="1:46" s="114" customFormat="1" x14ac:dyDescent="0.2">
      <c r="A1485" s="113"/>
      <c r="B1485" s="120"/>
      <c r="C1485" s="120"/>
      <c r="D1485" s="120"/>
      <c r="E1485" s="120"/>
      <c r="F1485" s="120"/>
      <c r="G1485" s="120"/>
      <c r="H1485" s="120"/>
      <c r="I1485" s="120"/>
      <c r="J1485" s="120"/>
      <c r="K1485" s="120"/>
      <c r="L1485" s="120"/>
      <c r="M1485" s="120"/>
      <c r="N1485" s="120"/>
      <c r="O1485" s="120"/>
      <c r="P1485" s="120"/>
      <c r="Q1485" s="120"/>
      <c r="R1485" s="120"/>
      <c r="S1485" s="120"/>
      <c r="T1485" s="120"/>
      <c r="U1485" s="120"/>
      <c r="V1485" s="120"/>
      <c r="W1485" s="120"/>
      <c r="X1485" s="120"/>
      <c r="Y1485" s="127"/>
      <c r="Z1485" s="127"/>
      <c r="AA1485" s="127"/>
      <c r="AB1485" s="127"/>
      <c r="AC1485" s="127"/>
      <c r="AD1485" s="127"/>
      <c r="AE1485" s="127"/>
      <c r="AF1485" s="127"/>
      <c r="AG1485" s="127"/>
      <c r="AH1485" s="127"/>
      <c r="AI1485" s="127"/>
      <c r="AJ1485" s="127"/>
      <c r="AK1485" s="127"/>
      <c r="AL1485" s="127"/>
      <c r="AM1485" s="127"/>
      <c r="AN1485" s="127"/>
      <c r="AO1485" s="127"/>
      <c r="AP1485" s="127"/>
      <c r="AR1485" s="113"/>
      <c r="AS1485" s="113"/>
      <c r="AT1485" s="113"/>
    </row>
    <row r="1486" spans="1:46" s="114" customFormat="1" x14ac:dyDescent="0.2">
      <c r="A1486" s="113"/>
      <c r="B1486" s="120"/>
      <c r="C1486" s="120"/>
      <c r="D1486" s="120"/>
      <c r="E1486" s="120"/>
      <c r="F1486" s="120"/>
      <c r="G1486" s="120"/>
      <c r="H1486" s="120"/>
      <c r="I1486" s="120"/>
      <c r="J1486" s="120"/>
      <c r="K1486" s="120"/>
      <c r="L1486" s="120"/>
      <c r="M1486" s="120"/>
      <c r="N1486" s="120"/>
      <c r="O1486" s="120"/>
      <c r="P1486" s="120"/>
      <c r="Q1486" s="120"/>
      <c r="R1486" s="120"/>
      <c r="S1486" s="120"/>
      <c r="T1486" s="120"/>
      <c r="U1486" s="120"/>
      <c r="V1486" s="120"/>
      <c r="W1486" s="120"/>
      <c r="X1486" s="120"/>
      <c r="Y1486" s="127"/>
      <c r="Z1486" s="127"/>
      <c r="AA1486" s="127"/>
      <c r="AB1486" s="127"/>
      <c r="AC1486" s="127"/>
      <c r="AD1486" s="127"/>
      <c r="AE1486" s="127"/>
      <c r="AF1486" s="127"/>
      <c r="AG1486" s="127"/>
      <c r="AH1486" s="127"/>
      <c r="AI1486" s="127"/>
      <c r="AJ1486" s="127"/>
      <c r="AK1486" s="127"/>
      <c r="AL1486" s="127"/>
      <c r="AM1486" s="127"/>
      <c r="AN1486" s="127"/>
      <c r="AO1486" s="127"/>
      <c r="AP1486" s="127"/>
      <c r="AR1486" s="113"/>
      <c r="AS1486" s="113"/>
      <c r="AT1486" s="113"/>
    </row>
    <row r="1487" spans="1:46" s="114" customFormat="1" x14ac:dyDescent="0.2">
      <c r="A1487" s="113"/>
      <c r="B1487" s="120"/>
      <c r="C1487" s="120"/>
      <c r="D1487" s="120"/>
      <c r="E1487" s="120"/>
      <c r="F1487" s="120"/>
      <c r="G1487" s="120"/>
      <c r="H1487" s="120"/>
      <c r="I1487" s="120"/>
      <c r="J1487" s="120"/>
      <c r="K1487" s="120"/>
      <c r="L1487" s="120"/>
      <c r="M1487" s="120"/>
      <c r="N1487" s="120"/>
      <c r="O1487" s="120"/>
      <c r="P1487" s="120"/>
      <c r="Q1487" s="120"/>
      <c r="R1487" s="120"/>
      <c r="S1487" s="120"/>
      <c r="T1487" s="120"/>
      <c r="U1487" s="120"/>
      <c r="V1487" s="120"/>
      <c r="W1487" s="120"/>
      <c r="X1487" s="120"/>
      <c r="Y1487" s="127"/>
      <c r="Z1487" s="127"/>
      <c r="AA1487" s="127"/>
      <c r="AB1487" s="127"/>
      <c r="AC1487" s="127"/>
      <c r="AD1487" s="127"/>
      <c r="AE1487" s="127"/>
      <c r="AF1487" s="127"/>
      <c r="AG1487" s="127"/>
      <c r="AH1487" s="127"/>
      <c r="AI1487" s="127"/>
      <c r="AJ1487" s="127"/>
      <c r="AK1487" s="127"/>
      <c r="AL1487" s="127"/>
      <c r="AM1487" s="127"/>
      <c r="AN1487" s="127"/>
      <c r="AO1487" s="127"/>
      <c r="AP1487" s="127"/>
      <c r="AR1487" s="113"/>
      <c r="AS1487" s="113"/>
      <c r="AT1487" s="113"/>
    </row>
    <row r="1488" spans="1:46" s="114" customFormat="1" x14ac:dyDescent="0.2">
      <c r="A1488" s="113"/>
      <c r="B1488" s="120"/>
      <c r="C1488" s="120"/>
      <c r="D1488" s="120"/>
      <c r="E1488" s="120"/>
      <c r="F1488" s="120"/>
      <c r="G1488" s="120"/>
      <c r="H1488" s="120"/>
      <c r="I1488" s="120"/>
      <c r="J1488" s="120"/>
      <c r="K1488" s="120"/>
      <c r="L1488" s="120"/>
      <c r="M1488" s="120"/>
      <c r="N1488" s="120"/>
      <c r="O1488" s="120"/>
      <c r="P1488" s="120"/>
      <c r="Q1488" s="120"/>
      <c r="R1488" s="120"/>
      <c r="S1488" s="120"/>
      <c r="T1488" s="120"/>
      <c r="U1488" s="120"/>
      <c r="V1488" s="120"/>
      <c r="W1488" s="120"/>
      <c r="X1488" s="120"/>
      <c r="Y1488" s="127"/>
      <c r="Z1488" s="127"/>
      <c r="AA1488" s="127"/>
      <c r="AB1488" s="127"/>
      <c r="AC1488" s="127"/>
      <c r="AD1488" s="127"/>
      <c r="AE1488" s="127"/>
      <c r="AF1488" s="127"/>
      <c r="AG1488" s="127"/>
      <c r="AH1488" s="127"/>
      <c r="AI1488" s="127"/>
      <c r="AJ1488" s="127"/>
      <c r="AK1488" s="127"/>
      <c r="AL1488" s="127"/>
      <c r="AM1488" s="127"/>
      <c r="AN1488" s="127"/>
      <c r="AO1488" s="127"/>
      <c r="AP1488" s="127"/>
      <c r="AR1488" s="113"/>
      <c r="AS1488" s="113"/>
      <c r="AT1488" s="113"/>
    </row>
    <row r="1489" spans="1:46" s="114" customFormat="1" x14ac:dyDescent="0.2">
      <c r="A1489" s="113"/>
      <c r="B1489" s="120"/>
      <c r="C1489" s="120"/>
      <c r="D1489" s="120"/>
      <c r="E1489" s="120"/>
      <c r="F1489" s="120"/>
      <c r="G1489" s="120"/>
      <c r="H1489" s="120"/>
      <c r="I1489" s="120"/>
      <c r="J1489" s="120"/>
      <c r="K1489" s="120"/>
      <c r="L1489" s="120"/>
      <c r="M1489" s="120"/>
      <c r="N1489" s="120"/>
      <c r="O1489" s="120"/>
      <c r="P1489" s="120"/>
      <c r="Q1489" s="120"/>
      <c r="R1489" s="120"/>
      <c r="S1489" s="120"/>
      <c r="T1489" s="120"/>
      <c r="U1489" s="120"/>
      <c r="V1489" s="120"/>
      <c r="W1489" s="120"/>
      <c r="X1489" s="120"/>
      <c r="Y1489" s="127"/>
      <c r="Z1489" s="127"/>
      <c r="AA1489" s="127"/>
      <c r="AB1489" s="127"/>
      <c r="AC1489" s="127"/>
      <c r="AD1489" s="127"/>
      <c r="AE1489" s="127"/>
      <c r="AF1489" s="127"/>
      <c r="AG1489" s="127"/>
      <c r="AH1489" s="127"/>
      <c r="AI1489" s="127"/>
      <c r="AJ1489" s="127"/>
      <c r="AK1489" s="127"/>
      <c r="AL1489" s="127"/>
      <c r="AM1489" s="127"/>
      <c r="AN1489" s="127"/>
      <c r="AO1489" s="127"/>
      <c r="AP1489" s="127"/>
      <c r="AR1489" s="113"/>
      <c r="AS1489" s="113"/>
      <c r="AT1489" s="113"/>
    </row>
    <row r="1490" spans="1:46" s="114" customFormat="1" x14ac:dyDescent="0.2">
      <c r="A1490" s="113"/>
      <c r="B1490" s="120"/>
      <c r="C1490" s="120"/>
      <c r="D1490" s="120"/>
      <c r="E1490" s="120"/>
      <c r="F1490" s="120"/>
      <c r="G1490" s="120"/>
      <c r="H1490" s="120"/>
      <c r="I1490" s="120"/>
      <c r="J1490" s="120"/>
      <c r="K1490" s="120"/>
      <c r="L1490" s="120"/>
      <c r="M1490" s="120"/>
      <c r="N1490" s="120"/>
      <c r="O1490" s="120"/>
      <c r="P1490" s="120"/>
      <c r="Q1490" s="120"/>
      <c r="R1490" s="120"/>
      <c r="S1490" s="120"/>
      <c r="T1490" s="120"/>
      <c r="U1490" s="120"/>
      <c r="V1490" s="120"/>
      <c r="W1490" s="120"/>
      <c r="X1490" s="120"/>
      <c r="Y1490" s="127"/>
      <c r="Z1490" s="127"/>
      <c r="AA1490" s="127"/>
      <c r="AB1490" s="127"/>
      <c r="AC1490" s="127"/>
      <c r="AD1490" s="127"/>
      <c r="AE1490" s="127"/>
      <c r="AF1490" s="127"/>
      <c r="AG1490" s="127"/>
      <c r="AH1490" s="127"/>
      <c r="AI1490" s="127"/>
      <c r="AJ1490" s="127"/>
      <c r="AK1490" s="127"/>
      <c r="AL1490" s="127"/>
      <c r="AM1490" s="127"/>
      <c r="AN1490" s="127"/>
      <c r="AO1490" s="127"/>
      <c r="AP1490" s="127"/>
      <c r="AR1490" s="113"/>
      <c r="AS1490" s="113"/>
      <c r="AT1490" s="113"/>
    </row>
    <row r="1491" spans="1:46" s="114" customFormat="1" x14ac:dyDescent="0.2">
      <c r="A1491" s="113"/>
      <c r="B1491" s="120"/>
      <c r="C1491" s="120"/>
      <c r="D1491" s="120"/>
      <c r="E1491" s="120"/>
      <c r="F1491" s="120"/>
      <c r="G1491" s="120"/>
      <c r="H1491" s="120"/>
      <c r="I1491" s="120"/>
      <c r="J1491" s="120"/>
      <c r="K1491" s="120"/>
      <c r="L1491" s="120"/>
      <c r="M1491" s="120"/>
      <c r="N1491" s="120"/>
      <c r="O1491" s="120"/>
      <c r="P1491" s="120"/>
      <c r="Q1491" s="120"/>
      <c r="R1491" s="120"/>
      <c r="S1491" s="120"/>
      <c r="T1491" s="120"/>
      <c r="U1491" s="120"/>
      <c r="V1491" s="120"/>
      <c r="W1491" s="120"/>
      <c r="X1491" s="120"/>
      <c r="Y1491" s="127"/>
      <c r="Z1491" s="127"/>
      <c r="AA1491" s="127"/>
      <c r="AB1491" s="127"/>
      <c r="AC1491" s="127"/>
      <c r="AD1491" s="127"/>
      <c r="AE1491" s="127"/>
      <c r="AF1491" s="127"/>
      <c r="AG1491" s="127"/>
      <c r="AH1491" s="127"/>
      <c r="AI1491" s="127"/>
      <c r="AJ1491" s="127"/>
      <c r="AK1491" s="127"/>
      <c r="AL1491" s="127"/>
      <c r="AM1491" s="127"/>
      <c r="AN1491" s="127"/>
      <c r="AO1491" s="127"/>
      <c r="AP1491" s="127"/>
      <c r="AR1491" s="113"/>
      <c r="AS1491" s="113"/>
      <c r="AT1491" s="113"/>
    </row>
    <row r="1492" spans="1:46" s="114" customFormat="1" x14ac:dyDescent="0.2">
      <c r="A1492" s="113"/>
      <c r="B1492" s="120"/>
      <c r="C1492" s="120"/>
      <c r="D1492" s="120"/>
      <c r="E1492" s="120"/>
      <c r="F1492" s="120"/>
      <c r="G1492" s="120"/>
      <c r="H1492" s="120"/>
      <c r="I1492" s="120"/>
      <c r="J1492" s="120"/>
      <c r="K1492" s="120"/>
      <c r="L1492" s="120"/>
      <c r="M1492" s="120"/>
      <c r="N1492" s="120"/>
      <c r="O1492" s="120"/>
      <c r="P1492" s="120"/>
      <c r="Q1492" s="120"/>
      <c r="R1492" s="120"/>
      <c r="S1492" s="120"/>
      <c r="T1492" s="120"/>
      <c r="U1492" s="120"/>
      <c r="V1492" s="120"/>
      <c r="W1492" s="120"/>
      <c r="X1492" s="120"/>
      <c r="Y1492" s="127"/>
      <c r="Z1492" s="127"/>
      <c r="AA1492" s="127"/>
      <c r="AB1492" s="127"/>
      <c r="AC1492" s="127"/>
      <c r="AD1492" s="127"/>
      <c r="AE1492" s="127"/>
      <c r="AF1492" s="127"/>
      <c r="AG1492" s="127"/>
      <c r="AH1492" s="127"/>
      <c r="AI1492" s="127"/>
      <c r="AJ1492" s="127"/>
      <c r="AK1492" s="127"/>
      <c r="AL1492" s="127"/>
      <c r="AM1492" s="127"/>
      <c r="AN1492" s="127"/>
      <c r="AO1492" s="127"/>
      <c r="AP1492" s="127"/>
      <c r="AR1492" s="113"/>
      <c r="AS1492" s="113"/>
      <c r="AT1492" s="113"/>
    </row>
    <row r="1493" spans="1:46" s="114" customFormat="1" x14ac:dyDescent="0.2">
      <c r="A1493" s="113"/>
      <c r="B1493" s="120"/>
      <c r="C1493" s="120"/>
      <c r="D1493" s="120"/>
      <c r="E1493" s="120"/>
      <c r="F1493" s="120"/>
      <c r="G1493" s="120"/>
      <c r="H1493" s="120"/>
      <c r="I1493" s="120"/>
      <c r="J1493" s="120"/>
      <c r="K1493" s="120"/>
      <c r="L1493" s="120"/>
      <c r="M1493" s="120"/>
      <c r="N1493" s="120"/>
      <c r="O1493" s="120"/>
      <c r="P1493" s="120"/>
      <c r="Q1493" s="120"/>
      <c r="R1493" s="120"/>
      <c r="S1493" s="120"/>
      <c r="T1493" s="120"/>
      <c r="U1493" s="120"/>
      <c r="V1493" s="120"/>
      <c r="W1493" s="120"/>
      <c r="X1493" s="120"/>
      <c r="Y1493" s="127"/>
      <c r="Z1493" s="127"/>
      <c r="AA1493" s="127"/>
      <c r="AB1493" s="127"/>
      <c r="AC1493" s="127"/>
      <c r="AD1493" s="127"/>
      <c r="AE1493" s="127"/>
      <c r="AF1493" s="127"/>
      <c r="AG1493" s="127"/>
      <c r="AH1493" s="127"/>
      <c r="AI1493" s="127"/>
      <c r="AJ1493" s="127"/>
      <c r="AK1493" s="127"/>
      <c r="AL1493" s="127"/>
      <c r="AM1493" s="127"/>
      <c r="AN1493" s="127"/>
      <c r="AO1493" s="127"/>
      <c r="AP1493" s="127"/>
      <c r="AR1493" s="113"/>
      <c r="AS1493" s="113"/>
      <c r="AT1493" s="113"/>
    </row>
    <row r="1494" spans="1:46" s="114" customFormat="1" x14ac:dyDescent="0.2">
      <c r="A1494" s="113"/>
      <c r="B1494" s="120"/>
      <c r="C1494" s="120"/>
      <c r="D1494" s="120"/>
      <c r="E1494" s="120"/>
      <c r="F1494" s="120"/>
      <c r="G1494" s="120"/>
      <c r="H1494" s="120"/>
      <c r="I1494" s="120"/>
      <c r="J1494" s="120"/>
      <c r="K1494" s="120"/>
      <c r="L1494" s="120"/>
      <c r="M1494" s="120"/>
      <c r="N1494" s="120"/>
      <c r="O1494" s="120"/>
      <c r="P1494" s="120"/>
      <c r="Q1494" s="120"/>
      <c r="R1494" s="120"/>
      <c r="S1494" s="120"/>
      <c r="T1494" s="120"/>
      <c r="U1494" s="120"/>
      <c r="V1494" s="120"/>
      <c r="W1494" s="120"/>
      <c r="X1494" s="120"/>
      <c r="Y1494" s="127"/>
      <c r="Z1494" s="127"/>
      <c r="AA1494" s="127"/>
      <c r="AB1494" s="127"/>
      <c r="AC1494" s="127"/>
      <c r="AD1494" s="127"/>
      <c r="AE1494" s="127"/>
      <c r="AF1494" s="127"/>
      <c r="AG1494" s="127"/>
      <c r="AH1494" s="127"/>
      <c r="AI1494" s="127"/>
      <c r="AJ1494" s="127"/>
      <c r="AK1494" s="127"/>
      <c r="AL1494" s="127"/>
      <c r="AM1494" s="127"/>
      <c r="AN1494" s="127"/>
      <c r="AO1494" s="127"/>
      <c r="AP1494" s="127"/>
      <c r="AR1494" s="113"/>
      <c r="AS1494" s="113"/>
      <c r="AT1494" s="113"/>
    </row>
    <row r="1495" spans="1:46" s="114" customFormat="1" x14ac:dyDescent="0.2">
      <c r="A1495" s="113"/>
      <c r="B1495" s="120"/>
      <c r="C1495" s="120"/>
      <c r="D1495" s="120"/>
      <c r="E1495" s="120"/>
      <c r="F1495" s="120"/>
      <c r="G1495" s="120"/>
      <c r="H1495" s="120"/>
      <c r="I1495" s="120"/>
      <c r="J1495" s="120"/>
      <c r="K1495" s="120"/>
      <c r="L1495" s="120"/>
      <c r="M1495" s="120"/>
      <c r="N1495" s="120"/>
      <c r="O1495" s="120"/>
      <c r="P1495" s="120"/>
      <c r="Q1495" s="120"/>
      <c r="R1495" s="120"/>
      <c r="S1495" s="120"/>
      <c r="T1495" s="120"/>
      <c r="U1495" s="120"/>
      <c r="V1495" s="120"/>
      <c r="W1495" s="120"/>
      <c r="X1495" s="120"/>
      <c r="Y1495" s="127"/>
      <c r="Z1495" s="127"/>
      <c r="AA1495" s="127"/>
      <c r="AB1495" s="127"/>
      <c r="AC1495" s="127"/>
      <c r="AD1495" s="127"/>
      <c r="AE1495" s="127"/>
      <c r="AF1495" s="127"/>
      <c r="AG1495" s="127"/>
      <c r="AH1495" s="127"/>
      <c r="AI1495" s="127"/>
      <c r="AJ1495" s="127"/>
      <c r="AK1495" s="127"/>
      <c r="AL1495" s="127"/>
      <c r="AM1495" s="127"/>
      <c r="AN1495" s="127"/>
      <c r="AO1495" s="127"/>
      <c r="AP1495" s="127"/>
      <c r="AR1495" s="113"/>
      <c r="AS1495" s="113"/>
      <c r="AT1495" s="113"/>
    </row>
    <row r="1496" spans="1:46" s="114" customFormat="1" x14ac:dyDescent="0.2">
      <c r="A1496" s="113"/>
      <c r="B1496" s="120"/>
      <c r="C1496" s="120"/>
      <c r="D1496" s="120"/>
      <c r="E1496" s="120"/>
      <c r="F1496" s="120"/>
      <c r="G1496" s="120"/>
      <c r="H1496" s="120"/>
      <c r="I1496" s="120"/>
      <c r="J1496" s="120"/>
      <c r="K1496" s="120"/>
      <c r="L1496" s="120"/>
      <c r="M1496" s="120"/>
      <c r="N1496" s="120"/>
      <c r="O1496" s="120"/>
      <c r="P1496" s="120"/>
      <c r="Q1496" s="120"/>
      <c r="R1496" s="120"/>
      <c r="S1496" s="120"/>
      <c r="T1496" s="120"/>
      <c r="U1496" s="120"/>
      <c r="V1496" s="120"/>
      <c r="W1496" s="120"/>
      <c r="X1496" s="120"/>
      <c r="Y1496" s="127"/>
      <c r="Z1496" s="127"/>
      <c r="AA1496" s="127"/>
      <c r="AB1496" s="127"/>
      <c r="AC1496" s="127"/>
      <c r="AD1496" s="127"/>
      <c r="AE1496" s="127"/>
      <c r="AF1496" s="127"/>
      <c r="AG1496" s="127"/>
      <c r="AH1496" s="127"/>
      <c r="AI1496" s="127"/>
      <c r="AJ1496" s="127"/>
      <c r="AK1496" s="127"/>
      <c r="AL1496" s="127"/>
      <c r="AM1496" s="127"/>
      <c r="AN1496" s="127"/>
      <c r="AO1496" s="127"/>
      <c r="AP1496" s="127"/>
      <c r="AR1496" s="113"/>
      <c r="AS1496" s="113"/>
      <c r="AT1496" s="113"/>
    </row>
    <row r="1497" spans="1:46" s="114" customFormat="1" x14ac:dyDescent="0.2">
      <c r="A1497" s="113"/>
      <c r="B1497" s="120"/>
      <c r="C1497" s="120"/>
      <c r="D1497" s="120"/>
      <c r="E1497" s="120"/>
      <c r="F1497" s="120"/>
      <c r="G1497" s="120"/>
      <c r="H1497" s="120"/>
      <c r="I1497" s="120"/>
      <c r="J1497" s="120"/>
      <c r="K1497" s="120"/>
      <c r="L1497" s="120"/>
      <c r="M1497" s="120"/>
      <c r="N1497" s="120"/>
      <c r="O1497" s="120"/>
      <c r="P1497" s="120"/>
      <c r="Q1497" s="120"/>
      <c r="R1497" s="120"/>
      <c r="S1497" s="120"/>
      <c r="T1497" s="120"/>
      <c r="U1497" s="120"/>
      <c r="V1497" s="120"/>
      <c r="W1497" s="120"/>
      <c r="X1497" s="120"/>
      <c r="Y1497" s="127"/>
      <c r="Z1497" s="127"/>
      <c r="AA1497" s="127"/>
      <c r="AB1497" s="127"/>
      <c r="AC1497" s="127"/>
      <c r="AD1497" s="127"/>
      <c r="AE1497" s="127"/>
      <c r="AF1497" s="127"/>
      <c r="AG1497" s="127"/>
      <c r="AH1497" s="127"/>
      <c r="AI1497" s="127"/>
      <c r="AJ1497" s="127"/>
      <c r="AK1497" s="127"/>
      <c r="AL1497" s="127"/>
      <c r="AM1497" s="127"/>
      <c r="AN1497" s="127"/>
      <c r="AO1497" s="127"/>
      <c r="AP1497" s="127"/>
      <c r="AR1497" s="113"/>
      <c r="AS1497" s="113"/>
      <c r="AT1497" s="113"/>
    </row>
    <row r="1498" spans="1:46" s="114" customFormat="1" x14ac:dyDescent="0.2">
      <c r="A1498" s="113"/>
      <c r="B1498" s="120"/>
      <c r="C1498" s="120"/>
      <c r="D1498" s="120"/>
      <c r="E1498" s="120"/>
      <c r="F1498" s="120"/>
      <c r="G1498" s="120"/>
      <c r="H1498" s="120"/>
      <c r="I1498" s="120"/>
      <c r="J1498" s="120"/>
      <c r="K1498" s="120"/>
      <c r="L1498" s="120"/>
      <c r="M1498" s="120"/>
      <c r="N1498" s="120"/>
      <c r="O1498" s="120"/>
      <c r="P1498" s="120"/>
      <c r="Q1498" s="120"/>
      <c r="R1498" s="120"/>
      <c r="S1498" s="120"/>
      <c r="T1498" s="120"/>
      <c r="U1498" s="120"/>
      <c r="V1498" s="120"/>
      <c r="W1498" s="120"/>
      <c r="X1498" s="120"/>
      <c r="Y1498" s="127"/>
      <c r="Z1498" s="127"/>
      <c r="AA1498" s="127"/>
      <c r="AB1498" s="127"/>
      <c r="AC1498" s="127"/>
      <c r="AD1498" s="127"/>
      <c r="AE1498" s="127"/>
      <c r="AF1498" s="127"/>
      <c r="AG1498" s="127"/>
      <c r="AH1498" s="127"/>
      <c r="AI1498" s="127"/>
      <c r="AJ1498" s="127"/>
      <c r="AK1498" s="127"/>
      <c r="AL1498" s="127"/>
      <c r="AM1498" s="127"/>
      <c r="AN1498" s="127"/>
      <c r="AO1498" s="127"/>
      <c r="AP1498" s="127"/>
      <c r="AR1498" s="113"/>
      <c r="AS1498" s="113"/>
      <c r="AT1498" s="113"/>
    </row>
    <row r="1499" spans="1:46" s="114" customFormat="1" x14ac:dyDescent="0.2">
      <c r="A1499" s="113"/>
      <c r="B1499" s="120"/>
      <c r="C1499" s="120"/>
      <c r="D1499" s="120"/>
      <c r="E1499" s="120"/>
      <c r="F1499" s="120"/>
      <c r="G1499" s="120"/>
      <c r="H1499" s="120"/>
      <c r="I1499" s="120"/>
      <c r="J1499" s="120"/>
      <c r="K1499" s="120"/>
      <c r="L1499" s="120"/>
      <c r="M1499" s="120"/>
      <c r="N1499" s="120"/>
      <c r="O1499" s="120"/>
      <c r="P1499" s="120"/>
      <c r="Q1499" s="120"/>
      <c r="R1499" s="120"/>
      <c r="S1499" s="120"/>
      <c r="T1499" s="120"/>
      <c r="U1499" s="120"/>
      <c r="V1499" s="120"/>
      <c r="W1499" s="120"/>
      <c r="X1499" s="120"/>
      <c r="Y1499" s="127"/>
      <c r="Z1499" s="127"/>
      <c r="AA1499" s="127"/>
      <c r="AB1499" s="127"/>
      <c r="AC1499" s="127"/>
      <c r="AD1499" s="127"/>
      <c r="AE1499" s="127"/>
      <c r="AF1499" s="127"/>
      <c r="AG1499" s="127"/>
      <c r="AH1499" s="127"/>
      <c r="AI1499" s="127"/>
      <c r="AJ1499" s="127"/>
      <c r="AK1499" s="127"/>
      <c r="AL1499" s="127"/>
      <c r="AM1499" s="127"/>
      <c r="AN1499" s="127"/>
      <c r="AO1499" s="127"/>
      <c r="AP1499" s="127"/>
      <c r="AR1499" s="113"/>
      <c r="AS1499" s="113"/>
      <c r="AT1499" s="113"/>
    </row>
    <row r="1500" spans="1:46" s="114" customFormat="1" x14ac:dyDescent="0.2">
      <c r="A1500" s="113"/>
      <c r="B1500" s="120"/>
      <c r="C1500" s="120"/>
      <c r="D1500" s="120"/>
      <c r="E1500" s="120"/>
      <c r="F1500" s="120"/>
      <c r="G1500" s="120"/>
      <c r="H1500" s="120"/>
      <c r="I1500" s="120"/>
      <c r="J1500" s="120"/>
      <c r="K1500" s="120"/>
      <c r="L1500" s="120"/>
      <c r="M1500" s="120"/>
      <c r="N1500" s="120"/>
      <c r="O1500" s="120"/>
      <c r="P1500" s="120"/>
      <c r="Q1500" s="120"/>
      <c r="R1500" s="120"/>
      <c r="S1500" s="120"/>
      <c r="T1500" s="120"/>
      <c r="U1500" s="120"/>
      <c r="V1500" s="120"/>
      <c r="W1500" s="120"/>
      <c r="X1500" s="120"/>
      <c r="Y1500" s="127"/>
      <c r="Z1500" s="127"/>
      <c r="AA1500" s="127"/>
      <c r="AB1500" s="127"/>
      <c r="AC1500" s="127"/>
      <c r="AD1500" s="127"/>
      <c r="AE1500" s="127"/>
      <c r="AF1500" s="127"/>
      <c r="AG1500" s="127"/>
      <c r="AH1500" s="127"/>
      <c r="AI1500" s="127"/>
      <c r="AJ1500" s="127"/>
      <c r="AK1500" s="127"/>
      <c r="AL1500" s="127"/>
      <c r="AM1500" s="127"/>
      <c r="AN1500" s="127"/>
      <c r="AO1500" s="127"/>
      <c r="AP1500" s="127"/>
      <c r="AR1500" s="113"/>
      <c r="AS1500" s="113"/>
      <c r="AT1500" s="113"/>
    </row>
    <row r="1501" spans="1:46" s="114" customFormat="1" x14ac:dyDescent="0.2">
      <c r="A1501" s="113"/>
      <c r="B1501" s="120"/>
      <c r="C1501" s="120"/>
      <c r="D1501" s="120"/>
      <c r="E1501" s="120"/>
      <c r="F1501" s="120"/>
      <c r="G1501" s="120"/>
      <c r="H1501" s="120"/>
      <c r="I1501" s="120"/>
      <c r="J1501" s="120"/>
      <c r="K1501" s="120"/>
      <c r="L1501" s="120"/>
      <c r="M1501" s="120"/>
      <c r="N1501" s="120"/>
      <c r="O1501" s="120"/>
      <c r="P1501" s="120"/>
      <c r="Q1501" s="120"/>
      <c r="R1501" s="120"/>
      <c r="S1501" s="120"/>
      <c r="T1501" s="120"/>
      <c r="U1501" s="120"/>
      <c r="V1501" s="120"/>
      <c r="W1501" s="120"/>
      <c r="X1501" s="120"/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  <c r="AR1501" s="113"/>
      <c r="AS1501" s="113"/>
      <c r="AT1501" s="113"/>
    </row>
    <row r="1502" spans="1:46" s="114" customFormat="1" x14ac:dyDescent="0.2">
      <c r="A1502" s="113"/>
      <c r="B1502" s="120"/>
      <c r="C1502" s="120"/>
      <c r="D1502" s="120"/>
      <c r="E1502" s="120"/>
      <c r="F1502" s="120"/>
      <c r="G1502" s="120"/>
      <c r="H1502" s="120"/>
      <c r="I1502" s="120"/>
      <c r="J1502" s="120"/>
      <c r="K1502" s="120"/>
      <c r="L1502" s="120"/>
      <c r="M1502" s="120"/>
      <c r="N1502" s="120"/>
      <c r="O1502" s="120"/>
      <c r="P1502" s="120"/>
      <c r="Q1502" s="120"/>
      <c r="R1502" s="120"/>
      <c r="S1502" s="120"/>
      <c r="T1502" s="120"/>
      <c r="U1502" s="120"/>
      <c r="V1502" s="120"/>
      <c r="W1502" s="120"/>
      <c r="X1502" s="120"/>
      <c r="Y1502" s="127"/>
      <c r="Z1502" s="127"/>
      <c r="AA1502" s="127"/>
      <c r="AB1502" s="127"/>
      <c r="AC1502" s="127"/>
      <c r="AD1502" s="127"/>
      <c r="AE1502" s="127"/>
      <c r="AF1502" s="127"/>
      <c r="AG1502" s="127"/>
      <c r="AH1502" s="127"/>
      <c r="AI1502" s="127"/>
      <c r="AJ1502" s="127"/>
      <c r="AK1502" s="127"/>
      <c r="AL1502" s="127"/>
      <c r="AM1502" s="127"/>
      <c r="AN1502" s="127"/>
      <c r="AO1502" s="127"/>
      <c r="AP1502" s="127"/>
      <c r="AR1502" s="113"/>
      <c r="AS1502" s="113"/>
      <c r="AT1502" s="113"/>
    </row>
    <row r="1503" spans="1:46" s="114" customFormat="1" x14ac:dyDescent="0.2">
      <c r="A1503" s="113"/>
      <c r="B1503" s="120"/>
      <c r="C1503" s="120"/>
      <c r="D1503" s="120"/>
      <c r="E1503" s="120"/>
      <c r="F1503" s="120"/>
      <c r="G1503" s="120"/>
      <c r="H1503" s="120"/>
      <c r="I1503" s="120"/>
      <c r="J1503" s="120"/>
      <c r="K1503" s="120"/>
      <c r="L1503" s="120"/>
      <c r="M1503" s="120"/>
      <c r="N1503" s="120"/>
      <c r="O1503" s="120"/>
      <c r="P1503" s="120"/>
      <c r="Q1503" s="120"/>
      <c r="R1503" s="120"/>
      <c r="S1503" s="120"/>
      <c r="T1503" s="120"/>
      <c r="U1503" s="120"/>
      <c r="V1503" s="120"/>
      <c r="W1503" s="120"/>
      <c r="X1503" s="120"/>
      <c r="Y1503" s="127"/>
      <c r="Z1503" s="127"/>
      <c r="AA1503" s="127"/>
      <c r="AB1503" s="127"/>
      <c r="AC1503" s="127"/>
      <c r="AD1503" s="127"/>
      <c r="AE1503" s="127"/>
      <c r="AF1503" s="127"/>
      <c r="AG1503" s="127"/>
      <c r="AH1503" s="127"/>
      <c r="AI1503" s="127"/>
      <c r="AJ1503" s="127"/>
      <c r="AK1503" s="127"/>
      <c r="AL1503" s="127"/>
      <c r="AM1503" s="127"/>
      <c r="AN1503" s="127"/>
      <c r="AO1503" s="127"/>
      <c r="AP1503" s="127"/>
      <c r="AR1503" s="113"/>
      <c r="AS1503" s="113"/>
      <c r="AT1503" s="113"/>
    </row>
    <row r="1504" spans="1:46" s="114" customFormat="1" x14ac:dyDescent="0.2">
      <c r="A1504" s="113"/>
      <c r="B1504" s="120"/>
      <c r="C1504" s="120"/>
      <c r="D1504" s="120"/>
      <c r="E1504" s="120"/>
      <c r="F1504" s="120"/>
      <c r="G1504" s="120"/>
      <c r="H1504" s="120"/>
      <c r="I1504" s="120"/>
      <c r="J1504" s="120"/>
      <c r="K1504" s="120"/>
      <c r="L1504" s="120"/>
      <c r="M1504" s="120"/>
      <c r="N1504" s="120"/>
      <c r="O1504" s="120"/>
      <c r="P1504" s="120"/>
      <c r="Q1504" s="120"/>
      <c r="R1504" s="120"/>
      <c r="S1504" s="120"/>
      <c r="T1504" s="120"/>
      <c r="U1504" s="120"/>
      <c r="V1504" s="120"/>
      <c r="W1504" s="120"/>
      <c r="X1504" s="120"/>
      <c r="Y1504" s="127"/>
      <c r="Z1504" s="127"/>
      <c r="AA1504" s="127"/>
      <c r="AB1504" s="127"/>
      <c r="AC1504" s="127"/>
      <c r="AD1504" s="127"/>
      <c r="AE1504" s="127"/>
      <c r="AF1504" s="127"/>
      <c r="AG1504" s="127"/>
      <c r="AH1504" s="127"/>
      <c r="AI1504" s="127"/>
      <c r="AJ1504" s="127"/>
      <c r="AK1504" s="127"/>
      <c r="AL1504" s="127"/>
      <c r="AM1504" s="127"/>
      <c r="AN1504" s="127"/>
      <c r="AO1504" s="127"/>
      <c r="AP1504" s="127"/>
      <c r="AR1504" s="113"/>
      <c r="AS1504" s="113"/>
      <c r="AT1504" s="113"/>
    </row>
    <row r="1505" spans="1:46" s="114" customFormat="1" x14ac:dyDescent="0.2">
      <c r="A1505" s="113"/>
      <c r="B1505" s="120"/>
      <c r="C1505" s="120"/>
      <c r="D1505" s="120"/>
      <c r="E1505" s="120"/>
      <c r="F1505" s="120"/>
      <c r="G1505" s="120"/>
      <c r="H1505" s="120"/>
      <c r="I1505" s="120"/>
      <c r="J1505" s="120"/>
      <c r="K1505" s="120"/>
      <c r="L1505" s="120"/>
      <c r="M1505" s="120"/>
      <c r="N1505" s="120"/>
      <c r="O1505" s="120"/>
      <c r="P1505" s="120"/>
      <c r="Q1505" s="120"/>
      <c r="R1505" s="120"/>
      <c r="S1505" s="120"/>
      <c r="T1505" s="120"/>
      <c r="U1505" s="120"/>
      <c r="V1505" s="120"/>
      <c r="W1505" s="120"/>
      <c r="X1505" s="120"/>
      <c r="Y1505" s="127"/>
      <c r="Z1505" s="127"/>
      <c r="AA1505" s="127"/>
      <c r="AB1505" s="127"/>
      <c r="AC1505" s="127"/>
      <c r="AD1505" s="127"/>
      <c r="AE1505" s="127"/>
      <c r="AF1505" s="127"/>
      <c r="AG1505" s="127"/>
      <c r="AH1505" s="127"/>
      <c r="AI1505" s="127"/>
      <c r="AJ1505" s="127"/>
      <c r="AK1505" s="127"/>
      <c r="AL1505" s="127"/>
      <c r="AM1505" s="127"/>
      <c r="AN1505" s="127"/>
      <c r="AO1505" s="127"/>
      <c r="AP1505" s="127"/>
      <c r="AR1505" s="113"/>
      <c r="AS1505" s="113"/>
      <c r="AT1505" s="113"/>
    </row>
    <row r="1506" spans="1:46" s="114" customFormat="1" x14ac:dyDescent="0.2">
      <c r="A1506" s="113"/>
      <c r="B1506" s="120"/>
      <c r="C1506" s="120"/>
      <c r="D1506" s="120"/>
      <c r="E1506" s="120"/>
      <c r="F1506" s="120"/>
      <c r="G1506" s="120"/>
      <c r="H1506" s="120"/>
      <c r="I1506" s="120"/>
      <c r="J1506" s="120"/>
      <c r="K1506" s="120"/>
      <c r="L1506" s="120"/>
      <c r="M1506" s="120"/>
      <c r="N1506" s="120"/>
      <c r="O1506" s="120"/>
      <c r="P1506" s="120"/>
      <c r="Q1506" s="120"/>
      <c r="R1506" s="120"/>
      <c r="S1506" s="120"/>
      <c r="T1506" s="120"/>
      <c r="U1506" s="120"/>
      <c r="V1506" s="120"/>
      <c r="W1506" s="120"/>
      <c r="X1506" s="120"/>
      <c r="Y1506" s="127"/>
      <c r="Z1506" s="127"/>
      <c r="AA1506" s="127"/>
      <c r="AB1506" s="127"/>
      <c r="AC1506" s="127"/>
      <c r="AD1506" s="127"/>
      <c r="AE1506" s="127"/>
      <c r="AF1506" s="127"/>
      <c r="AG1506" s="127"/>
      <c r="AH1506" s="127"/>
      <c r="AI1506" s="127"/>
      <c r="AJ1506" s="127"/>
      <c r="AK1506" s="127"/>
      <c r="AL1506" s="127"/>
      <c r="AM1506" s="127"/>
      <c r="AN1506" s="127"/>
      <c r="AO1506" s="127"/>
      <c r="AP1506" s="127"/>
      <c r="AR1506" s="113"/>
      <c r="AS1506" s="113"/>
      <c r="AT1506" s="113"/>
    </row>
    <row r="1507" spans="1:46" s="114" customFormat="1" x14ac:dyDescent="0.2">
      <c r="A1507" s="113"/>
      <c r="B1507" s="120"/>
      <c r="C1507" s="120"/>
      <c r="D1507" s="120"/>
      <c r="E1507" s="120"/>
      <c r="F1507" s="120"/>
      <c r="G1507" s="120"/>
      <c r="H1507" s="120"/>
      <c r="I1507" s="120"/>
      <c r="J1507" s="120"/>
      <c r="K1507" s="120"/>
      <c r="L1507" s="120"/>
      <c r="M1507" s="120"/>
      <c r="N1507" s="120"/>
      <c r="O1507" s="120"/>
      <c r="P1507" s="120"/>
      <c r="Q1507" s="120"/>
      <c r="R1507" s="120"/>
      <c r="S1507" s="120"/>
      <c r="T1507" s="120"/>
      <c r="U1507" s="120"/>
      <c r="V1507" s="120"/>
      <c r="W1507" s="120"/>
      <c r="X1507" s="120"/>
      <c r="Y1507" s="127"/>
      <c r="Z1507" s="127"/>
      <c r="AA1507" s="127"/>
      <c r="AB1507" s="127"/>
      <c r="AC1507" s="127"/>
      <c r="AD1507" s="127"/>
      <c r="AE1507" s="127"/>
      <c r="AF1507" s="127"/>
      <c r="AG1507" s="127"/>
      <c r="AH1507" s="127"/>
      <c r="AI1507" s="127"/>
      <c r="AJ1507" s="127"/>
      <c r="AK1507" s="127"/>
      <c r="AL1507" s="127"/>
      <c r="AM1507" s="127"/>
      <c r="AN1507" s="127"/>
      <c r="AO1507" s="127"/>
      <c r="AP1507" s="127"/>
      <c r="AR1507" s="113"/>
      <c r="AS1507" s="113"/>
      <c r="AT1507" s="113"/>
    </row>
    <row r="1508" spans="1:46" s="114" customFormat="1" x14ac:dyDescent="0.2">
      <c r="A1508" s="113"/>
      <c r="B1508" s="120"/>
      <c r="C1508" s="120"/>
      <c r="D1508" s="120"/>
      <c r="E1508" s="120"/>
      <c r="F1508" s="120"/>
      <c r="G1508" s="120"/>
      <c r="H1508" s="120"/>
      <c r="I1508" s="120"/>
      <c r="J1508" s="120"/>
      <c r="K1508" s="120"/>
      <c r="L1508" s="120"/>
      <c r="M1508" s="120"/>
      <c r="N1508" s="120"/>
      <c r="O1508" s="120"/>
      <c r="P1508" s="120"/>
      <c r="Q1508" s="120"/>
      <c r="R1508" s="120"/>
      <c r="S1508" s="120"/>
      <c r="T1508" s="120"/>
      <c r="U1508" s="120"/>
      <c r="V1508" s="120"/>
      <c r="W1508" s="120"/>
      <c r="X1508" s="120"/>
      <c r="Y1508" s="127"/>
      <c r="Z1508" s="127"/>
      <c r="AA1508" s="127"/>
      <c r="AB1508" s="127"/>
      <c r="AC1508" s="127"/>
      <c r="AD1508" s="127"/>
      <c r="AE1508" s="127"/>
      <c r="AF1508" s="127"/>
      <c r="AG1508" s="127"/>
      <c r="AH1508" s="127"/>
      <c r="AI1508" s="127"/>
      <c r="AJ1508" s="127"/>
      <c r="AK1508" s="127"/>
      <c r="AL1508" s="127"/>
      <c r="AM1508" s="127"/>
      <c r="AN1508" s="127"/>
      <c r="AO1508" s="127"/>
      <c r="AP1508" s="127"/>
      <c r="AR1508" s="113"/>
      <c r="AS1508" s="113"/>
      <c r="AT1508" s="113"/>
    </row>
    <row r="1509" spans="1:46" s="114" customFormat="1" x14ac:dyDescent="0.2">
      <c r="A1509" s="113"/>
      <c r="B1509" s="120"/>
      <c r="C1509" s="120"/>
      <c r="D1509" s="120"/>
      <c r="E1509" s="120"/>
      <c r="F1509" s="120"/>
      <c r="G1509" s="120"/>
      <c r="H1509" s="120"/>
      <c r="I1509" s="120"/>
      <c r="J1509" s="120"/>
      <c r="K1509" s="120"/>
      <c r="L1509" s="120"/>
      <c r="M1509" s="120"/>
      <c r="N1509" s="120"/>
      <c r="O1509" s="120"/>
      <c r="P1509" s="120"/>
      <c r="Q1509" s="120"/>
      <c r="R1509" s="120"/>
      <c r="S1509" s="120"/>
      <c r="T1509" s="120"/>
      <c r="U1509" s="120"/>
      <c r="V1509" s="120"/>
      <c r="W1509" s="120"/>
      <c r="X1509" s="120"/>
      <c r="Y1509" s="127"/>
      <c r="Z1509" s="127"/>
      <c r="AA1509" s="127"/>
      <c r="AB1509" s="127"/>
      <c r="AC1509" s="127"/>
      <c r="AD1509" s="127"/>
      <c r="AE1509" s="127"/>
      <c r="AF1509" s="127"/>
      <c r="AG1509" s="127"/>
      <c r="AH1509" s="127"/>
      <c r="AI1509" s="127"/>
      <c r="AJ1509" s="127"/>
      <c r="AK1509" s="127"/>
      <c r="AL1509" s="127"/>
      <c r="AM1509" s="127"/>
      <c r="AN1509" s="127"/>
      <c r="AO1509" s="127"/>
      <c r="AP1509" s="127"/>
      <c r="AR1509" s="113"/>
      <c r="AS1509" s="113"/>
      <c r="AT1509" s="113"/>
    </row>
    <row r="1510" spans="1:46" s="114" customFormat="1" x14ac:dyDescent="0.2">
      <c r="A1510" s="113"/>
      <c r="B1510" s="120"/>
      <c r="C1510" s="120"/>
      <c r="D1510" s="120"/>
      <c r="E1510" s="120"/>
      <c r="F1510" s="120"/>
      <c r="G1510" s="120"/>
      <c r="H1510" s="120"/>
      <c r="I1510" s="120"/>
      <c r="J1510" s="120"/>
      <c r="K1510" s="120"/>
      <c r="L1510" s="120"/>
      <c r="M1510" s="120"/>
      <c r="N1510" s="120"/>
      <c r="O1510" s="120"/>
      <c r="P1510" s="120"/>
      <c r="Q1510" s="120"/>
      <c r="R1510" s="120"/>
      <c r="S1510" s="120"/>
      <c r="T1510" s="120"/>
      <c r="U1510" s="120"/>
      <c r="V1510" s="120"/>
      <c r="W1510" s="120"/>
      <c r="X1510" s="120"/>
      <c r="Y1510" s="127"/>
      <c r="Z1510" s="127"/>
      <c r="AA1510" s="127"/>
      <c r="AB1510" s="127"/>
      <c r="AC1510" s="127"/>
      <c r="AD1510" s="127"/>
      <c r="AE1510" s="127"/>
      <c r="AF1510" s="127"/>
      <c r="AG1510" s="127"/>
      <c r="AH1510" s="127"/>
      <c r="AI1510" s="127"/>
      <c r="AJ1510" s="127"/>
      <c r="AK1510" s="127"/>
      <c r="AL1510" s="127"/>
      <c r="AM1510" s="127"/>
      <c r="AN1510" s="127"/>
      <c r="AO1510" s="127"/>
      <c r="AP1510" s="127"/>
      <c r="AR1510" s="113"/>
      <c r="AS1510" s="113"/>
      <c r="AT1510" s="113"/>
    </row>
    <row r="1511" spans="1:46" s="114" customFormat="1" x14ac:dyDescent="0.2">
      <c r="A1511" s="113"/>
      <c r="B1511" s="120"/>
      <c r="C1511" s="120"/>
      <c r="D1511" s="120"/>
      <c r="E1511" s="120"/>
      <c r="F1511" s="120"/>
      <c r="G1511" s="120"/>
      <c r="H1511" s="120"/>
      <c r="I1511" s="120"/>
      <c r="J1511" s="120"/>
      <c r="K1511" s="120"/>
      <c r="L1511" s="120"/>
      <c r="M1511" s="120"/>
      <c r="N1511" s="120"/>
      <c r="O1511" s="120"/>
      <c r="P1511" s="120"/>
      <c r="Q1511" s="120"/>
      <c r="R1511" s="120"/>
      <c r="S1511" s="120"/>
      <c r="T1511" s="120"/>
      <c r="U1511" s="120"/>
      <c r="V1511" s="120"/>
      <c r="W1511" s="120"/>
      <c r="X1511" s="120"/>
      <c r="Y1511" s="127"/>
      <c r="Z1511" s="127"/>
      <c r="AA1511" s="127"/>
      <c r="AB1511" s="127"/>
      <c r="AC1511" s="127"/>
      <c r="AD1511" s="127"/>
      <c r="AE1511" s="127"/>
      <c r="AF1511" s="127"/>
      <c r="AG1511" s="127"/>
      <c r="AH1511" s="127"/>
      <c r="AI1511" s="127"/>
      <c r="AJ1511" s="127"/>
      <c r="AK1511" s="127"/>
      <c r="AL1511" s="127"/>
      <c r="AM1511" s="127"/>
      <c r="AN1511" s="127"/>
      <c r="AO1511" s="127"/>
      <c r="AP1511" s="127"/>
      <c r="AR1511" s="113"/>
      <c r="AS1511" s="113"/>
      <c r="AT1511" s="113"/>
    </row>
    <row r="1512" spans="1:46" s="114" customFormat="1" x14ac:dyDescent="0.2">
      <c r="A1512" s="113"/>
      <c r="B1512" s="120"/>
      <c r="C1512" s="120"/>
      <c r="D1512" s="120"/>
      <c r="E1512" s="120"/>
      <c r="F1512" s="120"/>
      <c r="G1512" s="120"/>
      <c r="H1512" s="120"/>
      <c r="I1512" s="120"/>
      <c r="J1512" s="120"/>
      <c r="K1512" s="120"/>
      <c r="L1512" s="120"/>
      <c r="M1512" s="120"/>
      <c r="N1512" s="120"/>
      <c r="O1512" s="120"/>
      <c r="P1512" s="120"/>
      <c r="Q1512" s="120"/>
      <c r="R1512" s="120"/>
      <c r="S1512" s="120"/>
      <c r="T1512" s="120"/>
      <c r="U1512" s="120"/>
      <c r="V1512" s="120"/>
      <c r="W1512" s="120"/>
      <c r="X1512" s="120"/>
      <c r="Y1512" s="127"/>
      <c r="Z1512" s="127"/>
      <c r="AA1512" s="127"/>
      <c r="AB1512" s="127"/>
      <c r="AC1512" s="127"/>
      <c r="AD1512" s="127"/>
      <c r="AE1512" s="127"/>
      <c r="AF1512" s="127"/>
      <c r="AG1512" s="127"/>
      <c r="AH1512" s="127"/>
      <c r="AI1512" s="127"/>
      <c r="AJ1512" s="127"/>
      <c r="AK1512" s="127"/>
      <c r="AL1512" s="127"/>
      <c r="AM1512" s="127"/>
      <c r="AN1512" s="127"/>
      <c r="AO1512" s="127"/>
      <c r="AP1512" s="127"/>
      <c r="AR1512" s="113"/>
      <c r="AS1512" s="113"/>
      <c r="AT1512" s="113"/>
    </row>
    <row r="1513" spans="1:46" s="114" customFormat="1" x14ac:dyDescent="0.2">
      <c r="A1513" s="113"/>
      <c r="B1513" s="120"/>
      <c r="C1513" s="120"/>
      <c r="D1513" s="120"/>
      <c r="E1513" s="120"/>
      <c r="F1513" s="120"/>
      <c r="G1513" s="120"/>
      <c r="H1513" s="120"/>
      <c r="I1513" s="120"/>
      <c r="J1513" s="120"/>
      <c r="K1513" s="120"/>
      <c r="L1513" s="120"/>
      <c r="M1513" s="120"/>
      <c r="N1513" s="120"/>
      <c r="O1513" s="120"/>
      <c r="P1513" s="120"/>
      <c r="Q1513" s="120"/>
      <c r="R1513" s="120"/>
      <c r="S1513" s="120"/>
      <c r="T1513" s="120"/>
      <c r="U1513" s="120"/>
      <c r="V1513" s="120"/>
      <c r="W1513" s="120"/>
      <c r="X1513" s="120"/>
      <c r="Y1513" s="127"/>
      <c r="Z1513" s="127"/>
      <c r="AA1513" s="127"/>
      <c r="AB1513" s="127"/>
      <c r="AC1513" s="127"/>
      <c r="AD1513" s="127"/>
      <c r="AE1513" s="127"/>
      <c r="AF1513" s="127"/>
      <c r="AG1513" s="127"/>
      <c r="AH1513" s="127"/>
      <c r="AI1513" s="127"/>
      <c r="AJ1513" s="127"/>
      <c r="AK1513" s="127"/>
      <c r="AL1513" s="127"/>
      <c r="AM1513" s="127"/>
      <c r="AN1513" s="127"/>
      <c r="AO1513" s="127"/>
      <c r="AP1513" s="127"/>
      <c r="AR1513" s="113"/>
      <c r="AS1513" s="113"/>
      <c r="AT1513" s="113"/>
    </row>
    <row r="1514" spans="1:46" s="114" customFormat="1" x14ac:dyDescent="0.2">
      <c r="A1514" s="113"/>
      <c r="B1514" s="120"/>
      <c r="C1514" s="120"/>
      <c r="D1514" s="120"/>
      <c r="E1514" s="120"/>
      <c r="F1514" s="120"/>
      <c r="G1514" s="120"/>
      <c r="H1514" s="120"/>
      <c r="I1514" s="120"/>
      <c r="J1514" s="120"/>
      <c r="K1514" s="120"/>
      <c r="L1514" s="120"/>
      <c r="M1514" s="120"/>
      <c r="N1514" s="120"/>
      <c r="O1514" s="120"/>
      <c r="P1514" s="120"/>
      <c r="Q1514" s="120"/>
      <c r="R1514" s="120"/>
      <c r="S1514" s="120"/>
      <c r="T1514" s="120"/>
      <c r="U1514" s="120"/>
      <c r="V1514" s="120"/>
      <c r="W1514" s="120"/>
      <c r="X1514" s="120"/>
      <c r="Y1514" s="127"/>
      <c r="Z1514" s="127"/>
      <c r="AA1514" s="127"/>
      <c r="AB1514" s="127"/>
      <c r="AC1514" s="127"/>
      <c r="AD1514" s="127"/>
      <c r="AE1514" s="127"/>
      <c r="AF1514" s="127"/>
      <c r="AG1514" s="127"/>
      <c r="AH1514" s="127"/>
      <c r="AI1514" s="127"/>
      <c r="AJ1514" s="127"/>
      <c r="AK1514" s="127"/>
      <c r="AL1514" s="127"/>
      <c r="AM1514" s="127"/>
      <c r="AN1514" s="127"/>
      <c r="AO1514" s="127"/>
      <c r="AP1514" s="127"/>
      <c r="AR1514" s="113"/>
      <c r="AS1514" s="113"/>
      <c r="AT1514" s="113"/>
    </row>
    <row r="1515" spans="1:46" s="114" customFormat="1" x14ac:dyDescent="0.2">
      <c r="A1515" s="113"/>
      <c r="B1515" s="120"/>
      <c r="C1515" s="120"/>
      <c r="D1515" s="120"/>
      <c r="E1515" s="120"/>
      <c r="F1515" s="120"/>
      <c r="G1515" s="120"/>
      <c r="H1515" s="120"/>
      <c r="I1515" s="120"/>
      <c r="J1515" s="120"/>
      <c r="K1515" s="120"/>
      <c r="L1515" s="120"/>
      <c r="M1515" s="120"/>
      <c r="N1515" s="120"/>
      <c r="O1515" s="120"/>
      <c r="P1515" s="120"/>
      <c r="Q1515" s="120"/>
      <c r="R1515" s="120"/>
      <c r="S1515" s="120"/>
      <c r="T1515" s="120"/>
      <c r="U1515" s="120"/>
      <c r="V1515" s="120"/>
      <c r="W1515" s="120"/>
      <c r="X1515" s="120"/>
      <c r="Y1515" s="127"/>
      <c r="Z1515" s="127"/>
      <c r="AA1515" s="127"/>
      <c r="AB1515" s="127"/>
      <c r="AC1515" s="127"/>
      <c r="AD1515" s="127"/>
      <c r="AE1515" s="127"/>
      <c r="AF1515" s="127"/>
      <c r="AG1515" s="127"/>
      <c r="AH1515" s="127"/>
      <c r="AI1515" s="127"/>
      <c r="AJ1515" s="127"/>
      <c r="AK1515" s="127"/>
      <c r="AL1515" s="127"/>
      <c r="AM1515" s="127"/>
      <c r="AN1515" s="127"/>
      <c r="AO1515" s="127"/>
      <c r="AP1515" s="127"/>
      <c r="AR1515" s="113"/>
      <c r="AS1515" s="113"/>
      <c r="AT1515" s="113"/>
    </row>
    <row r="1516" spans="1:46" s="114" customFormat="1" x14ac:dyDescent="0.2">
      <c r="A1516" s="113"/>
      <c r="B1516" s="120"/>
      <c r="C1516" s="120"/>
      <c r="D1516" s="120"/>
      <c r="E1516" s="120"/>
      <c r="F1516" s="120"/>
      <c r="G1516" s="120"/>
      <c r="H1516" s="120"/>
      <c r="I1516" s="120"/>
      <c r="J1516" s="120"/>
      <c r="K1516" s="120"/>
      <c r="L1516" s="120"/>
      <c r="M1516" s="120"/>
      <c r="N1516" s="120"/>
      <c r="O1516" s="120"/>
      <c r="P1516" s="120"/>
      <c r="Q1516" s="120"/>
      <c r="R1516" s="120"/>
      <c r="S1516" s="120"/>
      <c r="T1516" s="120"/>
      <c r="U1516" s="120"/>
      <c r="V1516" s="120"/>
      <c r="W1516" s="120"/>
      <c r="X1516" s="120"/>
      <c r="Y1516" s="127"/>
      <c r="Z1516" s="127"/>
      <c r="AA1516" s="127"/>
      <c r="AB1516" s="127"/>
      <c r="AC1516" s="127"/>
      <c r="AD1516" s="127"/>
      <c r="AE1516" s="127"/>
      <c r="AF1516" s="127"/>
      <c r="AG1516" s="127"/>
      <c r="AH1516" s="127"/>
      <c r="AI1516" s="127"/>
      <c r="AJ1516" s="127"/>
      <c r="AK1516" s="127"/>
      <c r="AL1516" s="127"/>
      <c r="AM1516" s="127"/>
      <c r="AN1516" s="127"/>
      <c r="AO1516" s="127"/>
      <c r="AP1516" s="127"/>
      <c r="AR1516" s="113"/>
      <c r="AS1516" s="113"/>
      <c r="AT1516" s="113"/>
    </row>
    <row r="1517" spans="1:46" s="114" customFormat="1" x14ac:dyDescent="0.2">
      <c r="A1517" s="113"/>
      <c r="B1517" s="120"/>
      <c r="C1517" s="120"/>
      <c r="D1517" s="120"/>
      <c r="E1517" s="120"/>
      <c r="F1517" s="120"/>
      <c r="G1517" s="120"/>
      <c r="H1517" s="120"/>
      <c r="I1517" s="120"/>
      <c r="J1517" s="120"/>
      <c r="K1517" s="120"/>
      <c r="L1517" s="120"/>
      <c r="M1517" s="120"/>
      <c r="N1517" s="120"/>
      <c r="O1517" s="120"/>
      <c r="P1517" s="120"/>
      <c r="Q1517" s="120"/>
      <c r="R1517" s="120"/>
      <c r="S1517" s="120"/>
      <c r="T1517" s="120"/>
      <c r="U1517" s="120"/>
      <c r="V1517" s="120"/>
      <c r="W1517" s="120"/>
      <c r="X1517" s="120"/>
      <c r="Y1517" s="127"/>
      <c r="Z1517" s="127"/>
      <c r="AA1517" s="127"/>
      <c r="AB1517" s="127"/>
      <c r="AC1517" s="127"/>
      <c r="AD1517" s="127"/>
      <c r="AE1517" s="127"/>
      <c r="AF1517" s="127"/>
      <c r="AG1517" s="127"/>
      <c r="AH1517" s="127"/>
      <c r="AI1517" s="127"/>
      <c r="AJ1517" s="127"/>
      <c r="AK1517" s="127"/>
      <c r="AL1517" s="127"/>
      <c r="AM1517" s="127"/>
      <c r="AN1517" s="127"/>
      <c r="AO1517" s="127"/>
      <c r="AP1517" s="127"/>
      <c r="AR1517" s="113"/>
      <c r="AS1517" s="113"/>
      <c r="AT1517" s="113"/>
    </row>
    <row r="1518" spans="1:46" s="114" customFormat="1" x14ac:dyDescent="0.2">
      <c r="A1518" s="113"/>
      <c r="B1518" s="120"/>
      <c r="C1518" s="120"/>
      <c r="D1518" s="120"/>
      <c r="E1518" s="120"/>
      <c r="F1518" s="120"/>
      <c r="G1518" s="120"/>
      <c r="H1518" s="120"/>
      <c r="I1518" s="120"/>
      <c r="J1518" s="120"/>
      <c r="K1518" s="120"/>
      <c r="L1518" s="120"/>
      <c r="M1518" s="120"/>
      <c r="N1518" s="120"/>
      <c r="O1518" s="120"/>
      <c r="P1518" s="120"/>
      <c r="Q1518" s="120"/>
      <c r="R1518" s="120"/>
      <c r="S1518" s="120"/>
      <c r="T1518" s="120"/>
      <c r="U1518" s="120"/>
      <c r="V1518" s="120"/>
      <c r="W1518" s="120"/>
      <c r="X1518" s="120"/>
      <c r="Y1518" s="127"/>
      <c r="Z1518" s="127"/>
      <c r="AA1518" s="127"/>
      <c r="AB1518" s="127"/>
      <c r="AC1518" s="127"/>
      <c r="AD1518" s="127"/>
      <c r="AE1518" s="127"/>
      <c r="AF1518" s="127"/>
      <c r="AG1518" s="127"/>
      <c r="AH1518" s="127"/>
      <c r="AI1518" s="127"/>
      <c r="AJ1518" s="127"/>
      <c r="AK1518" s="127"/>
      <c r="AL1518" s="127"/>
      <c r="AM1518" s="127"/>
      <c r="AN1518" s="127"/>
      <c r="AO1518" s="127"/>
      <c r="AP1518" s="127"/>
      <c r="AR1518" s="113"/>
      <c r="AS1518" s="113"/>
      <c r="AT1518" s="113"/>
    </row>
    <row r="1519" spans="1:46" s="114" customFormat="1" x14ac:dyDescent="0.2">
      <c r="A1519" s="113"/>
      <c r="B1519" s="120"/>
      <c r="C1519" s="120"/>
      <c r="D1519" s="120"/>
      <c r="E1519" s="120"/>
      <c r="F1519" s="120"/>
      <c r="G1519" s="120"/>
      <c r="H1519" s="120"/>
      <c r="I1519" s="120"/>
      <c r="J1519" s="120"/>
      <c r="K1519" s="120"/>
      <c r="L1519" s="120"/>
      <c r="M1519" s="120"/>
      <c r="N1519" s="120"/>
      <c r="O1519" s="120"/>
      <c r="P1519" s="120"/>
      <c r="Q1519" s="120"/>
      <c r="R1519" s="120"/>
      <c r="S1519" s="120"/>
      <c r="T1519" s="120"/>
      <c r="U1519" s="120"/>
      <c r="V1519" s="120"/>
      <c r="W1519" s="120"/>
      <c r="X1519" s="120"/>
      <c r="Y1519" s="127"/>
      <c r="Z1519" s="127"/>
      <c r="AA1519" s="127"/>
      <c r="AB1519" s="127"/>
      <c r="AC1519" s="127"/>
      <c r="AD1519" s="127"/>
      <c r="AE1519" s="127"/>
      <c r="AF1519" s="127"/>
      <c r="AG1519" s="127"/>
      <c r="AH1519" s="127"/>
      <c r="AI1519" s="127"/>
      <c r="AJ1519" s="127"/>
      <c r="AK1519" s="127"/>
      <c r="AL1519" s="127"/>
      <c r="AM1519" s="127"/>
      <c r="AN1519" s="127"/>
      <c r="AO1519" s="127"/>
      <c r="AP1519" s="127"/>
      <c r="AR1519" s="113"/>
      <c r="AS1519" s="113"/>
      <c r="AT1519" s="113"/>
    </row>
    <row r="1520" spans="1:46" s="114" customFormat="1" x14ac:dyDescent="0.2">
      <c r="A1520" s="113"/>
      <c r="B1520" s="120"/>
      <c r="C1520" s="120"/>
      <c r="D1520" s="120"/>
      <c r="E1520" s="120"/>
      <c r="F1520" s="120"/>
      <c r="G1520" s="120"/>
      <c r="H1520" s="120"/>
      <c r="I1520" s="120"/>
      <c r="J1520" s="120"/>
      <c r="K1520" s="120"/>
      <c r="L1520" s="120"/>
      <c r="M1520" s="120"/>
      <c r="N1520" s="120"/>
      <c r="O1520" s="120"/>
      <c r="P1520" s="120"/>
      <c r="Q1520" s="120"/>
      <c r="R1520" s="120"/>
      <c r="S1520" s="120"/>
      <c r="T1520" s="120"/>
      <c r="U1520" s="120"/>
      <c r="V1520" s="120"/>
      <c r="W1520" s="120"/>
      <c r="X1520" s="120"/>
      <c r="Y1520" s="127"/>
      <c r="Z1520" s="127"/>
      <c r="AA1520" s="127"/>
      <c r="AB1520" s="127"/>
      <c r="AC1520" s="127"/>
      <c r="AD1520" s="127"/>
      <c r="AE1520" s="127"/>
      <c r="AF1520" s="127"/>
      <c r="AG1520" s="127"/>
      <c r="AH1520" s="127"/>
      <c r="AI1520" s="127"/>
      <c r="AJ1520" s="127"/>
      <c r="AK1520" s="127"/>
      <c r="AL1520" s="127"/>
      <c r="AM1520" s="127"/>
      <c r="AN1520" s="127"/>
      <c r="AO1520" s="127"/>
      <c r="AP1520" s="127"/>
      <c r="AR1520" s="113"/>
      <c r="AS1520" s="113"/>
      <c r="AT1520" s="113"/>
    </row>
    <row r="1521" spans="1:46" s="114" customFormat="1" x14ac:dyDescent="0.2">
      <c r="A1521" s="113"/>
      <c r="B1521" s="120"/>
      <c r="C1521" s="120"/>
      <c r="D1521" s="120"/>
      <c r="E1521" s="120"/>
      <c r="F1521" s="120"/>
      <c r="G1521" s="120"/>
      <c r="H1521" s="120"/>
      <c r="I1521" s="120"/>
      <c r="J1521" s="120"/>
      <c r="K1521" s="120"/>
      <c r="L1521" s="120"/>
      <c r="M1521" s="120"/>
      <c r="N1521" s="120"/>
      <c r="O1521" s="120"/>
      <c r="P1521" s="120"/>
      <c r="Q1521" s="120"/>
      <c r="R1521" s="120"/>
      <c r="S1521" s="120"/>
      <c r="T1521" s="120"/>
      <c r="U1521" s="120"/>
      <c r="V1521" s="120"/>
      <c r="W1521" s="120"/>
      <c r="X1521" s="120"/>
      <c r="Y1521" s="127"/>
      <c r="Z1521" s="127"/>
      <c r="AA1521" s="127"/>
      <c r="AB1521" s="127"/>
      <c r="AC1521" s="127"/>
      <c r="AD1521" s="127"/>
      <c r="AE1521" s="127"/>
      <c r="AF1521" s="127"/>
      <c r="AG1521" s="127"/>
      <c r="AH1521" s="127"/>
      <c r="AI1521" s="127"/>
      <c r="AJ1521" s="127"/>
      <c r="AK1521" s="127"/>
      <c r="AL1521" s="127"/>
      <c r="AM1521" s="127"/>
      <c r="AN1521" s="127"/>
      <c r="AO1521" s="127"/>
      <c r="AP1521" s="127"/>
      <c r="AR1521" s="113"/>
      <c r="AS1521" s="113"/>
      <c r="AT1521" s="113"/>
    </row>
    <row r="1522" spans="1:46" s="114" customFormat="1" x14ac:dyDescent="0.2">
      <c r="A1522" s="113"/>
      <c r="B1522" s="120"/>
      <c r="C1522" s="120"/>
      <c r="D1522" s="120"/>
      <c r="E1522" s="120"/>
      <c r="F1522" s="120"/>
      <c r="G1522" s="120"/>
      <c r="H1522" s="120"/>
      <c r="I1522" s="120"/>
      <c r="J1522" s="120"/>
      <c r="K1522" s="120"/>
      <c r="L1522" s="120"/>
      <c r="M1522" s="120"/>
      <c r="N1522" s="120"/>
      <c r="O1522" s="120"/>
      <c r="P1522" s="120"/>
      <c r="Q1522" s="120"/>
      <c r="R1522" s="120"/>
      <c r="S1522" s="120"/>
      <c r="T1522" s="120"/>
      <c r="U1522" s="120"/>
      <c r="V1522" s="120"/>
      <c r="W1522" s="120"/>
      <c r="X1522" s="120"/>
      <c r="Y1522" s="127"/>
      <c r="Z1522" s="127"/>
      <c r="AA1522" s="127"/>
      <c r="AB1522" s="127"/>
      <c r="AC1522" s="127"/>
      <c r="AD1522" s="127"/>
      <c r="AE1522" s="127"/>
      <c r="AF1522" s="127"/>
      <c r="AG1522" s="127"/>
      <c r="AH1522" s="127"/>
      <c r="AI1522" s="127"/>
      <c r="AJ1522" s="127"/>
      <c r="AK1522" s="127"/>
      <c r="AL1522" s="127"/>
      <c r="AM1522" s="127"/>
      <c r="AN1522" s="127"/>
      <c r="AO1522" s="127"/>
      <c r="AP1522" s="127"/>
      <c r="AR1522" s="113"/>
      <c r="AS1522" s="113"/>
      <c r="AT1522" s="113"/>
    </row>
    <row r="1523" spans="1:46" s="114" customFormat="1" x14ac:dyDescent="0.2">
      <c r="A1523" s="113"/>
      <c r="B1523" s="120"/>
      <c r="C1523" s="120"/>
      <c r="D1523" s="120"/>
      <c r="E1523" s="120"/>
      <c r="F1523" s="120"/>
      <c r="G1523" s="120"/>
      <c r="H1523" s="120"/>
      <c r="I1523" s="120"/>
      <c r="J1523" s="120"/>
      <c r="K1523" s="120"/>
      <c r="L1523" s="120"/>
      <c r="M1523" s="120"/>
      <c r="N1523" s="120"/>
      <c r="O1523" s="120"/>
      <c r="P1523" s="120"/>
      <c r="Q1523" s="120"/>
      <c r="R1523" s="120"/>
      <c r="S1523" s="120"/>
      <c r="T1523" s="120"/>
      <c r="U1523" s="120"/>
      <c r="V1523" s="120"/>
      <c r="W1523" s="120"/>
      <c r="X1523" s="120"/>
      <c r="Y1523" s="127"/>
      <c r="Z1523" s="127"/>
      <c r="AA1523" s="127"/>
      <c r="AB1523" s="127"/>
      <c r="AC1523" s="127"/>
      <c r="AD1523" s="127"/>
      <c r="AE1523" s="127"/>
      <c r="AF1523" s="127"/>
      <c r="AG1523" s="127"/>
      <c r="AH1523" s="127"/>
      <c r="AI1523" s="127"/>
      <c r="AJ1523" s="127"/>
      <c r="AK1523" s="127"/>
      <c r="AL1523" s="127"/>
      <c r="AM1523" s="127"/>
      <c r="AN1523" s="127"/>
      <c r="AO1523" s="127"/>
      <c r="AP1523" s="127"/>
      <c r="AR1523" s="113"/>
      <c r="AS1523" s="113"/>
      <c r="AT1523" s="113"/>
    </row>
    <row r="1524" spans="1:46" s="114" customFormat="1" x14ac:dyDescent="0.2">
      <c r="A1524" s="113"/>
      <c r="B1524" s="120"/>
      <c r="C1524" s="120"/>
      <c r="D1524" s="120"/>
      <c r="E1524" s="120"/>
      <c r="F1524" s="120"/>
      <c r="G1524" s="120"/>
      <c r="H1524" s="120"/>
      <c r="I1524" s="120"/>
      <c r="J1524" s="120"/>
      <c r="K1524" s="120"/>
      <c r="L1524" s="120"/>
      <c r="M1524" s="120"/>
      <c r="N1524" s="120"/>
      <c r="O1524" s="120"/>
      <c r="P1524" s="120"/>
      <c r="Q1524" s="120"/>
      <c r="R1524" s="120"/>
      <c r="S1524" s="120"/>
      <c r="T1524" s="120"/>
      <c r="U1524" s="120"/>
      <c r="V1524" s="120"/>
      <c r="W1524" s="120"/>
      <c r="X1524" s="120"/>
      <c r="Y1524" s="127"/>
      <c r="Z1524" s="127"/>
      <c r="AA1524" s="127"/>
      <c r="AB1524" s="127"/>
      <c r="AC1524" s="127"/>
      <c r="AD1524" s="127"/>
      <c r="AE1524" s="127"/>
      <c r="AF1524" s="127"/>
      <c r="AG1524" s="127"/>
      <c r="AH1524" s="127"/>
      <c r="AI1524" s="127"/>
      <c r="AJ1524" s="127"/>
      <c r="AK1524" s="127"/>
      <c r="AL1524" s="127"/>
      <c r="AM1524" s="127"/>
      <c r="AN1524" s="127"/>
      <c r="AO1524" s="127"/>
      <c r="AP1524" s="127"/>
      <c r="AR1524" s="113"/>
      <c r="AS1524" s="113"/>
      <c r="AT1524" s="113"/>
    </row>
    <row r="1525" spans="1:46" s="114" customFormat="1" x14ac:dyDescent="0.2">
      <c r="A1525" s="113"/>
      <c r="B1525" s="120"/>
      <c r="C1525" s="120"/>
      <c r="D1525" s="120"/>
      <c r="E1525" s="120"/>
      <c r="F1525" s="120"/>
      <c r="G1525" s="120"/>
      <c r="H1525" s="120"/>
      <c r="I1525" s="120"/>
      <c r="J1525" s="120"/>
      <c r="K1525" s="120"/>
      <c r="L1525" s="120"/>
      <c r="M1525" s="120"/>
      <c r="N1525" s="120"/>
      <c r="O1525" s="120"/>
      <c r="P1525" s="120"/>
      <c r="Q1525" s="120"/>
      <c r="R1525" s="120"/>
      <c r="S1525" s="120"/>
      <c r="T1525" s="120"/>
      <c r="U1525" s="120"/>
      <c r="V1525" s="120"/>
      <c r="W1525" s="120"/>
      <c r="X1525" s="120"/>
      <c r="Y1525" s="127"/>
      <c r="Z1525" s="127"/>
      <c r="AA1525" s="127"/>
      <c r="AB1525" s="127"/>
      <c r="AC1525" s="127"/>
      <c r="AD1525" s="127"/>
      <c r="AE1525" s="127"/>
      <c r="AF1525" s="127"/>
      <c r="AG1525" s="127"/>
      <c r="AH1525" s="127"/>
      <c r="AI1525" s="127"/>
      <c r="AJ1525" s="127"/>
      <c r="AK1525" s="127"/>
      <c r="AL1525" s="127"/>
      <c r="AM1525" s="127"/>
      <c r="AN1525" s="127"/>
      <c r="AO1525" s="127"/>
      <c r="AP1525" s="127"/>
      <c r="AR1525" s="113"/>
      <c r="AS1525" s="113"/>
      <c r="AT1525" s="113"/>
    </row>
    <row r="1526" spans="1:46" s="114" customFormat="1" x14ac:dyDescent="0.2">
      <c r="A1526" s="113"/>
      <c r="B1526" s="120"/>
      <c r="C1526" s="120"/>
      <c r="D1526" s="120"/>
      <c r="E1526" s="120"/>
      <c r="F1526" s="120"/>
      <c r="G1526" s="120"/>
      <c r="H1526" s="120"/>
      <c r="I1526" s="120"/>
      <c r="J1526" s="120"/>
      <c r="K1526" s="120"/>
      <c r="L1526" s="120"/>
      <c r="M1526" s="120"/>
      <c r="N1526" s="120"/>
      <c r="O1526" s="120"/>
      <c r="P1526" s="120"/>
      <c r="Q1526" s="120"/>
      <c r="R1526" s="120"/>
      <c r="S1526" s="120"/>
      <c r="T1526" s="120"/>
      <c r="U1526" s="120"/>
      <c r="V1526" s="120"/>
      <c r="W1526" s="120"/>
      <c r="X1526" s="120"/>
      <c r="Y1526" s="127"/>
      <c r="Z1526" s="127"/>
      <c r="AA1526" s="127"/>
      <c r="AB1526" s="127"/>
      <c r="AC1526" s="127"/>
      <c r="AD1526" s="127"/>
      <c r="AE1526" s="127"/>
      <c r="AF1526" s="127"/>
      <c r="AG1526" s="127"/>
      <c r="AH1526" s="127"/>
      <c r="AI1526" s="127"/>
      <c r="AJ1526" s="127"/>
      <c r="AK1526" s="127"/>
      <c r="AL1526" s="127"/>
      <c r="AM1526" s="127"/>
      <c r="AN1526" s="127"/>
      <c r="AO1526" s="127"/>
      <c r="AP1526" s="127"/>
      <c r="AR1526" s="113"/>
      <c r="AS1526" s="113"/>
      <c r="AT1526" s="113"/>
    </row>
    <row r="1527" spans="1:46" s="114" customFormat="1" x14ac:dyDescent="0.2">
      <c r="A1527" s="113"/>
      <c r="B1527" s="120"/>
      <c r="C1527" s="120"/>
      <c r="D1527" s="120"/>
      <c r="E1527" s="120"/>
      <c r="F1527" s="120"/>
      <c r="G1527" s="120"/>
      <c r="H1527" s="120"/>
      <c r="I1527" s="120"/>
      <c r="J1527" s="120"/>
      <c r="K1527" s="120"/>
      <c r="L1527" s="120"/>
      <c r="M1527" s="120"/>
      <c r="N1527" s="120"/>
      <c r="O1527" s="120"/>
      <c r="P1527" s="120"/>
      <c r="Q1527" s="120"/>
      <c r="R1527" s="120"/>
      <c r="S1527" s="120"/>
      <c r="T1527" s="120"/>
      <c r="U1527" s="120"/>
      <c r="V1527" s="120"/>
      <c r="W1527" s="120"/>
      <c r="X1527" s="120"/>
      <c r="Y1527" s="127"/>
      <c r="Z1527" s="127"/>
      <c r="AA1527" s="127"/>
      <c r="AB1527" s="127"/>
      <c r="AC1527" s="127"/>
      <c r="AD1527" s="127"/>
      <c r="AE1527" s="127"/>
      <c r="AF1527" s="127"/>
      <c r="AG1527" s="127"/>
      <c r="AH1527" s="127"/>
      <c r="AI1527" s="127"/>
      <c r="AJ1527" s="127"/>
      <c r="AK1527" s="127"/>
      <c r="AL1527" s="127"/>
      <c r="AM1527" s="127"/>
      <c r="AN1527" s="127"/>
      <c r="AO1527" s="127"/>
      <c r="AP1527" s="127"/>
      <c r="AR1527" s="113"/>
      <c r="AS1527" s="113"/>
      <c r="AT1527" s="113"/>
    </row>
    <row r="1528" spans="1:46" s="114" customFormat="1" x14ac:dyDescent="0.2">
      <c r="A1528" s="113"/>
      <c r="B1528" s="120"/>
      <c r="C1528" s="120"/>
      <c r="D1528" s="120"/>
      <c r="E1528" s="120"/>
      <c r="F1528" s="120"/>
      <c r="G1528" s="120"/>
      <c r="H1528" s="120"/>
      <c r="I1528" s="120"/>
      <c r="J1528" s="120"/>
      <c r="K1528" s="120"/>
      <c r="L1528" s="120"/>
      <c r="M1528" s="120"/>
      <c r="N1528" s="120"/>
      <c r="O1528" s="120"/>
      <c r="P1528" s="120"/>
      <c r="Q1528" s="120"/>
      <c r="R1528" s="120"/>
      <c r="S1528" s="120"/>
      <c r="T1528" s="120"/>
      <c r="U1528" s="120"/>
      <c r="V1528" s="120"/>
      <c r="W1528" s="120"/>
      <c r="X1528" s="120"/>
      <c r="Y1528" s="127"/>
      <c r="Z1528" s="127"/>
      <c r="AA1528" s="127"/>
      <c r="AB1528" s="127"/>
      <c r="AC1528" s="127"/>
      <c r="AD1528" s="127"/>
      <c r="AE1528" s="127"/>
      <c r="AF1528" s="127"/>
      <c r="AG1528" s="127"/>
      <c r="AH1528" s="127"/>
      <c r="AI1528" s="127"/>
      <c r="AJ1528" s="127"/>
      <c r="AK1528" s="127"/>
      <c r="AL1528" s="127"/>
      <c r="AM1528" s="127"/>
      <c r="AN1528" s="127"/>
      <c r="AO1528" s="127"/>
      <c r="AP1528" s="127"/>
      <c r="AR1528" s="113"/>
      <c r="AS1528" s="113"/>
      <c r="AT1528" s="113"/>
    </row>
    <row r="1529" spans="1:46" s="114" customFormat="1" x14ac:dyDescent="0.2">
      <c r="A1529" s="113"/>
      <c r="B1529" s="120"/>
      <c r="C1529" s="120"/>
      <c r="D1529" s="120"/>
      <c r="E1529" s="120"/>
      <c r="F1529" s="120"/>
      <c r="G1529" s="120"/>
      <c r="H1529" s="120"/>
      <c r="I1529" s="120"/>
      <c r="J1529" s="120"/>
      <c r="K1529" s="120"/>
      <c r="L1529" s="120"/>
      <c r="M1529" s="120"/>
      <c r="N1529" s="120"/>
      <c r="O1529" s="120"/>
      <c r="P1529" s="120"/>
      <c r="Q1529" s="120"/>
      <c r="R1529" s="120"/>
      <c r="S1529" s="120"/>
      <c r="T1529" s="120"/>
      <c r="U1529" s="120"/>
      <c r="V1529" s="120"/>
      <c r="W1529" s="120"/>
      <c r="X1529" s="120"/>
      <c r="Y1529" s="127"/>
      <c r="Z1529" s="127"/>
      <c r="AA1529" s="127"/>
      <c r="AB1529" s="127"/>
      <c r="AC1529" s="127"/>
      <c r="AD1529" s="127"/>
      <c r="AE1529" s="127"/>
      <c r="AF1529" s="127"/>
      <c r="AG1529" s="127"/>
      <c r="AH1529" s="127"/>
      <c r="AI1529" s="127"/>
      <c r="AJ1529" s="127"/>
      <c r="AK1529" s="127"/>
      <c r="AL1529" s="127"/>
      <c r="AM1529" s="127"/>
      <c r="AN1529" s="127"/>
      <c r="AO1529" s="127"/>
      <c r="AP1529" s="127"/>
      <c r="AR1529" s="113"/>
      <c r="AS1529" s="113"/>
      <c r="AT1529" s="113"/>
    </row>
    <row r="1530" spans="1:46" s="114" customFormat="1" x14ac:dyDescent="0.2">
      <c r="A1530" s="113"/>
      <c r="B1530" s="120"/>
      <c r="C1530" s="120"/>
      <c r="D1530" s="120"/>
      <c r="E1530" s="120"/>
      <c r="F1530" s="120"/>
      <c r="G1530" s="120"/>
      <c r="H1530" s="120"/>
      <c r="I1530" s="120"/>
      <c r="J1530" s="120"/>
      <c r="K1530" s="120"/>
      <c r="L1530" s="120"/>
      <c r="M1530" s="120"/>
      <c r="N1530" s="120"/>
      <c r="O1530" s="120"/>
      <c r="P1530" s="120"/>
      <c r="Q1530" s="120"/>
      <c r="R1530" s="120"/>
      <c r="S1530" s="120"/>
      <c r="T1530" s="120"/>
      <c r="U1530" s="120"/>
      <c r="V1530" s="120"/>
      <c r="W1530" s="120"/>
      <c r="X1530" s="120"/>
      <c r="Y1530" s="127"/>
      <c r="Z1530" s="127"/>
      <c r="AA1530" s="127"/>
      <c r="AB1530" s="127"/>
      <c r="AC1530" s="127"/>
      <c r="AD1530" s="127"/>
      <c r="AE1530" s="127"/>
      <c r="AF1530" s="127"/>
      <c r="AG1530" s="127"/>
      <c r="AH1530" s="127"/>
      <c r="AI1530" s="127"/>
      <c r="AJ1530" s="127"/>
      <c r="AK1530" s="127"/>
      <c r="AL1530" s="127"/>
      <c r="AM1530" s="127"/>
      <c r="AN1530" s="127"/>
      <c r="AO1530" s="127"/>
      <c r="AP1530" s="127"/>
      <c r="AR1530" s="113"/>
      <c r="AS1530" s="113"/>
      <c r="AT1530" s="113"/>
    </row>
    <row r="1531" spans="1:46" s="114" customFormat="1" x14ac:dyDescent="0.2">
      <c r="A1531" s="113"/>
      <c r="B1531" s="120"/>
      <c r="C1531" s="120"/>
      <c r="D1531" s="120"/>
      <c r="E1531" s="120"/>
      <c r="F1531" s="120"/>
      <c r="G1531" s="120"/>
      <c r="H1531" s="120"/>
      <c r="I1531" s="120"/>
      <c r="J1531" s="120"/>
      <c r="K1531" s="120"/>
      <c r="L1531" s="120"/>
      <c r="M1531" s="120"/>
      <c r="N1531" s="120"/>
      <c r="O1531" s="120"/>
      <c r="P1531" s="120"/>
      <c r="Q1531" s="120"/>
      <c r="R1531" s="120"/>
      <c r="S1531" s="120"/>
      <c r="T1531" s="120"/>
      <c r="U1531" s="120"/>
      <c r="V1531" s="120"/>
      <c r="W1531" s="120"/>
      <c r="X1531" s="120"/>
      <c r="Y1531" s="127"/>
      <c r="Z1531" s="127"/>
      <c r="AA1531" s="127"/>
      <c r="AB1531" s="127"/>
      <c r="AC1531" s="127"/>
      <c r="AD1531" s="127"/>
      <c r="AE1531" s="127"/>
      <c r="AF1531" s="127"/>
      <c r="AG1531" s="127"/>
      <c r="AH1531" s="127"/>
      <c r="AI1531" s="127"/>
      <c r="AJ1531" s="127"/>
      <c r="AK1531" s="127"/>
      <c r="AL1531" s="127"/>
      <c r="AM1531" s="127"/>
      <c r="AN1531" s="127"/>
      <c r="AO1531" s="127"/>
      <c r="AP1531" s="127"/>
      <c r="AR1531" s="113"/>
      <c r="AS1531" s="113"/>
      <c r="AT1531" s="113"/>
    </row>
    <row r="1532" spans="1:46" s="114" customFormat="1" x14ac:dyDescent="0.2">
      <c r="A1532" s="113"/>
      <c r="B1532" s="120"/>
      <c r="C1532" s="120"/>
      <c r="D1532" s="120"/>
      <c r="E1532" s="120"/>
      <c r="F1532" s="120"/>
      <c r="G1532" s="120"/>
      <c r="H1532" s="120"/>
      <c r="I1532" s="120"/>
      <c r="J1532" s="120"/>
      <c r="K1532" s="120"/>
      <c r="L1532" s="120"/>
      <c r="M1532" s="120"/>
      <c r="N1532" s="120"/>
      <c r="O1532" s="120"/>
      <c r="P1532" s="120"/>
      <c r="Q1532" s="120"/>
      <c r="R1532" s="120"/>
      <c r="S1532" s="120"/>
      <c r="T1532" s="120"/>
      <c r="U1532" s="120"/>
      <c r="V1532" s="120"/>
      <c r="W1532" s="120"/>
      <c r="X1532" s="120"/>
      <c r="Y1532" s="127"/>
      <c r="Z1532" s="127"/>
      <c r="AA1532" s="127"/>
      <c r="AB1532" s="127"/>
      <c r="AC1532" s="127"/>
      <c r="AD1532" s="127"/>
      <c r="AE1532" s="127"/>
      <c r="AF1532" s="127"/>
      <c r="AG1532" s="127"/>
      <c r="AH1532" s="127"/>
      <c r="AI1532" s="127"/>
      <c r="AJ1532" s="127"/>
      <c r="AK1532" s="127"/>
      <c r="AL1532" s="127"/>
      <c r="AM1532" s="127"/>
      <c r="AN1532" s="127"/>
      <c r="AO1532" s="127"/>
      <c r="AP1532" s="127"/>
      <c r="AR1532" s="113"/>
      <c r="AS1532" s="113"/>
      <c r="AT1532" s="113"/>
    </row>
    <row r="1533" spans="1:46" s="114" customFormat="1" x14ac:dyDescent="0.2">
      <c r="A1533" s="113"/>
      <c r="B1533" s="120"/>
      <c r="C1533" s="120"/>
      <c r="D1533" s="120"/>
      <c r="E1533" s="120"/>
      <c r="F1533" s="120"/>
      <c r="G1533" s="120"/>
      <c r="H1533" s="120"/>
      <c r="I1533" s="120"/>
      <c r="J1533" s="120"/>
      <c r="K1533" s="120"/>
      <c r="L1533" s="120"/>
      <c r="M1533" s="120"/>
      <c r="N1533" s="120"/>
      <c r="O1533" s="120"/>
      <c r="P1533" s="120"/>
      <c r="Q1533" s="120"/>
      <c r="R1533" s="120"/>
      <c r="S1533" s="120"/>
      <c r="T1533" s="120"/>
      <c r="U1533" s="120"/>
      <c r="V1533" s="120"/>
      <c r="W1533" s="120"/>
      <c r="X1533" s="120"/>
      <c r="Y1533" s="127"/>
      <c r="Z1533" s="127"/>
      <c r="AA1533" s="127"/>
      <c r="AB1533" s="127"/>
      <c r="AC1533" s="127"/>
      <c r="AD1533" s="127"/>
      <c r="AE1533" s="127"/>
      <c r="AF1533" s="127"/>
      <c r="AG1533" s="127"/>
      <c r="AH1533" s="127"/>
      <c r="AI1533" s="127"/>
      <c r="AJ1533" s="127"/>
      <c r="AK1533" s="127"/>
      <c r="AL1533" s="127"/>
      <c r="AM1533" s="127"/>
      <c r="AN1533" s="127"/>
      <c r="AO1533" s="127"/>
      <c r="AP1533" s="127"/>
      <c r="AR1533" s="113"/>
      <c r="AS1533" s="113"/>
      <c r="AT1533" s="113"/>
    </row>
    <row r="1534" spans="1:46" s="114" customFormat="1" x14ac:dyDescent="0.2">
      <c r="A1534" s="113"/>
      <c r="B1534" s="120"/>
      <c r="C1534" s="120"/>
      <c r="D1534" s="120"/>
      <c r="E1534" s="120"/>
      <c r="F1534" s="120"/>
      <c r="G1534" s="120"/>
      <c r="H1534" s="120"/>
      <c r="I1534" s="120"/>
      <c r="J1534" s="120"/>
      <c r="K1534" s="120"/>
      <c r="L1534" s="120"/>
      <c r="M1534" s="120"/>
      <c r="N1534" s="120"/>
      <c r="O1534" s="120"/>
      <c r="P1534" s="120"/>
      <c r="Q1534" s="120"/>
      <c r="R1534" s="120"/>
      <c r="S1534" s="120"/>
      <c r="T1534" s="120"/>
      <c r="U1534" s="120"/>
      <c r="V1534" s="120"/>
      <c r="W1534" s="120"/>
      <c r="X1534" s="120"/>
      <c r="Y1534" s="127"/>
      <c r="Z1534" s="127"/>
      <c r="AA1534" s="127"/>
      <c r="AB1534" s="127"/>
      <c r="AC1534" s="127"/>
      <c r="AD1534" s="127"/>
      <c r="AE1534" s="127"/>
      <c r="AF1534" s="127"/>
      <c r="AG1534" s="127"/>
      <c r="AH1534" s="127"/>
      <c r="AI1534" s="127"/>
      <c r="AJ1534" s="127"/>
      <c r="AK1534" s="127"/>
      <c r="AL1534" s="127"/>
      <c r="AM1534" s="127"/>
      <c r="AN1534" s="127"/>
      <c r="AO1534" s="127"/>
      <c r="AP1534" s="127"/>
      <c r="AR1534" s="113"/>
      <c r="AS1534" s="113"/>
      <c r="AT1534" s="113"/>
    </row>
    <row r="1535" spans="1:46" s="114" customFormat="1" x14ac:dyDescent="0.2">
      <c r="A1535" s="113"/>
      <c r="B1535" s="120"/>
      <c r="C1535" s="120"/>
      <c r="D1535" s="120"/>
      <c r="E1535" s="120"/>
      <c r="F1535" s="120"/>
      <c r="G1535" s="120"/>
      <c r="H1535" s="120"/>
      <c r="I1535" s="120"/>
      <c r="J1535" s="120"/>
      <c r="K1535" s="120"/>
      <c r="L1535" s="120"/>
      <c r="M1535" s="120"/>
      <c r="N1535" s="120"/>
      <c r="O1535" s="120"/>
      <c r="P1535" s="120"/>
      <c r="Q1535" s="120"/>
      <c r="R1535" s="120"/>
      <c r="S1535" s="120"/>
      <c r="T1535" s="120"/>
      <c r="U1535" s="120"/>
      <c r="V1535" s="120"/>
      <c r="W1535" s="120"/>
      <c r="X1535" s="120"/>
      <c r="Y1535" s="127"/>
      <c r="Z1535" s="127"/>
      <c r="AA1535" s="127"/>
      <c r="AB1535" s="127"/>
      <c r="AC1535" s="127"/>
      <c r="AD1535" s="127"/>
      <c r="AE1535" s="127"/>
      <c r="AF1535" s="127"/>
      <c r="AG1535" s="127"/>
      <c r="AH1535" s="127"/>
      <c r="AI1535" s="127"/>
      <c r="AJ1535" s="127"/>
      <c r="AK1535" s="127"/>
      <c r="AL1535" s="127"/>
      <c r="AM1535" s="127"/>
      <c r="AN1535" s="127"/>
      <c r="AO1535" s="127"/>
      <c r="AP1535" s="127"/>
      <c r="AR1535" s="113"/>
      <c r="AS1535" s="113"/>
      <c r="AT1535" s="113"/>
    </row>
    <row r="1536" spans="1:46" s="114" customFormat="1" x14ac:dyDescent="0.2">
      <c r="A1536" s="113"/>
      <c r="B1536" s="120"/>
      <c r="C1536" s="120"/>
      <c r="D1536" s="120"/>
      <c r="E1536" s="120"/>
      <c r="F1536" s="120"/>
      <c r="G1536" s="120"/>
      <c r="H1536" s="120"/>
      <c r="I1536" s="120"/>
      <c r="J1536" s="120"/>
      <c r="K1536" s="120"/>
      <c r="L1536" s="120"/>
      <c r="M1536" s="120"/>
      <c r="N1536" s="120"/>
      <c r="O1536" s="120"/>
      <c r="P1536" s="120"/>
      <c r="Q1536" s="120"/>
      <c r="R1536" s="120"/>
      <c r="S1536" s="120"/>
      <c r="T1536" s="120"/>
      <c r="U1536" s="120"/>
      <c r="V1536" s="120"/>
      <c r="W1536" s="120"/>
      <c r="X1536" s="120"/>
      <c r="Y1536" s="127"/>
      <c r="Z1536" s="127"/>
      <c r="AA1536" s="127"/>
      <c r="AB1536" s="127"/>
      <c r="AC1536" s="127"/>
      <c r="AD1536" s="127"/>
      <c r="AE1536" s="127"/>
      <c r="AF1536" s="127"/>
      <c r="AG1536" s="127"/>
      <c r="AH1536" s="127"/>
      <c r="AI1536" s="127"/>
      <c r="AJ1536" s="127"/>
      <c r="AK1536" s="127"/>
      <c r="AL1536" s="127"/>
      <c r="AM1536" s="127"/>
      <c r="AN1536" s="127"/>
      <c r="AO1536" s="127"/>
      <c r="AP1536" s="127"/>
      <c r="AR1536" s="113"/>
      <c r="AS1536" s="113"/>
      <c r="AT1536" s="113"/>
    </row>
    <row r="1537" spans="1:46" s="114" customFormat="1" x14ac:dyDescent="0.2">
      <c r="A1537" s="113"/>
      <c r="B1537" s="120"/>
      <c r="C1537" s="120"/>
      <c r="D1537" s="120"/>
      <c r="E1537" s="120"/>
      <c r="F1537" s="120"/>
      <c r="G1537" s="120"/>
      <c r="H1537" s="120"/>
      <c r="I1537" s="120"/>
      <c r="J1537" s="120"/>
      <c r="K1537" s="120"/>
      <c r="L1537" s="120"/>
      <c r="M1537" s="120"/>
      <c r="N1537" s="120"/>
      <c r="O1537" s="120"/>
      <c r="P1537" s="120"/>
      <c r="Q1537" s="120"/>
      <c r="R1537" s="120"/>
      <c r="S1537" s="120"/>
      <c r="T1537" s="120"/>
      <c r="U1537" s="120"/>
      <c r="V1537" s="120"/>
      <c r="W1537" s="120"/>
      <c r="X1537" s="120"/>
      <c r="Y1537" s="127"/>
      <c r="Z1537" s="127"/>
      <c r="AA1537" s="127"/>
      <c r="AB1537" s="127"/>
      <c r="AC1537" s="127"/>
      <c r="AD1537" s="127"/>
      <c r="AE1537" s="127"/>
      <c r="AF1537" s="127"/>
      <c r="AG1537" s="127"/>
      <c r="AH1537" s="127"/>
      <c r="AI1537" s="127"/>
      <c r="AJ1537" s="127"/>
      <c r="AK1537" s="127"/>
      <c r="AL1537" s="127"/>
      <c r="AM1537" s="127"/>
      <c r="AN1537" s="127"/>
      <c r="AO1537" s="127"/>
      <c r="AP1537" s="127"/>
      <c r="AR1537" s="113"/>
      <c r="AS1537" s="113"/>
      <c r="AT1537" s="113"/>
    </row>
    <row r="1538" spans="1:46" s="114" customFormat="1" x14ac:dyDescent="0.2">
      <c r="A1538" s="113"/>
      <c r="B1538" s="120"/>
      <c r="C1538" s="120"/>
      <c r="D1538" s="120"/>
      <c r="E1538" s="120"/>
      <c r="F1538" s="120"/>
      <c r="G1538" s="120"/>
      <c r="H1538" s="120"/>
      <c r="I1538" s="120"/>
      <c r="J1538" s="120"/>
      <c r="K1538" s="120"/>
      <c r="L1538" s="120"/>
      <c r="M1538" s="120"/>
      <c r="N1538" s="120"/>
      <c r="O1538" s="120"/>
      <c r="P1538" s="120"/>
      <c r="Q1538" s="120"/>
      <c r="R1538" s="120"/>
      <c r="S1538" s="120"/>
      <c r="T1538" s="120"/>
      <c r="U1538" s="120"/>
      <c r="V1538" s="120"/>
      <c r="W1538" s="120"/>
      <c r="X1538" s="120"/>
      <c r="Y1538" s="127"/>
      <c r="Z1538" s="127"/>
      <c r="AA1538" s="127"/>
      <c r="AB1538" s="127"/>
      <c r="AC1538" s="127"/>
      <c r="AD1538" s="127"/>
      <c r="AE1538" s="127"/>
      <c r="AF1538" s="127"/>
      <c r="AG1538" s="127"/>
      <c r="AH1538" s="127"/>
      <c r="AI1538" s="127"/>
      <c r="AJ1538" s="127"/>
      <c r="AK1538" s="127"/>
      <c r="AL1538" s="127"/>
      <c r="AM1538" s="127"/>
      <c r="AN1538" s="127"/>
      <c r="AO1538" s="127"/>
      <c r="AP1538" s="127"/>
      <c r="AR1538" s="113"/>
      <c r="AS1538" s="113"/>
      <c r="AT1538" s="113"/>
    </row>
    <row r="1539" spans="1:46" s="114" customFormat="1" x14ac:dyDescent="0.2">
      <c r="A1539" s="113"/>
      <c r="B1539" s="120"/>
      <c r="C1539" s="120"/>
      <c r="D1539" s="120"/>
      <c r="E1539" s="120"/>
      <c r="F1539" s="120"/>
      <c r="G1539" s="120"/>
      <c r="H1539" s="120"/>
      <c r="I1539" s="120"/>
      <c r="J1539" s="120"/>
      <c r="K1539" s="120"/>
      <c r="L1539" s="120"/>
      <c r="M1539" s="120"/>
      <c r="N1539" s="120"/>
      <c r="O1539" s="120"/>
      <c r="P1539" s="120"/>
      <c r="Q1539" s="120"/>
      <c r="R1539" s="120"/>
      <c r="S1539" s="120"/>
      <c r="T1539" s="120"/>
      <c r="U1539" s="120"/>
      <c r="V1539" s="120"/>
      <c r="W1539" s="120"/>
      <c r="X1539" s="120"/>
      <c r="Y1539" s="127"/>
      <c r="Z1539" s="127"/>
      <c r="AA1539" s="127"/>
      <c r="AB1539" s="127"/>
      <c r="AC1539" s="127"/>
      <c r="AD1539" s="127"/>
      <c r="AE1539" s="127"/>
      <c r="AF1539" s="127"/>
      <c r="AG1539" s="127"/>
      <c r="AH1539" s="127"/>
      <c r="AI1539" s="127"/>
      <c r="AJ1539" s="127"/>
      <c r="AK1539" s="127"/>
      <c r="AL1539" s="127"/>
      <c r="AM1539" s="127"/>
      <c r="AN1539" s="127"/>
      <c r="AO1539" s="127"/>
      <c r="AP1539" s="127"/>
      <c r="AR1539" s="113"/>
      <c r="AS1539" s="113"/>
      <c r="AT1539" s="113"/>
    </row>
    <row r="1540" spans="1:46" s="114" customFormat="1" x14ac:dyDescent="0.2">
      <c r="A1540" s="113"/>
      <c r="B1540" s="120"/>
      <c r="C1540" s="120"/>
      <c r="D1540" s="120"/>
      <c r="E1540" s="120"/>
      <c r="F1540" s="120"/>
      <c r="G1540" s="120"/>
      <c r="H1540" s="120"/>
      <c r="I1540" s="120"/>
      <c r="J1540" s="120"/>
      <c r="K1540" s="120"/>
      <c r="L1540" s="120"/>
      <c r="M1540" s="120"/>
      <c r="N1540" s="120"/>
      <c r="O1540" s="120"/>
      <c r="P1540" s="120"/>
      <c r="Q1540" s="120"/>
      <c r="R1540" s="120"/>
      <c r="S1540" s="120"/>
      <c r="T1540" s="120"/>
      <c r="U1540" s="120"/>
      <c r="V1540" s="120"/>
      <c r="W1540" s="120"/>
      <c r="X1540" s="120"/>
      <c r="Y1540" s="127"/>
      <c r="Z1540" s="127"/>
      <c r="AA1540" s="127"/>
      <c r="AB1540" s="127"/>
      <c r="AC1540" s="127"/>
      <c r="AD1540" s="127"/>
      <c r="AE1540" s="127"/>
      <c r="AF1540" s="127"/>
      <c r="AG1540" s="127"/>
      <c r="AH1540" s="127"/>
      <c r="AI1540" s="127"/>
      <c r="AJ1540" s="127"/>
      <c r="AK1540" s="127"/>
      <c r="AL1540" s="127"/>
      <c r="AM1540" s="127"/>
      <c r="AN1540" s="127"/>
      <c r="AO1540" s="127"/>
      <c r="AP1540" s="127"/>
      <c r="AR1540" s="113"/>
      <c r="AS1540" s="113"/>
      <c r="AT1540" s="113"/>
    </row>
    <row r="1541" spans="1:46" s="114" customFormat="1" x14ac:dyDescent="0.2">
      <c r="A1541" s="113"/>
      <c r="B1541" s="120"/>
      <c r="C1541" s="120"/>
      <c r="D1541" s="120"/>
      <c r="E1541" s="120"/>
      <c r="F1541" s="120"/>
      <c r="G1541" s="120"/>
      <c r="H1541" s="120"/>
      <c r="I1541" s="120"/>
      <c r="J1541" s="120"/>
      <c r="K1541" s="120"/>
      <c r="L1541" s="120"/>
      <c r="M1541" s="120"/>
      <c r="N1541" s="120"/>
      <c r="O1541" s="120"/>
      <c r="P1541" s="120"/>
      <c r="Q1541" s="120"/>
      <c r="R1541" s="120"/>
      <c r="S1541" s="120"/>
      <c r="T1541" s="120"/>
      <c r="U1541" s="120"/>
      <c r="V1541" s="120"/>
      <c r="W1541" s="120"/>
      <c r="X1541" s="120"/>
      <c r="Y1541" s="127"/>
      <c r="Z1541" s="127"/>
      <c r="AA1541" s="127"/>
      <c r="AB1541" s="127"/>
      <c r="AC1541" s="127"/>
      <c r="AD1541" s="127"/>
      <c r="AE1541" s="127"/>
      <c r="AF1541" s="127"/>
      <c r="AG1541" s="127"/>
      <c r="AH1541" s="127"/>
      <c r="AI1541" s="127"/>
      <c r="AJ1541" s="127"/>
      <c r="AK1541" s="127"/>
      <c r="AL1541" s="127"/>
      <c r="AM1541" s="127"/>
      <c r="AN1541" s="127"/>
      <c r="AO1541" s="127"/>
      <c r="AP1541" s="127"/>
      <c r="AR1541" s="113"/>
      <c r="AS1541" s="113"/>
      <c r="AT1541" s="113"/>
    </row>
    <row r="1542" spans="1:46" s="114" customFormat="1" x14ac:dyDescent="0.2">
      <c r="A1542" s="113"/>
      <c r="B1542" s="120"/>
      <c r="C1542" s="120"/>
      <c r="D1542" s="120"/>
      <c r="E1542" s="120"/>
      <c r="F1542" s="120"/>
      <c r="G1542" s="120"/>
      <c r="H1542" s="120"/>
      <c r="I1542" s="120"/>
      <c r="J1542" s="120"/>
      <c r="K1542" s="120"/>
      <c r="L1542" s="120"/>
      <c r="M1542" s="120"/>
      <c r="N1542" s="120"/>
      <c r="O1542" s="120"/>
      <c r="P1542" s="120"/>
      <c r="Q1542" s="120"/>
      <c r="R1542" s="120"/>
      <c r="S1542" s="120"/>
      <c r="T1542" s="120"/>
      <c r="U1542" s="120"/>
      <c r="V1542" s="120"/>
      <c r="W1542" s="120"/>
      <c r="X1542" s="120"/>
      <c r="Y1542" s="127"/>
      <c r="Z1542" s="127"/>
      <c r="AA1542" s="127"/>
      <c r="AB1542" s="127"/>
      <c r="AC1542" s="127"/>
      <c r="AD1542" s="127"/>
      <c r="AE1542" s="127"/>
      <c r="AF1542" s="127"/>
      <c r="AG1542" s="127"/>
      <c r="AH1542" s="127"/>
      <c r="AI1542" s="127"/>
      <c r="AJ1542" s="127"/>
      <c r="AK1542" s="127"/>
      <c r="AL1542" s="127"/>
      <c r="AM1542" s="127"/>
      <c r="AN1542" s="127"/>
      <c r="AO1542" s="127"/>
      <c r="AP1542" s="127"/>
      <c r="AR1542" s="113"/>
      <c r="AS1542" s="113"/>
      <c r="AT1542" s="113"/>
    </row>
    <row r="1543" spans="1:46" s="114" customFormat="1" x14ac:dyDescent="0.2">
      <c r="A1543" s="113"/>
      <c r="B1543" s="120"/>
      <c r="C1543" s="120"/>
      <c r="D1543" s="120"/>
      <c r="E1543" s="120"/>
      <c r="F1543" s="120"/>
      <c r="G1543" s="120"/>
      <c r="H1543" s="120"/>
      <c r="I1543" s="120"/>
      <c r="J1543" s="120"/>
      <c r="K1543" s="120"/>
      <c r="L1543" s="120"/>
      <c r="M1543" s="120"/>
      <c r="N1543" s="120"/>
      <c r="O1543" s="120"/>
      <c r="P1543" s="120"/>
      <c r="Q1543" s="120"/>
      <c r="R1543" s="120"/>
      <c r="S1543" s="120"/>
      <c r="T1543" s="120"/>
      <c r="U1543" s="120"/>
      <c r="V1543" s="120"/>
      <c r="W1543" s="120"/>
      <c r="X1543" s="120"/>
      <c r="Y1543" s="127"/>
      <c r="Z1543" s="127"/>
      <c r="AA1543" s="127"/>
      <c r="AB1543" s="127"/>
      <c r="AC1543" s="127"/>
      <c r="AD1543" s="127"/>
      <c r="AE1543" s="127"/>
      <c r="AF1543" s="127"/>
      <c r="AG1543" s="127"/>
      <c r="AH1543" s="127"/>
      <c r="AI1543" s="127"/>
      <c r="AJ1543" s="127"/>
      <c r="AK1543" s="127"/>
      <c r="AL1543" s="127"/>
      <c r="AM1543" s="127"/>
      <c r="AN1543" s="127"/>
      <c r="AO1543" s="127"/>
      <c r="AP1543" s="127"/>
      <c r="AR1543" s="113"/>
      <c r="AS1543" s="113"/>
      <c r="AT1543" s="113"/>
    </row>
    <row r="1544" spans="1:46" s="114" customFormat="1" x14ac:dyDescent="0.2">
      <c r="A1544" s="113"/>
      <c r="B1544" s="120"/>
      <c r="C1544" s="120"/>
      <c r="D1544" s="120"/>
      <c r="E1544" s="120"/>
      <c r="F1544" s="120"/>
      <c r="G1544" s="120"/>
      <c r="H1544" s="120"/>
      <c r="I1544" s="120"/>
      <c r="J1544" s="120"/>
      <c r="K1544" s="120"/>
      <c r="L1544" s="120"/>
      <c r="M1544" s="120"/>
      <c r="N1544" s="120"/>
      <c r="O1544" s="120"/>
      <c r="P1544" s="120"/>
      <c r="Q1544" s="120"/>
      <c r="R1544" s="120"/>
      <c r="S1544" s="120"/>
      <c r="T1544" s="120"/>
      <c r="U1544" s="120"/>
      <c r="V1544" s="120"/>
      <c r="W1544" s="120"/>
      <c r="X1544" s="120"/>
      <c r="Y1544" s="127"/>
      <c r="Z1544" s="127"/>
      <c r="AA1544" s="127"/>
      <c r="AB1544" s="127"/>
      <c r="AC1544" s="127"/>
      <c r="AD1544" s="127"/>
      <c r="AE1544" s="127"/>
      <c r="AF1544" s="127"/>
      <c r="AG1544" s="127"/>
      <c r="AH1544" s="127"/>
      <c r="AI1544" s="127"/>
      <c r="AJ1544" s="127"/>
      <c r="AK1544" s="127"/>
      <c r="AL1544" s="127"/>
      <c r="AM1544" s="127"/>
      <c r="AN1544" s="127"/>
      <c r="AO1544" s="127"/>
      <c r="AP1544" s="127"/>
      <c r="AR1544" s="113"/>
      <c r="AS1544" s="113"/>
      <c r="AT1544" s="113"/>
    </row>
    <row r="1545" spans="1:46" s="114" customFormat="1" x14ac:dyDescent="0.2">
      <c r="A1545" s="113"/>
      <c r="B1545" s="120"/>
      <c r="C1545" s="120"/>
      <c r="D1545" s="120"/>
      <c r="E1545" s="120"/>
      <c r="F1545" s="120"/>
      <c r="G1545" s="120"/>
      <c r="H1545" s="120"/>
      <c r="I1545" s="120"/>
      <c r="J1545" s="120"/>
      <c r="K1545" s="120"/>
      <c r="L1545" s="120"/>
      <c r="M1545" s="120"/>
      <c r="N1545" s="120"/>
      <c r="O1545" s="120"/>
      <c r="P1545" s="120"/>
      <c r="Q1545" s="120"/>
      <c r="R1545" s="120"/>
      <c r="S1545" s="120"/>
      <c r="T1545" s="120"/>
      <c r="U1545" s="120"/>
      <c r="V1545" s="120"/>
      <c r="W1545" s="120"/>
      <c r="X1545" s="120"/>
      <c r="Y1545" s="127"/>
      <c r="Z1545" s="127"/>
      <c r="AA1545" s="127"/>
      <c r="AB1545" s="127"/>
      <c r="AC1545" s="127"/>
      <c r="AD1545" s="127"/>
      <c r="AE1545" s="127"/>
      <c r="AF1545" s="127"/>
      <c r="AG1545" s="127"/>
      <c r="AH1545" s="127"/>
      <c r="AI1545" s="127"/>
      <c r="AJ1545" s="127"/>
      <c r="AK1545" s="127"/>
      <c r="AL1545" s="127"/>
      <c r="AM1545" s="127"/>
      <c r="AN1545" s="127"/>
      <c r="AO1545" s="127"/>
      <c r="AP1545" s="127"/>
      <c r="AR1545" s="113"/>
      <c r="AS1545" s="113"/>
      <c r="AT1545" s="113"/>
    </row>
    <row r="1546" spans="1:46" s="114" customFormat="1" x14ac:dyDescent="0.2">
      <c r="A1546" s="113"/>
      <c r="B1546" s="120"/>
      <c r="C1546" s="120"/>
      <c r="D1546" s="120"/>
      <c r="E1546" s="120"/>
      <c r="F1546" s="120"/>
      <c r="G1546" s="120"/>
      <c r="H1546" s="120"/>
      <c r="I1546" s="120"/>
      <c r="J1546" s="120"/>
      <c r="K1546" s="120"/>
      <c r="L1546" s="120"/>
      <c r="M1546" s="120"/>
      <c r="N1546" s="120"/>
      <c r="O1546" s="120"/>
      <c r="P1546" s="120"/>
      <c r="Q1546" s="120"/>
      <c r="R1546" s="120"/>
      <c r="S1546" s="120"/>
      <c r="T1546" s="120"/>
      <c r="U1546" s="120"/>
      <c r="V1546" s="120"/>
      <c r="W1546" s="120"/>
      <c r="X1546" s="120"/>
      <c r="Y1546" s="127"/>
      <c r="Z1546" s="127"/>
      <c r="AA1546" s="127"/>
      <c r="AB1546" s="127"/>
      <c r="AC1546" s="127"/>
      <c r="AD1546" s="127"/>
      <c r="AE1546" s="127"/>
      <c r="AF1546" s="127"/>
      <c r="AG1546" s="127"/>
      <c r="AH1546" s="127"/>
      <c r="AI1546" s="127"/>
      <c r="AJ1546" s="127"/>
      <c r="AK1546" s="127"/>
      <c r="AL1546" s="127"/>
      <c r="AM1546" s="127"/>
      <c r="AN1546" s="127"/>
      <c r="AO1546" s="127"/>
      <c r="AP1546" s="127"/>
      <c r="AR1546" s="113"/>
      <c r="AS1546" s="113"/>
      <c r="AT1546" s="113"/>
    </row>
    <row r="1547" spans="1:46" s="114" customFormat="1" x14ac:dyDescent="0.2">
      <c r="A1547" s="113"/>
      <c r="B1547" s="120"/>
      <c r="C1547" s="120"/>
      <c r="D1547" s="120"/>
      <c r="E1547" s="120"/>
      <c r="F1547" s="120"/>
      <c r="G1547" s="120"/>
      <c r="H1547" s="120"/>
      <c r="I1547" s="120"/>
      <c r="J1547" s="120"/>
      <c r="K1547" s="120"/>
      <c r="L1547" s="120"/>
      <c r="M1547" s="120"/>
      <c r="N1547" s="120"/>
      <c r="O1547" s="120"/>
      <c r="P1547" s="120"/>
      <c r="Q1547" s="120"/>
      <c r="R1547" s="120"/>
      <c r="S1547" s="120"/>
      <c r="T1547" s="120"/>
      <c r="U1547" s="120"/>
      <c r="V1547" s="120"/>
      <c r="W1547" s="120"/>
      <c r="X1547" s="120"/>
      <c r="Y1547" s="127"/>
      <c r="Z1547" s="127"/>
      <c r="AA1547" s="127"/>
      <c r="AB1547" s="127"/>
      <c r="AC1547" s="127"/>
      <c r="AD1547" s="127"/>
      <c r="AE1547" s="127"/>
      <c r="AF1547" s="127"/>
      <c r="AG1547" s="127"/>
      <c r="AH1547" s="127"/>
      <c r="AI1547" s="127"/>
      <c r="AJ1547" s="127"/>
      <c r="AK1547" s="127"/>
      <c r="AL1547" s="127"/>
      <c r="AM1547" s="127"/>
      <c r="AN1547" s="127"/>
      <c r="AO1547" s="127"/>
      <c r="AP1547" s="127"/>
      <c r="AR1547" s="113"/>
      <c r="AS1547" s="113"/>
      <c r="AT1547" s="113"/>
    </row>
    <row r="1548" spans="1:46" s="114" customFormat="1" x14ac:dyDescent="0.2">
      <c r="A1548" s="113"/>
      <c r="B1548" s="120"/>
      <c r="C1548" s="120"/>
      <c r="D1548" s="120"/>
      <c r="E1548" s="120"/>
      <c r="F1548" s="120"/>
      <c r="G1548" s="120"/>
      <c r="H1548" s="120"/>
      <c r="I1548" s="120"/>
      <c r="J1548" s="120"/>
      <c r="K1548" s="120"/>
      <c r="L1548" s="120"/>
      <c r="M1548" s="120"/>
      <c r="N1548" s="120"/>
      <c r="O1548" s="120"/>
      <c r="P1548" s="120"/>
      <c r="Q1548" s="120"/>
      <c r="R1548" s="120"/>
      <c r="S1548" s="120"/>
      <c r="T1548" s="120"/>
      <c r="U1548" s="120"/>
      <c r="V1548" s="120"/>
      <c r="W1548" s="120"/>
      <c r="X1548" s="120"/>
      <c r="Y1548" s="127"/>
      <c r="Z1548" s="127"/>
      <c r="AA1548" s="127"/>
      <c r="AB1548" s="127"/>
      <c r="AC1548" s="127"/>
      <c r="AD1548" s="127"/>
      <c r="AE1548" s="127"/>
      <c r="AF1548" s="127"/>
      <c r="AG1548" s="127"/>
      <c r="AH1548" s="127"/>
      <c r="AI1548" s="127"/>
      <c r="AJ1548" s="127"/>
      <c r="AK1548" s="127"/>
      <c r="AL1548" s="127"/>
      <c r="AM1548" s="127"/>
      <c r="AN1548" s="127"/>
      <c r="AO1548" s="127"/>
      <c r="AP1548" s="127"/>
      <c r="AR1548" s="113"/>
      <c r="AS1548" s="113"/>
      <c r="AT1548" s="113"/>
    </row>
    <row r="1549" spans="1:46" s="114" customFormat="1" x14ac:dyDescent="0.2">
      <c r="A1549" s="113"/>
      <c r="B1549" s="120"/>
      <c r="C1549" s="120"/>
      <c r="D1549" s="120"/>
      <c r="E1549" s="120"/>
      <c r="F1549" s="120"/>
      <c r="G1549" s="120"/>
      <c r="H1549" s="120"/>
      <c r="I1549" s="120"/>
      <c r="J1549" s="120"/>
      <c r="K1549" s="120"/>
      <c r="L1549" s="120"/>
      <c r="M1549" s="120"/>
      <c r="N1549" s="120"/>
      <c r="O1549" s="120"/>
      <c r="P1549" s="120"/>
      <c r="Q1549" s="120"/>
      <c r="R1549" s="120"/>
      <c r="S1549" s="120"/>
      <c r="T1549" s="120"/>
      <c r="U1549" s="120"/>
      <c r="V1549" s="120"/>
      <c r="W1549" s="120"/>
      <c r="X1549" s="120"/>
      <c r="Y1549" s="127"/>
      <c r="Z1549" s="127"/>
      <c r="AA1549" s="127"/>
      <c r="AB1549" s="127"/>
      <c r="AC1549" s="127"/>
      <c r="AD1549" s="127"/>
      <c r="AE1549" s="127"/>
      <c r="AF1549" s="127"/>
      <c r="AG1549" s="127"/>
      <c r="AH1549" s="127"/>
      <c r="AI1549" s="127"/>
      <c r="AJ1549" s="127"/>
      <c r="AK1549" s="127"/>
      <c r="AL1549" s="127"/>
      <c r="AM1549" s="127"/>
      <c r="AN1549" s="127"/>
      <c r="AO1549" s="127"/>
      <c r="AP1549" s="127"/>
      <c r="AR1549" s="113"/>
      <c r="AS1549" s="113"/>
      <c r="AT1549" s="113"/>
    </row>
    <row r="1550" spans="1:46" s="114" customFormat="1" x14ac:dyDescent="0.2">
      <c r="A1550" s="113"/>
      <c r="B1550" s="120"/>
      <c r="C1550" s="120"/>
      <c r="D1550" s="120"/>
      <c r="E1550" s="120"/>
      <c r="F1550" s="120"/>
      <c r="G1550" s="120"/>
      <c r="H1550" s="120"/>
      <c r="I1550" s="120"/>
      <c r="J1550" s="120"/>
      <c r="K1550" s="120"/>
      <c r="L1550" s="120"/>
      <c r="M1550" s="120"/>
      <c r="N1550" s="120"/>
      <c r="O1550" s="120"/>
      <c r="P1550" s="120"/>
      <c r="Q1550" s="120"/>
      <c r="R1550" s="120"/>
      <c r="S1550" s="120"/>
      <c r="T1550" s="120"/>
      <c r="U1550" s="120"/>
      <c r="V1550" s="120"/>
      <c r="W1550" s="120"/>
      <c r="X1550" s="120"/>
      <c r="Y1550" s="127"/>
      <c r="Z1550" s="127"/>
      <c r="AA1550" s="127"/>
      <c r="AB1550" s="127"/>
      <c r="AC1550" s="127"/>
      <c r="AD1550" s="127"/>
      <c r="AE1550" s="127"/>
      <c r="AF1550" s="127"/>
      <c r="AG1550" s="127"/>
      <c r="AH1550" s="127"/>
      <c r="AI1550" s="127"/>
      <c r="AJ1550" s="127"/>
      <c r="AK1550" s="127"/>
      <c r="AL1550" s="127"/>
      <c r="AM1550" s="127"/>
      <c r="AN1550" s="127"/>
      <c r="AO1550" s="127"/>
      <c r="AP1550" s="127"/>
      <c r="AR1550" s="113"/>
      <c r="AS1550" s="113"/>
      <c r="AT1550" s="113"/>
    </row>
    <row r="1551" spans="1:46" s="114" customFormat="1" x14ac:dyDescent="0.2">
      <c r="A1551" s="113"/>
      <c r="B1551" s="120"/>
      <c r="C1551" s="120"/>
      <c r="D1551" s="120"/>
      <c r="E1551" s="120"/>
      <c r="F1551" s="120"/>
      <c r="G1551" s="120"/>
      <c r="H1551" s="120"/>
      <c r="I1551" s="120"/>
      <c r="J1551" s="120"/>
      <c r="K1551" s="120"/>
      <c r="L1551" s="120"/>
      <c r="M1551" s="120"/>
      <c r="N1551" s="120"/>
      <c r="O1551" s="120"/>
      <c r="P1551" s="120"/>
      <c r="Q1551" s="120"/>
      <c r="R1551" s="120"/>
      <c r="S1551" s="120"/>
      <c r="T1551" s="120"/>
      <c r="U1551" s="120"/>
      <c r="V1551" s="120"/>
      <c r="W1551" s="120"/>
      <c r="X1551" s="120"/>
      <c r="Y1551" s="127"/>
      <c r="Z1551" s="127"/>
      <c r="AA1551" s="127"/>
      <c r="AB1551" s="127"/>
      <c r="AC1551" s="127"/>
      <c r="AD1551" s="127"/>
      <c r="AE1551" s="127"/>
      <c r="AF1551" s="127"/>
      <c r="AG1551" s="127"/>
      <c r="AH1551" s="127"/>
      <c r="AI1551" s="127"/>
      <c r="AJ1551" s="127"/>
      <c r="AK1551" s="127"/>
      <c r="AL1551" s="127"/>
      <c r="AM1551" s="127"/>
      <c r="AN1551" s="127"/>
      <c r="AO1551" s="127"/>
      <c r="AP1551" s="127"/>
      <c r="AR1551" s="113"/>
      <c r="AS1551" s="113"/>
      <c r="AT1551" s="113"/>
    </row>
    <row r="1552" spans="1:46" s="114" customFormat="1" x14ac:dyDescent="0.2">
      <c r="A1552" s="113"/>
      <c r="B1552" s="120"/>
      <c r="C1552" s="120"/>
      <c r="D1552" s="120"/>
      <c r="E1552" s="120"/>
      <c r="F1552" s="120"/>
      <c r="G1552" s="120"/>
      <c r="H1552" s="120"/>
      <c r="I1552" s="120"/>
      <c r="J1552" s="120"/>
      <c r="K1552" s="120"/>
      <c r="L1552" s="120"/>
      <c r="M1552" s="120"/>
      <c r="N1552" s="120"/>
      <c r="O1552" s="120"/>
      <c r="P1552" s="120"/>
      <c r="Q1552" s="120"/>
      <c r="R1552" s="120"/>
      <c r="S1552" s="120"/>
      <c r="T1552" s="120"/>
      <c r="U1552" s="120"/>
      <c r="V1552" s="120"/>
      <c r="W1552" s="120"/>
      <c r="X1552" s="120"/>
      <c r="Y1552" s="127"/>
      <c r="Z1552" s="127"/>
      <c r="AA1552" s="127"/>
      <c r="AB1552" s="127"/>
      <c r="AC1552" s="127"/>
      <c r="AD1552" s="127"/>
      <c r="AE1552" s="127"/>
      <c r="AF1552" s="127"/>
      <c r="AG1552" s="127"/>
      <c r="AH1552" s="127"/>
      <c r="AI1552" s="127"/>
      <c r="AJ1552" s="127"/>
      <c r="AK1552" s="127"/>
      <c r="AL1552" s="127"/>
      <c r="AM1552" s="127"/>
      <c r="AN1552" s="127"/>
      <c r="AO1552" s="127"/>
      <c r="AP1552" s="127"/>
      <c r="AR1552" s="113"/>
      <c r="AS1552" s="113"/>
      <c r="AT1552" s="113"/>
    </row>
    <row r="1553" spans="1:46" s="114" customFormat="1" x14ac:dyDescent="0.2">
      <c r="A1553" s="113"/>
      <c r="B1553" s="120"/>
      <c r="C1553" s="120"/>
      <c r="D1553" s="120"/>
      <c r="E1553" s="120"/>
      <c r="F1553" s="120"/>
      <c r="G1553" s="120"/>
      <c r="H1553" s="120"/>
      <c r="I1553" s="120"/>
      <c r="J1553" s="120"/>
      <c r="K1553" s="120"/>
      <c r="L1553" s="120"/>
      <c r="M1553" s="120"/>
      <c r="N1553" s="120"/>
      <c r="O1553" s="120"/>
      <c r="P1553" s="120"/>
      <c r="Q1553" s="120"/>
      <c r="R1553" s="120"/>
      <c r="S1553" s="120"/>
      <c r="T1553" s="120"/>
      <c r="U1553" s="120"/>
      <c r="V1553" s="120"/>
      <c r="W1553" s="120"/>
      <c r="X1553" s="120"/>
      <c r="Y1553" s="127"/>
      <c r="Z1553" s="127"/>
      <c r="AA1553" s="127"/>
      <c r="AB1553" s="127"/>
      <c r="AC1553" s="127"/>
      <c r="AD1553" s="127"/>
      <c r="AE1553" s="127"/>
      <c r="AF1553" s="127"/>
      <c r="AG1553" s="127"/>
      <c r="AH1553" s="127"/>
      <c r="AI1553" s="127"/>
      <c r="AJ1553" s="127"/>
      <c r="AK1553" s="127"/>
      <c r="AL1553" s="127"/>
      <c r="AM1553" s="127"/>
      <c r="AN1553" s="127"/>
      <c r="AO1553" s="127"/>
      <c r="AP1553" s="127"/>
      <c r="AR1553" s="113"/>
      <c r="AS1553" s="113"/>
      <c r="AT1553" s="113"/>
    </row>
    <row r="1554" spans="1:46" s="114" customFormat="1" x14ac:dyDescent="0.2">
      <c r="A1554" s="113"/>
      <c r="B1554" s="120"/>
      <c r="C1554" s="120"/>
      <c r="D1554" s="120"/>
      <c r="E1554" s="120"/>
      <c r="F1554" s="120"/>
      <c r="G1554" s="120"/>
      <c r="H1554" s="120"/>
      <c r="I1554" s="120"/>
      <c r="J1554" s="120"/>
      <c r="K1554" s="120"/>
      <c r="L1554" s="120"/>
      <c r="M1554" s="120"/>
      <c r="N1554" s="120"/>
      <c r="O1554" s="120"/>
      <c r="P1554" s="120"/>
      <c r="Q1554" s="120"/>
      <c r="R1554" s="120"/>
      <c r="S1554" s="120"/>
      <c r="T1554" s="120"/>
      <c r="U1554" s="120"/>
      <c r="V1554" s="120"/>
      <c r="W1554" s="120"/>
      <c r="X1554" s="120"/>
      <c r="Y1554" s="127"/>
      <c r="Z1554" s="127"/>
      <c r="AA1554" s="127"/>
      <c r="AB1554" s="127"/>
      <c r="AC1554" s="127"/>
      <c r="AD1554" s="127"/>
      <c r="AE1554" s="127"/>
      <c r="AF1554" s="127"/>
      <c r="AG1554" s="127"/>
      <c r="AH1554" s="127"/>
      <c r="AI1554" s="127"/>
      <c r="AJ1554" s="127"/>
      <c r="AK1554" s="127"/>
      <c r="AL1554" s="127"/>
      <c r="AM1554" s="127"/>
      <c r="AN1554" s="127"/>
      <c r="AO1554" s="127"/>
      <c r="AP1554" s="127"/>
      <c r="AR1554" s="113"/>
      <c r="AS1554" s="113"/>
      <c r="AT1554" s="113"/>
    </row>
    <row r="1555" spans="1:46" s="114" customFormat="1" x14ac:dyDescent="0.2">
      <c r="A1555" s="113"/>
      <c r="B1555" s="120"/>
      <c r="C1555" s="120"/>
      <c r="D1555" s="120"/>
      <c r="E1555" s="120"/>
      <c r="F1555" s="120"/>
      <c r="G1555" s="120"/>
      <c r="H1555" s="120"/>
      <c r="I1555" s="120"/>
      <c r="J1555" s="120"/>
      <c r="K1555" s="120"/>
      <c r="L1555" s="120"/>
      <c r="M1555" s="120"/>
      <c r="N1555" s="120"/>
      <c r="O1555" s="120"/>
      <c r="P1555" s="120"/>
      <c r="Q1555" s="120"/>
      <c r="R1555" s="120"/>
      <c r="S1555" s="120"/>
      <c r="T1555" s="120"/>
      <c r="U1555" s="120"/>
      <c r="V1555" s="120"/>
      <c r="W1555" s="120"/>
      <c r="X1555" s="120"/>
      <c r="Y1555" s="127"/>
      <c r="Z1555" s="127"/>
      <c r="AA1555" s="127"/>
      <c r="AB1555" s="127"/>
      <c r="AC1555" s="127"/>
      <c r="AD1555" s="127"/>
      <c r="AE1555" s="127"/>
      <c r="AF1555" s="127"/>
      <c r="AG1555" s="127"/>
      <c r="AH1555" s="127"/>
      <c r="AI1555" s="127"/>
      <c r="AJ1555" s="127"/>
      <c r="AK1555" s="127"/>
      <c r="AL1555" s="127"/>
      <c r="AM1555" s="127"/>
      <c r="AN1555" s="127"/>
      <c r="AO1555" s="127"/>
      <c r="AP1555" s="127"/>
      <c r="AR1555" s="113"/>
      <c r="AS1555" s="113"/>
      <c r="AT1555" s="113"/>
    </row>
    <row r="1556" spans="1:46" s="114" customFormat="1" x14ac:dyDescent="0.2">
      <c r="A1556" s="113"/>
      <c r="B1556" s="120"/>
      <c r="C1556" s="120"/>
      <c r="D1556" s="120"/>
      <c r="E1556" s="120"/>
      <c r="F1556" s="120"/>
      <c r="G1556" s="120"/>
      <c r="H1556" s="120"/>
      <c r="I1556" s="120"/>
      <c r="J1556" s="120"/>
      <c r="K1556" s="120"/>
      <c r="L1556" s="120"/>
      <c r="M1556" s="120"/>
      <c r="N1556" s="120"/>
      <c r="O1556" s="120"/>
      <c r="P1556" s="120"/>
      <c r="Q1556" s="120"/>
      <c r="R1556" s="120"/>
      <c r="S1556" s="120"/>
      <c r="T1556" s="120"/>
      <c r="U1556" s="120"/>
      <c r="V1556" s="120"/>
      <c r="W1556" s="120"/>
      <c r="X1556" s="120"/>
      <c r="Y1556" s="127"/>
      <c r="Z1556" s="127"/>
      <c r="AA1556" s="127"/>
      <c r="AB1556" s="127"/>
      <c r="AC1556" s="127"/>
      <c r="AD1556" s="127"/>
      <c r="AE1556" s="127"/>
      <c r="AF1556" s="127"/>
      <c r="AG1556" s="127"/>
      <c r="AH1556" s="127"/>
      <c r="AI1556" s="127"/>
      <c r="AJ1556" s="127"/>
      <c r="AK1556" s="127"/>
      <c r="AL1556" s="127"/>
      <c r="AM1556" s="127"/>
      <c r="AN1556" s="127"/>
      <c r="AO1556" s="127"/>
      <c r="AP1556" s="127"/>
      <c r="AR1556" s="113"/>
      <c r="AS1556" s="113"/>
      <c r="AT1556" s="113"/>
    </row>
    <row r="1557" spans="1:46" s="114" customFormat="1" x14ac:dyDescent="0.2">
      <c r="A1557" s="113"/>
      <c r="B1557" s="120"/>
      <c r="C1557" s="120"/>
      <c r="D1557" s="120"/>
      <c r="E1557" s="120"/>
      <c r="F1557" s="120"/>
      <c r="G1557" s="120"/>
      <c r="H1557" s="120"/>
      <c r="I1557" s="120"/>
      <c r="J1557" s="120"/>
      <c r="K1557" s="120"/>
      <c r="L1557" s="120"/>
      <c r="M1557" s="120"/>
      <c r="N1557" s="120"/>
      <c r="O1557" s="120"/>
      <c r="P1557" s="120"/>
      <c r="Q1557" s="120"/>
      <c r="R1557" s="120"/>
      <c r="S1557" s="120"/>
      <c r="T1557" s="120"/>
      <c r="U1557" s="120"/>
      <c r="V1557" s="120"/>
      <c r="W1557" s="120"/>
      <c r="X1557" s="120"/>
      <c r="Y1557" s="127"/>
      <c r="Z1557" s="127"/>
      <c r="AA1557" s="127"/>
      <c r="AB1557" s="127"/>
      <c r="AC1557" s="127"/>
      <c r="AD1557" s="127"/>
      <c r="AE1557" s="127"/>
      <c r="AF1557" s="127"/>
      <c r="AG1557" s="127"/>
      <c r="AH1557" s="127"/>
      <c r="AI1557" s="127"/>
      <c r="AJ1557" s="127"/>
      <c r="AK1557" s="127"/>
      <c r="AL1557" s="127"/>
      <c r="AM1557" s="127"/>
      <c r="AN1557" s="127"/>
      <c r="AO1557" s="127"/>
      <c r="AP1557" s="127"/>
      <c r="AR1557" s="113"/>
      <c r="AS1557" s="113"/>
      <c r="AT1557" s="113"/>
    </row>
    <row r="1558" spans="1:46" s="114" customFormat="1" x14ac:dyDescent="0.2">
      <c r="A1558" s="113"/>
      <c r="B1558" s="120"/>
      <c r="C1558" s="120"/>
      <c r="D1558" s="120"/>
      <c r="E1558" s="120"/>
      <c r="F1558" s="120"/>
      <c r="G1558" s="120"/>
      <c r="H1558" s="120"/>
      <c r="I1558" s="120"/>
      <c r="J1558" s="120"/>
      <c r="K1558" s="120"/>
      <c r="L1558" s="120"/>
      <c r="M1558" s="120"/>
      <c r="N1558" s="120"/>
      <c r="O1558" s="120"/>
      <c r="P1558" s="120"/>
      <c r="Q1558" s="120"/>
      <c r="R1558" s="120"/>
      <c r="S1558" s="120"/>
      <c r="T1558" s="120"/>
      <c r="U1558" s="120"/>
      <c r="V1558" s="120"/>
      <c r="W1558" s="120"/>
      <c r="X1558" s="120"/>
      <c r="Y1558" s="127"/>
      <c r="Z1558" s="127"/>
      <c r="AA1558" s="127"/>
      <c r="AB1558" s="127"/>
      <c r="AC1558" s="127"/>
      <c r="AD1558" s="127"/>
      <c r="AE1558" s="127"/>
      <c r="AF1558" s="127"/>
      <c r="AG1558" s="127"/>
      <c r="AH1558" s="127"/>
      <c r="AI1558" s="127"/>
      <c r="AJ1558" s="127"/>
      <c r="AK1558" s="127"/>
      <c r="AL1558" s="127"/>
      <c r="AM1558" s="127"/>
      <c r="AN1558" s="127"/>
      <c r="AO1558" s="127"/>
      <c r="AP1558" s="127"/>
      <c r="AR1558" s="113"/>
      <c r="AS1558" s="113"/>
      <c r="AT1558" s="113"/>
    </row>
    <row r="1559" spans="1:46" s="114" customFormat="1" x14ac:dyDescent="0.2">
      <c r="A1559" s="113"/>
      <c r="B1559" s="120"/>
      <c r="C1559" s="120"/>
      <c r="D1559" s="120"/>
      <c r="E1559" s="120"/>
      <c r="F1559" s="120"/>
      <c r="G1559" s="120"/>
      <c r="H1559" s="120"/>
      <c r="I1559" s="120"/>
      <c r="J1559" s="120"/>
      <c r="K1559" s="120"/>
      <c r="L1559" s="120"/>
      <c r="M1559" s="120"/>
      <c r="N1559" s="120"/>
      <c r="O1559" s="120"/>
      <c r="P1559" s="120"/>
      <c r="Q1559" s="120"/>
      <c r="R1559" s="120"/>
      <c r="S1559" s="120"/>
      <c r="T1559" s="120"/>
      <c r="U1559" s="120"/>
      <c r="V1559" s="120"/>
      <c r="W1559" s="120"/>
      <c r="X1559" s="120"/>
      <c r="Y1559" s="127"/>
      <c r="Z1559" s="127"/>
      <c r="AA1559" s="127"/>
      <c r="AB1559" s="127"/>
      <c r="AC1559" s="127"/>
      <c r="AD1559" s="127"/>
      <c r="AE1559" s="127"/>
      <c r="AF1559" s="127"/>
      <c r="AG1559" s="127"/>
      <c r="AH1559" s="127"/>
      <c r="AI1559" s="127"/>
      <c r="AJ1559" s="127"/>
      <c r="AK1559" s="127"/>
      <c r="AL1559" s="127"/>
      <c r="AM1559" s="127"/>
      <c r="AN1559" s="127"/>
      <c r="AO1559" s="127"/>
      <c r="AP1559" s="127"/>
      <c r="AR1559" s="113"/>
      <c r="AS1559" s="113"/>
      <c r="AT1559" s="113"/>
    </row>
    <row r="1560" spans="1:46" s="114" customFormat="1" x14ac:dyDescent="0.2">
      <c r="A1560" s="113"/>
      <c r="B1560" s="120"/>
      <c r="C1560" s="120"/>
      <c r="D1560" s="120"/>
      <c r="E1560" s="120"/>
      <c r="F1560" s="120"/>
      <c r="G1560" s="120"/>
      <c r="H1560" s="120"/>
      <c r="I1560" s="120"/>
      <c r="J1560" s="120"/>
      <c r="K1560" s="120"/>
      <c r="L1560" s="120"/>
      <c r="M1560" s="120"/>
      <c r="N1560" s="120"/>
      <c r="O1560" s="120"/>
      <c r="P1560" s="120"/>
      <c r="Q1560" s="120"/>
      <c r="R1560" s="120"/>
      <c r="S1560" s="120"/>
      <c r="T1560" s="120"/>
      <c r="U1560" s="120"/>
      <c r="V1560" s="120"/>
      <c r="W1560" s="120"/>
      <c r="X1560" s="120"/>
      <c r="Y1560" s="127"/>
      <c r="Z1560" s="127"/>
      <c r="AA1560" s="127"/>
      <c r="AB1560" s="127"/>
      <c r="AC1560" s="127"/>
      <c r="AD1560" s="127"/>
      <c r="AE1560" s="127"/>
      <c r="AF1560" s="127"/>
      <c r="AG1560" s="127"/>
      <c r="AH1560" s="127"/>
      <c r="AI1560" s="127"/>
      <c r="AJ1560" s="127"/>
      <c r="AK1560" s="127"/>
      <c r="AL1560" s="127"/>
      <c r="AM1560" s="127"/>
      <c r="AN1560" s="127"/>
      <c r="AO1560" s="127"/>
      <c r="AP1560" s="127"/>
      <c r="AR1560" s="113"/>
      <c r="AS1560" s="113"/>
      <c r="AT1560" s="113"/>
    </row>
    <row r="1561" spans="1:46" s="114" customFormat="1" x14ac:dyDescent="0.2">
      <c r="A1561" s="113"/>
      <c r="B1561" s="120"/>
      <c r="C1561" s="120"/>
      <c r="D1561" s="120"/>
      <c r="E1561" s="120"/>
      <c r="F1561" s="120"/>
      <c r="G1561" s="120"/>
      <c r="H1561" s="120"/>
      <c r="I1561" s="120"/>
      <c r="J1561" s="120"/>
      <c r="K1561" s="120"/>
      <c r="L1561" s="120"/>
      <c r="M1561" s="120"/>
      <c r="N1561" s="120"/>
      <c r="O1561" s="120"/>
      <c r="P1561" s="120"/>
      <c r="Q1561" s="120"/>
      <c r="R1561" s="120"/>
      <c r="S1561" s="120"/>
      <c r="T1561" s="120"/>
      <c r="U1561" s="120"/>
      <c r="V1561" s="120"/>
      <c r="W1561" s="120"/>
      <c r="X1561" s="120"/>
      <c r="Y1561" s="127"/>
      <c r="Z1561" s="127"/>
      <c r="AA1561" s="127"/>
      <c r="AB1561" s="127"/>
      <c r="AC1561" s="127"/>
      <c r="AD1561" s="127"/>
      <c r="AE1561" s="127"/>
      <c r="AF1561" s="127"/>
      <c r="AG1561" s="127"/>
      <c r="AH1561" s="127"/>
      <c r="AI1561" s="127"/>
      <c r="AJ1561" s="127"/>
      <c r="AK1561" s="127"/>
      <c r="AL1561" s="127"/>
      <c r="AM1561" s="127"/>
      <c r="AN1561" s="127"/>
      <c r="AO1561" s="127"/>
      <c r="AP1561" s="127"/>
      <c r="AR1561" s="113"/>
      <c r="AS1561" s="113"/>
      <c r="AT1561" s="113"/>
    </row>
    <row r="1562" spans="1:46" s="114" customFormat="1" x14ac:dyDescent="0.2">
      <c r="A1562" s="113"/>
      <c r="B1562" s="120"/>
      <c r="C1562" s="120"/>
      <c r="D1562" s="120"/>
      <c r="E1562" s="120"/>
      <c r="F1562" s="120"/>
      <c r="G1562" s="120"/>
      <c r="H1562" s="120"/>
      <c r="I1562" s="120"/>
      <c r="J1562" s="120"/>
      <c r="K1562" s="120"/>
      <c r="L1562" s="120"/>
      <c r="M1562" s="120"/>
      <c r="N1562" s="120"/>
      <c r="O1562" s="120"/>
      <c r="P1562" s="120"/>
      <c r="Q1562" s="120"/>
      <c r="R1562" s="120"/>
      <c r="S1562" s="120"/>
      <c r="T1562" s="120"/>
      <c r="U1562" s="120"/>
      <c r="V1562" s="120"/>
      <c r="W1562" s="120"/>
      <c r="X1562" s="120"/>
      <c r="Y1562" s="127"/>
      <c r="Z1562" s="127"/>
      <c r="AA1562" s="127"/>
      <c r="AB1562" s="127"/>
      <c r="AC1562" s="127"/>
      <c r="AD1562" s="127"/>
      <c r="AE1562" s="127"/>
      <c r="AF1562" s="127"/>
      <c r="AG1562" s="127"/>
      <c r="AH1562" s="127"/>
      <c r="AI1562" s="127"/>
      <c r="AJ1562" s="127"/>
      <c r="AK1562" s="127"/>
      <c r="AL1562" s="127"/>
      <c r="AM1562" s="127"/>
      <c r="AN1562" s="127"/>
      <c r="AO1562" s="127"/>
      <c r="AP1562" s="127"/>
      <c r="AR1562" s="113"/>
      <c r="AS1562" s="113"/>
      <c r="AT1562" s="113"/>
    </row>
    <row r="1563" spans="1:46" s="114" customFormat="1" x14ac:dyDescent="0.2">
      <c r="A1563" s="113"/>
      <c r="B1563" s="120"/>
      <c r="C1563" s="120"/>
      <c r="D1563" s="120"/>
      <c r="E1563" s="120"/>
      <c r="F1563" s="120"/>
      <c r="G1563" s="120"/>
      <c r="H1563" s="120"/>
      <c r="I1563" s="120"/>
      <c r="J1563" s="120"/>
      <c r="K1563" s="120"/>
      <c r="L1563" s="120"/>
      <c r="M1563" s="120"/>
      <c r="N1563" s="120"/>
      <c r="O1563" s="120"/>
      <c r="P1563" s="120"/>
      <c r="Q1563" s="120"/>
      <c r="R1563" s="120"/>
      <c r="S1563" s="120"/>
      <c r="T1563" s="120"/>
      <c r="U1563" s="120"/>
      <c r="V1563" s="120"/>
      <c r="W1563" s="120"/>
      <c r="X1563" s="120"/>
      <c r="Y1563" s="127"/>
      <c r="Z1563" s="127"/>
      <c r="AA1563" s="127"/>
      <c r="AB1563" s="127"/>
      <c r="AC1563" s="127"/>
      <c r="AD1563" s="127"/>
      <c r="AE1563" s="127"/>
      <c r="AF1563" s="127"/>
      <c r="AG1563" s="127"/>
      <c r="AH1563" s="127"/>
      <c r="AI1563" s="127"/>
      <c r="AJ1563" s="127"/>
      <c r="AK1563" s="127"/>
      <c r="AL1563" s="127"/>
      <c r="AM1563" s="127"/>
      <c r="AN1563" s="127"/>
      <c r="AO1563" s="127"/>
      <c r="AP1563" s="127"/>
      <c r="AR1563" s="113"/>
      <c r="AS1563" s="113"/>
      <c r="AT1563" s="113"/>
    </row>
    <row r="1564" spans="1:46" s="114" customFormat="1" x14ac:dyDescent="0.2">
      <c r="A1564" s="113"/>
      <c r="B1564" s="120"/>
      <c r="C1564" s="120"/>
      <c r="D1564" s="120"/>
      <c r="E1564" s="120"/>
      <c r="F1564" s="120"/>
      <c r="G1564" s="120"/>
      <c r="H1564" s="120"/>
      <c r="I1564" s="120"/>
      <c r="J1564" s="120"/>
      <c r="K1564" s="120"/>
      <c r="L1564" s="120"/>
      <c r="M1564" s="120"/>
      <c r="N1564" s="120"/>
      <c r="O1564" s="120"/>
      <c r="P1564" s="120"/>
      <c r="Q1564" s="120"/>
      <c r="R1564" s="120"/>
      <c r="S1564" s="120"/>
      <c r="T1564" s="120"/>
      <c r="U1564" s="120"/>
      <c r="V1564" s="120"/>
      <c r="W1564" s="120"/>
      <c r="X1564" s="120"/>
      <c r="Y1564" s="127"/>
      <c r="Z1564" s="127"/>
      <c r="AA1564" s="127"/>
      <c r="AB1564" s="127"/>
      <c r="AC1564" s="127"/>
      <c r="AD1564" s="127"/>
      <c r="AE1564" s="127"/>
      <c r="AF1564" s="127"/>
      <c r="AG1564" s="127"/>
      <c r="AH1564" s="127"/>
      <c r="AI1564" s="127"/>
      <c r="AJ1564" s="127"/>
      <c r="AK1564" s="127"/>
      <c r="AL1564" s="127"/>
      <c r="AM1564" s="127"/>
      <c r="AN1564" s="127"/>
      <c r="AO1564" s="127"/>
      <c r="AP1564" s="127"/>
      <c r="AR1564" s="113"/>
      <c r="AS1564" s="113"/>
      <c r="AT1564" s="113"/>
    </row>
    <row r="1565" spans="1:46" s="114" customFormat="1" x14ac:dyDescent="0.2">
      <c r="A1565" s="113"/>
      <c r="B1565" s="120"/>
      <c r="C1565" s="120"/>
      <c r="D1565" s="120"/>
      <c r="E1565" s="120"/>
      <c r="F1565" s="120"/>
      <c r="G1565" s="120"/>
      <c r="H1565" s="120"/>
      <c r="I1565" s="120"/>
      <c r="J1565" s="120"/>
      <c r="K1565" s="120"/>
      <c r="L1565" s="120"/>
      <c r="M1565" s="120"/>
      <c r="N1565" s="120"/>
      <c r="O1565" s="120"/>
      <c r="P1565" s="120"/>
      <c r="Q1565" s="120"/>
      <c r="R1565" s="120"/>
      <c r="S1565" s="120"/>
      <c r="T1565" s="120"/>
      <c r="U1565" s="120"/>
      <c r="V1565" s="120"/>
      <c r="W1565" s="120"/>
      <c r="X1565" s="120"/>
      <c r="Y1565" s="127"/>
      <c r="Z1565" s="127"/>
      <c r="AA1565" s="127"/>
      <c r="AB1565" s="127"/>
      <c r="AC1565" s="127"/>
      <c r="AD1565" s="127"/>
      <c r="AE1565" s="127"/>
      <c r="AF1565" s="127"/>
      <c r="AG1565" s="127"/>
      <c r="AH1565" s="127"/>
      <c r="AI1565" s="127"/>
      <c r="AJ1565" s="127"/>
      <c r="AK1565" s="127"/>
      <c r="AL1565" s="127"/>
      <c r="AM1565" s="127"/>
      <c r="AN1565" s="127"/>
      <c r="AO1565" s="127"/>
      <c r="AP1565" s="127"/>
      <c r="AR1565" s="113"/>
      <c r="AS1565" s="113"/>
      <c r="AT1565" s="113"/>
    </row>
    <row r="1566" spans="1:46" s="114" customFormat="1" x14ac:dyDescent="0.2">
      <c r="A1566" s="113"/>
      <c r="B1566" s="120"/>
      <c r="C1566" s="120"/>
      <c r="D1566" s="120"/>
      <c r="E1566" s="120"/>
      <c r="F1566" s="120"/>
      <c r="G1566" s="120"/>
      <c r="H1566" s="120"/>
      <c r="I1566" s="120"/>
      <c r="J1566" s="120"/>
      <c r="K1566" s="120"/>
      <c r="L1566" s="120"/>
      <c r="M1566" s="120"/>
      <c r="N1566" s="120"/>
      <c r="O1566" s="120"/>
      <c r="P1566" s="120"/>
      <c r="Q1566" s="120"/>
      <c r="R1566" s="120"/>
      <c r="S1566" s="120"/>
      <c r="T1566" s="120"/>
      <c r="U1566" s="120"/>
      <c r="V1566" s="120"/>
      <c r="W1566" s="120"/>
      <c r="X1566" s="120"/>
      <c r="Y1566" s="127"/>
      <c r="Z1566" s="127"/>
      <c r="AA1566" s="127"/>
      <c r="AB1566" s="127"/>
      <c r="AC1566" s="127"/>
      <c r="AD1566" s="127"/>
      <c r="AE1566" s="127"/>
      <c r="AF1566" s="127"/>
      <c r="AG1566" s="127"/>
      <c r="AH1566" s="127"/>
      <c r="AI1566" s="127"/>
      <c r="AJ1566" s="127"/>
      <c r="AK1566" s="127"/>
      <c r="AL1566" s="127"/>
      <c r="AM1566" s="127"/>
      <c r="AN1566" s="127"/>
      <c r="AO1566" s="127"/>
      <c r="AP1566" s="127"/>
      <c r="AR1566" s="113"/>
      <c r="AS1566" s="113"/>
      <c r="AT1566" s="113"/>
    </row>
    <row r="1567" spans="1:46" s="114" customFormat="1" x14ac:dyDescent="0.2">
      <c r="A1567" s="113"/>
      <c r="B1567" s="120"/>
      <c r="C1567" s="120"/>
      <c r="D1567" s="120"/>
      <c r="E1567" s="120"/>
      <c r="F1567" s="120"/>
      <c r="G1567" s="120"/>
      <c r="H1567" s="120"/>
      <c r="I1567" s="120"/>
      <c r="J1567" s="120"/>
      <c r="K1567" s="120"/>
      <c r="L1567" s="120"/>
      <c r="M1567" s="120"/>
      <c r="N1567" s="120"/>
      <c r="O1567" s="120"/>
      <c r="P1567" s="120"/>
      <c r="Q1567" s="120"/>
      <c r="R1567" s="120"/>
      <c r="S1567" s="120"/>
      <c r="T1567" s="120"/>
      <c r="U1567" s="120"/>
      <c r="V1567" s="120"/>
      <c r="W1567" s="120"/>
      <c r="X1567" s="120"/>
      <c r="Y1567" s="127"/>
      <c r="Z1567" s="127"/>
      <c r="AA1567" s="127"/>
      <c r="AB1567" s="127"/>
      <c r="AC1567" s="127"/>
      <c r="AD1567" s="127"/>
      <c r="AE1567" s="127"/>
      <c r="AF1567" s="127"/>
      <c r="AG1567" s="127"/>
      <c r="AH1567" s="127"/>
      <c r="AI1567" s="127"/>
      <c r="AJ1567" s="127"/>
      <c r="AK1567" s="127"/>
      <c r="AL1567" s="127"/>
      <c r="AM1567" s="127"/>
      <c r="AN1567" s="127"/>
      <c r="AO1567" s="127"/>
      <c r="AP1567" s="127"/>
      <c r="AR1567" s="113"/>
      <c r="AS1567" s="113"/>
      <c r="AT1567" s="113"/>
    </row>
    <row r="1568" spans="1:46" s="114" customFormat="1" x14ac:dyDescent="0.2">
      <c r="A1568" s="113"/>
      <c r="B1568" s="120"/>
      <c r="C1568" s="120"/>
      <c r="D1568" s="120"/>
      <c r="E1568" s="120"/>
      <c r="F1568" s="120"/>
      <c r="G1568" s="120"/>
      <c r="H1568" s="120"/>
      <c r="I1568" s="120"/>
      <c r="J1568" s="120"/>
      <c r="K1568" s="120"/>
      <c r="L1568" s="120"/>
      <c r="M1568" s="120"/>
      <c r="N1568" s="120"/>
      <c r="O1568" s="120"/>
      <c r="P1568" s="120"/>
      <c r="Q1568" s="120"/>
      <c r="R1568" s="120"/>
      <c r="S1568" s="120"/>
      <c r="T1568" s="120"/>
      <c r="U1568" s="120"/>
      <c r="V1568" s="120"/>
      <c r="W1568" s="120"/>
      <c r="X1568" s="120"/>
      <c r="Y1568" s="127"/>
      <c r="Z1568" s="127"/>
      <c r="AA1568" s="127"/>
      <c r="AB1568" s="127"/>
      <c r="AC1568" s="127"/>
      <c r="AD1568" s="127"/>
      <c r="AE1568" s="127"/>
      <c r="AF1568" s="127"/>
      <c r="AG1568" s="127"/>
      <c r="AH1568" s="127"/>
      <c r="AI1568" s="127"/>
      <c r="AJ1568" s="127"/>
      <c r="AK1568" s="127"/>
      <c r="AL1568" s="127"/>
      <c r="AM1568" s="127"/>
      <c r="AN1568" s="127"/>
      <c r="AO1568" s="127"/>
      <c r="AP1568" s="127"/>
      <c r="AR1568" s="113"/>
      <c r="AS1568" s="113"/>
      <c r="AT1568" s="113"/>
    </row>
    <row r="1569" spans="1:46" s="114" customFormat="1" x14ac:dyDescent="0.2">
      <c r="A1569" s="113"/>
      <c r="B1569" s="120"/>
      <c r="C1569" s="120"/>
      <c r="D1569" s="120"/>
      <c r="E1569" s="120"/>
      <c r="F1569" s="120"/>
      <c r="G1569" s="120"/>
      <c r="H1569" s="120"/>
      <c r="I1569" s="120"/>
      <c r="J1569" s="120"/>
      <c r="K1569" s="120"/>
      <c r="L1569" s="120"/>
      <c r="M1569" s="120"/>
      <c r="N1569" s="120"/>
      <c r="O1569" s="120"/>
      <c r="P1569" s="120"/>
      <c r="Q1569" s="120"/>
      <c r="R1569" s="120"/>
      <c r="S1569" s="120"/>
      <c r="T1569" s="120"/>
      <c r="U1569" s="120"/>
      <c r="V1569" s="120"/>
      <c r="W1569" s="120"/>
      <c r="X1569" s="120"/>
      <c r="Y1569" s="127"/>
      <c r="Z1569" s="127"/>
      <c r="AA1569" s="127"/>
      <c r="AB1569" s="127"/>
      <c r="AC1569" s="127"/>
      <c r="AD1569" s="127"/>
      <c r="AE1569" s="127"/>
      <c r="AF1569" s="127"/>
      <c r="AG1569" s="127"/>
      <c r="AH1569" s="127"/>
      <c r="AI1569" s="127"/>
      <c r="AJ1569" s="127"/>
      <c r="AK1569" s="127"/>
      <c r="AL1569" s="127"/>
      <c r="AM1569" s="127"/>
      <c r="AN1569" s="127"/>
      <c r="AO1569" s="127"/>
      <c r="AP1569" s="127"/>
      <c r="AR1569" s="113"/>
      <c r="AS1569" s="113"/>
      <c r="AT1569" s="113"/>
    </row>
    <row r="1570" spans="1:46" s="114" customFormat="1" x14ac:dyDescent="0.2">
      <c r="A1570" s="113"/>
      <c r="B1570" s="120"/>
      <c r="C1570" s="120"/>
      <c r="D1570" s="120"/>
      <c r="E1570" s="120"/>
      <c r="F1570" s="120"/>
      <c r="G1570" s="120"/>
      <c r="H1570" s="120"/>
      <c r="I1570" s="120"/>
      <c r="J1570" s="120"/>
      <c r="K1570" s="120"/>
      <c r="L1570" s="120"/>
      <c r="M1570" s="120"/>
      <c r="N1570" s="120"/>
      <c r="O1570" s="120"/>
      <c r="P1570" s="120"/>
      <c r="Q1570" s="120"/>
      <c r="R1570" s="120"/>
      <c r="S1570" s="120"/>
      <c r="T1570" s="120"/>
      <c r="U1570" s="120"/>
      <c r="V1570" s="120"/>
      <c r="W1570" s="120"/>
      <c r="X1570" s="120"/>
      <c r="Y1570" s="127"/>
      <c r="Z1570" s="127"/>
      <c r="AA1570" s="127"/>
      <c r="AB1570" s="127"/>
      <c r="AC1570" s="127"/>
      <c r="AD1570" s="127"/>
      <c r="AE1570" s="127"/>
      <c r="AF1570" s="127"/>
      <c r="AG1570" s="127"/>
      <c r="AH1570" s="127"/>
      <c r="AI1570" s="127"/>
      <c r="AJ1570" s="127"/>
      <c r="AK1570" s="127"/>
      <c r="AL1570" s="127"/>
      <c r="AM1570" s="127"/>
      <c r="AN1570" s="127"/>
      <c r="AO1570" s="127"/>
      <c r="AP1570" s="127"/>
      <c r="AR1570" s="113"/>
      <c r="AS1570" s="113"/>
      <c r="AT1570" s="113"/>
    </row>
    <row r="1571" spans="1:46" s="114" customFormat="1" x14ac:dyDescent="0.2">
      <c r="A1571" s="113"/>
      <c r="B1571" s="120"/>
      <c r="C1571" s="120"/>
      <c r="D1571" s="120"/>
      <c r="E1571" s="120"/>
      <c r="F1571" s="120"/>
      <c r="G1571" s="120"/>
      <c r="H1571" s="120"/>
      <c r="I1571" s="120"/>
      <c r="J1571" s="120"/>
      <c r="K1571" s="120"/>
      <c r="L1571" s="120"/>
      <c r="M1571" s="120"/>
      <c r="N1571" s="120"/>
      <c r="O1571" s="120"/>
      <c r="P1571" s="120"/>
      <c r="Q1571" s="120"/>
      <c r="R1571" s="120"/>
      <c r="S1571" s="120"/>
      <c r="T1571" s="120"/>
      <c r="U1571" s="120"/>
      <c r="V1571" s="120"/>
      <c r="W1571" s="120"/>
      <c r="X1571" s="120"/>
      <c r="Y1571" s="127"/>
      <c r="Z1571" s="127"/>
      <c r="AA1571" s="127"/>
      <c r="AB1571" s="127"/>
      <c r="AC1571" s="127"/>
      <c r="AD1571" s="127"/>
      <c r="AE1571" s="127"/>
      <c r="AF1571" s="127"/>
      <c r="AG1571" s="127"/>
      <c r="AH1571" s="127"/>
      <c r="AI1571" s="127"/>
      <c r="AJ1571" s="127"/>
      <c r="AK1571" s="127"/>
      <c r="AL1571" s="127"/>
      <c r="AM1571" s="127"/>
      <c r="AN1571" s="127"/>
      <c r="AO1571" s="127"/>
      <c r="AP1571" s="127"/>
      <c r="AR1571" s="113"/>
      <c r="AS1571" s="113"/>
      <c r="AT1571" s="113"/>
    </row>
    <row r="1572" spans="1:46" s="114" customFormat="1" x14ac:dyDescent="0.2">
      <c r="A1572" s="113"/>
      <c r="B1572" s="120"/>
      <c r="C1572" s="120"/>
      <c r="D1572" s="120"/>
      <c r="E1572" s="120"/>
      <c r="F1572" s="120"/>
      <c r="G1572" s="120"/>
      <c r="H1572" s="120"/>
      <c r="I1572" s="120"/>
      <c r="J1572" s="120"/>
      <c r="K1572" s="120"/>
      <c r="L1572" s="120"/>
      <c r="M1572" s="120"/>
      <c r="N1572" s="120"/>
      <c r="O1572" s="120"/>
      <c r="P1572" s="120"/>
      <c r="Q1572" s="120"/>
      <c r="R1572" s="120"/>
      <c r="S1572" s="120"/>
      <c r="T1572" s="120"/>
      <c r="U1572" s="120"/>
      <c r="V1572" s="120"/>
      <c r="W1572" s="120"/>
      <c r="X1572" s="120"/>
      <c r="Y1572" s="127"/>
      <c r="Z1572" s="127"/>
      <c r="AA1572" s="127"/>
      <c r="AB1572" s="127"/>
      <c r="AC1572" s="127"/>
      <c r="AD1572" s="127"/>
      <c r="AE1572" s="127"/>
      <c r="AF1572" s="127"/>
      <c r="AG1572" s="127"/>
      <c r="AH1572" s="127"/>
      <c r="AI1572" s="127"/>
      <c r="AJ1572" s="127"/>
      <c r="AK1572" s="127"/>
      <c r="AL1572" s="127"/>
      <c r="AM1572" s="127"/>
      <c r="AN1572" s="127"/>
      <c r="AO1572" s="127"/>
      <c r="AP1572" s="127"/>
      <c r="AR1572" s="113"/>
      <c r="AS1572" s="113"/>
      <c r="AT1572" s="113"/>
    </row>
    <row r="1573" spans="1:46" s="114" customFormat="1" x14ac:dyDescent="0.2">
      <c r="A1573" s="113"/>
      <c r="B1573" s="120"/>
      <c r="C1573" s="120"/>
      <c r="D1573" s="120"/>
      <c r="E1573" s="120"/>
      <c r="F1573" s="120"/>
      <c r="G1573" s="120"/>
      <c r="H1573" s="120"/>
      <c r="I1573" s="120"/>
      <c r="J1573" s="120"/>
      <c r="K1573" s="120"/>
      <c r="L1573" s="120"/>
      <c r="M1573" s="120"/>
      <c r="N1573" s="120"/>
      <c r="O1573" s="120"/>
      <c r="P1573" s="120"/>
      <c r="Q1573" s="120"/>
      <c r="R1573" s="120"/>
      <c r="S1573" s="120"/>
      <c r="T1573" s="120"/>
      <c r="U1573" s="120"/>
      <c r="V1573" s="120"/>
      <c r="W1573" s="120"/>
      <c r="X1573" s="120"/>
      <c r="Y1573" s="127"/>
      <c r="Z1573" s="127"/>
      <c r="AA1573" s="127"/>
      <c r="AB1573" s="127"/>
      <c r="AC1573" s="127"/>
      <c r="AD1573" s="127"/>
      <c r="AE1573" s="127"/>
      <c r="AF1573" s="127"/>
      <c r="AG1573" s="127"/>
      <c r="AH1573" s="127"/>
      <c r="AI1573" s="127"/>
      <c r="AJ1573" s="127"/>
      <c r="AK1573" s="127"/>
      <c r="AL1573" s="127"/>
      <c r="AM1573" s="127"/>
      <c r="AN1573" s="127"/>
      <c r="AO1573" s="127"/>
      <c r="AP1573" s="127"/>
      <c r="AR1573" s="113"/>
      <c r="AS1573" s="113"/>
      <c r="AT1573" s="113"/>
    </row>
    <row r="1574" spans="1:46" s="114" customFormat="1" x14ac:dyDescent="0.2">
      <c r="A1574" s="113"/>
      <c r="B1574" s="120"/>
      <c r="C1574" s="120"/>
      <c r="D1574" s="120"/>
      <c r="E1574" s="120"/>
      <c r="F1574" s="120"/>
      <c r="G1574" s="120"/>
      <c r="H1574" s="120"/>
      <c r="I1574" s="120"/>
      <c r="J1574" s="120"/>
      <c r="K1574" s="120"/>
      <c r="L1574" s="120"/>
      <c r="M1574" s="120"/>
      <c r="N1574" s="120"/>
      <c r="O1574" s="120"/>
      <c r="P1574" s="120"/>
      <c r="Q1574" s="120"/>
      <c r="R1574" s="120"/>
      <c r="S1574" s="120"/>
      <c r="T1574" s="120"/>
      <c r="U1574" s="120"/>
      <c r="V1574" s="120"/>
      <c r="W1574" s="120"/>
      <c r="X1574" s="120"/>
      <c r="Y1574" s="127"/>
      <c r="Z1574" s="127"/>
      <c r="AA1574" s="127"/>
      <c r="AB1574" s="127"/>
      <c r="AC1574" s="127"/>
      <c r="AD1574" s="127"/>
      <c r="AE1574" s="127"/>
      <c r="AF1574" s="127"/>
      <c r="AG1574" s="127"/>
      <c r="AH1574" s="127"/>
      <c r="AI1574" s="127"/>
      <c r="AJ1574" s="127"/>
      <c r="AK1574" s="127"/>
      <c r="AL1574" s="127"/>
      <c r="AM1574" s="127"/>
      <c r="AN1574" s="127"/>
      <c r="AO1574" s="127"/>
      <c r="AP1574" s="127"/>
      <c r="AR1574" s="113"/>
      <c r="AS1574" s="113"/>
      <c r="AT1574" s="113"/>
    </row>
    <row r="1575" spans="1:46" s="114" customFormat="1" x14ac:dyDescent="0.2">
      <c r="A1575" s="113"/>
      <c r="B1575" s="120"/>
      <c r="C1575" s="120"/>
      <c r="D1575" s="120"/>
      <c r="E1575" s="120"/>
      <c r="F1575" s="120"/>
      <c r="G1575" s="120"/>
      <c r="H1575" s="120"/>
      <c r="I1575" s="120"/>
      <c r="J1575" s="120"/>
      <c r="K1575" s="120"/>
      <c r="L1575" s="120"/>
      <c r="M1575" s="120"/>
      <c r="N1575" s="120"/>
      <c r="O1575" s="120"/>
      <c r="P1575" s="120"/>
      <c r="Q1575" s="120"/>
      <c r="R1575" s="120"/>
      <c r="S1575" s="120"/>
      <c r="T1575" s="120"/>
      <c r="U1575" s="120"/>
      <c r="V1575" s="120"/>
      <c r="W1575" s="120"/>
      <c r="X1575" s="120"/>
      <c r="Y1575" s="127"/>
      <c r="Z1575" s="127"/>
      <c r="AA1575" s="127"/>
      <c r="AB1575" s="127"/>
      <c r="AC1575" s="127"/>
      <c r="AD1575" s="127"/>
      <c r="AE1575" s="127"/>
      <c r="AF1575" s="127"/>
      <c r="AG1575" s="127"/>
      <c r="AH1575" s="127"/>
      <c r="AI1575" s="127"/>
      <c r="AJ1575" s="127"/>
      <c r="AK1575" s="127"/>
      <c r="AL1575" s="127"/>
      <c r="AM1575" s="127"/>
      <c r="AN1575" s="127"/>
      <c r="AO1575" s="127"/>
      <c r="AP1575" s="127"/>
      <c r="AR1575" s="113"/>
      <c r="AS1575" s="113"/>
      <c r="AT1575" s="113"/>
    </row>
    <row r="1576" spans="1:46" s="114" customFormat="1" x14ac:dyDescent="0.2">
      <c r="A1576" s="113"/>
      <c r="B1576" s="120"/>
      <c r="C1576" s="120"/>
      <c r="D1576" s="120"/>
      <c r="E1576" s="120"/>
      <c r="F1576" s="120"/>
      <c r="G1576" s="120"/>
      <c r="H1576" s="120"/>
      <c r="I1576" s="120"/>
      <c r="J1576" s="120"/>
      <c r="K1576" s="120"/>
      <c r="L1576" s="120"/>
      <c r="M1576" s="120"/>
      <c r="N1576" s="120"/>
      <c r="O1576" s="120"/>
      <c r="P1576" s="120"/>
      <c r="Q1576" s="120"/>
      <c r="R1576" s="120"/>
      <c r="S1576" s="120"/>
      <c r="T1576" s="120"/>
      <c r="U1576" s="120"/>
      <c r="V1576" s="120"/>
      <c r="W1576" s="120"/>
      <c r="X1576" s="120"/>
      <c r="Y1576" s="127"/>
      <c r="Z1576" s="127"/>
      <c r="AA1576" s="127"/>
      <c r="AB1576" s="127"/>
      <c r="AC1576" s="127"/>
      <c r="AD1576" s="127"/>
      <c r="AE1576" s="127"/>
      <c r="AF1576" s="127"/>
      <c r="AG1576" s="127"/>
      <c r="AH1576" s="127"/>
      <c r="AI1576" s="127"/>
      <c r="AJ1576" s="127"/>
      <c r="AK1576" s="127"/>
      <c r="AL1576" s="127"/>
      <c r="AM1576" s="127"/>
      <c r="AN1576" s="127"/>
      <c r="AO1576" s="127"/>
      <c r="AP1576" s="127"/>
      <c r="AR1576" s="113"/>
      <c r="AS1576" s="113"/>
      <c r="AT1576" s="113"/>
    </row>
    <row r="1577" spans="1:46" s="114" customFormat="1" x14ac:dyDescent="0.2">
      <c r="A1577" s="113"/>
      <c r="B1577" s="120"/>
      <c r="C1577" s="120"/>
      <c r="D1577" s="120"/>
      <c r="E1577" s="120"/>
      <c r="F1577" s="120"/>
      <c r="G1577" s="120"/>
      <c r="H1577" s="120"/>
      <c r="I1577" s="120"/>
      <c r="J1577" s="120"/>
      <c r="K1577" s="120"/>
      <c r="L1577" s="120"/>
      <c r="M1577" s="120"/>
      <c r="N1577" s="120"/>
      <c r="O1577" s="120"/>
      <c r="P1577" s="120"/>
      <c r="Q1577" s="120"/>
      <c r="R1577" s="120"/>
      <c r="S1577" s="120"/>
      <c r="T1577" s="120"/>
      <c r="U1577" s="120"/>
      <c r="V1577" s="120"/>
      <c r="W1577" s="120"/>
      <c r="X1577" s="120"/>
      <c r="Y1577" s="127"/>
      <c r="Z1577" s="127"/>
      <c r="AA1577" s="127"/>
      <c r="AB1577" s="127"/>
      <c r="AC1577" s="127"/>
      <c r="AD1577" s="127"/>
      <c r="AE1577" s="127"/>
      <c r="AF1577" s="127"/>
      <c r="AG1577" s="127"/>
      <c r="AH1577" s="127"/>
      <c r="AI1577" s="127"/>
      <c r="AJ1577" s="127"/>
      <c r="AK1577" s="127"/>
      <c r="AL1577" s="127"/>
      <c r="AM1577" s="127"/>
      <c r="AN1577" s="127"/>
      <c r="AO1577" s="127"/>
      <c r="AP1577" s="127"/>
      <c r="AR1577" s="113"/>
      <c r="AS1577" s="113"/>
      <c r="AT1577" s="113"/>
    </row>
    <row r="1578" spans="1:46" s="114" customFormat="1" x14ac:dyDescent="0.2">
      <c r="A1578" s="113"/>
      <c r="B1578" s="120"/>
      <c r="C1578" s="120"/>
      <c r="D1578" s="120"/>
      <c r="E1578" s="120"/>
      <c r="F1578" s="120"/>
      <c r="G1578" s="120"/>
      <c r="H1578" s="120"/>
      <c r="I1578" s="120"/>
      <c r="J1578" s="120"/>
      <c r="K1578" s="120"/>
      <c r="L1578" s="120"/>
      <c r="M1578" s="120"/>
      <c r="N1578" s="120"/>
      <c r="O1578" s="120"/>
      <c r="P1578" s="120"/>
      <c r="Q1578" s="120"/>
      <c r="R1578" s="120"/>
      <c r="S1578" s="120"/>
      <c r="T1578" s="120"/>
      <c r="U1578" s="120"/>
      <c r="V1578" s="120"/>
      <c r="W1578" s="120"/>
      <c r="X1578" s="120"/>
      <c r="Y1578" s="127"/>
      <c r="Z1578" s="127"/>
      <c r="AA1578" s="127"/>
      <c r="AB1578" s="127"/>
      <c r="AC1578" s="127"/>
      <c r="AD1578" s="127"/>
      <c r="AE1578" s="127"/>
      <c r="AF1578" s="127"/>
      <c r="AG1578" s="127"/>
      <c r="AH1578" s="127"/>
      <c r="AI1578" s="127"/>
      <c r="AJ1578" s="127"/>
      <c r="AK1578" s="127"/>
      <c r="AL1578" s="127"/>
      <c r="AM1578" s="127"/>
      <c r="AN1578" s="127"/>
      <c r="AO1578" s="127"/>
      <c r="AP1578" s="127"/>
      <c r="AR1578" s="113"/>
      <c r="AS1578" s="113"/>
      <c r="AT1578" s="113"/>
    </row>
    <row r="1579" spans="1:46" s="114" customFormat="1" x14ac:dyDescent="0.2">
      <c r="A1579" s="113"/>
      <c r="B1579" s="120"/>
      <c r="C1579" s="120"/>
      <c r="D1579" s="120"/>
      <c r="E1579" s="120"/>
      <c r="F1579" s="120"/>
      <c r="G1579" s="120"/>
      <c r="H1579" s="120"/>
      <c r="I1579" s="120"/>
      <c r="J1579" s="120"/>
      <c r="K1579" s="120"/>
      <c r="L1579" s="120"/>
      <c r="M1579" s="120"/>
      <c r="N1579" s="120"/>
      <c r="O1579" s="120"/>
      <c r="P1579" s="120"/>
      <c r="Q1579" s="120"/>
      <c r="R1579" s="120"/>
      <c r="S1579" s="120"/>
      <c r="T1579" s="120"/>
      <c r="U1579" s="120"/>
      <c r="V1579" s="120"/>
      <c r="W1579" s="120"/>
      <c r="X1579" s="120"/>
      <c r="Y1579" s="127"/>
      <c r="Z1579" s="127"/>
      <c r="AA1579" s="127"/>
      <c r="AB1579" s="127"/>
      <c r="AC1579" s="127"/>
      <c r="AD1579" s="127"/>
      <c r="AE1579" s="127"/>
      <c r="AF1579" s="127"/>
      <c r="AG1579" s="127"/>
      <c r="AH1579" s="127"/>
      <c r="AI1579" s="127"/>
      <c r="AJ1579" s="127"/>
      <c r="AK1579" s="127"/>
      <c r="AL1579" s="127"/>
      <c r="AM1579" s="127"/>
      <c r="AN1579" s="127"/>
      <c r="AO1579" s="127"/>
      <c r="AP1579" s="127"/>
      <c r="AR1579" s="113"/>
      <c r="AS1579" s="113"/>
      <c r="AT1579" s="113"/>
    </row>
    <row r="1580" spans="1:46" s="114" customFormat="1" x14ac:dyDescent="0.2">
      <c r="A1580" s="113"/>
      <c r="B1580" s="120"/>
      <c r="C1580" s="120"/>
      <c r="D1580" s="120"/>
      <c r="E1580" s="120"/>
      <c r="F1580" s="120"/>
      <c r="G1580" s="120"/>
      <c r="H1580" s="120"/>
      <c r="I1580" s="120"/>
      <c r="J1580" s="120"/>
      <c r="K1580" s="120"/>
      <c r="L1580" s="120"/>
      <c r="M1580" s="120"/>
      <c r="N1580" s="120"/>
      <c r="O1580" s="120"/>
      <c r="P1580" s="120"/>
      <c r="Q1580" s="120"/>
      <c r="R1580" s="120"/>
      <c r="S1580" s="120"/>
      <c r="T1580" s="120"/>
      <c r="U1580" s="120"/>
      <c r="V1580" s="120"/>
      <c r="W1580" s="120"/>
      <c r="X1580" s="120"/>
      <c r="Y1580" s="127"/>
      <c r="Z1580" s="127"/>
      <c r="AA1580" s="127"/>
      <c r="AB1580" s="127"/>
      <c r="AC1580" s="127"/>
      <c r="AD1580" s="127"/>
      <c r="AE1580" s="127"/>
      <c r="AF1580" s="127"/>
      <c r="AG1580" s="127"/>
      <c r="AH1580" s="127"/>
      <c r="AI1580" s="127"/>
      <c r="AJ1580" s="127"/>
      <c r="AK1580" s="127"/>
      <c r="AL1580" s="127"/>
      <c r="AM1580" s="127"/>
      <c r="AN1580" s="127"/>
      <c r="AO1580" s="127"/>
      <c r="AP1580" s="127"/>
      <c r="AR1580" s="113"/>
      <c r="AS1580" s="113"/>
      <c r="AT1580" s="113"/>
    </row>
    <row r="1581" spans="1:46" s="114" customFormat="1" x14ac:dyDescent="0.2">
      <c r="A1581" s="113"/>
      <c r="B1581" s="120"/>
      <c r="C1581" s="120"/>
      <c r="D1581" s="120"/>
      <c r="E1581" s="120"/>
      <c r="F1581" s="120"/>
      <c r="G1581" s="120"/>
      <c r="H1581" s="120"/>
      <c r="I1581" s="120"/>
      <c r="J1581" s="120"/>
      <c r="K1581" s="120"/>
      <c r="L1581" s="120"/>
      <c r="M1581" s="120"/>
      <c r="N1581" s="120"/>
      <c r="O1581" s="120"/>
      <c r="P1581" s="120"/>
      <c r="Q1581" s="120"/>
      <c r="R1581" s="120"/>
      <c r="S1581" s="120"/>
      <c r="T1581" s="120"/>
      <c r="U1581" s="120"/>
      <c r="V1581" s="120"/>
      <c r="W1581" s="120"/>
      <c r="X1581" s="120"/>
      <c r="Y1581" s="127"/>
      <c r="Z1581" s="127"/>
      <c r="AA1581" s="127"/>
      <c r="AB1581" s="127"/>
      <c r="AC1581" s="127"/>
      <c r="AD1581" s="127"/>
      <c r="AE1581" s="127"/>
      <c r="AF1581" s="127"/>
      <c r="AG1581" s="127"/>
      <c r="AH1581" s="127"/>
      <c r="AI1581" s="127"/>
      <c r="AJ1581" s="127"/>
      <c r="AK1581" s="127"/>
      <c r="AL1581" s="127"/>
      <c r="AM1581" s="127"/>
      <c r="AN1581" s="127"/>
      <c r="AO1581" s="127"/>
      <c r="AP1581" s="127"/>
      <c r="AR1581" s="113"/>
      <c r="AS1581" s="113"/>
      <c r="AT1581" s="113"/>
    </row>
    <row r="1582" spans="1:46" s="114" customFormat="1" x14ac:dyDescent="0.2">
      <c r="A1582" s="113"/>
      <c r="B1582" s="120"/>
      <c r="C1582" s="120"/>
      <c r="D1582" s="120"/>
      <c r="E1582" s="120"/>
      <c r="F1582" s="120"/>
      <c r="G1582" s="120"/>
      <c r="H1582" s="120"/>
      <c r="I1582" s="120"/>
      <c r="J1582" s="120"/>
      <c r="K1582" s="120"/>
      <c r="L1582" s="120"/>
      <c r="M1582" s="120"/>
      <c r="N1582" s="120"/>
      <c r="O1582" s="120"/>
      <c r="P1582" s="120"/>
      <c r="Q1582" s="120"/>
      <c r="R1582" s="120"/>
      <c r="S1582" s="120"/>
      <c r="T1582" s="120"/>
      <c r="U1582" s="120"/>
      <c r="V1582" s="120"/>
      <c r="W1582" s="120"/>
      <c r="X1582" s="120"/>
      <c r="Y1582" s="127"/>
      <c r="Z1582" s="127"/>
      <c r="AA1582" s="127"/>
      <c r="AB1582" s="127"/>
      <c r="AC1582" s="127"/>
      <c r="AD1582" s="127"/>
      <c r="AE1582" s="127"/>
      <c r="AF1582" s="127"/>
      <c r="AG1582" s="127"/>
      <c r="AH1582" s="127"/>
      <c r="AI1582" s="127"/>
      <c r="AJ1582" s="127"/>
      <c r="AK1582" s="127"/>
      <c r="AL1582" s="127"/>
      <c r="AM1582" s="127"/>
      <c r="AN1582" s="127"/>
      <c r="AO1582" s="127"/>
      <c r="AP1582" s="127"/>
      <c r="AR1582" s="113"/>
      <c r="AS1582" s="113"/>
      <c r="AT1582" s="113"/>
    </row>
    <row r="1583" spans="1:46" s="114" customFormat="1" x14ac:dyDescent="0.2">
      <c r="A1583" s="113"/>
      <c r="B1583" s="120"/>
      <c r="C1583" s="120"/>
      <c r="D1583" s="120"/>
      <c r="E1583" s="120"/>
      <c r="F1583" s="120"/>
      <c r="G1583" s="120"/>
      <c r="H1583" s="120"/>
      <c r="I1583" s="120"/>
      <c r="J1583" s="120"/>
      <c r="K1583" s="120"/>
      <c r="L1583" s="120"/>
      <c r="M1583" s="120"/>
      <c r="N1583" s="120"/>
      <c r="O1583" s="120"/>
      <c r="P1583" s="120"/>
      <c r="Q1583" s="120"/>
      <c r="R1583" s="120"/>
      <c r="S1583" s="120"/>
      <c r="T1583" s="120"/>
      <c r="U1583" s="120"/>
      <c r="V1583" s="120"/>
      <c r="W1583" s="120"/>
      <c r="X1583" s="120"/>
      <c r="Y1583" s="127"/>
      <c r="Z1583" s="127"/>
      <c r="AA1583" s="127"/>
      <c r="AB1583" s="127"/>
      <c r="AC1583" s="127"/>
      <c r="AD1583" s="127"/>
      <c r="AE1583" s="127"/>
      <c r="AF1583" s="127"/>
      <c r="AG1583" s="127"/>
      <c r="AH1583" s="127"/>
      <c r="AI1583" s="127"/>
      <c r="AJ1583" s="127"/>
      <c r="AK1583" s="127"/>
      <c r="AL1583" s="127"/>
      <c r="AM1583" s="127"/>
      <c r="AN1583" s="127"/>
      <c r="AO1583" s="127"/>
      <c r="AP1583" s="127"/>
      <c r="AR1583" s="113"/>
      <c r="AS1583" s="113"/>
      <c r="AT1583" s="113"/>
    </row>
    <row r="1584" spans="1:46" s="114" customFormat="1" x14ac:dyDescent="0.2">
      <c r="A1584" s="113"/>
      <c r="B1584" s="120"/>
      <c r="C1584" s="120"/>
      <c r="D1584" s="120"/>
      <c r="E1584" s="120"/>
      <c r="F1584" s="120"/>
      <c r="G1584" s="120"/>
      <c r="H1584" s="120"/>
      <c r="I1584" s="120"/>
      <c r="J1584" s="120"/>
      <c r="K1584" s="120"/>
      <c r="L1584" s="120"/>
      <c r="M1584" s="120"/>
      <c r="N1584" s="120"/>
      <c r="O1584" s="120"/>
      <c r="P1584" s="120"/>
      <c r="Q1584" s="120"/>
      <c r="R1584" s="120"/>
      <c r="S1584" s="120"/>
      <c r="T1584" s="120"/>
      <c r="U1584" s="120"/>
      <c r="V1584" s="120"/>
      <c r="W1584" s="120"/>
      <c r="X1584" s="120"/>
      <c r="Y1584" s="127"/>
      <c r="Z1584" s="127"/>
      <c r="AA1584" s="127"/>
      <c r="AB1584" s="127"/>
      <c r="AC1584" s="127"/>
      <c r="AD1584" s="127"/>
      <c r="AE1584" s="127"/>
      <c r="AF1584" s="127"/>
      <c r="AG1584" s="127"/>
      <c r="AH1584" s="127"/>
      <c r="AI1584" s="127"/>
      <c r="AJ1584" s="127"/>
      <c r="AK1584" s="127"/>
      <c r="AL1584" s="127"/>
      <c r="AM1584" s="127"/>
      <c r="AN1584" s="127"/>
      <c r="AO1584" s="127"/>
      <c r="AP1584" s="127"/>
      <c r="AR1584" s="113"/>
      <c r="AS1584" s="113"/>
      <c r="AT1584" s="113"/>
    </row>
    <row r="1585" spans="1:46" s="114" customFormat="1" x14ac:dyDescent="0.2">
      <c r="A1585" s="113"/>
      <c r="B1585" s="120"/>
      <c r="C1585" s="120"/>
      <c r="D1585" s="120"/>
      <c r="E1585" s="120"/>
      <c r="F1585" s="120"/>
      <c r="G1585" s="120"/>
      <c r="H1585" s="120"/>
      <c r="I1585" s="120"/>
      <c r="J1585" s="120"/>
      <c r="K1585" s="120"/>
      <c r="L1585" s="120"/>
      <c r="M1585" s="120"/>
      <c r="N1585" s="120"/>
      <c r="O1585" s="120"/>
      <c r="P1585" s="120"/>
      <c r="Q1585" s="120"/>
      <c r="R1585" s="120"/>
      <c r="S1585" s="120"/>
      <c r="T1585" s="120"/>
      <c r="U1585" s="120"/>
      <c r="V1585" s="120"/>
      <c r="W1585" s="120"/>
      <c r="X1585" s="120"/>
      <c r="Y1585" s="127"/>
      <c r="Z1585" s="127"/>
      <c r="AA1585" s="127"/>
      <c r="AB1585" s="127"/>
      <c r="AC1585" s="127"/>
      <c r="AD1585" s="127"/>
      <c r="AE1585" s="127"/>
      <c r="AF1585" s="127"/>
      <c r="AG1585" s="127"/>
      <c r="AH1585" s="127"/>
      <c r="AI1585" s="127"/>
      <c r="AJ1585" s="127"/>
      <c r="AK1585" s="127"/>
      <c r="AL1585" s="127"/>
      <c r="AM1585" s="127"/>
      <c r="AN1585" s="127"/>
      <c r="AO1585" s="127"/>
      <c r="AP1585" s="127"/>
      <c r="AR1585" s="113"/>
      <c r="AS1585" s="113"/>
      <c r="AT1585" s="113"/>
    </row>
    <row r="1586" spans="1:46" s="114" customFormat="1" x14ac:dyDescent="0.2">
      <c r="A1586" s="113"/>
      <c r="B1586" s="120"/>
      <c r="C1586" s="120"/>
      <c r="D1586" s="120"/>
      <c r="E1586" s="120"/>
      <c r="F1586" s="120"/>
      <c r="G1586" s="120"/>
      <c r="H1586" s="120"/>
      <c r="I1586" s="120"/>
      <c r="J1586" s="120"/>
      <c r="K1586" s="120"/>
      <c r="L1586" s="120"/>
      <c r="M1586" s="120"/>
      <c r="N1586" s="120"/>
      <c r="O1586" s="120"/>
      <c r="P1586" s="120"/>
      <c r="Q1586" s="120"/>
      <c r="R1586" s="120"/>
      <c r="S1586" s="120"/>
      <c r="T1586" s="120"/>
      <c r="U1586" s="120"/>
      <c r="V1586" s="120"/>
      <c r="W1586" s="120"/>
      <c r="X1586" s="120"/>
      <c r="Y1586" s="127"/>
      <c r="Z1586" s="127"/>
      <c r="AA1586" s="127"/>
      <c r="AB1586" s="127"/>
      <c r="AC1586" s="127"/>
      <c r="AD1586" s="127"/>
      <c r="AE1586" s="127"/>
      <c r="AF1586" s="127"/>
      <c r="AG1586" s="127"/>
      <c r="AH1586" s="127"/>
      <c r="AI1586" s="127"/>
      <c r="AJ1586" s="127"/>
      <c r="AK1586" s="127"/>
      <c r="AL1586" s="127"/>
      <c r="AM1586" s="127"/>
      <c r="AN1586" s="127"/>
      <c r="AO1586" s="127"/>
      <c r="AP1586" s="127"/>
      <c r="AR1586" s="113"/>
      <c r="AS1586" s="113"/>
      <c r="AT1586" s="113"/>
    </row>
    <row r="1587" spans="1:46" s="114" customFormat="1" x14ac:dyDescent="0.2">
      <c r="A1587" s="113"/>
      <c r="B1587" s="120"/>
      <c r="C1587" s="120"/>
      <c r="D1587" s="120"/>
      <c r="E1587" s="120"/>
      <c r="F1587" s="120"/>
      <c r="G1587" s="120"/>
      <c r="H1587" s="120"/>
      <c r="I1587" s="120"/>
      <c r="J1587" s="120"/>
      <c r="K1587" s="120"/>
      <c r="L1587" s="120"/>
      <c r="M1587" s="120"/>
      <c r="N1587" s="120"/>
      <c r="O1587" s="120"/>
      <c r="P1587" s="120"/>
      <c r="Q1587" s="120"/>
      <c r="R1587" s="120"/>
      <c r="S1587" s="120"/>
      <c r="T1587" s="120"/>
      <c r="U1587" s="120"/>
      <c r="V1587" s="120"/>
      <c r="W1587" s="120"/>
      <c r="X1587" s="120"/>
      <c r="Y1587" s="127"/>
      <c r="Z1587" s="127"/>
      <c r="AA1587" s="127"/>
      <c r="AB1587" s="127"/>
      <c r="AC1587" s="127"/>
      <c r="AD1587" s="127"/>
      <c r="AE1587" s="127"/>
      <c r="AF1587" s="127"/>
      <c r="AG1587" s="127"/>
      <c r="AH1587" s="127"/>
      <c r="AI1587" s="127"/>
      <c r="AJ1587" s="127"/>
      <c r="AK1587" s="127"/>
      <c r="AL1587" s="127"/>
      <c r="AM1587" s="127"/>
      <c r="AN1587" s="127"/>
      <c r="AO1587" s="127"/>
      <c r="AP1587" s="127"/>
      <c r="AR1587" s="113"/>
      <c r="AS1587" s="113"/>
      <c r="AT1587" s="113"/>
    </row>
    <row r="1588" spans="1:46" s="114" customFormat="1" x14ac:dyDescent="0.2">
      <c r="A1588" s="113"/>
      <c r="B1588" s="120"/>
      <c r="C1588" s="120"/>
      <c r="D1588" s="120"/>
      <c r="E1588" s="120"/>
      <c r="F1588" s="120"/>
      <c r="G1588" s="120"/>
      <c r="H1588" s="120"/>
      <c r="I1588" s="120"/>
      <c r="J1588" s="120"/>
      <c r="K1588" s="120"/>
      <c r="L1588" s="120"/>
      <c r="M1588" s="120"/>
      <c r="N1588" s="120"/>
      <c r="O1588" s="120"/>
      <c r="P1588" s="120"/>
      <c r="Q1588" s="120"/>
      <c r="R1588" s="120"/>
      <c r="S1588" s="120"/>
      <c r="T1588" s="120"/>
      <c r="U1588" s="120"/>
      <c r="V1588" s="120"/>
      <c r="W1588" s="120"/>
      <c r="X1588" s="120"/>
      <c r="Y1588" s="127"/>
      <c r="Z1588" s="127"/>
      <c r="AA1588" s="127"/>
      <c r="AB1588" s="127"/>
      <c r="AC1588" s="127"/>
      <c r="AD1588" s="127"/>
      <c r="AE1588" s="127"/>
      <c r="AF1588" s="127"/>
      <c r="AG1588" s="127"/>
      <c r="AH1588" s="127"/>
      <c r="AI1588" s="127"/>
      <c r="AJ1588" s="127"/>
      <c r="AK1588" s="127"/>
      <c r="AL1588" s="127"/>
      <c r="AM1588" s="127"/>
      <c r="AN1588" s="127"/>
      <c r="AO1588" s="127"/>
      <c r="AP1588" s="127"/>
      <c r="AR1588" s="113"/>
      <c r="AS1588" s="113"/>
      <c r="AT1588" s="113"/>
    </row>
    <row r="1589" spans="1:46" s="114" customFormat="1" x14ac:dyDescent="0.2">
      <c r="A1589" s="113"/>
      <c r="B1589" s="120"/>
      <c r="C1589" s="120"/>
      <c r="D1589" s="120"/>
      <c r="E1589" s="120"/>
      <c r="F1589" s="120"/>
      <c r="G1589" s="120"/>
      <c r="H1589" s="120"/>
      <c r="I1589" s="120"/>
      <c r="J1589" s="120"/>
      <c r="K1589" s="120"/>
      <c r="L1589" s="120"/>
      <c r="M1589" s="120"/>
      <c r="N1589" s="120"/>
      <c r="O1589" s="120"/>
      <c r="P1589" s="120"/>
      <c r="Q1589" s="120"/>
      <c r="R1589" s="120"/>
      <c r="S1589" s="120"/>
      <c r="T1589" s="120"/>
      <c r="U1589" s="120"/>
      <c r="V1589" s="120"/>
      <c r="W1589" s="120"/>
      <c r="X1589" s="120"/>
      <c r="Y1589" s="127"/>
      <c r="Z1589" s="127"/>
      <c r="AA1589" s="127"/>
      <c r="AB1589" s="127"/>
      <c r="AC1589" s="127"/>
      <c r="AD1589" s="127"/>
      <c r="AE1589" s="127"/>
      <c r="AF1589" s="127"/>
      <c r="AG1589" s="127"/>
      <c r="AH1589" s="127"/>
      <c r="AI1589" s="127"/>
      <c r="AJ1589" s="127"/>
      <c r="AK1589" s="127"/>
      <c r="AL1589" s="127"/>
      <c r="AM1589" s="127"/>
      <c r="AN1589" s="127"/>
      <c r="AO1589" s="127"/>
      <c r="AP1589" s="127"/>
      <c r="AR1589" s="113"/>
      <c r="AS1589" s="113"/>
      <c r="AT1589" s="113"/>
    </row>
    <row r="1590" spans="1:46" s="114" customFormat="1" x14ac:dyDescent="0.2">
      <c r="A1590" s="113"/>
      <c r="B1590" s="120"/>
      <c r="C1590" s="120"/>
      <c r="D1590" s="120"/>
      <c r="E1590" s="120"/>
      <c r="F1590" s="120"/>
      <c r="G1590" s="120"/>
      <c r="H1590" s="120"/>
      <c r="I1590" s="120"/>
      <c r="J1590" s="120"/>
      <c r="K1590" s="120"/>
      <c r="L1590" s="120"/>
      <c r="M1590" s="120"/>
      <c r="N1590" s="120"/>
      <c r="O1590" s="120"/>
      <c r="P1590" s="120"/>
      <c r="Q1590" s="120"/>
      <c r="R1590" s="120"/>
      <c r="S1590" s="120"/>
      <c r="T1590" s="120"/>
      <c r="U1590" s="120"/>
      <c r="V1590" s="120"/>
      <c r="W1590" s="120"/>
      <c r="X1590" s="120"/>
      <c r="Y1590" s="127"/>
      <c r="Z1590" s="127"/>
      <c r="AA1590" s="127"/>
      <c r="AB1590" s="127"/>
      <c r="AC1590" s="127"/>
      <c r="AD1590" s="127"/>
      <c r="AE1590" s="127"/>
      <c r="AF1590" s="127"/>
      <c r="AG1590" s="127"/>
      <c r="AH1590" s="127"/>
      <c r="AI1590" s="127"/>
      <c r="AJ1590" s="127"/>
      <c r="AK1590" s="127"/>
      <c r="AL1590" s="127"/>
      <c r="AM1590" s="127"/>
      <c r="AN1590" s="127"/>
      <c r="AO1590" s="127"/>
      <c r="AP1590" s="127"/>
      <c r="AR1590" s="113"/>
      <c r="AS1590" s="113"/>
      <c r="AT1590" s="113"/>
    </row>
    <row r="1591" spans="1:46" s="114" customFormat="1" x14ac:dyDescent="0.2">
      <c r="A1591" s="113"/>
      <c r="B1591" s="120"/>
      <c r="C1591" s="120"/>
      <c r="D1591" s="120"/>
      <c r="E1591" s="120"/>
      <c r="F1591" s="120"/>
      <c r="G1591" s="120"/>
      <c r="H1591" s="120"/>
      <c r="I1591" s="120"/>
      <c r="J1591" s="120"/>
      <c r="K1591" s="120"/>
      <c r="L1591" s="120"/>
      <c r="M1591" s="120"/>
      <c r="N1591" s="120"/>
      <c r="O1591" s="120"/>
      <c r="P1591" s="120"/>
      <c r="Q1591" s="120"/>
      <c r="R1591" s="120"/>
      <c r="S1591" s="120"/>
      <c r="T1591" s="120"/>
      <c r="U1591" s="120"/>
      <c r="V1591" s="120"/>
      <c r="W1591" s="120"/>
      <c r="X1591" s="120"/>
      <c r="Y1591" s="127"/>
      <c r="Z1591" s="127"/>
      <c r="AA1591" s="127"/>
      <c r="AB1591" s="127"/>
      <c r="AC1591" s="127"/>
      <c r="AD1591" s="127"/>
      <c r="AE1591" s="127"/>
      <c r="AF1591" s="127"/>
      <c r="AG1591" s="127"/>
      <c r="AH1591" s="127"/>
      <c r="AI1591" s="127"/>
      <c r="AJ1591" s="127"/>
      <c r="AK1591" s="127"/>
      <c r="AL1591" s="127"/>
      <c r="AM1591" s="127"/>
      <c r="AN1591" s="127"/>
      <c r="AO1591" s="127"/>
      <c r="AP1591" s="127"/>
      <c r="AR1591" s="113"/>
      <c r="AS1591" s="113"/>
      <c r="AT1591" s="113"/>
    </row>
    <row r="1592" spans="1:46" s="114" customFormat="1" x14ac:dyDescent="0.2">
      <c r="A1592" s="113"/>
      <c r="B1592" s="120"/>
      <c r="C1592" s="120"/>
      <c r="D1592" s="120"/>
      <c r="E1592" s="120"/>
      <c r="F1592" s="120"/>
      <c r="G1592" s="120"/>
      <c r="H1592" s="120"/>
      <c r="I1592" s="120"/>
      <c r="J1592" s="120"/>
      <c r="K1592" s="120"/>
      <c r="L1592" s="120"/>
      <c r="M1592" s="120"/>
      <c r="N1592" s="120"/>
      <c r="O1592" s="120"/>
      <c r="P1592" s="120"/>
      <c r="Q1592" s="120"/>
      <c r="R1592" s="120"/>
      <c r="S1592" s="120"/>
      <c r="T1592" s="120"/>
      <c r="U1592" s="120"/>
      <c r="V1592" s="120"/>
      <c r="W1592" s="120"/>
      <c r="X1592" s="120"/>
      <c r="Y1592" s="127"/>
      <c r="Z1592" s="127"/>
      <c r="AA1592" s="127"/>
      <c r="AB1592" s="127"/>
      <c r="AC1592" s="127"/>
      <c r="AD1592" s="127"/>
      <c r="AE1592" s="127"/>
      <c r="AF1592" s="127"/>
      <c r="AG1592" s="127"/>
      <c r="AH1592" s="127"/>
      <c r="AI1592" s="127"/>
      <c r="AJ1592" s="127"/>
      <c r="AK1592" s="127"/>
      <c r="AL1592" s="127"/>
      <c r="AM1592" s="127"/>
      <c r="AN1592" s="127"/>
      <c r="AO1592" s="127"/>
      <c r="AP1592" s="127"/>
      <c r="AR1592" s="113"/>
      <c r="AS1592" s="113"/>
      <c r="AT1592" s="113"/>
    </row>
    <row r="1593" spans="1:46" s="114" customFormat="1" x14ac:dyDescent="0.2">
      <c r="A1593" s="113"/>
      <c r="B1593" s="120"/>
      <c r="C1593" s="120"/>
      <c r="D1593" s="120"/>
      <c r="E1593" s="120"/>
      <c r="F1593" s="120"/>
      <c r="G1593" s="120"/>
      <c r="H1593" s="120"/>
      <c r="I1593" s="120"/>
      <c r="J1593" s="120"/>
      <c r="K1593" s="120"/>
      <c r="L1593" s="120"/>
      <c r="M1593" s="120"/>
      <c r="N1593" s="120"/>
      <c r="O1593" s="120"/>
      <c r="P1593" s="120"/>
      <c r="Q1593" s="120"/>
      <c r="R1593" s="120"/>
      <c r="S1593" s="120"/>
      <c r="T1593" s="120"/>
      <c r="U1593" s="120"/>
      <c r="V1593" s="120"/>
      <c r="W1593" s="120"/>
      <c r="X1593" s="120"/>
      <c r="Y1593" s="127"/>
      <c r="Z1593" s="127"/>
      <c r="AA1593" s="127"/>
      <c r="AB1593" s="127"/>
      <c r="AC1593" s="127"/>
      <c r="AD1593" s="127"/>
      <c r="AE1593" s="127"/>
      <c r="AF1593" s="127"/>
      <c r="AG1593" s="127"/>
      <c r="AH1593" s="127"/>
      <c r="AI1593" s="127"/>
      <c r="AJ1593" s="127"/>
      <c r="AK1593" s="127"/>
      <c r="AL1593" s="127"/>
      <c r="AM1593" s="127"/>
      <c r="AN1593" s="127"/>
      <c r="AO1593" s="127"/>
      <c r="AP1593" s="127"/>
      <c r="AR1593" s="113"/>
      <c r="AS1593" s="113"/>
      <c r="AT1593" s="113"/>
    </row>
    <row r="1594" spans="1:46" s="114" customFormat="1" x14ac:dyDescent="0.2">
      <c r="A1594" s="113"/>
      <c r="B1594" s="120"/>
      <c r="C1594" s="120"/>
      <c r="D1594" s="120"/>
      <c r="E1594" s="120"/>
      <c r="F1594" s="120"/>
      <c r="G1594" s="120"/>
      <c r="H1594" s="120"/>
      <c r="I1594" s="120"/>
      <c r="J1594" s="120"/>
      <c r="K1594" s="120"/>
      <c r="L1594" s="120"/>
      <c r="M1594" s="120"/>
      <c r="N1594" s="120"/>
      <c r="O1594" s="120"/>
      <c r="P1594" s="120"/>
      <c r="Q1594" s="120"/>
      <c r="R1594" s="120"/>
      <c r="S1594" s="120"/>
      <c r="T1594" s="120"/>
      <c r="U1594" s="120"/>
      <c r="V1594" s="120"/>
      <c r="W1594" s="120"/>
      <c r="X1594" s="120"/>
      <c r="Y1594" s="127"/>
      <c r="Z1594" s="127"/>
      <c r="AA1594" s="127"/>
      <c r="AB1594" s="127"/>
      <c r="AC1594" s="127"/>
      <c r="AD1594" s="127"/>
      <c r="AE1594" s="127"/>
      <c r="AF1594" s="127"/>
      <c r="AG1594" s="127"/>
      <c r="AH1594" s="127"/>
      <c r="AI1594" s="127"/>
      <c r="AJ1594" s="127"/>
      <c r="AK1594" s="127"/>
      <c r="AL1594" s="127"/>
      <c r="AM1594" s="127"/>
      <c r="AN1594" s="127"/>
      <c r="AO1594" s="127"/>
      <c r="AP1594" s="127"/>
      <c r="AR1594" s="113"/>
      <c r="AS1594" s="113"/>
      <c r="AT1594" s="113"/>
    </row>
    <row r="1595" spans="1:46" s="114" customFormat="1" x14ac:dyDescent="0.2">
      <c r="A1595" s="113"/>
      <c r="B1595" s="120"/>
      <c r="C1595" s="120"/>
      <c r="D1595" s="120"/>
      <c r="E1595" s="120"/>
      <c r="F1595" s="120"/>
      <c r="G1595" s="120"/>
      <c r="H1595" s="120"/>
      <c r="I1595" s="120"/>
      <c r="J1595" s="120"/>
      <c r="K1595" s="120"/>
      <c r="L1595" s="120"/>
      <c r="M1595" s="120"/>
      <c r="N1595" s="120"/>
      <c r="O1595" s="120"/>
      <c r="P1595" s="120"/>
      <c r="Q1595" s="120"/>
      <c r="R1595" s="120"/>
      <c r="S1595" s="120"/>
      <c r="T1595" s="120"/>
      <c r="U1595" s="120"/>
      <c r="V1595" s="120"/>
      <c r="W1595" s="120"/>
      <c r="X1595" s="120"/>
      <c r="Y1595" s="127"/>
      <c r="Z1595" s="127"/>
      <c r="AA1595" s="127"/>
      <c r="AB1595" s="127"/>
      <c r="AC1595" s="127"/>
      <c r="AD1595" s="127"/>
      <c r="AE1595" s="127"/>
      <c r="AF1595" s="127"/>
      <c r="AG1595" s="127"/>
      <c r="AH1595" s="127"/>
      <c r="AI1595" s="127"/>
      <c r="AJ1595" s="127"/>
      <c r="AK1595" s="127"/>
      <c r="AL1595" s="127"/>
      <c r="AM1595" s="127"/>
      <c r="AN1595" s="127"/>
      <c r="AO1595" s="127"/>
      <c r="AP1595" s="127"/>
      <c r="AR1595" s="113"/>
      <c r="AS1595" s="113"/>
      <c r="AT1595" s="113"/>
    </row>
    <row r="1596" spans="1:46" s="114" customFormat="1" x14ac:dyDescent="0.2">
      <c r="A1596" s="113"/>
      <c r="B1596" s="120"/>
      <c r="C1596" s="120"/>
      <c r="D1596" s="120"/>
      <c r="E1596" s="120"/>
      <c r="F1596" s="120"/>
      <c r="G1596" s="120"/>
      <c r="H1596" s="120"/>
      <c r="I1596" s="120"/>
      <c r="J1596" s="120"/>
      <c r="K1596" s="120"/>
      <c r="L1596" s="120"/>
      <c r="M1596" s="120"/>
      <c r="N1596" s="120"/>
      <c r="O1596" s="120"/>
      <c r="P1596" s="120"/>
      <c r="Q1596" s="120"/>
      <c r="R1596" s="120"/>
      <c r="S1596" s="120"/>
      <c r="T1596" s="120"/>
      <c r="U1596" s="120"/>
      <c r="V1596" s="120"/>
      <c r="W1596" s="120"/>
      <c r="X1596" s="120"/>
      <c r="Y1596" s="127"/>
      <c r="Z1596" s="127"/>
      <c r="AA1596" s="127"/>
      <c r="AB1596" s="127"/>
      <c r="AC1596" s="127"/>
      <c r="AD1596" s="127"/>
      <c r="AE1596" s="127"/>
      <c r="AF1596" s="127"/>
      <c r="AG1596" s="127"/>
      <c r="AH1596" s="127"/>
      <c r="AI1596" s="127"/>
      <c r="AJ1596" s="127"/>
      <c r="AK1596" s="127"/>
      <c r="AL1596" s="127"/>
      <c r="AM1596" s="127"/>
      <c r="AN1596" s="127"/>
      <c r="AO1596" s="127"/>
      <c r="AP1596" s="127"/>
      <c r="AR1596" s="113"/>
      <c r="AS1596" s="113"/>
      <c r="AT1596" s="113"/>
    </row>
    <row r="1597" spans="1:46" s="114" customFormat="1" x14ac:dyDescent="0.2">
      <c r="A1597" s="113"/>
      <c r="B1597" s="120"/>
      <c r="C1597" s="120"/>
      <c r="D1597" s="120"/>
      <c r="E1597" s="120"/>
      <c r="F1597" s="120"/>
      <c r="G1597" s="120"/>
      <c r="H1597" s="120"/>
      <c r="I1597" s="120"/>
      <c r="J1597" s="120"/>
      <c r="K1597" s="120"/>
      <c r="L1597" s="120"/>
      <c r="M1597" s="120"/>
      <c r="N1597" s="120"/>
      <c r="O1597" s="120"/>
      <c r="P1597" s="120"/>
      <c r="Q1597" s="120"/>
      <c r="R1597" s="120"/>
      <c r="S1597" s="120"/>
      <c r="T1597" s="120"/>
      <c r="U1597" s="120"/>
      <c r="V1597" s="120"/>
      <c r="W1597" s="120"/>
      <c r="X1597" s="120"/>
      <c r="Y1597" s="127"/>
      <c r="Z1597" s="127"/>
      <c r="AA1597" s="127"/>
      <c r="AB1597" s="127"/>
      <c r="AC1597" s="127"/>
      <c r="AD1597" s="127"/>
      <c r="AE1597" s="127"/>
      <c r="AF1597" s="127"/>
      <c r="AG1597" s="127"/>
      <c r="AH1597" s="127"/>
      <c r="AI1597" s="127"/>
      <c r="AJ1597" s="127"/>
      <c r="AK1597" s="127"/>
      <c r="AL1597" s="127"/>
      <c r="AM1597" s="127"/>
      <c r="AN1597" s="127"/>
      <c r="AO1597" s="127"/>
      <c r="AP1597" s="127"/>
      <c r="AR1597" s="113"/>
      <c r="AS1597" s="113"/>
      <c r="AT1597" s="113"/>
    </row>
    <row r="1598" spans="1:46" s="114" customFormat="1" x14ac:dyDescent="0.2">
      <c r="A1598" s="113"/>
      <c r="B1598" s="120"/>
      <c r="C1598" s="120"/>
      <c r="D1598" s="120"/>
      <c r="E1598" s="120"/>
      <c r="F1598" s="120"/>
      <c r="G1598" s="120"/>
      <c r="H1598" s="120"/>
      <c r="I1598" s="120"/>
      <c r="J1598" s="120"/>
      <c r="K1598" s="120"/>
      <c r="L1598" s="120"/>
      <c r="M1598" s="120"/>
      <c r="N1598" s="120"/>
      <c r="O1598" s="120"/>
      <c r="P1598" s="120"/>
      <c r="Q1598" s="120"/>
      <c r="R1598" s="120"/>
      <c r="S1598" s="120"/>
      <c r="T1598" s="120"/>
      <c r="U1598" s="120"/>
      <c r="V1598" s="120"/>
      <c r="W1598" s="120"/>
      <c r="X1598" s="120"/>
      <c r="Y1598" s="127"/>
      <c r="Z1598" s="127"/>
      <c r="AA1598" s="127"/>
      <c r="AB1598" s="127"/>
      <c r="AC1598" s="127"/>
      <c r="AD1598" s="127"/>
      <c r="AE1598" s="127"/>
      <c r="AF1598" s="127"/>
      <c r="AG1598" s="127"/>
      <c r="AH1598" s="127"/>
      <c r="AI1598" s="127"/>
      <c r="AJ1598" s="127"/>
      <c r="AK1598" s="127"/>
      <c r="AL1598" s="127"/>
      <c r="AM1598" s="127"/>
      <c r="AN1598" s="127"/>
      <c r="AO1598" s="127"/>
      <c r="AP1598" s="127"/>
      <c r="AR1598" s="113"/>
      <c r="AS1598" s="113"/>
      <c r="AT1598" s="113"/>
    </row>
    <row r="1599" spans="1:46" s="114" customFormat="1" x14ac:dyDescent="0.2">
      <c r="A1599" s="113"/>
      <c r="B1599" s="120"/>
      <c r="C1599" s="120"/>
      <c r="D1599" s="120"/>
      <c r="E1599" s="120"/>
      <c r="F1599" s="120"/>
      <c r="G1599" s="120"/>
      <c r="H1599" s="120"/>
      <c r="I1599" s="120"/>
      <c r="J1599" s="120"/>
      <c r="K1599" s="120"/>
      <c r="L1599" s="120"/>
      <c r="M1599" s="120"/>
      <c r="N1599" s="120"/>
      <c r="O1599" s="120"/>
      <c r="P1599" s="120"/>
      <c r="Q1599" s="120"/>
      <c r="R1599" s="120"/>
      <c r="S1599" s="120"/>
      <c r="T1599" s="120"/>
      <c r="U1599" s="120"/>
      <c r="V1599" s="120"/>
      <c r="W1599" s="120"/>
      <c r="X1599" s="120"/>
      <c r="Y1599" s="127"/>
      <c r="Z1599" s="127"/>
      <c r="AA1599" s="127"/>
      <c r="AB1599" s="127"/>
      <c r="AC1599" s="127"/>
      <c r="AD1599" s="127"/>
      <c r="AE1599" s="127"/>
      <c r="AF1599" s="127"/>
      <c r="AG1599" s="127"/>
      <c r="AH1599" s="127"/>
      <c r="AI1599" s="127"/>
      <c r="AJ1599" s="127"/>
      <c r="AK1599" s="127"/>
      <c r="AL1599" s="127"/>
      <c r="AM1599" s="127"/>
      <c r="AN1599" s="127"/>
      <c r="AO1599" s="127"/>
      <c r="AP1599" s="127"/>
      <c r="AR1599" s="113"/>
      <c r="AS1599" s="113"/>
      <c r="AT1599" s="113"/>
    </row>
    <row r="1600" spans="1:46" s="114" customFormat="1" x14ac:dyDescent="0.2">
      <c r="A1600" s="113"/>
      <c r="B1600" s="120"/>
      <c r="C1600" s="120"/>
      <c r="D1600" s="120"/>
      <c r="E1600" s="120"/>
      <c r="F1600" s="120"/>
      <c r="G1600" s="120"/>
      <c r="H1600" s="120"/>
      <c r="I1600" s="120"/>
      <c r="J1600" s="120"/>
      <c r="K1600" s="120"/>
      <c r="L1600" s="120"/>
      <c r="M1600" s="120"/>
      <c r="N1600" s="120"/>
      <c r="O1600" s="120"/>
      <c r="P1600" s="120"/>
      <c r="Q1600" s="120"/>
      <c r="R1600" s="120"/>
      <c r="S1600" s="120"/>
      <c r="T1600" s="120"/>
      <c r="U1600" s="120"/>
      <c r="V1600" s="120"/>
      <c r="W1600" s="120"/>
      <c r="X1600" s="120"/>
      <c r="Y1600" s="127"/>
      <c r="Z1600" s="127"/>
      <c r="AA1600" s="127"/>
      <c r="AB1600" s="127"/>
      <c r="AC1600" s="127"/>
      <c r="AD1600" s="127"/>
      <c r="AE1600" s="127"/>
      <c r="AF1600" s="127"/>
      <c r="AG1600" s="127"/>
      <c r="AH1600" s="127"/>
      <c r="AI1600" s="127"/>
      <c r="AJ1600" s="127"/>
      <c r="AK1600" s="127"/>
      <c r="AL1600" s="127"/>
      <c r="AM1600" s="127"/>
      <c r="AN1600" s="127"/>
      <c r="AO1600" s="127"/>
      <c r="AP1600" s="127"/>
      <c r="AR1600" s="113"/>
      <c r="AS1600" s="113"/>
      <c r="AT1600" s="113"/>
    </row>
    <row r="1601" spans="1:46" s="114" customFormat="1" x14ac:dyDescent="0.2">
      <c r="A1601" s="113"/>
      <c r="B1601" s="120"/>
      <c r="C1601" s="120"/>
      <c r="D1601" s="120"/>
      <c r="E1601" s="120"/>
      <c r="F1601" s="120"/>
      <c r="G1601" s="120"/>
      <c r="H1601" s="120"/>
      <c r="I1601" s="120"/>
      <c r="J1601" s="120"/>
      <c r="K1601" s="120"/>
      <c r="L1601" s="120"/>
      <c r="M1601" s="120"/>
      <c r="N1601" s="120"/>
      <c r="O1601" s="120"/>
      <c r="P1601" s="120"/>
      <c r="Q1601" s="120"/>
      <c r="R1601" s="120"/>
      <c r="S1601" s="120"/>
      <c r="T1601" s="120"/>
      <c r="U1601" s="120"/>
      <c r="V1601" s="120"/>
      <c r="W1601" s="120"/>
      <c r="X1601" s="120"/>
      <c r="Y1601" s="127"/>
      <c r="Z1601" s="127"/>
      <c r="AA1601" s="127"/>
      <c r="AB1601" s="127"/>
      <c r="AC1601" s="127"/>
      <c r="AD1601" s="127"/>
      <c r="AE1601" s="127"/>
      <c r="AF1601" s="127"/>
      <c r="AG1601" s="127"/>
      <c r="AH1601" s="127"/>
      <c r="AI1601" s="127"/>
      <c r="AJ1601" s="127"/>
      <c r="AK1601" s="127"/>
      <c r="AL1601" s="127"/>
      <c r="AM1601" s="127"/>
      <c r="AN1601" s="127"/>
      <c r="AO1601" s="127"/>
      <c r="AP1601" s="127"/>
      <c r="AR1601" s="113"/>
      <c r="AS1601" s="113"/>
      <c r="AT1601" s="113"/>
    </row>
    <row r="1602" spans="1:46" s="114" customFormat="1" x14ac:dyDescent="0.2">
      <c r="A1602" s="113"/>
      <c r="B1602" s="120"/>
      <c r="C1602" s="120"/>
      <c r="D1602" s="120"/>
      <c r="E1602" s="120"/>
      <c r="F1602" s="120"/>
      <c r="G1602" s="120"/>
      <c r="H1602" s="120"/>
      <c r="I1602" s="120"/>
      <c r="J1602" s="120"/>
      <c r="K1602" s="120"/>
      <c r="L1602" s="120"/>
      <c r="M1602" s="120"/>
      <c r="N1602" s="120"/>
      <c r="O1602" s="120"/>
      <c r="P1602" s="120"/>
      <c r="Q1602" s="120"/>
      <c r="R1602" s="120"/>
      <c r="S1602" s="120"/>
      <c r="T1602" s="120"/>
      <c r="U1602" s="120"/>
      <c r="V1602" s="120"/>
      <c r="W1602" s="120"/>
      <c r="X1602" s="120"/>
      <c r="Y1602" s="127"/>
      <c r="Z1602" s="127"/>
      <c r="AA1602" s="127"/>
      <c r="AB1602" s="127"/>
      <c r="AC1602" s="127"/>
      <c r="AD1602" s="127"/>
      <c r="AE1602" s="127"/>
      <c r="AF1602" s="127"/>
      <c r="AG1602" s="127"/>
      <c r="AH1602" s="127"/>
      <c r="AI1602" s="127"/>
      <c r="AJ1602" s="127"/>
      <c r="AK1602" s="127"/>
      <c r="AL1602" s="127"/>
      <c r="AM1602" s="127"/>
      <c r="AN1602" s="127"/>
      <c r="AO1602" s="127"/>
      <c r="AP1602" s="127"/>
      <c r="AR1602" s="113"/>
      <c r="AS1602" s="113"/>
      <c r="AT1602" s="113"/>
    </row>
    <row r="1603" spans="1:46" s="114" customFormat="1" x14ac:dyDescent="0.2">
      <c r="A1603" s="113"/>
      <c r="B1603" s="120"/>
      <c r="C1603" s="120"/>
      <c r="D1603" s="120"/>
      <c r="E1603" s="120"/>
      <c r="F1603" s="120"/>
      <c r="G1603" s="120"/>
      <c r="H1603" s="120"/>
      <c r="I1603" s="120"/>
      <c r="J1603" s="120"/>
      <c r="K1603" s="120"/>
      <c r="L1603" s="120"/>
      <c r="M1603" s="120"/>
      <c r="N1603" s="120"/>
      <c r="O1603" s="120"/>
      <c r="P1603" s="120"/>
      <c r="Q1603" s="120"/>
      <c r="R1603" s="120"/>
      <c r="S1603" s="120"/>
      <c r="T1603" s="120"/>
      <c r="U1603" s="120"/>
      <c r="V1603" s="120"/>
      <c r="W1603" s="120"/>
      <c r="X1603" s="120"/>
      <c r="Y1603" s="127"/>
      <c r="Z1603" s="127"/>
      <c r="AA1603" s="127"/>
      <c r="AB1603" s="127"/>
      <c r="AC1603" s="127"/>
      <c r="AD1603" s="127"/>
      <c r="AE1603" s="127"/>
      <c r="AF1603" s="127"/>
      <c r="AG1603" s="127"/>
      <c r="AH1603" s="127"/>
      <c r="AI1603" s="127"/>
      <c r="AJ1603" s="127"/>
      <c r="AK1603" s="127"/>
      <c r="AL1603" s="127"/>
      <c r="AM1603" s="127"/>
      <c r="AN1603" s="127"/>
      <c r="AO1603" s="127"/>
      <c r="AP1603" s="127"/>
      <c r="AR1603" s="113"/>
      <c r="AS1603" s="113"/>
      <c r="AT1603" s="113"/>
    </row>
    <row r="1604" spans="1:46" s="114" customFormat="1" x14ac:dyDescent="0.2">
      <c r="A1604" s="113"/>
      <c r="B1604" s="120"/>
      <c r="C1604" s="120"/>
      <c r="D1604" s="120"/>
      <c r="E1604" s="120"/>
      <c r="F1604" s="120"/>
      <c r="G1604" s="120"/>
      <c r="H1604" s="120"/>
      <c r="I1604" s="120"/>
      <c r="J1604" s="120"/>
      <c r="K1604" s="120"/>
      <c r="L1604" s="120"/>
      <c r="M1604" s="120"/>
      <c r="N1604" s="120"/>
      <c r="O1604" s="120"/>
      <c r="P1604" s="120"/>
      <c r="Q1604" s="120"/>
      <c r="R1604" s="120"/>
      <c r="S1604" s="120"/>
      <c r="T1604" s="120"/>
      <c r="U1604" s="120"/>
      <c r="V1604" s="120"/>
      <c r="W1604" s="120"/>
      <c r="X1604" s="120"/>
      <c r="Y1604" s="127"/>
      <c r="Z1604" s="127"/>
      <c r="AA1604" s="127"/>
      <c r="AB1604" s="127"/>
      <c r="AC1604" s="127"/>
      <c r="AD1604" s="127"/>
      <c r="AE1604" s="127"/>
      <c r="AF1604" s="127"/>
      <c r="AG1604" s="127"/>
      <c r="AH1604" s="127"/>
      <c r="AI1604" s="127"/>
      <c r="AJ1604" s="127"/>
      <c r="AK1604" s="127"/>
      <c r="AL1604" s="127"/>
      <c r="AM1604" s="127"/>
      <c r="AN1604" s="127"/>
      <c r="AO1604" s="127"/>
      <c r="AP1604" s="127"/>
      <c r="AR1604" s="113"/>
      <c r="AS1604" s="113"/>
      <c r="AT1604" s="113"/>
    </row>
    <row r="1605" spans="1:46" s="114" customFormat="1" x14ac:dyDescent="0.2">
      <c r="A1605" s="113"/>
      <c r="B1605" s="120"/>
      <c r="C1605" s="120"/>
      <c r="D1605" s="120"/>
      <c r="E1605" s="120"/>
      <c r="F1605" s="120"/>
      <c r="G1605" s="120"/>
      <c r="H1605" s="120"/>
      <c r="I1605" s="120"/>
      <c r="J1605" s="120"/>
      <c r="K1605" s="120"/>
      <c r="L1605" s="120"/>
      <c r="M1605" s="120"/>
      <c r="N1605" s="120"/>
      <c r="O1605" s="120"/>
      <c r="P1605" s="120"/>
      <c r="Q1605" s="120"/>
      <c r="R1605" s="120"/>
      <c r="S1605" s="120"/>
      <c r="T1605" s="120"/>
      <c r="U1605" s="120"/>
      <c r="V1605" s="120"/>
      <c r="W1605" s="120"/>
      <c r="X1605" s="120"/>
      <c r="Y1605" s="127"/>
      <c r="Z1605" s="127"/>
      <c r="AA1605" s="127"/>
      <c r="AB1605" s="127"/>
      <c r="AC1605" s="127"/>
      <c r="AD1605" s="127"/>
      <c r="AE1605" s="127"/>
      <c r="AF1605" s="127"/>
      <c r="AG1605" s="127"/>
      <c r="AH1605" s="127"/>
      <c r="AI1605" s="127"/>
      <c r="AJ1605" s="127"/>
      <c r="AK1605" s="127"/>
      <c r="AL1605" s="127"/>
      <c r="AM1605" s="127"/>
      <c r="AN1605" s="127"/>
      <c r="AO1605" s="127"/>
      <c r="AP1605" s="127"/>
      <c r="AR1605" s="113"/>
      <c r="AS1605" s="113"/>
      <c r="AT1605" s="113"/>
    </row>
    <row r="1606" spans="1:46" s="114" customFormat="1" x14ac:dyDescent="0.2">
      <c r="A1606" s="113"/>
      <c r="B1606" s="120"/>
      <c r="C1606" s="120"/>
      <c r="D1606" s="120"/>
      <c r="E1606" s="120"/>
      <c r="F1606" s="120"/>
      <c r="G1606" s="120"/>
      <c r="H1606" s="120"/>
      <c r="I1606" s="120"/>
      <c r="J1606" s="120"/>
      <c r="K1606" s="120"/>
      <c r="L1606" s="120"/>
      <c r="M1606" s="120"/>
      <c r="N1606" s="120"/>
      <c r="O1606" s="120"/>
      <c r="P1606" s="120"/>
      <c r="Q1606" s="120"/>
      <c r="R1606" s="120"/>
      <c r="S1606" s="120"/>
      <c r="T1606" s="120"/>
      <c r="U1606" s="120"/>
      <c r="V1606" s="120"/>
      <c r="W1606" s="120"/>
      <c r="X1606" s="120"/>
      <c r="Y1606" s="127"/>
      <c r="Z1606" s="127"/>
      <c r="AA1606" s="127"/>
      <c r="AB1606" s="127"/>
      <c r="AC1606" s="127"/>
      <c r="AD1606" s="127"/>
      <c r="AE1606" s="127"/>
      <c r="AF1606" s="127"/>
      <c r="AG1606" s="127"/>
      <c r="AH1606" s="127"/>
      <c r="AI1606" s="127"/>
      <c r="AJ1606" s="127"/>
      <c r="AK1606" s="127"/>
      <c r="AL1606" s="127"/>
      <c r="AM1606" s="127"/>
      <c r="AN1606" s="127"/>
      <c r="AO1606" s="127"/>
      <c r="AP1606" s="127"/>
      <c r="AR1606" s="113"/>
      <c r="AS1606" s="113"/>
      <c r="AT1606" s="113"/>
    </row>
    <row r="1607" spans="1:46" s="114" customFormat="1" x14ac:dyDescent="0.2">
      <c r="A1607" s="113"/>
      <c r="B1607" s="120"/>
      <c r="C1607" s="120"/>
      <c r="D1607" s="120"/>
      <c r="E1607" s="120"/>
      <c r="F1607" s="120"/>
      <c r="G1607" s="120"/>
      <c r="H1607" s="120"/>
      <c r="I1607" s="120"/>
      <c r="J1607" s="120"/>
      <c r="K1607" s="120"/>
      <c r="L1607" s="120"/>
      <c r="M1607" s="120"/>
      <c r="N1607" s="120"/>
      <c r="O1607" s="120"/>
      <c r="P1607" s="120"/>
      <c r="Q1607" s="120"/>
      <c r="R1607" s="120"/>
      <c r="S1607" s="120"/>
      <c r="T1607" s="120"/>
      <c r="U1607" s="120"/>
      <c r="V1607" s="120"/>
      <c r="W1607" s="120"/>
      <c r="X1607" s="120"/>
      <c r="Y1607" s="127"/>
      <c r="Z1607" s="127"/>
      <c r="AA1607" s="127"/>
      <c r="AB1607" s="127"/>
      <c r="AC1607" s="127"/>
      <c r="AD1607" s="127"/>
      <c r="AE1607" s="127"/>
      <c r="AF1607" s="127"/>
      <c r="AG1607" s="127"/>
      <c r="AH1607" s="127"/>
      <c r="AI1607" s="127"/>
      <c r="AJ1607" s="127"/>
      <c r="AK1607" s="127"/>
      <c r="AL1607" s="127"/>
      <c r="AM1607" s="127"/>
      <c r="AN1607" s="127"/>
      <c r="AO1607" s="127"/>
      <c r="AP1607" s="127"/>
      <c r="AR1607" s="113"/>
      <c r="AS1607" s="113"/>
      <c r="AT1607" s="113"/>
    </row>
    <row r="1608" spans="1:46" s="114" customFormat="1" x14ac:dyDescent="0.2">
      <c r="A1608" s="113"/>
      <c r="B1608" s="120"/>
      <c r="C1608" s="120"/>
      <c r="D1608" s="120"/>
      <c r="E1608" s="120"/>
      <c r="F1608" s="120"/>
      <c r="G1608" s="120"/>
      <c r="H1608" s="120"/>
      <c r="I1608" s="120"/>
      <c r="J1608" s="120"/>
      <c r="K1608" s="120"/>
      <c r="L1608" s="120"/>
      <c r="M1608" s="120"/>
      <c r="N1608" s="120"/>
      <c r="O1608" s="120"/>
      <c r="P1608" s="120"/>
      <c r="Q1608" s="120"/>
      <c r="R1608" s="120"/>
      <c r="S1608" s="120"/>
      <c r="T1608" s="120"/>
      <c r="U1608" s="120"/>
      <c r="V1608" s="120"/>
      <c r="W1608" s="120"/>
      <c r="X1608" s="120"/>
      <c r="Y1608" s="127"/>
      <c r="Z1608" s="127"/>
      <c r="AA1608" s="127"/>
      <c r="AB1608" s="127"/>
      <c r="AC1608" s="127"/>
      <c r="AD1608" s="127"/>
      <c r="AE1608" s="127"/>
      <c r="AF1608" s="127"/>
      <c r="AG1608" s="127"/>
      <c r="AH1608" s="127"/>
      <c r="AI1608" s="127"/>
      <c r="AJ1608" s="127"/>
      <c r="AK1608" s="127"/>
      <c r="AL1608" s="127"/>
      <c r="AM1608" s="127"/>
      <c r="AN1608" s="127"/>
      <c r="AO1608" s="127"/>
      <c r="AP1608" s="127"/>
      <c r="AR1608" s="113"/>
      <c r="AS1608" s="113"/>
      <c r="AT1608" s="113"/>
    </row>
    <row r="1609" spans="1:46" s="114" customFormat="1" x14ac:dyDescent="0.2">
      <c r="A1609" s="113"/>
      <c r="B1609" s="120"/>
      <c r="C1609" s="120"/>
      <c r="D1609" s="120"/>
      <c r="E1609" s="120"/>
      <c r="F1609" s="120"/>
      <c r="G1609" s="120"/>
      <c r="H1609" s="120"/>
      <c r="I1609" s="120"/>
      <c r="J1609" s="120"/>
      <c r="K1609" s="120"/>
      <c r="L1609" s="120"/>
      <c r="M1609" s="120"/>
      <c r="N1609" s="120"/>
      <c r="O1609" s="120"/>
      <c r="P1609" s="120"/>
      <c r="Q1609" s="120"/>
      <c r="R1609" s="120"/>
      <c r="S1609" s="120"/>
      <c r="T1609" s="120"/>
      <c r="U1609" s="120"/>
      <c r="V1609" s="120"/>
      <c r="W1609" s="120"/>
      <c r="X1609" s="120"/>
      <c r="Y1609" s="127"/>
      <c r="Z1609" s="127"/>
      <c r="AA1609" s="127"/>
      <c r="AB1609" s="127"/>
      <c r="AC1609" s="127"/>
      <c r="AD1609" s="127"/>
      <c r="AE1609" s="127"/>
      <c r="AF1609" s="127"/>
      <c r="AG1609" s="127"/>
      <c r="AH1609" s="127"/>
      <c r="AI1609" s="127"/>
      <c r="AJ1609" s="127"/>
      <c r="AK1609" s="127"/>
      <c r="AL1609" s="127"/>
      <c r="AM1609" s="127"/>
      <c r="AN1609" s="127"/>
      <c r="AO1609" s="127"/>
      <c r="AP1609" s="127"/>
      <c r="AR1609" s="113"/>
      <c r="AS1609" s="113"/>
      <c r="AT1609" s="113"/>
    </row>
    <row r="1610" spans="1:46" s="114" customFormat="1" x14ac:dyDescent="0.2">
      <c r="A1610" s="113"/>
      <c r="B1610" s="120"/>
      <c r="C1610" s="120"/>
      <c r="D1610" s="120"/>
      <c r="E1610" s="120"/>
      <c r="F1610" s="120"/>
      <c r="G1610" s="120"/>
      <c r="H1610" s="120"/>
      <c r="I1610" s="120"/>
      <c r="J1610" s="120"/>
      <c r="K1610" s="120"/>
      <c r="L1610" s="120"/>
      <c r="M1610" s="120"/>
      <c r="N1610" s="120"/>
      <c r="O1610" s="120"/>
      <c r="P1610" s="120"/>
      <c r="Q1610" s="120"/>
      <c r="R1610" s="120"/>
      <c r="S1610" s="120"/>
      <c r="T1610" s="120"/>
      <c r="U1610" s="120"/>
      <c r="V1610" s="120"/>
      <c r="W1610" s="120"/>
      <c r="X1610" s="120"/>
      <c r="Y1610" s="127"/>
      <c r="Z1610" s="127"/>
      <c r="AA1610" s="127"/>
      <c r="AB1610" s="127"/>
      <c r="AC1610" s="127"/>
      <c r="AD1610" s="127"/>
      <c r="AE1610" s="127"/>
      <c r="AF1610" s="127"/>
      <c r="AG1610" s="127"/>
      <c r="AH1610" s="127"/>
      <c r="AI1610" s="127"/>
      <c r="AJ1610" s="127"/>
      <c r="AK1610" s="127"/>
      <c r="AL1610" s="127"/>
      <c r="AM1610" s="127"/>
      <c r="AN1610" s="127"/>
      <c r="AO1610" s="127"/>
      <c r="AP1610" s="127"/>
      <c r="AR1610" s="113"/>
      <c r="AS1610" s="113"/>
      <c r="AT1610" s="113"/>
    </row>
    <row r="1611" spans="1:46" s="114" customFormat="1" x14ac:dyDescent="0.2">
      <c r="A1611" s="113"/>
      <c r="B1611" s="120"/>
      <c r="C1611" s="120"/>
      <c r="D1611" s="120"/>
      <c r="E1611" s="120"/>
      <c r="F1611" s="120"/>
      <c r="G1611" s="120"/>
      <c r="H1611" s="120"/>
      <c r="I1611" s="120"/>
      <c r="J1611" s="120"/>
      <c r="K1611" s="120"/>
      <c r="L1611" s="120"/>
      <c r="M1611" s="120"/>
      <c r="N1611" s="120"/>
      <c r="O1611" s="120"/>
      <c r="P1611" s="120"/>
      <c r="Q1611" s="120"/>
      <c r="R1611" s="120"/>
      <c r="S1611" s="120"/>
      <c r="T1611" s="120"/>
      <c r="U1611" s="120"/>
      <c r="V1611" s="120"/>
      <c r="W1611" s="120"/>
      <c r="X1611" s="120"/>
      <c r="Y1611" s="127"/>
      <c r="Z1611" s="127"/>
      <c r="AA1611" s="127"/>
      <c r="AB1611" s="127"/>
      <c r="AC1611" s="127"/>
      <c r="AD1611" s="127"/>
      <c r="AE1611" s="127"/>
      <c r="AF1611" s="127"/>
      <c r="AG1611" s="127"/>
      <c r="AH1611" s="127"/>
      <c r="AI1611" s="127"/>
      <c r="AJ1611" s="127"/>
      <c r="AK1611" s="127"/>
      <c r="AL1611" s="127"/>
      <c r="AM1611" s="127"/>
      <c r="AN1611" s="127"/>
      <c r="AO1611" s="127"/>
      <c r="AP1611" s="127"/>
      <c r="AR1611" s="113"/>
      <c r="AS1611" s="113"/>
      <c r="AT1611" s="113"/>
    </row>
    <row r="1612" spans="1:46" s="114" customFormat="1" x14ac:dyDescent="0.2">
      <c r="A1612" s="113"/>
      <c r="B1612" s="120"/>
      <c r="C1612" s="120"/>
      <c r="D1612" s="120"/>
      <c r="E1612" s="120"/>
      <c r="F1612" s="120"/>
      <c r="G1612" s="120"/>
      <c r="H1612" s="120"/>
      <c r="I1612" s="120"/>
      <c r="J1612" s="120"/>
      <c r="K1612" s="120"/>
      <c r="L1612" s="120"/>
      <c r="M1612" s="120"/>
      <c r="N1612" s="120"/>
      <c r="O1612" s="120"/>
      <c r="P1612" s="120"/>
      <c r="Q1612" s="120"/>
      <c r="R1612" s="120"/>
      <c r="S1612" s="120"/>
      <c r="T1612" s="120"/>
      <c r="U1612" s="120"/>
      <c r="V1612" s="120"/>
      <c r="W1612" s="120"/>
      <c r="X1612" s="120"/>
      <c r="Y1612" s="127"/>
      <c r="Z1612" s="127"/>
      <c r="AA1612" s="127"/>
      <c r="AB1612" s="127"/>
      <c r="AC1612" s="127"/>
      <c r="AD1612" s="127"/>
      <c r="AE1612" s="127"/>
      <c r="AF1612" s="127"/>
      <c r="AG1612" s="127"/>
      <c r="AH1612" s="127"/>
      <c r="AI1612" s="127"/>
      <c r="AJ1612" s="127"/>
      <c r="AK1612" s="127"/>
      <c r="AL1612" s="127"/>
      <c r="AM1612" s="127"/>
      <c r="AN1612" s="127"/>
      <c r="AO1612" s="127"/>
      <c r="AP1612" s="127"/>
      <c r="AR1612" s="113"/>
      <c r="AS1612" s="113"/>
      <c r="AT1612" s="113"/>
    </row>
    <row r="1613" spans="1:46" s="114" customFormat="1" x14ac:dyDescent="0.2">
      <c r="A1613" s="113"/>
      <c r="B1613" s="120"/>
      <c r="C1613" s="120"/>
      <c r="D1613" s="120"/>
      <c r="E1613" s="120"/>
      <c r="F1613" s="120"/>
      <c r="G1613" s="120"/>
      <c r="H1613" s="120"/>
      <c r="I1613" s="120"/>
      <c r="J1613" s="120"/>
      <c r="K1613" s="120"/>
      <c r="L1613" s="120"/>
      <c r="M1613" s="120"/>
      <c r="N1613" s="120"/>
      <c r="O1613" s="120"/>
      <c r="P1613" s="120"/>
      <c r="Q1613" s="120"/>
      <c r="R1613" s="120"/>
      <c r="S1613" s="120"/>
      <c r="T1613" s="120"/>
      <c r="U1613" s="120"/>
      <c r="V1613" s="120"/>
      <c r="W1613" s="120"/>
      <c r="X1613" s="120"/>
      <c r="Y1613" s="127"/>
      <c r="Z1613" s="127"/>
      <c r="AA1613" s="127"/>
      <c r="AB1613" s="127"/>
      <c r="AC1613" s="127"/>
      <c r="AD1613" s="127"/>
      <c r="AE1613" s="127"/>
      <c r="AF1613" s="127"/>
      <c r="AG1613" s="127"/>
      <c r="AH1613" s="127"/>
      <c r="AI1613" s="127"/>
      <c r="AJ1613" s="127"/>
      <c r="AK1613" s="127"/>
      <c r="AL1613" s="127"/>
      <c r="AM1613" s="127"/>
      <c r="AN1613" s="127"/>
      <c r="AO1613" s="127"/>
      <c r="AP1613" s="127"/>
      <c r="AR1613" s="113"/>
      <c r="AS1613" s="113"/>
      <c r="AT1613" s="113"/>
    </row>
    <row r="1614" spans="1:46" s="114" customFormat="1" x14ac:dyDescent="0.2">
      <c r="A1614" s="113"/>
      <c r="B1614" s="120"/>
      <c r="C1614" s="120"/>
      <c r="D1614" s="120"/>
      <c r="E1614" s="120"/>
      <c r="F1614" s="120"/>
      <c r="G1614" s="120"/>
      <c r="H1614" s="120"/>
      <c r="I1614" s="120"/>
      <c r="J1614" s="120"/>
      <c r="K1614" s="120"/>
      <c r="L1614" s="120"/>
      <c r="M1614" s="120"/>
      <c r="N1614" s="120"/>
      <c r="O1614" s="120"/>
      <c r="P1614" s="120"/>
      <c r="Q1614" s="120"/>
      <c r="R1614" s="120"/>
      <c r="S1614" s="120"/>
      <c r="T1614" s="120"/>
      <c r="U1614" s="120"/>
      <c r="V1614" s="120"/>
      <c r="W1614" s="120"/>
      <c r="X1614" s="120"/>
      <c r="Y1614" s="127"/>
      <c r="Z1614" s="127"/>
      <c r="AA1614" s="127"/>
      <c r="AB1614" s="127"/>
      <c r="AC1614" s="127"/>
      <c r="AD1614" s="127"/>
      <c r="AE1614" s="127"/>
      <c r="AF1614" s="127"/>
      <c r="AG1614" s="127"/>
      <c r="AH1614" s="127"/>
      <c r="AI1614" s="127"/>
      <c r="AJ1614" s="127"/>
      <c r="AK1614" s="127"/>
      <c r="AL1614" s="127"/>
      <c r="AM1614" s="127"/>
      <c r="AN1614" s="127"/>
      <c r="AO1614" s="127"/>
      <c r="AP1614" s="127"/>
      <c r="AR1614" s="113"/>
      <c r="AS1614" s="113"/>
      <c r="AT1614" s="113"/>
    </row>
    <row r="1615" spans="1:46" s="114" customFormat="1" x14ac:dyDescent="0.2">
      <c r="A1615" s="113"/>
      <c r="B1615" s="120"/>
      <c r="C1615" s="120"/>
      <c r="D1615" s="120"/>
      <c r="E1615" s="120"/>
      <c r="F1615" s="120"/>
      <c r="G1615" s="120"/>
      <c r="H1615" s="120"/>
      <c r="I1615" s="120"/>
      <c r="J1615" s="120"/>
      <c r="K1615" s="120"/>
      <c r="L1615" s="120"/>
      <c r="M1615" s="120"/>
      <c r="N1615" s="120"/>
      <c r="O1615" s="120"/>
      <c r="P1615" s="120"/>
      <c r="Q1615" s="120"/>
      <c r="R1615" s="120"/>
      <c r="S1615" s="120"/>
      <c r="T1615" s="120"/>
      <c r="U1615" s="120"/>
      <c r="V1615" s="120"/>
      <c r="W1615" s="120"/>
      <c r="X1615" s="120"/>
      <c r="Y1615" s="127"/>
      <c r="Z1615" s="127"/>
      <c r="AA1615" s="127"/>
      <c r="AB1615" s="127"/>
      <c r="AC1615" s="127"/>
      <c r="AD1615" s="127"/>
      <c r="AE1615" s="127"/>
      <c r="AF1615" s="127"/>
      <c r="AG1615" s="127"/>
      <c r="AH1615" s="127"/>
      <c r="AI1615" s="127"/>
      <c r="AJ1615" s="127"/>
      <c r="AK1615" s="127"/>
      <c r="AL1615" s="127"/>
      <c r="AM1615" s="127"/>
      <c r="AN1615" s="127"/>
      <c r="AO1615" s="127"/>
      <c r="AP1615" s="127"/>
      <c r="AR1615" s="113"/>
      <c r="AS1615" s="113"/>
      <c r="AT1615" s="113"/>
    </row>
    <row r="1616" spans="1:46" s="114" customFormat="1" x14ac:dyDescent="0.2">
      <c r="A1616" s="113"/>
      <c r="B1616" s="120"/>
      <c r="C1616" s="120"/>
      <c r="D1616" s="120"/>
      <c r="E1616" s="120"/>
      <c r="F1616" s="120"/>
      <c r="G1616" s="120"/>
      <c r="H1616" s="120"/>
      <c r="I1616" s="120"/>
      <c r="J1616" s="120"/>
      <c r="K1616" s="120"/>
      <c r="L1616" s="120"/>
      <c r="M1616" s="120"/>
      <c r="N1616" s="120"/>
      <c r="O1616" s="120"/>
      <c r="P1616" s="120"/>
      <c r="Q1616" s="120"/>
      <c r="R1616" s="120"/>
      <c r="S1616" s="120"/>
      <c r="T1616" s="120"/>
      <c r="U1616" s="120"/>
      <c r="V1616" s="120"/>
      <c r="W1616" s="120"/>
      <c r="X1616" s="120"/>
      <c r="Y1616" s="127"/>
      <c r="Z1616" s="127"/>
      <c r="AA1616" s="127"/>
      <c r="AB1616" s="127"/>
      <c r="AC1616" s="127"/>
      <c r="AD1616" s="127"/>
      <c r="AE1616" s="127"/>
      <c r="AF1616" s="127"/>
      <c r="AG1616" s="127"/>
      <c r="AH1616" s="127"/>
      <c r="AI1616" s="127"/>
      <c r="AJ1616" s="127"/>
      <c r="AK1616" s="127"/>
      <c r="AL1616" s="127"/>
      <c r="AM1616" s="127"/>
      <c r="AN1616" s="127"/>
      <c r="AO1616" s="127"/>
      <c r="AP1616" s="127"/>
      <c r="AR1616" s="113"/>
      <c r="AS1616" s="113"/>
      <c r="AT1616" s="113"/>
    </row>
    <row r="1617" spans="1:46" s="114" customFormat="1" x14ac:dyDescent="0.2">
      <c r="A1617" s="113"/>
      <c r="B1617" s="120"/>
      <c r="C1617" s="120"/>
      <c r="D1617" s="120"/>
      <c r="E1617" s="120"/>
      <c r="F1617" s="120"/>
      <c r="G1617" s="120"/>
      <c r="H1617" s="120"/>
      <c r="I1617" s="120"/>
      <c r="J1617" s="120"/>
      <c r="K1617" s="120"/>
      <c r="L1617" s="120"/>
      <c r="M1617" s="120"/>
      <c r="N1617" s="120"/>
      <c r="O1617" s="120"/>
      <c r="P1617" s="120"/>
      <c r="Q1617" s="120"/>
      <c r="R1617" s="120"/>
      <c r="S1617" s="120"/>
      <c r="T1617" s="120"/>
      <c r="U1617" s="120"/>
      <c r="V1617" s="120"/>
      <c r="W1617" s="120"/>
      <c r="X1617" s="120"/>
      <c r="Y1617" s="127"/>
      <c r="Z1617" s="127"/>
      <c r="AA1617" s="127"/>
      <c r="AB1617" s="127"/>
      <c r="AC1617" s="127"/>
      <c r="AD1617" s="127"/>
      <c r="AE1617" s="127"/>
      <c r="AF1617" s="127"/>
      <c r="AG1617" s="127"/>
      <c r="AH1617" s="127"/>
      <c r="AI1617" s="127"/>
      <c r="AJ1617" s="127"/>
      <c r="AK1617" s="127"/>
      <c r="AL1617" s="127"/>
      <c r="AM1617" s="127"/>
      <c r="AN1617" s="127"/>
      <c r="AO1617" s="127"/>
      <c r="AP1617" s="127"/>
      <c r="AR1617" s="113"/>
      <c r="AS1617" s="113"/>
      <c r="AT1617" s="113"/>
    </row>
    <row r="1618" spans="1:46" s="114" customFormat="1" x14ac:dyDescent="0.2">
      <c r="A1618" s="113"/>
      <c r="B1618" s="120"/>
      <c r="C1618" s="120"/>
      <c r="D1618" s="120"/>
      <c r="E1618" s="120"/>
      <c r="F1618" s="120"/>
      <c r="G1618" s="120"/>
      <c r="H1618" s="120"/>
      <c r="I1618" s="120"/>
      <c r="J1618" s="120"/>
      <c r="K1618" s="120"/>
      <c r="L1618" s="120"/>
      <c r="M1618" s="120"/>
      <c r="N1618" s="120"/>
      <c r="O1618" s="120"/>
      <c r="P1618" s="120"/>
      <c r="Q1618" s="120"/>
      <c r="R1618" s="120"/>
      <c r="S1618" s="120"/>
      <c r="T1618" s="120"/>
      <c r="U1618" s="120"/>
      <c r="V1618" s="120"/>
      <c r="W1618" s="120"/>
      <c r="X1618" s="120"/>
      <c r="Y1618" s="127"/>
      <c r="Z1618" s="127"/>
      <c r="AA1618" s="127"/>
      <c r="AB1618" s="127"/>
      <c r="AC1618" s="127"/>
      <c r="AD1618" s="127"/>
      <c r="AE1618" s="127"/>
      <c r="AF1618" s="127"/>
      <c r="AG1618" s="127"/>
      <c r="AH1618" s="127"/>
      <c r="AI1618" s="127"/>
      <c r="AJ1618" s="127"/>
      <c r="AK1618" s="127"/>
      <c r="AL1618" s="127"/>
      <c r="AM1618" s="127"/>
      <c r="AN1618" s="127"/>
      <c r="AO1618" s="127"/>
      <c r="AP1618" s="127"/>
      <c r="AR1618" s="113"/>
      <c r="AS1618" s="113"/>
      <c r="AT1618" s="113"/>
    </row>
    <row r="1619" spans="1:46" s="114" customFormat="1" x14ac:dyDescent="0.2">
      <c r="A1619" s="113"/>
      <c r="B1619" s="120"/>
      <c r="C1619" s="120"/>
      <c r="D1619" s="120"/>
      <c r="E1619" s="120"/>
      <c r="F1619" s="120"/>
      <c r="G1619" s="120"/>
      <c r="H1619" s="120"/>
      <c r="I1619" s="120"/>
      <c r="J1619" s="120"/>
      <c r="K1619" s="120"/>
      <c r="L1619" s="120"/>
      <c r="M1619" s="120"/>
      <c r="N1619" s="120"/>
      <c r="O1619" s="120"/>
      <c r="P1619" s="120"/>
      <c r="Q1619" s="120"/>
      <c r="R1619" s="120"/>
      <c r="S1619" s="120"/>
      <c r="T1619" s="120"/>
      <c r="U1619" s="120"/>
      <c r="V1619" s="120"/>
      <c r="W1619" s="120"/>
      <c r="X1619" s="120"/>
      <c r="Y1619" s="127"/>
      <c r="Z1619" s="127"/>
      <c r="AA1619" s="127"/>
      <c r="AB1619" s="127"/>
      <c r="AC1619" s="127"/>
      <c r="AD1619" s="127"/>
      <c r="AE1619" s="127"/>
      <c r="AF1619" s="127"/>
      <c r="AG1619" s="127"/>
      <c r="AH1619" s="127"/>
      <c r="AI1619" s="127"/>
      <c r="AJ1619" s="127"/>
      <c r="AK1619" s="127"/>
      <c r="AL1619" s="127"/>
      <c r="AM1619" s="127"/>
      <c r="AN1619" s="127"/>
      <c r="AO1619" s="127"/>
      <c r="AP1619" s="127"/>
      <c r="AR1619" s="113"/>
      <c r="AS1619" s="113"/>
      <c r="AT1619" s="113"/>
    </row>
    <row r="1620" spans="1:46" s="114" customFormat="1" x14ac:dyDescent="0.2">
      <c r="A1620" s="113"/>
      <c r="B1620" s="120"/>
      <c r="C1620" s="120"/>
      <c r="D1620" s="120"/>
      <c r="E1620" s="120"/>
      <c r="F1620" s="120"/>
      <c r="G1620" s="120"/>
      <c r="H1620" s="120"/>
      <c r="I1620" s="120"/>
      <c r="J1620" s="120"/>
      <c r="K1620" s="120"/>
      <c r="L1620" s="120"/>
      <c r="M1620" s="120"/>
      <c r="N1620" s="120"/>
      <c r="O1620" s="120"/>
      <c r="P1620" s="120"/>
      <c r="Q1620" s="120"/>
      <c r="R1620" s="120"/>
      <c r="S1620" s="120"/>
      <c r="T1620" s="120"/>
      <c r="U1620" s="120"/>
      <c r="V1620" s="120"/>
      <c r="W1620" s="120"/>
      <c r="X1620" s="120"/>
      <c r="Y1620" s="127"/>
      <c r="Z1620" s="127"/>
      <c r="AA1620" s="127"/>
      <c r="AB1620" s="127"/>
      <c r="AC1620" s="127"/>
      <c r="AD1620" s="127"/>
      <c r="AE1620" s="127"/>
      <c r="AF1620" s="127"/>
      <c r="AG1620" s="127"/>
      <c r="AH1620" s="127"/>
      <c r="AI1620" s="127"/>
      <c r="AJ1620" s="127"/>
      <c r="AK1620" s="127"/>
      <c r="AL1620" s="127"/>
      <c r="AM1620" s="127"/>
      <c r="AN1620" s="127"/>
      <c r="AO1620" s="127"/>
      <c r="AP1620" s="127"/>
      <c r="AR1620" s="113"/>
      <c r="AS1620" s="113"/>
      <c r="AT1620" s="113"/>
    </row>
    <row r="1621" spans="1:46" s="114" customFormat="1" x14ac:dyDescent="0.2">
      <c r="A1621" s="113"/>
      <c r="B1621" s="120"/>
      <c r="C1621" s="120"/>
      <c r="D1621" s="120"/>
      <c r="E1621" s="120"/>
      <c r="F1621" s="120"/>
      <c r="G1621" s="120"/>
      <c r="H1621" s="120"/>
      <c r="I1621" s="120"/>
      <c r="J1621" s="120"/>
      <c r="K1621" s="120"/>
      <c r="L1621" s="120"/>
      <c r="M1621" s="120"/>
      <c r="N1621" s="120"/>
      <c r="O1621" s="120"/>
      <c r="P1621" s="120"/>
      <c r="Q1621" s="120"/>
      <c r="R1621" s="120"/>
      <c r="S1621" s="120"/>
      <c r="T1621" s="120"/>
      <c r="U1621" s="120"/>
      <c r="V1621" s="120"/>
      <c r="W1621" s="120"/>
      <c r="X1621" s="120"/>
      <c r="Y1621" s="127"/>
      <c r="Z1621" s="127"/>
      <c r="AA1621" s="127"/>
      <c r="AB1621" s="127"/>
      <c r="AC1621" s="127"/>
      <c r="AD1621" s="127"/>
      <c r="AE1621" s="127"/>
      <c r="AF1621" s="127"/>
      <c r="AG1621" s="127"/>
      <c r="AH1621" s="127"/>
      <c r="AI1621" s="127"/>
      <c r="AJ1621" s="127"/>
      <c r="AK1621" s="127"/>
      <c r="AL1621" s="127"/>
      <c r="AM1621" s="127"/>
      <c r="AN1621" s="127"/>
      <c r="AO1621" s="127"/>
      <c r="AP1621" s="127"/>
      <c r="AR1621" s="113"/>
      <c r="AS1621" s="113"/>
      <c r="AT1621" s="113"/>
    </row>
    <row r="1622" spans="1:46" s="114" customFormat="1" x14ac:dyDescent="0.2">
      <c r="A1622" s="113"/>
      <c r="B1622" s="120"/>
      <c r="C1622" s="120"/>
      <c r="D1622" s="120"/>
      <c r="E1622" s="120"/>
      <c r="F1622" s="120"/>
      <c r="G1622" s="120"/>
      <c r="H1622" s="120"/>
      <c r="I1622" s="120"/>
      <c r="J1622" s="120"/>
      <c r="K1622" s="120"/>
      <c r="L1622" s="120"/>
      <c r="M1622" s="120"/>
      <c r="N1622" s="120"/>
      <c r="O1622" s="120"/>
      <c r="P1622" s="120"/>
      <c r="Q1622" s="120"/>
      <c r="R1622" s="120"/>
      <c r="S1622" s="120"/>
      <c r="T1622" s="120"/>
      <c r="U1622" s="120"/>
      <c r="V1622" s="120"/>
      <c r="W1622" s="120"/>
      <c r="X1622" s="120"/>
      <c r="Y1622" s="127"/>
      <c r="Z1622" s="127"/>
      <c r="AA1622" s="127"/>
      <c r="AB1622" s="127"/>
      <c r="AC1622" s="127"/>
      <c r="AD1622" s="127"/>
      <c r="AE1622" s="127"/>
      <c r="AF1622" s="127"/>
      <c r="AG1622" s="127"/>
      <c r="AH1622" s="127"/>
      <c r="AI1622" s="127"/>
      <c r="AJ1622" s="127"/>
      <c r="AK1622" s="127"/>
      <c r="AL1622" s="127"/>
      <c r="AM1622" s="127"/>
      <c r="AN1622" s="127"/>
      <c r="AO1622" s="127"/>
      <c r="AP1622" s="127"/>
      <c r="AR1622" s="113"/>
      <c r="AS1622" s="113"/>
      <c r="AT1622" s="113"/>
    </row>
    <row r="1623" spans="1:46" s="114" customFormat="1" x14ac:dyDescent="0.2">
      <c r="A1623" s="113"/>
      <c r="B1623" s="120"/>
      <c r="C1623" s="120"/>
      <c r="D1623" s="120"/>
      <c r="E1623" s="120"/>
      <c r="F1623" s="120"/>
      <c r="G1623" s="120"/>
      <c r="H1623" s="120"/>
      <c r="I1623" s="120"/>
      <c r="J1623" s="120"/>
      <c r="K1623" s="120"/>
      <c r="L1623" s="120"/>
      <c r="M1623" s="120"/>
      <c r="N1623" s="120"/>
      <c r="O1623" s="120"/>
      <c r="P1623" s="120"/>
      <c r="Q1623" s="120"/>
      <c r="R1623" s="120"/>
      <c r="S1623" s="120"/>
      <c r="T1623" s="120"/>
      <c r="U1623" s="120"/>
      <c r="V1623" s="120"/>
      <c r="W1623" s="120"/>
      <c r="X1623" s="120"/>
      <c r="Y1623" s="127"/>
      <c r="Z1623" s="127"/>
      <c r="AA1623" s="127"/>
      <c r="AB1623" s="127"/>
      <c r="AC1623" s="127"/>
      <c r="AD1623" s="127"/>
      <c r="AE1623" s="127"/>
      <c r="AF1623" s="127"/>
      <c r="AG1623" s="127"/>
      <c r="AH1623" s="127"/>
      <c r="AI1623" s="127"/>
      <c r="AJ1623" s="127"/>
      <c r="AK1623" s="127"/>
      <c r="AL1623" s="127"/>
      <c r="AM1623" s="127"/>
      <c r="AN1623" s="127"/>
      <c r="AO1623" s="127"/>
      <c r="AP1623" s="127"/>
      <c r="AR1623" s="113"/>
      <c r="AS1623" s="113"/>
      <c r="AT1623" s="113"/>
    </row>
    <row r="1624" spans="1:46" s="114" customFormat="1" x14ac:dyDescent="0.2">
      <c r="A1624" s="113"/>
      <c r="B1624" s="120"/>
      <c r="C1624" s="120"/>
      <c r="D1624" s="120"/>
      <c r="E1624" s="120"/>
      <c r="F1624" s="120"/>
      <c r="G1624" s="120"/>
      <c r="H1624" s="120"/>
      <c r="I1624" s="120"/>
      <c r="J1624" s="120"/>
      <c r="K1624" s="120"/>
      <c r="L1624" s="120"/>
      <c r="M1624" s="120"/>
      <c r="N1624" s="120"/>
      <c r="O1624" s="120"/>
      <c r="P1624" s="120"/>
      <c r="Q1624" s="120"/>
      <c r="R1624" s="120"/>
      <c r="S1624" s="120"/>
      <c r="T1624" s="120"/>
      <c r="U1624" s="120"/>
      <c r="V1624" s="120"/>
      <c r="W1624" s="120"/>
      <c r="X1624" s="120"/>
      <c r="Y1624" s="127"/>
      <c r="Z1624" s="127"/>
      <c r="AA1624" s="127"/>
      <c r="AB1624" s="127"/>
      <c r="AC1624" s="127"/>
      <c r="AD1624" s="127"/>
      <c r="AE1624" s="127"/>
      <c r="AF1624" s="127"/>
      <c r="AG1624" s="127"/>
      <c r="AH1624" s="127"/>
      <c r="AI1624" s="127"/>
      <c r="AJ1624" s="127"/>
      <c r="AK1624" s="127"/>
      <c r="AL1624" s="127"/>
      <c r="AM1624" s="127"/>
      <c r="AN1624" s="127"/>
      <c r="AO1624" s="127"/>
      <c r="AP1624" s="127"/>
      <c r="AR1624" s="113"/>
      <c r="AS1624" s="113"/>
      <c r="AT1624" s="113"/>
    </row>
    <row r="1625" spans="1:46" s="114" customFormat="1" x14ac:dyDescent="0.2">
      <c r="A1625" s="113"/>
      <c r="B1625" s="120"/>
      <c r="C1625" s="120"/>
      <c r="D1625" s="120"/>
      <c r="E1625" s="120"/>
      <c r="F1625" s="120"/>
      <c r="G1625" s="120"/>
      <c r="H1625" s="120"/>
      <c r="I1625" s="120"/>
      <c r="J1625" s="120"/>
      <c r="K1625" s="120"/>
      <c r="L1625" s="120"/>
      <c r="M1625" s="120"/>
      <c r="N1625" s="120"/>
      <c r="O1625" s="120"/>
      <c r="P1625" s="120"/>
      <c r="Q1625" s="120"/>
      <c r="R1625" s="120"/>
      <c r="S1625" s="120"/>
      <c r="T1625" s="120"/>
      <c r="U1625" s="120"/>
      <c r="V1625" s="120"/>
      <c r="W1625" s="120"/>
      <c r="X1625" s="120"/>
      <c r="Y1625" s="127"/>
      <c r="Z1625" s="127"/>
      <c r="AA1625" s="127"/>
      <c r="AB1625" s="127"/>
      <c r="AC1625" s="127"/>
      <c r="AD1625" s="127"/>
      <c r="AE1625" s="127"/>
      <c r="AF1625" s="127"/>
      <c r="AG1625" s="127"/>
      <c r="AH1625" s="127"/>
      <c r="AI1625" s="127"/>
      <c r="AJ1625" s="127"/>
      <c r="AK1625" s="127"/>
      <c r="AL1625" s="127"/>
      <c r="AM1625" s="127"/>
      <c r="AN1625" s="127"/>
      <c r="AO1625" s="127"/>
      <c r="AP1625" s="127"/>
      <c r="AR1625" s="113"/>
      <c r="AS1625" s="113"/>
      <c r="AT1625" s="113"/>
    </row>
    <row r="1626" spans="1:46" s="114" customFormat="1" x14ac:dyDescent="0.2">
      <c r="A1626" s="113"/>
      <c r="B1626" s="120"/>
      <c r="C1626" s="120"/>
      <c r="D1626" s="120"/>
      <c r="E1626" s="120"/>
      <c r="F1626" s="120"/>
      <c r="G1626" s="120"/>
      <c r="H1626" s="120"/>
      <c r="I1626" s="120"/>
      <c r="J1626" s="120"/>
      <c r="K1626" s="120"/>
      <c r="L1626" s="120"/>
      <c r="M1626" s="120"/>
      <c r="N1626" s="120"/>
      <c r="O1626" s="120"/>
      <c r="P1626" s="120"/>
      <c r="Q1626" s="120"/>
      <c r="R1626" s="120"/>
      <c r="S1626" s="120"/>
      <c r="T1626" s="120"/>
      <c r="U1626" s="120"/>
      <c r="V1626" s="120"/>
      <c r="W1626" s="120"/>
      <c r="X1626" s="120"/>
      <c r="Y1626" s="127"/>
      <c r="Z1626" s="127"/>
      <c r="AA1626" s="127"/>
      <c r="AB1626" s="127"/>
      <c r="AC1626" s="127"/>
      <c r="AD1626" s="127"/>
      <c r="AE1626" s="127"/>
      <c r="AF1626" s="127"/>
      <c r="AG1626" s="127"/>
      <c r="AH1626" s="127"/>
      <c r="AI1626" s="127"/>
      <c r="AJ1626" s="127"/>
      <c r="AK1626" s="127"/>
      <c r="AL1626" s="127"/>
      <c r="AM1626" s="127"/>
      <c r="AN1626" s="127"/>
      <c r="AO1626" s="127"/>
      <c r="AP1626" s="127"/>
      <c r="AR1626" s="113"/>
      <c r="AS1626" s="113"/>
      <c r="AT1626" s="113"/>
    </row>
    <row r="1627" spans="1:46" s="114" customFormat="1" x14ac:dyDescent="0.2">
      <c r="A1627" s="113"/>
      <c r="B1627" s="120"/>
      <c r="C1627" s="120"/>
      <c r="D1627" s="120"/>
      <c r="E1627" s="120"/>
      <c r="F1627" s="120"/>
      <c r="G1627" s="120"/>
      <c r="H1627" s="120"/>
      <c r="I1627" s="120"/>
      <c r="J1627" s="120"/>
      <c r="K1627" s="120"/>
      <c r="L1627" s="120"/>
      <c r="M1627" s="120"/>
      <c r="N1627" s="120"/>
      <c r="O1627" s="120"/>
      <c r="P1627" s="120"/>
      <c r="Q1627" s="120"/>
      <c r="R1627" s="120"/>
      <c r="S1627" s="120"/>
      <c r="T1627" s="120"/>
      <c r="U1627" s="120"/>
      <c r="V1627" s="120"/>
      <c r="W1627" s="120"/>
      <c r="X1627" s="120"/>
      <c r="Y1627" s="127"/>
      <c r="Z1627" s="127"/>
      <c r="AA1627" s="127"/>
      <c r="AB1627" s="127"/>
      <c r="AC1627" s="127"/>
      <c r="AD1627" s="127"/>
      <c r="AE1627" s="127"/>
      <c r="AF1627" s="127"/>
      <c r="AG1627" s="127"/>
      <c r="AH1627" s="127"/>
      <c r="AI1627" s="127"/>
      <c r="AJ1627" s="127"/>
      <c r="AK1627" s="127"/>
      <c r="AL1627" s="127"/>
      <c r="AM1627" s="127"/>
      <c r="AN1627" s="127"/>
      <c r="AO1627" s="127"/>
      <c r="AP1627" s="127"/>
      <c r="AR1627" s="113"/>
      <c r="AS1627" s="113"/>
      <c r="AT1627" s="113"/>
    </row>
    <row r="1628" spans="1:46" s="114" customFormat="1" x14ac:dyDescent="0.2">
      <c r="A1628" s="113"/>
      <c r="B1628" s="120"/>
      <c r="C1628" s="120"/>
      <c r="D1628" s="120"/>
      <c r="E1628" s="120"/>
      <c r="F1628" s="120"/>
      <c r="G1628" s="120"/>
      <c r="H1628" s="120"/>
      <c r="I1628" s="120"/>
      <c r="J1628" s="120"/>
      <c r="K1628" s="120"/>
      <c r="L1628" s="120"/>
      <c r="M1628" s="120"/>
      <c r="N1628" s="120"/>
      <c r="O1628" s="120"/>
      <c r="P1628" s="120"/>
      <c r="Q1628" s="120"/>
      <c r="R1628" s="120"/>
      <c r="S1628" s="120"/>
      <c r="T1628" s="120"/>
      <c r="U1628" s="120"/>
      <c r="V1628" s="120"/>
      <c r="W1628" s="120"/>
      <c r="X1628" s="120"/>
      <c r="Y1628" s="127"/>
      <c r="Z1628" s="127"/>
      <c r="AA1628" s="127"/>
      <c r="AB1628" s="127"/>
      <c r="AC1628" s="127"/>
      <c r="AD1628" s="127"/>
      <c r="AE1628" s="127"/>
      <c r="AF1628" s="127"/>
      <c r="AG1628" s="127"/>
      <c r="AH1628" s="127"/>
      <c r="AI1628" s="127"/>
      <c r="AJ1628" s="127"/>
      <c r="AK1628" s="127"/>
      <c r="AL1628" s="127"/>
      <c r="AM1628" s="127"/>
      <c r="AN1628" s="127"/>
      <c r="AO1628" s="127"/>
      <c r="AP1628" s="127"/>
      <c r="AR1628" s="113"/>
      <c r="AS1628" s="113"/>
      <c r="AT1628" s="113"/>
    </row>
    <row r="1629" spans="1:46" s="114" customFormat="1" x14ac:dyDescent="0.2">
      <c r="A1629" s="113"/>
      <c r="B1629" s="120"/>
      <c r="C1629" s="120"/>
      <c r="D1629" s="120"/>
      <c r="E1629" s="120"/>
      <c r="F1629" s="120"/>
      <c r="G1629" s="120"/>
      <c r="H1629" s="120"/>
      <c r="I1629" s="120"/>
      <c r="J1629" s="120"/>
      <c r="K1629" s="120"/>
      <c r="L1629" s="120"/>
      <c r="M1629" s="120"/>
      <c r="N1629" s="120"/>
      <c r="O1629" s="120"/>
      <c r="P1629" s="120"/>
      <c r="Q1629" s="120"/>
      <c r="R1629" s="120"/>
      <c r="S1629" s="120"/>
      <c r="T1629" s="120"/>
      <c r="U1629" s="120"/>
      <c r="V1629" s="120"/>
      <c r="W1629" s="120"/>
      <c r="X1629" s="120"/>
      <c r="Y1629" s="127"/>
      <c r="Z1629" s="127"/>
      <c r="AA1629" s="127"/>
      <c r="AB1629" s="127"/>
      <c r="AC1629" s="127"/>
      <c r="AD1629" s="127"/>
      <c r="AE1629" s="127"/>
      <c r="AF1629" s="127"/>
      <c r="AG1629" s="127"/>
      <c r="AH1629" s="127"/>
      <c r="AI1629" s="127"/>
      <c r="AJ1629" s="127"/>
      <c r="AK1629" s="127"/>
      <c r="AL1629" s="127"/>
      <c r="AM1629" s="127"/>
      <c r="AN1629" s="127"/>
      <c r="AO1629" s="127"/>
      <c r="AP1629" s="127"/>
      <c r="AR1629" s="113"/>
      <c r="AS1629" s="113"/>
      <c r="AT1629" s="113"/>
    </row>
    <row r="1630" spans="1:46" s="114" customFormat="1" x14ac:dyDescent="0.2">
      <c r="A1630" s="113"/>
      <c r="B1630" s="120"/>
      <c r="C1630" s="120"/>
      <c r="D1630" s="120"/>
      <c r="E1630" s="120"/>
      <c r="F1630" s="120"/>
      <c r="G1630" s="120"/>
      <c r="H1630" s="120"/>
      <c r="I1630" s="120"/>
      <c r="J1630" s="120"/>
      <c r="K1630" s="120"/>
      <c r="L1630" s="120"/>
      <c r="M1630" s="120"/>
      <c r="N1630" s="120"/>
      <c r="O1630" s="120"/>
      <c r="P1630" s="120"/>
      <c r="Q1630" s="120"/>
      <c r="R1630" s="120"/>
      <c r="S1630" s="120"/>
      <c r="T1630" s="120"/>
      <c r="U1630" s="120"/>
      <c r="V1630" s="120"/>
      <c r="W1630" s="120"/>
      <c r="X1630" s="120"/>
      <c r="Y1630" s="127"/>
      <c r="Z1630" s="127"/>
      <c r="AA1630" s="127"/>
      <c r="AB1630" s="127"/>
      <c r="AC1630" s="127"/>
      <c r="AD1630" s="127"/>
      <c r="AE1630" s="127"/>
      <c r="AF1630" s="127"/>
      <c r="AG1630" s="127"/>
      <c r="AH1630" s="127"/>
      <c r="AI1630" s="127"/>
      <c r="AJ1630" s="127"/>
      <c r="AK1630" s="127"/>
      <c r="AL1630" s="127"/>
      <c r="AM1630" s="127"/>
      <c r="AN1630" s="127"/>
      <c r="AO1630" s="127"/>
      <c r="AP1630" s="127"/>
      <c r="AR1630" s="113"/>
      <c r="AS1630" s="113"/>
      <c r="AT1630" s="113"/>
    </row>
    <row r="1631" spans="1:46" s="114" customFormat="1" x14ac:dyDescent="0.2">
      <c r="A1631" s="113"/>
      <c r="B1631" s="120"/>
      <c r="C1631" s="120"/>
      <c r="D1631" s="120"/>
      <c r="E1631" s="120"/>
      <c r="F1631" s="120"/>
      <c r="G1631" s="120"/>
      <c r="H1631" s="120"/>
      <c r="I1631" s="120"/>
      <c r="J1631" s="120"/>
      <c r="K1631" s="120"/>
      <c r="L1631" s="120"/>
      <c r="M1631" s="120"/>
      <c r="N1631" s="120"/>
      <c r="O1631" s="120"/>
      <c r="P1631" s="120"/>
      <c r="Q1631" s="120"/>
      <c r="R1631" s="120"/>
      <c r="S1631" s="120"/>
      <c r="T1631" s="120"/>
      <c r="U1631" s="120"/>
      <c r="V1631" s="120"/>
      <c r="W1631" s="120"/>
      <c r="X1631" s="120"/>
      <c r="Y1631" s="127"/>
      <c r="Z1631" s="127"/>
      <c r="AA1631" s="127"/>
      <c r="AB1631" s="127"/>
      <c r="AC1631" s="127"/>
      <c r="AD1631" s="127"/>
      <c r="AE1631" s="127"/>
      <c r="AF1631" s="127"/>
      <c r="AG1631" s="127"/>
      <c r="AH1631" s="127"/>
      <c r="AI1631" s="127"/>
      <c r="AJ1631" s="127"/>
      <c r="AK1631" s="127"/>
      <c r="AL1631" s="127"/>
      <c r="AM1631" s="127"/>
      <c r="AN1631" s="127"/>
      <c r="AO1631" s="127"/>
      <c r="AP1631" s="127"/>
      <c r="AR1631" s="113"/>
      <c r="AS1631" s="113"/>
      <c r="AT1631" s="113"/>
    </row>
    <row r="1632" spans="1:46" s="114" customFormat="1" x14ac:dyDescent="0.2">
      <c r="A1632" s="113"/>
      <c r="B1632" s="120"/>
      <c r="C1632" s="120"/>
      <c r="D1632" s="120"/>
      <c r="E1632" s="120"/>
      <c r="F1632" s="120"/>
      <c r="G1632" s="120"/>
      <c r="H1632" s="120"/>
      <c r="I1632" s="120"/>
      <c r="J1632" s="120"/>
      <c r="K1632" s="120"/>
      <c r="L1632" s="120"/>
      <c r="M1632" s="120"/>
      <c r="N1632" s="120"/>
      <c r="O1632" s="120"/>
      <c r="P1632" s="120"/>
      <c r="Q1632" s="120"/>
      <c r="R1632" s="120"/>
      <c r="S1632" s="120"/>
      <c r="T1632" s="120"/>
      <c r="U1632" s="120"/>
      <c r="V1632" s="120"/>
      <c r="W1632" s="120"/>
      <c r="X1632" s="120"/>
      <c r="Y1632" s="127"/>
      <c r="Z1632" s="127"/>
      <c r="AA1632" s="127"/>
      <c r="AB1632" s="127"/>
      <c r="AC1632" s="127"/>
      <c r="AD1632" s="127"/>
      <c r="AE1632" s="127"/>
      <c r="AF1632" s="127"/>
      <c r="AG1632" s="127"/>
      <c r="AH1632" s="127"/>
      <c r="AI1632" s="127"/>
      <c r="AJ1632" s="127"/>
      <c r="AK1632" s="127"/>
      <c r="AL1632" s="127"/>
      <c r="AM1632" s="127"/>
      <c r="AN1632" s="127"/>
      <c r="AO1632" s="127"/>
      <c r="AP1632" s="127"/>
      <c r="AR1632" s="113"/>
      <c r="AS1632" s="113"/>
      <c r="AT1632" s="113"/>
    </row>
    <row r="1633" spans="1:46" s="114" customFormat="1" x14ac:dyDescent="0.2">
      <c r="A1633" s="113"/>
      <c r="B1633" s="120"/>
      <c r="C1633" s="120"/>
      <c r="D1633" s="120"/>
      <c r="E1633" s="120"/>
      <c r="F1633" s="120"/>
      <c r="G1633" s="120"/>
      <c r="H1633" s="120"/>
      <c r="I1633" s="120"/>
      <c r="J1633" s="120"/>
      <c r="K1633" s="120"/>
      <c r="L1633" s="120"/>
      <c r="M1633" s="120"/>
      <c r="N1633" s="120"/>
      <c r="O1633" s="120"/>
      <c r="P1633" s="120"/>
      <c r="Q1633" s="120"/>
      <c r="R1633" s="120"/>
      <c r="S1633" s="120"/>
      <c r="T1633" s="120"/>
      <c r="U1633" s="120"/>
      <c r="V1633" s="120"/>
      <c r="W1633" s="120"/>
      <c r="X1633" s="120"/>
      <c r="Y1633" s="127"/>
      <c r="Z1633" s="127"/>
      <c r="AA1633" s="127"/>
      <c r="AB1633" s="127"/>
      <c r="AC1633" s="127"/>
      <c r="AD1633" s="127"/>
      <c r="AE1633" s="127"/>
      <c r="AF1633" s="127"/>
      <c r="AG1633" s="127"/>
      <c r="AH1633" s="127"/>
      <c r="AI1633" s="127"/>
      <c r="AJ1633" s="127"/>
      <c r="AK1633" s="127"/>
      <c r="AL1633" s="127"/>
      <c r="AM1633" s="127"/>
      <c r="AN1633" s="127"/>
      <c r="AO1633" s="127"/>
      <c r="AP1633" s="127"/>
      <c r="AR1633" s="113"/>
      <c r="AS1633" s="113"/>
      <c r="AT1633" s="113"/>
    </row>
    <row r="1634" spans="1:46" s="114" customFormat="1" x14ac:dyDescent="0.2">
      <c r="A1634" s="113"/>
      <c r="B1634" s="120"/>
      <c r="C1634" s="120"/>
      <c r="D1634" s="120"/>
      <c r="E1634" s="120"/>
      <c r="F1634" s="120"/>
      <c r="G1634" s="120"/>
      <c r="H1634" s="120"/>
      <c r="I1634" s="120"/>
      <c r="J1634" s="120"/>
      <c r="K1634" s="120"/>
      <c r="L1634" s="120"/>
      <c r="M1634" s="120"/>
      <c r="N1634" s="120"/>
      <c r="O1634" s="120"/>
      <c r="P1634" s="120"/>
      <c r="Q1634" s="120"/>
      <c r="R1634" s="120"/>
      <c r="S1634" s="120"/>
      <c r="T1634" s="120"/>
      <c r="U1634" s="120"/>
      <c r="V1634" s="120"/>
      <c r="W1634" s="120"/>
      <c r="X1634" s="120"/>
      <c r="Y1634" s="127"/>
      <c r="Z1634" s="127"/>
      <c r="AA1634" s="127"/>
      <c r="AB1634" s="127"/>
      <c r="AC1634" s="127"/>
      <c r="AD1634" s="127"/>
      <c r="AE1634" s="127"/>
      <c r="AF1634" s="127"/>
      <c r="AG1634" s="127"/>
      <c r="AH1634" s="127"/>
      <c r="AI1634" s="127"/>
      <c r="AJ1634" s="127"/>
      <c r="AK1634" s="127"/>
      <c r="AL1634" s="127"/>
      <c r="AM1634" s="127"/>
      <c r="AN1634" s="127"/>
      <c r="AO1634" s="127"/>
      <c r="AP1634" s="127"/>
      <c r="AR1634" s="113"/>
      <c r="AS1634" s="113"/>
      <c r="AT1634" s="113"/>
    </row>
    <row r="1635" spans="1:46" s="114" customFormat="1" x14ac:dyDescent="0.2">
      <c r="A1635" s="113"/>
      <c r="B1635" s="120"/>
      <c r="C1635" s="120"/>
      <c r="D1635" s="120"/>
      <c r="E1635" s="120"/>
      <c r="F1635" s="120"/>
      <c r="G1635" s="120"/>
      <c r="H1635" s="120"/>
      <c r="I1635" s="120"/>
      <c r="J1635" s="120"/>
      <c r="K1635" s="120"/>
      <c r="L1635" s="120"/>
      <c r="M1635" s="120"/>
      <c r="N1635" s="120"/>
      <c r="O1635" s="120"/>
      <c r="P1635" s="120"/>
      <c r="Q1635" s="120"/>
      <c r="R1635" s="120"/>
      <c r="S1635" s="120"/>
      <c r="T1635" s="120"/>
      <c r="U1635" s="120"/>
      <c r="V1635" s="120"/>
      <c r="W1635" s="120"/>
      <c r="X1635" s="120"/>
      <c r="Y1635" s="127"/>
      <c r="Z1635" s="127"/>
      <c r="AA1635" s="127"/>
      <c r="AB1635" s="127"/>
      <c r="AC1635" s="127"/>
      <c r="AD1635" s="127"/>
      <c r="AE1635" s="127"/>
      <c r="AF1635" s="127"/>
      <c r="AG1635" s="127"/>
      <c r="AH1635" s="127"/>
      <c r="AI1635" s="127"/>
      <c r="AJ1635" s="127"/>
      <c r="AK1635" s="127"/>
      <c r="AL1635" s="127"/>
      <c r="AM1635" s="127"/>
      <c r="AN1635" s="127"/>
      <c r="AO1635" s="127"/>
      <c r="AP1635" s="127"/>
      <c r="AR1635" s="113"/>
      <c r="AS1635" s="113"/>
      <c r="AT1635" s="113"/>
    </row>
    <row r="1636" spans="1:46" s="114" customFormat="1" x14ac:dyDescent="0.2">
      <c r="A1636" s="113"/>
      <c r="B1636" s="120"/>
      <c r="C1636" s="120"/>
      <c r="D1636" s="120"/>
      <c r="E1636" s="120"/>
      <c r="F1636" s="120"/>
      <c r="G1636" s="120"/>
      <c r="H1636" s="120"/>
      <c r="I1636" s="120"/>
      <c r="J1636" s="120"/>
      <c r="K1636" s="120"/>
      <c r="L1636" s="120"/>
      <c r="M1636" s="120"/>
      <c r="N1636" s="120"/>
      <c r="O1636" s="120"/>
      <c r="P1636" s="120"/>
      <c r="Q1636" s="120"/>
      <c r="R1636" s="120"/>
      <c r="S1636" s="120"/>
      <c r="T1636" s="120"/>
      <c r="U1636" s="120"/>
      <c r="V1636" s="120"/>
      <c r="W1636" s="120"/>
      <c r="X1636" s="120"/>
      <c r="Y1636" s="127"/>
      <c r="Z1636" s="127"/>
      <c r="AA1636" s="127"/>
      <c r="AB1636" s="127"/>
      <c r="AC1636" s="127"/>
      <c r="AD1636" s="127"/>
      <c r="AE1636" s="127"/>
      <c r="AF1636" s="127"/>
      <c r="AG1636" s="127"/>
      <c r="AH1636" s="127"/>
      <c r="AI1636" s="127"/>
      <c r="AJ1636" s="127"/>
      <c r="AK1636" s="127"/>
      <c r="AL1636" s="127"/>
      <c r="AM1636" s="127"/>
      <c r="AN1636" s="127"/>
      <c r="AO1636" s="127"/>
      <c r="AP1636" s="127"/>
      <c r="AR1636" s="113"/>
      <c r="AS1636" s="113"/>
      <c r="AT1636" s="113"/>
    </row>
    <row r="1637" spans="1:46" s="114" customFormat="1" x14ac:dyDescent="0.2">
      <c r="A1637" s="113"/>
      <c r="B1637" s="120"/>
      <c r="C1637" s="120"/>
      <c r="D1637" s="120"/>
      <c r="E1637" s="120"/>
      <c r="F1637" s="120"/>
      <c r="G1637" s="120"/>
      <c r="H1637" s="120"/>
      <c r="I1637" s="120"/>
      <c r="J1637" s="120"/>
      <c r="K1637" s="120"/>
      <c r="L1637" s="120"/>
      <c r="M1637" s="120"/>
      <c r="N1637" s="120"/>
      <c r="O1637" s="120"/>
      <c r="P1637" s="120"/>
      <c r="Q1637" s="120"/>
      <c r="R1637" s="120"/>
      <c r="S1637" s="120"/>
      <c r="T1637" s="120"/>
      <c r="U1637" s="120"/>
      <c r="V1637" s="120"/>
      <c r="W1637" s="120"/>
      <c r="X1637" s="120"/>
      <c r="Y1637" s="127"/>
      <c r="Z1637" s="127"/>
      <c r="AA1637" s="127"/>
      <c r="AB1637" s="127"/>
      <c r="AC1637" s="127"/>
      <c r="AD1637" s="127"/>
      <c r="AE1637" s="127"/>
      <c r="AF1637" s="127"/>
      <c r="AG1637" s="127"/>
      <c r="AH1637" s="127"/>
      <c r="AI1637" s="127"/>
      <c r="AJ1637" s="127"/>
      <c r="AK1637" s="127"/>
      <c r="AL1637" s="127"/>
      <c r="AM1637" s="127"/>
      <c r="AN1637" s="127"/>
      <c r="AO1637" s="127"/>
      <c r="AP1637" s="127"/>
      <c r="AR1637" s="113"/>
      <c r="AS1637" s="113"/>
      <c r="AT1637" s="113"/>
    </row>
    <row r="1638" spans="1:46" s="114" customFormat="1" x14ac:dyDescent="0.2">
      <c r="A1638" s="113"/>
      <c r="B1638" s="120"/>
      <c r="C1638" s="120"/>
      <c r="D1638" s="120"/>
      <c r="E1638" s="120"/>
      <c r="F1638" s="120"/>
      <c r="G1638" s="120"/>
      <c r="H1638" s="120"/>
      <c r="I1638" s="120"/>
      <c r="J1638" s="120"/>
      <c r="K1638" s="120"/>
      <c r="L1638" s="120"/>
      <c r="M1638" s="120"/>
      <c r="N1638" s="120"/>
      <c r="O1638" s="120"/>
      <c r="P1638" s="120"/>
      <c r="Q1638" s="120"/>
      <c r="R1638" s="120"/>
      <c r="S1638" s="120"/>
      <c r="T1638" s="120"/>
      <c r="U1638" s="120"/>
      <c r="V1638" s="120"/>
      <c r="W1638" s="120"/>
      <c r="X1638" s="120"/>
      <c r="Y1638" s="127"/>
      <c r="Z1638" s="127"/>
      <c r="AA1638" s="127"/>
      <c r="AB1638" s="127"/>
      <c r="AC1638" s="127"/>
      <c r="AD1638" s="127"/>
      <c r="AE1638" s="127"/>
      <c r="AF1638" s="127"/>
      <c r="AG1638" s="127"/>
      <c r="AH1638" s="127"/>
      <c r="AI1638" s="127"/>
      <c r="AJ1638" s="127"/>
      <c r="AK1638" s="127"/>
      <c r="AL1638" s="127"/>
      <c r="AM1638" s="127"/>
      <c r="AN1638" s="127"/>
      <c r="AO1638" s="127"/>
      <c r="AP1638" s="127"/>
      <c r="AR1638" s="113"/>
      <c r="AS1638" s="113"/>
      <c r="AT1638" s="113"/>
    </row>
    <row r="1639" spans="1:46" s="114" customFormat="1" x14ac:dyDescent="0.2">
      <c r="A1639" s="113"/>
      <c r="B1639" s="120"/>
      <c r="C1639" s="120"/>
      <c r="D1639" s="120"/>
      <c r="E1639" s="120"/>
      <c r="F1639" s="120"/>
      <c r="G1639" s="120"/>
      <c r="H1639" s="120"/>
      <c r="I1639" s="120"/>
      <c r="J1639" s="120"/>
      <c r="K1639" s="120"/>
      <c r="L1639" s="120"/>
      <c r="M1639" s="120"/>
      <c r="N1639" s="120"/>
      <c r="O1639" s="120"/>
      <c r="P1639" s="120"/>
      <c r="Q1639" s="120"/>
      <c r="R1639" s="120"/>
      <c r="S1639" s="120"/>
      <c r="T1639" s="120"/>
      <c r="U1639" s="120"/>
      <c r="V1639" s="120"/>
      <c r="W1639" s="120"/>
      <c r="X1639" s="120"/>
      <c r="Y1639" s="127"/>
      <c r="Z1639" s="127"/>
      <c r="AA1639" s="127"/>
      <c r="AB1639" s="127"/>
      <c r="AC1639" s="127"/>
      <c r="AD1639" s="127"/>
      <c r="AE1639" s="127"/>
      <c r="AF1639" s="127"/>
      <c r="AG1639" s="127"/>
      <c r="AH1639" s="127"/>
      <c r="AI1639" s="127"/>
      <c r="AJ1639" s="127"/>
      <c r="AK1639" s="127"/>
      <c r="AL1639" s="127"/>
      <c r="AM1639" s="127"/>
      <c r="AN1639" s="127"/>
      <c r="AO1639" s="127"/>
      <c r="AP1639" s="127"/>
      <c r="AR1639" s="113"/>
      <c r="AS1639" s="113"/>
      <c r="AT1639" s="113"/>
    </row>
    <row r="1640" spans="1:46" s="114" customFormat="1" x14ac:dyDescent="0.2">
      <c r="A1640" s="113"/>
      <c r="B1640" s="120"/>
      <c r="C1640" s="120"/>
      <c r="D1640" s="120"/>
      <c r="E1640" s="120"/>
      <c r="F1640" s="120"/>
      <c r="G1640" s="120"/>
      <c r="H1640" s="120"/>
      <c r="I1640" s="120"/>
      <c r="J1640" s="120"/>
      <c r="K1640" s="120"/>
      <c r="L1640" s="120"/>
      <c r="M1640" s="120"/>
      <c r="N1640" s="120"/>
      <c r="O1640" s="120"/>
      <c r="P1640" s="120"/>
      <c r="Q1640" s="120"/>
      <c r="R1640" s="120"/>
      <c r="S1640" s="120"/>
      <c r="T1640" s="120"/>
      <c r="U1640" s="120"/>
      <c r="V1640" s="120"/>
      <c r="W1640" s="120"/>
      <c r="X1640" s="120"/>
      <c r="Y1640" s="127"/>
      <c r="Z1640" s="127"/>
      <c r="AA1640" s="127"/>
      <c r="AB1640" s="127"/>
      <c r="AC1640" s="127"/>
      <c r="AD1640" s="127"/>
      <c r="AE1640" s="127"/>
      <c r="AF1640" s="127"/>
      <c r="AG1640" s="127"/>
      <c r="AH1640" s="127"/>
      <c r="AI1640" s="127"/>
      <c r="AJ1640" s="127"/>
      <c r="AK1640" s="127"/>
      <c r="AL1640" s="127"/>
      <c r="AM1640" s="127"/>
      <c r="AN1640" s="127"/>
      <c r="AO1640" s="127"/>
      <c r="AP1640" s="127"/>
      <c r="AR1640" s="113"/>
      <c r="AS1640" s="113"/>
      <c r="AT1640" s="113"/>
    </row>
    <row r="1641" spans="1:46" s="114" customFormat="1" x14ac:dyDescent="0.2">
      <c r="A1641" s="113"/>
      <c r="B1641" s="120"/>
      <c r="C1641" s="120"/>
      <c r="D1641" s="120"/>
      <c r="E1641" s="120"/>
      <c r="F1641" s="120"/>
      <c r="G1641" s="120"/>
      <c r="H1641" s="120"/>
      <c r="I1641" s="120"/>
      <c r="J1641" s="120"/>
      <c r="K1641" s="120"/>
      <c r="L1641" s="120"/>
      <c r="M1641" s="120"/>
      <c r="N1641" s="120"/>
      <c r="O1641" s="120"/>
      <c r="P1641" s="120"/>
      <c r="Q1641" s="120"/>
      <c r="R1641" s="120"/>
      <c r="S1641" s="120"/>
      <c r="T1641" s="120"/>
      <c r="U1641" s="120"/>
      <c r="V1641" s="120"/>
      <c r="W1641" s="120"/>
      <c r="X1641" s="120"/>
      <c r="Y1641" s="127"/>
      <c r="Z1641" s="127"/>
      <c r="AA1641" s="127"/>
      <c r="AB1641" s="127"/>
      <c r="AC1641" s="127"/>
      <c r="AD1641" s="127"/>
      <c r="AE1641" s="127"/>
      <c r="AF1641" s="127"/>
      <c r="AG1641" s="127"/>
      <c r="AH1641" s="127"/>
      <c r="AI1641" s="127"/>
      <c r="AJ1641" s="127"/>
      <c r="AK1641" s="127"/>
      <c r="AL1641" s="127"/>
      <c r="AM1641" s="127"/>
      <c r="AN1641" s="127"/>
      <c r="AO1641" s="127"/>
      <c r="AP1641" s="127"/>
      <c r="AR1641" s="113"/>
      <c r="AS1641" s="113"/>
      <c r="AT1641" s="113"/>
    </row>
    <row r="1642" spans="1:46" s="114" customFormat="1" x14ac:dyDescent="0.2">
      <c r="A1642" s="113"/>
      <c r="B1642" s="120"/>
      <c r="C1642" s="120"/>
      <c r="D1642" s="120"/>
      <c r="E1642" s="120"/>
      <c r="F1642" s="120"/>
      <c r="G1642" s="120"/>
      <c r="H1642" s="120"/>
      <c r="I1642" s="120"/>
      <c r="J1642" s="120"/>
      <c r="K1642" s="120"/>
      <c r="L1642" s="120"/>
      <c r="M1642" s="120"/>
      <c r="N1642" s="120"/>
      <c r="O1642" s="120"/>
      <c r="P1642" s="120"/>
      <c r="Q1642" s="120"/>
      <c r="R1642" s="120"/>
      <c r="S1642" s="120"/>
      <c r="T1642" s="120"/>
      <c r="U1642" s="120"/>
      <c r="V1642" s="120"/>
      <c r="W1642" s="120"/>
      <c r="X1642" s="120"/>
      <c r="Y1642" s="127"/>
      <c r="Z1642" s="127"/>
      <c r="AA1642" s="127"/>
      <c r="AB1642" s="127"/>
      <c r="AC1642" s="127"/>
      <c r="AD1642" s="127"/>
      <c r="AE1642" s="127"/>
      <c r="AF1642" s="127"/>
      <c r="AG1642" s="127"/>
      <c r="AH1642" s="127"/>
      <c r="AI1642" s="127"/>
      <c r="AJ1642" s="127"/>
      <c r="AK1642" s="127"/>
      <c r="AL1642" s="127"/>
      <c r="AM1642" s="127"/>
      <c r="AN1642" s="127"/>
      <c r="AO1642" s="127"/>
      <c r="AP1642" s="127"/>
      <c r="AR1642" s="113"/>
      <c r="AS1642" s="113"/>
      <c r="AT1642" s="113"/>
    </row>
    <row r="1643" spans="1:46" s="114" customFormat="1" x14ac:dyDescent="0.2">
      <c r="A1643" s="113"/>
      <c r="B1643" s="120"/>
      <c r="C1643" s="120"/>
      <c r="D1643" s="120"/>
      <c r="E1643" s="120"/>
      <c r="F1643" s="120"/>
      <c r="G1643" s="120"/>
      <c r="H1643" s="120"/>
      <c r="I1643" s="120"/>
      <c r="J1643" s="120"/>
      <c r="K1643" s="120"/>
      <c r="L1643" s="120"/>
      <c r="M1643" s="120"/>
      <c r="N1643" s="120"/>
      <c r="O1643" s="120"/>
      <c r="P1643" s="120"/>
      <c r="Q1643" s="120"/>
      <c r="R1643" s="120"/>
      <c r="S1643" s="120"/>
      <c r="T1643" s="120"/>
      <c r="U1643" s="120"/>
      <c r="V1643" s="120"/>
      <c r="W1643" s="120"/>
      <c r="X1643" s="120"/>
      <c r="Y1643" s="127"/>
      <c r="Z1643" s="127"/>
      <c r="AA1643" s="127"/>
      <c r="AB1643" s="127"/>
      <c r="AC1643" s="127"/>
      <c r="AD1643" s="127"/>
      <c r="AE1643" s="127"/>
      <c r="AF1643" s="127"/>
      <c r="AG1643" s="127"/>
      <c r="AH1643" s="127"/>
      <c r="AI1643" s="127"/>
      <c r="AJ1643" s="127"/>
      <c r="AK1643" s="127"/>
      <c r="AL1643" s="127"/>
      <c r="AM1643" s="127"/>
      <c r="AN1643" s="127"/>
      <c r="AO1643" s="127"/>
      <c r="AP1643" s="127"/>
      <c r="AR1643" s="113"/>
      <c r="AS1643" s="113"/>
      <c r="AT1643" s="113"/>
    </row>
    <row r="1644" spans="1:46" s="114" customFormat="1" x14ac:dyDescent="0.2">
      <c r="A1644" s="113"/>
      <c r="B1644" s="120"/>
      <c r="C1644" s="120"/>
      <c r="D1644" s="120"/>
      <c r="E1644" s="120"/>
      <c r="F1644" s="120"/>
      <c r="G1644" s="120"/>
      <c r="H1644" s="120"/>
      <c r="I1644" s="120"/>
      <c r="J1644" s="120"/>
      <c r="K1644" s="120"/>
      <c r="L1644" s="120"/>
      <c r="M1644" s="120"/>
      <c r="N1644" s="120"/>
      <c r="O1644" s="120"/>
      <c r="P1644" s="120"/>
      <c r="Q1644" s="120"/>
      <c r="R1644" s="120"/>
      <c r="S1644" s="120"/>
      <c r="T1644" s="120"/>
      <c r="U1644" s="120"/>
      <c r="V1644" s="120"/>
      <c r="W1644" s="120"/>
      <c r="X1644" s="120"/>
      <c r="Y1644" s="127"/>
      <c r="Z1644" s="127"/>
      <c r="AA1644" s="127"/>
      <c r="AB1644" s="127"/>
      <c r="AC1644" s="127"/>
      <c r="AD1644" s="127"/>
      <c r="AE1644" s="127"/>
      <c r="AF1644" s="127"/>
      <c r="AG1644" s="127"/>
      <c r="AH1644" s="127"/>
      <c r="AI1644" s="127"/>
      <c r="AJ1644" s="127"/>
      <c r="AK1644" s="127"/>
      <c r="AL1644" s="127"/>
      <c r="AM1644" s="127"/>
      <c r="AN1644" s="127"/>
      <c r="AO1644" s="127"/>
      <c r="AP1644" s="127"/>
      <c r="AR1644" s="113"/>
      <c r="AS1644" s="113"/>
      <c r="AT1644" s="113"/>
    </row>
    <row r="1645" spans="1:46" s="114" customFormat="1" x14ac:dyDescent="0.2">
      <c r="A1645" s="113"/>
      <c r="B1645" s="120"/>
      <c r="C1645" s="120"/>
      <c r="D1645" s="120"/>
      <c r="E1645" s="120"/>
      <c r="F1645" s="120"/>
      <c r="G1645" s="120"/>
      <c r="H1645" s="120"/>
      <c r="I1645" s="120"/>
      <c r="J1645" s="120"/>
      <c r="K1645" s="120"/>
      <c r="L1645" s="120"/>
      <c r="M1645" s="120"/>
      <c r="N1645" s="120"/>
      <c r="O1645" s="120"/>
      <c r="P1645" s="120"/>
      <c r="Q1645" s="120"/>
      <c r="R1645" s="120"/>
      <c r="S1645" s="120"/>
      <c r="T1645" s="120"/>
      <c r="U1645" s="120"/>
      <c r="V1645" s="120"/>
      <c r="W1645" s="120"/>
      <c r="X1645" s="120"/>
      <c r="Y1645" s="127"/>
      <c r="Z1645" s="127"/>
      <c r="AA1645" s="127"/>
      <c r="AB1645" s="127"/>
      <c r="AC1645" s="127"/>
      <c r="AD1645" s="127"/>
      <c r="AE1645" s="127"/>
      <c r="AF1645" s="127"/>
      <c r="AG1645" s="127"/>
      <c r="AH1645" s="127"/>
      <c r="AI1645" s="127"/>
      <c r="AJ1645" s="127"/>
      <c r="AK1645" s="127"/>
      <c r="AL1645" s="127"/>
      <c r="AM1645" s="127"/>
      <c r="AN1645" s="127"/>
      <c r="AO1645" s="127"/>
      <c r="AP1645" s="127"/>
      <c r="AR1645" s="113"/>
      <c r="AS1645" s="113"/>
      <c r="AT1645" s="113"/>
    </row>
    <row r="1646" spans="1:46" s="114" customFormat="1" x14ac:dyDescent="0.2">
      <c r="A1646" s="113"/>
      <c r="B1646" s="120"/>
      <c r="C1646" s="120"/>
      <c r="D1646" s="120"/>
      <c r="E1646" s="120"/>
      <c r="F1646" s="120"/>
      <c r="G1646" s="120"/>
      <c r="H1646" s="120"/>
      <c r="I1646" s="120"/>
      <c r="J1646" s="120"/>
      <c r="K1646" s="120"/>
      <c r="L1646" s="120"/>
      <c r="M1646" s="120"/>
      <c r="N1646" s="120"/>
      <c r="O1646" s="120"/>
      <c r="P1646" s="120"/>
      <c r="Q1646" s="120"/>
      <c r="R1646" s="120"/>
      <c r="S1646" s="120"/>
      <c r="T1646" s="120"/>
      <c r="U1646" s="120"/>
      <c r="V1646" s="120"/>
      <c r="W1646" s="120"/>
      <c r="X1646" s="120"/>
      <c r="Y1646" s="127"/>
      <c r="Z1646" s="127"/>
      <c r="AA1646" s="127"/>
      <c r="AB1646" s="127"/>
      <c r="AC1646" s="127"/>
      <c r="AD1646" s="127"/>
      <c r="AE1646" s="127"/>
      <c r="AF1646" s="127"/>
      <c r="AG1646" s="127"/>
      <c r="AH1646" s="127"/>
      <c r="AI1646" s="127"/>
      <c r="AJ1646" s="127"/>
      <c r="AK1646" s="127"/>
      <c r="AL1646" s="127"/>
      <c r="AM1646" s="127"/>
      <c r="AN1646" s="127"/>
      <c r="AO1646" s="127"/>
      <c r="AP1646" s="127"/>
      <c r="AR1646" s="113"/>
      <c r="AS1646" s="113"/>
      <c r="AT1646" s="113"/>
    </row>
    <row r="1647" spans="1:46" s="114" customFormat="1" x14ac:dyDescent="0.2">
      <c r="A1647" s="113"/>
      <c r="B1647" s="120"/>
      <c r="C1647" s="120"/>
      <c r="D1647" s="120"/>
      <c r="E1647" s="120"/>
      <c r="F1647" s="120"/>
      <c r="G1647" s="120"/>
      <c r="H1647" s="120"/>
      <c r="I1647" s="120"/>
      <c r="J1647" s="120"/>
      <c r="K1647" s="120"/>
      <c r="L1647" s="120"/>
      <c r="M1647" s="120"/>
      <c r="N1647" s="120"/>
      <c r="O1647" s="120"/>
      <c r="P1647" s="120"/>
      <c r="Q1647" s="120"/>
      <c r="R1647" s="120"/>
      <c r="S1647" s="120"/>
      <c r="T1647" s="120"/>
      <c r="U1647" s="120"/>
      <c r="V1647" s="120"/>
      <c r="W1647" s="120"/>
      <c r="X1647" s="120"/>
      <c r="Y1647" s="127"/>
      <c r="Z1647" s="127"/>
      <c r="AA1647" s="127"/>
      <c r="AB1647" s="127"/>
      <c r="AC1647" s="127"/>
      <c r="AD1647" s="127"/>
      <c r="AE1647" s="127"/>
      <c r="AF1647" s="127"/>
      <c r="AG1647" s="127"/>
      <c r="AH1647" s="127"/>
      <c r="AI1647" s="127"/>
      <c r="AJ1647" s="127"/>
      <c r="AK1647" s="127"/>
      <c r="AL1647" s="127"/>
      <c r="AM1647" s="127"/>
      <c r="AN1647" s="127"/>
      <c r="AO1647" s="127"/>
      <c r="AP1647" s="127"/>
      <c r="AR1647" s="113"/>
      <c r="AS1647" s="113"/>
      <c r="AT1647" s="113"/>
    </row>
    <row r="1648" spans="1:46" s="114" customFormat="1" x14ac:dyDescent="0.2">
      <c r="A1648" s="113"/>
      <c r="B1648" s="120"/>
      <c r="C1648" s="120"/>
      <c r="D1648" s="120"/>
      <c r="E1648" s="120"/>
      <c r="F1648" s="120"/>
      <c r="G1648" s="120"/>
      <c r="H1648" s="120"/>
      <c r="I1648" s="120"/>
      <c r="J1648" s="120"/>
      <c r="K1648" s="120"/>
      <c r="L1648" s="120"/>
      <c r="M1648" s="120"/>
      <c r="N1648" s="120"/>
      <c r="O1648" s="120"/>
      <c r="P1648" s="120"/>
      <c r="Q1648" s="120"/>
      <c r="R1648" s="120"/>
      <c r="S1648" s="120"/>
      <c r="T1648" s="120"/>
      <c r="U1648" s="120"/>
      <c r="V1648" s="120"/>
      <c r="W1648" s="120"/>
      <c r="X1648" s="120"/>
      <c r="Y1648" s="127"/>
      <c r="Z1648" s="127"/>
      <c r="AA1648" s="127"/>
      <c r="AB1648" s="127"/>
      <c r="AC1648" s="127"/>
      <c r="AD1648" s="127"/>
      <c r="AE1648" s="127"/>
      <c r="AF1648" s="127"/>
      <c r="AG1648" s="127"/>
      <c r="AH1648" s="127"/>
      <c r="AI1648" s="127"/>
      <c r="AJ1648" s="127"/>
      <c r="AK1648" s="127"/>
      <c r="AL1648" s="127"/>
      <c r="AM1648" s="127"/>
      <c r="AN1648" s="127"/>
      <c r="AO1648" s="127"/>
      <c r="AP1648" s="127"/>
      <c r="AR1648" s="113"/>
      <c r="AS1648" s="113"/>
      <c r="AT1648" s="113"/>
    </row>
    <row r="1649" spans="1:46" s="114" customFormat="1" x14ac:dyDescent="0.2">
      <c r="A1649" s="113"/>
      <c r="B1649" s="120"/>
      <c r="C1649" s="120"/>
      <c r="D1649" s="120"/>
      <c r="E1649" s="120"/>
      <c r="F1649" s="120"/>
      <c r="G1649" s="120"/>
      <c r="H1649" s="120"/>
      <c r="I1649" s="120"/>
      <c r="J1649" s="120"/>
      <c r="K1649" s="120"/>
      <c r="L1649" s="120"/>
      <c r="M1649" s="120"/>
      <c r="N1649" s="120"/>
      <c r="O1649" s="120"/>
      <c r="P1649" s="120"/>
      <c r="Q1649" s="120"/>
      <c r="R1649" s="120"/>
      <c r="S1649" s="120"/>
      <c r="T1649" s="120"/>
      <c r="U1649" s="120"/>
      <c r="V1649" s="120"/>
      <c r="W1649" s="120"/>
      <c r="X1649" s="120"/>
      <c r="Y1649" s="127"/>
      <c r="Z1649" s="127"/>
      <c r="AA1649" s="127"/>
      <c r="AB1649" s="127"/>
      <c r="AC1649" s="127"/>
      <c r="AD1649" s="127"/>
      <c r="AE1649" s="127"/>
      <c r="AF1649" s="127"/>
      <c r="AG1649" s="127"/>
      <c r="AH1649" s="127"/>
      <c r="AI1649" s="127"/>
      <c r="AJ1649" s="127"/>
      <c r="AK1649" s="127"/>
      <c r="AL1649" s="127"/>
      <c r="AM1649" s="127"/>
      <c r="AN1649" s="127"/>
      <c r="AO1649" s="127"/>
      <c r="AP1649" s="127"/>
      <c r="AR1649" s="113"/>
      <c r="AS1649" s="113"/>
      <c r="AT1649" s="113"/>
    </row>
    <row r="1650" spans="1:46" s="114" customFormat="1" x14ac:dyDescent="0.2">
      <c r="A1650" s="113"/>
      <c r="B1650" s="120"/>
      <c r="C1650" s="120"/>
      <c r="D1650" s="120"/>
      <c r="E1650" s="120"/>
      <c r="F1650" s="120"/>
      <c r="G1650" s="120"/>
      <c r="H1650" s="120"/>
      <c r="I1650" s="120"/>
      <c r="J1650" s="120"/>
      <c r="K1650" s="120"/>
      <c r="L1650" s="120"/>
      <c r="M1650" s="120"/>
      <c r="N1650" s="120"/>
      <c r="O1650" s="120"/>
      <c r="P1650" s="120"/>
      <c r="Q1650" s="120"/>
      <c r="R1650" s="120"/>
      <c r="S1650" s="120"/>
      <c r="T1650" s="120"/>
      <c r="U1650" s="120"/>
      <c r="V1650" s="120"/>
      <c r="W1650" s="120"/>
      <c r="X1650" s="120"/>
      <c r="Y1650" s="127"/>
      <c r="Z1650" s="127"/>
      <c r="AA1650" s="127"/>
      <c r="AB1650" s="127"/>
      <c r="AC1650" s="127"/>
      <c r="AD1650" s="127"/>
      <c r="AE1650" s="127"/>
      <c r="AF1650" s="127"/>
      <c r="AG1650" s="127"/>
      <c r="AH1650" s="127"/>
      <c r="AI1650" s="127"/>
      <c r="AJ1650" s="127"/>
      <c r="AK1650" s="127"/>
      <c r="AL1650" s="127"/>
      <c r="AM1650" s="127"/>
      <c r="AN1650" s="127"/>
      <c r="AO1650" s="127"/>
      <c r="AP1650" s="127"/>
      <c r="AR1650" s="113"/>
      <c r="AS1650" s="113"/>
      <c r="AT1650" s="113"/>
    </row>
    <row r="1651" spans="1:46" s="114" customFormat="1" x14ac:dyDescent="0.2">
      <c r="A1651" s="113"/>
      <c r="B1651" s="120"/>
      <c r="C1651" s="120"/>
      <c r="D1651" s="120"/>
      <c r="E1651" s="120"/>
      <c r="F1651" s="120"/>
      <c r="G1651" s="120"/>
      <c r="H1651" s="120"/>
      <c r="I1651" s="120"/>
      <c r="J1651" s="120"/>
      <c r="K1651" s="120"/>
      <c r="L1651" s="120"/>
      <c r="M1651" s="120"/>
      <c r="N1651" s="120"/>
      <c r="O1651" s="120"/>
      <c r="P1651" s="120"/>
      <c r="Q1651" s="120"/>
      <c r="R1651" s="120"/>
      <c r="S1651" s="120"/>
      <c r="T1651" s="120"/>
      <c r="U1651" s="120"/>
      <c r="V1651" s="120"/>
      <c r="W1651" s="120"/>
      <c r="X1651" s="120"/>
      <c r="Y1651" s="127"/>
      <c r="Z1651" s="127"/>
      <c r="AA1651" s="127"/>
      <c r="AB1651" s="127"/>
      <c r="AC1651" s="127"/>
      <c r="AD1651" s="127"/>
      <c r="AE1651" s="127"/>
      <c r="AF1651" s="127"/>
      <c r="AG1651" s="127"/>
      <c r="AH1651" s="127"/>
      <c r="AI1651" s="127"/>
      <c r="AJ1651" s="127"/>
      <c r="AK1651" s="127"/>
      <c r="AL1651" s="127"/>
      <c r="AM1651" s="127"/>
      <c r="AN1651" s="127"/>
      <c r="AO1651" s="127"/>
      <c r="AP1651" s="127"/>
      <c r="AR1651" s="113"/>
      <c r="AS1651" s="113"/>
      <c r="AT1651" s="113"/>
    </row>
    <row r="1652" spans="1:46" s="114" customFormat="1" x14ac:dyDescent="0.2">
      <c r="A1652" s="113"/>
      <c r="B1652" s="120"/>
      <c r="C1652" s="120"/>
      <c r="D1652" s="120"/>
      <c r="E1652" s="120"/>
      <c r="F1652" s="120"/>
      <c r="G1652" s="120"/>
      <c r="H1652" s="120"/>
      <c r="I1652" s="120"/>
      <c r="J1652" s="120"/>
      <c r="K1652" s="120"/>
      <c r="L1652" s="120"/>
      <c r="M1652" s="120"/>
      <c r="N1652" s="120"/>
      <c r="O1652" s="120"/>
      <c r="P1652" s="120"/>
      <c r="Q1652" s="120"/>
      <c r="R1652" s="120"/>
      <c r="S1652" s="120"/>
      <c r="T1652" s="120"/>
      <c r="U1652" s="120"/>
      <c r="V1652" s="120"/>
      <c r="W1652" s="120"/>
      <c r="X1652" s="120"/>
      <c r="Y1652" s="127"/>
      <c r="Z1652" s="127"/>
      <c r="AA1652" s="127"/>
      <c r="AB1652" s="127"/>
      <c r="AC1652" s="127"/>
      <c r="AD1652" s="127"/>
      <c r="AE1652" s="127"/>
      <c r="AF1652" s="127"/>
      <c r="AG1652" s="127"/>
      <c r="AH1652" s="127"/>
      <c r="AI1652" s="127"/>
      <c r="AJ1652" s="127"/>
      <c r="AK1652" s="127"/>
      <c r="AL1652" s="127"/>
      <c r="AM1652" s="127"/>
      <c r="AN1652" s="127"/>
      <c r="AO1652" s="127"/>
      <c r="AP1652" s="127"/>
      <c r="AR1652" s="113"/>
      <c r="AS1652" s="113"/>
      <c r="AT1652" s="113"/>
    </row>
    <row r="1653" spans="1:46" s="114" customFormat="1" x14ac:dyDescent="0.2">
      <c r="A1653" s="113"/>
      <c r="B1653" s="120"/>
      <c r="C1653" s="120"/>
      <c r="D1653" s="120"/>
      <c r="E1653" s="120"/>
      <c r="F1653" s="120"/>
      <c r="G1653" s="120"/>
      <c r="H1653" s="120"/>
      <c r="I1653" s="120"/>
      <c r="J1653" s="120"/>
      <c r="K1653" s="120"/>
      <c r="L1653" s="120"/>
      <c r="M1653" s="120"/>
      <c r="N1653" s="120"/>
      <c r="O1653" s="120"/>
      <c r="P1653" s="120"/>
      <c r="Q1653" s="120"/>
      <c r="R1653" s="120"/>
      <c r="S1653" s="120"/>
      <c r="T1653" s="120"/>
      <c r="U1653" s="120"/>
      <c r="V1653" s="120"/>
      <c r="W1653" s="120"/>
      <c r="X1653" s="120"/>
      <c r="Y1653" s="127"/>
      <c r="Z1653" s="127"/>
      <c r="AA1653" s="127"/>
      <c r="AB1653" s="127"/>
      <c r="AC1653" s="127"/>
      <c r="AD1653" s="127"/>
      <c r="AE1653" s="127"/>
      <c r="AF1653" s="127"/>
      <c r="AG1653" s="127"/>
      <c r="AH1653" s="127"/>
      <c r="AI1653" s="127"/>
      <c r="AJ1653" s="127"/>
      <c r="AK1653" s="127"/>
      <c r="AL1653" s="127"/>
      <c r="AM1653" s="127"/>
      <c r="AN1653" s="127"/>
      <c r="AO1653" s="127"/>
      <c r="AP1653" s="127"/>
      <c r="AR1653" s="113"/>
      <c r="AS1653" s="113"/>
      <c r="AT1653" s="113"/>
    </row>
    <row r="1654" spans="1:46" s="114" customFormat="1" x14ac:dyDescent="0.2">
      <c r="A1654" s="113"/>
      <c r="B1654" s="120"/>
      <c r="C1654" s="120"/>
      <c r="D1654" s="120"/>
      <c r="E1654" s="120"/>
      <c r="F1654" s="120"/>
      <c r="G1654" s="120"/>
      <c r="H1654" s="120"/>
      <c r="I1654" s="120"/>
      <c r="J1654" s="120"/>
      <c r="K1654" s="120"/>
      <c r="L1654" s="120"/>
      <c r="M1654" s="120"/>
      <c r="N1654" s="120"/>
      <c r="O1654" s="120"/>
      <c r="P1654" s="120"/>
      <c r="Q1654" s="120"/>
      <c r="R1654" s="120"/>
      <c r="S1654" s="120"/>
      <c r="T1654" s="120"/>
      <c r="U1654" s="120"/>
      <c r="V1654" s="120"/>
      <c r="W1654" s="120"/>
      <c r="X1654" s="120"/>
      <c r="Y1654" s="127"/>
      <c r="Z1654" s="127"/>
      <c r="AA1654" s="127"/>
      <c r="AB1654" s="127"/>
      <c r="AC1654" s="127"/>
      <c r="AD1654" s="127"/>
      <c r="AE1654" s="127"/>
      <c r="AF1654" s="127"/>
      <c r="AG1654" s="127"/>
      <c r="AH1654" s="127"/>
      <c r="AI1654" s="127"/>
      <c r="AJ1654" s="127"/>
      <c r="AK1654" s="127"/>
      <c r="AL1654" s="127"/>
      <c r="AM1654" s="127"/>
      <c r="AN1654" s="127"/>
      <c r="AO1654" s="127"/>
      <c r="AP1654" s="127"/>
      <c r="AR1654" s="113"/>
      <c r="AS1654" s="113"/>
      <c r="AT1654" s="113"/>
    </row>
    <row r="1655" spans="1:46" s="114" customFormat="1" x14ac:dyDescent="0.2">
      <c r="A1655" s="113"/>
      <c r="B1655" s="120"/>
      <c r="C1655" s="120"/>
      <c r="D1655" s="120"/>
      <c r="E1655" s="120"/>
      <c r="F1655" s="120"/>
      <c r="G1655" s="120"/>
      <c r="H1655" s="120"/>
      <c r="I1655" s="120"/>
      <c r="J1655" s="120"/>
      <c r="K1655" s="120"/>
      <c r="L1655" s="120"/>
      <c r="M1655" s="120"/>
      <c r="N1655" s="120"/>
      <c r="O1655" s="120"/>
      <c r="P1655" s="120"/>
      <c r="Q1655" s="120"/>
      <c r="R1655" s="120"/>
      <c r="S1655" s="120"/>
      <c r="T1655" s="120"/>
      <c r="U1655" s="120"/>
      <c r="V1655" s="120"/>
      <c r="W1655" s="120"/>
      <c r="X1655" s="120"/>
      <c r="Y1655" s="127"/>
      <c r="Z1655" s="127"/>
      <c r="AA1655" s="127"/>
      <c r="AB1655" s="127"/>
      <c r="AC1655" s="127"/>
      <c r="AD1655" s="127"/>
      <c r="AE1655" s="127"/>
      <c r="AF1655" s="127"/>
      <c r="AG1655" s="127"/>
      <c r="AH1655" s="127"/>
      <c r="AI1655" s="127"/>
      <c r="AJ1655" s="127"/>
      <c r="AK1655" s="127"/>
      <c r="AL1655" s="127"/>
      <c r="AM1655" s="127"/>
      <c r="AN1655" s="127"/>
      <c r="AO1655" s="127"/>
      <c r="AP1655" s="127"/>
      <c r="AR1655" s="113"/>
      <c r="AS1655" s="113"/>
      <c r="AT1655" s="113"/>
    </row>
    <row r="1656" spans="1:46" s="114" customFormat="1" x14ac:dyDescent="0.2">
      <c r="A1656" s="113"/>
      <c r="B1656" s="120"/>
      <c r="C1656" s="120"/>
      <c r="D1656" s="120"/>
      <c r="E1656" s="120"/>
      <c r="F1656" s="120"/>
      <c r="G1656" s="120"/>
      <c r="H1656" s="120"/>
      <c r="I1656" s="120"/>
      <c r="J1656" s="120"/>
      <c r="K1656" s="120"/>
      <c r="L1656" s="120"/>
      <c r="M1656" s="120"/>
      <c r="N1656" s="120"/>
      <c r="O1656" s="120"/>
      <c r="P1656" s="120"/>
      <c r="Q1656" s="120"/>
      <c r="R1656" s="120"/>
      <c r="S1656" s="120"/>
      <c r="T1656" s="120"/>
      <c r="U1656" s="120"/>
      <c r="V1656" s="120"/>
      <c r="W1656" s="120"/>
      <c r="X1656" s="120"/>
      <c r="Y1656" s="127"/>
      <c r="Z1656" s="127"/>
      <c r="AA1656" s="127"/>
      <c r="AB1656" s="127"/>
      <c r="AC1656" s="127"/>
      <c r="AD1656" s="127"/>
      <c r="AE1656" s="127"/>
      <c r="AF1656" s="127"/>
      <c r="AG1656" s="127"/>
      <c r="AH1656" s="127"/>
      <c r="AI1656" s="127"/>
      <c r="AJ1656" s="127"/>
      <c r="AK1656" s="127"/>
      <c r="AL1656" s="127"/>
      <c r="AM1656" s="127"/>
      <c r="AN1656" s="127"/>
      <c r="AO1656" s="127"/>
      <c r="AP1656" s="127"/>
      <c r="AR1656" s="113"/>
      <c r="AS1656" s="113"/>
      <c r="AT1656" s="113"/>
    </row>
    <row r="1657" spans="1:46" s="114" customFormat="1" x14ac:dyDescent="0.2">
      <c r="A1657" s="113"/>
      <c r="B1657" s="120"/>
      <c r="C1657" s="120"/>
      <c r="D1657" s="120"/>
      <c r="E1657" s="120"/>
      <c r="F1657" s="120"/>
      <c r="G1657" s="120"/>
      <c r="H1657" s="120"/>
      <c r="I1657" s="120"/>
      <c r="J1657" s="120"/>
      <c r="K1657" s="120"/>
      <c r="L1657" s="120"/>
      <c r="M1657" s="120"/>
      <c r="N1657" s="120"/>
      <c r="O1657" s="120"/>
      <c r="P1657" s="120"/>
      <c r="Q1657" s="120"/>
      <c r="R1657" s="120"/>
      <c r="S1657" s="120"/>
      <c r="T1657" s="120"/>
      <c r="U1657" s="120"/>
      <c r="V1657" s="120"/>
      <c r="W1657" s="120"/>
      <c r="X1657" s="120"/>
      <c r="Y1657" s="127"/>
      <c r="Z1657" s="127"/>
      <c r="AA1657" s="127"/>
      <c r="AB1657" s="127"/>
      <c r="AC1657" s="127"/>
      <c r="AD1657" s="127"/>
      <c r="AE1657" s="127"/>
      <c r="AF1657" s="127"/>
      <c r="AG1657" s="127"/>
      <c r="AH1657" s="127"/>
      <c r="AI1657" s="127"/>
      <c r="AJ1657" s="127"/>
      <c r="AK1657" s="127"/>
      <c r="AL1657" s="127"/>
      <c r="AM1657" s="127"/>
      <c r="AN1657" s="127"/>
      <c r="AO1657" s="127"/>
      <c r="AP1657" s="127"/>
      <c r="AR1657" s="113"/>
      <c r="AS1657" s="113"/>
      <c r="AT1657" s="113"/>
    </row>
    <row r="1658" spans="1:46" s="114" customFormat="1" x14ac:dyDescent="0.2">
      <c r="A1658" s="113"/>
      <c r="B1658" s="120"/>
      <c r="C1658" s="120"/>
      <c r="D1658" s="120"/>
      <c r="E1658" s="120"/>
      <c r="F1658" s="120"/>
      <c r="G1658" s="120"/>
      <c r="H1658" s="120"/>
      <c r="I1658" s="120"/>
      <c r="J1658" s="120"/>
      <c r="K1658" s="120"/>
      <c r="L1658" s="120"/>
      <c r="M1658" s="120"/>
      <c r="N1658" s="120"/>
      <c r="O1658" s="120"/>
      <c r="P1658" s="120"/>
      <c r="Q1658" s="120"/>
      <c r="R1658" s="120"/>
      <c r="S1658" s="120"/>
      <c r="T1658" s="120"/>
      <c r="U1658" s="120"/>
      <c r="V1658" s="120"/>
      <c r="W1658" s="120"/>
      <c r="X1658" s="120"/>
      <c r="Y1658" s="127"/>
      <c r="Z1658" s="127"/>
      <c r="AA1658" s="127"/>
      <c r="AB1658" s="127"/>
      <c r="AC1658" s="127"/>
      <c r="AD1658" s="127"/>
      <c r="AE1658" s="127"/>
      <c r="AF1658" s="127"/>
      <c r="AG1658" s="127"/>
      <c r="AH1658" s="127"/>
      <c r="AI1658" s="127"/>
      <c r="AJ1658" s="127"/>
      <c r="AK1658" s="127"/>
      <c r="AL1658" s="127"/>
      <c r="AM1658" s="127"/>
      <c r="AN1658" s="127"/>
      <c r="AO1658" s="127"/>
      <c r="AP1658" s="127"/>
      <c r="AR1658" s="113"/>
      <c r="AS1658" s="113"/>
      <c r="AT1658" s="113"/>
    </row>
    <row r="1659" spans="1:46" s="114" customFormat="1" x14ac:dyDescent="0.2">
      <c r="A1659" s="113"/>
      <c r="B1659" s="120"/>
      <c r="C1659" s="120"/>
      <c r="D1659" s="120"/>
      <c r="E1659" s="120"/>
      <c r="F1659" s="120"/>
      <c r="G1659" s="120"/>
      <c r="H1659" s="120"/>
      <c r="I1659" s="120"/>
      <c r="J1659" s="120"/>
      <c r="K1659" s="120"/>
      <c r="L1659" s="120"/>
      <c r="M1659" s="120"/>
      <c r="N1659" s="120"/>
      <c r="O1659" s="120"/>
      <c r="P1659" s="120"/>
      <c r="Q1659" s="120"/>
      <c r="R1659" s="120"/>
      <c r="S1659" s="120"/>
      <c r="T1659" s="120"/>
      <c r="U1659" s="120"/>
      <c r="V1659" s="120"/>
      <c r="W1659" s="120"/>
      <c r="X1659" s="120"/>
      <c r="Y1659" s="127"/>
      <c r="Z1659" s="127"/>
      <c r="AA1659" s="127"/>
      <c r="AB1659" s="127"/>
      <c r="AC1659" s="127"/>
      <c r="AD1659" s="127"/>
      <c r="AE1659" s="127"/>
      <c r="AF1659" s="127"/>
      <c r="AG1659" s="127"/>
      <c r="AH1659" s="127"/>
      <c r="AI1659" s="127"/>
      <c r="AJ1659" s="127"/>
      <c r="AK1659" s="127"/>
      <c r="AL1659" s="127"/>
      <c r="AM1659" s="127"/>
      <c r="AN1659" s="127"/>
      <c r="AO1659" s="127"/>
      <c r="AP1659" s="127"/>
      <c r="AR1659" s="113"/>
      <c r="AS1659" s="113"/>
      <c r="AT1659" s="113"/>
    </row>
    <row r="1660" spans="1:46" s="114" customFormat="1" x14ac:dyDescent="0.2">
      <c r="A1660" s="113"/>
      <c r="B1660" s="120"/>
      <c r="C1660" s="120"/>
      <c r="D1660" s="120"/>
      <c r="E1660" s="120"/>
      <c r="F1660" s="120"/>
      <c r="G1660" s="120"/>
      <c r="H1660" s="120"/>
      <c r="I1660" s="120"/>
      <c r="J1660" s="120"/>
      <c r="K1660" s="120"/>
      <c r="L1660" s="120"/>
      <c r="M1660" s="120"/>
      <c r="N1660" s="120"/>
      <c r="O1660" s="120"/>
      <c r="P1660" s="120"/>
      <c r="Q1660" s="120"/>
      <c r="R1660" s="120"/>
      <c r="S1660" s="120"/>
      <c r="T1660" s="120"/>
      <c r="U1660" s="120"/>
      <c r="V1660" s="120"/>
      <c r="W1660" s="120"/>
      <c r="X1660" s="120"/>
      <c r="Y1660" s="127"/>
      <c r="Z1660" s="127"/>
      <c r="AA1660" s="127"/>
      <c r="AB1660" s="127"/>
      <c r="AC1660" s="127"/>
      <c r="AD1660" s="127"/>
      <c r="AE1660" s="127"/>
      <c r="AF1660" s="127"/>
      <c r="AG1660" s="127"/>
      <c r="AH1660" s="127"/>
      <c r="AI1660" s="127"/>
      <c r="AJ1660" s="127"/>
      <c r="AK1660" s="127"/>
      <c r="AL1660" s="127"/>
      <c r="AM1660" s="127"/>
      <c r="AN1660" s="127"/>
      <c r="AO1660" s="127"/>
      <c r="AP1660" s="127"/>
      <c r="AR1660" s="113"/>
      <c r="AS1660" s="113"/>
      <c r="AT1660" s="113"/>
    </row>
    <row r="1661" spans="1:46" s="114" customFormat="1" x14ac:dyDescent="0.2">
      <c r="A1661" s="113"/>
      <c r="B1661" s="120"/>
      <c r="C1661" s="120"/>
      <c r="D1661" s="120"/>
      <c r="E1661" s="120"/>
      <c r="F1661" s="120"/>
      <c r="G1661" s="120"/>
      <c r="H1661" s="120"/>
      <c r="I1661" s="120"/>
      <c r="J1661" s="120"/>
      <c r="K1661" s="120"/>
      <c r="L1661" s="120"/>
      <c r="M1661" s="120"/>
      <c r="N1661" s="120"/>
      <c r="O1661" s="120"/>
      <c r="P1661" s="120"/>
      <c r="Q1661" s="120"/>
      <c r="R1661" s="120"/>
      <c r="S1661" s="120"/>
      <c r="T1661" s="120"/>
      <c r="U1661" s="120"/>
      <c r="V1661" s="120"/>
      <c r="W1661" s="120"/>
      <c r="X1661" s="120"/>
      <c r="Y1661" s="127"/>
      <c r="Z1661" s="127"/>
      <c r="AA1661" s="127"/>
      <c r="AB1661" s="127"/>
      <c r="AC1661" s="127"/>
      <c r="AD1661" s="127"/>
      <c r="AE1661" s="127"/>
      <c r="AF1661" s="127"/>
      <c r="AG1661" s="127"/>
      <c r="AH1661" s="127"/>
      <c r="AI1661" s="127"/>
      <c r="AJ1661" s="127"/>
      <c r="AK1661" s="127"/>
      <c r="AL1661" s="127"/>
      <c r="AM1661" s="127"/>
      <c r="AN1661" s="127"/>
      <c r="AO1661" s="127"/>
      <c r="AP1661" s="127"/>
      <c r="AR1661" s="113"/>
      <c r="AS1661" s="113"/>
      <c r="AT1661" s="113"/>
    </row>
    <row r="1662" spans="1:46" s="114" customFormat="1" x14ac:dyDescent="0.2">
      <c r="A1662" s="113"/>
      <c r="B1662" s="120"/>
      <c r="C1662" s="120"/>
      <c r="D1662" s="120"/>
      <c r="E1662" s="120"/>
      <c r="F1662" s="120"/>
      <c r="G1662" s="120"/>
      <c r="H1662" s="120"/>
      <c r="I1662" s="120"/>
      <c r="J1662" s="120"/>
      <c r="K1662" s="120"/>
      <c r="L1662" s="120"/>
      <c r="M1662" s="120"/>
      <c r="N1662" s="120"/>
      <c r="O1662" s="120"/>
      <c r="P1662" s="120"/>
      <c r="Q1662" s="120"/>
      <c r="R1662" s="120"/>
      <c r="S1662" s="120"/>
      <c r="T1662" s="120"/>
      <c r="U1662" s="120"/>
      <c r="V1662" s="120"/>
      <c r="W1662" s="120"/>
      <c r="X1662" s="120"/>
      <c r="Y1662" s="127"/>
      <c r="Z1662" s="127"/>
      <c r="AA1662" s="127"/>
      <c r="AB1662" s="127"/>
      <c r="AC1662" s="127"/>
      <c r="AD1662" s="127"/>
      <c r="AE1662" s="127"/>
      <c r="AF1662" s="127"/>
      <c r="AG1662" s="127"/>
      <c r="AH1662" s="127"/>
      <c r="AI1662" s="127"/>
      <c r="AJ1662" s="127"/>
      <c r="AK1662" s="127"/>
      <c r="AL1662" s="127"/>
      <c r="AM1662" s="127"/>
      <c r="AN1662" s="127"/>
      <c r="AO1662" s="127"/>
      <c r="AP1662" s="127"/>
      <c r="AR1662" s="113"/>
      <c r="AS1662" s="113"/>
      <c r="AT1662" s="113"/>
    </row>
    <row r="1663" spans="1:46" s="114" customFormat="1" x14ac:dyDescent="0.2">
      <c r="A1663" s="113"/>
      <c r="B1663" s="120"/>
      <c r="C1663" s="120"/>
      <c r="D1663" s="120"/>
      <c r="E1663" s="120"/>
      <c r="F1663" s="120"/>
      <c r="G1663" s="120"/>
      <c r="H1663" s="120"/>
      <c r="I1663" s="120"/>
      <c r="J1663" s="120"/>
      <c r="K1663" s="120"/>
      <c r="L1663" s="120"/>
      <c r="M1663" s="120"/>
      <c r="N1663" s="120"/>
      <c r="O1663" s="120"/>
      <c r="P1663" s="120"/>
      <c r="Q1663" s="120"/>
      <c r="R1663" s="120"/>
      <c r="S1663" s="120"/>
      <c r="T1663" s="120"/>
      <c r="U1663" s="120"/>
      <c r="V1663" s="120"/>
      <c r="W1663" s="120"/>
      <c r="X1663" s="120"/>
      <c r="Y1663" s="127"/>
      <c r="Z1663" s="127"/>
      <c r="AA1663" s="127"/>
      <c r="AB1663" s="127"/>
      <c r="AC1663" s="127"/>
      <c r="AD1663" s="127"/>
      <c r="AE1663" s="127"/>
      <c r="AF1663" s="127"/>
      <c r="AG1663" s="127"/>
      <c r="AH1663" s="127"/>
      <c r="AI1663" s="127"/>
      <c r="AJ1663" s="127"/>
      <c r="AK1663" s="127"/>
      <c r="AL1663" s="127"/>
      <c r="AM1663" s="127"/>
      <c r="AN1663" s="127"/>
      <c r="AO1663" s="127"/>
      <c r="AP1663" s="127"/>
      <c r="AR1663" s="113"/>
      <c r="AS1663" s="113"/>
      <c r="AT1663" s="113"/>
    </row>
    <row r="1664" spans="1:46" s="114" customFormat="1" x14ac:dyDescent="0.2">
      <c r="A1664" s="113"/>
      <c r="B1664" s="120"/>
      <c r="C1664" s="120"/>
      <c r="D1664" s="120"/>
      <c r="E1664" s="120"/>
      <c r="F1664" s="120"/>
      <c r="G1664" s="120"/>
      <c r="H1664" s="120"/>
      <c r="I1664" s="120"/>
      <c r="J1664" s="120"/>
      <c r="K1664" s="120"/>
      <c r="L1664" s="120"/>
      <c r="M1664" s="120"/>
      <c r="N1664" s="120"/>
      <c r="O1664" s="120"/>
      <c r="P1664" s="120"/>
      <c r="Q1664" s="120"/>
      <c r="R1664" s="120"/>
      <c r="S1664" s="120"/>
      <c r="T1664" s="120"/>
      <c r="U1664" s="120"/>
      <c r="V1664" s="120"/>
      <c r="W1664" s="120"/>
      <c r="X1664" s="120"/>
      <c r="Y1664" s="127"/>
      <c r="Z1664" s="127"/>
      <c r="AA1664" s="127"/>
      <c r="AB1664" s="127"/>
      <c r="AC1664" s="127"/>
      <c r="AD1664" s="127"/>
      <c r="AE1664" s="127"/>
      <c r="AF1664" s="127"/>
      <c r="AG1664" s="127"/>
      <c r="AH1664" s="127"/>
      <c r="AI1664" s="127"/>
      <c r="AJ1664" s="127"/>
      <c r="AK1664" s="127"/>
      <c r="AL1664" s="127"/>
      <c r="AM1664" s="127"/>
      <c r="AN1664" s="127"/>
      <c r="AO1664" s="127"/>
      <c r="AP1664" s="127"/>
      <c r="AR1664" s="113"/>
      <c r="AS1664" s="113"/>
      <c r="AT1664" s="113"/>
    </row>
    <row r="1665" spans="1:46" s="114" customFormat="1" x14ac:dyDescent="0.2">
      <c r="A1665" s="113"/>
      <c r="B1665" s="120"/>
      <c r="C1665" s="120"/>
      <c r="D1665" s="120"/>
      <c r="E1665" s="120"/>
      <c r="F1665" s="120"/>
      <c r="G1665" s="120"/>
      <c r="H1665" s="120"/>
      <c r="I1665" s="120"/>
      <c r="J1665" s="120"/>
      <c r="K1665" s="120"/>
      <c r="L1665" s="120"/>
      <c r="M1665" s="120"/>
      <c r="N1665" s="120"/>
      <c r="O1665" s="120"/>
      <c r="P1665" s="120"/>
      <c r="Q1665" s="120"/>
      <c r="R1665" s="120"/>
      <c r="S1665" s="120"/>
      <c r="T1665" s="120"/>
      <c r="U1665" s="120"/>
      <c r="V1665" s="120"/>
      <c r="W1665" s="120"/>
      <c r="X1665" s="120"/>
      <c r="Y1665" s="127"/>
      <c r="Z1665" s="127"/>
      <c r="AA1665" s="127"/>
      <c r="AB1665" s="127"/>
      <c r="AC1665" s="127"/>
      <c r="AD1665" s="127"/>
      <c r="AE1665" s="127"/>
      <c r="AF1665" s="127"/>
      <c r="AG1665" s="127"/>
      <c r="AH1665" s="127"/>
      <c r="AI1665" s="127"/>
      <c r="AJ1665" s="127"/>
      <c r="AK1665" s="127"/>
      <c r="AL1665" s="127"/>
      <c r="AM1665" s="127"/>
      <c r="AN1665" s="127"/>
      <c r="AO1665" s="127"/>
      <c r="AP1665" s="127"/>
      <c r="AR1665" s="113"/>
      <c r="AS1665" s="113"/>
      <c r="AT1665" s="113"/>
    </row>
    <row r="1666" spans="1:46" s="114" customFormat="1" x14ac:dyDescent="0.2">
      <c r="A1666" s="113"/>
      <c r="B1666" s="120"/>
      <c r="C1666" s="120"/>
      <c r="D1666" s="120"/>
      <c r="E1666" s="120"/>
      <c r="F1666" s="120"/>
      <c r="G1666" s="120"/>
      <c r="H1666" s="120"/>
      <c r="I1666" s="120"/>
      <c r="J1666" s="120"/>
      <c r="K1666" s="120"/>
      <c r="L1666" s="120"/>
      <c r="M1666" s="120"/>
      <c r="N1666" s="120"/>
      <c r="O1666" s="120"/>
      <c r="P1666" s="120"/>
      <c r="Q1666" s="120"/>
      <c r="R1666" s="120"/>
      <c r="S1666" s="120"/>
      <c r="T1666" s="120"/>
      <c r="U1666" s="120"/>
      <c r="V1666" s="120"/>
      <c r="W1666" s="120"/>
      <c r="X1666" s="120"/>
      <c r="Y1666" s="127"/>
      <c r="Z1666" s="127"/>
      <c r="AA1666" s="127"/>
      <c r="AB1666" s="127"/>
      <c r="AC1666" s="127"/>
      <c r="AD1666" s="127"/>
      <c r="AE1666" s="127"/>
      <c r="AF1666" s="127"/>
      <c r="AG1666" s="127"/>
      <c r="AH1666" s="127"/>
      <c r="AI1666" s="127"/>
      <c r="AJ1666" s="127"/>
      <c r="AK1666" s="127"/>
      <c r="AL1666" s="127"/>
      <c r="AM1666" s="127"/>
      <c r="AN1666" s="127"/>
      <c r="AO1666" s="127"/>
      <c r="AP1666" s="127"/>
      <c r="AR1666" s="113"/>
      <c r="AS1666" s="113"/>
      <c r="AT1666" s="113"/>
    </row>
    <row r="1667" spans="1:46" s="114" customFormat="1" x14ac:dyDescent="0.2">
      <c r="A1667" s="113"/>
      <c r="B1667" s="120"/>
      <c r="C1667" s="120"/>
      <c r="D1667" s="120"/>
      <c r="E1667" s="120"/>
      <c r="F1667" s="120"/>
      <c r="G1667" s="120"/>
      <c r="H1667" s="120"/>
      <c r="I1667" s="120"/>
      <c r="J1667" s="120"/>
      <c r="K1667" s="120"/>
      <c r="L1667" s="120"/>
      <c r="M1667" s="120"/>
      <c r="N1667" s="120"/>
      <c r="O1667" s="120"/>
      <c r="P1667" s="120"/>
      <c r="Q1667" s="120"/>
      <c r="R1667" s="120"/>
      <c r="S1667" s="120"/>
      <c r="T1667" s="120"/>
      <c r="U1667" s="120"/>
      <c r="V1667" s="120"/>
      <c r="W1667" s="120"/>
      <c r="X1667" s="120"/>
      <c r="Y1667" s="127"/>
      <c r="Z1667" s="127"/>
      <c r="AA1667" s="127"/>
      <c r="AB1667" s="127"/>
      <c r="AC1667" s="127"/>
      <c r="AD1667" s="127"/>
      <c r="AE1667" s="127"/>
      <c r="AF1667" s="127"/>
      <c r="AG1667" s="127"/>
      <c r="AH1667" s="127"/>
      <c r="AI1667" s="127"/>
      <c r="AJ1667" s="127"/>
      <c r="AK1667" s="127"/>
      <c r="AL1667" s="127"/>
      <c r="AM1667" s="127"/>
      <c r="AN1667" s="127"/>
      <c r="AO1667" s="127"/>
      <c r="AP1667" s="127"/>
      <c r="AR1667" s="113"/>
      <c r="AS1667" s="113"/>
      <c r="AT1667" s="113"/>
    </row>
    <row r="1668" spans="1:46" s="114" customFormat="1" x14ac:dyDescent="0.2">
      <c r="A1668" s="113"/>
      <c r="B1668" s="120"/>
      <c r="C1668" s="120"/>
      <c r="D1668" s="120"/>
      <c r="E1668" s="120"/>
      <c r="F1668" s="120"/>
      <c r="G1668" s="120"/>
      <c r="H1668" s="120"/>
      <c r="I1668" s="120"/>
      <c r="J1668" s="120"/>
      <c r="K1668" s="120"/>
      <c r="L1668" s="120"/>
      <c r="M1668" s="120"/>
      <c r="N1668" s="120"/>
      <c r="O1668" s="120"/>
      <c r="P1668" s="120"/>
      <c r="Q1668" s="120"/>
      <c r="R1668" s="120"/>
      <c r="S1668" s="120"/>
      <c r="T1668" s="120"/>
      <c r="U1668" s="120"/>
      <c r="V1668" s="120"/>
      <c r="W1668" s="120"/>
      <c r="X1668" s="120"/>
      <c r="Y1668" s="127"/>
      <c r="Z1668" s="127"/>
      <c r="AA1668" s="127"/>
      <c r="AB1668" s="127"/>
      <c r="AC1668" s="127"/>
      <c r="AD1668" s="127"/>
      <c r="AE1668" s="127"/>
      <c r="AF1668" s="127"/>
      <c r="AG1668" s="127"/>
      <c r="AH1668" s="127"/>
      <c r="AI1668" s="127"/>
      <c r="AJ1668" s="127"/>
      <c r="AK1668" s="127"/>
      <c r="AL1668" s="127"/>
      <c r="AM1668" s="127"/>
      <c r="AN1668" s="127"/>
      <c r="AO1668" s="127"/>
      <c r="AP1668" s="127"/>
      <c r="AR1668" s="113"/>
      <c r="AS1668" s="113"/>
      <c r="AT1668" s="113"/>
    </row>
    <row r="1669" spans="1:46" s="114" customFormat="1" x14ac:dyDescent="0.2">
      <c r="A1669" s="113"/>
      <c r="B1669" s="120"/>
      <c r="C1669" s="120"/>
      <c r="D1669" s="120"/>
      <c r="E1669" s="120"/>
      <c r="F1669" s="120"/>
      <c r="G1669" s="120"/>
      <c r="H1669" s="120"/>
      <c r="I1669" s="120"/>
      <c r="J1669" s="120"/>
      <c r="K1669" s="120"/>
      <c r="L1669" s="120"/>
      <c r="M1669" s="120"/>
      <c r="N1669" s="120"/>
      <c r="O1669" s="120"/>
      <c r="P1669" s="120"/>
      <c r="Q1669" s="120"/>
      <c r="R1669" s="120"/>
      <c r="S1669" s="120"/>
      <c r="T1669" s="120"/>
      <c r="U1669" s="120"/>
      <c r="V1669" s="120"/>
      <c r="W1669" s="120"/>
      <c r="X1669" s="120"/>
      <c r="Y1669" s="127"/>
      <c r="Z1669" s="127"/>
      <c r="AA1669" s="127"/>
      <c r="AB1669" s="127"/>
      <c r="AC1669" s="127"/>
      <c r="AD1669" s="127"/>
      <c r="AE1669" s="127"/>
      <c r="AF1669" s="127"/>
      <c r="AG1669" s="127"/>
      <c r="AH1669" s="127"/>
      <c r="AI1669" s="127"/>
      <c r="AJ1669" s="127"/>
      <c r="AK1669" s="127"/>
      <c r="AL1669" s="127"/>
      <c r="AM1669" s="127"/>
      <c r="AN1669" s="127"/>
      <c r="AO1669" s="127"/>
      <c r="AP1669" s="127"/>
      <c r="AR1669" s="113"/>
      <c r="AS1669" s="113"/>
      <c r="AT1669" s="113"/>
    </row>
    <row r="1670" spans="1:46" s="114" customFormat="1" x14ac:dyDescent="0.2">
      <c r="A1670" s="113"/>
      <c r="B1670" s="120"/>
      <c r="C1670" s="120"/>
      <c r="D1670" s="120"/>
      <c r="E1670" s="120"/>
      <c r="F1670" s="120"/>
      <c r="G1670" s="120"/>
      <c r="H1670" s="120"/>
      <c r="I1670" s="120"/>
      <c r="J1670" s="120"/>
      <c r="K1670" s="120"/>
      <c r="L1670" s="120"/>
      <c r="M1670" s="120"/>
      <c r="N1670" s="120"/>
      <c r="O1670" s="120"/>
      <c r="P1670" s="120"/>
      <c r="Q1670" s="120"/>
      <c r="R1670" s="120"/>
      <c r="S1670" s="120"/>
      <c r="T1670" s="120"/>
      <c r="U1670" s="120"/>
      <c r="V1670" s="120"/>
      <c r="W1670" s="120"/>
      <c r="X1670" s="120"/>
      <c r="Y1670" s="127"/>
      <c r="Z1670" s="127"/>
      <c r="AA1670" s="127"/>
      <c r="AB1670" s="127"/>
      <c r="AC1670" s="127"/>
      <c r="AD1670" s="127"/>
      <c r="AE1670" s="127"/>
      <c r="AF1670" s="127"/>
      <c r="AG1670" s="127"/>
      <c r="AH1670" s="127"/>
      <c r="AI1670" s="127"/>
      <c r="AJ1670" s="127"/>
      <c r="AK1670" s="127"/>
      <c r="AL1670" s="127"/>
      <c r="AM1670" s="127"/>
      <c r="AN1670" s="127"/>
      <c r="AO1670" s="127"/>
      <c r="AP1670" s="127"/>
      <c r="AR1670" s="113"/>
      <c r="AS1670" s="113"/>
      <c r="AT1670" s="113"/>
    </row>
    <row r="1671" spans="1:46" s="114" customFormat="1" x14ac:dyDescent="0.2">
      <c r="A1671" s="113"/>
      <c r="B1671" s="120"/>
      <c r="C1671" s="120"/>
      <c r="D1671" s="120"/>
      <c r="E1671" s="120"/>
      <c r="F1671" s="120"/>
      <c r="G1671" s="120"/>
      <c r="H1671" s="120"/>
      <c r="I1671" s="120"/>
      <c r="J1671" s="120"/>
      <c r="K1671" s="120"/>
      <c r="L1671" s="120"/>
      <c r="M1671" s="120"/>
      <c r="N1671" s="120"/>
      <c r="O1671" s="120"/>
      <c r="P1671" s="120"/>
      <c r="Q1671" s="120"/>
      <c r="R1671" s="120"/>
      <c r="S1671" s="120"/>
      <c r="T1671" s="120"/>
      <c r="U1671" s="120"/>
      <c r="V1671" s="120"/>
      <c r="W1671" s="120"/>
      <c r="X1671" s="120"/>
      <c r="Y1671" s="127"/>
      <c r="Z1671" s="127"/>
      <c r="AA1671" s="127"/>
      <c r="AB1671" s="127"/>
      <c r="AC1671" s="127"/>
      <c r="AD1671" s="127"/>
      <c r="AE1671" s="127"/>
      <c r="AF1671" s="127"/>
      <c r="AG1671" s="127"/>
      <c r="AH1671" s="127"/>
      <c r="AI1671" s="127"/>
      <c r="AJ1671" s="127"/>
      <c r="AK1671" s="127"/>
      <c r="AL1671" s="127"/>
      <c r="AM1671" s="127"/>
      <c r="AN1671" s="127"/>
      <c r="AO1671" s="127"/>
      <c r="AP1671" s="127"/>
      <c r="AR1671" s="113"/>
      <c r="AS1671" s="113"/>
      <c r="AT1671" s="113"/>
    </row>
    <row r="1672" spans="1:46" s="114" customFormat="1" x14ac:dyDescent="0.2">
      <c r="A1672" s="113"/>
      <c r="B1672" s="120"/>
      <c r="C1672" s="120"/>
      <c r="D1672" s="120"/>
      <c r="E1672" s="120"/>
      <c r="F1672" s="120"/>
      <c r="G1672" s="120"/>
      <c r="H1672" s="120"/>
      <c r="I1672" s="120"/>
      <c r="J1672" s="120"/>
      <c r="K1672" s="120"/>
      <c r="L1672" s="120"/>
      <c r="M1672" s="120"/>
      <c r="N1672" s="120"/>
      <c r="O1672" s="120"/>
      <c r="P1672" s="120"/>
      <c r="Q1672" s="120"/>
      <c r="R1672" s="120"/>
      <c r="S1672" s="120"/>
      <c r="T1672" s="120"/>
      <c r="U1672" s="120"/>
      <c r="V1672" s="120"/>
      <c r="W1672" s="120"/>
      <c r="X1672" s="120"/>
      <c r="Y1672" s="127"/>
      <c r="Z1672" s="127"/>
      <c r="AA1672" s="127"/>
      <c r="AB1672" s="127"/>
      <c r="AC1672" s="127"/>
      <c r="AD1672" s="127"/>
      <c r="AE1672" s="127"/>
      <c r="AF1672" s="127"/>
      <c r="AG1672" s="127"/>
      <c r="AH1672" s="127"/>
      <c r="AI1672" s="127"/>
      <c r="AJ1672" s="127"/>
      <c r="AK1672" s="127"/>
      <c r="AL1672" s="127"/>
      <c r="AM1672" s="127"/>
      <c r="AN1672" s="127"/>
      <c r="AO1672" s="127"/>
      <c r="AP1672" s="127"/>
      <c r="AR1672" s="113"/>
      <c r="AS1672" s="113"/>
      <c r="AT1672" s="113"/>
    </row>
    <row r="1673" spans="1:46" s="114" customFormat="1" x14ac:dyDescent="0.2">
      <c r="A1673" s="113"/>
      <c r="B1673" s="120"/>
      <c r="C1673" s="120"/>
      <c r="D1673" s="120"/>
      <c r="E1673" s="120"/>
      <c r="F1673" s="120"/>
      <c r="G1673" s="120"/>
      <c r="H1673" s="120"/>
      <c r="I1673" s="120"/>
      <c r="J1673" s="120"/>
      <c r="K1673" s="120"/>
      <c r="L1673" s="120"/>
      <c r="M1673" s="120"/>
      <c r="N1673" s="120"/>
      <c r="O1673" s="120"/>
      <c r="P1673" s="120"/>
      <c r="Q1673" s="120"/>
      <c r="R1673" s="120"/>
      <c r="S1673" s="120"/>
      <c r="T1673" s="120"/>
      <c r="U1673" s="120"/>
      <c r="V1673" s="120"/>
      <c r="W1673" s="120"/>
      <c r="X1673" s="120"/>
      <c r="Y1673" s="127"/>
      <c r="Z1673" s="127"/>
      <c r="AA1673" s="127"/>
      <c r="AB1673" s="127"/>
      <c r="AC1673" s="127"/>
      <c r="AD1673" s="127"/>
      <c r="AE1673" s="127"/>
      <c r="AF1673" s="127"/>
      <c r="AG1673" s="127"/>
      <c r="AH1673" s="127"/>
      <c r="AI1673" s="127"/>
      <c r="AJ1673" s="127"/>
      <c r="AK1673" s="127"/>
      <c r="AL1673" s="127"/>
      <c r="AM1673" s="127"/>
      <c r="AN1673" s="127"/>
      <c r="AO1673" s="127"/>
      <c r="AP1673" s="127"/>
      <c r="AR1673" s="113"/>
      <c r="AS1673" s="113"/>
      <c r="AT1673" s="113"/>
    </row>
    <row r="1674" spans="1:46" s="114" customFormat="1" x14ac:dyDescent="0.2">
      <c r="A1674" s="113"/>
      <c r="B1674" s="120"/>
      <c r="C1674" s="120"/>
      <c r="D1674" s="120"/>
      <c r="E1674" s="120"/>
      <c r="F1674" s="120"/>
      <c r="G1674" s="120"/>
      <c r="H1674" s="120"/>
      <c r="I1674" s="120"/>
      <c r="J1674" s="120"/>
      <c r="K1674" s="120"/>
      <c r="L1674" s="120"/>
      <c r="M1674" s="120"/>
      <c r="N1674" s="120"/>
      <c r="O1674" s="120"/>
      <c r="P1674" s="120"/>
      <c r="Q1674" s="120"/>
      <c r="R1674" s="120"/>
      <c r="S1674" s="120"/>
      <c r="T1674" s="120"/>
      <c r="U1674" s="120"/>
      <c r="V1674" s="120"/>
      <c r="W1674" s="120"/>
      <c r="X1674" s="120"/>
      <c r="Y1674" s="127"/>
      <c r="Z1674" s="127"/>
      <c r="AA1674" s="127"/>
      <c r="AB1674" s="127"/>
      <c r="AC1674" s="127"/>
      <c r="AD1674" s="127"/>
      <c r="AE1674" s="127"/>
      <c r="AF1674" s="127"/>
      <c r="AG1674" s="127"/>
      <c r="AH1674" s="127"/>
      <c r="AI1674" s="127"/>
      <c r="AJ1674" s="127"/>
      <c r="AK1674" s="127"/>
      <c r="AL1674" s="127"/>
      <c r="AM1674" s="127"/>
      <c r="AN1674" s="127"/>
      <c r="AO1674" s="127"/>
      <c r="AP1674" s="127"/>
      <c r="AR1674" s="113"/>
      <c r="AS1674" s="113"/>
      <c r="AT1674" s="113"/>
    </row>
    <row r="1675" spans="1:46" s="114" customFormat="1" x14ac:dyDescent="0.2">
      <c r="A1675" s="113"/>
      <c r="B1675" s="120"/>
      <c r="C1675" s="120"/>
      <c r="D1675" s="120"/>
      <c r="E1675" s="120"/>
      <c r="F1675" s="120"/>
      <c r="G1675" s="120"/>
      <c r="H1675" s="120"/>
      <c r="I1675" s="120"/>
      <c r="J1675" s="120"/>
      <c r="K1675" s="120"/>
      <c r="L1675" s="120"/>
      <c r="M1675" s="120"/>
      <c r="N1675" s="120"/>
      <c r="O1675" s="120"/>
      <c r="P1675" s="120"/>
      <c r="Q1675" s="120"/>
      <c r="R1675" s="120"/>
      <c r="S1675" s="120"/>
      <c r="T1675" s="120"/>
      <c r="U1675" s="120"/>
      <c r="V1675" s="120"/>
      <c r="W1675" s="120"/>
      <c r="X1675" s="120"/>
      <c r="Y1675" s="127"/>
      <c r="Z1675" s="127"/>
      <c r="AA1675" s="127"/>
      <c r="AB1675" s="127"/>
      <c r="AC1675" s="127"/>
      <c r="AD1675" s="127"/>
      <c r="AE1675" s="127"/>
      <c r="AF1675" s="127"/>
      <c r="AG1675" s="127"/>
      <c r="AH1675" s="127"/>
      <c r="AI1675" s="127"/>
      <c r="AJ1675" s="127"/>
      <c r="AK1675" s="127"/>
      <c r="AL1675" s="127"/>
      <c r="AM1675" s="127"/>
      <c r="AN1675" s="127"/>
      <c r="AO1675" s="127"/>
      <c r="AP1675" s="127"/>
      <c r="AR1675" s="113"/>
      <c r="AS1675" s="113"/>
      <c r="AT1675" s="113"/>
    </row>
    <row r="1676" spans="1:46" s="114" customFormat="1" x14ac:dyDescent="0.2">
      <c r="A1676" s="113"/>
      <c r="B1676" s="120"/>
      <c r="C1676" s="120"/>
      <c r="D1676" s="120"/>
      <c r="E1676" s="120"/>
      <c r="F1676" s="120"/>
      <c r="G1676" s="120"/>
      <c r="H1676" s="120"/>
      <c r="I1676" s="120"/>
      <c r="J1676" s="120"/>
      <c r="K1676" s="120"/>
      <c r="L1676" s="120"/>
      <c r="M1676" s="120"/>
      <c r="N1676" s="120"/>
      <c r="O1676" s="120"/>
      <c r="P1676" s="120"/>
      <c r="Q1676" s="120"/>
      <c r="R1676" s="120"/>
      <c r="S1676" s="120"/>
      <c r="T1676" s="120"/>
      <c r="U1676" s="120"/>
      <c r="V1676" s="120"/>
      <c r="W1676" s="120"/>
      <c r="X1676" s="120"/>
      <c r="Y1676" s="127"/>
      <c r="Z1676" s="127"/>
      <c r="AA1676" s="127"/>
      <c r="AB1676" s="127"/>
      <c r="AC1676" s="127"/>
      <c r="AD1676" s="127"/>
      <c r="AE1676" s="127"/>
      <c r="AF1676" s="127"/>
      <c r="AG1676" s="127"/>
      <c r="AH1676" s="127"/>
      <c r="AI1676" s="127"/>
      <c r="AJ1676" s="127"/>
      <c r="AK1676" s="127"/>
      <c r="AL1676" s="127"/>
      <c r="AM1676" s="127"/>
      <c r="AN1676" s="127"/>
      <c r="AO1676" s="127"/>
      <c r="AP1676" s="127"/>
      <c r="AR1676" s="113"/>
      <c r="AS1676" s="113"/>
      <c r="AT1676" s="113"/>
    </row>
    <row r="1677" spans="1:46" s="114" customFormat="1" x14ac:dyDescent="0.2">
      <c r="A1677" s="113"/>
      <c r="B1677" s="120"/>
      <c r="C1677" s="120"/>
      <c r="D1677" s="120"/>
      <c r="E1677" s="120"/>
      <c r="F1677" s="120"/>
      <c r="G1677" s="120"/>
      <c r="H1677" s="120"/>
      <c r="I1677" s="120"/>
      <c r="J1677" s="120"/>
      <c r="K1677" s="120"/>
      <c r="L1677" s="120"/>
      <c r="M1677" s="120"/>
      <c r="N1677" s="120"/>
      <c r="O1677" s="120"/>
      <c r="P1677" s="120"/>
      <c r="Q1677" s="120"/>
      <c r="R1677" s="120"/>
      <c r="S1677" s="120"/>
      <c r="T1677" s="120"/>
      <c r="U1677" s="120"/>
      <c r="V1677" s="120"/>
      <c r="W1677" s="120"/>
      <c r="X1677" s="120"/>
      <c r="Y1677" s="127"/>
      <c r="Z1677" s="127"/>
      <c r="AA1677" s="127"/>
      <c r="AB1677" s="127"/>
      <c r="AC1677" s="127"/>
      <c r="AD1677" s="127"/>
      <c r="AE1677" s="127"/>
      <c r="AF1677" s="127"/>
      <c r="AG1677" s="127"/>
      <c r="AH1677" s="127"/>
      <c r="AI1677" s="127"/>
      <c r="AJ1677" s="127"/>
      <c r="AK1677" s="127"/>
      <c r="AL1677" s="127"/>
      <c r="AM1677" s="127"/>
      <c r="AN1677" s="127"/>
      <c r="AO1677" s="127"/>
      <c r="AP1677" s="127"/>
      <c r="AR1677" s="113"/>
      <c r="AS1677" s="113"/>
      <c r="AT1677" s="113"/>
    </row>
    <row r="1678" spans="1:46" s="114" customFormat="1" x14ac:dyDescent="0.2">
      <c r="A1678" s="113"/>
      <c r="B1678" s="120"/>
      <c r="C1678" s="120"/>
      <c r="D1678" s="120"/>
      <c r="E1678" s="120"/>
      <c r="F1678" s="120"/>
      <c r="G1678" s="120"/>
      <c r="H1678" s="120"/>
      <c r="I1678" s="120"/>
      <c r="J1678" s="120"/>
      <c r="K1678" s="120"/>
      <c r="L1678" s="120"/>
      <c r="M1678" s="120"/>
      <c r="N1678" s="120"/>
      <c r="O1678" s="120"/>
      <c r="P1678" s="120"/>
      <c r="Q1678" s="120"/>
      <c r="R1678" s="120"/>
      <c r="S1678" s="120"/>
      <c r="T1678" s="120"/>
      <c r="U1678" s="120"/>
      <c r="V1678" s="120"/>
      <c r="W1678" s="120"/>
      <c r="X1678" s="120"/>
      <c r="Y1678" s="127"/>
      <c r="Z1678" s="127"/>
      <c r="AA1678" s="127"/>
      <c r="AB1678" s="127"/>
      <c r="AC1678" s="127"/>
      <c r="AD1678" s="127"/>
      <c r="AE1678" s="127"/>
      <c r="AF1678" s="127"/>
      <c r="AG1678" s="127"/>
      <c r="AH1678" s="127"/>
      <c r="AI1678" s="127"/>
      <c r="AJ1678" s="127"/>
      <c r="AK1678" s="127"/>
      <c r="AL1678" s="127"/>
      <c r="AM1678" s="127"/>
      <c r="AN1678" s="127"/>
      <c r="AO1678" s="127"/>
      <c r="AP1678" s="127"/>
      <c r="AR1678" s="113"/>
      <c r="AS1678" s="113"/>
      <c r="AT1678" s="113"/>
    </row>
    <row r="1679" spans="1:46" s="114" customFormat="1" x14ac:dyDescent="0.2">
      <c r="A1679" s="113"/>
      <c r="B1679" s="120"/>
      <c r="C1679" s="120"/>
      <c r="D1679" s="120"/>
      <c r="E1679" s="120"/>
      <c r="F1679" s="120"/>
      <c r="G1679" s="120"/>
      <c r="H1679" s="120"/>
      <c r="I1679" s="120"/>
      <c r="J1679" s="120"/>
      <c r="K1679" s="120"/>
      <c r="L1679" s="120"/>
      <c r="M1679" s="120"/>
      <c r="N1679" s="120"/>
      <c r="O1679" s="120"/>
      <c r="P1679" s="120"/>
      <c r="Q1679" s="120"/>
      <c r="R1679" s="120"/>
      <c r="S1679" s="120"/>
      <c r="T1679" s="120"/>
      <c r="U1679" s="120"/>
      <c r="V1679" s="120"/>
      <c r="W1679" s="120"/>
      <c r="X1679" s="120"/>
      <c r="Y1679" s="127"/>
      <c r="Z1679" s="127"/>
      <c r="AA1679" s="127"/>
      <c r="AB1679" s="127"/>
      <c r="AC1679" s="127"/>
      <c r="AD1679" s="127"/>
      <c r="AE1679" s="127"/>
      <c r="AF1679" s="127"/>
      <c r="AG1679" s="127"/>
      <c r="AH1679" s="127"/>
      <c r="AI1679" s="127"/>
      <c r="AJ1679" s="127"/>
      <c r="AK1679" s="127"/>
      <c r="AL1679" s="127"/>
      <c r="AM1679" s="127"/>
      <c r="AN1679" s="127"/>
      <c r="AO1679" s="127"/>
      <c r="AP1679" s="127"/>
      <c r="AR1679" s="113"/>
      <c r="AS1679" s="113"/>
      <c r="AT1679" s="113"/>
    </row>
    <row r="1680" spans="1:46" s="114" customFormat="1" x14ac:dyDescent="0.2">
      <c r="A1680" s="113"/>
      <c r="B1680" s="120"/>
      <c r="C1680" s="120"/>
      <c r="D1680" s="120"/>
      <c r="E1680" s="120"/>
      <c r="F1680" s="120"/>
      <c r="G1680" s="120"/>
      <c r="H1680" s="120"/>
      <c r="I1680" s="120"/>
      <c r="J1680" s="120"/>
      <c r="K1680" s="120"/>
      <c r="L1680" s="120"/>
      <c r="M1680" s="120"/>
      <c r="N1680" s="120"/>
      <c r="O1680" s="120"/>
      <c r="P1680" s="120"/>
      <c r="Q1680" s="120"/>
      <c r="R1680" s="120"/>
      <c r="S1680" s="120"/>
      <c r="T1680" s="120"/>
      <c r="U1680" s="120"/>
      <c r="V1680" s="120"/>
      <c r="W1680" s="120"/>
      <c r="X1680" s="120"/>
      <c r="Y1680" s="127"/>
      <c r="Z1680" s="127"/>
      <c r="AA1680" s="127"/>
      <c r="AB1680" s="127"/>
      <c r="AC1680" s="127"/>
      <c r="AD1680" s="127"/>
      <c r="AE1680" s="127"/>
      <c r="AF1680" s="127"/>
      <c r="AG1680" s="127"/>
      <c r="AH1680" s="127"/>
      <c r="AI1680" s="127"/>
      <c r="AJ1680" s="127"/>
      <c r="AK1680" s="127"/>
      <c r="AL1680" s="127"/>
      <c r="AM1680" s="127"/>
      <c r="AN1680" s="127"/>
      <c r="AO1680" s="127"/>
      <c r="AP1680" s="127"/>
      <c r="AR1680" s="113"/>
      <c r="AS1680" s="113"/>
      <c r="AT1680" s="113"/>
    </row>
    <row r="1681" spans="1:46" s="114" customFormat="1" x14ac:dyDescent="0.2">
      <c r="A1681" s="113"/>
      <c r="B1681" s="120"/>
      <c r="C1681" s="120"/>
      <c r="D1681" s="120"/>
      <c r="E1681" s="120"/>
      <c r="F1681" s="120"/>
      <c r="G1681" s="120"/>
      <c r="H1681" s="120"/>
      <c r="I1681" s="120"/>
      <c r="J1681" s="120"/>
      <c r="K1681" s="120"/>
      <c r="L1681" s="120"/>
      <c r="M1681" s="120"/>
      <c r="N1681" s="120"/>
      <c r="O1681" s="120"/>
      <c r="P1681" s="120"/>
      <c r="Q1681" s="120"/>
      <c r="R1681" s="120"/>
      <c r="S1681" s="120"/>
      <c r="T1681" s="120"/>
      <c r="U1681" s="120"/>
      <c r="V1681" s="120"/>
      <c r="W1681" s="120"/>
      <c r="X1681" s="120"/>
      <c r="Y1681" s="127"/>
      <c r="Z1681" s="127"/>
      <c r="AA1681" s="127"/>
      <c r="AB1681" s="127"/>
      <c r="AC1681" s="127"/>
      <c r="AD1681" s="127"/>
      <c r="AE1681" s="127"/>
      <c r="AF1681" s="127"/>
      <c r="AG1681" s="127"/>
      <c r="AH1681" s="127"/>
      <c r="AI1681" s="127"/>
      <c r="AJ1681" s="127"/>
      <c r="AK1681" s="127"/>
      <c r="AL1681" s="127"/>
      <c r="AM1681" s="127"/>
      <c r="AN1681" s="127"/>
      <c r="AO1681" s="127"/>
      <c r="AP1681" s="127"/>
      <c r="AR1681" s="113"/>
      <c r="AS1681" s="113"/>
      <c r="AT1681" s="113"/>
    </row>
    <row r="1682" spans="1:46" s="114" customFormat="1" x14ac:dyDescent="0.2">
      <c r="A1682" s="113"/>
      <c r="B1682" s="120"/>
      <c r="C1682" s="120"/>
      <c r="D1682" s="120"/>
      <c r="E1682" s="120"/>
      <c r="F1682" s="120"/>
      <c r="G1682" s="120"/>
      <c r="H1682" s="120"/>
      <c r="I1682" s="120"/>
      <c r="J1682" s="120"/>
      <c r="K1682" s="120"/>
      <c r="L1682" s="120"/>
      <c r="M1682" s="120"/>
      <c r="N1682" s="120"/>
      <c r="O1682" s="120"/>
      <c r="P1682" s="120"/>
      <c r="Q1682" s="120"/>
      <c r="R1682" s="120"/>
      <c r="S1682" s="120"/>
      <c r="T1682" s="120"/>
      <c r="U1682" s="120"/>
      <c r="V1682" s="120"/>
      <c r="W1682" s="120"/>
      <c r="X1682" s="120"/>
      <c r="Y1682" s="127"/>
      <c r="Z1682" s="127"/>
      <c r="AA1682" s="127"/>
      <c r="AB1682" s="127"/>
      <c r="AC1682" s="127"/>
      <c r="AD1682" s="127"/>
      <c r="AE1682" s="127"/>
      <c r="AF1682" s="127"/>
      <c r="AG1682" s="127"/>
      <c r="AH1682" s="127"/>
      <c r="AI1682" s="127"/>
      <c r="AJ1682" s="127"/>
      <c r="AK1682" s="127"/>
      <c r="AL1682" s="127"/>
      <c r="AM1682" s="127"/>
      <c r="AN1682" s="127"/>
      <c r="AO1682" s="127"/>
      <c r="AP1682" s="127"/>
      <c r="AR1682" s="113"/>
      <c r="AS1682" s="113"/>
      <c r="AT1682" s="113"/>
    </row>
    <row r="1683" spans="1:46" s="114" customFormat="1" x14ac:dyDescent="0.2">
      <c r="A1683" s="113"/>
      <c r="B1683" s="120"/>
      <c r="C1683" s="120"/>
      <c r="D1683" s="120"/>
      <c r="E1683" s="120"/>
      <c r="F1683" s="120"/>
      <c r="G1683" s="120"/>
      <c r="H1683" s="120"/>
      <c r="I1683" s="120"/>
      <c r="J1683" s="120"/>
      <c r="K1683" s="120"/>
      <c r="L1683" s="120"/>
      <c r="M1683" s="120"/>
      <c r="N1683" s="120"/>
      <c r="O1683" s="120"/>
      <c r="P1683" s="120"/>
      <c r="Q1683" s="120"/>
      <c r="R1683" s="120"/>
      <c r="S1683" s="120"/>
      <c r="T1683" s="120"/>
      <c r="U1683" s="120"/>
      <c r="V1683" s="120"/>
      <c r="W1683" s="120"/>
      <c r="X1683" s="120"/>
      <c r="Y1683" s="127"/>
      <c r="Z1683" s="127"/>
      <c r="AA1683" s="127"/>
      <c r="AB1683" s="127"/>
      <c r="AC1683" s="127"/>
      <c r="AD1683" s="127"/>
      <c r="AE1683" s="127"/>
      <c r="AF1683" s="127"/>
      <c r="AG1683" s="127"/>
      <c r="AH1683" s="127"/>
      <c r="AI1683" s="127"/>
      <c r="AJ1683" s="127"/>
      <c r="AK1683" s="127"/>
      <c r="AL1683" s="127"/>
      <c r="AM1683" s="127"/>
      <c r="AN1683" s="127"/>
      <c r="AO1683" s="127"/>
      <c r="AP1683" s="127"/>
      <c r="AR1683" s="113"/>
      <c r="AS1683" s="113"/>
      <c r="AT1683" s="113"/>
    </row>
    <row r="1684" spans="1:46" s="114" customFormat="1" x14ac:dyDescent="0.2">
      <c r="A1684" s="113"/>
      <c r="B1684" s="120"/>
      <c r="C1684" s="120"/>
      <c r="D1684" s="120"/>
      <c r="E1684" s="120"/>
      <c r="F1684" s="120"/>
      <c r="G1684" s="120"/>
      <c r="H1684" s="120"/>
      <c r="I1684" s="120"/>
      <c r="J1684" s="120"/>
      <c r="K1684" s="120"/>
      <c r="L1684" s="120"/>
      <c r="M1684" s="120"/>
      <c r="N1684" s="120"/>
      <c r="O1684" s="120"/>
      <c r="P1684" s="120"/>
      <c r="Q1684" s="120"/>
      <c r="R1684" s="120"/>
      <c r="S1684" s="120"/>
      <c r="T1684" s="120"/>
      <c r="U1684" s="120"/>
      <c r="V1684" s="120"/>
      <c r="W1684" s="120"/>
      <c r="X1684" s="120"/>
      <c r="Y1684" s="127"/>
      <c r="Z1684" s="127"/>
      <c r="AA1684" s="127"/>
      <c r="AB1684" s="127"/>
      <c r="AC1684" s="127"/>
      <c r="AD1684" s="127"/>
      <c r="AE1684" s="127"/>
      <c r="AF1684" s="127"/>
      <c r="AG1684" s="127"/>
      <c r="AH1684" s="127"/>
      <c r="AI1684" s="127"/>
      <c r="AJ1684" s="127"/>
      <c r="AK1684" s="127"/>
      <c r="AL1684" s="127"/>
      <c r="AM1684" s="127"/>
      <c r="AN1684" s="127"/>
      <c r="AO1684" s="127"/>
      <c r="AP1684" s="127"/>
      <c r="AR1684" s="113"/>
      <c r="AS1684" s="113"/>
      <c r="AT1684" s="113"/>
    </row>
    <row r="1685" spans="1:46" s="114" customFormat="1" x14ac:dyDescent="0.2">
      <c r="A1685" s="113"/>
      <c r="B1685" s="120"/>
      <c r="C1685" s="120"/>
      <c r="D1685" s="120"/>
      <c r="E1685" s="120"/>
      <c r="F1685" s="120"/>
      <c r="G1685" s="120"/>
      <c r="H1685" s="120"/>
      <c r="I1685" s="120"/>
      <c r="J1685" s="120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  <c r="Y1685" s="127"/>
      <c r="Z1685" s="127"/>
      <c r="AA1685" s="127"/>
      <c r="AB1685" s="127"/>
      <c r="AC1685" s="127"/>
      <c r="AD1685" s="127"/>
      <c r="AE1685" s="127"/>
      <c r="AF1685" s="127"/>
      <c r="AG1685" s="127"/>
      <c r="AH1685" s="127"/>
      <c r="AI1685" s="127"/>
      <c r="AJ1685" s="127"/>
      <c r="AK1685" s="127"/>
      <c r="AL1685" s="127"/>
      <c r="AM1685" s="127"/>
      <c r="AN1685" s="127"/>
      <c r="AO1685" s="127"/>
      <c r="AP1685" s="127"/>
      <c r="AR1685" s="113"/>
      <c r="AS1685" s="113"/>
      <c r="AT1685" s="113"/>
    </row>
    <row r="1686" spans="1:46" s="114" customFormat="1" x14ac:dyDescent="0.2">
      <c r="A1686" s="113"/>
      <c r="B1686" s="120"/>
      <c r="C1686" s="120"/>
      <c r="D1686" s="120"/>
      <c r="E1686" s="120"/>
      <c r="F1686" s="120"/>
      <c r="G1686" s="120"/>
      <c r="H1686" s="120"/>
      <c r="I1686" s="120"/>
      <c r="J1686" s="120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  <c r="Y1686" s="127"/>
      <c r="Z1686" s="127"/>
      <c r="AA1686" s="127"/>
      <c r="AB1686" s="127"/>
      <c r="AC1686" s="127"/>
      <c r="AD1686" s="127"/>
      <c r="AE1686" s="127"/>
      <c r="AF1686" s="127"/>
      <c r="AG1686" s="127"/>
      <c r="AH1686" s="127"/>
      <c r="AI1686" s="127"/>
      <c r="AJ1686" s="127"/>
      <c r="AK1686" s="127"/>
      <c r="AL1686" s="127"/>
      <c r="AM1686" s="127"/>
      <c r="AN1686" s="127"/>
      <c r="AO1686" s="127"/>
      <c r="AP1686" s="127"/>
      <c r="AR1686" s="113"/>
      <c r="AS1686" s="113"/>
      <c r="AT1686" s="113"/>
    </row>
    <row r="1687" spans="1:46" s="114" customFormat="1" x14ac:dyDescent="0.2">
      <c r="A1687" s="113"/>
      <c r="B1687" s="120"/>
      <c r="C1687" s="120"/>
      <c r="D1687" s="120"/>
      <c r="E1687" s="120"/>
      <c r="F1687" s="120"/>
      <c r="G1687" s="120"/>
      <c r="H1687" s="120"/>
      <c r="I1687" s="120"/>
      <c r="J1687" s="120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  <c r="Y1687" s="127"/>
      <c r="Z1687" s="127"/>
      <c r="AA1687" s="127"/>
      <c r="AB1687" s="127"/>
      <c r="AC1687" s="127"/>
      <c r="AD1687" s="127"/>
      <c r="AE1687" s="127"/>
      <c r="AF1687" s="127"/>
      <c r="AG1687" s="127"/>
      <c r="AH1687" s="127"/>
      <c r="AI1687" s="127"/>
      <c r="AJ1687" s="127"/>
      <c r="AK1687" s="127"/>
      <c r="AL1687" s="127"/>
      <c r="AM1687" s="127"/>
      <c r="AN1687" s="127"/>
      <c r="AO1687" s="127"/>
      <c r="AP1687" s="127"/>
      <c r="AR1687" s="113"/>
      <c r="AS1687" s="113"/>
      <c r="AT1687" s="113"/>
    </row>
    <row r="1688" spans="1:46" s="114" customFormat="1" x14ac:dyDescent="0.2">
      <c r="A1688" s="113"/>
      <c r="B1688" s="120"/>
      <c r="C1688" s="120"/>
      <c r="D1688" s="120"/>
      <c r="E1688" s="120"/>
      <c r="F1688" s="120"/>
      <c r="G1688" s="120"/>
      <c r="H1688" s="120"/>
      <c r="I1688" s="120"/>
      <c r="J1688" s="120"/>
      <c r="K1688" s="120"/>
      <c r="L1688" s="120"/>
      <c r="M1688" s="120"/>
      <c r="N1688" s="120"/>
      <c r="O1688" s="120"/>
      <c r="P1688" s="120"/>
      <c r="Q1688" s="120"/>
      <c r="R1688" s="120"/>
      <c r="S1688" s="120"/>
      <c r="T1688" s="120"/>
      <c r="U1688" s="120"/>
      <c r="V1688" s="120"/>
      <c r="W1688" s="120"/>
      <c r="X1688" s="120"/>
      <c r="Y1688" s="127"/>
      <c r="Z1688" s="127"/>
      <c r="AA1688" s="127"/>
      <c r="AB1688" s="127"/>
      <c r="AC1688" s="127"/>
      <c r="AD1688" s="127"/>
      <c r="AE1688" s="127"/>
      <c r="AF1688" s="127"/>
      <c r="AG1688" s="127"/>
      <c r="AH1688" s="127"/>
      <c r="AI1688" s="127"/>
      <c r="AJ1688" s="127"/>
      <c r="AK1688" s="127"/>
      <c r="AL1688" s="127"/>
      <c r="AM1688" s="127"/>
      <c r="AN1688" s="127"/>
      <c r="AO1688" s="127"/>
      <c r="AP1688" s="127"/>
      <c r="AR1688" s="113"/>
      <c r="AS1688" s="113"/>
      <c r="AT1688" s="113"/>
    </row>
    <row r="1689" spans="1:46" s="114" customFormat="1" x14ac:dyDescent="0.2">
      <c r="A1689" s="113"/>
      <c r="B1689" s="120"/>
      <c r="C1689" s="120"/>
      <c r="D1689" s="120"/>
      <c r="E1689" s="120"/>
      <c r="F1689" s="120"/>
      <c r="G1689" s="120"/>
      <c r="H1689" s="120"/>
      <c r="I1689" s="120"/>
      <c r="J1689" s="120"/>
      <c r="K1689" s="120"/>
      <c r="L1689" s="120"/>
      <c r="M1689" s="120"/>
      <c r="N1689" s="120"/>
      <c r="O1689" s="120"/>
      <c r="P1689" s="120"/>
      <c r="Q1689" s="120"/>
      <c r="R1689" s="120"/>
      <c r="S1689" s="120"/>
      <c r="T1689" s="120"/>
      <c r="U1689" s="120"/>
      <c r="V1689" s="120"/>
      <c r="W1689" s="120"/>
      <c r="X1689" s="120"/>
      <c r="Y1689" s="127"/>
      <c r="Z1689" s="127"/>
      <c r="AA1689" s="127"/>
      <c r="AB1689" s="127"/>
      <c r="AC1689" s="127"/>
      <c r="AD1689" s="127"/>
      <c r="AE1689" s="127"/>
      <c r="AF1689" s="127"/>
      <c r="AG1689" s="127"/>
      <c r="AH1689" s="127"/>
      <c r="AI1689" s="127"/>
      <c r="AJ1689" s="127"/>
      <c r="AK1689" s="127"/>
      <c r="AL1689" s="127"/>
      <c r="AM1689" s="127"/>
      <c r="AN1689" s="127"/>
      <c r="AO1689" s="127"/>
      <c r="AP1689" s="127"/>
      <c r="AR1689" s="113"/>
      <c r="AS1689" s="113"/>
      <c r="AT1689" s="113"/>
    </row>
    <row r="1690" spans="1:46" s="114" customFormat="1" x14ac:dyDescent="0.2">
      <c r="A1690" s="113"/>
      <c r="B1690" s="120"/>
      <c r="C1690" s="120"/>
      <c r="D1690" s="120"/>
      <c r="E1690" s="120"/>
      <c r="F1690" s="120"/>
      <c r="G1690" s="120"/>
      <c r="H1690" s="120"/>
      <c r="I1690" s="120"/>
      <c r="J1690" s="120"/>
      <c r="K1690" s="120"/>
      <c r="L1690" s="120"/>
      <c r="M1690" s="120"/>
      <c r="N1690" s="120"/>
      <c r="O1690" s="120"/>
      <c r="P1690" s="120"/>
      <c r="Q1690" s="120"/>
      <c r="R1690" s="120"/>
      <c r="S1690" s="120"/>
      <c r="T1690" s="120"/>
      <c r="U1690" s="120"/>
      <c r="V1690" s="120"/>
      <c r="W1690" s="120"/>
      <c r="X1690" s="120"/>
      <c r="Y1690" s="127"/>
      <c r="Z1690" s="127"/>
      <c r="AA1690" s="127"/>
      <c r="AB1690" s="127"/>
      <c r="AC1690" s="127"/>
      <c r="AD1690" s="127"/>
      <c r="AE1690" s="127"/>
      <c r="AF1690" s="127"/>
      <c r="AG1690" s="127"/>
      <c r="AH1690" s="127"/>
      <c r="AI1690" s="127"/>
      <c r="AJ1690" s="127"/>
      <c r="AK1690" s="127"/>
      <c r="AL1690" s="127"/>
      <c r="AM1690" s="127"/>
      <c r="AN1690" s="127"/>
      <c r="AO1690" s="127"/>
      <c r="AP1690" s="127"/>
      <c r="AR1690" s="113"/>
      <c r="AS1690" s="113"/>
      <c r="AT1690" s="113"/>
    </row>
    <row r="1691" spans="1:46" s="114" customFormat="1" x14ac:dyDescent="0.2">
      <c r="A1691" s="113"/>
      <c r="B1691" s="120"/>
      <c r="C1691" s="120"/>
      <c r="D1691" s="120"/>
      <c r="E1691" s="120"/>
      <c r="F1691" s="120"/>
      <c r="G1691" s="120"/>
      <c r="H1691" s="120"/>
      <c r="I1691" s="120"/>
      <c r="J1691" s="120"/>
      <c r="K1691" s="120"/>
      <c r="L1691" s="120"/>
      <c r="M1691" s="120"/>
      <c r="N1691" s="120"/>
      <c r="O1691" s="120"/>
      <c r="P1691" s="120"/>
      <c r="Q1691" s="120"/>
      <c r="R1691" s="120"/>
      <c r="S1691" s="120"/>
      <c r="T1691" s="120"/>
      <c r="U1691" s="120"/>
      <c r="V1691" s="120"/>
      <c r="W1691" s="120"/>
      <c r="X1691" s="120"/>
      <c r="Y1691" s="127"/>
      <c r="Z1691" s="127"/>
      <c r="AA1691" s="127"/>
      <c r="AB1691" s="127"/>
      <c r="AC1691" s="127"/>
      <c r="AD1691" s="127"/>
      <c r="AE1691" s="127"/>
      <c r="AF1691" s="127"/>
      <c r="AG1691" s="127"/>
      <c r="AH1691" s="127"/>
      <c r="AI1691" s="127"/>
      <c r="AJ1691" s="127"/>
      <c r="AK1691" s="127"/>
      <c r="AL1691" s="127"/>
      <c r="AM1691" s="127"/>
      <c r="AN1691" s="127"/>
      <c r="AO1691" s="127"/>
      <c r="AP1691" s="127"/>
      <c r="AR1691" s="113"/>
      <c r="AS1691" s="113"/>
      <c r="AT1691" s="113"/>
    </row>
    <row r="1692" spans="1:46" s="114" customFormat="1" x14ac:dyDescent="0.2">
      <c r="A1692" s="113"/>
      <c r="B1692" s="120"/>
      <c r="C1692" s="120"/>
      <c r="D1692" s="120"/>
      <c r="E1692" s="120"/>
      <c r="F1692" s="120"/>
      <c r="G1692" s="120"/>
      <c r="H1692" s="120"/>
      <c r="I1692" s="120"/>
      <c r="J1692" s="120"/>
      <c r="K1692" s="120"/>
      <c r="L1692" s="120"/>
      <c r="M1692" s="120"/>
      <c r="N1692" s="120"/>
      <c r="O1692" s="120"/>
      <c r="P1692" s="120"/>
      <c r="Q1692" s="120"/>
      <c r="R1692" s="120"/>
      <c r="S1692" s="120"/>
      <c r="T1692" s="120"/>
      <c r="U1692" s="120"/>
      <c r="V1692" s="120"/>
      <c r="W1692" s="120"/>
      <c r="X1692" s="120"/>
      <c r="Y1692" s="127"/>
      <c r="Z1692" s="127"/>
      <c r="AA1692" s="127"/>
      <c r="AB1692" s="127"/>
      <c r="AC1692" s="127"/>
      <c r="AD1692" s="127"/>
      <c r="AE1692" s="127"/>
      <c r="AF1692" s="127"/>
      <c r="AG1692" s="127"/>
      <c r="AH1692" s="127"/>
      <c r="AI1692" s="127"/>
      <c r="AJ1692" s="127"/>
      <c r="AK1692" s="127"/>
      <c r="AL1692" s="127"/>
      <c r="AM1692" s="127"/>
      <c r="AN1692" s="127"/>
      <c r="AO1692" s="127"/>
      <c r="AP1692" s="127"/>
      <c r="AR1692" s="113"/>
      <c r="AS1692" s="113"/>
      <c r="AT1692" s="113"/>
    </row>
    <row r="1693" spans="1:46" s="114" customFormat="1" x14ac:dyDescent="0.2">
      <c r="A1693" s="113"/>
      <c r="B1693" s="120"/>
      <c r="C1693" s="120"/>
      <c r="D1693" s="120"/>
      <c r="E1693" s="120"/>
      <c r="F1693" s="120"/>
      <c r="G1693" s="120"/>
      <c r="H1693" s="120"/>
      <c r="I1693" s="120"/>
      <c r="J1693" s="120"/>
      <c r="K1693" s="120"/>
      <c r="L1693" s="120"/>
      <c r="M1693" s="120"/>
      <c r="N1693" s="120"/>
      <c r="O1693" s="120"/>
      <c r="P1693" s="120"/>
      <c r="Q1693" s="120"/>
      <c r="R1693" s="120"/>
      <c r="S1693" s="120"/>
      <c r="T1693" s="120"/>
      <c r="U1693" s="120"/>
      <c r="V1693" s="120"/>
      <c r="W1693" s="120"/>
      <c r="X1693" s="120"/>
      <c r="Y1693" s="127"/>
      <c r="Z1693" s="127"/>
      <c r="AA1693" s="127"/>
      <c r="AB1693" s="127"/>
      <c r="AC1693" s="127"/>
      <c r="AD1693" s="127"/>
      <c r="AE1693" s="127"/>
      <c r="AF1693" s="127"/>
      <c r="AG1693" s="127"/>
      <c r="AH1693" s="127"/>
      <c r="AI1693" s="127"/>
      <c r="AJ1693" s="127"/>
      <c r="AK1693" s="127"/>
      <c r="AL1693" s="127"/>
      <c r="AM1693" s="127"/>
      <c r="AN1693" s="127"/>
      <c r="AO1693" s="127"/>
      <c r="AP1693" s="127"/>
      <c r="AR1693" s="113"/>
      <c r="AS1693" s="113"/>
      <c r="AT1693" s="113"/>
    </row>
    <row r="1694" spans="1:46" s="114" customFormat="1" x14ac:dyDescent="0.2">
      <c r="A1694" s="113"/>
      <c r="B1694" s="120"/>
      <c r="C1694" s="120"/>
      <c r="D1694" s="120"/>
      <c r="E1694" s="120"/>
      <c r="F1694" s="120"/>
      <c r="G1694" s="120"/>
      <c r="H1694" s="120"/>
      <c r="I1694" s="120"/>
      <c r="J1694" s="120"/>
      <c r="K1694" s="120"/>
      <c r="L1694" s="120"/>
      <c r="M1694" s="120"/>
      <c r="N1694" s="120"/>
      <c r="O1694" s="120"/>
      <c r="P1694" s="120"/>
      <c r="Q1694" s="120"/>
      <c r="R1694" s="120"/>
      <c r="S1694" s="120"/>
      <c r="T1694" s="120"/>
      <c r="U1694" s="120"/>
      <c r="V1694" s="120"/>
      <c r="W1694" s="120"/>
      <c r="X1694" s="120"/>
      <c r="Y1694" s="127"/>
      <c r="Z1694" s="127"/>
      <c r="AA1694" s="127"/>
      <c r="AB1694" s="127"/>
      <c r="AC1694" s="127"/>
      <c r="AD1694" s="127"/>
      <c r="AE1694" s="127"/>
      <c r="AF1694" s="127"/>
      <c r="AG1694" s="127"/>
      <c r="AH1694" s="127"/>
      <c r="AI1694" s="127"/>
      <c r="AJ1694" s="127"/>
      <c r="AK1694" s="127"/>
      <c r="AL1694" s="127"/>
      <c r="AM1694" s="127"/>
      <c r="AN1694" s="127"/>
      <c r="AO1694" s="127"/>
      <c r="AP1694" s="127"/>
      <c r="AR1694" s="113"/>
      <c r="AS1694" s="113"/>
      <c r="AT1694" s="113"/>
    </row>
    <row r="1695" spans="1:46" s="114" customFormat="1" x14ac:dyDescent="0.2">
      <c r="A1695" s="113"/>
      <c r="B1695" s="120"/>
      <c r="C1695" s="120"/>
      <c r="D1695" s="120"/>
      <c r="E1695" s="120"/>
      <c r="F1695" s="120"/>
      <c r="G1695" s="120"/>
      <c r="H1695" s="120"/>
      <c r="I1695" s="120"/>
      <c r="J1695" s="120"/>
      <c r="K1695" s="120"/>
      <c r="L1695" s="120"/>
      <c r="M1695" s="120"/>
      <c r="N1695" s="120"/>
      <c r="O1695" s="120"/>
      <c r="P1695" s="120"/>
      <c r="Q1695" s="120"/>
      <c r="R1695" s="120"/>
      <c r="S1695" s="120"/>
      <c r="T1695" s="120"/>
      <c r="U1695" s="120"/>
      <c r="V1695" s="120"/>
      <c r="W1695" s="120"/>
      <c r="X1695" s="120"/>
      <c r="Y1695" s="127"/>
      <c r="Z1695" s="127"/>
      <c r="AA1695" s="127"/>
      <c r="AB1695" s="127"/>
      <c r="AC1695" s="127"/>
      <c r="AD1695" s="127"/>
      <c r="AE1695" s="127"/>
      <c r="AF1695" s="127"/>
      <c r="AG1695" s="127"/>
      <c r="AH1695" s="127"/>
      <c r="AI1695" s="127"/>
      <c r="AJ1695" s="127"/>
      <c r="AK1695" s="127"/>
      <c r="AL1695" s="127"/>
      <c r="AM1695" s="127"/>
      <c r="AN1695" s="127"/>
      <c r="AO1695" s="127"/>
      <c r="AP1695" s="127"/>
      <c r="AR1695" s="113"/>
      <c r="AS1695" s="113"/>
      <c r="AT1695" s="113"/>
    </row>
    <row r="1696" spans="1:46" s="114" customFormat="1" x14ac:dyDescent="0.2">
      <c r="A1696" s="113"/>
      <c r="B1696" s="120"/>
      <c r="C1696" s="120"/>
      <c r="D1696" s="120"/>
      <c r="E1696" s="120"/>
      <c r="F1696" s="120"/>
      <c r="G1696" s="120"/>
      <c r="H1696" s="120"/>
      <c r="I1696" s="120"/>
      <c r="J1696" s="120"/>
      <c r="K1696" s="120"/>
      <c r="L1696" s="120"/>
      <c r="M1696" s="120"/>
      <c r="N1696" s="120"/>
      <c r="O1696" s="120"/>
      <c r="P1696" s="120"/>
      <c r="Q1696" s="120"/>
      <c r="R1696" s="120"/>
      <c r="S1696" s="120"/>
      <c r="T1696" s="120"/>
      <c r="U1696" s="120"/>
      <c r="V1696" s="120"/>
      <c r="W1696" s="120"/>
      <c r="X1696" s="120"/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  <c r="AR1696" s="113"/>
      <c r="AS1696" s="113"/>
      <c r="AT1696" s="113"/>
    </row>
    <row r="1697" spans="1:46" s="114" customFormat="1" x14ac:dyDescent="0.2">
      <c r="A1697" s="113"/>
      <c r="B1697" s="120"/>
      <c r="C1697" s="120"/>
      <c r="D1697" s="120"/>
      <c r="E1697" s="120"/>
      <c r="F1697" s="120"/>
      <c r="G1697" s="120"/>
      <c r="H1697" s="120"/>
      <c r="I1697" s="120"/>
      <c r="J1697" s="120"/>
      <c r="K1697" s="120"/>
      <c r="L1697" s="120"/>
      <c r="M1697" s="120"/>
      <c r="N1697" s="120"/>
      <c r="O1697" s="120"/>
      <c r="P1697" s="120"/>
      <c r="Q1697" s="120"/>
      <c r="R1697" s="120"/>
      <c r="S1697" s="120"/>
      <c r="T1697" s="120"/>
      <c r="U1697" s="120"/>
      <c r="V1697" s="120"/>
      <c r="W1697" s="120"/>
      <c r="X1697" s="120"/>
      <c r="Y1697" s="127"/>
      <c r="Z1697" s="127"/>
      <c r="AA1697" s="127"/>
      <c r="AB1697" s="127"/>
      <c r="AC1697" s="127"/>
      <c r="AD1697" s="127"/>
      <c r="AE1697" s="127"/>
      <c r="AF1697" s="127"/>
      <c r="AG1697" s="127"/>
      <c r="AH1697" s="127"/>
      <c r="AI1697" s="127"/>
      <c r="AJ1697" s="127"/>
      <c r="AK1697" s="127"/>
      <c r="AL1697" s="127"/>
      <c r="AM1697" s="127"/>
      <c r="AN1697" s="127"/>
      <c r="AO1697" s="127"/>
      <c r="AP1697" s="127"/>
      <c r="AR1697" s="113"/>
      <c r="AS1697" s="113"/>
      <c r="AT1697" s="113"/>
    </row>
    <row r="1698" spans="1:46" s="114" customFormat="1" x14ac:dyDescent="0.2">
      <c r="A1698" s="113"/>
      <c r="B1698" s="120"/>
      <c r="C1698" s="120"/>
      <c r="D1698" s="120"/>
      <c r="E1698" s="120"/>
      <c r="F1698" s="120"/>
      <c r="G1698" s="120"/>
      <c r="H1698" s="120"/>
      <c r="I1698" s="120"/>
      <c r="J1698" s="120"/>
      <c r="K1698" s="120"/>
      <c r="L1698" s="120"/>
      <c r="M1698" s="120"/>
      <c r="N1698" s="120"/>
      <c r="O1698" s="120"/>
      <c r="P1698" s="120"/>
      <c r="Q1698" s="120"/>
      <c r="R1698" s="120"/>
      <c r="S1698" s="120"/>
      <c r="T1698" s="120"/>
      <c r="U1698" s="120"/>
      <c r="V1698" s="120"/>
      <c r="W1698" s="120"/>
      <c r="X1698" s="120"/>
      <c r="Y1698" s="127"/>
      <c r="Z1698" s="127"/>
      <c r="AA1698" s="127"/>
      <c r="AB1698" s="127"/>
      <c r="AC1698" s="127"/>
      <c r="AD1698" s="127"/>
      <c r="AE1698" s="127"/>
      <c r="AF1698" s="127"/>
      <c r="AG1698" s="127"/>
      <c r="AH1698" s="127"/>
      <c r="AI1698" s="127"/>
      <c r="AJ1698" s="127"/>
      <c r="AK1698" s="127"/>
      <c r="AL1698" s="127"/>
      <c r="AM1698" s="127"/>
      <c r="AN1698" s="127"/>
      <c r="AO1698" s="127"/>
      <c r="AP1698" s="127"/>
      <c r="AR1698" s="113"/>
      <c r="AS1698" s="113"/>
      <c r="AT1698" s="113"/>
    </row>
    <row r="1699" spans="1:46" s="114" customFormat="1" x14ac:dyDescent="0.2">
      <c r="A1699" s="113"/>
      <c r="B1699" s="120"/>
      <c r="C1699" s="120"/>
      <c r="D1699" s="120"/>
      <c r="E1699" s="120"/>
      <c r="F1699" s="120"/>
      <c r="G1699" s="120"/>
      <c r="H1699" s="120"/>
      <c r="I1699" s="120"/>
      <c r="J1699" s="120"/>
      <c r="K1699" s="120"/>
      <c r="L1699" s="120"/>
      <c r="M1699" s="120"/>
      <c r="N1699" s="120"/>
      <c r="O1699" s="120"/>
      <c r="P1699" s="120"/>
      <c r="Q1699" s="120"/>
      <c r="R1699" s="120"/>
      <c r="S1699" s="120"/>
      <c r="T1699" s="120"/>
      <c r="U1699" s="120"/>
      <c r="V1699" s="120"/>
      <c r="W1699" s="120"/>
      <c r="X1699" s="120"/>
      <c r="Y1699" s="127"/>
      <c r="Z1699" s="127"/>
      <c r="AA1699" s="127"/>
      <c r="AB1699" s="127"/>
      <c r="AC1699" s="127"/>
      <c r="AD1699" s="127"/>
      <c r="AE1699" s="127"/>
      <c r="AF1699" s="127"/>
      <c r="AG1699" s="127"/>
      <c r="AH1699" s="127"/>
      <c r="AI1699" s="127"/>
      <c r="AJ1699" s="127"/>
      <c r="AK1699" s="127"/>
      <c r="AL1699" s="127"/>
      <c r="AM1699" s="127"/>
      <c r="AN1699" s="127"/>
      <c r="AO1699" s="127"/>
      <c r="AP1699" s="127"/>
      <c r="AR1699" s="113"/>
      <c r="AS1699" s="113"/>
      <c r="AT1699" s="113"/>
    </row>
    <row r="1700" spans="1:46" s="114" customFormat="1" x14ac:dyDescent="0.2">
      <c r="A1700" s="113"/>
      <c r="B1700" s="120"/>
      <c r="C1700" s="120"/>
      <c r="D1700" s="120"/>
      <c r="E1700" s="120"/>
      <c r="F1700" s="120"/>
      <c r="G1700" s="120"/>
      <c r="H1700" s="120"/>
      <c r="I1700" s="120"/>
      <c r="J1700" s="120"/>
      <c r="K1700" s="120"/>
      <c r="L1700" s="120"/>
      <c r="M1700" s="120"/>
      <c r="N1700" s="120"/>
      <c r="O1700" s="120"/>
      <c r="P1700" s="120"/>
      <c r="Q1700" s="120"/>
      <c r="R1700" s="120"/>
      <c r="S1700" s="120"/>
      <c r="T1700" s="120"/>
      <c r="U1700" s="120"/>
      <c r="V1700" s="120"/>
      <c r="W1700" s="120"/>
      <c r="X1700" s="120"/>
      <c r="Y1700" s="127"/>
      <c r="Z1700" s="127"/>
      <c r="AA1700" s="127"/>
      <c r="AB1700" s="127"/>
      <c r="AC1700" s="127"/>
      <c r="AD1700" s="127"/>
      <c r="AE1700" s="127"/>
      <c r="AF1700" s="127"/>
      <c r="AG1700" s="127"/>
      <c r="AH1700" s="127"/>
      <c r="AI1700" s="127"/>
      <c r="AJ1700" s="127"/>
      <c r="AK1700" s="127"/>
      <c r="AL1700" s="127"/>
      <c r="AM1700" s="127"/>
      <c r="AN1700" s="127"/>
      <c r="AO1700" s="127"/>
      <c r="AP1700" s="127"/>
      <c r="AR1700" s="113"/>
      <c r="AS1700" s="113"/>
      <c r="AT1700" s="113"/>
    </row>
    <row r="1701" spans="1:46" s="114" customFormat="1" x14ac:dyDescent="0.2">
      <c r="A1701" s="113"/>
      <c r="B1701" s="120"/>
      <c r="C1701" s="120"/>
      <c r="D1701" s="120"/>
      <c r="E1701" s="120"/>
      <c r="F1701" s="120"/>
      <c r="G1701" s="120"/>
      <c r="H1701" s="120"/>
      <c r="I1701" s="120"/>
      <c r="J1701" s="120"/>
      <c r="K1701" s="120"/>
      <c r="L1701" s="120"/>
      <c r="M1701" s="120"/>
      <c r="N1701" s="120"/>
      <c r="O1701" s="120"/>
      <c r="P1701" s="120"/>
      <c r="Q1701" s="120"/>
      <c r="R1701" s="120"/>
      <c r="S1701" s="120"/>
      <c r="T1701" s="120"/>
      <c r="U1701" s="120"/>
      <c r="V1701" s="120"/>
      <c r="W1701" s="120"/>
      <c r="X1701" s="120"/>
      <c r="Y1701" s="127"/>
      <c r="Z1701" s="127"/>
      <c r="AA1701" s="127"/>
      <c r="AB1701" s="127"/>
      <c r="AC1701" s="127"/>
      <c r="AD1701" s="127"/>
      <c r="AE1701" s="127"/>
      <c r="AF1701" s="127"/>
      <c r="AG1701" s="127"/>
      <c r="AH1701" s="127"/>
      <c r="AI1701" s="127"/>
      <c r="AJ1701" s="127"/>
      <c r="AK1701" s="127"/>
      <c r="AL1701" s="127"/>
      <c r="AM1701" s="127"/>
      <c r="AN1701" s="127"/>
      <c r="AO1701" s="127"/>
      <c r="AP1701" s="127"/>
      <c r="AR1701" s="113"/>
      <c r="AS1701" s="113"/>
      <c r="AT1701" s="113"/>
    </row>
    <row r="1702" spans="1:46" s="114" customFormat="1" x14ac:dyDescent="0.2">
      <c r="A1702" s="113"/>
      <c r="B1702" s="120"/>
      <c r="C1702" s="120"/>
      <c r="D1702" s="120"/>
      <c r="E1702" s="120"/>
      <c r="F1702" s="120"/>
      <c r="G1702" s="120"/>
      <c r="H1702" s="120"/>
      <c r="I1702" s="120"/>
      <c r="J1702" s="120"/>
      <c r="K1702" s="120"/>
      <c r="L1702" s="120"/>
      <c r="M1702" s="120"/>
      <c r="N1702" s="120"/>
      <c r="O1702" s="120"/>
      <c r="P1702" s="120"/>
      <c r="Q1702" s="120"/>
      <c r="R1702" s="120"/>
      <c r="S1702" s="120"/>
      <c r="T1702" s="120"/>
      <c r="U1702" s="120"/>
      <c r="V1702" s="120"/>
      <c r="W1702" s="120"/>
      <c r="X1702" s="120"/>
      <c r="Y1702" s="127"/>
      <c r="Z1702" s="127"/>
      <c r="AA1702" s="127"/>
      <c r="AB1702" s="127"/>
      <c r="AC1702" s="127"/>
      <c r="AD1702" s="127"/>
      <c r="AE1702" s="127"/>
      <c r="AF1702" s="127"/>
      <c r="AG1702" s="127"/>
      <c r="AH1702" s="127"/>
      <c r="AI1702" s="127"/>
      <c r="AJ1702" s="127"/>
      <c r="AK1702" s="127"/>
      <c r="AL1702" s="127"/>
      <c r="AM1702" s="127"/>
      <c r="AN1702" s="127"/>
      <c r="AO1702" s="127"/>
      <c r="AP1702" s="127"/>
      <c r="AR1702" s="113"/>
      <c r="AS1702" s="113"/>
      <c r="AT1702" s="113"/>
    </row>
    <row r="1703" spans="1:46" s="114" customFormat="1" x14ac:dyDescent="0.2">
      <c r="A1703" s="113"/>
      <c r="B1703" s="120"/>
      <c r="C1703" s="120"/>
      <c r="D1703" s="120"/>
      <c r="E1703" s="120"/>
      <c r="F1703" s="120"/>
      <c r="G1703" s="120"/>
      <c r="H1703" s="120"/>
      <c r="I1703" s="120"/>
      <c r="J1703" s="120"/>
      <c r="K1703" s="120"/>
      <c r="L1703" s="120"/>
      <c r="M1703" s="120"/>
      <c r="N1703" s="120"/>
      <c r="O1703" s="120"/>
      <c r="P1703" s="120"/>
      <c r="Q1703" s="120"/>
      <c r="R1703" s="120"/>
      <c r="S1703" s="120"/>
      <c r="T1703" s="120"/>
      <c r="U1703" s="120"/>
      <c r="V1703" s="120"/>
      <c r="W1703" s="120"/>
      <c r="X1703" s="120"/>
      <c r="Y1703" s="127"/>
      <c r="Z1703" s="127"/>
      <c r="AA1703" s="127"/>
      <c r="AB1703" s="127"/>
      <c r="AC1703" s="127"/>
      <c r="AD1703" s="127"/>
      <c r="AE1703" s="127"/>
      <c r="AF1703" s="127"/>
      <c r="AG1703" s="127"/>
      <c r="AH1703" s="127"/>
      <c r="AI1703" s="127"/>
      <c r="AJ1703" s="127"/>
      <c r="AK1703" s="127"/>
      <c r="AL1703" s="127"/>
      <c r="AM1703" s="127"/>
      <c r="AN1703" s="127"/>
      <c r="AO1703" s="127"/>
      <c r="AP1703" s="127"/>
      <c r="AR1703" s="113"/>
      <c r="AS1703" s="113"/>
      <c r="AT1703" s="113"/>
    </row>
    <row r="1704" spans="1:46" s="114" customFormat="1" x14ac:dyDescent="0.2">
      <c r="A1704" s="113"/>
      <c r="B1704" s="120"/>
      <c r="C1704" s="120"/>
      <c r="D1704" s="120"/>
      <c r="E1704" s="120"/>
      <c r="F1704" s="120"/>
      <c r="G1704" s="120"/>
      <c r="H1704" s="120"/>
      <c r="I1704" s="120"/>
      <c r="J1704" s="120"/>
      <c r="K1704" s="120"/>
      <c r="L1704" s="120"/>
      <c r="M1704" s="120"/>
      <c r="N1704" s="120"/>
      <c r="O1704" s="120"/>
      <c r="P1704" s="120"/>
      <c r="Q1704" s="120"/>
      <c r="R1704" s="120"/>
      <c r="S1704" s="120"/>
      <c r="T1704" s="120"/>
      <c r="U1704" s="120"/>
      <c r="V1704" s="120"/>
      <c r="W1704" s="120"/>
      <c r="X1704" s="120"/>
      <c r="Y1704" s="127"/>
      <c r="Z1704" s="127"/>
      <c r="AA1704" s="127"/>
      <c r="AB1704" s="127"/>
      <c r="AC1704" s="127"/>
      <c r="AD1704" s="127"/>
      <c r="AE1704" s="127"/>
      <c r="AF1704" s="127"/>
      <c r="AG1704" s="127"/>
      <c r="AH1704" s="127"/>
      <c r="AI1704" s="127"/>
      <c r="AJ1704" s="127"/>
      <c r="AK1704" s="127"/>
      <c r="AL1704" s="127"/>
      <c r="AM1704" s="127"/>
      <c r="AN1704" s="127"/>
      <c r="AO1704" s="127"/>
      <c r="AP1704" s="127"/>
      <c r="AR1704" s="113"/>
      <c r="AS1704" s="113"/>
      <c r="AT1704" s="113"/>
    </row>
    <row r="1705" spans="1:46" s="114" customFormat="1" x14ac:dyDescent="0.2">
      <c r="A1705" s="113"/>
      <c r="B1705" s="120"/>
      <c r="C1705" s="120"/>
      <c r="D1705" s="120"/>
      <c r="E1705" s="120"/>
      <c r="F1705" s="120"/>
      <c r="G1705" s="120"/>
      <c r="H1705" s="120"/>
      <c r="I1705" s="120"/>
      <c r="J1705" s="120"/>
      <c r="K1705" s="120"/>
      <c r="L1705" s="120"/>
      <c r="M1705" s="120"/>
      <c r="N1705" s="120"/>
      <c r="O1705" s="120"/>
      <c r="P1705" s="120"/>
      <c r="Q1705" s="120"/>
      <c r="R1705" s="120"/>
      <c r="S1705" s="120"/>
      <c r="T1705" s="120"/>
      <c r="U1705" s="120"/>
      <c r="V1705" s="120"/>
      <c r="W1705" s="120"/>
      <c r="X1705" s="120"/>
      <c r="Y1705" s="127"/>
      <c r="Z1705" s="127"/>
      <c r="AA1705" s="127"/>
      <c r="AB1705" s="127"/>
      <c r="AC1705" s="127"/>
      <c r="AD1705" s="127"/>
      <c r="AE1705" s="127"/>
      <c r="AF1705" s="127"/>
      <c r="AG1705" s="127"/>
      <c r="AH1705" s="127"/>
      <c r="AI1705" s="127"/>
      <c r="AJ1705" s="127"/>
      <c r="AK1705" s="127"/>
      <c r="AL1705" s="127"/>
      <c r="AM1705" s="127"/>
      <c r="AN1705" s="127"/>
      <c r="AO1705" s="127"/>
      <c r="AP1705" s="127"/>
      <c r="AR1705" s="113"/>
      <c r="AS1705" s="113"/>
      <c r="AT1705" s="113"/>
    </row>
    <row r="1706" spans="1:46" s="114" customFormat="1" x14ac:dyDescent="0.2">
      <c r="A1706" s="113"/>
      <c r="B1706" s="120"/>
      <c r="C1706" s="120"/>
      <c r="D1706" s="120"/>
      <c r="E1706" s="120"/>
      <c r="F1706" s="120"/>
      <c r="G1706" s="120"/>
      <c r="H1706" s="120"/>
      <c r="I1706" s="120"/>
      <c r="J1706" s="120"/>
      <c r="K1706" s="120"/>
      <c r="L1706" s="120"/>
      <c r="M1706" s="120"/>
      <c r="N1706" s="120"/>
      <c r="O1706" s="120"/>
      <c r="P1706" s="120"/>
      <c r="Q1706" s="120"/>
      <c r="R1706" s="120"/>
      <c r="S1706" s="120"/>
      <c r="T1706" s="120"/>
      <c r="U1706" s="120"/>
      <c r="V1706" s="120"/>
      <c r="W1706" s="120"/>
      <c r="X1706" s="120"/>
      <c r="Y1706" s="127"/>
      <c r="Z1706" s="127"/>
      <c r="AA1706" s="127"/>
      <c r="AB1706" s="127"/>
      <c r="AC1706" s="127"/>
      <c r="AD1706" s="127"/>
      <c r="AE1706" s="127"/>
      <c r="AF1706" s="127"/>
      <c r="AG1706" s="127"/>
      <c r="AH1706" s="127"/>
      <c r="AI1706" s="127"/>
      <c r="AJ1706" s="127"/>
      <c r="AK1706" s="127"/>
      <c r="AL1706" s="127"/>
      <c r="AM1706" s="127"/>
      <c r="AN1706" s="127"/>
      <c r="AO1706" s="127"/>
      <c r="AP1706" s="127"/>
      <c r="AR1706" s="113"/>
      <c r="AS1706" s="113"/>
      <c r="AT1706" s="113"/>
    </row>
    <row r="1707" spans="1:46" s="114" customFormat="1" x14ac:dyDescent="0.2">
      <c r="A1707" s="113"/>
      <c r="B1707" s="120"/>
      <c r="C1707" s="120"/>
      <c r="D1707" s="120"/>
      <c r="E1707" s="120"/>
      <c r="F1707" s="120"/>
      <c r="G1707" s="120"/>
      <c r="H1707" s="120"/>
      <c r="I1707" s="120"/>
      <c r="J1707" s="120"/>
      <c r="K1707" s="120"/>
      <c r="L1707" s="120"/>
      <c r="M1707" s="120"/>
      <c r="N1707" s="120"/>
      <c r="O1707" s="120"/>
      <c r="P1707" s="120"/>
      <c r="Q1707" s="120"/>
      <c r="R1707" s="120"/>
      <c r="S1707" s="120"/>
      <c r="T1707" s="120"/>
      <c r="U1707" s="120"/>
      <c r="V1707" s="120"/>
      <c r="W1707" s="120"/>
      <c r="X1707" s="120"/>
      <c r="Y1707" s="127"/>
      <c r="Z1707" s="127"/>
      <c r="AA1707" s="127"/>
      <c r="AB1707" s="127"/>
      <c r="AC1707" s="127"/>
      <c r="AD1707" s="127"/>
      <c r="AE1707" s="127"/>
      <c r="AF1707" s="127"/>
      <c r="AG1707" s="127"/>
      <c r="AH1707" s="127"/>
      <c r="AI1707" s="127"/>
      <c r="AJ1707" s="127"/>
      <c r="AK1707" s="127"/>
      <c r="AL1707" s="127"/>
      <c r="AM1707" s="127"/>
      <c r="AN1707" s="127"/>
      <c r="AO1707" s="127"/>
      <c r="AP1707" s="127"/>
      <c r="AR1707" s="113"/>
      <c r="AS1707" s="113"/>
      <c r="AT1707" s="113"/>
    </row>
    <row r="1708" spans="1:46" s="114" customFormat="1" x14ac:dyDescent="0.2">
      <c r="A1708" s="113"/>
      <c r="B1708" s="120"/>
      <c r="C1708" s="120"/>
      <c r="D1708" s="120"/>
      <c r="E1708" s="120"/>
      <c r="F1708" s="120"/>
      <c r="G1708" s="120"/>
      <c r="H1708" s="120"/>
      <c r="I1708" s="120"/>
      <c r="J1708" s="120"/>
      <c r="K1708" s="120"/>
      <c r="L1708" s="120"/>
      <c r="M1708" s="120"/>
      <c r="N1708" s="120"/>
      <c r="O1708" s="120"/>
      <c r="P1708" s="120"/>
      <c r="Q1708" s="120"/>
      <c r="R1708" s="120"/>
      <c r="S1708" s="120"/>
      <c r="T1708" s="120"/>
      <c r="U1708" s="120"/>
      <c r="V1708" s="120"/>
      <c r="W1708" s="120"/>
      <c r="X1708" s="120"/>
      <c r="Y1708" s="127"/>
      <c r="Z1708" s="127"/>
      <c r="AA1708" s="127"/>
      <c r="AB1708" s="127"/>
      <c r="AC1708" s="127"/>
      <c r="AD1708" s="127"/>
      <c r="AE1708" s="127"/>
      <c r="AF1708" s="127"/>
      <c r="AG1708" s="127"/>
      <c r="AH1708" s="127"/>
      <c r="AI1708" s="127"/>
      <c r="AJ1708" s="127"/>
      <c r="AK1708" s="127"/>
      <c r="AL1708" s="127"/>
      <c r="AM1708" s="127"/>
      <c r="AN1708" s="127"/>
      <c r="AO1708" s="127"/>
      <c r="AP1708" s="127"/>
      <c r="AR1708" s="113"/>
      <c r="AS1708" s="113"/>
      <c r="AT1708" s="113"/>
    </row>
    <row r="1709" spans="1:46" s="114" customFormat="1" x14ac:dyDescent="0.2">
      <c r="A1709" s="113"/>
      <c r="B1709" s="120"/>
      <c r="C1709" s="120"/>
      <c r="D1709" s="120"/>
      <c r="E1709" s="120"/>
      <c r="F1709" s="120"/>
      <c r="G1709" s="120"/>
      <c r="H1709" s="120"/>
      <c r="I1709" s="120"/>
      <c r="J1709" s="120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  <c r="Y1709" s="127"/>
      <c r="Z1709" s="127"/>
      <c r="AA1709" s="127"/>
      <c r="AB1709" s="127"/>
      <c r="AC1709" s="127"/>
      <c r="AD1709" s="127"/>
      <c r="AE1709" s="127"/>
      <c r="AF1709" s="127"/>
      <c r="AG1709" s="127"/>
      <c r="AH1709" s="127"/>
      <c r="AI1709" s="127"/>
      <c r="AJ1709" s="127"/>
      <c r="AK1709" s="127"/>
      <c r="AL1709" s="127"/>
      <c r="AM1709" s="127"/>
      <c r="AN1709" s="127"/>
      <c r="AO1709" s="127"/>
      <c r="AP1709" s="127"/>
      <c r="AR1709" s="113"/>
      <c r="AS1709" s="113"/>
      <c r="AT1709" s="113"/>
    </row>
    <row r="1710" spans="1:46" s="114" customFormat="1" x14ac:dyDescent="0.2">
      <c r="A1710" s="113"/>
      <c r="B1710" s="120"/>
      <c r="C1710" s="120"/>
      <c r="D1710" s="120"/>
      <c r="E1710" s="120"/>
      <c r="F1710" s="120"/>
      <c r="G1710" s="120"/>
      <c r="H1710" s="120"/>
      <c r="I1710" s="120"/>
      <c r="J1710" s="120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  <c r="Y1710" s="127"/>
      <c r="Z1710" s="127"/>
      <c r="AA1710" s="127"/>
      <c r="AB1710" s="127"/>
      <c r="AC1710" s="127"/>
      <c r="AD1710" s="127"/>
      <c r="AE1710" s="127"/>
      <c r="AF1710" s="127"/>
      <c r="AG1710" s="127"/>
      <c r="AH1710" s="127"/>
      <c r="AI1710" s="127"/>
      <c r="AJ1710" s="127"/>
      <c r="AK1710" s="127"/>
      <c r="AL1710" s="127"/>
      <c r="AM1710" s="127"/>
      <c r="AN1710" s="127"/>
      <c r="AO1710" s="127"/>
      <c r="AP1710" s="127"/>
      <c r="AR1710" s="113"/>
      <c r="AS1710" s="113"/>
      <c r="AT1710" s="113"/>
    </row>
    <row r="1711" spans="1:46" s="114" customFormat="1" x14ac:dyDescent="0.2">
      <c r="A1711" s="113"/>
      <c r="B1711" s="120"/>
      <c r="C1711" s="120"/>
      <c r="D1711" s="120"/>
      <c r="E1711" s="120"/>
      <c r="F1711" s="120"/>
      <c r="G1711" s="120"/>
      <c r="H1711" s="120"/>
      <c r="I1711" s="120"/>
      <c r="J1711" s="120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  <c r="Y1711" s="127"/>
      <c r="Z1711" s="127"/>
      <c r="AA1711" s="127"/>
      <c r="AB1711" s="127"/>
      <c r="AC1711" s="127"/>
      <c r="AD1711" s="127"/>
      <c r="AE1711" s="127"/>
      <c r="AF1711" s="127"/>
      <c r="AG1711" s="127"/>
      <c r="AH1711" s="127"/>
      <c r="AI1711" s="127"/>
      <c r="AJ1711" s="127"/>
      <c r="AK1711" s="127"/>
      <c r="AL1711" s="127"/>
      <c r="AM1711" s="127"/>
      <c r="AN1711" s="127"/>
      <c r="AO1711" s="127"/>
      <c r="AP1711" s="127"/>
      <c r="AR1711" s="113"/>
      <c r="AS1711" s="113"/>
      <c r="AT1711" s="113"/>
    </row>
    <row r="1712" spans="1:46" s="114" customFormat="1" x14ac:dyDescent="0.2">
      <c r="A1712" s="113"/>
      <c r="B1712" s="120"/>
      <c r="C1712" s="120"/>
      <c r="D1712" s="120"/>
      <c r="E1712" s="120"/>
      <c r="F1712" s="120"/>
      <c r="G1712" s="120"/>
      <c r="H1712" s="120"/>
      <c r="I1712" s="120"/>
      <c r="J1712" s="120"/>
      <c r="K1712" s="120"/>
      <c r="L1712" s="120"/>
      <c r="M1712" s="120"/>
      <c r="N1712" s="120"/>
      <c r="O1712" s="120"/>
      <c r="P1712" s="120"/>
      <c r="Q1712" s="120"/>
      <c r="R1712" s="120"/>
      <c r="S1712" s="120"/>
      <c r="T1712" s="120"/>
      <c r="U1712" s="120"/>
      <c r="V1712" s="120"/>
      <c r="W1712" s="120"/>
      <c r="X1712" s="120"/>
      <c r="Y1712" s="127"/>
      <c r="Z1712" s="127"/>
      <c r="AA1712" s="127"/>
      <c r="AB1712" s="127"/>
      <c r="AC1712" s="127"/>
      <c r="AD1712" s="127"/>
      <c r="AE1712" s="127"/>
      <c r="AF1712" s="127"/>
      <c r="AG1712" s="127"/>
      <c r="AH1712" s="127"/>
      <c r="AI1712" s="127"/>
      <c r="AJ1712" s="127"/>
      <c r="AK1712" s="127"/>
      <c r="AL1712" s="127"/>
      <c r="AM1712" s="127"/>
      <c r="AN1712" s="127"/>
      <c r="AO1712" s="127"/>
      <c r="AP1712" s="127"/>
      <c r="AR1712" s="113"/>
      <c r="AS1712" s="113"/>
      <c r="AT1712" s="113"/>
    </row>
    <row r="1713" spans="1:46" s="114" customFormat="1" x14ac:dyDescent="0.2">
      <c r="A1713" s="113"/>
      <c r="B1713" s="120"/>
      <c r="C1713" s="120"/>
      <c r="D1713" s="120"/>
      <c r="E1713" s="120"/>
      <c r="F1713" s="120"/>
      <c r="G1713" s="120"/>
      <c r="H1713" s="120"/>
      <c r="I1713" s="120"/>
      <c r="J1713" s="120"/>
      <c r="K1713" s="120"/>
      <c r="L1713" s="120"/>
      <c r="M1713" s="120"/>
      <c r="N1713" s="120"/>
      <c r="O1713" s="120"/>
      <c r="P1713" s="120"/>
      <c r="Q1713" s="120"/>
      <c r="R1713" s="120"/>
      <c r="S1713" s="120"/>
      <c r="T1713" s="120"/>
      <c r="U1713" s="120"/>
      <c r="V1713" s="120"/>
      <c r="W1713" s="120"/>
      <c r="X1713" s="120"/>
      <c r="Y1713" s="127"/>
      <c r="Z1713" s="127"/>
      <c r="AA1713" s="127"/>
      <c r="AB1713" s="127"/>
      <c r="AC1713" s="127"/>
      <c r="AD1713" s="127"/>
      <c r="AE1713" s="127"/>
      <c r="AF1713" s="127"/>
      <c r="AG1713" s="127"/>
      <c r="AH1713" s="127"/>
      <c r="AI1713" s="127"/>
      <c r="AJ1713" s="127"/>
      <c r="AK1713" s="127"/>
      <c r="AL1713" s="127"/>
      <c r="AM1713" s="127"/>
      <c r="AN1713" s="127"/>
      <c r="AO1713" s="127"/>
      <c r="AP1713" s="127"/>
      <c r="AR1713" s="113"/>
      <c r="AS1713" s="113"/>
      <c r="AT1713" s="113"/>
    </row>
    <row r="1714" spans="1:46" s="114" customFormat="1" x14ac:dyDescent="0.2">
      <c r="A1714" s="113"/>
      <c r="B1714" s="120"/>
      <c r="C1714" s="120"/>
      <c r="D1714" s="120"/>
      <c r="E1714" s="120"/>
      <c r="F1714" s="120"/>
      <c r="G1714" s="120"/>
      <c r="H1714" s="120"/>
      <c r="I1714" s="120"/>
      <c r="J1714" s="120"/>
      <c r="K1714" s="120"/>
      <c r="L1714" s="120"/>
      <c r="M1714" s="120"/>
      <c r="N1714" s="120"/>
      <c r="O1714" s="120"/>
      <c r="P1714" s="120"/>
      <c r="Q1714" s="120"/>
      <c r="R1714" s="120"/>
      <c r="S1714" s="120"/>
      <c r="T1714" s="120"/>
      <c r="U1714" s="120"/>
      <c r="V1714" s="120"/>
      <c r="W1714" s="120"/>
      <c r="X1714" s="120"/>
      <c r="Y1714" s="127"/>
      <c r="Z1714" s="127"/>
      <c r="AA1714" s="127"/>
      <c r="AB1714" s="127"/>
      <c r="AC1714" s="127"/>
      <c r="AD1714" s="127"/>
      <c r="AE1714" s="127"/>
      <c r="AF1714" s="127"/>
      <c r="AG1714" s="127"/>
      <c r="AH1714" s="127"/>
      <c r="AI1714" s="127"/>
      <c r="AJ1714" s="127"/>
      <c r="AK1714" s="127"/>
      <c r="AL1714" s="127"/>
      <c r="AM1714" s="127"/>
      <c r="AN1714" s="127"/>
      <c r="AO1714" s="127"/>
      <c r="AP1714" s="127"/>
      <c r="AR1714" s="113"/>
      <c r="AS1714" s="113"/>
      <c r="AT1714" s="113"/>
    </row>
    <row r="1715" spans="1:46" s="114" customFormat="1" x14ac:dyDescent="0.2">
      <c r="A1715" s="113"/>
      <c r="B1715" s="120"/>
      <c r="C1715" s="120"/>
      <c r="D1715" s="120"/>
      <c r="E1715" s="120"/>
      <c r="F1715" s="120"/>
      <c r="G1715" s="120"/>
      <c r="H1715" s="120"/>
      <c r="I1715" s="120"/>
      <c r="J1715" s="120"/>
      <c r="K1715" s="120"/>
      <c r="L1715" s="120"/>
      <c r="M1715" s="120"/>
      <c r="N1715" s="120"/>
      <c r="O1715" s="120"/>
      <c r="P1715" s="120"/>
      <c r="Q1715" s="120"/>
      <c r="R1715" s="120"/>
      <c r="S1715" s="120"/>
      <c r="T1715" s="120"/>
      <c r="U1715" s="120"/>
      <c r="V1715" s="120"/>
      <c r="W1715" s="120"/>
      <c r="X1715" s="120"/>
      <c r="Y1715" s="127"/>
      <c r="Z1715" s="127"/>
      <c r="AA1715" s="127"/>
      <c r="AB1715" s="127"/>
      <c r="AC1715" s="127"/>
      <c r="AD1715" s="127"/>
      <c r="AE1715" s="127"/>
      <c r="AF1715" s="127"/>
      <c r="AG1715" s="127"/>
      <c r="AH1715" s="127"/>
      <c r="AI1715" s="127"/>
      <c r="AJ1715" s="127"/>
      <c r="AK1715" s="127"/>
      <c r="AL1715" s="127"/>
      <c r="AM1715" s="127"/>
      <c r="AN1715" s="127"/>
      <c r="AO1715" s="127"/>
      <c r="AP1715" s="127"/>
      <c r="AR1715" s="113"/>
      <c r="AS1715" s="113"/>
      <c r="AT1715" s="113"/>
    </row>
    <row r="1716" spans="1:46" s="114" customFormat="1" x14ac:dyDescent="0.2">
      <c r="A1716" s="113"/>
      <c r="B1716" s="120"/>
      <c r="C1716" s="120"/>
      <c r="D1716" s="120"/>
      <c r="E1716" s="120"/>
      <c r="F1716" s="120"/>
      <c r="G1716" s="120"/>
      <c r="H1716" s="120"/>
      <c r="I1716" s="120"/>
      <c r="J1716" s="120"/>
      <c r="K1716" s="120"/>
      <c r="L1716" s="120"/>
      <c r="M1716" s="120"/>
      <c r="N1716" s="120"/>
      <c r="O1716" s="120"/>
      <c r="P1716" s="120"/>
      <c r="Q1716" s="120"/>
      <c r="R1716" s="120"/>
      <c r="S1716" s="120"/>
      <c r="T1716" s="120"/>
      <c r="U1716" s="120"/>
      <c r="V1716" s="120"/>
      <c r="W1716" s="120"/>
      <c r="X1716" s="120"/>
      <c r="Y1716" s="127"/>
      <c r="Z1716" s="127"/>
      <c r="AA1716" s="127"/>
      <c r="AB1716" s="127"/>
      <c r="AC1716" s="127"/>
      <c r="AD1716" s="127"/>
      <c r="AE1716" s="127"/>
      <c r="AF1716" s="127"/>
      <c r="AG1716" s="127"/>
      <c r="AH1716" s="127"/>
      <c r="AI1716" s="127"/>
      <c r="AJ1716" s="127"/>
      <c r="AK1716" s="127"/>
      <c r="AL1716" s="127"/>
      <c r="AM1716" s="127"/>
      <c r="AN1716" s="127"/>
      <c r="AO1716" s="127"/>
      <c r="AP1716" s="127"/>
      <c r="AR1716" s="113"/>
      <c r="AS1716" s="113"/>
      <c r="AT1716" s="113"/>
    </row>
    <row r="1717" spans="1:46" s="114" customFormat="1" x14ac:dyDescent="0.2">
      <c r="A1717" s="113"/>
      <c r="B1717" s="120"/>
      <c r="C1717" s="120"/>
      <c r="D1717" s="120"/>
      <c r="E1717" s="120"/>
      <c r="F1717" s="120"/>
      <c r="G1717" s="120"/>
      <c r="H1717" s="120"/>
      <c r="I1717" s="120"/>
      <c r="J1717" s="120"/>
      <c r="K1717" s="120"/>
      <c r="L1717" s="120"/>
      <c r="M1717" s="120"/>
      <c r="N1717" s="120"/>
      <c r="O1717" s="120"/>
      <c r="P1717" s="120"/>
      <c r="Q1717" s="120"/>
      <c r="R1717" s="120"/>
      <c r="S1717" s="120"/>
      <c r="T1717" s="120"/>
      <c r="U1717" s="120"/>
      <c r="V1717" s="120"/>
      <c r="W1717" s="120"/>
      <c r="X1717" s="120"/>
      <c r="Y1717" s="127"/>
      <c r="Z1717" s="127"/>
      <c r="AA1717" s="127"/>
      <c r="AB1717" s="127"/>
      <c r="AC1717" s="127"/>
      <c r="AD1717" s="127"/>
      <c r="AE1717" s="127"/>
      <c r="AF1717" s="127"/>
      <c r="AG1717" s="127"/>
      <c r="AH1717" s="127"/>
      <c r="AI1717" s="127"/>
      <c r="AJ1717" s="127"/>
      <c r="AK1717" s="127"/>
      <c r="AL1717" s="127"/>
      <c r="AM1717" s="127"/>
      <c r="AN1717" s="127"/>
      <c r="AO1717" s="127"/>
      <c r="AP1717" s="127"/>
      <c r="AR1717" s="113"/>
      <c r="AS1717" s="113"/>
      <c r="AT1717" s="113"/>
    </row>
    <row r="1718" spans="1:46" s="114" customFormat="1" x14ac:dyDescent="0.2">
      <c r="A1718" s="113"/>
      <c r="B1718" s="120"/>
      <c r="C1718" s="120"/>
      <c r="D1718" s="120"/>
      <c r="E1718" s="120"/>
      <c r="F1718" s="120"/>
      <c r="G1718" s="120"/>
      <c r="H1718" s="120"/>
      <c r="I1718" s="120"/>
      <c r="J1718" s="120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  <c r="Y1718" s="127"/>
      <c r="Z1718" s="127"/>
      <c r="AA1718" s="127"/>
      <c r="AB1718" s="127"/>
      <c r="AC1718" s="127"/>
      <c r="AD1718" s="127"/>
      <c r="AE1718" s="127"/>
      <c r="AF1718" s="127"/>
      <c r="AG1718" s="127"/>
      <c r="AH1718" s="127"/>
      <c r="AI1718" s="127"/>
      <c r="AJ1718" s="127"/>
      <c r="AK1718" s="127"/>
      <c r="AL1718" s="127"/>
      <c r="AM1718" s="127"/>
      <c r="AN1718" s="127"/>
      <c r="AO1718" s="127"/>
      <c r="AP1718" s="127"/>
      <c r="AR1718" s="113"/>
      <c r="AS1718" s="113"/>
      <c r="AT1718" s="113"/>
    </row>
    <row r="1719" spans="1:46" s="114" customFormat="1" x14ac:dyDescent="0.2">
      <c r="A1719" s="113"/>
      <c r="B1719" s="120"/>
      <c r="C1719" s="120"/>
      <c r="D1719" s="120"/>
      <c r="E1719" s="120"/>
      <c r="F1719" s="120"/>
      <c r="G1719" s="120"/>
      <c r="H1719" s="120"/>
      <c r="I1719" s="120"/>
      <c r="J1719" s="120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  <c r="Y1719" s="127"/>
      <c r="Z1719" s="127"/>
      <c r="AA1719" s="127"/>
      <c r="AB1719" s="127"/>
      <c r="AC1719" s="127"/>
      <c r="AD1719" s="127"/>
      <c r="AE1719" s="127"/>
      <c r="AF1719" s="127"/>
      <c r="AG1719" s="127"/>
      <c r="AH1719" s="127"/>
      <c r="AI1719" s="127"/>
      <c r="AJ1719" s="127"/>
      <c r="AK1719" s="127"/>
      <c r="AL1719" s="127"/>
      <c r="AM1719" s="127"/>
      <c r="AN1719" s="127"/>
      <c r="AO1719" s="127"/>
      <c r="AP1719" s="127"/>
      <c r="AR1719" s="113"/>
      <c r="AS1719" s="113"/>
      <c r="AT1719" s="113"/>
    </row>
    <row r="1720" spans="1:46" s="114" customFormat="1" x14ac:dyDescent="0.2">
      <c r="A1720" s="113"/>
      <c r="B1720" s="120"/>
      <c r="C1720" s="120"/>
      <c r="D1720" s="120"/>
      <c r="E1720" s="120"/>
      <c r="F1720" s="120"/>
      <c r="G1720" s="120"/>
      <c r="H1720" s="120"/>
      <c r="I1720" s="120"/>
      <c r="J1720" s="120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  <c r="Y1720" s="127"/>
      <c r="Z1720" s="127"/>
      <c r="AA1720" s="127"/>
      <c r="AB1720" s="127"/>
      <c r="AC1720" s="127"/>
      <c r="AD1720" s="127"/>
      <c r="AE1720" s="127"/>
      <c r="AF1720" s="127"/>
      <c r="AG1720" s="127"/>
      <c r="AH1720" s="127"/>
      <c r="AI1720" s="127"/>
      <c r="AJ1720" s="127"/>
      <c r="AK1720" s="127"/>
      <c r="AL1720" s="127"/>
      <c r="AM1720" s="127"/>
      <c r="AN1720" s="127"/>
      <c r="AO1720" s="127"/>
      <c r="AP1720" s="127"/>
      <c r="AR1720" s="113"/>
      <c r="AS1720" s="113"/>
      <c r="AT1720" s="113"/>
    </row>
    <row r="1721" spans="1:46" s="114" customFormat="1" x14ac:dyDescent="0.2">
      <c r="A1721" s="113"/>
      <c r="B1721" s="120"/>
      <c r="C1721" s="120"/>
      <c r="D1721" s="120"/>
      <c r="E1721" s="120"/>
      <c r="F1721" s="120"/>
      <c r="G1721" s="120"/>
      <c r="H1721" s="120"/>
      <c r="I1721" s="120"/>
      <c r="J1721" s="120"/>
      <c r="K1721" s="120"/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  <c r="Y1721" s="127"/>
      <c r="Z1721" s="127"/>
      <c r="AA1721" s="127"/>
      <c r="AB1721" s="127"/>
      <c r="AC1721" s="127"/>
      <c r="AD1721" s="127"/>
      <c r="AE1721" s="127"/>
      <c r="AF1721" s="127"/>
      <c r="AG1721" s="127"/>
      <c r="AH1721" s="127"/>
      <c r="AI1721" s="127"/>
      <c r="AJ1721" s="127"/>
      <c r="AK1721" s="127"/>
      <c r="AL1721" s="127"/>
      <c r="AM1721" s="127"/>
      <c r="AN1721" s="127"/>
      <c r="AO1721" s="127"/>
      <c r="AP1721" s="127"/>
      <c r="AR1721" s="113"/>
      <c r="AS1721" s="113"/>
      <c r="AT1721" s="113"/>
    </row>
    <row r="1722" spans="1:46" s="114" customFormat="1" x14ac:dyDescent="0.2">
      <c r="A1722" s="113"/>
      <c r="B1722" s="120"/>
      <c r="C1722" s="120"/>
      <c r="D1722" s="120"/>
      <c r="E1722" s="120"/>
      <c r="F1722" s="120"/>
      <c r="G1722" s="120"/>
      <c r="H1722" s="120"/>
      <c r="I1722" s="120"/>
      <c r="J1722" s="120"/>
      <c r="K1722" s="120"/>
      <c r="L1722" s="120"/>
      <c r="M1722" s="120"/>
      <c r="N1722" s="120"/>
      <c r="O1722" s="120"/>
      <c r="P1722" s="120"/>
      <c r="Q1722" s="120"/>
      <c r="R1722" s="120"/>
      <c r="S1722" s="120"/>
      <c r="T1722" s="120"/>
      <c r="U1722" s="120"/>
      <c r="V1722" s="120"/>
      <c r="W1722" s="120"/>
      <c r="X1722" s="120"/>
      <c r="Y1722" s="127"/>
      <c r="Z1722" s="127"/>
      <c r="AA1722" s="127"/>
      <c r="AB1722" s="127"/>
      <c r="AC1722" s="127"/>
      <c r="AD1722" s="127"/>
      <c r="AE1722" s="127"/>
      <c r="AF1722" s="127"/>
      <c r="AG1722" s="127"/>
      <c r="AH1722" s="127"/>
      <c r="AI1722" s="127"/>
      <c r="AJ1722" s="127"/>
      <c r="AK1722" s="127"/>
      <c r="AL1722" s="127"/>
      <c r="AM1722" s="127"/>
      <c r="AN1722" s="127"/>
      <c r="AO1722" s="127"/>
      <c r="AP1722" s="127"/>
      <c r="AR1722" s="113"/>
      <c r="AS1722" s="113"/>
      <c r="AT1722" s="113"/>
    </row>
    <row r="1723" spans="1:46" s="114" customFormat="1" x14ac:dyDescent="0.2">
      <c r="A1723" s="113"/>
      <c r="B1723" s="120"/>
      <c r="C1723" s="120"/>
      <c r="D1723" s="120"/>
      <c r="E1723" s="120"/>
      <c r="F1723" s="120"/>
      <c r="G1723" s="120"/>
      <c r="H1723" s="120"/>
      <c r="I1723" s="120"/>
      <c r="J1723" s="120"/>
      <c r="K1723" s="120"/>
      <c r="L1723" s="120"/>
      <c r="M1723" s="120"/>
      <c r="N1723" s="120"/>
      <c r="O1723" s="120"/>
      <c r="P1723" s="120"/>
      <c r="Q1723" s="120"/>
      <c r="R1723" s="120"/>
      <c r="S1723" s="120"/>
      <c r="T1723" s="120"/>
      <c r="U1723" s="120"/>
      <c r="V1723" s="120"/>
      <c r="W1723" s="120"/>
      <c r="X1723" s="120"/>
      <c r="Y1723" s="127"/>
      <c r="Z1723" s="127"/>
      <c r="AA1723" s="127"/>
      <c r="AB1723" s="127"/>
      <c r="AC1723" s="127"/>
      <c r="AD1723" s="127"/>
      <c r="AE1723" s="127"/>
      <c r="AF1723" s="127"/>
      <c r="AG1723" s="127"/>
      <c r="AH1723" s="127"/>
      <c r="AI1723" s="127"/>
      <c r="AJ1723" s="127"/>
      <c r="AK1723" s="127"/>
      <c r="AL1723" s="127"/>
      <c r="AM1723" s="127"/>
      <c r="AN1723" s="127"/>
      <c r="AO1723" s="127"/>
      <c r="AP1723" s="127"/>
      <c r="AR1723" s="113"/>
      <c r="AS1723" s="113"/>
      <c r="AT1723" s="113"/>
    </row>
    <row r="1724" spans="1:46" s="114" customFormat="1" x14ac:dyDescent="0.2">
      <c r="A1724" s="113"/>
      <c r="B1724" s="120"/>
      <c r="C1724" s="120"/>
      <c r="D1724" s="120"/>
      <c r="E1724" s="120"/>
      <c r="F1724" s="120"/>
      <c r="G1724" s="120"/>
      <c r="H1724" s="120"/>
      <c r="I1724" s="120"/>
      <c r="J1724" s="120"/>
      <c r="K1724" s="120"/>
      <c r="L1724" s="120"/>
      <c r="M1724" s="120"/>
      <c r="N1724" s="120"/>
      <c r="O1724" s="120"/>
      <c r="P1724" s="120"/>
      <c r="Q1724" s="120"/>
      <c r="R1724" s="120"/>
      <c r="S1724" s="120"/>
      <c r="T1724" s="120"/>
      <c r="U1724" s="120"/>
      <c r="V1724" s="120"/>
      <c r="W1724" s="120"/>
      <c r="X1724" s="120"/>
      <c r="Y1724" s="127"/>
      <c r="Z1724" s="127"/>
      <c r="AA1724" s="127"/>
      <c r="AB1724" s="127"/>
      <c r="AC1724" s="127"/>
      <c r="AD1724" s="127"/>
      <c r="AE1724" s="127"/>
      <c r="AF1724" s="127"/>
      <c r="AG1724" s="127"/>
      <c r="AH1724" s="127"/>
      <c r="AI1724" s="127"/>
      <c r="AJ1724" s="127"/>
      <c r="AK1724" s="127"/>
      <c r="AL1724" s="127"/>
      <c r="AM1724" s="127"/>
      <c r="AN1724" s="127"/>
      <c r="AO1724" s="127"/>
      <c r="AP1724" s="127"/>
      <c r="AR1724" s="113"/>
      <c r="AS1724" s="113"/>
      <c r="AT1724" s="113"/>
    </row>
    <row r="1725" spans="1:46" s="114" customFormat="1" x14ac:dyDescent="0.2">
      <c r="A1725" s="113"/>
      <c r="B1725" s="120"/>
      <c r="C1725" s="120"/>
      <c r="D1725" s="120"/>
      <c r="E1725" s="120"/>
      <c r="F1725" s="120"/>
      <c r="G1725" s="120"/>
      <c r="H1725" s="120"/>
      <c r="I1725" s="120"/>
      <c r="J1725" s="120"/>
      <c r="K1725" s="120"/>
      <c r="L1725" s="120"/>
      <c r="M1725" s="120"/>
      <c r="N1725" s="120"/>
      <c r="O1725" s="120"/>
      <c r="P1725" s="120"/>
      <c r="Q1725" s="120"/>
      <c r="R1725" s="120"/>
      <c r="S1725" s="120"/>
      <c r="T1725" s="120"/>
      <c r="U1725" s="120"/>
      <c r="V1725" s="120"/>
      <c r="W1725" s="120"/>
      <c r="X1725" s="120"/>
      <c r="Y1725" s="127"/>
      <c r="Z1725" s="127"/>
      <c r="AA1725" s="127"/>
      <c r="AB1725" s="127"/>
      <c r="AC1725" s="127"/>
      <c r="AD1725" s="127"/>
      <c r="AE1725" s="127"/>
      <c r="AF1725" s="127"/>
      <c r="AG1725" s="127"/>
      <c r="AH1725" s="127"/>
      <c r="AI1725" s="127"/>
      <c r="AJ1725" s="127"/>
      <c r="AK1725" s="127"/>
      <c r="AL1725" s="127"/>
      <c r="AM1725" s="127"/>
      <c r="AN1725" s="127"/>
      <c r="AO1725" s="127"/>
      <c r="AP1725" s="127"/>
      <c r="AR1725" s="113"/>
      <c r="AS1725" s="113"/>
      <c r="AT1725" s="113"/>
    </row>
    <row r="1726" spans="1:46" s="114" customFormat="1" x14ac:dyDescent="0.2">
      <c r="A1726" s="113"/>
      <c r="B1726" s="120"/>
      <c r="C1726" s="120"/>
      <c r="D1726" s="120"/>
      <c r="E1726" s="120"/>
      <c r="F1726" s="120"/>
      <c r="G1726" s="120"/>
      <c r="H1726" s="120"/>
      <c r="I1726" s="120"/>
      <c r="J1726" s="120"/>
      <c r="K1726" s="120"/>
      <c r="L1726" s="120"/>
      <c r="M1726" s="120"/>
      <c r="N1726" s="120"/>
      <c r="O1726" s="120"/>
      <c r="P1726" s="120"/>
      <c r="Q1726" s="120"/>
      <c r="R1726" s="120"/>
      <c r="S1726" s="120"/>
      <c r="T1726" s="120"/>
      <c r="U1726" s="120"/>
      <c r="V1726" s="120"/>
      <c r="W1726" s="120"/>
      <c r="X1726" s="120"/>
      <c r="Y1726" s="127"/>
      <c r="Z1726" s="127"/>
      <c r="AA1726" s="127"/>
      <c r="AB1726" s="127"/>
      <c r="AC1726" s="127"/>
      <c r="AD1726" s="127"/>
      <c r="AE1726" s="127"/>
      <c r="AF1726" s="127"/>
      <c r="AG1726" s="127"/>
      <c r="AH1726" s="127"/>
      <c r="AI1726" s="127"/>
      <c r="AJ1726" s="127"/>
      <c r="AK1726" s="127"/>
      <c r="AL1726" s="127"/>
      <c r="AM1726" s="127"/>
      <c r="AN1726" s="127"/>
      <c r="AO1726" s="127"/>
      <c r="AP1726" s="127"/>
      <c r="AR1726" s="113"/>
      <c r="AS1726" s="113"/>
      <c r="AT1726" s="113"/>
    </row>
    <row r="1727" spans="1:46" s="114" customFormat="1" x14ac:dyDescent="0.2">
      <c r="A1727" s="113"/>
      <c r="B1727" s="120"/>
      <c r="C1727" s="120"/>
      <c r="D1727" s="120"/>
      <c r="E1727" s="120"/>
      <c r="F1727" s="120"/>
      <c r="G1727" s="120"/>
      <c r="H1727" s="120"/>
      <c r="I1727" s="120"/>
      <c r="J1727" s="120"/>
      <c r="K1727" s="120"/>
      <c r="L1727" s="120"/>
      <c r="M1727" s="120"/>
      <c r="N1727" s="120"/>
      <c r="O1727" s="120"/>
      <c r="P1727" s="120"/>
      <c r="Q1727" s="120"/>
      <c r="R1727" s="120"/>
      <c r="S1727" s="120"/>
      <c r="T1727" s="120"/>
      <c r="U1727" s="120"/>
      <c r="V1727" s="120"/>
      <c r="W1727" s="120"/>
      <c r="X1727" s="120"/>
      <c r="Y1727" s="127"/>
      <c r="Z1727" s="127"/>
      <c r="AA1727" s="127"/>
      <c r="AB1727" s="127"/>
      <c r="AC1727" s="127"/>
      <c r="AD1727" s="127"/>
      <c r="AE1727" s="127"/>
      <c r="AF1727" s="127"/>
      <c r="AG1727" s="127"/>
      <c r="AH1727" s="127"/>
      <c r="AI1727" s="127"/>
      <c r="AJ1727" s="127"/>
      <c r="AK1727" s="127"/>
      <c r="AL1727" s="127"/>
      <c r="AM1727" s="127"/>
      <c r="AN1727" s="127"/>
      <c r="AO1727" s="127"/>
      <c r="AP1727" s="127"/>
      <c r="AR1727" s="113"/>
      <c r="AS1727" s="113"/>
      <c r="AT1727" s="113"/>
    </row>
    <row r="1728" spans="1:46" s="114" customFormat="1" x14ac:dyDescent="0.2">
      <c r="A1728" s="113"/>
      <c r="B1728" s="120"/>
      <c r="C1728" s="120"/>
      <c r="D1728" s="120"/>
      <c r="E1728" s="120"/>
      <c r="F1728" s="120"/>
      <c r="G1728" s="120"/>
      <c r="H1728" s="120"/>
      <c r="I1728" s="120"/>
      <c r="J1728" s="120"/>
      <c r="K1728" s="120"/>
      <c r="L1728" s="120"/>
      <c r="M1728" s="120"/>
      <c r="N1728" s="120"/>
      <c r="O1728" s="120"/>
      <c r="P1728" s="120"/>
      <c r="Q1728" s="120"/>
      <c r="R1728" s="120"/>
      <c r="S1728" s="120"/>
      <c r="T1728" s="120"/>
      <c r="U1728" s="120"/>
      <c r="V1728" s="120"/>
      <c r="W1728" s="120"/>
      <c r="X1728" s="120"/>
      <c r="Y1728" s="127"/>
      <c r="Z1728" s="127"/>
      <c r="AA1728" s="127"/>
      <c r="AB1728" s="127"/>
      <c r="AC1728" s="127"/>
      <c r="AD1728" s="127"/>
      <c r="AE1728" s="127"/>
      <c r="AF1728" s="127"/>
      <c r="AG1728" s="127"/>
      <c r="AH1728" s="127"/>
      <c r="AI1728" s="127"/>
      <c r="AJ1728" s="127"/>
      <c r="AK1728" s="127"/>
      <c r="AL1728" s="127"/>
      <c r="AM1728" s="127"/>
      <c r="AN1728" s="127"/>
      <c r="AO1728" s="127"/>
      <c r="AP1728" s="127"/>
      <c r="AR1728" s="113"/>
      <c r="AS1728" s="113"/>
      <c r="AT1728" s="113"/>
    </row>
    <row r="1729" spans="1:46" s="114" customFormat="1" x14ac:dyDescent="0.2">
      <c r="A1729" s="113"/>
      <c r="B1729" s="120"/>
      <c r="C1729" s="120"/>
      <c r="D1729" s="120"/>
      <c r="E1729" s="120"/>
      <c r="F1729" s="120"/>
      <c r="G1729" s="120"/>
      <c r="H1729" s="120"/>
      <c r="I1729" s="120"/>
      <c r="J1729" s="120"/>
      <c r="K1729" s="120"/>
      <c r="L1729" s="120"/>
      <c r="M1729" s="120"/>
      <c r="N1729" s="120"/>
      <c r="O1729" s="120"/>
      <c r="P1729" s="120"/>
      <c r="Q1729" s="120"/>
      <c r="R1729" s="120"/>
      <c r="S1729" s="120"/>
      <c r="T1729" s="120"/>
      <c r="U1729" s="120"/>
      <c r="V1729" s="120"/>
      <c r="W1729" s="120"/>
      <c r="X1729" s="120"/>
      <c r="Y1729" s="127"/>
      <c r="Z1729" s="127"/>
      <c r="AA1729" s="127"/>
      <c r="AB1729" s="127"/>
      <c r="AC1729" s="127"/>
      <c r="AD1729" s="127"/>
      <c r="AE1729" s="127"/>
      <c r="AF1729" s="127"/>
      <c r="AG1729" s="127"/>
      <c r="AH1729" s="127"/>
      <c r="AI1729" s="127"/>
      <c r="AJ1729" s="127"/>
      <c r="AK1729" s="127"/>
      <c r="AL1729" s="127"/>
      <c r="AM1729" s="127"/>
      <c r="AN1729" s="127"/>
      <c r="AO1729" s="127"/>
      <c r="AP1729" s="127"/>
      <c r="AR1729" s="113"/>
      <c r="AS1729" s="113"/>
      <c r="AT1729" s="113"/>
    </row>
    <row r="1730" spans="1:46" s="114" customFormat="1" x14ac:dyDescent="0.2">
      <c r="A1730" s="113"/>
      <c r="B1730" s="120"/>
      <c r="C1730" s="120"/>
      <c r="D1730" s="120"/>
      <c r="E1730" s="120"/>
      <c r="F1730" s="120"/>
      <c r="G1730" s="120"/>
      <c r="H1730" s="120"/>
      <c r="I1730" s="120"/>
      <c r="J1730" s="120"/>
      <c r="K1730" s="120"/>
      <c r="L1730" s="120"/>
      <c r="M1730" s="120"/>
      <c r="N1730" s="120"/>
      <c r="O1730" s="120"/>
      <c r="P1730" s="120"/>
      <c r="Q1730" s="120"/>
      <c r="R1730" s="120"/>
      <c r="S1730" s="120"/>
      <c r="T1730" s="120"/>
      <c r="U1730" s="120"/>
      <c r="V1730" s="120"/>
      <c r="W1730" s="120"/>
      <c r="X1730" s="120"/>
      <c r="Y1730" s="127"/>
      <c r="Z1730" s="127"/>
      <c r="AA1730" s="127"/>
      <c r="AB1730" s="127"/>
      <c r="AC1730" s="127"/>
      <c r="AD1730" s="127"/>
      <c r="AE1730" s="127"/>
      <c r="AF1730" s="127"/>
      <c r="AG1730" s="127"/>
      <c r="AH1730" s="127"/>
      <c r="AI1730" s="127"/>
      <c r="AJ1730" s="127"/>
      <c r="AK1730" s="127"/>
      <c r="AL1730" s="127"/>
      <c r="AM1730" s="127"/>
      <c r="AN1730" s="127"/>
      <c r="AO1730" s="127"/>
      <c r="AP1730" s="127"/>
      <c r="AR1730" s="113"/>
      <c r="AS1730" s="113"/>
      <c r="AT1730" s="113"/>
    </row>
    <row r="1731" spans="1:46" s="114" customFormat="1" x14ac:dyDescent="0.2">
      <c r="A1731" s="113"/>
      <c r="B1731" s="120"/>
      <c r="C1731" s="120"/>
      <c r="D1731" s="120"/>
      <c r="E1731" s="120"/>
      <c r="F1731" s="120"/>
      <c r="G1731" s="120"/>
      <c r="H1731" s="120"/>
      <c r="I1731" s="120"/>
      <c r="J1731" s="120"/>
      <c r="K1731" s="120"/>
      <c r="L1731" s="120"/>
      <c r="M1731" s="120"/>
      <c r="N1731" s="120"/>
      <c r="O1731" s="120"/>
      <c r="P1731" s="120"/>
      <c r="Q1731" s="120"/>
      <c r="R1731" s="120"/>
      <c r="S1731" s="120"/>
      <c r="T1731" s="120"/>
      <c r="U1731" s="120"/>
      <c r="V1731" s="120"/>
      <c r="W1731" s="120"/>
      <c r="X1731" s="120"/>
      <c r="Y1731" s="127"/>
      <c r="Z1731" s="127"/>
      <c r="AA1731" s="127"/>
      <c r="AB1731" s="127"/>
      <c r="AC1731" s="127"/>
      <c r="AD1731" s="127"/>
      <c r="AE1731" s="127"/>
      <c r="AF1731" s="127"/>
      <c r="AG1731" s="127"/>
      <c r="AH1731" s="127"/>
      <c r="AI1731" s="127"/>
      <c r="AJ1731" s="127"/>
      <c r="AK1731" s="127"/>
      <c r="AL1731" s="127"/>
      <c r="AM1731" s="127"/>
      <c r="AN1731" s="127"/>
      <c r="AO1731" s="127"/>
      <c r="AP1731" s="127"/>
      <c r="AR1731" s="113"/>
      <c r="AS1731" s="113"/>
      <c r="AT1731" s="113"/>
    </row>
    <row r="1732" spans="1:46" s="114" customFormat="1" x14ac:dyDescent="0.2">
      <c r="A1732" s="113"/>
      <c r="B1732" s="120"/>
      <c r="C1732" s="120"/>
      <c r="D1732" s="120"/>
      <c r="E1732" s="120"/>
      <c r="F1732" s="120"/>
      <c r="G1732" s="120"/>
      <c r="H1732" s="120"/>
      <c r="I1732" s="120"/>
      <c r="J1732" s="120"/>
      <c r="K1732" s="120"/>
      <c r="L1732" s="120"/>
      <c r="M1732" s="120"/>
      <c r="N1732" s="120"/>
      <c r="O1732" s="120"/>
      <c r="P1732" s="120"/>
      <c r="Q1732" s="120"/>
      <c r="R1732" s="120"/>
      <c r="S1732" s="120"/>
      <c r="T1732" s="120"/>
      <c r="U1732" s="120"/>
      <c r="V1732" s="120"/>
      <c r="W1732" s="120"/>
      <c r="X1732" s="120"/>
      <c r="Y1732" s="127"/>
      <c r="Z1732" s="127"/>
      <c r="AA1732" s="127"/>
      <c r="AB1732" s="127"/>
      <c r="AC1732" s="127"/>
      <c r="AD1732" s="127"/>
      <c r="AE1732" s="127"/>
      <c r="AF1732" s="127"/>
      <c r="AG1732" s="127"/>
      <c r="AH1732" s="127"/>
      <c r="AI1732" s="127"/>
      <c r="AJ1732" s="127"/>
      <c r="AK1732" s="127"/>
      <c r="AL1732" s="127"/>
      <c r="AM1732" s="127"/>
      <c r="AN1732" s="127"/>
      <c r="AO1732" s="127"/>
      <c r="AP1732" s="127"/>
      <c r="AR1732" s="113"/>
      <c r="AS1732" s="113"/>
      <c r="AT1732" s="113"/>
    </row>
    <row r="1733" spans="1:46" s="114" customFormat="1" x14ac:dyDescent="0.2">
      <c r="A1733" s="113"/>
      <c r="B1733" s="120"/>
      <c r="C1733" s="120"/>
      <c r="D1733" s="120"/>
      <c r="E1733" s="120"/>
      <c r="F1733" s="120"/>
      <c r="G1733" s="120"/>
      <c r="H1733" s="120"/>
      <c r="I1733" s="120"/>
      <c r="J1733" s="120"/>
      <c r="K1733" s="120"/>
      <c r="L1733" s="120"/>
      <c r="M1733" s="120"/>
      <c r="N1733" s="120"/>
      <c r="O1733" s="120"/>
      <c r="P1733" s="120"/>
      <c r="Q1733" s="120"/>
      <c r="R1733" s="120"/>
      <c r="S1733" s="120"/>
      <c r="T1733" s="120"/>
      <c r="U1733" s="120"/>
      <c r="V1733" s="120"/>
      <c r="W1733" s="120"/>
      <c r="X1733" s="120"/>
      <c r="Y1733" s="127"/>
      <c r="Z1733" s="127"/>
      <c r="AA1733" s="127"/>
      <c r="AB1733" s="127"/>
      <c r="AC1733" s="127"/>
      <c r="AD1733" s="127"/>
      <c r="AE1733" s="127"/>
      <c r="AF1733" s="127"/>
      <c r="AG1733" s="127"/>
      <c r="AH1733" s="127"/>
      <c r="AI1733" s="127"/>
      <c r="AJ1733" s="127"/>
      <c r="AK1733" s="127"/>
      <c r="AL1733" s="127"/>
      <c r="AM1733" s="127"/>
      <c r="AN1733" s="127"/>
      <c r="AO1733" s="127"/>
      <c r="AP1733" s="127"/>
      <c r="AR1733" s="113"/>
      <c r="AS1733" s="113"/>
      <c r="AT1733" s="113"/>
    </row>
    <row r="1734" spans="1:46" s="114" customFormat="1" x14ac:dyDescent="0.2">
      <c r="A1734" s="113"/>
      <c r="B1734" s="120"/>
      <c r="C1734" s="120"/>
      <c r="D1734" s="120"/>
      <c r="E1734" s="120"/>
      <c r="F1734" s="120"/>
      <c r="G1734" s="120"/>
      <c r="H1734" s="120"/>
      <c r="I1734" s="120"/>
      <c r="J1734" s="120"/>
      <c r="K1734" s="120"/>
      <c r="L1734" s="120"/>
      <c r="M1734" s="120"/>
      <c r="N1734" s="120"/>
      <c r="O1734" s="120"/>
      <c r="P1734" s="120"/>
      <c r="Q1734" s="120"/>
      <c r="R1734" s="120"/>
      <c r="S1734" s="120"/>
      <c r="T1734" s="120"/>
      <c r="U1734" s="120"/>
      <c r="V1734" s="120"/>
      <c r="W1734" s="120"/>
      <c r="X1734" s="120"/>
      <c r="Y1734" s="127"/>
      <c r="Z1734" s="127"/>
      <c r="AA1734" s="127"/>
      <c r="AB1734" s="127"/>
      <c r="AC1734" s="127"/>
      <c r="AD1734" s="127"/>
      <c r="AE1734" s="127"/>
      <c r="AF1734" s="127"/>
      <c r="AG1734" s="127"/>
      <c r="AH1734" s="127"/>
      <c r="AI1734" s="127"/>
      <c r="AJ1734" s="127"/>
      <c r="AK1734" s="127"/>
      <c r="AL1734" s="127"/>
      <c r="AM1734" s="127"/>
      <c r="AN1734" s="127"/>
      <c r="AO1734" s="127"/>
      <c r="AP1734" s="127"/>
      <c r="AR1734" s="113"/>
      <c r="AS1734" s="113"/>
      <c r="AT1734" s="113"/>
    </row>
    <row r="1735" spans="1:46" s="114" customFormat="1" x14ac:dyDescent="0.2">
      <c r="A1735" s="113"/>
      <c r="B1735" s="120"/>
      <c r="C1735" s="120"/>
      <c r="D1735" s="120"/>
      <c r="E1735" s="120"/>
      <c r="F1735" s="120"/>
      <c r="G1735" s="120"/>
      <c r="H1735" s="120"/>
      <c r="I1735" s="120"/>
      <c r="J1735" s="120"/>
      <c r="K1735" s="120"/>
      <c r="L1735" s="120"/>
      <c r="M1735" s="120"/>
      <c r="N1735" s="120"/>
      <c r="O1735" s="120"/>
      <c r="P1735" s="120"/>
      <c r="Q1735" s="120"/>
      <c r="R1735" s="120"/>
      <c r="S1735" s="120"/>
      <c r="T1735" s="120"/>
      <c r="U1735" s="120"/>
      <c r="V1735" s="120"/>
      <c r="W1735" s="120"/>
      <c r="X1735" s="120"/>
      <c r="Y1735" s="127"/>
      <c r="Z1735" s="127"/>
      <c r="AA1735" s="127"/>
      <c r="AB1735" s="127"/>
      <c r="AC1735" s="127"/>
      <c r="AD1735" s="127"/>
      <c r="AE1735" s="127"/>
      <c r="AF1735" s="127"/>
      <c r="AG1735" s="127"/>
      <c r="AH1735" s="127"/>
      <c r="AI1735" s="127"/>
      <c r="AJ1735" s="127"/>
      <c r="AK1735" s="127"/>
      <c r="AL1735" s="127"/>
      <c r="AM1735" s="127"/>
      <c r="AN1735" s="127"/>
      <c r="AO1735" s="127"/>
      <c r="AP1735" s="127"/>
      <c r="AR1735" s="113"/>
      <c r="AS1735" s="113"/>
      <c r="AT1735" s="113"/>
    </row>
    <row r="1736" spans="1:46" s="114" customFormat="1" x14ac:dyDescent="0.2">
      <c r="A1736" s="113"/>
      <c r="B1736" s="120"/>
      <c r="C1736" s="120"/>
      <c r="D1736" s="120"/>
      <c r="E1736" s="120"/>
      <c r="F1736" s="120"/>
      <c r="G1736" s="120"/>
      <c r="H1736" s="120"/>
      <c r="I1736" s="120"/>
      <c r="J1736" s="120"/>
      <c r="K1736" s="120"/>
      <c r="L1736" s="120"/>
      <c r="M1736" s="120"/>
      <c r="N1736" s="120"/>
      <c r="O1736" s="120"/>
      <c r="P1736" s="120"/>
      <c r="Q1736" s="120"/>
      <c r="R1736" s="120"/>
      <c r="S1736" s="120"/>
      <c r="T1736" s="120"/>
      <c r="U1736" s="120"/>
      <c r="V1736" s="120"/>
      <c r="W1736" s="120"/>
      <c r="X1736" s="120"/>
      <c r="Y1736" s="127"/>
      <c r="Z1736" s="127"/>
      <c r="AA1736" s="127"/>
      <c r="AB1736" s="127"/>
      <c r="AC1736" s="127"/>
      <c r="AD1736" s="127"/>
      <c r="AE1736" s="127"/>
      <c r="AF1736" s="127"/>
      <c r="AG1736" s="127"/>
      <c r="AH1736" s="127"/>
      <c r="AI1736" s="127"/>
      <c r="AJ1736" s="127"/>
      <c r="AK1736" s="127"/>
      <c r="AL1736" s="127"/>
      <c r="AM1736" s="127"/>
      <c r="AN1736" s="127"/>
      <c r="AO1736" s="127"/>
      <c r="AP1736" s="127"/>
      <c r="AR1736" s="113"/>
      <c r="AS1736" s="113"/>
      <c r="AT1736" s="113"/>
    </row>
    <row r="1737" spans="1:46" s="114" customFormat="1" x14ac:dyDescent="0.2">
      <c r="A1737" s="113"/>
      <c r="B1737" s="120"/>
      <c r="C1737" s="120"/>
      <c r="D1737" s="120"/>
      <c r="E1737" s="120"/>
      <c r="F1737" s="120"/>
      <c r="G1737" s="120"/>
      <c r="H1737" s="120"/>
      <c r="I1737" s="120"/>
      <c r="J1737" s="120"/>
      <c r="K1737" s="120"/>
      <c r="L1737" s="120"/>
      <c r="M1737" s="120"/>
      <c r="N1737" s="120"/>
      <c r="O1737" s="120"/>
      <c r="P1737" s="120"/>
      <c r="Q1737" s="120"/>
      <c r="R1737" s="120"/>
      <c r="S1737" s="120"/>
      <c r="T1737" s="120"/>
      <c r="U1737" s="120"/>
      <c r="V1737" s="120"/>
      <c r="W1737" s="120"/>
      <c r="X1737" s="120"/>
      <c r="Y1737" s="127"/>
      <c r="Z1737" s="127"/>
      <c r="AA1737" s="127"/>
      <c r="AB1737" s="127"/>
      <c r="AC1737" s="127"/>
      <c r="AD1737" s="127"/>
      <c r="AE1737" s="127"/>
      <c r="AF1737" s="127"/>
      <c r="AG1737" s="127"/>
      <c r="AH1737" s="127"/>
      <c r="AI1737" s="127"/>
      <c r="AJ1737" s="127"/>
      <c r="AK1737" s="127"/>
      <c r="AL1737" s="127"/>
      <c r="AM1737" s="127"/>
      <c r="AN1737" s="127"/>
      <c r="AO1737" s="127"/>
      <c r="AP1737" s="127"/>
      <c r="AR1737" s="113"/>
      <c r="AS1737" s="113"/>
      <c r="AT1737" s="113"/>
    </row>
    <row r="1738" spans="1:46" s="114" customFormat="1" x14ac:dyDescent="0.2">
      <c r="A1738" s="113"/>
      <c r="B1738" s="120"/>
      <c r="C1738" s="120"/>
      <c r="D1738" s="120"/>
      <c r="E1738" s="120"/>
      <c r="F1738" s="120"/>
      <c r="G1738" s="120"/>
      <c r="H1738" s="120"/>
      <c r="I1738" s="120"/>
      <c r="J1738" s="120"/>
      <c r="K1738" s="120"/>
      <c r="L1738" s="120"/>
      <c r="M1738" s="120"/>
      <c r="N1738" s="120"/>
      <c r="O1738" s="120"/>
      <c r="P1738" s="120"/>
      <c r="Q1738" s="120"/>
      <c r="R1738" s="120"/>
      <c r="S1738" s="120"/>
      <c r="T1738" s="120"/>
      <c r="U1738" s="120"/>
      <c r="V1738" s="120"/>
      <c r="W1738" s="120"/>
      <c r="X1738" s="120"/>
      <c r="Y1738" s="127"/>
      <c r="Z1738" s="127"/>
      <c r="AA1738" s="127"/>
      <c r="AB1738" s="127"/>
      <c r="AC1738" s="127"/>
      <c r="AD1738" s="127"/>
      <c r="AE1738" s="127"/>
      <c r="AF1738" s="127"/>
      <c r="AG1738" s="127"/>
      <c r="AH1738" s="127"/>
      <c r="AI1738" s="127"/>
      <c r="AJ1738" s="127"/>
      <c r="AK1738" s="127"/>
      <c r="AL1738" s="127"/>
      <c r="AM1738" s="127"/>
      <c r="AN1738" s="127"/>
      <c r="AO1738" s="127"/>
      <c r="AP1738" s="127"/>
      <c r="AR1738" s="113"/>
      <c r="AS1738" s="113"/>
      <c r="AT1738" s="113"/>
    </row>
    <row r="1739" spans="1:46" s="114" customFormat="1" x14ac:dyDescent="0.2">
      <c r="A1739" s="113"/>
      <c r="B1739" s="120"/>
      <c r="C1739" s="120"/>
      <c r="D1739" s="120"/>
      <c r="E1739" s="120"/>
      <c r="F1739" s="120"/>
      <c r="G1739" s="120"/>
      <c r="H1739" s="120"/>
      <c r="I1739" s="120"/>
      <c r="J1739" s="120"/>
      <c r="K1739" s="120"/>
      <c r="L1739" s="120"/>
      <c r="M1739" s="120"/>
      <c r="N1739" s="120"/>
      <c r="O1739" s="120"/>
      <c r="P1739" s="120"/>
      <c r="Q1739" s="120"/>
      <c r="R1739" s="120"/>
      <c r="S1739" s="120"/>
      <c r="T1739" s="120"/>
      <c r="U1739" s="120"/>
      <c r="V1739" s="120"/>
      <c r="W1739" s="120"/>
      <c r="X1739" s="120"/>
      <c r="Y1739" s="127"/>
      <c r="Z1739" s="127"/>
      <c r="AA1739" s="127"/>
      <c r="AB1739" s="127"/>
      <c r="AC1739" s="127"/>
      <c r="AD1739" s="127"/>
      <c r="AE1739" s="127"/>
      <c r="AF1739" s="127"/>
      <c r="AG1739" s="127"/>
      <c r="AH1739" s="127"/>
      <c r="AI1739" s="127"/>
      <c r="AJ1739" s="127"/>
      <c r="AK1739" s="127"/>
      <c r="AL1739" s="127"/>
      <c r="AM1739" s="127"/>
      <c r="AN1739" s="127"/>
      <c r="AO1739" s="127"/>
      <c r="AP1739" s="127"/>
      <c r="AR1739" s="113"/>
      <c r="AS1739" s="113"/>
      <c r="AT1739" s="113"/>
    </row>
    <row r="1740" spans="1:46" s="114" customFormat="1" x14ac:dyDescent="0.2">
      <c r="A1740" s="113"/>
      <c r="B1740" s="120"/>
      <c r="C1740" s="120"/>
      <c r="D1740" s="120"/>
      <c r="E1740" s="120"/>
      <c r="F1740" s="120"/>
      <c r="G1740" s="120"/>
      <c r="H1740" s="120"/>
      <c r="I1740" s="120"/>
      <c r="J1740" s="120"/>
      <c r="K1740" s="120"/>
      <c r="L1740" s="120"/>
      <c r="M1740" s="120"/>
      <c r="N1740" s="120"/>
      <c r="O1740" s="120"/>
      <c r="P1740" s="120"/>
      <c r="Q1740" s="120"/>
      <c r="R1740" s="120"/>
      <c r="S1740" s="120"/>
      <c r="T1740" s="120"/>
      <c r="U1740" s="120"/>
      <c r="V1740" s="120"/>
      <c r="W1740" s="120"/>
      <c r="X1740" s="120"/>
      <c r="Y1740" s="127"/>
      <c r="Z1740" s="127"/>
      <c r="AA1740" s="127"/>
      <c r="AB1740" s="127"/>
      <c r="AC1740" s="127"/>
      <c r="AD1740" s="127"/>
      <c r="AE1740" s="127"/>
      <c r="AF1740" s="127"/>
      <c r="AG1740" s="127"/>
      <c r="AH1740" s="127"/>
      <c r="AI1740" s="127"/>
      <c r="AJ1740" s="127"/>
      <c r="AK1740" s="127"/>
      <c r="AL1740" s="127"/>
      <c r="AM1740" s="127"/>
      <c r="AN1740" s="127"/>
      <c r="AO1740" s="127"/>
      <c r="AP1740" s="127"/>
      <c r="AR1740" s="113"/>
      <c r="AS1740" s="113"/>
      <c r="AT1740" s="113"/>
    </row>
    <row r="1741" spans="1:46" s="114" customFormat="1" x14ac:dyDescent="0.2">
      <c r="A1741" s="113"/>
      <c r="B1741" s="120"/>
      <c r="C1741" s="120"/>
      <c r="D1741" s="120"/>
      <c r="E1741" s="120"/>
      <c r="F1741" s="120"/>
      <c r="G1741" s="120"/>
      <c r="H1741" s="120"/>
      <c r="I1741" s="120"/>
      <c r="J1741" s="120"/>
      <c r="K1741" s="120"/>
      <c r="L1741" s="120"/>
      <c r="M1741" s="120"/>
      <c r="N1741" s="120"/>
      <c r="O1741" s="120"/>
      <c r="P1741" s="120"/>
      <c r="Q1741" s="120"/>
      <c r="R1741" s="120"/>
      <c r="S1741" s="120"/>
      <c r="T1741" s="120"/>
      <c r="U1741" s="120"/>
      <c r="V1741" s="120"/>
      <c r="W1741" s="120"/>
      <c r="X1741" s="120"/>
      <c r="Y1741" s="127"/>
      <c r="Z1741" s="127"/>
      <c r="AA1741" s="127"/>
      <c r="AB1741" s="127"/>
      <c r="AC1741" s="127"/>
      <c r="AD1741" s="127"/>
      <c r="AE1741" s="127"/>
      <c r="AF1741" s="127"/>
      <c r="AG1741" s="127"/>
      <c r="AH1741" s="127"/>
      <c r="AI1741" s="127"/>
      <c r="AJ1741" s="127"/>
      <c r="AK1741" s="127"/>
      <c r="AL1741" s="127"/>
      <c r="AM1741" s="127"/>
      <c r="AN1741" s="127"/>
      <c r="AO1741" s="127"/>
      <c r="AP1741" s="127"/>
      <c r="AR1741" s="113"/>
      <c r="AS1741" s="113"/>
      <c r="AT1741" s="113"/>
    </row>
    <row r="1742" spans="1:46" s="114" customFormat="1" x14ac:dyDescent="0.2">
      <c r="A1742" s="113"/>
      <c r="B1742" s="120"/>
      <c r="C1742" s="120"/>
      <c r="D1742" s="120"/>
      <c r="E1742" s="120"/>
      <c r="F1742" s="120"/>
      <c r="G1742" s="120"/>
      <c r="H1742" s="120"/>
      <c r="I1742" s="120"/>
      <c r="J1742" s="120"/>
      <c r="K1742" s="120"/>
      <c r="L1742" s="120"/>
      <c r="M1742" s="120"/>
      <c r="N1742" s="120"/>
      <c r="O1742" s="120"/>
      <c r="P1742" s="120"/>
      <c r="Q1742" s="120"/>
      <c r="R1742" s="120"/>
      <c r="S1742" s="120"/>
      <c r="T1742" s="120"/>
      <c r="U1742" s="120"/>
      <c r="V1742" s="120"/>
      <c r="W1742" s="120"/>
      <c r="X1742" s="120"/>
      <c r="Y1742" s="127"/>
      <c r="Z1742" s="127"/>
      <c r="AA1742" s="127"/>
      <c r="AB1742" s="127"/>
      <c r="AC1742" s="127"/>
      <c r="AD1742" s="127"/>
      <c r="AE1742" s="127"/>
      <c r="AF1742" s="127"/>
      <c r="AG1742" s="127"/>
      <c r="AH1742" s="127"/>
      <c r="AI1742" s="127"/>
      <c r="AJ1742" s="127"/>
      <c r="AK1742" s="127"/>
      <c r="AL1742" s="127"/>
      <c r="AM1742" s="127"/>
      <c r="AN1742" s="127"/>
      <c r="AO1742" s="127"/>
      <c r="AP1742" s="127"/>
      <c r="AR1742" s="113"/>
      <c r="AS1742" s="113"/>
      <c r="AT1742" s="113"/>
    </row>
    <row r="1743" spans="1:46" s="114" customFormat="1" x14ac:dyDescent="0.2">
      <c r="A1743" s="113"/>
      <c r="B1743" s="120"/>
      <c r="C1743" s="120"/>
      <c r="D1743" s="120"/>
      <c r="E1743" s="120"/>
      <c r="F1743" s="120"/>
      <c r="G1743" s="120"/>
      <c r="H1743" s="120"/>
      <c r="I1743" s="120"/>
      <c r="J1743" s="120"/>
      <c r="K1743" s="120"/>
      <c r="L1743" s="120"/>
      <c r="M1743" s="120"/>
      <c r="N1743" s="120"/>
      <c r="O1743" s="120"/>
      <c r="P1743" s="120"/>
      <c r="Q1743" s="120"/>
      <c r="R1743" s="120"/>
      <c r="S1743" s="120"/>
      <c r="T1743" s="120"/>
      <c r="U1743" s="120"/>
      <c r="V1743" s="120"/>
      <c r="W1743" s="120"/>
      <c r="X1743" s="120"/>
      <c r="Y1743" s="127"/>
      <c r="Z1743" s="127"/>
      <c r="AA1743" s="127"/>
      <c r="AB1743" s="127"/>
      <c r="AC1743" s="127"/>
      <c r="AD1743" s="127"/>
      <c r="AE1743" s="127"/>
      <c r="AF1743" s="127"/>
      <c r="AG1743" s="127"/>
      <c r="AH1743" s="127"/>
      <c r="AI1743" s="127"/>
      <c r="AJ1743" s="127"/>
      <c r="AK1743" s="127"/>
      <c r="AL1743" s="127"/>
      <c r="AM1743" s="127"/>
      <c r="AN1743" s="127"/>
      <c r="AO1743" s="127"/>
      <c r="AP1743" s="127"/>
      <c r="AR1743" s="113"/>
      <c r="AS1743" s="113"/>
      <c r="AT1743" s="113"/>
    </row>
    <row r="1744" spans="1:46" s="114" customFormat="1" x14ac:dyDescent="0.2">
      <c r="A1744" s="113"/>
      <c r="B1744" s="120"/>
      <c r="C1744" s="120"/>
      <c r="D1744" s="120"/>
      <c r="E1744" s="120"/>
      <c r="F1744" s="120"/>
      <c r="G1744" s="120"/>
      <c r="H1744" s="120"/>
      <c r="I1744" s="120"/>
      <c r="J1744" s="120"/>
      <c r="K1744" s="120"/>
      <c r="L1744" s="120"/>
      <c r="M1744" s="120"/>
      <c r="N1744" s="120"/>
      <c r="O1744" s="120"/>
      <c r="P1744" s="120"/>
      <c r="Q1744" s="120"/>
      <c r="R1744" s="120"/>
      <c r="S1744" s="120"/>
      <c r="T1744" s="120"/>
      <c r="U1744" s="120"/>
      <c r="V1744" s="120"/>
      <c r="W1744" s="120"/>
      <c r="X1744" s="120"/>
      <c r="Y1744" s="127"/>
      <c r="Z1744" s="127"/>
      <c r="AA1744" s="127"/>
      <c r="AB1744" s="127"/>
      <c r="AC1744" s="127"/>
      <c r="AD1744" s="127"/>
      <c r="AE1744" s="127"/>
      <c r="AF1744" s="127"/>
      <c r="AG1744" s="127"/>
      <c r="AH1744" s="127"/>
      <c r="AI1744" s="127"/>
      <c r="AJ1744" s="127"/>
      <c r="AK1744" s="127"/>
      <c r="AL1744" s="127"/>
      <c r="AM1744" s="127"/>
      <c r="AN1744" s="127"/>
      <c r="AO1744" s="127"/>
      <c r="AP1744" s="127"/>
      <c r="AR1744" s="113"/>
      <c r="AS1744" s="113"/>
      <c r="AT1744" s="113"/>
    </row>
    <row r="1745" spans="1:46" s="114" customFormat="1" x14ac:dyDescent="0.2">
      <c r="A1745" s="113"/>
      <c r="B1745" s="120"/>
      <c r="C1745" s="120"/>
      <c r="D1745" s="120"/>
      <c r="E1745" s="120"/>
      <c r="F1745" s="120"/>
      <c r="G1745" s="120"/>
      <c r="H1745" s="120"/>
      <c r="I1745" s="120"/>
      <c r="J1745" s="120"/>
      <c r="K1745" s="120"/>
      <c r="L1745" s="120"/>
      <c r="M1745" s="120"/>
      <c r="N1745" s="120"/>
      <c r="O1745" s="120"/>
      <c r="P1745" s="120"/>
      <c r="Q1745" s="120"/>
      <c r="R1745" s="120"/>
      <c r="S1745" s="120"/>
      <c r="T1745" s="120"/>
      <c r="U1745" s="120"/>
      <c r="V1745" s="120"/>
      <c r="W1745" s="120"/>
      <c r="X1745" s="120"/>
      <c r="Y1745" s="127"/>
      <c r="Z1745" s="127"/>
      <c r="AA1745" s="127"/>
      <c r="AB1745" s="127"/>
      <c r="AC1745" s="127"/>
      <c r="AD1745" s="127"/>
      <c r="AE1745" s="127"/>
      <c r="AF1745" s="127"/>
      <c r="AG1745" s="127"/>
      <c r="AH1745" s="127"/>
      <c r="AI1745" s="127"/>
      <c r="AJ1745" s="127"/>
      <c r="AK1745" s="127"/>
      <c r="AL1745" s="127"/>
      <c r="AM1745" s="127"/>
      <c r="AN1745" s="127"/>
      <c r="AO1745" s="127"/>
      <c r="AP1745" s="127"/>
      <c r="AR1745" s="113"/>
      <c r="AS1745" s="113"/>
      <c r="AT1745" s="113"/>
    </row>
    <row r="1746" spans="1:46" s="114" customFormat="1" x14ac:dyDescent="0.2">
      <c r="A1746" s="113"/>
      <c r="B1746" s="120"/>
      <c r="C1746" s="120"/>
      <c r="D1746" s="120"/>
      <c r="E1746" s="120"/>
      <c r="F1746" s="120"/>
      <c r="G1746" s="120"/>
      <c r="H1746" s="120"/>
      <c r="I1746" s="120"/>
      <c r="J1746" s="120"/>
      <c r="K1746" s="120"/>
      <c r="L1746" s="120"/>
      <c r="M1746" s="120"/>
      <c r="N1746" s="120"/>
      <c r="O1746" s="120"/>
      <c r="P1746" s="120"/>
      <c r="Q1746" s="120"/>
      <c r="R1746" s="120"/>
      <c r="S1746" s="120"/>
      <c r="T1746" s="120"/>
      <c r="U1746" s="120"/>
      <c r="V1746" s="120"/>
      <c r="W1746" s="120"/>
      <c r="X1746" s="120"/>
      <c r="Y1746" s="127"/>
      <c r="Z1746" s="127"/>
      <c r="AA1746" s="127"/>
      <c r="AB1746" s="127"/>
      <c r="AC1746" s="127"/>
      <c r="AD1746" s="127"/>
      <c r="AE1746" s="127"/>
      <c r="AF1746" s="127"/>
      <c r="AG1746" s="127"/>
      <c r="AH1746" s="127"/>
      <c r="AI1746" s="127"/>
      <c r="AJ1746" s="127"/>
      <c r="AK1746" s="127"/>
      <c r="AL1746" s="127"/>
      <c r="AM1746" s="127"/>
      <c r="AN1746" s="127"/>
      <c r="AO1746" s="127"/>
      <c r="AP1746" s="127"/>
      <c r="AR1746" s="113"/>
      <c r="AS1746" s="113"/>
      <c r="AT1746" s="113"/>
    </row>
    <row r="1747" spans="1:46" s="114" customFormat="1" x14ac:dyDescent="0.2">
      <c r="A1747" s="113"/>
      <c r="B1747" s="120"/>
      <c r="C1747" s="120"/>
      <c r="D1747" s="120"/>
      <c r="E1747" s="120"/>
      <c r="F1747" s="120"/>
      <c r="G1747" s="120"/>
      <c r="H1747" s="120"/>
      <c r="I1747" s="120"/>
      <c r="J1747" s="120"/>
      <c r="K1747" s="120"/>
      <c r="L1747" s="120"/>
      <c r="M1747" s="120"/>
      <c r="N1747" s="120"/>
      <c r="O1747" s="120"/>
      <c r="P1747" s="120"/>
      <c r="Q1747" s="120"/>
      <c r="R1747" s="120"/>
      <c r="S1747" s="120"/>
      <c r="T1747" s="120"/>
      <c r="U1747" s="120"/>
      <c r="V1747" s="120"/>
      <c r="W1747" s="120"/>
      <c r="X1747" s="120"/>
      <c r="Y1747" s="127"/>
      <c r="Z1747" s="127"/>
      <c r="AA1747" s="127"/>
      <c r="AB1747" s="127"/>
      <c r="AC1747" s="127"/>
      <c r="AD1747" s="127"/>
      <c r="AE1747" s="127"/>
      <c r="AF1747" s="127"/>
      <c r="AG1747" s="127"/>
      <c r="AH1747" s="127"/>
      <c r="AI1747" s="127"/>
      <c r="AJ1747" s="127"/>
      <c r="AK1747" s="127"/>
      <c r="AL1747" s="127"/>
      <c r="AM1747" s="127"/>
      <c r="AN1747" s="127"/>
      <c r="AO1747" s="127"/>
      <c r="AP1747" s="127"/>
      <c r="AR1747" s="113"/>
      <c r="AS1747" s="113"/>
      <c r="AT1747" s="113"/>
    </row>
    <row r="1748" spans="1:46" s="114" customFormat="1" x14ac:dyDescent="0.2">
      <c r="A1748" s="113"/>
      <c r="B1748" s="120"/>
      <c r="C1748" s="120"/>
      <c r="D1748" s="120"/>
      <c r="E1748" s="120"/>
      <c r="F1748" s="120"/>
      <c r="G1748" s="120"/>
      <c r="H1748" s="120"/>
      <c r="I1748" s="120"/>
      <c r="J1748" s="120"/>
      <c r="K1748" s="120"/>
      <c r="L1748" s="120"/>
      <c r="M1748" s="120"/>
      <c r="N1748" s="120"/>
      <c r="O1748" s="120"/>
      <c r="P1748" s="120"/>
      <c r="Q1748" s="120"/>
      <c r="R1748" s="120"/>
      <c r="S1748" s="120"/>
      <c r="T1748" s="120"/>
      <c r="U1748" s="120"/>
      <c r="V1748" s="120"/>
      <c r="W1748" s="120"/>
      <c r="X1748" s="120"/>
      <c r="Y1748" s="127"/>
      <c r="Z1748" s="127"/>
      <c r="AA1748" s="127"/>
      <c r="AB1748" s="127"/>
      <c r="AC1748" s="127"/>
      <c r="AD1748" s="127"/>
      <c r="AE1748" s="127"/>
      <c r="AF1748" s="127"/>
      <c r="AG1748" s="127"/>
      <c r="AH1748" s="127"/>
      <c r="AI1748" s="127"/>
      <c r="AJ1748" s="127"/>
      <c r="AK1748" s="127"/>
      <c r="AL1748" s="127"/>
      <c r="AM1748" s="127"/>
      <c r="AN1748" s="127"/>
      <c r="AO1748" s="127"/>
      <c r="AP1748" s="127"/>
      <c r="AR1748" s="113"/>
      <c r="AS1748" s="113"/>
      <c r="AT1748" s="113"/>
    </row>
    <row r="1749" spans="1:46" s="114" customFormat="1" x14ac:dyDescent="0.2">
      <c r="A1749" s="113"/>
      <c r="B1749" s="120"/>
      <c r="C1749" s="120"/>
      <c r="D1749" s="120"/>
      <c r="E1749" s="120"/>
      <c r="F1749" s="120"/>
      <c r="G1749" s="120"/>
      <c r="H1749" s="120"/>
      <c r="I1749" s="120"/>
      <c r="J1749" s="120"/>
      <c r="K1749" s="120"/>
      <c r="L1749" s="120"/>
      <c r="M1749" s="120"/>
      <c r="N1749" s="120"/>
      <c r="O1749" s="120"/>
      <c r="P1749" s="120"/>
      <c r="Q1749" s="120"/>
      <c r="R1749" s="120"/>
      <c r="S1749" s="120"/>
      <c r="T1749" s="120"/>
      <c r="U1749" s="120"/>
      <c r="V1749" s="120"/>
      <c r="W1749" s="120"/>
      <c r="X1749" s="120"/>
      <c r="Y1749" s="127"/>
      <c r="Z1749" s="127"/>
      <c r="AA1749" s="127"/>
      <c r="AB1749" s="127"/>
      <c r="AC1749" s="127"/>
      <c r="AD1749" s="127"/>
      <c r="AE1749" s="127"/>
      <c r="AF1749" s="127"/>
      <c r="AG1749" s="127"/>
      <c r="AH1749" s="127"/>
      <c r="AI1749" s="127"/>
      <c r="AJ1749" s="127"/>
      <c r="AK1749" s="127"/>
      <c r="AL1749" s="127"/>
      <c r="AM1749" s="127"/>
      <c r="AN1749" s="127"/>
      <c r="AO1749" s="127"/>
      <c r="AP1749" s="127"/>
      <c r="AR1749" s="113"/>
      <c r="AS1749" s="113"/>
      <c r="AT1749" s="113"/>
    </row>
    <row r="1750" spans="1:46" s="114" customFormat="1" x14ac:dyDescent="0.2">
      <c r="A1750" s="113"/>
      <c r="B1750" s="120"/>
      <c r="C1750" s="120"/>
      <c r="D1750" s="120"/>
      <c r="E1750" s="120"/>
      <c r="F1750" s="120"/>
      <c r="G1750" s="120"/>
      <c r="H1750" s="120"/>
      <c r="I1750" s="120"/>
      <c r="J1750" s="120"/>
      <c r="K1750" s="120"/>
      <c r="L1750" s="120"/>
      <c r="M1750" s="120"/>
      <c r="N1750" s="120"/>
      <c r="O1750" s="120"/>
      <c r="P1750" s="120"/>
      <c r="Q1750" s="120"/>
      <c r="R1750" s="120"/>
      <c r="S1750" s="120"/>
      <c r="T1750" s="120"/>
      <c r="U1750" s="120"/>
      <c r="V1750" s="120"/>
      <c r="W1750" s="120"/>
      <c r="X1750" s="120"/>
      <c r="Y1750" s="127"/>
      <c r="Z1750" s="127"/>
      <c r="AA1750" s="127"/>
      <c r="AB1750" s="127"/>
      <c r="AC1750" s="127"/>
      <c r="AD1750" s="127"/>
      <c r="AE1750" s="127"/>
      <c r="AF1750" s="127"/>
      <c r="AG1750" s="127"/>
      <c r="AH1750" s="127"/>
      <c r="AI1750" s="127"/>
      <c r="AJ1750" s="127"/>
      <c r="AK1750" s="127"/>
      <c r="AL1750" s="127"/>
      <c r="AM1750" s="127"/>
      <c r="AN1750" s="127"/>
      <c r="AO1750" s="127"/>
      <c r="AP1750" s="127"/>
      <c r="AR1750" s="113"/>
      <c r="AS1750" s="113"/>
      <c r="AT1750" s="113"/>
    </row>
    <row r="1751" spans="1:46" s="114" customFormat="1" x14ac:dyDescent="0.2">
      <c r="A1751" s="113"/>
      <c r="B1751" s="120"/>
      <c r="C1751" s="120"/>
      <c r="D1751" s="120"/>
      <c r="E1751" s="120"/>
      <c r="F1751" s="120"/>
      <c r="G1751" s="120"/>
      <c r="H1751" s="120"/>
      <c r="I1751" s="120"/>
      <c r="J1751" s="120"/>
      <c r="K1751" s="120"/>
      <c r="L1751" s="120"/>
      <c r="M1751" s="120"/>
      <c r="N1751" s="120"/>
      <c r="O1751" s="120"/>
      <c r="P1751" s="120"/>
      <c r="Q1751" s="120"/>
      <c r="R1751" s="120"/>
      <c r="S1751" s="120"/>
      <c r="T1751" s="120"/>
      <c r="U1751" s="120"/>
      <c r="V1751" s="120"/>
      <c r="W1751" s="120"/>
      <c r="X1751" s="120"/>
      <c r="Y1751" s="127"/>
      <c r="Z1751" s="127"/>
      <c r="AA1751" s="127"/>
      <c r="AB1751" s="127"/>
      <c r="AC1751" s="127"/>
      <c r="AD1751" s="127"/>
      <c r="AE1751" s="127"/>
      <c r="AF1751" s="127"/>
      <c r="AG1751" s="127"/>
      <c r="AH1751" s="127"/>
      <c r="AI1751" s="127"/>
      <c r="AJ1751" s="127"/>
      <c r="AK1751" s="127"/>
      <c r="AL1751" s="127"/>
      <c r="AM1751" s="127"/>
      <c r="AN1751" s="127"/>
      <c r="AO1751" s="127"/>
      <c r="AP1751" s="127"/>
      <c r="AR1751" s="113"/>
      <c r="AS1751" s="113"/>
      <c r="AT1751" s="113"/>
    </row>
    <row r="1752" spans="1:46" s="114" customFormat="1" x14ac:dyDescent="0.2">
      <c r="A1752" s="113"/>
      <c r="B1752" s="120"/>
      <c r="C1752" s="120"/>
      <c r="D1752" s="120"/>
      <c r="E1752" s="120"/>
      <c r="F1752" s="120"/>
      <c r="G1752" s="120"/>
      <c r="H1752" s="120"/>
      <c r="I1752" s="120"/>
      <c r="J1752" s="120"/>
      <c r="K1752" s="120"/>
      <c r="L1752" s="120"/>
      <c r="M1752" s="120"/>
      <c r="N1752" s="120"/>
      <c r="O1752" s="120"/>
      <c r="P1752" s="120"/>
      <c r="Q1752" s="120"/>
      <c r="R1752" s="120"/>
      <c r="S1752" s="120"/>
      <c r="T1752" s="120"/>
      <c r="U1752" s="120"/>
      <c r="V1752" s="120"/>
      <c r="W1752" s="120"/>
      <c r="X1752" s="120"/>
      <c r="Y1752" s="127"/>
      <c r="Z1752" s="127"/>
      <c r="AA1752" s="127"/>
      <c r="AB1752" s="127"/>
      <c r="AC1752" s="127"/>
      <c r="AD1752" s="127"/>
      <c r="AE1752" s="127"/>
      <c r="AF1752" s="127"/>
      <c r="AG1752" s="127"/>
      <c r="AH1752" s="127"/>
      <c r="AI1752" s="127"/>
      <c r="AJ1752" s="127"/>
      <c r="AK1752" s="127"/>
      <c r="AL1752" s="127"/>
      <c r="AM1752" s="127"/>
      <c r="AN1752" s="127"/>
      <c r="AO1752" s="127"/>
      <c r="AP1752" s="127"/>
      <c r="AR1752" s="113"/>
      <c r="AS1752" s="113"/>
      <c r="AT1752" s="113"/>
    </row>
    <row r="1753" spans="1:46" s="114" customFormat="1" x14ac:dyDescent="0.2">
      <c r="A1753" s="113"/>
      <c r="B1753" s="120"/>
      <c r="C1753" s="120"/>
      <c r="D1753" s="120"/>
      <c r="E1753" s="120"/>
      <c r="F1753" s="120"/>
      <c r="G1753" s="120"/>
      <c r="H1753" s="120"/>
      <c r="I1753" s="120"/>
      <c r="J1753" s="120"/>
      <c r="K1753" s="120"/>
      <c r="L1753" s="120"/>
      <c r="M1753" s="120"/>
      <c r="N1753" s="120"/>
      <c r="O1753" s="120"/>
      <c r="P1753" s="120"/>
      <c r="Q1753" s="120"/>
      <c r="R1753" s="120"/>
      <c r="S1753" s="120"/>
      <c r="T1753" s="120"/>
      <c r="U1753" s="120"/>
      <c r="V1753" s="120"/>
      <c r="W1753" s="120"/>
      <c r="X1753" s="120"/>
      <c r="Y1753" s="127"/>
      <c r="Z1753" s="127"/>
      <c r="AA1753" s="127"/>
      <c r="AB1753" s="127"/>
      <c r="AC1753" s="127"/>
      <c r="AD1753" s="127"/>
      <c r="AE1753" s="127"/>
      <c r="AF1753" s="127"/>
      <c r="AG1753" s="127"/>
      <c r="AH1753" s="127"/>
      <c r="AI1753" s="127"/>
      <c r="AJ1753" s="127"/>
      <c r="AK1753" s="127"/>
      <c r="AL1753" s="127"/>
      <c r="AM1753" s="127"/>
      <c r="AN1753" s="127"/>
      <c r="AO1753" s="127"/>
      <c r="AP1753" s="127"/>
      <c r="AR1753" s="113"/>
      <c r="AS1753" s="113"/>
      <c r="AT1753" s="113"/>
    </row>
    <row r="1754" spans="1:46" s="114" customFormat="1" x14ac:dyDescent="0.2">
      <c r="A1754" s="113"/>
      <c r="B1754" s="120"/>
      <c r="C1754" s="120"/>
      <c r="D1754" s="120"/>
      <c r="E1754" s="120"/>
      <c r="F1754" s="120"/>
      <c r="G1754" s="120"/>
      <c r="H1754" s="120"/>
      <c r="I1754" s="120"/>
      <c r="J1754" s="120"/>
      <c r="K1754" s="120"/>
      <c r="L1754" s="120"/>
      <c r="M1754" s="120"/>
      <c r="N1754" s="120"/>
      <c r="O1754" s="120"/>
      <c r="P1754" s="120"/>
      <c r="Q1754" s="120"/>
      <c r="R1754" s="120"/>
      <c r="S1754" s="120"/>
      <c r="T1754" s="120"/>
      <c r="U1754" s="120"/>
      <c r="V1754" s="120"/>
      <c r="W1754" s="120"/>
      <c r="X1754" s="120"/>
      <c r="Y1754" s="127"/>
      <c r="Z1754" s="127"/>
      <c r="AA1754" s="127"/>
      <c r="AB1754" s="127"/>
      <c r="AC1754" s="127"/>
      <c r="AD1754" s="127"/>
      <c r="AE1754" s="127"/>
      <c r="AF1754" s="127"/>
      <c r="AG1754" s="127"/>
      <c r="AH1754" s="127"/>
      <c r="AI1754" s="127"/>
      <c r="AJ1754" s="127"/>
      <c r="AK1754" s="127"/>
      <c r="AL1754" s="127"/>
      <c r="AM1754" s="127"/>
      <c r="AN1754" s="127"/>
      <c r="AO1754" s="127"/>
      <c r="AP1754" s="127"/>
      <c r="AR1754" s="113"/>
      <c r="AS1754" s="113"/>
      <c r="AT1754" s="113"/>
    </row>
    <row r="1755" spans="1:46" s="114" customFormat="1" x14ac:dyDescent="0.2">
      <c r="A1755" s="113"/>
      <c r="B1755" s="120"/>
      <c r="C1755" s="120"/>
      <c r="D1755" s="120"/>
      <c r="E1755" s="120"/>
      <c r="F1755" s="120"/>
      <c r="G1755" s="120"/>
      <c r="H1755" s="120"/>
      <c r="I1755" s="120"/>
      <c r="J1755" s="120"/>
      <c r="K1755" s="120"/>
      <c r="L1755" s="120"/>
      <c r="M1755" s="120"/>
      <c r="N1755" s="120"/>
      <c r="O1755" s="120"/>
      <c r="P1755" s="120"/>
      <c r="Q1755" s="120"/>
      <c r="R1755" s="120"/>
      <c r="S1755" s="120"/>
      <c r="T1755" s="120"/>
      <c r="U1755" s="120"/>
      <c r="V1755" s="120"/>
      <c r="W1755" s="120"/>
      <c r="X1755" s="120"/>
      <c r="Y1755" s="127"/>
      <c r="Z1755" s="127"/>
      <c r="AA1755" s="127"/>
      <c r="AB1755" s="127"/>
      <c r="AC1755" s="127"/>
      <c r="AD1755" s="127"/>
      <c r="AE1755" s="127"/>
      <c r="AF1755" s="127"/>
      <c r="AG1755" s="127"/>
      <c r="AH1755" s="127"/>
      <c r="AI1755" s="127"/>
      <c r="AJ1755" s="127"/>
      <c r="AK1755" s="127"/>
      <c r="AL1755" s="127"/>
      <c r="AM1755" s="127"/>
      <c r="AN1755" s="127"/>
      <c r="AO1755" s="127"/>
      <c r="AP1755" s="127"/>
      <c r="AR1755" s="113"/>
      <c r="AS1755" s="113"/>
      <c r="AT1755" s="113"/>
    </row>
    <row r="1756" spans="1:46" s="114" customFormat="1" x14ac:dyDescent="0.2">
      <c r="A1756" s="113"/>
      <c r="B1756" s="120"/>
      <c r="C1756" s="120"/>
      <c r="D1756" s="120"/>
      <c r="E1756" s="120"/>
      <c r="F1756" s="120"/>
      <c r="G1756" s="120"/>
      <c r="H1756" s="120"/>
      <c r="I1756" s="120"/>
      <c r="J1756" s="120"/>
      <c r="K1756" s="120"/>
      <c r="L1756" s="120"/>
      <c r="M1756" s="120"/>
      <c r="N1756" s="120"/>
      <c r="O1756" s="120"/>
      <c r="P1756" s="120"/>
      <c r="Q1756" s="120"/>
      <c r="R1756" s="120"/>
      <c r="S1756" s="120"/>
      <c r="T1756" s="120"/>
      <c r="U1756" s="120"/>
      <c r="V1756" s="120"/>
      <c r="W1756" s="120"/>
      <c r="X1756" s="120"/>
      <c r="Y1756" s="127"/>
      <c r="Z1756" s="127"/>
      <c r="AA1756" s="127"/>
      <c r="AB1756" s="127"/>
      <c r="AC1756" s="127"/>
      <c r="AD1756" s="127"/>
      <c r="AE1756" s="127"/>
      <c r="AF1756" s="127"/>
      <c r="AG1756" s="127"/>
      <c r="AH1756" s="127"/>
      <c r="AI1756" s="127"/>
      <c r="AJ1756" s="127"/>
      <c r="AK1756" s="127"/>
      <c r="AL1756" s="127"/>
      <c r="AM1756" s="127"/>
      <c r="AN1756" s="127"/>
      <c r="AO1756" s="127"/>
      <c r="AP1756" s="127"/>
      <c r="AR1756" s="113"/>
      <c r="AS1756" s="113"/>
      <c r="AT1756" s="113"/>
    </row>
    <row r="1757" spans="1:46" s="114" customFormat="1" x14ac:dyDescent="0.2">
      <c r="A1757" s="113"/>
      <c r="B1757" s="120"/>
      <c r="C1757" s="120"/>
      <c r="D1757" s="120"/>
      <c r="E1757" s="120"/>
      <c r="F1757" s="120"/>
      <c r="G1757" s="120"/>
      <c r="H1757" s="120"/>
      <c r="I1757" s="120"/>
      <c r="J1757" s="120"/>
      <c r="K1757" s="120"/>
      <c r="L1757" s="120"/>
      <c r="M1757" s="120"/>
      <c r="N1757" s="120"/>
      <c r="O1757" s="120"/>
      <c r="P1757" s="120"/>
      <c r="Q1757" s="120"/>
      <c r="R1757" s="120"/>
      <c r="S1757" s="120"/>
      <c r="T1757" s="120"/>
      <c r="U1757" s="120"/>
      <c r="V1757" s="120"/>
      <c r="W1757" s="120"/>
      <c r="X1757" s="120"/>
      <c r="Y1757" s="127"/>
      <c r="Z1757" s="127"/>
      <c r="AA1757" s="127"/>
      <c r="AB1757" s="127"/>
      <c r="AC1757" s="127"/>
      <c r="AD1757" s="127"/>
      <c r="AE1757" s="127"/>
      <c r="AF1757" s="127"/>
      <c r="AG1757" s="127"/>
      <c r="AH1757" s="127"/>
      <c r="AI1757" s="127"/>
      <c r="AJ1757" s="127"/>
      <c r="AK1757" s="127"/>
      <c r="AL1757" s="127"/>
      <c r="AM1757" s="127"/>
      <c r="AN1757" s="127"/>
      <c r="AO1757" s="127"/>
      <c r="AP1757" s="127"/>
      <c r="AR1757" s="113"/>
      <c r="AS1757" s="113"/>
      <c r="AT1757" s="113"/>
    </row>
    <row r="1758" spans="1:46" s="114" customFormat="1" x14ac:dyDescent="0.2">
      <c r="A1758" s="113"/>
      <c r="B1758" s="120"/>
      <c r="C1758" s="120"/>
      <c r="D1758" s="120"/>
      <c r="E1758" s="120"/>
      <c r="F1758" s="120"/>
      <c r="G1758" s="120"/>
      <c r="H1758" s="120"/>
      <c r="I1758" s="120"/>
      <c r="J1758" s="120"/>
      <c r="K1758" s="120"/>
      <c r="L1758" s="120"/>
      <c r="M1758" s="120"/>
      <c r="N1758" s="120"/>
      <c r="O1758" s="120"/>
      <c r="P1758" s="120"/>
      <c r="Q1758" s="120"/>
      <c r="R1758" s="120"/>
      <c r="S1758" s="120"/>
      <c r="T1758" s="120"/>
      <c r="U1758" s="120"/>
      <c r="V1758" s="120"/>
      <c r="W1758" s="120"/>
      <c r="X1758" s="120"/>
      <c r="Y1758" s="127"/>
      <c r="Z1758" s="127"/>
      <c r="AA1758" s="127"/>
      <c r="AB1758" s="127"/>
      <c r="AC1758" s="127"/>
      <c r="AD1758" s="127"/>
      <c r="AE1758" s="127"/>
      <c r="AF1758" s="127"/>
      <c r="AG1758" s="127"/>
      <c r="AH1758" s="127"/>
      <c r="AI1758" s="127"/>
      <c r="AJ1758" s="127"/>
      <c r="AK1758" s="127"/>
      <c r="AL1758" s="127"/>
      <c r="AM1758" s="127"/>
      <c r="AN1758" s="127"/>
      <c r="AO1758" s="127"/>
      <c r="AP1758" s="127"/>
      <c r="AR1758" s="113"/>
      <c r="AS1758" s="113"/>
      <c r="AT1758" s="113"/>
    </row>
    <row r="1759" spans="1:46" s="114" customFormat="1" x14ac:dyDescent="0.2">
      <c r="A1759" s="113"/>
      <c r="B1759" s="120"/>
      <c r="C1759" s="120"/>
      <c r="D1759" s="120"/>
      <c r="E1759" s="120"/>
      <c r="F1759" s="120"/>
      <c r="G1759" s="120"/>
      <c r="H1759" s="120"/>
      <c r="I1759" s="120"/>
      <c r="J1759" s="120"/>
      <c r="K1759" s="120"/>
      <c r="L1759" s="120"/>
      <c r="M1759" s="120"/>
      <c r="N1759" s="120"/>
      <c r="O1759" s="120"/>
      <c r="P1759" s="120"/>
      <c r="Q1759" s="120"/>
      <c r="R1759" s="120"/>
      <c r="S1759" s="120"/>
      <c r="T1759" s="120"/>
      <c r="U1759" s="120"/>
      <c r="V1759" s="120"/>
      <c r="W1759" s="120"/>
      <c r="X1759" s="120"/>
      <c r="Y1759" s="127"/>
      <c r="Z1759" s="127"/>
      <c r="AA1759" s="127"/>
      <c r="AB1759" s="127"/>
      <c r="AC1759" s="127"/>
      <c r="AD1759" s="127"/>
      <c r="AE1759" s="127"/>
      <c r="AF1759" s="127"/>
      <c r="AG1759" s="127"/>
      <c r="AH1759" s="127"/>
      <c r="AI1759" s="127"/>
      <c r="AJ1759" s="127"/>
      <c r="AK1759" s="127"/>
      <c r="AL1759" s="127"/>
      <c r="AM1759" s="127"/>
      <c r="AN1759" s="127"/>
      <c r="AO1759" s="127"/>
      <c r="AP1759" s="127"/>
      <c r="AR1759" s="113"/>
      <c r="AS1759" s="113"/>
      <c r="AT1759" s="113"/>
    </row>
    <row r="1760" spans="1:46" s="114" customFormat="1" x14ac:dyDescent="0.2">
      <c r="A1760" s="113"/>
      <c r="B1760" s="120"/>
      <c r="C1760" s="120"/>
      <c r="D1760" s="120"/>
      <c r="E1760" s="120"/>
      <c r="F1760" s="120"/>
      <c r="G1760" s="120"/>
      <c r="H1760" s="120"/>
      <c r="I1760" s="120"/>
      <c r="J1760" s="120"/>
      <c r="K1760" s="120"/>
      <c r="L1760" s="120"/>
      <c r="M1760" s="120"/>
      <c r="N1760" s="120"/>
      <c r="O1760" s="120"/>
      <c r="P1760" s="120"/>
      <c r="Q1760" s="120"/>
      <c r="R1760" s="120"/>
      <c r="S1760" s="120"/>
      <c r="T1760" s="120"/>
      <c r="U1760" s="120"/>
      <c r="V1760" s="120"/>
      <c r="W1760" s="120"/>
      <c r="X1760" s="120"/>
      <c r="Y1760" s="127"/>
      <c r="Z1760" s="127"/>
      <c r="AA1760" s="127"/>
      <c r="AB1760" s="127"/>
      <c r="AC1760" s="127"/>
      <c r="AD1760" s="127"/>
      <c r="AE1760" s="127"/>
      <c r="AF1760" s="127"/>
      <c r="AG1760" s="127"/>
      <c r="AH1760" s="127"/>
      <c r="AI1760" s="127"/>
      <c r="AJ1760" s="127"/>
      <c r="AK1760" s="127"/>
      <c r="AL1760" s="127"/>
      <c r="AM1760" s="127"/>
      <c r="AN1760" s="127"/>
      <c r="AO1760" s="127"/>
      <c r="AP1760" s="127"/>
      <c r="AR1760" s="113"/>
      <c r="AS1760" s="113"/>
      <c r="AT1760" s="113"/>
    </row>
    <row r="1761" spans="1:46" s="114" customFormat="1" x14ac:dyDescent="0.2">
      <c r="A1761" s="113"/>
      <c r="B1761" s="120"/>
      <c r="C1761" s="120"/>
      <c r="D1761" s="120"/>
      <c r="E1761" s="120"/>
      <c r="F1761" s="120"/>
      <c r="G1761" s="120"/>
      <c r="H1761" s="120"/>
      <c r="I1761" s="120"/>
      <c r="J1761" s="120"/>
      <c r="K1761" s="120"/>
      <c r="L1761" s="120"/>
      <c r="M1761" s="120"/>
      <c r="N1761" s="120"/>
      <c r="O1761" s="120"/>
      <c r="P1761" s="120"/>
      <c r="Q1761" s="120"/>
      <c r="R1761" s="120"/>
      <c r="S1761" s="120"/>
      <c r="T1761" s="120"/>
      <c r="U1761" s="120"/>
      <c r="V1761" s="120"/>
      <c r="W1761" s="120"/>
      <c r="X1761" s="120"/>
      <c r="Y1761" s="127"/>
      <c r="Z1761" s="127"/>
      <c r="AA1761" s="127"/>
      <c r="AB1761" s="127"/>
      <c r="AC1761" s="127"/>
      <c r="AD1761" s="127"/>
      <c r="AE1761" s="127"/>
      <c r="AF1761" s="127"/>
      <c r="AG1761" s="127"/>
      <c r="AH1761" s="127"/>
      <c r="AI1761" s="127"/>
      <c r="AJ1761" s="127"/>
      <c r="AK1761" s="127"/>
      <c r="AL1761" s="127"/>
      <c r="AM1761" s="127"/>
      <c r="AN1761" s="127"/>
      <c r="AO1761" s="127"/>
      <c r="AP1761" s="127"/>
      <c r="AR1761" s="113"/>
      <c r="AS1761" s="113"/>
      <c r="AT1761" s="113"/>
    </row>
    <row r="1762" spans="1:46" s="114" customFormat="1" x14ac:dyDescent="0.2">
      <c r="A1762" s="113"/>
      <c r="B1762" s="120"/>
      <c r="C1762" s="120"/>
      <c r="D1762" s="120"/>
      <c r="E1762" s="120"/>
      <c r="F1762" s="120"/>
      <c r="G1762" s="120"/>
      <c r="H1762" s="120"/>
      <c r="I1762" s="120"/>
      <c r="J1762" s="120"/>
      <c r="K1762" s="120"/>
      <c r="L1762" s="120"/>
      <c r="M1762" s="120"/>
      <c r="N1762" s="120"/>
      <c r="O1762" s="120"/>
      <c r="P1762" s="120"/>
      <c r="Q1762" s="120"/>
      <c r="R1762" s="120"/>
      <c r="S1762" s="120"/>
      <c r="T1762" s="120"/>
      <c r="U1762" s="120"/>
      <c r="V1762" s="120"/>
      <c r="W1762" s="120"/>
      <c r="X1762" s="120"/>
      <c r="Y1762" s="127"/>
      <c r="Z1762" s="127"/>
      <c r="AA1762" s="127"/>
      <c r="AB1762" s="127"/>
      <c r="AC1762" s="127"/>
      <c r="AD1762" s="127"/>
      <c r="AE1762" s="127"/>
      <c r="AF1762" s="127"/>
      <c r="AG1762" s="127"/>
      <c r="AH1762" s="127"/>
      <c r="AI1762" s="127"/>
      <c r="AJ1762" s="127"/>
      <c r="AK1762" s="127"/>
      <c r="AL1762" s="127"/>
      <c r="AM1762" s="127"/>
      <c r="AN1762" s="127"/>
      <c r="AO1762" s="127"/>
      <c r="AP1762" s="127"/>
      <c r="AR1762" s="113"/>
      <c r="AS1762" s="113"/>
      <c r="AT1762" s="113"/>
    </row>
    <row r="1763" spans="1:46" s="114" customFormat="1" x14ac:dyDescent="0.2">
      <c r="A1763" s="113"/>
      <c r="B1763" s="120"/>
      <c r="C1763" s="120"/>
      <c r="D1763" s="120"/>
      <c r="E1763" s="120"/>
      <c r="F1763" s="120"/>
      <c r="G1763" s="120"/>
      <c r="H1763" s="120"/>
      <c r="I1763" s="120"/>
      <c r="J1763" s="120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  <c r="Y1763" s="127"/>
      <c r="Z1763" s="127"/>
      <c r="AA1763" s="127"/>
      <c r="AB1763" s="127"/>
      <c r="AC1763" s="127"/>
      <c r="AD1763" s="127"/>
      <c r="AE1763" s="127"/>
      <c r="AF1763" s="127"/>
      <c r="AG1763" s="127"/>
      <c r="AH1763" s="127"/>
      <c r="AI1763" s="127"/>
      <c r="AJ1763" s="127"/>
      <c r="AK1763" s="127"/>
      <c r="AL1763" s="127"/>
      <c r="AM1763" s="127"/>
      <c r="AN1763" s="127"/>
      <c r="AO1763" s="127"/>
      <c r="AP1763" s="127"/>
      <c r="AR1763" s="113"/>
      <c r="AS1763" s="113"/>
      <c r="AT1763" s="113"/>
    </row>
    <row r="1764" spans="1:46" s="114" customFormat="1" x14ac:dyDescent="0.2">
      <c r="A1764" s="113"/>
      <c r="B1764" s="120"/>
      <c r="C1764" s="120"/>
      <c r="D1764" s="120"/>
      <c r="E1764" s="120"/>
      <c r="F1764" s="120"/>
      <c r="G1764" s="120"/>
      <c r="H1764" s="120"/>
      <c r="I1764" s="120"/>
      <c r="J1764" s="120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  <c r="Y1764" s="127"/>
      <c r="Z1764" s="127"/>
      <c r="AA1764" s="127"/>
      <c r="AB1764" s="127"/>
      <c r="AC1764" s="127"/>
      <c r="AD1764" s="127"/>
      <c r="AE1764" s="127"/>
      <c r="AF1764" s="127"/>
      <c r="AG1764" s="127"/>
      <c r="AH1764" s="127"/>
      <c r="AI1764" s="127"/>
      <c r="AJ1764" s="127"/>
      <c r="AK1764" s="127"/>
      <c r="AL1764" s="127"/>
      <c r="AM1764" s="127"/>
      <c r="AN1764" s="127"/>
      <c r="AO1764" s="127"/>
      <c r="AP1764" s="127"/>
      <c r="AR1764" s="113"/>
      <c r="AS1764" s="113"/>
      <c r="AT1764" s="113"/>
    </row>
    <row r="1765" spans="1:46" s="114" customFormat="1" x14ac:dyDescent="0.2">
      <c r="A1765" s="113"/>
      <c r="B1765" s="120"/>
      <c r="C1765" s="120"/>
      <c r="D1765" s="120"/>
      <c r="E1765" s="120"/>
      <c r="F1765" s="120"/>
      <c r="G1765" s="120"/>
      <c r="H1765" s="120"/>
      <c r="I1765" s="120"/>
      <c r="J1765" s="120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  <c r="Y1765" s="127"/>
      <c r="Z1765" s="127"/>
      <c r="AA1765" s="127"/>
      <c r="AB1765" s="127"/>
      <c r="AC1765" s="127"/>
      <c r="AD1765" s="127"/>
      <c r="AE1765" s="127"/>
      <c r="AF1765" s="127"/>
      <c r="AG1765" s="127"/>
      <c r="AH1765" s="127"/>
      <c r="AI1765" s="127"/>
      <c r="AJ1765" s="127"/>
      <c r="AK1765" s="127"/>
      <c r="AL1765" s="127"/>
      <c r="AM1765" s="127"/>
      <c r="AN1765" s="127"/>
      <c r="AO1765" s="127"/>
      <c r="AP1765" s="127"/>
      <c r="AR1765" s="113"/>
      <c r="AS1765" s="113"/>
      <c r="AT1765" s="113"/>
    </row>
    <row r="1766" spans="1:46" s="114" customFormat="1" x14ac:dyDescent="0.2">
      <c r="A1766" s="113"/>
      <c r="B1766" s="120"/>
      <c r="C1766" s="120"/>
      <c r="D1766" s="120"/>
      <c r="E1766" s="120"/>
      <c r="F1766" s="120"/>
      <c r="G1766" s="120"/>
      <c r="H1766" s="120"/>
      <c r="I1766" s="120"/>
      <c r="J1766" s="120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  <c r="Y1766" s="127"/>
      <c r="Z1766" s="127"/>
      <c r="AA1766" s="127"/>
      <c r="AB1766" s="127"/>
      <c r="AC1766" s="127"/>
      <c r="AD1766" s="127"/>
      <c r="AE1766" s="127"/>
      <c r="AF1766" s="127"/>
      <c r="AG1766" s="127"/>
      <c r="AH1766" s="127"/>
      <c r="AI1766" s="127"/>
      <c r="AJ1766" s="127"/>
      <c r="AK1766" s="127"/>
      <c r="AL1766" s="127"/>
      <c r="AM1766" s="127"/>
      <c r="AN1766" s="127"/>
      <c r="AO1766" s="127"/>
      <c r="AP1766" s="127"/>
      <c r="AR1766" s="113"/>
      <c r="AS1766" s="113"/>
      <c r="AT1766" s="113"/>
    </row>
    <row r="1767" spans="1:46" s="114" customFormat="1" x14ac:dyDescent="0.2">
      <c r="A1767" s="113"/>
      <c r="B1767" s="120"/>
      <c r="C1767" s="120"/>
      <c r="D1767" s="120"/>
      <c r="E1767" s="120"/>
      <c r="F1767" s="120"/>
      <c r="G1767" s="120"/>
      <c r="H1767" s="120"/>
      <c r="I1767" s="120"/>
      <c r="J1767" s="120"/>
      <c r="K1767" s="120"/>
      <c r="L1767" s="120"/>
      <c r="M1767" s="120"/>
      <c r="N1767" s="120"/>
      <c r="O1767" s="120"/>
      <c r="P1767" s="120"/>
      <c r="Q1767" s="120"/>
      <c r="R1767" s="120"/>
      <c r="S1767" s="120"/>
      <c r="T1767" s="120"/>
      <c r="U1767" s="120"/>
      <c r="V1767" s="120"/>
      <c r="W1767" s="120"/>
      <c r="X1767" s="120"/>
      <c r="Y1767" s="127"/>
      <c r="Z1767" s="127"/>
      <c r="AA1767" s="127"/>
      <c r="AB1767" s="127"/>
      <c r="AC1767" s="127"/>
      <c r="AD1767" s="127"/>
      <c r="AE1767" s="127"/>
      <c r="AF1767" s="127"/>
      <c r="AG1767" s="127"/>
      <c r="AH1767" s="127"/>
      <c r="AI1767" s="127"/>
      <c r="AJ1767" s="127"/>
      <c r="AK1767" s="127"/>
      <c r="AL1767" s="127"/>
      <c r="AM1767" s="127"/>
      <c r="AN1767" s="127"/>
      <c r="AO1767" s="127"/>
      <c r="AP1767" s="127"/>
      <c r="AR1767" s="113"/>
      <c r="AS1767" s="113"/>
      <c r="AT1767" s="113"/>
    </row>
    <row r="1768" spans="1:46" s="114" customFormat="1" x14ac:dyDescent="0.2">
      <c r="A1768" s="113"/>
      <c r="B1768" s="120"/>
      <c r="C1768" s="120"/>
      <c r="D1768" s="120"/>
      <c r="E1768" s="120"/>
      <c r="F1768" s="120"/>
      <c r="G1768" s="120"/>
      <c r="H1768" s="120"/>
      <c r="I1768" s="120"/>
      <c r="J1768" s="120"/>
      <c r="K1768" s="120"/>
      <c r="L1768" s="120"/>
      <c r="M1768" s="120"/>
      <c r="N1768" s="120"/>
      <c r="O1768" s="120"/>
      <c r="P1768" s="120"/>
      <c r="Q1768" s="120"/>
      <c r="R1768" s="120"/>
      <c r="S1768" s="120"/>
      <c r="T1768" s="120"/>
      <c r="U1768" s="120"/>
      <c r="V1768" s="120"/>
      <c r="W1768" s="120"/>
      <c r="X1768" s="120"/>
      <c r="Y1768" s="127"/>
      <c r="Z1768" s="127"/>
      <c r="AA1768" s="127"/>
      <c r="AB1768" s="127"/>
      <c r="AC1768" s="127"/>
      <c r="AD1768" s="127"/>
      <c r="AE1768" s="127"/>
      <c r="AF1768" s="127"/>
      <c r="AG1768" s="127"/>
      <c r="AH1768" s="127"/>
      <c r="AI1768" s="127"/>
      <c r="AJ1768" s="127"/>
      <c r="AK1768" s="127"/>
      <c r="AL1768" s="127"/>
      <c r="AM1768" s="127"/>
      <c r="AN1768" s="127"/>
      <c r="AO1768" s="127"/>
      <c r="AP1768" s="127"/>
      <c r="AR1768" s="113"/>
      <c r="AS1768" s="113"/>
      <c r="AT1768" s="113"/>
    </row>
    <row r="1769" spans="1:46" s="114" customFormat="1" x14ac:dyDescent="0.2">
      <c r="A1769" s="113"/>
      <c r="B1769" s="120"/>
      <c r="C1769" s="120"/>
      <c r="D1769" s="120"/>
      <c r="E1769" s="120"/>
      <c r="F1769" s="120"/>
      <c r="G1769" s="120"/>
      <c r="H1769" s="120"/>
      <c r="I1769" s="120"/>
      <c r="J1769" s="120"/>
      <c r="K1769" s="120"/>
      <c r="L1769" s="120"/>
      <c r="M1769" s="120"/>
      <c r="N1769" s="120"/>
      <c r="O1769" s="120"/>
      <c r="P1769" s="120"/>
      <c r="Q1769" s="120"/>
      <c r="R1769" s="120"/>
      <c r="S1769" s="120"/>
      <c r="T1769" s="120"/>
      <c r="U1769" s="120"/>
      <c r="V1769" s="120"/>
      <c r="W1769" s="120"/>
      <c r="X1769" s="120"/>
      <c r="Y1769" s="127"/>
      <c r="Z1769" s="127"/>
      <c r="AA1769" s="127"/>
      <c r="AB1769" s="127"/>
      <c r="AC1769" s="127"/>
      <c r="AD1769" s="127"/>
      <c r="AE1769" s="127"/>
      <c r="AF1769" s="127"/>
      <c r="AG1769" s="127"/>
      <c r="AH1769" s="127"/>
      <c r="AI1769" s="127"/>
      <c r="AJ1769" s="127"/>
      <c r="AK1769" s="127"/>
      <c r="AL1769" s="127"/>
      <c r="AM1769" s="127"/>
      <c r="AN1769" s="127"/>
      <c r="AO1769" s="127"/>
      <c r="AP1769" s="127"/>
      <c r="AR1769" s="113"/>
      <c r="AS1769" s="113"/>
      <c r="AT1769" s="113"/>
    </row>
    <row r="1770" spans="1:46" s="114" customFormat="1" x14ac:dyDescent="0.2">
      <c r="A1770" s="113"/>
      <c r="B1770" s="120"/>
      <c r="C1770" s="120"/>
      <c r="D1770" s="120"/>
      <c r="E1770" s="120"/>
      <c r="F1770" s="120"/>
      <c r="G1770" s="120"/>
      <c r="H1770" s="120"/>
      <c r="I1770" s="120"/>
      <c r="J1770" s="120"/>
      <c r="K1770" s="120"/>
      <c r="L1770" s="120"/>
      <c r="M1770" s="120"/>
      <c r="N1770" s="120"/>
      <c r="O1770" s="120"/>
      <c r="P1770" s="120"/>
      <c r="Q1770" s="120"/>
      <c r="R1770" s="120"/>
      <c r="S1770" s="120"/>
      <c r="T1770" s="120"/>
      <c r="U1770" s="120"/>
      <c r="V1770" s="120"/>
      <c r="W1770" s="120"/>
      <c r="X1770" s="120"/>
      <c r="Y1770" s="127"/>
      <c r="Z1770" s="127"/>
      <c r="AA1770" s="127"/>
      <c r="AB1770" s="127"/>
      <c r="AC1770" s="127"/>
      <c r="AD1770" s="127"/>
      <c r="AE1770" s="127"/>
      <c r="AF1770" s="127"/>
      <c r="AG1770" s="127"/>
      <c r="AH1770" s="127"/>
      <c r="AI1770" s="127"/>
      <c r="AJ1770" s="127"/>
      <c r="AK1770" s="127"/>
      <c r="AL1770" s="127"/>
      <c r="AM1770" s="127"/>
      <c r="AN1770" s="127"/>
      <c r="AO1770" s="127"/>
      <c r="AP1770" s="127"/>
      <c r="AR1770" s="113"/>
      <c r="AS1770" s="113"/>
      <c r="AT1770" s="113"/>
    </row>
    <row r="1771" spans="1:46" s="114" customFormat="1" x14ac:dyDescent="0.2">
      <c r="A1771" s="113"/>
      <c r="B1771" s="120"/>
      <c r="C1771" s="120"/>
      <c r="D1771" s="120"/>
      <c r="E1771" s="120"/>
      <c r="F1771" s="120"/>
      <c r="G1771" s="120"/>
      <c r="H1771" s="120"/>
      <c r="I1771" s="120"/>
      <c r="J1771" s="120"/>
      <c r="K1771" s="120"/>
      <c r="L1771" s="120"/>
      <c r="M1771" s="120"/>
      <c r="N1771" s="120"/>
      <c r="O1771" s="120"/>
      <c r="P1771" s="120"/>
      <c r="Q1771" s="120"/>
      <c r="R1771" s="120"/>
      <c r="S1771" s="120"/>
      <c r="T1771" s="120"/>
      <c r="U1771" s="120"/>
      <c r="V1771" s="120"/>
      <c r="W1771" s="120"/>
      <c r="X1771" s="120"/>
      <c r="Y1771" s="127"/>
      <c r="Z1771" s="127"/>
      <c r="AA1771" s="127"/>
      <c r="AB1771" s="127"/>
      <c r="AC1771" s="127"/>
      <c r="AD1771" s="127"/>
      <c r="AE1771" s="127"/>
      <c r="AF1771" s="127"/>
      <c r="AG1771" s="127"/>
      <c r="AH1771" s="127"/>
      <c r="AI1771" s="127"/>
      <c r="AJ1771" s="127"/>
      <c r="AK1771" s="127"/>
      <c r="AL1771" s="127"/>
      <c r="AM1771" s="127"/>
      <c r="AN1771" s="127"/>
      <c r="AO1771" s="127"/>
      <c r="AP1771" s="127"/>
      <c r="AR1771" s="113"/>
      <c r="AS1771" s="113"/>
      <c r="AT1771" s="113"/>
    </row>
    <row r="1772" spans="1:46" s="114" customFormat="1" x14ac:dyDescent="0.2">
      <c r="A1772" s="113"/>
      <c r="B1772" s="120"/>
      <c r="C1772" s="120"/>
      <c r="D1772" s="120"/>
      <c r="E1772" s="120"/>
      <c r="F1772" s="120"/>
      <c r="G1772" s="120"/>
      <c r="H1772" s="120"/>
      <c r="I1772" s="120"/>
      <c r="J1772" s="120"/>
      <c r="K1772" s="120"/>
      <c r="L1772" s="120"/>
      <c r="M1772" s="120"/>
      <c r="N1772" s="120"/>
      <c r="O1772" s="120"/>
      <c r="P1772" s="120"/>
      <c r="Q1772" s="120"/>
      <c r="R1772" s="120"/>
      <c r="S1772" s="120"/>
      <c r="T1772" s="120"/>
      <c r="U1772" s="120"/>
      <c r="V1772" s="120"/>
      <c r="W1772" s="120"/>
      <c r="X1772" s="120"/>
      <c r="Y1772" s="127"/>
      <c r="Z1772" s="127"/>
      <c r="AA1772" s="127"/>
      <c r="AB1772" s="127"/>
      <c r="AC1772" s="127"/>
      <c r="AD1772" s="127"/>
      <c r="AE1772" s="127"/>
      <c r="AF1772" s="127"/>
      <c r="AG1772" s="127"/>
      <c r="AH1772" s="127"/>
      <c r="AI1772" s="127"/>
      <c r="AJ1772" s="127"/>
      <c r="AK1772" s="127"/>
      <c r="AL1772" s="127"/>
      <c r="AM1772" s="127"/>
      <c r="AN1772" s="127"/>
      <c r="AO1772" s="127"/>
      <c r="AP1772" s="127"/>
      <c r="AR1772" s="113"/>
      <c r="AS1772" s="113"/>
      <c r="AT1772" s="113"/>
    </row>
    <row r="1773" spans="1:46" s="114" customFormat="1" x14ac:dyDescent="0.2">
      <c r="A1773" s="113"/>
      <c r="B1773" s="120"/>
      <c r="C1773" s="120"/>
      <c r="D1773" s="120"/>
      <c r="E1773" s="120"/>
      <c r="F1773" s="120"/>
      <c r="G1773" s="120"/>
      <c r="H1773" s="120"/>
      <c r="I1773" s="120"/>
      <c r="J1773" s="120"/>
      <c r="K1773" s="120"/>
      <c r="L1773" s="120"/>
      <c r="M1773" s="120"/>
      <c r="N1773" s="120"/>
      <c r="O1773" s="120"/>
      <c r="P1773" s="120"/>
      <c r="Q1773" s="120"/>
      <c r="R1773" s="120"/>
      <c r="S1773" s="120"/>
      <c r="T1773" s="120"/>
      <c r="U1773" s="120"/>
      <c r="V1773" s="120"/>
      <c r="W1773" s="120"/>
      <c r="X1773" s="120"/>
      <c r="Y1773" s="127"/>
      <c r="Z1773" s="127"/>
      <c r="AA1773" s="127"/>
      <c r="AB1773" s="127"/>
      <c r="AC1773" s="127"/>
      <c r="AD1773" s="127"/>
      <c r="AE1773" s="127"/>
      <c r="AF1773" s="127"/>
      <c r="AG1773" s="127"/>
      <c r="AH1773" s="127"/>
      <c r="AI1773" s="127"/>
      <c r="AJ1773" s="127"/>
      <c r="AK1773" s="127"/>
      <c r="AL1773" s="127"/>
      <c r="AM1773" s="127"/>
      <c r="AN1773" s="127"/>
      <c r="AO1773" s="127"/>
      <c r="AP1773" s="127"/>
      <c r="AR1773" s="113"/>
      <c r="AS1773" s="113"/>
      <c r="AT1773" s="113"/>
    </row>
    <row r="1774" spans="1:46" s="114" customFormat="1" x14ac:dyDescent="0.2">
      <c r="A1774" s="113"/>
      <c r="B1774" s="120"/>
      <c r="C1774" s="120"/>
      <c r="D1774" s="120"/>
      <c r="E1774" s="120"/>
      <c r="F1774" s="120"/>
      <c r="G1774" s="120"/>
      <c r="H1774" s="120"/>
      <c r="I1774" s="120"/>
      <c r="J1774" s="120"/>
      <c r="K1774" s="120"/>
      <c r="L1774" s="120"/>
      <c r="M1774" s="120"/>
      <c r="N1774" s="120"/>
      <c r="O1774" s="120"/>
      <c r="P1774" s="120"/>
      <c r="Q1774" s="120"/>
      <c r="R1774" s="120"/>
      <c r="S1774" s="120"/>
      <c r="T1774" s="120"/>
      <c r="U1774" s="120"/>
      <c r="V1774" s="120"/>
      <c r="W1774" s="120"/>
      <c r="X1774" s="120"/>
      <c r="Y1774" s="127"/>
      <c r="Z1774" s="127"/>
      <c r="AA1774" s="127"/>
      <c r="AB1774" s="127"/>
      <c r="AC1774" s="127"/>
      <c r="AD1774" s="127"/>
      <c r="AE1774" s="127"/>
      <c r="AF1774" s="127"/>
      <c r="AG1774" s="127"/>
      <c r="AH1774" s="127"/>
      <c r="AI1774" s="127"/>
      <c r="AJ1774" s="127"/>
      <c r="AK1774" s="127"/>
      <c r="AL1774" s="127"/>
      <c r="AM1774" s="127"/>
      <c r="AN1774" s="127"/>
      <c r="AO1774" s="127"/>
      <c r="AP1774" s="127"/>
      <c r="AR1774" s="113"/>
      <c r="AS1774" s="113"/>
      <c r="AT1774" s="113"/>
    </row>
    <row r="1775" spans="1:46" s="114" customFormat="1" x14ac:dyDescent="0.2">
      <c r="A1775" s="113"/>
      <c r="B1775" s="120"/>
      <c r="C1775" s="120"/>
      <c r="D1775" s="120"/>
      <c r="E1775" s="120"/>
      <c r="F1775" s="120"/>
      <c r="G1775" s="120"/>
      <c r="H1775" s="120"/>
      <c r="I1775" s="120"/>
      <c r="J1775" s="120"/>
      <c r="K1775" s="120"/>
      <c r="L1775" s="120"/>
      <c r="M1775" s="120"/>
      <c r="N1775" s="120"/>
      <c r="O1775" s="120"/>
      <c r="P1775" s="120"/>
      <c r="Q1775" s="120"/>
      <c r="R1775" s="120"/>
      <c r="S1775" s="120"/>
      <c r="T1775" s="120"/>
      <c r="U1775" s="120"/>
      <c r="V1775" s="120"/>
      <c r="W1775" s="120"/>
      <c r="X1775" s="120"/>
      <c r="Y1775" s="127"/>
      <c r="Z1775" s="127"/>
      <c r="AA1775" s="127"/>
      <c r="AB1775" s="127"/>
      <c r="AC1775" s="127"/>
      <c r="AD1775" s="127"/>
      <c r="AE1775" s="127"/>
      <c r="AF1775" s="127"/>
      <c r="AG1775" s="127"/>
      <c r="AH1775" s="127"/>
      <c r="AI1775" s="127"/>
      <c r="AJ1775" s="127"/>
      <c r="AK1775" s="127"/>
      <c r="AL1775" s="127"/>
      <c r="AM1775" s="127"/>
      <c r="AN1775" s="127"/>
      <c r="AO1775" s="127"/>
      <c r="AP1775" s="127"/>
      <c r="AR1775" s="113"/>
      <c r="AS1775" s="113"/>
      <c r="AT1775" s="113"/>
    </row>
    <row r="1776" spans="1:46" s="114" customFormat="1" x14ac:dyDescent="0.2">
      <c r="A1776" s="113"/>
      <c r="B1776" s="120"/>
      <c r="C1776" s="120"/>
      <c r="D1776" s="120"/>
      <c r="E1776" s="120"/>
      <c r="F1776" s="120"/>
      <c r="G1776" s="120"/>
      <c r="H1776" s="120"/>
      <c r="I1776" s="120"/>
      <c r="J1776" s="120"/>
      <c r="K1776" s="120"/>
      <c r="L1776" s="120"/>
      <c r="M1776" s="120"/>
      <c r="N1776" s="120"/>
      <c r="O1776" s="120"/>
      <c r="P1776" s="120"/>
      <c r="Q1776" s="120"/>
      <c r="R1776" s="120"/>
      <c r="S1776" s="120"/>
      <c r="T1776" s="120"/>
      <c r="U1776" s="120"/>
      <c r="V1776" s="120"/>
      <c r="W1776" s="120"/>
      <c r="X1776" s="120"/>
      <c r="Y1776" s="127"/>
      <c r="Z1776" s="127"/>
      <c r="AA1776" s="127"/>
      <c r="AB1776" s="127"/>
      <c r="AC1776" s="127"/>
      <c r="AD1776" s="127"/>
      <c r="AE1776" s="127"/>
      <c r="AF1776" s="127"/>
      <c r="AG1776" s="127"/>
      <c r="AH1776" s="127"/>
      <c r="AI1776" s="127"/>
      <c r="AJ1776" s="127"/>
      <c r="AK1776" s="127"/>
      <c r="AL1776" s="127"/>
      <c r="AM1776" s="127"/>
      <c r="AN1776" s="127"/>
      <c r="AO1776" s="127"/>
      <c r="AP1776" s="127"/>
      <c r="AR1776" s="113"/>
      <c r="AS1776" s="113"/>
      <c r="AT1776" s="113"/>
    </row>
    <row r="1777" spans="1:46" s="114" customFormat="1" x14ac:dyDescent="0.2">
      <c r="A1777" s="113"/>
      <c r="B1777" s="120"/>
      <c r="C1777" s="120"/>
      <c r="D1777" s="120"/>
      <c r="E1777" s="120"/>
      <c r="F1777" s="120"/>
      <c r="G1777" s="120"/>
      <c r="H1777" s="120"/>
      <c r="I1777" s="120"/>
      <c r="J1777" s="120"/>
      <c r="K1777" s="120"/>
      <c r="L1777" s="120"/>
      <c r="M1777" s="120"/>
      <c r="N1777" s="120"/>
      <c r="O1777" s="120"/>
      <c r="P1777" s="120"/>
      <c r="Q1777" s="120"/>
      <c r="R1777" s="120"/>
      <c r="S1777" s="120"/>
      <c r="T1777" s="120"/>
      <c r="U1777" s="120"/>
      <c r="V1777" s="120"/>
      <c r="W1777" s="120"/>
      <c r="X1777" s="120"/>
      <c r="Y1777" s="127"/>
      <c r="Z1777" s="127"/>
      <c r="AA1777" s="127"/>
      <c r="AB1777" s="127"/>
      <c r="AC1777" s="127"/>
      <c r="AD1777" s="127"/>
      <c r="AE1777" s="127"/>
      <c r="AF1777" s="127"/>
      <c r="AG1777" s="127"/>
      <c r="AH1777" s="127"/>
      <c r="AI1777" s="127"/>
      <c r="AJ1777" s="127"/>
      <c r="AK1777" s="127"/>
      <c r="AL1777" s="127"/>
      <c r="AM1777" s="127"/>
      <c r="AN1777" s="127"/>
      <c r="AO1777" s="127"/>
      <c r="AP1777" s="127"/>
      <c r="AR1777" s="113"/>
      <c r="AS1777" s="113"/>
      <c r="AT1777" s="113"/>
    </row>
    <row r="1778" spans="1:46" s="114" customFormat="1" x14ac:dyDescent="0.2">
      <c r="A1778" s="113"/>
      <c r="B1778" s="120"/>
      <c r="C1778" s="120"/>
      <c r="D1778" s="120"/>
      <c r="E1778" s="120"/>
      <c r="F1778" s="120"/>
      <c r="G1778" s="120"/>
      <c r="H1778" s="120"/>
      <c r="I1778" s="120"/>
      <c r="J1778" s="120"/>
      <c r="K1778" s="120"/>
      <c r="L1778" s="120"/>
      <c r="M1778" s="120"/>
      <c r="N1778" s="120"/>
      <c r="O1778" s="120"/>
      <c r="P1778" s="120"/>
      <c r="Q1778" s="120"/>
      <c r="R1778" s="120"/>
      <c r="S1778" s="120"/>
      <c r="T1778" s="120"/>
      <c r="U1778" s="120"/>
      <c r="V1778" s="120"/>
      <c r="W1778" s="120"/>
      <c r="X1778" s="120"/>
      <c r="Y1778" s="127"/>
      <c r="Z1778" s="127"/>
      <c r="AA1778" s="127"/>
      <c r="AB1778" s="127"/>
      <c r="AC1778" s="127"/>
      <c r="AD1778" s="127"/>
      <c r="AE1778" s="127"/>
      <c r="AF1778" s="127"/>
      <c r="AG1778" s="127"/>
      <c r="AH1778" s="127"/>
      <c r="AI1778" s="127"/>
      <c r="AJ1778" s="127"/>
      <c r="AK1778" s="127"/>
      <c r="AL1778" s="127"/>
      <c r="AM1778" s="127"/>
      <c r="AN1778" s="127"/>
      <c r="AO1778" s="127"/>
      <c r="AP1778" s="127"/>
      <c r="AR1778" s="113"/>
      <c r="AS1778" s="113"/>
      <c r="AT1778" s="113"/>
    </row>
    <row r="1779" spans="1:46" s="114" customFormat="1" x14ac:dyDescent="0.2">
      <c r="A1779" s="113"/>
      <c r="B1779" s="120"/>
      <c r="C1779" s="120"/>
      <c r="D1779" s="120"/>
      <c r="E1779" s="120"/>
      <c r="F1779" s="120"/>
      <c r="G1779" s="120"/>
      <c r="H1779" s="120"/>
      <c r="I1779" s="120"/>
      <c r="J1779" s="120"/>
      <c r="K1779" s="120"/>
      <c r="L1779" s="120"/>
      <c r="M1779" s="120"/>
      <c r="N1779" s="120"/>
      <c r="O1779" s="120"/>
      <c r="P1779" s="120"/>
      <c r="Q1779" s="120"/>
      <c r="R1779" s="120"/>
      <c r="S1779" s="120"/>
      <c r="T1779" s="120"/>
      <c r="U1779" s="120"/>
      <c r="V1779" s="120"/>
      <c r="W1779" s="120"/>
      <c r="X1779" s="120"/>
      <c r="Y1779" s="127"/>
      <c r="Z1779" s="127"/>
      <c r="AA1779" s="127"/>
      <c r="AB1779" s="127"/>
      <c r="AC1779" s="127"/>
      <c r="AD1779" s="127"/>
      <c r="AE1779" s="127"/>
      <c r="AF1779" s="127"/>
      <c r="AG1779" s="127"/>
      <c r="AH1779" s="127"/>
      <c r="AI1779" s="127"/>
      <c r="AJ1779" s="127"/>
      <c r="AK1779" s="127"/>
      <c r="AL1779" s="127"/>
      <c r="AM1779" s="127"/>
      <c r="AN1779" s="127"/>
      <c r="AO1779" s="127"/>
      <c r="AP1779" s="127"/>
      <c r="AR1779" s="113"/>
      <c r="AS1779" s="113"/>
      <c r="AT1779" s="113"/>
    </row>
    <row r="1780" spans="1:46" s="114" customFormat="1" x14ac:dyDescent="0.2">
      <c r="A1780" s="113"/>
      <c r="B1780" s="120"/>
      <c r="C1780" s="120"/>
      <c r="D1780" s="120"/>
      <c r="E1780" s="120"/>
      <c r="F1780" s="120"/>
      <c r="G1780" s="120"/>
      <c r="H1780" s="120"/>
      <c r="I1780" s="120"/>
      <c r="J1780" s="120"/>
      <c r="K1780" s="120"/>
      <c r="L1780" s="120"/>
      <c r="M1780" s="120"/>
      <c r="N1780" s="120"/>
      <c r="O1780" s="120"/>
      <c r="P1780" s="120"/>
      <c r="Q1780" s="120"/>
      <c r="R1780" s="120"/>
      <c r="S1780" s="120"/>
      <c r="T1780" s="120"/>
      <c r="U1780" s="120"/>
      <c r="V1780" s="120"/>
      <c r="W1780" s="120"/>
      <c r="X1780" s="120"/>
      <c r="Y1780" s="127"/>
      <c r="Z1780" s="127"/>
      <c r="AA1780" s="127"/>
      <c r="AB1780" s="127"/>
      <c r="AC1780" s="127"/>
      <c r="AD1780" s="127"/>
      <c r="AE1780" s="127"/>
      <c r="AF1780" s="127"/>
      <c r="AG1780" s="127"/>
      <c r="AH1780" s="127"/>
      <c r="AI1780" s="127"/>
      <c r="AJ1780" s="127"/>
      <c r="AK1780" s="127"/>
      <c r="AL1780" s="127"/>
      <c r="AM1780" s="127"/>
      <c r="AN1780" s="127"/>
      <c r="AO1780" s="127"/>
      <c r="AP1780" s="127"/>
      <c r="AR1780" s="113"/>
      <c r="AS1780" s="113"/>
      <c r="AT1780" s="113"/>
    </row>
    <row r="1781" spans="1:46" s="114" customFormat="1" x14ac:dyDescent="0.2">
      <c r="A1781" s="113"/>
      <c r="B1781" s="120"/>
      <c r="C1781" s="120"/>
      <c r="D1781" s="120"/>
      <c r="E1781" s="120"/>
      <c r="F1781" s="120"/>
      <c r="G1781" s="120"/>
      <c r="H1781" s="120"/>
      <c r="I1781" s="120"/>
      <c r="J1781" s="120"/>
      <c r="K1781" s="120"/>
      <c r="L1781" s="120"/>
      <c r="M1781" s="120"/>
      <c r="N1781" s="120"/>
      <c r="O1781" s="120"/>
      <c r="P1781" s="120"/>
      <c r="Q1781" s="120"/>
      <c r="R1781" s="120"/>
      <c r="S1781" s="120"/>
      <c r="T1781" s="120"/>
      <c r="U1781" s="120"/>
      <c r="V1781" s="120"/>
      <c r="W1781" s="120"/>
      <c r="X1781" s="120"/>
      <c r="Y1781" s="127"/>
      <c r="Z1781" s="127"/>
      <c r="AA1781" s="127"/>
      <c r="AB1781" s="127"/>
      <c r="AC1781" s="127"/>
      <c r="AD1781" s="127"/>
      <c r="AE1781" s="127"/>
      <c r="AF1781" s="127"/>
      <c r="AG1781" s="127"/>
      <c r="AH1781" s="127"/>
      <c r="AI1781" s="127"/>
      <c r="AJ1781" s="127"/>
      <c r="AK1781" s="127"/>
      <c r="AL1781" s="127"/>
      <c r="AM1781" s="127"/>
      <c r="AN1781" s="127"/>
      <c r="AO1781" s="127"/>
      <c r="AP1781" s="127"/>
      <c r="AR1781" s="113"/>
      <c r="AS1781" s="113"/>
      <c r="AT1781" s="113"/>
    </row>
    <row r="1782" spans="1:46" s="114" customFormat="1" x14ac:dyDescent="0.2">
      <c r="A1782" s="113"/>
      <c r="B1782" s="120"/>
      <c r="C1782" s="120"/>
      <c r="D1782" s="120"/>
      <c r="E1782" s="120"/>
      <c r="F1782" s="120"/>
      <c r="G1782" s="120"/>
      <c r="H1782" s="120"/>
      <c r="I1782" s="120"/>
      <c r="J1782" s="120"/>
      <c r="K1782" s="120"/>
      <c r="L1782" s="120"/>
      <c r="M1782" s="120"/>
      <c r="N1782" s="120"/>
      <c r="O1782" s="120"/>
      <c r="P1782" s="120"/>
      <c r="Q1782" s="120"/>
      <c r="R1782" s="120"/>
      <c r="S1782" s="120"/>
      <c r="T1782" s="120"/>
      <c r="U1782" s="120"/>
      <c r="V1782" s="120"/>
      <c r="W1782" s="120"/>
      <c r="X1782" s="120"/>
      <c r="Y1782" s="127"/>
      <c r="Z1782" s="127"/>
      <c r="AA1782" s="127"/>
      <c r="AB1782" s="127"/>
      <c r="AC1782" s="127"/>
      <c r="AD1782" s="127"/>
      <c r="AE1782" s="127"/>
      <c r="AF1782" s="127"/>
      <c r="AG1782" s="127"/>
      <c r="AH1782" s="127"/>
      <c r="AI1782" s="127"/>
      <c r="AJ1782" s="127"/>
      <c r="AK1782" s="127"/>
      <c r="AL1782" s="127"/>
      <c r="AM1782" s="127"/>
      <c r="AN1782" s="127"/>
      <c r="AO1782" s="127"/>
      <c r="AP1782" s="127"/>
      <c r="AR1782" s="113"/>
      <c r="AS1782" s="113"/>
      <c r="AT1782" s="113"/>
    </row>
    <row r="1783" spans="1:46" s="114" customFormat="1" x14ac:dyDescent="0.2">
      <c r="A1783" s="113"/>
      <c r="B1783" s="120"/>
      <c r="C1783" s="120"/>
      <c r="D1783" s="120"/>
      <c r="E1783" s="120"/>
      <c r="F1783" s="120"/>
      <c r="G1783" s="120"/>
      <c r="H1783" s="120"/>
      <c r="I1783" s="120"/>
      <c r="J1783" s="120"/>
      <c r="K1783" s="120"/>
      <c r="L1783" s="120"/>
      <c r="M1783" s="120"/>
      <c r="N1783" s="120"/>
      <c r="O1783" s="120"/>
      <c r="P1783" s="120"/>
      <c r="Q1783" s="120"/>
      <c r="R1783" s="120"/>
      <c r="S1783" s="120"/>
      <c r="T1783" s="120"/>
      <c r="U1783" s="120"/>
      <c r="V1783" s="120"/>
      <c r="W1783" s="120"/>
      <c r="X1783" s="120"/>
      <c r="Y1783" s="127"/>
      <c r="Z1783" s="127"/>
      <c r="AA1783" s="127"/>
      <c r="AB1783" s="127"/>
      <c r="AC1783" s="127"/>
      <c r="AD1783" s="127"/>
      <c r="AE1783" s="127"/>
      <c r="AF1783" s="127"/>
      <c r="AG1783" s="127"/>
      <c r="AH1783" s="127"/>
      <c r="AI1783" s="127"/>
      <c r="AJ1783" s="127"/>
      <c r="AK1783" s="127"/>
      <c r="AL1783" s="127"/>
      <c r="AM1783" s="127"/>
      <c r="AN1783" s="127"/>
      <c r="AO1783" s="127"/>
      <c r="AP1783" s="127"/>
      <c r="AR1783" s="113"/>
      <c r="AS1783" s="113"/>
      <c r="AT1783" s="113"/>
    </row>
    <row r="1784" spans="1:46" s="114" customFormat="1" x14ac:dyDescent="0.2">
      <c r="A1784" s="113"/>
      <c r="B1784" s="120"/>
      <c r="C1784" s="120"/>
      <c r="D1784" s="120"/>
      <c r="E1784" s="120"/>
      <c r="F1784" s="120"/>
      <c r="G1784" s="120"/>
      <c r="H1784" s="120"/>
      <c r="I1784" s="120"/>
      <c r="J1784" s="120"/>
      <c r="K1784" s="120"/>
      <c r="L1784" s="120"/>
      <c r="M1784" s="120"/>
      <c r="N1784" s="120"/>
      <c r="O1784" s="120"/>
      <c r="P1784" s="120"/>
      <c r="Q1784" s="120"/>
      <c r="R1784" s="120"/>
      <c r="S1784" s="120"/>
      <c r="T1784" s="120"/>
      <c r="U1784" s="120"/>
      <c r="V1784" s="120"/>
      <c r="W1784" s="120"/>
      <c r="X1784" s="120"/>
      <c r="Y1784" s="127"/>
      <c r="Z1784" s="127"/>
      <c r="AA1784" s="127"/>
      <c r="AB1784" s="127"/>
      <c r="AC1784" s="127"/>
      <c r="AD1784" s="127"/>
      <c r="AE1784" s="127"/>
      <c r="AF1784" s="127"/>
      <c r="AG1784" s="127"/>
      <c r="AH1784" s="127"/>
      <c r="AI1784" s="127"/>
      <c r="AJ1784" s="127"/>
      <c r="AK1784" s="127"/>
      <c r="AL1784" s="127"/>
      <c r="AM1784" s="127"/>
      <c r="AN1784" s="127"/>
      <c r="AO1784" s="127"/>
      <c r="AP1784" s="127"/>
      <c r="AR1784" s="113"/>
      <c r="AS1784" s="113"/>
      <c r="AT1784" s="113"/>
    </row>
    <row r="1785" spans="1:46" s="114" customFormat="1" x14ac:dyDescent="0.2">
      <c r="A1785" s="113"/>
      <c r="B1785" s="120"/>
      <c r="C1785" s="120"/>
      <c r="D1785" s="120"/>
      <c r="E1785" s="120"/>
      <c r="F1785" s="120"/>
      <c r="G1785" s="120"/>
      <c r="H1785" s="120"/>
      <c r="I1785" s="120"/>
      <c r="J1785" s="120"/>
      <c r="K1785" s="120"/>
      <c r="L1785" s="120"/>
      <c r="M1785" s="120"/>
      <c r="N1785" s="120"/>
      <c r="O1785" s="120"/>
      <c r="P1785" s="120"/>
      <c r="Q1785" s="120"/>
      <c r="R1785" s="120"/>
      <c r="S1785" s="120"/>
      <c r="T1785" s="120"/>
      <c r="U1785" s="120"/>
      <c r="V1785" s="120"/>
      <c r="W1785" s="120"/>
      <c r="X1785" s="120"/>
      <c r="Y1785" s="127"/>
      <c r="Z1785" s="127"/>
      <c r="AA1785" s="127"/>
      <c r="AB1785" s="127"/>
      <c r="AC1785" s="127"/>
      <c r="AD1785" s="127"/>
      <c r="AE1785" s="127"/>
      <c r="AF1785" s="127"/>
      <c r="AG1785" s="127"/>
      <c r="AH1785" s="127"/>
      <c r="AI1785" s="127"/>
      <c r="AJ1785" s="127"/>
      <c r="AK1785" s="127"/>
      <c r="AL1785" s="127"/>
      <c r="AM1785" s="127"/>
      <c r="AN1785" s="127"/>
      <c r="AO1785" s="127"/>
      <c r="AP1785" s="127"/>
      <c r="AR1785" s="113"/>
      <c r="AS1785" s="113"/>
      <c r="AT1785" s="113"/>
    </row>
    <row r="1786" spans="1:46" s="114" customFormat="1" x14ac:dyDescent="0.2">
      <c r="A1786" s="113"/>
      <c r="B1786" s="120"/>
      <c r="C1786" s="120"/>
      <c r="D1786" s="120"/>
      <c r="E1786" s="120"/>
      <c r="F1786" s="120"/>
      <c r="G1786" s="120"/>
      <c r="H1786" s="120"/>
      <c r="I1786" s="120"/>
      <c r="J1786" s="120"/>
      <c r="K1786" s="120"/>
      <c r="L1786" s="120"/>
      <c r="M1786" s="120"/>
      <c r="N1786" s="120"/>
      <c r="O1786" s="120"/>
      <c r="P1786" s="120"/>
      <c r="Q1786" s="120"/>
      <c r="R1786" s="120"/>
      <c r="S1786" s="120"/>
      <c r="T1786" s="120"/>
      <c r="U1786" s="120"/>
      <c r="V1786" s="120"/>
      <c r="W1786" s="120"/>
      <c r="X1786" s="120"/>
      <c r="Y1786" s="127"/>
      <c r="Z1786" s="127"/>
      <c r="AA1786" s="127"/>
      <c r="AB1786" s="127"/>
      <c r="AC1786" s="127"/>
      <c r="AD1786" s="127"/>
      <c r="AE1786" s="127"/>
      <c r="AF1786" s="127"/>
      <c r="AG1786" s="127"/>
      <c r="AH1786" s="127"/>
      <c r="AI1786" s="127"/>
      <c r="AJ1786" s="127"/>
      <c r="AK1786" s="127"/>
      <c r="AL1786" s="127"/>
      <c r="AM1786" s="127"/>
      <c r="AN1786" s="127"/>
      <c r="AO1786" s="127"/>
      <c r="AP1786" s="127"/>
      <c r="AR1786" s="113"/>
      <c r="AS1786" s="113"/>
      <c r="AT1786" s="113"/>
    </row>
    <row r="1787" spans="1:46" s="114" customFormat="1" x14ac:dyDescent="0.2">
      <c r="A1787" s="113"/>
      <c r="B1787" s="120"/>
      <c r="C1787" s="120"/>
      <c r="D1787" s="120"/>
      <c r="E1787" s="120"/>
      <c r="F1787" s="120"/>
      <c r="G1787" s="120"/>
      <c r="H1787" s="120"/>
      <c r="I1787" s="120"/>
      <c r="J1787" s="120"/>
      <c r="K1787" s="120"/>
      <c r="L1787" s="120"/>
      <c r="M1787" s="120"/>
      <c r="N1787" s="120"/>
      <c r="O1787" s="120"/>
      <c r="P1787" s="120"/>
      <c r="Q1787" s="120"/>
      <c r="R1787" s="120"/>
      <c r="S1787" s="120"/>
      <c r="T1787" s="120"/>
      <c r="U1787" s="120"/>
      <c r="V1787" s="120"/>
      <c r="W1787" s="120"/>
      <c r="X1787" s="120"/>
      <c r="Y1787" s="127"/>
      <c r="Z1787" s="127"/>
      <c r="AA1787" s="127"/>
      <c r="AB1787" s="127"/>
      <c r="AC1787" s="127"/>
      <c r="AD1787" s="127"/>
      <c r="AE1787" s="127"/>
      <c r="AF1787" s="127"/>
      <c r="AG1787" s="127"/>
      <c r="AH1787" s="127"/>
      <c r="AI1787" s="127"/>
      <c r="AJ1787" s="127"/>
      <c r="AK1787" s="127"/>
      <c r="AL1787" s="127"/>
      <c r="AM1787" s="127"/>
      <c r="AN1787" s="127"/>
      <c r="AO1787" s="127"/>
      <c r="AP1787" s="127"/>
      <c r="AR1787" s="113"/>
      <c r="AS1787" s="113"/>
      <c r="AT1787" s="113"/>
    </row>
    <row r="1788" spans="1:46" s="114" customFormat="1" x14ac:dyDescent="0.2">
      <c r="A1788" s="113"/>
      <c r="B1788" s="120"/>
      <c r="C1788" s="120"/>
      <c r="D1788" s="120"/>
      <c r="E1788" s="120"/>
      <c r="F1788" s="120"/>
      <c r="G1788" s="120"/>
      <c r="H1788" s="120"/>
      <c r="I1788" s="120"/>
      <c r="J1788" s="120"/>
      <c r="K1788" s="120"/>
      <c r="L1788" s="120"/>
      <c r="M1788" s="120"/>
      <c r="N1788" s="120"/>
      <c r="O1788" s="120"/>
      <c r="P1788" s="120"/>
      <c r="Q1788" s="120"/>
      <c r="R1788" s="120"/>
      <c r="S1788" s="120"/>
      <c r="T1788" s="120"/>
      <c r="U1788" s="120"/>
      <c r="V1788" s="120"/>
      <c r="W1788" s="120"/>
      <c r="X1788" s="120"/>
      <c r="Y1788" s="127"/>
      <c r="Z1788" s="127"/>
      <c r="AA1788" s="127"/>
      <c r="AB1788" s="127"/>
      <c r="AC1788" s="127"/>
      <c r="AD1788" s="127"/>
      <c r="AE1788" s="127"/>
      <c r="AF1788" s="127"/>
      <c r="AG1788" s="127"/>
      <c r="AH1788" s="127"/>
      <c r="AI1788" s="127"/>
      <c r="AJ1788" s="127"/>
      <c r="AK1788" s="127"/>
      <c r="AL1788" s="127"/>
      <c r="AM1788" s="127"/>
      <c r="AN1788" s="127"/>
      <c r="AO1788" s="127"/>
      <c r="AP1788" s="127"/>
      <c r="AR1788" s="113"/>
      <c r="AS1788" s="113"/>
      <c r="AT1788" s="113"/>
    </row>
    <row r="1789" spans="1:46" s="114" customFormat="1" x14ac:dyDescent="0.2">
      <c r="A1789" s="113"/>
      <c r="B1789" s="120"/>
      <c r="C1789" s="120"/>
      <c r="D1789" s="120"/>
      <c r="E1789" s="120"/>
      <c r="F1789" s="120"/>
      <c r="G1789" s="120"/>
      <c r="H1789" s="120"/>
      <c r="I1789" s="120"/>
      <c r="J1789" s="120"/>
      <c r="K1789" s="120"/>
      <c r="L1789" s="120"/>
      <c r="M1789" s="120"/>
      <c r="N1789" s="120"/>
      <c r="O1789" s="120"/>
      <c r="P1789" s="120"/>
      <c r="Q1789" s="120"/>
      <c r="R1789" s="120"/>
      <c r="S1789" s="120"/>
      <c r="T1789" s="120"/>
      <c r="U1789" s="120"/>
      <c r="V1789" s="120"/>
      <c r="W1789" s="120"/>
      <c r="X1789" s="120"/>
      <c r="Y1789" s="127"/>
      <c r="Z1789" s="127"/>
      <c r="AA1789" s="127"/>
      <c r="AB1789" s="127"/>
      <c r="AC1789" s="127"/>
      <c r="AD1789" s="127"/>
      <c r="AE1789" s="127"/>
      <c r="AF1789" s="127"/>
      <c r="AG1789" s="127"/>
      <c r="AH1789" s="127"/>
      <c r="AI1789" s="127"/>
      <c r="AJ1789" s="127"/>
      <c r="AK1789" s="127"/>
      <c r="AL1789" s="127"/>
      <c r="AM1789" s="127"/>
      <c r="AN1789" s="127"/>
      <c r="AO1789" s="127"/>
      <c r="AP1789" s="127"/>
      <c r="AR1789" s="113"/>
      <c r="AS1789" s="113"/>
      <c r="AT1789" s="113"/>
    </row>
    <row r="1790" spans="1:46" s="114" customFormat="1" x14ac:dyDescent="0.2">
      <c r="A1790" s="113"/>
      <c r="B1790" s="120"/>
      <c r="C1790" s="120"/>
      <c r="D1790" s="120"/>
      <c r="E1790" s="120"/>
      <c r="F1790" s="120"/>
      <c r="G1790" s="120"/>
      <c r="H1790" s="120"/>
      <c r="I1790" s="120"/>
      <c r="J1790" s="120"/>
      <c r="K1790" s="120"/>
      <c r="L1790" s="120"/>
      <c r="M1790" s="120"/>
      <c r="N1790" s="120"/>
      <c r="O1790" s="120"/>
      <c r="P1790" s="120"/>
      <c r="Q1790" s="120"/>
      <c r="R1790" s="120"/>
      <c r="S1790" s="120"/>
      <c r="T1790" s="120"/>
      <c r="U1790" s="120"/>
      <c r="V1790" s="120"/>
      <c r="W1790" s="120"/>
      <c r="X1790" s="120"/>
      <c r="Y1790" s="127"/>
      <c r="Z1790" s="127"/>
      <c r="AA1790" s="127"/>
      <c r="AB1790" s="127"/>
      <c r="AC1790" s="127"/>
      <c r="AD1790" s="127"/>
      <c r="AE1790" s="127"/>
      <c r="AF1790" s="127"/>
      <c r="AG1790" s="127"/>
      <c r="AH1790" s="127"/>
      <c r="AI1790" s="127"/>
      <c r="AJ1790" s="127"/>
      <c r="AK1790" s="127"/>
      <c r="AL1790" s="127"/>
      <c r="AM1790" s="127"/>
      <c r="AN1790" s="127"/>
      <c r="AO1790" s="127"/>
      <c r="AP1790" s="127"/>
      <c r="AR1790" s="113"/>
      <c r="AS1790" s="113"/>
      <c r="AT1790" s="113"/>
    </row>
    <row r="1791" spans="1:46" s="114" customFormat="1" x14ac:dyDescent="0.2">
      <c r="A1791" s="113"/>
      <c r="B1791" s="120"/>
      <c r="C1791" s="120"/>
      <c r="D1791" s="120"/>
      <c r="E1791" s="120"/>
      <c r="F1791" s="120"/>
      <c r="G1791" s="120"/>
      <c r="H1791" s="120"/>
      <c r="I1791" s="120"/>
      <c r="J1791" s="120"/>
      <c r="K1791" s="120"/>
      <c r="L1791" s="120"/>
      <c r="M1791" s="120"/>
      <c r="N1791" s="120"/>
      <c r="O1791" s="120"/>
      <c r="P1791" s="120"/>
      <c r="Q1791" s="120"/>
      <c r="R1791" s="120"/>
      <c r="S1791" s="120"/>
      <c r="T1791" s="120"/>
      <c r="U1791" s="120"/>
      <c r="V1791" s="120"/>
      <c r="W1791" s="120"/>
      <c r="X1791" s="120"/>
      <c r="Y1791" s="127"/>
      <c r="Z1791" s="127"/>
      <c r="AA1791" s="127"/>
      <c r="AB1791" s="127"/>
      <c r="AC1791" s="127"/>
      <c r="AD1791" s="127"/>
      <c r="AE1791" s="127"/>
      <c r="AF1791" s="127"/>
      <c r="AG1791" s="127"/>
      <c r="AH1791" s="127"/>
      <c r="AI1791" s="127"/>
      <c r="AJ1791" s="127"/>
      <c r="AK1791" s="127"/>
      <c r="AL1791" s="127"/>
      <c r="AM1791" s="127"/>
      <c r="AN1791" s="127"/>
      <c r="AO1791" s="127"/>
      <c r="AP1791" s="127"/>
      <c r="AR1791" s="113"/>
      <c r="AS1791" s="113"/>
      <c r="AT1791" s="113"/>
    </row>
    <row r="1792" spans="1:46" s="114" customFormat="1" x14ac:dyDescent="0.2">
      <c r="A1792" s="113"/>
      <c r="B1792" s="120"/>
      <c r="C1792" s="120"/>
      <c r="D1792" s="120"/>
      <c r="E1792" s="120"/>
      <c r="F1792" s="120"/>
      <c r="G1792" s="120"/>
      <c r="H1792" s="120"/>
      <c r="I1792" s="120"/>
      <c r="J1792" s="120"/>
      <c r="K1792" s="120"/>
      <c r="L1792" s="120"/>
      <c r="M1792" s="120"/>
      <c r="N1792" s="120"/>
      <c r="O1792" s="120"/>
      <c r="P1792" s="120"/>
      <c r="Q1792" s="120"/>
      <c r="R1792" s="120"/>
      <c r="S1792" s="120"/>
      <c r="T1792" s="120"/>
      <c r="U1792" s="120"/>
      <c r="V1792" s="120"/>
      <c r="W1792" s="120"/>
      <c r="X1792" s="120"/>
      <c r="Y1792" s="127"/>
      <c r="Z1792" s="127"/>
      <c r="AA1792" s="127"/>
      <c r="AB1792" s="127"/>
      <c r="AC1792" s="127"/>
      <c r="AD1792" s="127"/>
      <c r="AE1792" s="127"/>
      <c r="AF1792" s="127"/>
      <c r="AG1792" s="127"/>
      <c r="AH1792" s="127"/>
      <c r="AI1792" s="127"/>
      <c r="AJ1792" s="127"/>
      <c r="AK1792" s="127"/>
      <c r="AL1792" s="127"/>
      <c r="AM1792" s="127"/>
      <c r="AN1792" s="127"/>
      <c r="AO1792" s="127"/>
      <c r="AP1792" s="127"/>
      <c r="AR1792" s="113"/>
      <c r="AS1792" s="113"/>
      <c r="AT1792" s="113"/>
    </row>
    <row r="1793" spans="1:46" s="114" customFormat="1" x14ac:dyDescent="0.2">
      <c r="A1793" s="113"/>
      <c r="B1793" s="120"/>
      <c r="C1793" s="120"/>
      <c r="D1793" s="120"/>
      <c r="E1793" s="120"/>
      <c r="F1793" s="120"/>
      <c r="G1793" s="120"/>
      <c r="H1793" s="120"/>
      <c r="I1793" s="120"/>
      <c r="J1793" s="120"/>
      <c r="K1793" s="120"/>
      <c r="L1793" s="120"/>
      <c r="M1793" s="120"/>
      <c r="N1793" s="120"/>
      <c r="O1793" s="120"/>
      <c r="P1793" s="120"/>
      <c r="Q1793" s="120"/>
      <c r="R1793" s="120"/>
      <c r="S1793" s="120"/>
      <c r="T1793" s="120"/>
      <c r="U1793" s="120"/>
      <c r="V1793" s="120"/>
      <c r="W1793" s="120"/>
      <c r="X1793" s="120"/>
      <c r="Y1793" s="127"/>
      <c r="Z1793" s="127"/>
      <c r="AA1793" s="127"/>
      <c r="AB1793" s="127"/>
      <c r="AC1793" s="127"/>
      <c r="AD1793" s="127"/>
      <c r="AE1793" s="127"/>
      <c r="AF1793" s="127"/>
      <c r="AG1793" s="127"/>
      <c r="AH1793" s="127"/>
      <c r="AI1793" s="127"/>
      <c r="AJ1793" s="127"/>
      <c r="AK1793" s="127"/>
      <c r="AL1793" s="127"/>
      <c r="AM1793" s="127"/>
      <c r="AN1793" s="127"/>
      <c r="AO1793" s="127"/>
      <c r="AP1793" s="127"/>
      <c r="AR1793" s="113"/>
      <c r="AS1793" s="113"/>
      <c r="AT1793" s="113"/>
    </row>
    <row r="1794" spans="1:46" s="114" customFormat="1" x14ac:dyDescent="0.2">
      <c r="A1794" s="113"/>
      <c r="B1794" s="120"/>
      <c r="C1794" s="120"/>
      <c r="D1794" s="120"/>
      <c r="E1794" s="120"/>
      <c r="F1794" s="120"/>
      <c r="G1794" s="120"/>
      <c r="H1794" s="120"/>
      <c r="I1794" s="120"/>
      <c r="J1794" s="120"/>
      <c r="K1794" s="120"/>
      <c r="L1794" s="120"/>
      <c r="M1794" s="120"/>
      <c r="N1794" s="120"/>
      <c r="O1794" s="120"/>
      <c r="P1794" s="120"/>
      <c r="Q1794" s="120"/>
      <c r="R1794" s="120"/>
      <c r="S1794" s="120"/>
      <c r="T1794" s="120"/>
      <c r="U1794" s="120"/>
      <c r="V1794" s="120"/>
      <c r="W1794" s="120"/>
      <c r="X1794" s="120"/>
      <c r="Y1794" s="127"/>
      <c r="Z1794" s="127"/>
      <c r="AA1794" s="127"/>
      <c r="AB1794" s="127"/>
      <c r="AC1794" s="127"/>
      <c r="AD1794" s="127"/>
      <c r="AE1794" s="127"/>
      <c r="AF1794" s="127"/>
      <c r="AG1794" s="127"/>
      <c r="AH1794" s="127"/>
      <c r="AI1794" s="127"/>
      <c r="AJ1794" s="127"/>
      <c r="AK1794" s="127"/>
      <c r="AL1794" s="127"/>
      <c r="AM1794" s="127"/>
      <c r="AN1794" s="127"/>
      <c r="AO1794" s="127"/>
      <c r="AP1794" s="127"/>
      <c r="AR1794" s="113"/>
      <c r="AS1794" s="113"/>
      <c r="AT1794" s="113"/>
    </row>
    <row r="1795" spans="1:46" s="114" customFormat="1" x14ac:dyDescent="0.2">
      <c r="A1795" s="113"/>
      <c r="B1795" s="120"/>
      <c r="C1795" s="120"/>
      <c r="D1795" s="120"/>
      <c r="E1795" s="120"/>
      <c r="F1795" s="120"/>
      <c r="G1795" s="120"/>
      <c r="H1795" s="120"/>
      <c r="I1795" s="120"/>
      <c r="J1795" s="120"/>
      <c r="K1795" s="120"/>
      <c r="L1795" s="120"/>
      <c r="M1795" s="120"/>
      <c r="N1795" s="120"/>
      <c r="O1795" s="120"/>
      <c r="P1795" s="120"/>
      <c r="Q1795" s="120"/>
      <c r="R1795" s="120"/>
      <c r="S1795" s="120"/>
      <c r="T1795" s="120"/>
      <c r="U1795" s="120"/>
      <c r="V1795" s="120"/>
      <c r="W1795" s="120"/>
      <c r="X1795" s="120"/>
      <c r="Y1795" s="127"/>
      <c r="Z1795" s="127"/>
      <c r="AA1795" s="127"/>
      <c r="AB1795" s="127"/>
      <c r="AC1795" s="127"/>
      <c r="AD1795" s="127"/>
      <c r="AE1795" s="127"/>
      <c r="AF1795" s="127"/>
      <c r="AG1795" s="127"/>
      <c r="AH1795" s="127"/>
      <c r="AI1795" s="127"/>
      <c r="AJ1795" s="127"/>
      <c r="AK1795" s="127"/>
      <c r="AL1795" s="127"/>
      <c r="AM1795" s="127"/>
      <c r="AN1795" s="127"/>
      <c r="AO1795" s="127"/>
      <c r="AP1795" s="127"/>
      <c r="AR1795" s="113"/>
      <c r="AS1795" s="113"/>
      <c r="AT1795" s="113"/>
    </row>
    <row r="1796" spans="1:46" s="114" customFormat="1" x14ac:dyDescent="0.2">
      <c r="A1796" s="113"/>
      <c r="B1796" s="120"/>
      <c r="C1796" s="120"/>
      <c r="D1796" s="120"/>
      <c r="E1796" s="120"/>
      <c r="F1796" s="120"/>
      <c r="G1796" s="120"/>
      <c r="H1796" s="120"/>
      <c r="I1796" s="120"/>
      <c r="J1796" s="120"/>
      <c r="K1796" s="120"/>
      <c r="L1796" s="120"/>
      <c r="M1796" s="120"/>
      <c r="N1796" s="120"/>
      <c r="O1796" s="120"/>
      <c r="P1796" s="120"/>
      <c r="Q1796" s="120"/>
      <c r="R1796" s="120"/>
      <c r="S1796" s="120"/>
      <c r="T1796" s="120"/>
      <c r="U1796" s="120"/>
      <c r="V1796" s="120"/>
      <c r="W1796" s="120"/>
      <c r="X1796" s="120"/>
      <c r="Y1796" s="127"/>
      <c r="Z1796" s="127"/>
      <c r="AA1796" s="127"/>
      <c r="AB1796" s="127"/>
      <c r="AC1796" s="127"/>
      <c r="AD1796" s="127"/>
      <c r="AE1796" s="127"/>
      <c r="AF1796" s="127"/>
      <c r="AG1796" s="127"/>
      <c r="AH1796" s="127"/>
      <c r="AI1796" s="127"/>
      <c r="AJ1796" s="127"/>
      <c r="AK1796" s="127"/>
      <c r="AL1796" s="127"/>
      <c r="AM1796" s="127"/>
      <c r="AN1796" s="127"/>
      <c r="AO1796" s="127"/>
      <c r="AP1796" s="127"/>
      <c r="AR1796" s="113"/>
      <c r="AS1796" s="113"/>
      <c r="AT1796" s="113"/>
    </row>
    <row r="1797" spans="1:46" s="114" customFormat="1" x14ac:dyDescent="0.2">
      <c r="A1797" s="113"/>
      <c r="B1797" s="120"/>
      <c r="C1797" s="120"/>
      <c r="D1797" s="120"/>
      <c r="E1797" s="120"/>
      <c r="F1797" s="120"/>
      <c r="G1797" s="120"/>
      <c r="H1797" s="120"/>
      <c r="I1797" s="120"/>
      <c r="J1797" s="120"/>
      <c r="K1797" s="120"/>
      <c r="L1797" s="120"/>
      <c r="M1797" s="120"/>
      <c r="N1797" s="120"/>
      <c r="O1797" s="120"/>
      <c r="P1797" s="120"/>
      <c r="Q1797" s="120"/>
      <c r="R1797" s="120"/>
      <c r="S1797" s="120"/>
      <c r="T1797" s="120"/>
      <c r="U1797" s="120"/>
      <c r="V1797" s="120"/>
      <c r="W1797" s="120"/>
      <c r="X1797" s="120"/>
      <c r="Y1797" s="127"/>
      <c r="Z1797" s="127"/>
      <c r="AA1797" s="127"/>
      <c r="AB1797" s="127"/>
      <c r="AC1797" s="127"/>
      <c r="AD1797" s="127"/>
      <c r="AE1797" s="127"/>
      <c r="AF1797" s="127"/>
      <c r="AG1797" s="127"/>
      <c r="AH1797" s="127"/>
      <c r="AI1797" s="127"/>
      <c r="AJ1797" s="127"/>
      <c r="AK1797" s="127"/>
      <c r="AL1797" s="127"/>
      <c r="AM1797" s="127"/>
      <c r="AN1797" s="127"/>
      <c r="AO1797" s="127"/>
      <c r="AP1797" s="127"/>
      <c r="AR1797" s="113"/>
      <c r="AS1797" s="113"/>
      <c r="AT1797" s="113"/>
    </row>
    <row r="1798" spans="1:46" s="114" customFormat="1" x14ac:dyDescent="0.2">
      <c r="A1798" s="113"/>
      <c r="B1798" s="120"/>
      <c r="C1798" s="120"/>
      <c r="D1798" s="120"/>
      <c r="E1798" s="120"/>
      <c r="F1798" s="120"/>
      <c r="G1798" s="120"/>
      <c r="H1798" s="120"/>
      <c r="I1798" s="120"/>
      <c r="J1798" s="120"/>
      <c r="K1798" s="120"/>
      <c r="L1798" s="120"/>
      <c r="M1798" s="120"/>
      <c r="N1798" s="120"/>
      <c r="O1798" s="120"/>
      <c r="P1798" s="120"/>
      <c r="Q1798" s="120"/>
      <c r="R1798" s="120"/>
      <c r="S1798" s="120"/>
      <c r="T1798" s="120"/>
      <c r="U1798" s="120"/>
      <c r="V1798" s="120"/>
      <c r="W1798" s="120"/>
      <c r="X1798" s="120"/>
      <c r="Y1798" s="127"/>
      <c r="Z1798" s="127"/>
      <c r="AA1798" s="127"/>
      <c r="AB1798" s="127"/>
      <c r="AC1798" s="127"/>
      <c r="AD1798" s="127"/>
      <c r="AE1798" s="127"/>
      <c r="AF1798" s="127"/>
      <c r="AG1798" s="127"/>
      <c r="AH1798" s="127"/>
      <c r="AI1798" s="127"/>
      <c r="AJ1798" s="127"/>
      <c r="AK1798" s="127"/>
      <c r="AL1798" s="127"/>
      <c r="AM1798" s="127"/>
      <c r="AN1798" s="127"/>
      <c r="AO1798" s="127"/>
      <c r="AP1798" s="127"/>
      <c r="AR1798" s="113"/>
      <c r="AS1798" s="113"/>
      <c r="AT1798" s="113"/>
    </row>
    <row r="1799" spans="1:46" s="114" customFormat="1" x14ac:dyDescent="0.2">
      <c r="A1799" s="113"/>
      <c r="B1799" s="120"/>
      <c r="C1799" s="120"/>
      <c r="D1799" s="120"/>
      <c r="E1799" s="120"/>
      <c r="F1799" s="120"/>
      <c r="G1799" s="120"/>
      <c r="H1799" s="120"/>
      <c r="I1799" s="120"/>
      <c r="J1799" s="120"/>
      <c r="K1799" s="120"/>
      <c r="L1799" s="120"/>
      <c r="M1799" s="120"/>
      <c r="N1799" s="120"/>
      <c r="O1799" s="120"/>
      <c r="P1799" s="120"/>
      <c r="Q1799" s="120"/>
      <c r="R1799" s="120"/>
      <c r="S1799" s="120"/>
      <c r="T1799" s="120"/>
      <c r="U1799" s="120"/>
      <c r="V1799" s="120"/>
      <c r="W1799" s="120"/>
      <c r="X1799" s="120"/>
      <c r="Y1799" s="127"/>
      <c r="Z1799" s="127"/>
      <c r="AA1799" s="127"/>
      <c r="AB1799" s="127"/>
      <c r="AC1799" s="127"/>
      <c r="AD1799" s="127"/>
      <c r="AE1799" s="127"/>
      <c r="AF1799" s="127"/>
      <c r="AG1799" s="127"/>
      <c r="AH1799" s="127"/>
      <c r="AI1799" s="127"/>
      <c r="AJ1799" s="127"/>
      <c r="AK1799" s="127"/>
      <c r="AL1799" s="127"/>
      <c r="AM1799" s="127"/>
      <c r="AN1799" s="127"/>
      <c r="AO1799" s="127"/>
      <c r="AP1799" s="127"/>
      <c r="AR1799" s="113"/>
      <c r="AS1799" s="113"/>
      <c r="AT1799" s="113"/>
    </row>
    <row r="1800" spans="1:46" s="114" customFormat="1" x14ac:dyDescent="0.2">
      <c r="A1800" s="113"/>
      <c r="B1800" s="120"/>
      <c r="C1800" s="120"/>
      <c r="D1800" s="120"/>
      <c r="E1800" s="120"/>
      <c r="F1800" s="120"/>
      <c r="G1800" s="120"/>
      <c r="H1800" s="120"/>
      <c r="I1800" s="120"/>
      <c r="J1800" s="120"/>
      <c r="K1800" s="120"/>
      <c r="L1800" s="120"/>
      <c r="M1800" s="120"/>
      <c r="N1800" s="120"/>
      <c r="O1800" s="120"/>
      <c r="P1800" s="120"/>
      <c r="Q1800" s="120"/>
      <c r="R1800" s="120"/>
      <c r="S1800" s="120"/>
      <c r="T1800" s="120"/>
      <c r="U1800" s="120"/>
      <c r="V1800" s="120"/>
      <c r="W1800" s="120"/>
      <c r="X1800" s="120"/>
      <c r="Y1800" s="127"/>
      <c r="Z1800" s="127"/>
      <c r="AA1800" s="127"/>
      <c r="AB1800" s="127"/>
      <c r="AC1800" s="127"/>
      <c r="AD1800" s="127"/>
      <c r="AE1800" s="127"/>
      <c r="AF1800" s="127"/>
      <c r="AG1800" s="127"/>
      <c r="AH1800" s="127"/>
      <c r="AI1800" s="127"/>
      <c r="AJ1800" s="127"/>
      <c r="AK1800" s="127"/>
      <c r="AL1800" s="127"/>
      <c r="AM1800" s="127"/>
      <c r="AN1800" s="127"/>
      <c r="AO1800" s="127"/>
      <c r="AP1800" s="127"/>
      <c r="AR1800" s="113"/>
      <c r="AS1800" s="113"/>
      <c r="AT1800" s="113"/>
    </row>
    <row r="1801" spans="1:46" s="114" customFormat="1" x14ac:dyDescent="0.2">
      <c r="A1801" s="113"/>
      <c r="B1801" s="120"/>
      <c r="C1801" s="120"/>
      <c r="D1801" s="120"/>
      <c r="E1801" s="120"/>
      <c r="F1801" s="120"/>
      <c r="G1801" s="120"/>
      <c r="H1801" s="120"/>
      <c r="I1801" s="120"/>
      <c r="J1801" s="120"/>
      <c r="K1801" s="120"/>
      <c r="L1801" s="120"/>
      <c r="M1801" s="120"/>
      <c r="N1801" s="120"/>
      <c r="O1801" s="120"/>
      <c r="P1801" s="120"/>
      <c r="Q1801" s="120"/>
      <c r="R1801" s="120"/>
      <c r="S1801" s="120"/>
      <c r="T1801" s="120"/>
      <c r="U1801" s="120"/>
      <c r="V1801" s="120"/>
      <c r="W1801" s="120"/>
      <c r="X1801" s="120"/>
      <c r="Y1801" s="127"/>
      <c r="Z1801" s="127"/>
      <c r="AA1801" s="127"/>
      <c r="AB1801" s="127"/>
      <c r="AC1801" s="127"/>
      <c r="AD1801" s="127"/>
      <c r="AE1801" s="127"/>
      <c r="AF1801" s="127"/>
      <c r="AG1801" s="127"/>
      <c r="AH1801" s="127"/>
      <c r="AI1801" s="127"/>
      <c r="AJ1801" s="127"/>
      <c r="AK1801" s="127"/>
      <c r="AL1801" s="127"/>
      <c r="AM1801" s="127"/>
      <c r="AN1801" s="127"/>
      <c r="AO1801" s="127"/>
      <c r="AP1801" s="127"/>
      <c r="AR1801" s="113"/>
      <c r="AS1801" s="113"/>
      <c r="AT1801" s="113"/>
    </row>
    <row r="1802" spans="1:46" s="114" customFormat="1" x14ac:dyDescent="0.2">
      <c r="A1802" s="113"/>
      <c r="B1802" s="120"/>
      <c r="C1802" s="120"/>
      <c r="D1802" s="120"/>
      <c r="E1802" s="120"/>
      <c r="F1802" s="120"/>
      <c r="G1802" s="120"/>
      <c r="H1802" s="120"/>
      <c r="I1802" s="120"/>
      <c r="J1802" s="120"/>
      <c r="K1802" s="120"/>
      <c r="L1802" s="120"/>
      <c r="M1802" s="120"/>
      <c r="N1802" s="120"/>
      <c r="O1802" s="120"/>
      <c r="P1802" s="120"/>
      <c r="Q1802" s="120"/>
      <c r="R1802" s="120"/>
      <c r="S1802" s="120"/>
      <c r="T1802" s="120"/>
      <c r="U1802" s="120"/>
      <c r="V1802" s="120"/>
      <c r="W1802" s="120"/>
      <c r="X1802" s="120"/>
      <c r="Y1802" s="127"/>
      <c r="Z1802" s="127"/>
      <c r="AA1802" s="127"/>
      <c r="AB1802" s="127"/>
      <c r="AC1802" s="127"/>
      <c r="AD1802" s="127"/>
      <c r="AE1802" s="127"/>
      <c r="AF1802" s="127"/>
      <c r="AG1802" s="127"/>
      <c r="AH1802" s="127"/>
      <c r="AI1802" s="127"/>
      <c r="AJ1802" s="127"/>
      <c r="AK1802" s="127"/>
      <c r="AL1802" s="127"/>
      <c r="AM1802" s="127"/>
      <c r="AN1802" s="127"/>
      <c r="AO1802" s="127"/>
      <c r="AP1802" s="127"/>
      <c r="AR1802" s="113"/>
      <c r="AS1802" s="113"/>
      <c r="AT1802" s="113"/>
    </row>
    <row r="1803" spans="1:46" s="114" customFormat="1" x14ac:dyDescent="0.2">
      <c r="A1803" s="113"/>
      <c r="B1803" s="120"/>
      <c r="C1803" s="120"/>
      <c r="D1803" s="120"/>
      <c r="E1803" s="120"/>
      <c r="F1803" s="120"/>
      <c r="G1803" s="120"/>
      <c r="H1803" s="120"/>
      <c r="I1803" s="120"/>
      <c r="J1803" s="120"/>
      <c r="K1803" s="120"/>
      <c r="L1803" s="120"/>
      <c r="M1803" s="120"/>
      <c r="N1803" s="120"/>
      <c r="O1803" s="120"/>
      <c r="P1803" s="120"/>
      <c r="Q1803" s="120"/>
      <c r="R1803" s="120"/>
      <c r="S1803" s="120"/>
      <c r="T1803" s="120"/>
      <c r="U1803" s="120"/>
      <c r="V1803" s="120"/>
      <c r="W1803" s="120"/>
      <c r="X1803" s="120"/>
      <c r="Y1803" s="127"/>
      <c r="Z1803" s="127"/>
      <c r="AA1803" s="127"/>
      <c r="AB1803" s="127"/>
      <c r="AC1803" s="127"/>
      <c r="AD1803" s="127"/>
      <c r="AE1803" s="127"/>
      <c r="AF1803" s="127"/>
      <c r="AG1803" s="127"/>
      <c r="AH1803" s="127"/>
      <c r="AI1803" s="127"/>
      <c r="AJ1803" s="127"/>
      <c r="AK1803" s="127"/>
      <c r="AL1803" s="127"/>
      <c r="AM1803" s="127"/>
      <c r="AN1803" s="127"/>
      <c r="AO1803" s="127"/>
      <c r="AP1803" s="127"/>
      <c r="AR1803" s="113"/>
      <c r="AS1803" s="113"/>
      <c r="AT1803" s="113"/>
    </row>
    <row r="1804" spans="1:46" s="114" customFormat="1" x14ac:dyDescent="0.2">
      <c r="A1804" s="113"/>
      <c r="B1804" s="120"/>
      <c r="C1804" s="120"/>
      <c r="D1804" s="120"/>
      <c r="E1804" s="120"/>
      <c r="F1804" s="120"/>
      <c r="G1804" s="120"/>
      <c r="H1804" s="120"/>
      <c r="I1804" s="120"/>
      <c r="J1804" s="120"/>
      <c r="K1804" s="120"/>
      <c r="L1804" s="120"/>
      <c r="M1804" s="120"/>
      <c r="N1804" s="120"/>
      <c r="O1804" s="120"/>
      <c r="P1804" s="120"/>
      <c r="Q1804" s="120"/>
      <c r="R1804" s="120"/>
      <c r="S1804" s="120"/>
      <c r="T1804" s="120"/>
      <c r="U1804" s="120"/>
      <c r="V1804" s="120"/>
      <c r="W1804" s="120"/>
      <c r="X1804" s="120"/>
      <c r="Y1804" s="127"/>
      <c r="Z1804" s="127"/>
      <c r="AA1804" s="127"/>
      <c r="AB1804" s="127"/>
      <c r="AC1804" s="127"/>
      <c r="AD1804" s="127"/>
      <c r="AE1804" s="127"/>
      <c r="AF1804" s="127"/>
      <c r="AG1804" s="127"/>
      <c r="AH1804" s="127"/>
      <c r="AI1804" s="127"/>
      <c r="AJ1804" s="127"/>
      <c r="AK1804" s="127"/>
      <c r="AL1804" s="127"/>
      <c r="AM1804" s="127"/>
      <c r="AN1804" s="127"/>
      <c r="AO1804" s="127"/>
      <c r="AP1804" s="127"/>
      <c r="AR1804" s="113"/>
      <c r="AS1804" s="113"/>
      <c r="AT1804" s="113"/>
    </row>
    <row r="1805" spans="1:46" s="114" customFormat="1" x14ac:dyDescent="0.2">
      <c r="A1805" s="113"/>
      <c r="B1805" s="120"/>
      <c r="C1805" s="120"/>
      <c r="D1805" s="120"/>
      <c r="E1805" s="120"/>
      <c r="F1805" s="120"/>
      <c r="G1805" s="120"/>
      <c r="H1805" s="120"/>
      <c r="I1805" s="120"/>
      <c r="J1805" s="120"/>
      <c r="K1805" s="120"/>
      <c r="L1805" s="120"/>
      <c r="M1805" s="120"/>
      <c r="N1805" s="120"/>
      <c r="O1805" s="120"/>
      <c r="P1805" s="120"/>
      <c r="Q1805" s="120"/>
      <c r="R1805" s="120"/>
      <c r="S1805" s="120"/>
      <c r="T1805" s="120"/>
      <c r="U1805" s="120"/>
      <c r="V1805" s="120"/>
      <c r="W1805" s="120"/>
      <c r="X1805" s="120"/>
      <c r="Y1805" s="127"/>
      <c r="Z1805" s="127"/>
      <c r="AA1805" s="127"/>
      <c r="AB1805" s="127"/>
      <c r="AC1805" s="127"/>
      <c r="AD1805" s="127"/>
      <c r="AE1805" s="127"/>
      <c r="AF1805" s="127"/>
      <c r="AG1805" s="127"/>
      <c r="AH1805" s="127"/>
      <c r="AI1805" s="127"/>
      <c r="AJ1805" s="127"/>
      <c r="AK1805" s="127"/>
      <c r="AL1805" s="127"/>
      <c r="AM1805" s="127"/>
      <c r="AN1805" s="127"/>
      <c r="AO1805" s="127"/>
      <c r="AP1805" s="127"/>
      <c r="AR1805" s="113"/>
      <c r="AS1805" s="113"/>
      <c r="AT1805" s="113"/>
    </row>
    <row r="1806" spans="1:46" s="114" customFormat="1" x14ac:dyDescent="0.2">
      <c r="A1806" s="113"/>
      <c r="B1806" s="120"/>
      <c r="C1806" s="120"/>
      <c r="D1806" s="120"/>
      <c r="E1806" s="120"/>
      <c r="F1806" s="120"/>
      <c r="G1806" s="120"/>
      <c r="H1806" s="120"/>
      <c r="I1806" s="120"/>
      <c r="J1806" s="120"/>
      <c r="K1806" s="120"/>
      <c r="L1806" s="120"/>
      <c r="M1806" s="120"/>
      <c r="N1806" s="120"/>
      <c r="O1806" s="120"/>
      <c r="P1806" s="120"/>
      <c r="Q1806" s="120"/>
      <c r="R1806" s="120"/>
      <c r="S1806" s="120"/>
      <c r="T1806" s="120"/>
      <c r="U1806" s="120"/>
      <c r="V1806" s="120"/>
      <c r="W1806" s="120"/>
      <c r="X1806" s="120"/>
      <c r="Y1806" s="127"/>
      <c r="Z1806" s="127"/>
      <c r="AA1806" s="127"/>
      <c r="AB1806" s="127"/>
      <c r="AC1806" s="127"/>
      <c r="AD1806" s="127"/>
      <c r="AE1806" s="127"/>
      <c r="AF1806" s="127"/>
      <c r="AG1806" s="127"/>
      <c r="AH1806" s="127"/>
      <c r="AI1806" s="127"/>
      <c r="AJ1806" s="127"/>
      <c r="AK1806" s="127"/>
      <c r="AL1806" s="127"/>
      <c r="AM1806" s="127"/>
      <c r="AN1806" s="127"/>
      <c r="AO1806" s="127"/>
      <c r="AP1806" s="127"/>
      <c r="AR1806" s="113"/>
      <c r="AS1806" s="113"/>
      <c r="AT1806" s="113"/>
    </row>
    <row r="1807" spans="1:46" s="114" customFormat="1" x14ac:dyDescent="0.2">
      <c r="A1807" s="113"/>
      <c r="B1807" s="120"/>
      <c r="C1807" s="120"/>
      <c r="D1807" s="120"/>
      <c r="E1807" s="120"/>
      <c r="F1807" s="120"/>
      <c r="G1807" s="120"/>
      <c r="H1807" s="120"/>
      <c r="I1807" s="120"/>
      <c r="J1807" s="120"/>
      <c r="K1807" s="120"/>
      <c r="L1807" s="120"/>
      <c r="M1807" s="120"/>
      <c r="N1807" s="120"/>
      <c r="O1807" s="120"/>
      <c r="P1807" s="120"/>
      <c r="Q1807" s="120"/>
      <c r="R1807" s="120"/>
      <c r="S1807" s="120"/>
      <c r="T1807" s="120"/>
      <c r="U1807" s="120"/>
      <c r="V1807" s="120"/>
      <c r="W1807" s="120"/>
      <c r="X1807" s="120"/>
      <c r="Y1807" s="127"/>
      <c r="Z1807" s="127"/>
      <c r="AA1807" s="127"/>
      <c r="AB1807" s="127"/>
      <c r="AC1807" s="127"/>
      <c r="AD1807" s="127"/>
      <c r="AE1807" s="127"/>
      <c r="AF1807" s="127"/>
      <c r="AG1807" s="127"/>
      <c r="AH1807" s="127"/>
      <c r="AI1807" s="127"/>
      <c r="AJ1807" s="127"/>
      <c r="AK1807" s="127"/>
      <c r="AL1807" s="127"/>
      <c r="AM1807" s="127"/>
      <c r="AN1807" s="127"/>
      <c r="AO1807" s="127"/>
      <c r="AP1807" s="127"/>
      <c r="AR1807" s="113"/>
      <c r="AS1807" s="113"/>
      <c r="AT1807" s="113"/>
    </row>
    <row r="1808" spans="1:46" s="114" customFormat="1" x14ac:dyDescent="0.2">
      <c r="A1808" s="113"/>
      <c r="B1808" s="120"/>
      <c r="C1808" s="120"/>
      <c r="D1808" s="120"/>
      <c r="E1808" s="120"/>
      <c r="F1808" s="120"/>
      <c r="G1808" s="120"/>
      <c r="H1808" s="120"/>
      <c r="I1808" s="120"/>
      <c r="J1808" s="120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  <c r="Y1808" s="127"/>
      <c r="Z1808" s="127"/>
      <c r="AA1808" s="127"/>
      <c r="AB1808" s="127"/>
      <c r="AC1808" s="127"/>
      <c r="AD1808" s="127"/>
      <c r="AE1808" s="127"/>
      <c r="AF1808" s="127"/>
      <c r="AG1808" s="127"/>
      <c r="AH1808" s="127"/>
      <c r="AI1808" s="127"/>
      <c r="AJ1808" s="127"/>
      <c r="AK1808" s="127"/>
      <c r="AL1808" s="127"/>
      <c r="AM1808" s="127"/>
      <c r="AN1808" s="127"/>
      <c r="AO1808" s="127"/>
      <c r="AP1808" s="127"/>
      <c r="AR1808" s="113"/>
      <c r="AS1808" s="113"/>
      <c r="AT1808" s="113"/>
    </row>
    <row r="1809" spans="1:46" s="114" customFormat="1" x14ac:dyDescent="0.2">
      <c r="A1809" s="113"/>
      <c r="B1809" s="120"/>
      <c r="C1809" s="120"/>
      <c r="D1809" s="120"/>
      <c r="E1809" s="120"/>
      <c r="F1809" s="120"/>
      <c r="G1809" s="120"/>
      <c r="H1809" s="120"/>
      <c r="I1809" s="120"/>
      <c r="J1809" s="120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  <c r="Y1809" s="127"/>
      <c r="Z1809" s="127"/>
      <c r="AA1809" s="127"/>
      <c r="AB1809" s="127"/>
      <c r="AC1809" s="127"/>
      <c r="AD1809" s="127"/>
      <c r="AE1809" s="127"/>
      <c r="AF1809" s="127"/>
      <c r="AG1809" s="127"/>
      <c r="AH1809" s="127"/>
      <c r="AI1809" s="127"/>
      <c r="AJ1809" s="127"/>
      <c r="AK1809" s="127"/>
      <c r="AL1809" s="127"/>
      <c r="AM1809" s="127"/>
      <c r="AN1809" s="127"/>
      <c r="AO1809" s="127"/>
      <c r="AP1809" s="127"/>
      <c r="AR1809" s="113"/>
      <c r="AS1809" s="113"/>
      <c r="AT1809" s="113"/>
    </row>
    <row r="1810" spans="1:46" s="114" customFormat="1" x14ac:dyDescent="0.2">
      <c r="A1810" s="113"/>
      <c r="B1810" s="120"/>
      <c r="C1810" s="120"/>
      <c r="D1810" s="120"/>
      <c r="E1810" s="120"/>
      <c r="F1810" s="120"/>
      <c r="G1810" s="120"/>
      <c r="H1810" s="120"/>
      <c r="I1810" s="120"/>
      <c r="J1810" s="120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  <c r="Y1810" s="127"/>
      <c r="Z1810" s="127"/>
      <c r="AA1810" s="127"/>
      <c r="AB1810" s="127"/>
      <c r="AC1810" s="127"/>
      <c r="AD1810" s="127"/>
      <c r="AE1810" s="127"/>
      <c r="AF1810" s="127"/>
      <c r="AG1810" s="127"/>
      <c r="AH1810" s="127"/>
      <c r="AI1810" s="127"/>
      <c r="AJ1810" s="127"/>
      <c r="AK1810" s="127"/>
      <c r="AL1810" s="127"/>
      <c r="AM1810" s="127"/>
      <c r="AN1810" s="127"/>
      <c r="AO1810" s="127"/>
      <c r="AP1810" s="127"/>
      <c r="AR1810" s="113"/>
      <c r="AS1810" s="113"/>
      <c r="AT1810" s="113"/>
    </row>
    <row r="1811" spans="1:46" s="114" customFormat="1" x14ac:dyDescent="0.2">
      <c r="A1811" s="113"/>
      <c r="B1811" s="120"/>
      <c r="C1811" s="120"/>
      <c r="D1811" s="120"/>
      <c r="E1811" s="120"/>
      <c r="F1811" s="120"/>
      <c r="G1811" s="120"/>
      <c r="H1811" s="120"/>
      <c r="I1811" s="120"/>
      <c r="J1811" s="120"/>
      <c r="K1811" s="120"/>
      <c r="L1811" s="120"/>
      <c r="M1811" s="120"/>
      <c r="N1811" s="120"/>
      <c r="O1811" s="120"/>
      <c r="P1811" s="120"/>
      <c r="Q1811" s="120"/>
      <c r="R1811" s="120"/>
      <c r="S1811" s="120"/>
      <c r="T1811" s="120"/>
      <c r="U1811" s="120"/>
      <c r="V1811" s="120"/>
      <c r="W1811" s="120"/>
      <c r="X1811" s="120"/>
      <c r="Y1811" s="127"/>
      <c r="Z1811" s="127"/>
      <c r="AA1811" s="127"/>
      <c r="AB1811" s="127"/>
      <c r="AC1811" s="127"/>
      <c r="AD1811" s="127"/>
      <c r="AE1811" s="127"/>
      <c r="AF1811" s="127"/>
      <c r="AG1811" s="127"/>
      <c r="AH1811" s="127"/>
      <c r="AI1811" s="127"/>
      <c r="AJ1811" s="127"/>
      <c r="AK1811" s="127"/>
      <c r="AL1811" s="127"/>
      <c r="AM1811" s="127"/>
      <c r="AN1811" s="127"/>
      <c r="AO1811" s="127"/>
      <c r="AP1811" s="127"/>
      <c r="AR1811" s="113"/>
      <c r="AS1811" s="113"/>
      <c r="AT1811" s="113"/>
    </row>
    <row r="1812" spans="1:46" s="114" customFormat="1" x14ac:dyDescent="0.2">
      <c r="A1812" s="113"/>
      <c r="B1812" s="120"/>
      <c r="C1812" s="120"/>
      <c r="D1812" s="120"/>
      <c r="E1812" s="120"/>
      <c r="F1812" s="120"/>
      <c r="G1812" s="120"/>
      <c r="H1812" s="120"/>
      <c r="I1812" s="120"/>
      <c r="J1812" s="120"/>
      <c r="K1812" s="120"/>
      <c r="L1812" s="120"/>
      <c r="M1812" s="120"/>
      <c r="N1812" s="120"/>
      <c r="O1812" s="120"/>
      <c r="P1812" s="120"/>
      <c r="Q1812" s="120"/>
      <c r="R1812" s="120"/>
      <c r="S1812" s="120"/>
      <c r="T1812" s="120"/>
      <c r="U1812" s="120"/>
      <c r="V1812" s="120"/>
      <c r="W1812" s="120"/>
      <c r="X1812" s="120"/>
      <c r="Y1812" s="127"/>
      <c r="Z1812" s="127"/>
      <c r="AA1812" s="127"/>
      <c r="AB1812" s="127"/>
      <c r="AC1812" s="127"/>
      <c r="AD1812" s="127"/>
      <c r="AE1812" s="127"/>
      <c r="AF1812" s="127"/>
      <c r="AG1812" s="127"/>
      <c r="AH1812" s="127"/>
      <c r="AI1812" s="127"/>
      <c r="AJ1812" s="127"/>
      <c r="AK1812" s="127"/>
      <c r="AL1812" s="127"/>
      <c r="AM1812" s="127"/>
      <c r="AN1812" s="127"/>
      <c r="AO1812" s="127"/>
      <c r="AP1812" s="127"/>
      <c r="AR1812" s="113"/>
      <c r="AS1812" s="113"/>
      <c r="AT1812" s="113"/>
    </row>
    <row r="1813" spans="1:46" s="114" customFormat="1" x14ac:dyDescent="0.2">
      <c r="A1813" s="113"/>
      <c r="B1813" s="120"/>
      <c r="C1813" s="120"/>
      <c r="D1813" s="120"/>
      <c r="E1813" s="120"/>
      <c r="F1813" s="120"/>
      <c r="G1813" s="120"/>
      <c r="H1813" s="120"/>
      <c r="I1813" s="120"/>
      <c r="J1813" s="120"/>
      <c r="K1813" s="120"/>
      <c r="L1813" s="120"/>
      <c r="M1813" s="120"/>
      <c r="N1813" s="120"/>
      <c r="O1813" s="120"/>
      <c r="P1813" s="120"/>
      <c r="Q1813" s="120"/>
      <c r="R1813" s="120"/>
      <c r="S1813" s="120"/>
      <c r="T1813" s="120"/>
      <c r="U1813" s="120"/>
      <c r="V1813" s="120"/>
      <c r="W1813" s="120"/>
      <c r="X1813" s="120"/>
      <c r="Y1813" s="127"/>
      <c r="Z1813" s="127"/>
      <c r="AA1813" s="127"/>
      <c r="AB1813" s="127"/>
      <c r="AC1813" s="127"/>
      <c r="AD1813" s="127"/>
      <c r="AE1813" s="127"/>
      <c r="AF1813" s="127"/>
      <c r="AG1813" s="127"/>
      <c r="AH1813" s="127"/>
      <c r="AI1813" s="127"/>
      <c r="AJ1813" s="127"/>
      <c r="AK1813" s="127"/>
      <c r="AL1813" s="127"/>
      <c r="AM1813" s="127"/>
      <c r="AN1813" s="127"/>
      <c r="AO1813" s="127"/>
      <c r="AP1813" s="127"/>
      <c r="AR1813" s="113"/>
      <c r="AS1813" s="113"/>
      <c r="AT1813" s="113"/>
    </row>
    <row r="1814" spans="1:46" s="114" customFormat="1" x14ac:dyDescent="0.2">
      <c r="A1814" s="113"/>
      <c r="B1814" s="120"/>
      <c r="C1814" s="120"/>
      <c r="D1814" s="120"/>
      <c r="E1814" s="120"/>
      <c r="F1814" s="120"/>
      <c r="G1814" s="120"/>
      <c r="H1814" s="120"/>
      <c r="I1814" s="120"/>
      <c r="J1814" s="120"/>
      <c r="K1814" s="120"/>
      <c r="L1814" s="120"/>
      <c r="M1814" s="120"/>
      <c r="N1814" s="120"/>
      <c r="O1814" s="120"/>
      <c r="P1814" s="120"/>
      <c r="Q1814" s="120"/>
      <c r="R1814" s="120"/>
      <c r="S1814" s="120"/>
      <c r="T1814" s="120"/>
      <c r="U1814" s="120"/>
      <c r="V1814" s="120"/>
      <c r="W1814" s="120"/>
      <c r="X1814" s="120"/>
      <c r="Y1814" s="127"/>
      <c r="Z1814" s="127"/>
      <c r="AA1814" s="127"/>
      <c r="AB1814" s="127"/>
      <c r="AC1814" s="127"/>
      <c r="AD1814" s="127"/>
      <c r="AE1814" s="127"/>
      <c r="AF1814" s="127"/>
      <c r="AG1814" s="127"/>
      <c r="AH1814" s="127"/>
      <c r="AI1814" s="127"/>
      <c r="AJ1814" s="127"/>
      <c r="AK1814" s="127"/>
      <c r="AL1814" s="127"/>
      <c r="AM1814" s="127"/>
      <c r="AN1814" s="127"/>
      <c r="AO1814" s="127"/>
      <c r="AP1814" s="127"/>
      <c r="AR1814" s="113"/>
      <c r="AS1814" s="113"/>
      <c r="AT1814" s="113"/>
    </row>
    <row r="1815" spans="1:46" s="114" customFormat="1" x14ac:dyDescent="0.2">
      <c r="A1815" s="113"/>
      <c r="B1815" s="120"/>
      <c r="C1815" s="120"/>
      <c r="D1815" s="120"/>
      <c r="E1815" s="120"/>
      <c r="F1815" s="120"/>
      <c r="G1815" s="120"/>
      <c r="H1815" s="120"/>
      <c r="I1815" s="120"/>
      <c r="J1815" s="120"/>
      <c r="K1815" s="120"/>
      <c r="L1815" s="120"/>
      <c r="M1815" s="120"/>
      <c r="N1815" s="120"/>
      <c r="O1815" s="120"/>
      <c r="P1815" s="120"/>
      <c r="Q1815" s="120"/>
      <c r="R1815" s="120"/>
      <c r="S1815" s="120"/>
      <c r="T1815" s="120"/>
      <c r="U1815" s="120"/>
      <c r="V1815" s="120"/>
      <c r="W1815" s="120"/>
      <c r="X1815" s="120"/>
      <c r="Y1815" s="127"/>
      <c r="Z1815" s="127"/>
      <c r="AA1815" s="127"/>
      <c r="AB1815" s="127"/>
      <c r="AC1815" s="127"/>
      <c r="AD1815" s="127"/>
      <c r="AE1815" s="127"/>
      <c r="AF1815" s="127"/>
      <c r="AG1815" s="127"/>
      <c r="AH1815" s="127"/>
      <c r="AI1815" s="127"/>
      <c r="AJ1815" s="127"/>
      <c r="AK1815" s="127"/>
      <c r="AL1815" s="127"/>
      <c r="AM1815" s="127"/>
      <c r="AN1815" s="127"/>
      <c r="AO1815" s="127"/>
      <c r="AP1815" s="127"/>
      <c r="AR1815" s="113"/>
      <c r="AS1815" s="113"/>
      <c r="AT1815" s="113"/>
    </row>
    <row r="1816" spans="1:46" s="114" customFormat="1" x14ac:dyDescent="0.2">
      <c r="A1816" s="113"/>
      <c r="B1816" s="120"/>
      <c r="C1816" s="120"/>
      <c r="D1816" s="120"/>
      <c r="E1816" s="120"/>
      <c r="F1816" s="120"/>
      <c r="G1816" s="120"/>
      <c r="H1816" s="120"/>
      <c r="I1816" s="120"/>
      <c r="J1816" s="120"/>
      <c r="K1816" s="120"/>
      <c r="L1816" s="120"/>
      <c r="M1816" s="120"/>
      <c r="N1816" s="120"/>
      <c r="O1816" s="120"/>
      <c r="P1816" s="120"/>
      <c r="Q1816" s="120"/>
      <c r="R1816" s="120"/>
      <c r="S1816" s="120"/>
      <c r="T1816" s="120"/>
      <c r="U1816" s="120"/>
      <c r="V1816" s="120"/>
      <c r="W1816" s="120"/>
      <c r="X1816" s="120"/>
      <c r="Y1816" s="127"/>
      <c r="Z1816" s="127"/>
      <c r="AA1816" s="127"/>
      <c r="AB1816" s="127"/>
      <c r="AC1816" s="127"/>
      <c r="AD1816" s="127"/>
      <c r="AE1816" s="127"/>
      <c r="AF1816" s="127"/>
      <c r="AG1816" s="127"/>
      <c r="AH1816" s="127"/>
      <c r="AI1816" s="127"/>
      <c r="AJ1816" s="127"/>
      <c r="AK1816" s="127"/>
      <c r="AL1816" s="127"/>
      <c r="AM1816" s="127"/>
      <c r="AN1816" s="127"/>
      <c r="AO1816" s="127"/>
      <c r="AP1816" s="127"/>
      <c r="AR1816" s="113"/>
      <c r="AS1816" s="113"/>
      <c r="AT1816" s="113"/>
    </row>
    <row r="1817" spans="1:46" s="114" customFormat="1" x14ac:dyDescent="0.2">
      <c r="A1817" s="113"/>
      <c r="B1817" s="120"/>
      <c r="C1817" s="120"/>
      <c r="D1817" s="120"/>
      <c r="E1817" s="120"/>
      <c r="F1817" s="120"/>
      <c r="G1817" s="120"/>
      <c r="H1817" s="120"/>
      <c r="I1817" s="120"/>
      <c r="J1817" s="120"/>
      <c r="K1817" s="120"/>
      <c r="L1817" s="120"/>
      <c r="M1817" s="120"/>
      <c r="N1817" s="120"/>
      <c r="O1817" s="120"/>
      <c r="P1817" s="120"/>
      <c r="Q1817" s="120"/>
      <c r="R1817" s="120"/>
      <c r="S1817" s="120"/>
      <c r="T1817" s="120"/>
      <c r="U1817" s="120"/>
      <c r="V1817" s="120"/>
      <c r="W1817" s="120"/>
      <c r="X1817" s="120"/>
      <c r="Y1817" s="127"/>
      <c r="Z1817" s="127"/>
      <c r="AA1817" s="127"/>
      <c r="AB1817" s="127"/>
      <c r="AC1817" s="127"/>
      <c r="AD1817" s="127"/>
      <c r="AE1817" s="127"/>
      <c r="AF1817" s="127"/>
      <c r="AG1817" s="127"/>
      <c r="AH1817" s="127"/>
      <c r="AI1817" s="127"/>
      <c r="AJ1817" s="127"/>
      <c r="AK1817" s="127"/>
      <c r="AL1817" s="127"/>
      <c r="AM1817" s="127"/>
      <c r="AN1817" s="127"/>
      <c r="AO1817" s="127"/>
      <c r="AP1817" s="127"/>
      <c r="AR1817" s="113"/>
      <c r="AS1817" s="113"/>
      <c r="AT1817" s="113"/>
    </row>
    <row r="1818" spans="1:46" s="114" customFormat="1" x14ac:dyDescent="0.2">
      <c r="A1818" s="113"/>
      <c r="B1818" s="120"/>
      <c r="C1818" s="120"/>
      <c r="D1818" s="120"/>
      <c r="E1818" s="120"/>
      <c r="F1818" s="120"/>
      <c r="G1818" s="120"/>
      <c r="H1818" s="120"/>
      <c r="I1818" s="120"/>
      <c r="J1818" s="120"/>
      <c r="K1818" s="120"/>
      <c r="L1818" s="120"/>
      <c r="M1818" s="120"/>
      <c r="N1818" s="120"/>
      <c r="O1818" s="120"/>
      <c r="P1818" s="120"/>
      <c r="Q1818" s="120"/>
      <c r="R1818" s="120"/>
      <c r="S1818" s="120"/>
      <c r="T1818" s="120"/>
      <c r="U1818" s="120"/>
      <c r="V1818" s="120"/>
      <c r="W1818" s="120"/>
      <c r="X1818" s="120"/>
      <c r="Y1818" s="127"/>
      <c r="Z1818" s="127"/>
      <c r="AA1818" s="127"/>
      <c r="AB1818" s="127"/>
      <c r="AC1818" s="127"/>
      <c r="AD1818" s="127"/>
      <c r="AE1818" s="127"/>
      <c r="AF1818" s="127"/>
      <c r="AG1818" s="127"/>
      <c r="AH1818" s="127"/>
      <c r="AI1818" s="127"/>
      <c r="AJ1818" s="127"/>
      <c r="AK1818" s="127"/>
      <c r="AL1818" s="127"/>
      <c r="AM1818" s="127"/>
      <c r="AN1818" s="127"/>
      <c r="AO1818" s="127"/>
      <c r="AP1818" s="127"/>
      <c r="AR1818" s="113"/>
      <c r="AS1818" s="113"/>
      <c r="AT1818" s="113"/>
    </row>
    <row r="1819" spans="1:46" s="114" customFormat="1" x14ac:dyDescent="0.2">
      <c r="A1819" s="113"/>
      <c r="B1819" s="120"/>
      <c r="C1819" s="120"/>
      <c r="D1819" s="120"/>
      <c r="E1819" s="120"/>
      <c r="F1819" s="120"/>
      <c r="G1819" s="120"/>
      <c r="H1819" s="120"/>
      <c r="I1819" s="120"/>
      <c r="J1819" s="120"/>
      <c r="K1819" s="120"/>
      <c r="L1819" s="120"/>
      <c r="M1819" s="120"/>
      <c r="N1819" s="120"/>
      <c r="O1819" s="120"/>
      <c r="P1819" s="120"/>
      <c r="Q1819" s="120"/>
      <c r="R1819" s="120"/>
      <c r="S1819" s="120"/>
      <c r="T1819" s="120"/>
      <c r="U1819" s="120"/>
      <c r="V1819" s="120"/>
      <c r="W1819" s="120"/>
      <c r="X1819" s="120"/>
      <c r="Y1819" s="127"/>
      <c r="Z1819" s="127"/>
      <c r="AA1819" s="127"/>
      <c r="AB1819" s="127"/>
      <c r="AC1819" s="127"/>
      <c r="AD1819" s="127"/>
      <c r="AE1819" s="127"/>
      <c r="AF1819" s="127"/>
      <c r="AG1819" s="127"/>
      <c r="AH1819" s="127"/>
      <c r="AI1819" s="127"/>
      <c r="AJ1819" s="127"/>
      <c r="AK1819" s="127"/>
      <c r="AL1819" s="127"/>
      <c r="AM1819" s="127"/>
      <c r="AN1819" s="127"/>
      <c r="AO1819" s="127"/>
      <c r="AP1819" s="127"/>
      <c r="AR1819" s="113"/>
      <c r="AS1819" s="113"/>
      <c r="AT1819" s="113"/>
    </row>
    <row r="1820" spans="1:46" s="114" customFormat="1" x14ac:dyDescent="0.2">
      <c r="A1820" s="113"/>
      <c r="B1820" s="120"/>
      <c r="C1820" s="120"/>
      <c r="D1820" s="120"/>
      <c r="E1820" s="120"/>
      <c r="F1820" s="120"/>
      <c r="G1820" s="120"/>
      <c r="H1820" s="120"/>
      <c r="I1820" s="120"/>
      <c r="J1820" s="120"/>
      <c r="K1820" s="120"/>
      <c r="L1820" s="120"/>
      <c r="M1820" s="120"/>
      <c r="N1820" s="120"/>
      <c r="O1820" s="120"/>
      <c r="P1820" s="120"/>
      <c r="Q1820" s="120"/>
      <c r="R1820" s="120"/>
      <c r="S1820" s="120"/>
      <c r="T1820" s="120"/>
      <c r="U1820" s="120"/>
      <c r="V1820" s="120"/>
      <c r="W1820" s="120"/>
      <c r="X1820" s="120"/>
      <c r="Y1820" s="127"/>
      <c r="Z1820" s="127"/>
      <c r="AA1820" s="127"/>
      <c r="AB1820" s="127"/>
      <c r="AC1820" s="127"/>
      <c r="AD1820" s="127"/>
      <c r="AE1820" s="127"/>
      <c r="AF1820" s="127"/>
      <c r="AG1820" s="127"/>
      <c r="AH1820" s="127"/>
      <c r="AI1820" s="127"/>
      <c r="AJ1820" s="127"/>
      <c r="AK1820" s="127"/>
      <c r="AL1820" s="127"/>
      <c r="AM1820" s="127"/>
      <c r="AN1820" s="127"/>
      <c r="AO1820" s="127"/>
      <c r="AP1820" s="127"/>
      <c r="AR1820" s="113"/>
      <c r="AS1820" s="113"/>
      <c r="AT1820" s="113"/>
    </row>
    <row r="1821" spans="1:46" s="114" customFormat="1" x14ac:dyDescent="0.2">
      <c r="A1821" s="113"/>
      <c r="B1821" s="120"/>
      <c r="C1821" s="120"/>
      <c r="D1821" s="120"/>
      <c r="E1821" s="120"/>
      <c r="F1821" s="120"/>
      <c r="G1821" s="120"/>
      <c r="H1821" s="120"/>
      <c r="I1821" s="120"/>
      <c r="J1821" s="120"/>
      <c r="K1821" s="120"/>
      <c r="L1821" s="120"/>
      <c r="M1821" s="120"/>
      <c r="N1821" s="120"/>
      <c r="O1821" s="120"/>
      <c r="P1821" s="120"/>
      <c r="Q1821" s="120"/>
      <c r="R1821" s="120"/>
      <c r="S1821" s="120"/>
      <c r="T1821" s="120"/>
      <c r="U1821" s="120"/>
      <c r="V1821" s="120"/>
      <c r="W1821" s="120"/>
      <c r="X1821" s="120"/>
      <c r="Y1821" s="127"/>
      <c r="Z1821" s="127"/>
      <c r="AA1821" s="127"/>
      <c r="AB1821" s="127"/>
      <c r="AC1821" s="127"/>
      <c r="AD1821" s="127"/>
      <c r="AE1821" s="127"/>
      <c r="AF1821" s="127"/>
      <c r="AG1821" s="127"/>
      <c r="AH1821" s="127"/>
      <c r="AI1821" s="127"/>
      <c r="AJ1821" s="127"/>
      <c r="AK1821" s="127"/>
      <c r="AL1821" s="127"/>
      <c r="AM1821" s="127"/>
      <c r="AN1821" s="127"/>
      <c r="AO1821" s="127"/>
      <c r="AP1821" s="127"/>
      <c r="AR1821" s="113"/>
      <c r="AS1821" s="113"/>
      <c r="AT1821" s="113"/>
    </row>
    <row r="1822" spans="1:46" s="114" customFormat="1" x14ac:dyDescent="0.2">
      <c r="A1822" s="113"/>
      <c r="B1822" s="120"/>
      <c r="C1822" s="120"/>
      <c r="D1822" s="120"/>
      <c r="E1822" s="120"/>
      <c r="F1822" s="120"/>
      <c r="G1822" s="120"/>
      <c r="H1822" s="120"/>
      <c r="I1822" s="120"/>
      <c r="J1822" s="120"/>
      <c r="K1822" s="120"/>
      <c r="L1822" s="120"/>
      <c r="M1822" s="120"/>
      <c r="N1822" s="120"/>
      <c r="O1822" s="120"/>
      <c r="P1822" s="120"/>
      <c r="Q1822" s="120"/>
      <c r="R1822" s="120"/>
      <c r="S1822" s="120"/>
      <c r="T1822" s="120"/>
      <c r="U1822" s="120"/>
      <c r="V1822" s="120"/>
      <c r="W1822" s="120"/>
      <c r="X1822" s="120"/>
      <c r="Y1822" s="127"/>
      <c r="Z1822" s="127"/>
      <c r="AA1822" s="127"/>
      <c r="AB1822" s="127"/>
      <c r="AC1822" s="127"/>
      <c r="AD1822" s="127"/>
      <c r="AE1822" s="127"/>
      <c r="AF1822" s="127"/>
      <c r="AG1822" s="127"/>
      <c r="AH1822" s="127"/>
      <c r="AI1822" s="127"/>
      <c r="AJ1822" s="127"/>
      <c r="AK1822" s="127"/>
      <c r="AL1822" s="127"/>
      <c r="AM1822" s="127"/>
      <c r="AN1822" s="127"/>
      <c r="AO1822" s="127"/>
      <c r="AP1822" s="127"/>
      <c r="AR1822" s="113"/>
      <c r="AS1822" s="113"/>
      <c r="AT1822" s="113"/>
    </row>
    <row r="1823" spans="1:46" s="114" customFormat="1" x14ac:dyDescent="0.2">
      <c r="A1823" s="113"/>
      <c r="B1823" s="120"/>
      <c r="C1823" s="120"/>
      <c r="D1823" s="120"/>
      <c r="E1823" s="120"/>
      <c r="F1823" s="120"/>
      <c r="G1823" s="120"/>
      <c r="H1823" s="120"/>
      <c r="I1823" s="120"/>
      <c r="J1823" s="120"/>
      <c r="K1823" s="120"/>
      <c r="L1823" s="120"/>
      <c r="M1823" s="120"/>
      <c r="N1823" s="120"/>
      <c r="O1823" s="120"/>
      <c r="P1823" s="120"/>
      <c r="Q1823" s="120"/>
      <c r="R1823" s="120"/>
      <c r="S1823" s="120"/>
      <c r="T1823" s="120"/>
      <c r="U1823" s="120"/>
      <c r="V1823" s="120"/>
      <c r="W1823" s="120"/>
      <c r="X1823" s="120"/>
      <c r="Y1823" s="127"/>
      <c r="Z1823" s="127"/>
      <c r="AA1823" s="127"/>
      <c r="AB1823" s="127"/>
      <c r="AC1823" s="127"/>
      <c r="AD1823" s="127"/>
      <c r="AE1823" s="127"/>
      <c r="AF1823" s="127"/>
      <c r="AG1823" s="127"/>
      <c r="AH1823" s="127"/>
      <c r="AI1823" s="127"/>
      <c r="AJ1823" s="127"/>
      <c r="AK1823" s="127"/>
      <c r="AL1823" s="127"/>
      <c r="AM1823" s="127"/>
      <c r="AN1823" s="127"/>
      <c r="AO1823" s="127"/>
      <c r="AP1823" s="127"/>
      <c r="AR1823" s="113"/>
      <c r="AS1823" s="113"/>
      <c r="AT1823" s="113"/>
    </row>
    <row r="1824" spans="1:46" s="114" customFormat="1" x14ac:dyDescent="0.2">
      <c r="A1824" s="113"/>
      <c r="B1824" s="120"/>
      <c r="C1824" s="120"/>
      <c r="D1824" s="120"/>
      <c r="E1824" s="120"/>
      <c r="F1824" s="120"/>
      <c r="G1824" s="120"/>
      <c r="H1824" s="120"/>
      <c r="I1824" s="120"/>
      <c r="J1824" s="120"/>
      <c r="K1824" s="120"/>
      <c r="L1824" s="120"/>
      <c r="M1824" s="120"/>
      <c r="N1824" s="120"/>
      <c r="O1824" s="120"/>
      <c r="P1824" s="120"/>
      <c r="Q1824" s="120"/>
      <c r="R1824" s="120"/>
      <c r="S1824" s="120"/>
      <c r="T1824" s="120"/>
      <c r="U1824" s="120"/>
      <c r="V1824" s="120"/>
      <c r="W1824" s="120"/>
      <c r="X1824" s="120"/>
      <c r="Y1824" s="127"/>
      <c r="Z1824" s="127"/>
      <c r="AA1824" s="127"/>
      <c r="AB1824" s="127"/>
      <c r="AC1824" s="127"/>
      <c r="AD1824" s="127"/>
      <c r="AE1824" s="127"/>
      <c r="AF1824" s="127"/>
      <c r="AG1824" s="127"/>
      <c r="AH1824" s="127"/>
      <c r="AI1824" s="127"/>
      <c r="AJ1824" s="127"/>
      <c r="AK1824" s="127"/>
      <c r="AL1824" s="127"/>
      <c r="AM1824" s="127"/>
      <c r="AN1824" s="127"/>
      <c r="AO1824" s="127"/>
      <c r="AP1824" s="127"/>
      <c r="AR1824" s="113"/>
      <c r="AS1824" s="113"/>
      <c r="AT1824" s="113"/>
    </row>
    <row r="1825" spans="1:46" s="114" customFormat="1" x14ac:dyDescent="0.2">
      <c r="A1825" s="113"/>
      <c r="B1825" s="120"/>
      <c r="C1825" s="120"/>
      <c r="D1825" s="120"/>
      <c r="E1825" s="120"/>
      <c r="F1825" s="120"/>
      <c r="G1825" s="120"/>
      <c r="H1825" s="120"/>
      <c r="I1825" s="120"/>
      <c r="J1825" s="120"/>
      <c r="K1825" s="120"/>
      <c r="L1825" s="120"/>
      <c r="M1825" s="120"/>
      <c r="N1825" s="120"/>
      <c r="O1825" s="120"/>
      <c r="P1825" s="120"/>
      <c r="Q1825" s="120"/>
      <c r="R1825" s="120"/>
      <c r="S1825" s="120"/>
      <c r="T1825" s="120"/>
      <c r="U1825" s="120"/>
      <c r="V1825" s="120"/>
      <c r="W1825" s="120"/>
      <c r="X1825" s="120"/>
      <c r="Y1825" s="127"/>
      <c r="Z1825" s="127"/>
      <c r="AA1825" s="127"/>
      <c r="AB1825" s="127"/>
      <c r="AC1825" s="127"/>
      <c r="AD1825" s="127"/>
      <c r="AE1825" s="127"/>
      <c r="AF1825" s="127"/>
      <c r="AG1825" s="127"/>
      <c r="AH1825" s="127"/>
      <c r="AI1825" s="127"/>
      <c r="AJ1825" s="127"/>
      <c r="AK1825" s="127"/>
      <c r="AL1825" s="127"/>
      <c r="AM1825" s="127"/>
      <c r="AN1825" s="127"/>
      <c r="AO1825" s="127"/>
      <c r="AP1825" s="127"/>
      <c r="AR1825" s="113"/>
      <c r="AS1825" s="113"/>
      <c r="AT1825" s="113"/>
    </row>
    <row r="1826" spans="1:46" s="114" customFormat="1" x14ac:dyDescent="0.2">
      <c r="A1826" s="113"/>
      <c r="B1826" s="120"/>
      <c r="C1826" s="120"/>
      <c r="D1826" s="120"/>
      <c r="E1826" s="120"/>
      <c r="F1826" s="120"/>
      <c r="G1826" s="120"/>
      <c r="H1826" s="120"/>
      <c r="I1826" s="120"/>
      <c r="J1826" s="120"/>
      <c r="K1826" s="120"/>
      <c r="L1826" s="120"/>
      <c r="M1826" s="120"/>
      <c r="N1826" s="120"/>
      <c r="O1826" s="120"/>
      <c r="P1826" s="120"/>
      <c r="Q1826" s="120"/>
      <c r="R1826" s="120"/>
      <c r="S1826" s="120"/>
      <c r="T1826" s="120"/>
      <c r="U1826" s="120"/>
      <c r="V1826" s="120"/>
      <c r="W1826" s="120"/>
      <c r="X1826" s="120"/>
      <c r="Y1826" s="127"/>
      <c r="Z1826" s="127"/>
      <c r="AA1826" s="127"/>
      <c r="AB1826" s="127"/>
      <c r="AC1826" s="127"/>
      <c r="AD1826" s="127"/>
      <c r="AE1826" s="127"/>
      <c r="AF1826" s="127"/>
      <c r="AG1826" s="127"/>
      <c r="AH1826" s="127"/>
      <c r="AI1826" s="127"/>
      <c r="AJ1826" s="127"/>
      <c r="AK1826" s="127"/>
      <c r="AL1826" s="127"/>
      <c r="AM1826" s="127"/>
      <c r="AN1826" s="127"/>
      <c r="AO1826" s="127"/>
      <c r="AP1826" s="127"/>
      <c r="AR1826" s="113"/>
      <c r="AS1826" s="113"/>
      <c r="AT1826" s="113"/>
    </row>
    <row r="1827" spans="1:46" s="114" customFormat="1" x14ac:dyDescent="0.2">
      <c r="A1827" s="113"/>
      <c r="B1827" s="120"/>
      <c r="C1827" s="120"/>
      <c r="D1827" s="120"/>
      <c r="E1827" s="120"/>
      <c r="F1827" s="120"/>
      <c r="G1827" s="120"/>
      <c r="H1827" s="120"/>
      <c r="I1827" s="120"/>
      <c r="J1827" s="120"/>
      <c r="K1827" s="120"/>
      <c r="L1827" s="120"/>
      <c r="M1827" s="120"/>
      <c r="N1827" s="120"/>
      <c r="O1827" s="120"/>
      <c r="P1827" s="120"/>
      <c r="Q1827" s="120"/>
      <c r="R1827" s="120"/>
      <c r="S1827" s="120"/>
      <c r="T1827" s="120"/>
      <c r="U1827" s="120"/>
      <c r="V1827" s="120"/>
      <c r="W1827" s="120"/>
      <c r="X1827" s="120"/>
      <c r="Y1827" s="127"/>
      <c r="Z1827" s="127"/>
      <c r="AA1827" s="127"/>
      <c r="AB1827" s="127"/>
      <c r="AC1827" s="127"/>
      <c r="AD1827" s="127"/>
      <c r="AE1827" s="127"/>
      <c r="AF1827" s="127"/>
      <c r="AG1827" s="127"/>
      <c r="AH1827" s="127"/>
      <c r="AI1827" s="127"/>
      <c r="AJ1827" s="127"/>
      <c r="AK1827" s="127"/>
      <c r="AL1827" s="127"/>
      <c r="AM1827" s="127"/>
      <c r="AN1827" s="127"/>
      <c r="AO1827" s="127"/>
      <c r="AP1827" s="127"/>
      <c r="AR1827" s="113"/>
      <c r="AS1827" s="113"/>
      <c r="AT1827" s="113"/>
    </row>
    <row r="1828" spans="1:46" s="114" customFormat="1" x14ac:dyDescent="0.2">
      <c r="A1828" s="113"/>
      <c r="B1828" s="120"/>
      <c r="C1828" s="120"/>
      <c r="D1828" s="120"/>
      <c r="E1828" s="120"/>
      <c r="F1828" s="120"/>
      <c r="G1828" s="120"/>
      <c r="H1828" s="120"/>
      <c r="I1828" s="120"/>
      <c r="J1828" s="120"/>
      <c r="K1828" s="120"/>
      <c r="L1828" s="120"/>
      <c r="M1828" s="120"/>
      <c r="N1828" s="120"/>
      <c r="O1828" s="120"/>
      <c r="P1828" s="120"/>
      <c r="Q1828" s="120"/>
      <c r="R1828" s="120"/>
      <c r="S1828" s="120"/>
      <c r="T1828" s="120"/>
      <c r="U1828" s="120"/>
      <c r="V1828" s="120"/>
      <c r="W1828" s="120"/>
      <c r="X1828" s="120"/>
      <c r="Y1828" s="127"/>
      <c r="Z1828" s="127"/>
      <c r="AA1828" s="127"/>
      <c r="AB1828" s="127"/>
      <c r="AC1828" s="127"/>
      <c r="AD1828" s="127"/>
      <c r="AE1828" s="127"/>
      <c r="AF1828" s="127"/>
      <c r="AG1828" s="127"/>
      <c r="AH1828" s="127"/>
      <c r="AI1828" s="127"/>
      <c r="AJ1828" s="127"/>
      <c r="AK1828" s="127"/>
      <c r="AL1828" s="127"/>
      <c r="AM1828" s="127"/>
      <c r="AN1828" s="127"/>
      <c r="AO1828" s="127"/>
      <c r="AP1828" s="127"/>
      <c r="AR1828" s="113"/>
      <c r="AS1828" s="113"/>
      <c r="AT1828" s="113"/>
    </row>
    <row r="1829" spans="1:46" s="114" customFormat="1" x14ac:dyDescent="0.2">
      <c r="A1829" s="113"/>
      <c r="B1829" s="120"/>
      <c r="C1829" s="120"/>
      <c r="D1829" s="120"/>
      <c r="E1829" s="120"/>
      <c r="F1829" s="120"/>
      <c r="G1829" s="120"/>
      <c r="H1829" s="120"/>
      <c r="I1829" s="120"/>
      <c r="J1829" s="120"/>
      <c r="K1829" s="120"/>
      <c r="L1829" s="120"/>
      <c r="M1829" s="120"/>
      <c r="N1829" s="120"/>
      <c r="O1829" s="120"/>
      <c r="P1829" s="120"/>
      <c r="Q1829" s="120"/>
      <c r="R1829" s="120"/>
      <c r="S1829" s="120"/>
      <c r="T1829" s="120"/>
      <c r="U1829" s="120"/>
      <c r="V1829" s="120"/>
      <c r="W1829" s="120"/>
      <c r="X1829" s="120"/>
      <c r="Y1829" s="127"/>
      <c r="Z1829" s="127"/>
      <c r="AA1829" s="127"/>
      <c r="AB1829" s="127"/>
      <c r="AC1829" s="127"/>
      <c r="AD1829" s="127"/>
      <c r="AE1829" s="127"/>
      <c r="AF1829" s="127"/>
      <c r="AG1829" s="127"/>
      <c r="AH1829" s="127"/>
      <c r="AI1829" s="127"/>
      <c r="AJ1829" s="127"/>
      <c r="AK1829" s="127"/>
      <c r="AL1829" s="127"/>
      <c r="AM1829" s="127"/>
      <c r="AN1829" s="127"/>
      <c r="AO1829" s="127"/>
      <c r="AP1829" s="127"/>
      <c r="AR1829" s="113"/>
      <c r="AS1829" s="113"/>
      <c r="AT1829" s="113"/>
    </row>
    <row r="1830" spans="1:46" s="114" customFormat="1" x14ac:dyDescent="0.2">
      <c r="A1830" s="113"/>
      <c r="B1830" s="120"/>
      <c r="C1830" s="120"/>
      <c r="D1830" s="120"/>
      <c r="E1830" s="120"/>
      <c r="F1830" s="120"/>
      <c r="G1830" s="120"/>
      <c r="H1830" s="120"/>
      <c r="I1830" s="120"/>
      <c r="J1830" s="120"/>
      <c r="K1830" s="120"/>
      <c r="L1830" s="120"/>
      <c r="M1830" s="120"/>
      <c r="N1830" s="120"/>
      <c r="O1830" s="120"/>
      <c r="P1830" s="120"/>
      <c r="Q1830" s="120"/>
      <c r="R1830" s="120"/>
      <c r="S1830" s="120"/>
      <c r="T1830" s="120"/>
      <c r="U1830" s="120"/>
      <c r="V1830" s="120"/>
      <c r="W1830" s="120"/>
      <c r="X1830" s="120"/>
      <c r="Y1830" s="127"/>
      <c r="Z1830" s="127"/>
      <c r="AA1830" s="127"/>
      <c r="AB1830" s="127"/>
      <c r="AC1830" s="127"/>
      <c r="AD1830" s="127"/>
      <c r="AE1830" s="127"/>
      <c r="AF1830" s="127"/>
      <c r="AG1830" s="127"/>
      <c r="AH1830" s="127"/>
      <c r="AI1830" s="127"/>
      <c r="AJ1830" s="127"/>
      <c r="AK1830" s="127"/>
      <c r="AL1830" s="127"/>
      <c r="AM1830" s="127"/>
      <c r="AN1830" s="127"/>
      <c r="AO1830" s="127"/>
      <c r="AP1830" s="127"/>
      <c r="AR1830" s="113"/>
      <c r="AS1830" s="113"/>
      <c r="AT1830" s="113"/>
    </row>
    <row r="1831" spans="1:46" s="114" customFormat="1" x14ac:dyDescent="0.2">
      <c r="A1831" s="113"/>
      <c r="B1831" s="120"/>
      <c r="C1831" s="120"/>
      <c r="D1831" s="120"/>
      <c r="E1831" s="120"/>
      <c r="F1831" s="120"/>
      <c r="G1831" s="120"/>
      <c r="H1831" s="120"/>
      <c r="I1831" s="120"/>
      <c r="J1831" s="120"/>
      <c r="K1831" s="120"/>
      <c r="L1831" s="120"/>
      <c r="M1831" s="120"/>
      <c r="N1831" s="120"/>
      <c r="O1831" s="120"/>
      <c r="P1831" s="120"/>
      <c r="Q1831" s="120"/>
      <c r="R1831" s="120"/>
      <c r="S1831" s="120"/>
      <c r="T1831" s="120"/>
      <c r="U1831" s="120"/>
      <c r="V1831" s="120"/>
      <c r="W1831" s="120"/>
      <c r="X1831" s="120"/>
      <c r="Y1831" s="127"/>
      <c r="Z1831" s="127"/>
      <c r="AA1831" s="127"/>
      <c r="AB1831" s="127"/>
      <c r="AC1831" s="127"/>
      <c r="AD1831" s="127"/>
      <c r="AE1831" s="127"/>
      <c r="AF1831" s="127"/>
      <c r="AG1831" s="127"/>
      <c r="AH1831" s="127"/>
      <c r="AI1831" s="127"/>
      <c r="AJ1831" s="127"/>
      <c r="AK1831" s="127"/>
      <c r="AL1831" s="127"/>
      <c r="AM1831" s="127"/>
      <c r="AN1831" s="127"/>
      <c r="AO1831" s="127"/>
      <c r="AP1831" s="127"/>
      <c r="AR1831" s="113"/>
      <c r="AS1831" s="113"/>
      <c r="AT1831" s="113"/>
    </row>
    <row r="1832" spans="1:46" s="114" customFormat="1" x14ac:dyDescent="0.2">
      <c r="A1832" s="113"/>
      <c r="B1832" s="120"/>
      <c r="C1832" s="120"/>
      <c r="D1832" s="120"/>
      <c r="E1832" s="120"/>
      <c r="F1832" s="120"/>
      <c r="G1832" s="120"/>
      <c r="H1832" s="120"/>
      <c r="I1832" s="120"/>
      <c r="J1832" s="120"/>
      <c r="K1832" s="120"/>
      <c r="L1832" s="120"/>
      <c r="M1832" s="120"/>
      <c r="N1832" s="120"/>
      <c r="O1832" s="120"/>
      <c r="P1832" s="120"/>
      <c r="Q1832" s="120"/>
      <c r="R1832" s="120"/>
      <c r="S1832" s="120"/>
      <c r="T1832" s="120"/>
      <c r="U1832" s="120"/>
      <c r="V1832" s="120"/>
      <c r="W1832" s="120"/>
      <c r="X1832" s="120"/>
      <c r="Y1832" s="127"/>
      <c r="Z1832" s="127"/>
      <c r="AA1832" s="127"/>
      <c r="AB1832" s="127"/>
      <c r="AC1832" s="127"/>
      <c r="AD1832" s="127"/>
      <c r="AE1832" s="127"/>
      <c r="AF1832" s="127"/>
      <c r="AG1832" s="127"/>
      <c r="AH1832" s="127"/>
      <c r="AI1832" s="127"/>
      <c r="AJ1832" s="127"/>
      <c r="AK1832" s="127"/>
      <c r="AL1832" s="127"/>
      <c r="AM1832" s="127"/>
      <c r="AN1832" s="127"/>
      <c r="AO1832" s="127"/>
      <c r="AP1832" s="127"/>
      <c r="AR1832" s="113"/>
      <c r="AS1832" s="113"/>
      <c r="AT1832" s="113"/>
    </row>
    <row r="1833" spans="1:46" s="114" customFormat="1" x14ac:dyDescent="0.2">
      <c r="A1833" s="113"/>
      <c r="B1833" s="120"/>
      <c r="C1833" s="120"/>
      <c r="D1833" s="120"/>
      <c r="E1833" s="120"/>
      <c r="F1833" s="120"/>
      <c r="G1833" s="120"/>
      <c r="H1833" s="120"/>
      <c r="I1833" s="120"/>
      <c r="J1833" s="120"/>
      <c r="K1833" s="120"/>
      <c r="L1833" s="120"/>
      <c r="M1833" s="120"/>
      <c r="N1833" s="120"/>
      <c r="O1833" s="120"/>
      <c r="P1833" s="120"/>
      <c r="Q1833" s="120"/>
      <c r="R1833" s="120"/>
      <c r="S1833" s="120"/>
      <c r="T1833" s="120"/>
      <c r="U1833" s="120"/>
      <c r="V1833" s="120"/>
      <c r="W1833" s="120"/>
      <c r="X1833" s="120"/>
      <c r="Y1833" s="127"/>
      <c r="Z1833" s="127"/>
      <c r="AA1833" s="127"/>
      <c r="AB1833" s="127"/>
      <c r="AC1833" s="127"/>
      <c r="AD1833" s="127"/>
      <c r="AE1833" s="127"/>
      <c r="AF1833" s="127"/>
      <c r="AG1833" s="127"/>
      <c r="AH1833" s="127"/>
      <c r="AI1833" s="127"/>
      <c r="AJ1833" s="127"/>
      <c r="AK1833" s="127"/>
      <c r="AL1833" s="127"/>
      <c r="AM1833" s="127"/>
      <c r="AN1833" s="127"/>
      <c r="AO1833" s="127"/>
      <c r="AP1833" s="127"/>
      <c r="AR1833" s="113"/>
      <c r="AS1833" s="113"/>
      <c r="AT1833" s="113"/>
    </row>
    <row r="1834" spans="1:46" s="114" customFormat="1" x14ac:dyDescent="0.2">
      <c r="A1834" s="113"/>
      <c r="B1834" s="120"/>
      <c r="C1834" s="120"/>
      <c r="D1834" s="120"/>
      <c r="E1834" s="120"/>
      <c r="F1834" s="120"/>
      <c r="G1834" s="120"/>
      <c r="H1834" s="120"/>
      <c r="I1834" s="120"/>
      <c r="J1834" s="120"/>
      <c r="K1834" s="120"/>
      <c r="L1834" s="120"/>
      <c r="M1834" s="120"/>
      <c r="N1834" s="120"/>
      <c r="O1834" s="120"/>
      <c r="P1834" s="120"/>
      <c r="Q1834" s="120"/>
      <c r="R1834" s="120"/>
      <c r="S1834" s="120"/>
      <c r="T1834" s="120"/>
      <c r="U1834" s="120"/>
      <c r="V1834" s="120"/>
      <c r="W1834" s="120"/>
      <c r="X1834" s="120"/>
      <c r="Y1834" s="127"/>
      <c r="Z1834" s="127"/>
      <c r="AA1834" s="127"/>
      <c r="AB1834" s="127"/>
      <c r="AC1834" s="127"/>
      <c r="AD1834" s="127"/>
      <c r="AE1834" s="127"/>
      <c r="AF1834" s="127"/>
      <c r="AG1834" s="127"/>
      <c r="AH1834" s="127"/>
      <c r="AI1834" s="127"/>
      <c r="AJ1834" s="127"/>
      <c r="AK1834" s="127"/>
      <c r="AL1834" s="127"/>
      <c r="AM1834" s="127"/>
      <c r="AN1834" s="127"/>
      <c r="AO1834" s="127"/>
      <c r="AP1834" s="127"/>
      <c r="AR1834" s="113"/>
      <c r="AS1834" s="113"/>
      <c r="AT1834" s="113"/>
    </row>
    <row r="1835" spans="1:46" s="114" customFormat="1" x14ac:dyDescent="0.2">
      <c r="A1835" s="113"/>
      <c r="B1835" s="120"/>
      <c r="C1835" s="120"/>
      <c r="D1835" s="120"/>
      <c r="E1835" s="120"/>
      <c r="F1835" s="120"/>
      <c r="G1835" s="120"/>
      <c r="H1835" s="120"/>
      <c r="I1835" s="120"/>
      <c r="J1835" s="120"/>
      <c r="K1835" s="120"/>
      <c r="L1835" s="120"/>
      <c r="M1835" s="120"/>
      <c r="N1835" s="120"/>
      <c r="O1835" s="120"/>
      <c r="P1835" s="120"/>
      <c r="Q1835" s="120"/>
      <c r="R1835" s="120"/>
      <c r="S1835" s="120"/>
      <c r="T1835" s="120"/>
      <c r="U1835" s="120"/>
      <c r="V1835" s="120"/>
      <c r="W1835" s="120"/>
      <c r="X1835" s="120"/>
      <c r="Y1835" s="127"/>
      <c r="Z1835" s="127"/>
      <c r="AA1835" s="127"/>
      <c r="AB1835" s="127"/>
      <c r="AC1835" s="127"/>
      <c r="AD1835" s="127"/>
      <c r="AE1835" s="127"/>
      <c r="AF1835" s="127"/>
      <c r="AG1835" s="127"/>
      <c r="AH1835" s="127"/>
      <c r="AI1835" s="127"/>
      <c r="AJ1835" s="127"/>
      <c r="AK1835" s="127"/>
      <c r="AL1835" s="127"/>
      <c r="AM1835" s="127"/>
      <c r="AN1835" s="127"/>
      <c r="AO1835" s="127"/>
      <c r="AP1835" s="127"/>
      <c r="AR1835" s="113"/>
      <c r="AS1835" s="113"/>
      <c r="AT1835" s="113"/>
    </row>
    <row r="1836" spans="1:46" s="114" customFormat="1" x14ac:dyDescent="0.2">
      <c r="A1836" s="113"/>
      <c r="B1836" s="120"/>
      <c r="C1836" s="120"/>
      <c r="D1836" s="120"/>
      <c r="E1836" s="120"/>
      <c r="F1836" s="120"/>
      <c r="G1836" s="120"/>
      <c r="H1836" s="120"/>
      <c r="I1836" s="120"/>
      <c r="J1836" s="120"/>
      <c r="K1836" s="120"/>
      <c r="L1836" s="120"/>
      <c r="M1836" s="120"/>
      <c r="N1836" s="120"/>
      <c r="O1836" s="120"/>
      <c r="P1836" s="120"/>
      <c r="Q1836" s="120"/>
      <c r="R1836" s="120"/>
      <c r="S1836" s="120"/>
      <c r="T1836" s="120"/>
      <c r="U1836" s="120"/>
      <c r="V1836" s="120"/>
      <c r="W1836" s="120"/>
      <c r="X1836" s="120"/>
      <c r="Y1836" s="127"/>
      <c r="Z1836" s="127"/>
      <c r="AA1836" s="127"/>
      <c r="AB1836" s="127"/>
      <c r="AC1836" s="127"/>
      <c r="AD1836" s="127"/>
      <c r="AE1836" s="127"/>
      <c r="AF1836" s="127"/>
      <c r="AG1836" s="127"/>
      <c r="AH1836" s="127"/>
      <c r="AI1836" s="127"/>
      <c r="AJ1836" s="127"/>
      <c r="AK1836" s="127"/>
      <c r="AL1836" s="127"/>
      <c r="AM1836" s="127"/>
      <c r="AN1836" s="127"/>
      <c r="AO1836" s="127"/>
      <c r="AP1836" s="127"/>
      <c r="AR1836" s="113"/>
      <c r="AS1836" s="113"/>
      <c r="AT1836" s="113"/>
    </row>
    <row r="1837" spans="1:46" s="114" customFormat="1" x14ac:dyDescent="0.2">
      <c r="A1837" s="113"/>
      <c r="B1837" s="120"/>
      <c r="C1837" s="120"/>
      <c r="D1837" s="120"/>
      <c r="E1837" s="120"/>
      <c r="F1837" s="120"/>
      <c r="G1837" s="120"/>
      <c r="H1837" s="120"/>
      <c r="I1837" s="120"/>
      <c r="J1837" s="120"/>
      <c r="K1837" s="120"/>
      <c r="L1837" s="120"/>
      <c r="M1837" s="120"/>
      <c r="N1837" s="120"/>
      <c r="O1837" s="120"/>
      <c r="P1837" s="120"/>
      <c r="Q1837" s="120"/>
      <c r="R1837" s="120"/>
      <c r="S1837" s="120"/>
      <c r="T1837" s="120"/>
      <c r="U1837" s="120"/>
      <c r="V1837" s="120"/>
      <c r="W1837" s="120"/>
      <c r="X1837" s="120"/>
      <c r="Y1837" s="127"/>
      <c r="Z1837" s="127"/>
      <c r="AA1837" s="127"/>
      <c r="AB1837" s="127"/>
      <c r="AC1837" s="127"/>
      <c r="AD1837" s="127"/>
      <c r="AE1837" s="127"/>
      <c r="AF1837" s="127"/>
      <c r="AG1837" s="127"/>
      <c r="AH1837" s="127"/>
      <c r="AI1837" s="127"/>
      <c r="AJ1837" s="127"/>
      <c r="AK1837" s="127"/>
      <c r="AL1837" s="127"/>
      <c r="AM1837" s="127"/>
      <c r="AN1837" s="127"/>
      <c r="AO1837" s="127"/>
      <c r="AP1837" s="127"/>
      <c r="AR1837" s="113"/>
      <c r="AS1837" s="113"/>
      <c r="AT1837" s="113"/>
    </row>
    <row r="1838" spans="1:46" s="114" customFormat="1" x14ac:dyDescent="0.2">
      <c r="A1838" s="113"/>
      <c r="B1838" s="120"/>
      <c r="C1838" s="120"/>
      <c r="D1838" s="120"/>
      <c r="E1838" s="120"/>
      <c r="F1838" s="120"/>
      <c r="G1838" s="120"/>
      <c r="H1838" s="120"/>
      <c r="I1838" s="120"/>
      <c r="J1838" s="120"/>
      <c r="K1838" s="120"/>
      <c r="L1838" s="120"/>
      <c r="M1838" s="120"/>
      <c r="N1838" s="120"/>
      <c r="O1838" s="120"/>
      <c r="P1838" s="120"/>
      <c r="Q1838" s="120"/>
      <c r="R1838" s="120"/>
      <c r="S1838" s="120"/>
      <c r="T1838" s="120"/>
      <c r="U1838" s="120"/>
      <c r="V1838" s="120"/>
      <c r="W1838" s="120"/>
      <c r="X1838" s="120"/>
      <c r="Y1838" s="127"/>
      <c r="Z1838" s="127"/>
      <c r="AA1838" s="127"/>
      <c r="AB1838" s="127"/>
      <c r="AC1838" s="127"/>
      <c r="AD1838" s="127"/>
      <c r="AE1838" s="127"/>
      <c r="AF1838" s="127"/>
      <c r="AG1838" s="127"/>
      <c r="AH1838" s="127"/>
      <c r="AI1838" s="127"/>
      <c r="AJ1838" s="127"/>
      <c r="AK1838" s="127"/>
      <c r="AL1838" s="127"/>
      <c r="AM1838" s="127"/>
      <c r="AN1838" s="127"/>
      <c r="AO1838" s="127"/>
      <c r="AP1838" s="127"/>
      <c r="AR1838" s="113"/>
      <c r="AS1838" s="113"/>
      <c r="AT1838" s="113"/>
    </row>
    <row r="1839" spans="1:46" s="114" customFormat="1" x14ac:dyDescent="0.2">
      <c r="A1839" s="113"/>
      <c r="B1839" s="120"/>
      <c r="C1839" s="120"/>
      <c r="D1839" s="120"/>
      <c r="E1839" s="120"/>
      <c r="F1839" s="120"/>
      <c r="G1839" s="120"/>
      <c r="H1839" s="120"/>
      <c r="I1839" s="120"/>
      <c r="J1839" s="120"/>
      <c r="K1839" s="120"/>
      <c r="L1839" s="120"/>
      <c r="M1839" s="120"/>
      <c r="N1839" s="120"/>
      <c r="O1839" s="120"/>
      <c r="P1839" s="120"/>
      <c r="Q1839" s="120"/>
      <c r="R1839" s="120"/>
      <c r="S1839" s="120"/>
      <c r="T1839" s="120"/>
      <c r="U1839" s="120"/>
      <c r="V1839" s="120"/>
      <c r="W1839" s="120"/>
      <c r="X1839" s="120"/>
      <c r="Y1839" s="127"/>
      <c r="Z1839" s="127"/>
      <c r="AA1839" s="127"/>
      <c r="AB1839" s="127"/>
      <c r="AC1839" s="127"/>
      <c r="AD1839" s="127"/>
      <c r="AE1839" s="127"/>
      <c r="AF1839" s="127"/>
      <c r="AG1839" s="127"/>
      <c r="AH1839" s="127"/>
      <c r="AI1839" s="127"/>
      <c r="AJ1839" s="127"/>
      <c r="AK1839" s="127"/>
      <c r="AL1839" s="127"/>
      <c r="AM1839" s="127"/>
      <c r="AN1839" s="127"/>
      <c r="AO1839" s="127"/>
      <c r="AP1839" s="127"/>
      <c r="AR1839" s="113"/>
      <c r="AS1839" s="113"/>
      <c r="AT1839" s="113"/>
    </row>
    <row r="1840" spans="1:46" s="114" customFormat="1" x14ac:dyDescent="0.2">
      <c r="A1840" s="113"/>
      <c r="B1840" s="120"/>
      <c r="C1840" s="120"/>
      <c r="D1840" s="120"/>
      <c r="E1840" s="120"/>
      <c r="F1840" s="120"/>
      <c r="G1840" s="120"/>
      <c r="H1840" s="120"/>
      <c r="I1840" s="120"/>
      <c r="J1840" s="120"/>
      <c r="K1840" s="120"/>
      <c r="L1840" s="120"/>
      <c r="M1840" s="120"/>
      <c r="N1840" s="120"/>
      <c r="O1840" s="120"/>
      <c r="P1840" s="120"/>
      <c r="Q1840" s="120"/>
      <c r="R1840" s="120"/>
      <c r="S1840" s="120"/>
      <c r="T1840" s="120"/>
      <c r="U1840" s="120"/>
      <c r="V1840" s="120"/>
      <c r="W1840" s="120"/>
      <c r="X1840" s="120"/>
      <c r="Y1840" s="127"/>
      <c r="Z1840" s="127"/>
      <c r="AA1840" s="127"/>
      <c r="AB1840" s="127"/>
      <c r="AC1840" s="127"/>
      <c r="AD1840" s="127"/>
      <c r="AE1840" s="127"/>
      <c r="AF1840" s="127"/>
      <c r="AG1840" s="127"/>
      <c r="AH1840" s="127"/>
      <c r="AI1840" s="127"/>
      <c r="AJ1840" s="127"/>
      <c r="AK1840" s="127"/>
      <c r="AL1840" s="127"/>
      <c r="AM1840" s="127"/>
      <c r="AN1840" s="127"/>
      <c r="AO1840" s="127"/>
      <c r="AP1840" s="127"/>
      <c r="AR1840" s="113"/>
      <c r="AS1840" s="113"/>
      <c r="AT1840" s="113"/>
    </row>
    <row r="1841" spans="1:46" s="114" customFormat="1" x14ac:dyDescent="0.2">
      <c r="A1841" s="113"/>
      <c r="B1841" s="120"/>
      <c r="C1841" s="120"/>
      <c r="D1841" s="120"/>
      <c r="E1841" s="120"/>
      <c r="F1841" s="120"/>
      <c r="G1841" s="120"/>
      <c r="H1841" s="120"/>
      <c r="I1841" s="120"/>
      <c r="J1841" s="120"/>
      <c r="K1841" s="120"/>
      <c r="L1841" s="120"/>
      <c r="M1841" s="120"/>
      <c r="N1841" s="120"/>
      <c r="O1841" s="120"/>
      <c r="P1841" s="120"/>
      <c r="Q1841" s="120"/>
      <c r="R1841" s="120"/>
      <c r="S1841" s="120"/>
      <c r="T1841" s="120"/>
      <c r="U1841" s="120"/>
      <c r="V1841" s="120"/>
      <c r="W1841" s="120"/>
      <c r="X1841" s="120"/>
      <c r="Y1841" s="127"/>
      <c r="Z1841" s="127"/>
      <c r="AA1841" s="127"/>
      <c r="AB1841" s="127"/>
      <c r="AC1841" s="127"/>
      <c r="AD1841" s="127"/>
      <c r="AE1841" s="127"/>
      <c r="AF1841" s="127"/>
      <c r="AG1841" s="127"/>
      <c r="AH1841" s="127"/>
      <c r="AI1841" s="127"/>
      <c r="AJ1841" s="127"/>
      <c r="AK1841" s="127"/>
      <c r="AL1841" s="127"/>
      <c r="AM1841" s="127"/>
      <c r="AN1841" s="127"/>
      <c r="AO1841" s="127"/>
      <c r="AP1841" s="127"/>
      <c r="AR1841" s="113"/>
      <c r="AS1841" s="113"/>
      <c r="AT1841" s="113"/>
    </row>
    <row r="1842" spans="1:46" s="114" customFormat="1" x14ac:dyDescent="0.2">
      <c r="A1842" s="113"/>
      <c r="B1842" s="120"/>
      <c r="C1842" s="120"/>
      <c r="D1842" s="120"/>
      <c r="E1842" s="120"/>
      <c r="F1842" s="120"/>
      <c r="G1842" s="120"/>
      <c r="H1842" s="120"/>
      <c r="I1842" s="120"/>
      <c r="J1842" s="120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  <c r="Y1842" s="127"/>
      <c r="Z1842" s="127"/>
      <c r="AA1842" s="127"/>
      <c r="AB1842" s="127"/>
      <c r="AC1842" s="127"/>
      <c r="AD1842" s="127"/>
      <c r="AE1842" s="127"/>
      <c r="AF1842" s="127"/>
      <c r="AG1842" s="127"/>
      <c r="AH1842" s="127"/>
      <c r="AI1842" s="127"/>
      <c r="AJ1842" s="127"/>
      <c r="AK1842" s="127"/>
      <c r="AL1842" s="127"/>
      <c r="AM1842" s="127"/>
      <c r="AN1842" s="127"/>
      <c r="AO1842" s="127"/>
      <c r="AP1842" s="127"/>
      <c r="AR1842" s="113"/>
      <c r="AS1842" s="113"/>
      <c r="AT1842" s="113"/>
    </row>
    <row r="1843" spans="1:46" s="114" customFormat="1" x14ac:dyDescent="0.2">
      <c r="A1843" s="113"/>
      <c r="B1843" s="120"/>
      <c r="C1843" s="120"/>
      <c r="D1843" s="120"/>
      <c r="E1843" s="120"/>
      <c r="F1843" s="120"/>
      <c r="G1843" s="120"/>
      <c r="H1843" s="120"/>
      <c r="I1843" s="120"/>
      <c r="J1843" s="120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  <c r="Y1843" s="127"/>
      <c r="Z1843" s="127"/>
      <c r="AA1843" s="127"/>
      <c r="AB1843" s="127"/>
      <c r="AC1843" s="127"/>
      <c r="AD1843" s="127"/>
      <c r="AE1843" s="127"/>
      <c r="AF1843" s="127"/>
      <c r="AG1843" s="127"/>
      <c r="AH1843" s="127"/>
      <c r="AI1843" s="127"/>
      <c r="AJ1843" s="127"/>
      <c r="AK1843" s="127"/>
      <c r="AL1843" s="127"/>
      <c r="AM1843" s="127"/>
      <c r="AN1843" s="127"/>
      <c r="AO1843" s="127"/>
      <c r="AP1843" s="127"/>
      <c r="AR1843" s="113"/>
      <c r="AS1843" s="113"/>
      <c r="AT1843" s="113"/>
    </row>
    <row r="1844" spans="1:46" s="114" customFormat="1" x14ac:dyDescent="0.2">
      <c r="A1844" s="113"/>
      <c r="B1844" s="120"/>
      <c r="C1844" s="120"/>
      <c r="D1844" s="120"/>
      <c r="E1844" s="120"/>
      <c r="F1844" s="120"/>
      <c r="G1844" s="120"/>
      <c r="H1844" s="120"/>
      <c r="I1844" s="120"/>
      <c r="J1844" s="120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  <c r="Y1844" s="127"/>
      <c r="Z1844" s="127"/>
      <c r="AA1844" s="127"/>
      <c r="AB1844" s="127"/>
      <c r="AC1844" s="127"/>
      <c r="AD1844" s="127"/>
      <c r="AE1844" s="127"/>
      <c r="AF1844" s="127"/>
      <c r="AG1844" s="127"/>
      <c r="AH1844" s="127"/>
      <c r="AI1844" s="127"/>
      <c r="AJ1844" s="127"/>
      <c r="AK1844" s="127"/>
      <c r="AL1844" s="127"/>
      <c r="AM1844" s="127"/>
      <c r="AN1844" s="127"/>
      <c r="AO1844" s="127"/>
      <c r="AP1844" s="127"/>
      <c r="AR1844" s="113"/>
      <c r="AS1844" s="113"/>
      <c r="AT1844" s="113"/>
    </row>
    <row r="1845" spans="1:46" s="114" customFormat="1" x14ac:dyDescent="0.2">
      <c r="A1845" s="113"/>
      <c r="B1845" s="120"/>
      <c r="C1845" s="120"/>
      <c r="D1845" s="120"/>
      <c r="E1845" s="120"/>
      <c r="F1845" s="120"/>
      <c r="G1845" s="120"/>
      <c r="H1845" s="120"/>
      <c r="I1845" s="120"/>
      <c r="J1845" s="120"/>
      <c r="K1845" s="120"/>
      <c r="L1845" s="120"/>
      <c r="M1845" s="120"/>
      <c r="N1845" s="120"/>
      <c r="O1845" s="120"/>
      <c r="P1845" s="120"/>
      <c r="Q1845" s="120"/>
      <c r="R1845" s="120"/>
      <c r="S1845" s="120"/>
      <c r="T1845" s="120"/>
      <c r="U1845" s="120"/>
      <c r="V1845" s="120"/>
      <c r="W1845" s="120"/>
      <c r="X1845" s="120"/>
      <c r="Y1845" s="127"/>
      <c r="Z1845" s="127"/>
      <c r="AA1845" s="127"/>
      <c r="AB1845" s="127"/>
      <c r="AC1845" s="127"/>
      <c r="AD1845" s="127"/>
      <c r="AE1845" s="127"/>
      <c r="AF1845" s="127"/>
      <c r="AG1845" s="127"/>
      <c r="AH1845" s="127"/>
      <c r="AI1845" s="127"/>
      <c r="AJ1845" s="127"/>
      <c r="AK1845" s="127"/>
      <c r="AL1845" s="127"/>
      <c r="AM1845" s="127"/>
      <c r="AN1845" s="127"/>
      <c r="AO1845" s="127"/>
      <c r="AP1845" s="127"/>
      <c r="AR1845" s="113"/>
      <c r="AS1845" s="113"/>
      <c r="AT1845" s="113"/>
    </row>
    <row r="1846" spans="1:46" s="114" customFormat="1" x14ac:dyDescent="0.2">
      <c r="A1846" s="113"/>
      <c r="B1846" s="120"/>
      <c r="C1846" s="120"/>
      <c r="D1846" s="120"/>
      <c r="E1846" s="120"/>
      <c r="F1846" s="120"/>
      <c r="G1846" s="120"/>
      <c r="H1846" s="120"/>
      <c r="I1846" s="120"/>
      <c r="J1846" s="120"/>
      <c r="K1846" s="120"/>
      <c r="L1846" s="120"/>
      <c r="M1846" s="120"/>
      <c r="N1846" s="120"/>
      <c r="O1846" s="120"/>
      <c r="P1846" s="120"/>
      <c r="Q1846" s="120"/>
      <c r="R1846" s="120"/>
      <c r="S1846" s="120"/>
      <c r="T1846" s="120"/>
      <c r="U1846" s="120"/>
      <c r="V1846" s="120"/>
      <c r="W1846" s="120"/>
      <c r="X1846" s="120"/>
      <c r="Y1846" s="127"/>
      <c r="Z1846" s="127"/>
      <c r="AA1846" s="127"/>
      <c r="AB1846" s="127"/>
      <c r="AC1846" s="127"/>
      <c r="AD1846" s="127"/>
      <c r="AE1846" s="127"/>
      <c r="AF1846" s="127"/>
      <c r="AG1846" s="127"/>
      <c r="AH1846" s="127"/>
      <c r="AI1846" s="127"/>
      <c r="AJ1846" s="127"/>
      <c r="AK1846" s="127"/>
      <c r="AL1846" s="127"/>
      <c r="AM1846" s="127"/>
      <c r="AN1846" s="127"/>
      <c r="AO1846" s="127"/>
      <c r="AP1846" s="127"/>
      <c r="AR1846" s="113"/>
      <c r="AS1846" s="113"/>
      <c r="AT1846" s="113"/>
    </row>
    <row r="1847" spans="1:46" s="114" customFormat="1" x14ac:dyDescent="0.2">
      <c r="A1847" s="113"/>
      <c r="B1847" s="120"/>
      <c r="C1847" s="120"/>
      <c r="D1847" s="120"/>
      <c r="E1847" s="120"/>
      <c r="F1847" s="120"/>
      <c r="G1847" s="120"/>
      <c r="H1847" s="120"/>
      <c r="I1847" s="120"/>
      <c r="J1847" s="120"/>
      <c r="K1847" s="120"/>
      <c r="L1847" s="120"/>
      <c r="M1847" s="120"/>
      <c r="N1847" s="120"/>
      <c r="O1847" s="120"/>
      <c r="P1847" s="120"/>
      <c r="Q1847" s="120"/>
      <c r="R1847" s="120"/>
      <c r="S1847" s="120"/>
      <c r="T1847" s="120"/>
      <c r="U1847" s="120"/>
      <c r="V1847" s="120"/>
      <c r="W1847" s="120"/>
      <c r="X1847" s="120"/>
      <c r="Y1847" s="127"/>
      <c r="Z1847" s="127"/>
      <c r="AA1847" s="127"/>
      <c r="AB1847" s="127"/>
      <c r="AC1847" s="127"/>
      <c r="AD1847" s="127"/>
      <c r="AE1847" s="127"/>
      <c r="AF1847" s="127"/>
      <c r="AG1847" s="127"/>
      <c r="AH1847" s="127"/>
      <c r="AI1847" s="127"/>
      <c r="AJ1847" s="127"/>
      <c r="AK1847" s="127"/>
      <c r="AL1847" s="127"/>
      <c r="AM1847" s="127"/>
      <c r="AN1847" s="127"/>
      <c r="AO1847" s="127"/>
      <c r="AP1847" s="127"/>
      <c r="AR1847" s="113"/>
      <c r="AS1847" s="113"/>
      <c r="AT1847" s="113"/>
    </row>
    <row r="1848" spans="1:46" s="114" customFormat="1" x14ac:dyDescent="0.2">
      <c r="A1848" s="113"/>
      <c r="B1848" s="120"/>
      <c r="C1848" s="120"/>
      <c r="D1848" s="120"/>
      <c r="E1848" s="120"/>
      <c r="F1848" s="120"/>
      <c r="G1848" s="120"/>
      <c r="H1848" s="120"/>
      <c r="I1848" s="120"/>
      <c r="J1848" s="120"/>
      <c r="K1848" s="120"/>
      <c r="L1848" s="120"/>
      <c r="M1848" s="120"/>
      <c r="N1848" s="120"/>
      <c r="O1848" s="120"/>
      <c r="P1848" s="120"/>
      <c r="Q1848" s="120"/>
      <c r="R1848" s="120"/>
      <c r="S1848" s="120"/>
      <c r="T1848" s="120"/>
      <c r="U1848" s="120"/>
      <c r="V1848" s="120"/>
      <c r="W1848" s="120"/>
      <c r="X1848" s="120"/>
      <c r="Y1848" s="127"/>
      <c r="Z1848" s="127"/>
      <c r="AA1848" s="127"/>
      <c r="AB1848" s="127"/>
      <c r="AC1848" s="127"/>
      <c r="AD1848" s="127"/>
      <c r="AE1848" s="127"/>
      <c r="AF1848" s="127"/>
      <c r="AG1848" s="127"/>
      <c r="AH1848" s="127"/>
      <c r="AI1848" s="127"/>
      <c r="AJ1848" s="127"/>
      <c r="AK1848" s="127"/>
      <c r="AL1848" s="127"/>
      <c r="AM1848" s="127"/>
      <c r="AN1848" s="127"/>
      <c r="AO1848" s="127"/>
      <c r="AP1848" s="127"/>
      <c r="AR1848" s="113"/>
      <c r="AS1848" s="113"/>
      <c r="AT1848" s="113"/>
    </row>
    <row r="1849" spans="1:46" s="114" customFormat="1" x14ac:dyDescent="0.2">
      <c r="A1849" s="113"/>
      <c r="B1849" s="120"/>
      <c r="C1849" s="120"/>
      <c r="D1849" s="120"/>
      <c r="E1849" s="120"/>
      <c r="F1849" s="120"/>
      <c r="G1849" s="120"/>
      <c r="H1849" s="120"/>
      <c r="I1849" s="120"/>
      <c r="J1849" s="120"/>
      <c r="K1849" s="120"/>
      <c r="L1849" s="120"/>
      <c r="M1849" s="120"/>
      <c r="N1849" s="120"/>
      <c r="O1849" s="120"/>
      <c r="P1849" s="120"/>
      <c r="Q1849" s="120"/>
      <c r="R1849" s="120"/>
      <c r="S1849" s="120"/>
      <c r="T1849" s="120"/>
      <c r="U1849" s="120"/>
      <c r="V1849" s="120"/>
      <c r="W1849" s="120"/>
      <c r="X1849" s="120"/>
      <c r="Y1849" s="127"/>
      <c r="Z1849" s="127"/>
      <c r="AA1849" s="127"/>
      <c r="AB1849" s="127"/>
      <c r="AC1849" s="127"/>
      <c r="AD1849" s="127"/>
      <c r="AE1849" s="127"/>
      <c r="AF1849" s="127"/>
      <c r="AG1849" s="127"/>
      <c r="AH1849" s="127"/>
      <c r="AI1849" s="127"/>
      <c r="AJ1849" s="127"/>
      <c r="AK1849" s="127"/>
      <c r="AL1849" s="127"/>
      <c r="AM1849" s="127"/>
      <c r="AN1849" s="127"/>
      <c r="AO1849" s="127"/>
      <c r="AP1849" s="127"/>
      <c r="AR1849" s="113"/>
      <c r="AS1849" s="113"/>
      <c r="AT1849" s="113"/>
    </row>
    <row r="1850" spans="1:46" s="114" customFormat="1" x14ac:dyDescent="0.2">
      <c r="A1850" s="113"/>
      <c r="B1850" s="120"/>
      <c r="C1850" s="120"/>
      <c r="D1850" s="120"/>
      <c r="E1850" s="120"/>
      <c r="F1850" s="120"/>
      <c r="G1850" s="120"/>
      <c r="H1850" s="120"/>
      <c r="I1850" s="120"/>
      <c r="J1850" s="120"/>
      <c r="K1850" s="120"/>
      <c r="L1850" s="120"/>
      <c r="M1850" s="120"/>
      <c r="N1850" s="120"/>
      <c r="O1850" s="120"/>
      <c r="P1850" s="120"/>
      <c r="Q1850" s="120"/>
      <c r="R1850" s="120"/>
      <c r="S1850" s="120"/>
      <c r="T1850" s="120"/>
      <c r="U1850" s="120"/>
      <c r="V1850" s="120"/>
      <c r="W1850" s="120"/>
      <c r="X1850" s="120"/>
      <c r="Y1850" s="127"/>
      <c r="Z1850" s="127"/>
      <c r="AA1850" s="127"/>
      <c r="AB1850" s="127"/>
      <c r="AC1850" s="127"/>
      <c r="AD1850" s="127"/>
      <c r="AE1850" s="127"/>
      <c r="AF1850" s="127"/>
      <c r="AG1850" s="127"/>
      <c r="AH1850" s="127"/>
      <c r="AI1850" s="127"/>
      <c r="AJ1850" s="127"/>
      <c r="AK1850" s="127"/>
      <c r="AL1850" s="127"/>
      <c r="AM1850" s="127"/>
      <c r="AN1850" s="127"/>
      <c r="AO1850" s="127"/>
      <c r="AP1850" s="127"/>
      <c r="AR1850" s="113"/>
      <c r="AS1850" s="113"/>
      <c r="AT1850" s="113"/>
    </row>
    <row r="1851" spans="1:46" s="114" customFormat="1" x14ac:dyDescent="0.2">
      <c r="A1851" s="113"/>
      <c r="B1851" s="120"/>
      <c r="C1851" s="120"/>
      <c r="D1851" s="120"/>
      <c r="E1851" s="120"/>
      <c r="F1851" s="120"/>
      <c r="G1851" s="120"/>
      <c r="H1851" s="120"/>
      <c r="I1851" s="120"/>
      <c r="J1851" s="120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  <c r="Y1851" s="127"/>
      <c r="Z1851" s="127"/>
      <c r="AA1851" s="127"/>
      <c r="AB1851" s="127"/>
      <c r="AC1851" s="127"/>
      <c r="AD1851" s="127"/>
      <c r="AE1851" s="127"/>
      <c r="AF1851" s="127"/>
      <c r="AG1851" s="127"/>
      <c r="AH1851" s="127"/>
      <c r="AI1851" s="127"/>
      <c r="AJ1851" s="127"/>
      <c r="AK1851" s="127"/>
      <c r="AL1851" s="127"/>
      <c r="AM1851" s="127"/>
      <c r="AN1851" s="127"/>
      <c r="AO1851" s="127"/>
      <c r="AP1851" s="127"/>
      <c r="AR1851" s="113"/>
      <c r="AS1851" s="113"/>
      <c r="AT1851" s="113"/>
    </row>
    <row r="1852" spans="1:46" s="114" customFormat="1" x14ac:dyDescent="0.2">
      <c r="A1852" s="113"/>
      <c r="B1852" s="120"/>
      <c r="C1852" s="120"/>
      <c r="D1852" s="120"/>
      <c r="E1852" s="120"/>
      <c r="F1852" s="120"/>
      <c r="G1852" s="120"/>
      <c r="H1852" s="120"/>
      <c r="I1852" s="120"/>
      <c r="J1852" s="120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  <c r="Y1852" s="127"/>
      <c r="Z1852" s="127"/>
      <c r="AA1852" s="127"/>
      <c r="AB1852" s="127"/>
      <c r="AC1852" s="127"/>
      <c r="AD1852" s="127"/>
      <c r="AE1852" s="127"/>
      <c r="AF1852" s="127"/>
      <c r="AG1852" s="127"/>
      <c r="AH1852" s="127"/>
      <c r="AI1852" s="127"/>
      <c r="AJ1852" s="127"/>
      <c r="AK1852" s="127"/>
      <c r="AL1852" s="127"/>
      <c r="AM1852" s="127"/>
      <c r="AN1852" s="127"/>
      <c r="AO1852" s="127"/>
      <c r="AP1852" s="127"/>
      <c r="AR1852" s="113"/>
      <c r="AS1852" s="113"/>
      <c r="AT1852" s="113"/>
    </row>
    <row r="1853" spans="1:46" s="114" customFormat="1" x14ac:dyDescent="0.2">
      <c r="A1853" s="113"/>
      <c r="B1853" s="120"/>
      <c r="C1853" s="120"/>
      <c r="D1853" s="120"/>
      <c r="E1853" s="120"/>
      <c r="F1853" s="120"/>
      <c r="G1853" s="120"/>
      <c r="H1853" s="120"/>
      <c r="I1853" s="120"/>
      <c r="J1853" s="120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  <c r="Y1853" s="127"/>
      <c r="Z1853" s="127"/>
      <c r="AA1853" s="127"/>
      <c r="AB1853" s="127"/>
      <c r="AC1853" s="127"/>
      <c r="AD1853" s="127"/>
      <c r="AE1853" s="127"/>
      <c r="AF1853" s="127"/>
      <c r="AG1853" s="127"/>
      <c r="AH1853" s="127"/>
      <c r="AI1853" s="127"/>
      <c r="AJ1853" s="127"/>
      <c r="AK1853" s="127"/>
      <c r="AL1853" s="127"/>
      <c r="AM1853" s="127"/>
      <c r="AN1853" s="127"/>
      <c r="AO1853" s="127"/>
      <c r="AP1853" s="127"/>
      <c r="AR1853" s="113"/>
      <c r="AS1853" s="113"/>
      <c r="AT1853" s="113"/>
    </row>
    <row r="1854" spans="1:46" s="114" customFormat="1" x14ac:dyDescent="0.2">
      <c r="A1854" s="113"/>
      <c r="B1854" s="120"/>
      <c r="C1854" s="120"/>
      <c r="D1854" s="120"/>
      <c r="E1854" s="120"/>
      <c r="F1854" s="120"/>
      <c r="G1854" s="120"/>
      <c r="H1854" s="120"/>
      <c r="I1854" s="120"/>
      <c r="J1854" s="120"/>
      <c r="K1854" s="120"/>
      <c r="L1854" s="120"/>
      <c r="M1854" s="120"/>
      <c r="N1854" s="120"/>
      <c r="O1854" s="120"/>
      <c r="P1854" s="120"/>
      <c r="Q1854" s="120"/>
      <c r="R1854" s="120"/>
      <c r="S1854" s="120"/>
      <c r="T1854" s="120"/>
      <c r="U1854" s="120"/>
      <c r="V1854" s="120"/>
      <c r="W1854" s="120"/>
      <c r="X1854" s="120"/>
      <c r="Y1854" s="127"/>
      <c r="Z1854" s="127"/>
      <c r="AA1854" s="127"/>
      <c r="AB1854" s="127"/>
      <c r="AC1854" s="127"/>
      <c r="AD1854" s="127"/>
      <c r="AE1854" s="127"/>
      <c r="AF1854" s="127"/>
      <c r="AG1854" s="127"/>
      <c r="AH1854" s="127"/>
      <c r="AI1854" s="127"/>
      <c r="AJ1854" s="127"/>
      <c r="AK1854" s="127"/>
      <c r="AL1854" s="127"/>
      <c r="AM1854" s="127"/>
      <c r="AN1854" s="127"/>
      <c r="AO1854" s="127"/>
      <c r="AP1854" s="127"/>
      <c r="AR1854" s="113"/>
      <c r="AS1854" s="113"/>
      <c r="AT1854" s="113"/>
    </row>
    <row r="1855" spans="1:46" s="114" customFormat="1" x14ac:dyDescent="0.2">
      <c r="A1855" s="113"/>
      <c r="B1855" s="120"/>
      <c r="C1855" s="120"/>
      <c r="D1855" s="120"/>
      <c r="E1855" s="120"/>
      <c r="F1855" s="120"/>
      <c r="G1855" s="120"/>
      <c r="H1855" s="120"/>
      <c r="I1855" s="120"/>
      <c r="J1855" s="120"/>
      <c r="K1855" s="120"/>
      <c r="L1855" s="120"/>
      <c r="M1855" s="120"/>
      <c r="N1855" s="120"/>
      <c r="O1855" s="120"/>
      <c r="P1855" s="120"/>
      <c r="Q1855" s="120"/>
      <c r="R1855" s="120"/>
      <c r="S1855" s="120"/>
      <c r="T1855" s="120"/>
      <c r="U1855" s="120"/>
      <c r="V1855" s="120"/>
      <c r="W1855" s="120"/>
      <c r="X1855" s="120"/>
      <c r="Y1855" s="127"/>
      <c r="Z1855" s="127"/>
      <c r="AA1855" s="127"/>
      <c r="AB1855" s="127"/>
      <c r="AC1855" s="127"/>
      <c r="AD1855" s="127"/>
      <c r="AE1855" s="127"/>
      <c r="AF1855" s="127"/>
      <c r="AG1855" s="127"/>
      <c r="AH1855" s="127"/>
      <c r="AI1855" s="127"/>
      <c r="AJ1855" s="127"/>
      <c r="AK1855" s="127"/>
      <c r="AL1855" s="127"/>
      <c r="AM1855" s="127"/>
      <c r="AN1855" s="127"/>
      <c r="AO1855" s="127"/>
      <c r="AP1855" s="127"/>
      <c r="AR1855" s="113"/>
      <c r="AS1855" s="113"/>
      <c r="AT1855" s="113"/>
    </row>
    <row r="1856" spans="1:46" s="114" customFormat="1" x14ac:dyDescent="0.2">
      <c r="A1856" s="113"/>
      <c r="B1856" s="120"/>
      <c r="C1856" s="120"/>
      <c r="D1856" s="120"/>
      <c r="E1856" s="120"/>
      <c r="F1856" s="120"/>
      <c r="G1856" s="120"/>
      <c r="H1856" s="120"/>
      <c r="I1856" s="120"/>
      <c r="J1856" s="120"/>
      <c r="K1856" s="120"/>
      <c r="L1856" s="120"/>
      <c r="M1856" s="120"/>
      <c r="N1856" s="120"/>
      <c r="O1856" s="120"/>
      <c r="P1856" s="120"/>
      <c r="Q1856" s="120"/>
      <c r="R1856" s="120"/>
      <c r="S1856" s="120"/>
      <c r="T1856" s="120"/>
      <c r="U1856" s="120"/>
      <c r="V1856" s="120"/>
      <c r="W1856" s="120"/>
      <c r="X1856" s="120"/>
      <c r="Y1856" s="127"/>
      <c r="Z1856" s="127"/>
      <c r="AA1856" s="127"/>
      <c r="AB1856" s="127"/>
      <c r="AC1856" s="127"/>
      <c r="AD1856" s="127"/>
      <c r="AE1856" s="127"/>
      <c r="AF1856" s="127"/>
      <c r="AG1856" s="127"/>
      <c r="AH1856" s="127"/>
      <c r="AI1856" s="127"/>
      <c r="AJ1856" s="127"/>
      <c r="AK1856" s="127"/>
      <c r="AL1856" s="127"/>
      <c r="AM1856" s="127"/>
      <c r="AN1856" s="127"/>
      <c r="AO1856" s="127"/>
      <c r="AP1856" s="127"/>
      <c r="AR1856" s="113"/>
      <c r="AS1856" s="113"/>
      <c r="AT1856" s="113"/>
    </row>
    <row r="1857" spans="1:46" s="114" customFormat="1" x14ac:dyDescent="0.2">
      <c r="A1857" s="113"/>
      <c r="B1857" s="120"/>
      <c r="C1857" s="120"/>
      <c r="D1857" s="120"/>
      <c r="E1857" s="120"/>
      <c r="F1857" s="120"/>
      <c r="G1857" s="120"/>
      <c r="H1857" s="120"/>
      <c r="I1857" s="120"/>
      <c r="J1857" s="120"/>
      <c r="K1857" s="120"/>
      <c r="L1857" s="120"/>
      <c r="M1857" s="120"/>
      <c r="N1857" s="120"/>
      <c r="O1857" s="120"/>
      <c r="P1857" s="120"/>
      <c r="Q1857" s="120"/>
      <c r="R1857" s="120"/>
      <c r="S1857" s="120"/>
      <c r="T1857" s="120"/>
      <c r="U1857" s="120"/>
      <c r="V1857" s="120"/>
      <c r="W1857" s="120"/>
      <c r="X1857" s="120"/>
      <c r="Y1857" s="127"/>
      <c r="Z1857" s="127"/>
      <c r="AA1857" s="127"/>
      <c r="AB1857" s="127"/>
      <c r="AC1857" s="127"/>
      <c r="AD1857" s="127"/>
      <c r="AE1857" s="127"/>
      <c r="AF1857" s="127"/>
      <c r="AG1857" s="127"/>
      <c r="AH1857" s="127"/>
      <c r="AI1857" s="127"/>
      <c r="AJ1857" s="127"/>
      <c r="AK1857" s="127"/>
      <c r="AL1857" s="127"/>
      <c r="AM1857" s="127"/>
      <c r="AN1857" s="127"/>
      <c r="AO1857" s="127"/>
      <c r="AP1857" s="127"/>
      <c r="AR1857" s="113"/>
      <c r="AS1857" s="113"/>
      <c r="AT1857" s="113"/>
    </row>
    <row r="1858" spans="1:46" s="114" customFormat="1" x14ac:dyDescent="0.2">
      <c r="A1858" s="113"/>
      <c r="B1858" s="120"/>
      <c r="C1858" s="120"/>
      <c r="D1858" s="120"/>
      <c r="E1858" s="120"/>
      <c r="F1858" s="120"/>
      <c r="G1858" s="120"/>
      <c r="H1858" s="120"/>
      <c r="I1858" s="120"/>
      <c r="J1858" s="120"/>
      <c r="K1858" s="120"/>
      <c r="L1858" s="120"/>
      <c r="M1858" s="120"/>
      <c r="N1858" s="120"/>
      <c r="O1858" s="120"/>
      <c r="P1858" s="120"/>
      <c r="Q1858" s="120"/>
      <c r="R1858" s="120"/>
      <c r="S1858" s="120"/>
      <c r="T1858" s="120"/>
      <c r="U1858" s="120"/>
      <c r="V1858" s="120"/>
      <c r="W1858" s="120"/>
      <c r="X1858" s="120"/>
      <c r="Y1858" s="127"/>
      <c r="Z1858" s="127"/>
      <c r="AA1858" s="127"/>
      <c r="AB1858" s="127"/>
      <c r="AC1858" s="127"/>
      <c r="AD1858" s="127"/>
      <c r="AE1858" s="127"/>
      <c r="AF1858" s="127"/>
      <c r="AG1858" s="127"/>
      <c r="AH1858" s="127"/>
      <c r="AI1858" s="127"/>
      <c r="AJ1858" s="127"/>
      <c r="AK1858" s="127"/>
      <c r="AL1858" s="127"/>
      <c r="AM1858" s="127"/>
      <c r="AN1858" s="127"/>
      <c r="AO1858" s="127"/>
      <c r="AP1858" s="127"/>
      <c r="AR1858" s="113"/>
      <c r="AS1858" s="113"/>
      <c r="AT1858" s="113"/>
    </row>
    <row r="1859" spans="1:46" s="114" customFormat="1" x14ac:dyDescent="0.2">
      <c r="A1859" s="113"/>
      <c r="B1859" s="120"/>
      <c r="C1859" s="120"/>
      <c r="D1859" s="120"/>
      <c r="E1859" s="120"/>
      <c r="F1859" s="120"/>
      <c r="G1859" s="120"/>
      <c r="H1859" s="120"/>
      <c r="I1859" s="120"/>
      <c r="J1859" s="120"/>
      <c r="K1859" s="120"/>
      <c r="L1859" s="120"/>
      <c r="M1859" s="120"/>
      <c r="N1859" s="120"/>
      <c r="O1859" s="120"/>
      <c r="P1859" s="120"/>
      <c r="Q1859" s="120"/>
      <c r="R1859" s="120"/>
      <c r="S1859" s="120"/>
      <c r="T1859" s="120"/>
      <c r="U1859" s="120"/>
      <c r="V1859" s="120"/>
      <c r="W1859" s="120"/>
      <c r="X1859" s="120"/>
      <c r="Y1859" s="127"/>
      <c r="Z1859" s="127"/>
      <c r="AA1859" s="127"/>
      <c r="AB1859" s="127"/>
      <c r="AC1859" s="127"/>
      <c r="AD1859" s="127"/>
      <c r="AE1859" s="127"/>
      <c r="AF1859" s="127"/>
      <c r="AG1859" s="127"/>
      <c r="AH1859" s="127"/>
      <c r="AI1859" s="127"/>
      <c r="AJ1859" s="127"/>
      <c r="AK1859" s="127"/>
      <c r="AL1859" s="127"/>
      <c r="AM1859" s="127"/>
      <c r="AN1859" s="127"/>
      <c r="AO1859" s="127"/>
      <c r="AP1859" s="127"/>
      <c r="AR1859" s="113"/>
      <c r="AS1859" s="113"/>
      <c r="AT1859" s="113"/>
    </row>
    <row r="1860" spans="1:46" s="114" customFormat="1" x14ac:dyDescent="0.2">
      <c r="A1860" s="113"/>
      <c r="B1860" s="120"/>
      <c r="C1860" s="120"/>
      <c r="D1860" s="120"/>
      <c r="E1860" s="120"/>
      <c r="F1860" s="120"/>
      <c r="G1860" s="120"/>
      <c r="H1860" s="120"/>
      <c r="I1860" s="120"/>
      <c r="J1860" s="120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  <c r="Y1860" s="127"/>
      <c r="Z1860" s="127"/>
      <c r="AA1860" s="127"/>
      <c r="AB1860" s="127"/>
      <c r="AC1860" s="127"/>
      <c r="AD1860" s="127"/>
      <c r="AE1860" s="127"/>
      <c r="AF1860" s="127"/>
      <c r="AG1860" s="127"/>
      <c r="AH1860" s="127"/>
      <c r="AI1860" s="127"/>
      <c r="AJ1860" s="127"/>
      <c r="AK1860" s="127"/>
      <c r="AL1860" s="127"/>
      <c r="AM1860" s="127"/>
      <c r="AN1860" s="127"/>
      <c r="AO1860" s="127"/>
      <c r="AP1860" s="127"/>
      <c r="AR1860" s="113"/>
      <c r="AS1860" s="113"/>
      <c r="AT1860" s="113"/>
    </row>
    <row r="1861" spans="1:46" s="114" customFormat="1" x14ac:dyDescent="0.2">
      <c r="A1861" s="113"/>
      <c r="B1861" s="120"/>
      <c r="C1861" s="120"/>
      <c r="D1861" s="120"/>
      <c r="E1861" s="120"/>
      <c r="F1861" s="120"/>
      <c r="G1861" s="120"/>
      <c r="H1861" s="120"/>
      <c r="I1861" s="120"/>
      <c r="J1861" s="120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  <c r="Y1861" s="127"/>
      <c r="Z1861" s="127"/>
      <c r="AA1861" s="127"/>
      <c r="AB1861" s="127"/>
      <c r="AC1861" s="127"/>
      <c r="AD1861" s="127"/>
      <c r="AE1861" s="127"/>
      <c r="AF1861" s="127"/>
      <c r="AG1861" s="127"/>
      <c r="AH1861" s="127"/>
      <c r="AI1861" s="127"/>
      <c r="AJ1861" s="127"/>
      <c r="AK1861" s="127"/>
      <c r="AL1861" s="127"/>
      <c r="AM1861" s="127"/>
      <c r="AN1861" s="127"/>
      <c r="AO1861" s="127"/>
      <c r="AP1861" s="127"/>
      <c r="AR1861" s="113"/>
      <c r="AS1861" s="113"/>
      <c r="AT1861" s="113"/>
    </row>
    <row r="1862" spans="1:46" s="114" customFormat="1" x14ac:dyDescent="0.2">
      <c r="A1862" s="113"/>
      <c r="B1862" s="120"/>
      <c r="C1862" s="120"/>
      <c r="D1862" s="120"/>
      <c r="E1862" s="120"/>
      <c r="F1862" s="120"/>
      <c r="G1862" s="120"/>
      <c r="H1862" s="120"/>
      <c r="I1862" s="120"/>
      <c r="J1862" s="120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  <c r="Y1862" s="127"/>
      <c r="Z1862" s="127"/>
      <c r="AA1862" s="127"/>
      <c r="AB1862" s="127"/>
      <c r="AC1862" s="127"/>
      <c r="AD1862" s="127"/>
      <c r="AE1862" s="127"/>
      <c r="AF1862" s="127"/>
      <c r="AG1862" s="127"/>
      <c r="AH1862" s="127"/>
      <c r="AI1862" s="127"/>
      <c r="AJ1862" s="127"/>
      <c r="AK1862" s="127"/>
      <c r="AL1862" s="127"/>
      <c r="AM1862" s="127"/>
      <c r="AN1862" s="127"/>
      <c r="AO1862" s="127"/>
      <c r="AP1862" s="127"/>
      <c r="AR1862" s="113"/>
      <c r="AS1862" s="113"/>
      <c r="AT1862" s="113"/>
    </row>
    <row r="1863" spans="1:46" s="114" customFormat="1" x14ac:dyDescent="0.2">
      <c r="A1863" s="113"/>
      <c r="B1863" s="120"/>
      <c r="C1863" s="120"/>
      <c r="D1863" s="120"/>
      <c r="E1863" s="120"/>
      <c r="F1863" s="120"/>
      <c r="G1863" s="120"/>
      <c r="H1863" s="120"/>
      <c r="I1863" s="120"/>
      <c r="J1863" s="120"/>
      <c r="K1863" s="120"/>
      <c r="L1863" s="120"/>
      <c r="M1863" s="120"/>
      <c r="N1863" s="120"/>
      <c r="O1863" s="120"/>
      <c r="P1863" s="120"/>
      <c r="Q1863" s="120"/>
      <c r="R1863" s="120"/>
      <c r="S1863" s="120"/>
      <c r="T1863" s="120"/>
      <c r="U1863" s="120"/>
      <c r="V1863" s="120"/>
      <c r="W1863" s="120"/>
      <c r="X1863" s="120"/>
      <c r="Y1863" s="127"/>
      <c r="Z1863" s="127"/>
      <c r="AA1863" s="127"/>
      <c r="AB1863" s="127"/>
      <c r="AC1863" s="127"/>
      <c r="AD1863" s="127"/>
      <c r="AE1863" s="127"/>
      <c r="AF1863" s="127"/>
      <c r="AG1863" s="127"/>
      <c r="AH1863" s="127"/>
      <c r="AI1863" s="127"/>
      <c r="AJ1863" s="127"/>
      <c r="AK1863" s="127"/>
      <c r="AL1863" s="127"/>
      <c r="AM1863" s="127"/>
      <c r="AN1863" s="127"/>
      <c r="AO1863" s="127"/>
      <c r="AP1863" s="127"/>
      <c r="AR1863" s="113"/>
      <c r="AS1863" s="113"/>
      <c r="AT1863" s="113"/>
    </row>
    <row r="1864" spans="1:46" s="114" customFormat="1" x14ac:dyDescent="0.2">
      <c r="A1864" s="113"/>
      <c r="B1864" s="120"/>
      <c r="C1864" s="120"/>
      <c r="D1864" s="120"/>
      <c r="E1864" s="120"/>
      <c r="F1864" s="120"/>
      <c r="G1864" s="120"/>
      <c r="H1864" s="120"/>
      <c r="I1864" s="120"/>
      <c r="J1864" s="120"/>
      <c r="K1864" s="120"/>
      <c r="L1864" s="120"/>
      <c r="M1864" s="120"/>
      <c r="N1864" s="120"/>
      <c r="O1864" s="120"/>
      <c r="P1864" s="120"/>
      <c r="Q1864" s="120"/>
      <c r="R1864" s="120"/>
      <c r="S1864" s="120"/>
      <c r="T1864" s="120"/>
      <c r="U1864" s="120"/>
      <c r="V1864" s="120"/>
      <c r="W1864" s="120"/>
      <c r="X1864" s="120"/>
      <c r="Y1864" s="127"/>
      <c r="Z1864" s="127"/>
      <c r="AA1864" s="127"/>
      <c r="AB1864" s="127"/>
      <c r="AC1864" s="127"/>
      <c r="AD1864" s="127"/>
      <c r="AE1864" s="127"/>
      <c r="AF1864" s="127"/>
      <c r="AG1864" s="127"/>
      <c r="AH1864" s="127"/>
      <c r="AI1864" s="127"/>
      <c r="AJ1864" s="127"/>
      <c r="AK1864" s="127"/>
      <c r="AL1864" s="127"/>
      <c r="AM1864" s="127"/>
      <c r="AN1864" s="127"/>
      <c r="AO1864" s="127"/>
      <c r="AP1864" s="127"/>
      <c r="AR1864" s="113"/>
      <c r="AS1864" s="113"/>
      <c r="AT1864" s="113"/>
    </row>
    <row r="1865" spans="1:46" s="114" customFormat="1" x14ac:dyDescent="0.2">
      <c r="A1865" s="113"/>
      <c r="B1865" s="120"/>
      <c r="C1865" s="120"/>
      <c r="D1865" s="120"/>
      <c r="E1865" s="120"/>
      <c r="F1865" s="120"/>
      <c r="G1865" s="120"/>
      <c r="H1865" s="120"/>
      <c r="I1865" s="120"/>
      <c r="J1865" s="120"/>
      <c r="K1865" s="120"/>
      <c r="L1865" s="120"/>
      <c r="M1865" s="120"/>
      <c r="N1865" s="120"/>
      <c r="O1865" s="120"/>
      <c r="P1865" s="120"/>
      <c r="Q1865" s="120"/>
      <c r="R1865" s="120"/>
      <c r="S1865" s="120"/>
      <c r="T1865" s="120"/>
      <c r="U1865" s="120"/>
      <c r="V1865" s="120"/>
      <c r="W1865" s="120"/>
      <c r="X1865" s="120"/>
      <c r="Y1865" s="127"/>
      <c r="Z1865" s="127"/>
      <c r="AA1865" s="127"/>
      <c r="AB1865" s="127"/>
      <c r="AC1865" s="127"/>
      <c r="AD1865" s="127"/>
      <c r="AE1865" s="127"/>
      <c r="AF1865" s="127"/>
      <c r="AG1865" s="127"/>
      <c r="AH1865" s="127"/>
      <c r="AI1865" s="127"/>
      <c r="AJ1865" s="127"/>
      <c r="AK1865" s="127"/>
      <c r="AL1865" s="127"/>
      <c r="AM1865" s="127"/>
      <c r="AN1865" s="127"/>
      <c r="AO1865" s="127"/>
      <c r="AP1865" s="127"/>
      <c r="AR1865" s="113"/>
      <c r="AS1865" s="113"/>
      <c r="AT1865" s="113"/>
    </row>
    <row r="1866" spans="1:46" s="114" customFormat="1" x14ac:dyDescent="0.2">
      <c r="A1866" s="113"/>
      <c r="B1866" s="120"/>
      <c r="C1866" s="120"/>
      <c r="D1866" s="120"/>
      <c r="E1866" s="120"/>
      <c r="F1866" s="120"/>
      <c r="G1866" s="120"/>
      <c r="H1866" s="120"/>
      <c r="I1866" s="120"/>
      <c r="J1866" s="120"/>
      <c r="K1866" s="120"/>
      <c r="L1866" s="120"/>
      <c r="M1866" s="120"/>
      <c r="N1866" s="120"/>
      <c r="O1866" s="120"/>
      <c r="P1866" s="120"/>
      <c r="Q1866" s="120"/>
      <c r="R1866" s="120"/>
      <c r="S1866" s="120"/>
      <c r="T1866" s="120"/>
      <c r="U1866" s="120"/>
      <c r="V1866" s="120"/>
      <c r="W1866" s="120"/>
      <c r="X1866" s="120"/>
      <c r="Y1866" s="127"/>
      <c r="Z1866" s="127"/>
      <c r="AA1866" s="127"/>
      <c r="AB1866" s="127"/>
      <c r="AC1866" s="127"/>
      <c r="AD1866" s="127"/>
      <c r="AE1866" s="127"/>
      <c r="AF1866" s="127"/>
      <c r="AG1866" s="127"/>
      <c r="AH1866" s="127"/>
      <c r="AI1866" s="127"/>
      <c r="AJ1866" s="127"/>
      <c r="AK1866" s="127"/>
      <c r="AL1866" s="127"/>
      <c r="AM1866" s="127"/>
      <c r="AN1866" s="127"/>
      <c r="AO1866" s="127"/>
      <c r="AP1866" s="127"/>
      <c r="AR1866" s="113"/>
      <c r="AS1866" s="113"/>
      <c r="AT1866" s="113"/>
    </row>
    <row r="1867" spans="1:46" s="114" customFormat="1" x14ac:dyDescent="0.2">
      <c r="A1867" s="113"/>
      <c r="B1867" s="120"/>
      <c r="C1867" s="120"/>
      <c r="D1867" s="120"/>
      <c r="E1867" s="120"/>
      <c r="F1867" s="120"/>
      <c r="G1867" s="120"/>
      <c r="H1867" s="120"/>
      <c r="I1867" s="120"/>
      <c r="J1867" s="120"/>
      <c r="K1867" s="120"/>
      <c r="L1867" s="120"/>
      <c r="M1867" s="120"/>
      <c r="N1867" s="120"/>
      <c r="O1867" s="120"/>
      <c r="P1867" s="120"/>
      <c r="Q1867" s="120"/>
      <c r="R1867" s="120"/>
      <c r="S1867" s="120"/>
      <c r="T1867" s="120"/>
      <c r="U1867" s="120"/>
      <c r="V1867" s="120"/>
      <c r="W1867" s="120"/>
      <c r="X1867" s="120"/>
      <c r="Y1867" s="127"/>
      <c r="Z1867" s="127"/>
      <c r="AA1867" s="127"/>
      <c r="AB1867" s="127"/>
      <c r="AC1867" s="127"/>
      <c r="AD1867" s="127"/>
      <c r="AE1867" s="127"/>
      <c r="AF1867" s="127"/>
      <c r="AG1867" s="127"/>
      <c r="AH1867" s="127"/>
      <c r="AI1867" s="127"/>
      <c r="AJ1867" s="127"/>
      <c r="AK1867" s="127"/>
      <c r="AL1867" s="127"/>
      <c r="AM1867" s="127"/>
      <c r="AN1867" s="127"/>
      <c r="AO1867" s="127"/>
      <c r="AP1867" s="127"/>
      <c r="AR1867" s="113"/>
      <c r="AS1867" s="113"/>
      <c r="AT1867" s="113"/>
    </row>
    <row r="1868" spans="1:46" s="114" customFormat="1" x14ac:dyDescent="0.2">
      <c r="A1868" s="113"/>
      <c r="B1868" s="120"/>
      <c r="C1868" s="120"/>
      <c r="D1868" s="120"/>
      <c r="E1868" s="120"/>
      <c r="F1868" s="120"/>
      <c r="G1868" s="120"/>
      <c r="H1868" s="120"/>
      <c r="I1868" s="120"/>
      <c r="J1868" s="120"/>
      <c r="K1868" s="120"/>
      <c r="L1868" s="120"/>
      <c r="M1868" s="120"/>
      <c r="N1868" s="120"/>
      <c r="O1868" s="120"/>
      <c r="P1868" s="120"/>
      <c r="Q1868" s="120"/>
      <c r="R1868" s="120"/>
      <c r="S1868" s="120"/>
      <c r="T1868" s="120"/>
      <c r="U1868" s="120"/>
      <c r="V1868" s="120"/>
      <c r="W1868" s="120"/>
      <c r="X1868" s="120"/>
      <c r="Y1868" s="127"/>
      <c r="Z1868" s="127"/>
      <c r="AA1868" s="127"/>
      <c r="AB1868" s="127"/>
      <c r="AC1868" s="127"/>
      <c r="AD1868" s="127"/>
      <c r="AE1868" s="127"/>
      <c r="AF1868" s="127"/>
      <c r="AG1868" s="127"/>
      <c r="AH1868" s="127"/>
      <c r="AI1868" s="127"/>
      <c r="AJ1868" s="127"/>
      <c r="AK1868" s="127"/>
      <c r="AL1868" s="127"/>
      <c r="AM1868" s="127"/>
      <c r="AN1868" s="127"/>
      <c r="AO1868" s="127"/>
      <c r="AP1868" s="127"/>
      <c r="AR1868" s="113"/>
      <c r="AS1868" s="113"/>
      <c r="AT1868" s="113"/>
    </row>
    <row r="1869" spans="1:46" s="114" customFormat="1" x14ac:dyDescent="0.2">
      <c r="A1869" s="113"/>
      <c r="B1869" s="120"/>
      <c r="C1869" s="120"/>
      <c r="D1869" s="120"/>
      <c r="E1869" s="120"/>
      <c r="F1869" s="120"/>
      <c r="G1869" s="120"/>
      <c r="H1869" s="120"/>
      <c r="I1869" s="120"/>
      <c r="J1869" s="120"/>
      <c r="K1869" s="120"/>
      <c r="L1869" s="120"/>
      <c r="M1869" s="120"/>
      <c r="N1869" s="120"/>
      <c r="O1869" s="120"/>
      <c r="P1869" s="120"/>
      <c r="Q1869" s="120"/>
      <c r="R1869" s="120"/>
      <c r="S1869" s="120"/>
      <c r="T1869" s="120"/>
      <c r="U1869" s="120"/>
      <c r="V1869" s="120"/>
      <c r="W1869" s="120"/>
      <c r="X1869" s="120"/>
      <c r="Y1869" s="127"/>
      <c r="Z1869" s="127"/>
      <c r="AA1869" s="127"/>
      <c r="AB1869" s="127"/>
      <c r="AC1869" s="127"/>
      <c r="AD1869" s="127"/>
      <c r="AE1869" s="127"/>
      <c r="AF1869" s="127"/>
      <c r="AG1869" s="127"/>
      <c r="AH1869" s="127"/>
      <c r="AI1869" s="127"/>
      <c r="AJ1869" s="127"/>
      <c r="AK1869" s="127"/>
      <c r="AL1869" s="127"/>
      <c r="AM1869" s="127"/>
      <c r="AN1869" s="127"/>
      <c r="AO1869" s="127"/>
      <c r="AP1869" s="127"/>
      <c r="AR1869" s="113"/>
      <c r="AS1869" s="113"/>
      <c r="AT1869" s="113"/>
    </row>
    <row r="1870" spans="1:46" s="114" customFormat="1" x14ac:dyDescent="0.2">
      <c r="A1870" s="113"/>
      <c r="B1870" s="120"/>
      <c r="C1870" s="120"/>
      <c r="D1870" s="120"/>
      <c r="E1870" s="120"/>
      <c r="F1870" s="120"/>
      <c r="G1870" s="120"/>
      <c r="H1870" s="120"/>
      <c r="I1870" s="120"/>
      <c r="J1870" s="120"/>
      <c r="K1870" s="120"/>
      <c r="L1870" s="120"/>
      <c r="M1870" s="120"/>
      <c r="N1870" s="120"/>
      <c r="O1870" s="120"/>
      <c r="P1870" s="120"/>
      <c r="Q1870" s="120"/>
      <c r="R1870" s="120"/>
      <c r="S1870" s="120"/>
      <c r="T1870" s="120"/>
      <c r="U1870" s="120"/>
      <c r="V1870" s="120"/>
      <c r="W1870" s="120"/>
      <c r="X1870" s="120"/>
      <c r="Y1870" s="127"/>
      <c r="Z1870" s="127"/>
      <c r="AA1870" s="127"/>
      <c r="AB1870" s="127"/>
      <c r="AC1870" s="127"/>
      <c r="AD1870" s="127"/>
      <c r="AE1870" s="127"/>
      <c r="AF1870" s="127"/>
      <c r="AG1870" s="127"/>
      <c r="AH1870" s="127"/>
      <c r="AI1870" s="127"/>
      <c r="AJ1870" s="127"/>
      <c r="AK1870" s="127"/>
      <c r="AL1870" s="127"/>
      <c r="AM1870" s="127"/>
      <c r="AN1870" s="127"/>
      <c r="AO1870" s="127"/>
      <c r="AP1870" s="127"/>
      <c r="AR1870" s="113"/>
      <c r="AS1870" s="113"/>
      <c r="AT1870" s="113"/>
    </row>
    <row r="1871" spans="1:46" s="114" customFormat="1" x14ac:dyDescent="0.2">
      <c r="A1871" s="113"/>
      <c r="B1871" s="120"/>
      <c r="C1871" s="120"/>
      <c r="D1871" s="120"/>
      <c r="E1871" s="120"/>
      <c r="F1871" s="120"/>
      <c r="G1871" s="120"/>
      <c r="H1871" s="120"/>
      <c r="I1871" s="120"/>
      <c r="J1871" s="120"/>
      <c r="K1871" s="120"/>
      <c r="L1871" s="120"/>
      <c r="M1871" s="120"/>
      <c r="N1871" s="120"/>
      <c r="O1871" s="120"/>
      <c r="P1871" s="120"/>
      <c r="Q1871" s="120"/>
      <c r="R1871" s="120"/>
      <c r="S1871" s="120"/>
      <c r="T1871" s="120"/>
      <c r="U1871" s="120"/>
      <c r="V1871" s="120"/>
      <c r="W1871" s="120"/>
      <c r="X1871" s="120"/>
      <c r="Y1871" s="127"/>
      <c r="Z1871" s="127"/>
      <c r="AA1871" s="127"/>
      <c r="AB1871" s="127"/>
      <c r="AC1871" s="127"/>
      <c r="AD1871" s="127"/>
      <c r="AE1871" s="127"/>
      <c r="AF1871" s="127"/>
      <c r="AG1871" s="127"/>
      <c r="AH1871" s="127"/>
      <c r="AI1871" s="127"/>
      <c r="AJ1871" s="127"/>
      <c r="AK1871" s="127"/>
      <c r="AL1871" s="127"/>
      <c r="AM1871" s="127"/>
      <c r="AN1871" s="127"/>
      <c r="AO1871" s="127"/>
      <c r="AP1871" s="127"/>
      <c r="AR1871" s="113"/>
      <c r="AS1871" s="113"/>
      <c r="AT1871" s="113"/>
    </row>
    <row r="1872" spans="1:46" s="114" customFormat="1" x14ac:dyDescent="0.2">
      <c r="A1872" s="113"/>
      <c r="B1872" s="120"/>
      <c r="C1872" s="120"/>
      <c r="D1872" s="120"/>
      <c r="E1872" s="120"/>
      <c r="F1872" s="120"/>
      <c r="G1872" s="120"/>
      <c r="H1872" s="120"/>
      <c r="I1872" s="120"/>
      <c r="J1872" s="120"/>
      <c r="K1872" s="120"/>
      <c r="L1872" s="120"/>
      <c r="M1872" s="120"/>
      <c r="N1872" s="120"/>
      <c r="O1872" s="120"/>
      <c r="P1872" s="120"/>
      <c r="Q1872" s="120"/>
      <c r="R1872" s="120"/>
      <c r="S1872" s="120"/>
      <c r="T1872" s="120"/>
      <c r="U1872" s="120"/>
      <c r="V1872" s="120"/>
      <c r="W1872" s="120"/>
      <c r="X1872" s="120"/>
      <c r="Y1872" s="127"/>
      <c r="Z1872" s="127"/>
      <c r="AA1872" s="127"/>
      <c r="AB1872" s="127"/>
      <c r="AC1872" s="127"/>
      <c r="AD1872" s="127"/>
      <c r="AE1872" s="127"/>
      <c r="AF1872" s="127"/>
      <c r="AG1872" s="127"/>
      <c r="AH1872" s="127"/>
      <c r="AI1872" s="127"/>
      <c r="AJ1872" s="127"/>
      <c r="AK1872" s="127"/>
      <c r="AL1872" s="127"/>
      <c r="AM1872" s="127"/>
      <c r="AN1872" s="127"/>
      <c r="AO1872" s="127"/>
      <c r="AP1872" s="127"/>
      <c r="AR1872" s="113"/>
      <c r="AS1872" s="113"/>
      <c r="AT1872" s="113"/>
    </row>
    <row r="1873" spans="1:46" s="114" customFormat="1" x14ac:dyDescent="0.2">
      <c r="A1873" s="113"/>
      <c r="B1873" s="120"/>
      <c r="C1873" s="120"/>
      <c r="D1873" s="120"/>
      <c r="E1873" s="120"/>
      <c r="F1873" s="120"/>
      <c r="G1873" s="120"/>
      <c r="H1873" s="120"/>
      <c r="I1873" s="120"/>
      <c r="J1873" s="120"/>
      <c r="K1873" s="120"/>
      <c r="L1873" s="120"/>
      <c r="M1873" s="120"/>
      <c r="N1873" s="120"/>
      <c r="O1873" s="120"/>
      <c r="P1873" s="120"/>
      <c r="Q1873" s="120"/>
      <c r="R1873" s="120"/>
      <c r="S1873" s="120"/>
      <c r="T1873" s="120"/>
      <c r="U1873" s="120"/>
      <c r="V1873" s="120"/>
      <c r="W1873" s="120"/>
      <c r="X1873" s="120"/>
      <c r="Y1873" s="127"/>
      <c r="Z1873" s="127"/>
      <c r="AA1873" s="127"/>
      <c r="AB1873" s="127"/>
      <c r="AC1873" s="127"/>
      <c r="AD1873" s="127"/>
      <c r="AE1873" s="127"/>
      <c r="AF1873" s="127"/>
      <c r="AG1873" s="127"/>
      <c r="AH1873" s="127"/>
      <c r="AI1873" s="127"/>
      <c r="AJ1873" s="127"/>
      <c r="AK1873" s="127"/>
      <c r="AL1873" s="127"/>
      <c r="AM1873" s="127"/>
      <c r="AN1873" s="127"/>
      <c r="AO1873" s="127"/>
      <c r="AP1873" s="127"/>
      <c r="AR1873" s="113"/>
      <c r="AS1873" s="113"/>
      <c r="AT1873" s="113"/>
    </row>
    <row r="1874" spans="1:46" s="114" customFormat="1" x14ac:dyDescent="0.2">
      <c r="A1874" s="113"/>
      <c r="B1874" s="120"/>
      <c r="C1874" s="120"/>
      <c r="D1874" s="120"/>
      <c r="E1874" s="120"/>
      <c r="F1874" s="120"/>
      <c r="G1874" s="120"/>
      <c r="H1874" s="120"/>
      <c r="I1874" s="120"/>
      <c r="J1874" s="120"/>
      <c r="K1874" s="120"/>
      <c r="L1874" s="120"/>
      <c r="M1874" s="120"/>
      <c r="N1874" s="120"/>
      <c r="O1874" s="120"/>
      <c r="P1874" s="120"/>
      <c r="Q1874" s="120"/>
      <c r="R1874" s="120"/>
      <c r="S1874" s="120"/>
      <c r="T1874" s="120"/>
      <c r="U1874" s="120"/>
      <c r="V1874" s="120"/>
      <c r="W1874" s="120"/>
      <c r="X1874" s="120"/>
      <c r="Y1874" s="127"/>
      <c r="Z1874" s="127"/>
      <c r="AA1874" s="127"/>
      <c r="AB1874" s="127"/>
      <c r="AC1874" s="127"/>
      <c r="AD1874" s="127"/>
      <c r="AE1874" s="127"/>
      <c r="AF1874" s="127"/>
      <c r="AG1874" s="127"/>
      <c r="AH1874" s="127"/>
      <c r="AI1874" s="127"/>
      <c r="AJ1874" s="127"/>
      <c r="AK1874" s="127"/>
      <c r="AL1874" s="127"/>
      <c r="AM1874" s="127"/>
      <c r="AN1874" s="127"/>
      <c r="AO1874" s="127"/>
      <c r="AP1874" s="127"/>
      <c r="AR1874" s="113"/>
      <c r="AS1874" s="113"/>
      <c r="AT1874" s="113"/>
    </row>
    <row r="1875" spans="1:46" s="114" customFormat="1" x14ac:dyDescent="0.2">
      <c r="A1875" s="113"/>
      <c r="B1875" s="120"/>
      <c r="C1875" s="120"/>
      <c r="D1875" s="120"/>
      <c r="E1875" s="120"/>
      <c r="F1875" s="120"/>
      <c r="G1875" s="120"/>
      <c r="H1875" s="120"/>
      <c r="I1875" s="120"/>
      <c r="J1875" s="120"/>
      <c r="K1875" s="120"/>
      <c r="L1875" s="120"/>
      <c r="M1875" s="120"/>
      <c r="N1875" s="120"/>
      <c r="O1875" s="120"/>
      <c r="P1875" s="120"/>
      <c r="Q1875" s="120"/>
      <c r="R1875" s="120"/>
      <c r="S1875" s="120"/>
      <c r="T1875" s="120"/>
      <c r="U1875" s="120"/>
      <c r="V1875" s="120"/>
      <c r="W1875" s="120"/>
      <c r="X1875" s="120"/>
      <c r="Y1875" s="127"/>
      <c r="Z1875" s="127"/>
      <c r="AA1875" s="127"/>
      <c r="AB1875" s="127"/>
      <c r="AC1875" s="127"/>
      <c r="AD1875" s="127"/>
      <c r="AE1875" s="127"/>
      <c r="AF1875" s="127"/>
      <c r="AG1875" s="127"/>
      <c r="AH1875" s="127"/>
      <c r="AI1875" s="127"/>
      <c r="AJ1875" s="127"/>
      <c r="AK1875" s="127"/>
      <c r="AL1875" s="127"/>
      <c r="AM1875" s="127"/>
      <c r="AN1875" s="127"/>
      <c r="AO1875" s="127"/>
      <c r="AP1875" s="127"/>
      <c r="AR1875" s="113"/>
      <c r="AS1875" s="113"/>
      <c r="AT1875" s="113"/>
    </row>
    <row r="1876" spans="1:46" s="114" customFormat="1" x14ac:dyDescent="0.2">
      <c r="A1876" s="113"/>
      <c r="B1876" s="120"/>
      <c r="C1876" s="120"/>
      <c r="D1876" s="120"/>
      <c r="E1876" s="120"/>
      <c r="F1876" s="120"/>
      <c r="G1876" s="120"/>
      <c r="H1876" s="120"/>
      <c r="I1876" s="120"/>
      <c r="J1876" s="120"/>
      <c r="K1876" s="120"/>
      <c r="L1876" s="120"/>
      <c r="M1876" s="120"/>
      <c r="N1876" s="120"/>
      <c r="O1876" s="120"/>
      <c r="P1876" s="120"/>
      <c r="Q1876" s="120"/>
      <c r="R1876" s="120"/>
      <c r="S1876" s="120"/>
      <c r="T1876" s="120"/>
      <c r="U1876" s="120"/>
      <c r="V1876" s="120"/>
      <c r="W1876" s="120"/>
      <c r="X1876" s="120"/>
      <c r="Y1876" s="127"/>
      <c r="Z1876" s="127"/>
      <c r="AA1876" s="127"/>
      <c r="AB1876" s="127"/>
      <c r="AC1876" s="127"/>
      <c r="AD1876" s="127"/>
      <c r="AE1876" s="127"/>
      <c r="AF1876" s="127"/>
      <c r="AG1876" s="127"/>
      <c r="AH1876" s="127"/>
      <c r="AI1876" s="127"/>
      <c r="AJ1876" s="127"/>
      <c r="AK1876" s="127"/>
      <c r="AL1876" s="127"/>
      <c r="AM1876" s="127"/>
      <c r="AN1876" s="127"/>
      <c r="AO1876" s="127"/>
      <c r="AP1876" s="127"/>
      <c r="AR1876" s="113"/>
      <c r="AS1876" s="113"/>
      <c r="AT1876" s="113"/>
    </row>
    <row r="1877" spans="1:46" s="114" customFormat="1" x14ac:dyDescent="0.2">
      <c r="A1877" s="113"/>
      <c r="B1877" s="120"/>
      <c r="C1877" s="120"/>
      <c r="D1877" s="120"/>
      <c r="E1877" s="120"/>
      <c r="F1877" s="120"/>
      <c r="G1877" s="120"/>
      <c r="H1877" s="120"/>
      <c r="I1877" s="120"/>
      <c r="J1877" s="120"/>
      <c r="K1877" s="120"/>
      <c r="L1877" s="120"/>
      <c r="M1877" s="120"/>
      <c r="N1877" s="120"/>
      <c r="O1877" s="120"/>
      <c r="P1877" s="120"/>
      <c r="Q1877" s="120"/>
      <c r="R1877" s="120"/>
      <c r="S1877" s="120"/>
      <c r="T1877" s="120"/>
      <c r="U1877" s="120"/>
      <c r="V1877" s="120"/>
      <c r="W1877" s="120"/>
      <c r="X1877" s="120"/>
      <c r="Y1877" s="127"/>
      <c r="Z1877" s="127"/>
      <c r="AA1877" s="127"/>
      <c r="AB1877" s="127"/>
      <c r="AC1877" s="127"/>
      <c r="AD1877" s="127"/>
      <c r="AE1877" s="127"/>
      <c r="AF1877" s="127"/>
      <c r="AG1877" s="127"/>
      <c r="AH1877" s="127"/>
      <c r="AI1877" s="127"/>
      <c r="AJ1877" s="127"/>
      <c r="AK1877" s="127"/>
      <c r="AL1877" s="127"/>
      <c r="AM1877" s="127"/>
      <c r="AN1877" s="127"/>
      <c r="AO1877" s="127"/>
      <c r="AP1877" s="127"/>
      <c r="AR1877" s="113"/>
      <c r="AS1877" s="113"/>
      <c r="AT1877" s="113"/>
    </row>
    <row r="1878" spans="1:46" s="114" customFormat="1" x14ac:dyDescent="0.2">
      <c r="A1878" s="113"/>
      <c r="B1878" s="120"/>
      <c r="C1878" s="120"/>
      <c r="D1878" s="120"/>
      <c r="E1878" s="120"/>
      <c r="F1878" s="120"/>
      <c r="G1878" s="120"/>
      <c r="H1878" s="120"/>
      <c r="I1878" s="120"/>
      <c r="J1878" s="120"/>
      <c r="K1878" s="120"/>
      <c r="L1878" s="120"/>
      <c r="M1878" s="120"/>
      <c r="N1878" s="120"/>
      <c r="O1878" s="120"/>
      <c r="P1878" s="120"/>
      <c r="Q1878" s="120"/>
      <c r="R1878" s="120"/>
      <c r="S1878" s="120"/>
      <c r="T1878" s="120"/>
      <c r="U1878" s="120"/>
      <c r="V1878" s="120"/>
      <c r="W1878" s="120"/>
      <c r="X1878" s="120"/>
      <c r="Y1878" s="127"/>
      <c r="Z1878" s="127"/>
      <c r="AA1878" s="127"/>
      <c r="AB1878" s="127"/>
      <c r="AC1878" s="127"/>
      <c r="AD1878" s="127"/>
      <c r="AE1878" s="127"/>
      <c r="AF1878" s="127"/>
      <c r="AG1878" s="127"/>
      <c r="AH1878" s="127"/>
      <c r="AI1878" s="127"/>
      <c r="AJ1878" s="127"/>
      <c r="AK1878" s="127"/>
      <c r="AL1878" s="127"/>
      <c r="AM1878" s="127"/>
      <c r="AN1878" s="127"/>
      <c r="AO1878" s="127"/>
      <c r="AP1878" s="127"/>
      <c r="AR1878" s="113"/>
      <c r="AS1878" s="113"/>
      <c r="AT1878" s="113"/>
    </row>
    <row r="1879" spans="1:46" s="114" customFormat="1" x14ac:dyDescent="0.2">
      <c r="A1879" s="113"/>
      <c r="B1879" s="120"/>
      <c r="C1879" s="120"/>
      <c r="D1879" s="120"/>
      <c r="E1879" s="120"/>
      <c r="F1879" s="120"/>
      <c r="G1879" s="120"/>
      <c r="H1879" s="120"/>
      <c r="I1879" s="120"/>
      <c r="J1879" s="120"/>
      <c r="K1879" s="120"/>
      <c r="L1879" s="120"/>
      <c r="M1879" s="120"/>
      <c r="N1879" s="120"/>
      <c r="O1879" s="120"/>
      <c r="P1879" s="120"/>
      <c r="Q1879" s="120"/>
      <c r="R1879" s="120"/>
      <c r="S1879" s="120"/>
      <c r="T1879" s="120"/>
      <c r="U1879" s="120"/>
      <c r="V1879" s="120"/>
      <c r="W1879" s="120"/>
      <c r="X1879" s="120"/>
      <c r="Y1879" s="127"/>
      <c r="Z1879" s="127"/>
      <c r="AA1879" s="127"/>
      <c r="AB1879" s="127"/>
      <c r="AC1879" s="127"/>
      <c r="AD1879" s="127"/>
      <c r="AE1879" s="127"/>
      <c r="AF1879" s="127"/>
      <c r="AG1879" s="127"/>
      <c r="AH1879" s="127"/>
      <c r="AI1879" s="127"/>
      <c r="AJ1879" s="127"/>
      <c r="AK1879" s="127"/>
      <c r="AL1879" s="127"/>
      <c r="AM1879" s="127"/>
      <c r="AN1879" s="127"/>
      <c r="AO1879" s="127"/>
      <c r="AP1879" s="127"/>
      <c r="AR1879" s="113"/>
      <c r="AS1879" s="113"/>
      <c r="AT1879" s="113"/>
    </row>
    <row r="1880" spans="1:46" s="114" customFormat="1" x14ac:dyDescent="0.2">
      <c r="A1880" s="113"/>
      <c r="B1880" s="120"/>
      <c r="C1880" s="120"/>
      <c r="D1880" s="120"/>
      <c r="E1880" s="120"/>
      <c r="F1880" s="120"/>
      <c r="G1880" s="120"/>
      <c r="H1880" s="120"/>
      <c r="I1880" s="120"/>
      <c r="J1880" s="120"/>
      <c r="K1880" s="120"/>
      <c r="L1880" s="120"/>
      <c r="M1880" s="120"/>
      <c r="N1880" s="120"/>
      <c r="O1880" s="120"/>
      <c r="P1880" s="120"/>
      <c r="Q1880" s="120"/>
      <c r="R1880" s="120"/>
      <c r="S1880" s="120"/>
      <c r="T1880" s="120"/>
      <c r="U1880" s="120"/>
      <c r="V1880" s="120"/>
      <c r="W1880" s="120"/>
      <c r="X1880" s="120"/>
      <c r="Y1880" s="127"/>
      <c r="Z1880" s="127"/>
      <c r="AA1880" s="127"/>
      <c r="AB1880" s="127"/>
      <c r="AC1880" s="127"/>
      <c r="AD1880" s="127"/>
      <c r="AE1880" s="127"/>
      <c r="AF1880" s="127"/>
      <c r="AG1880" s="127"/>
      <c r="AH1880" s="127"/>
      <c r="AI1880" s="127"/>
      <c r="AJ1880" s="127"/>
      <c r="AK1880" s="127"/>
      <c r="AL1880" s="127"/>
      <c r="AM1880" s="127"/>
      <c r="AN1880" s="127"/>
      <c r="AO1880" s="127"/>
      <c r="AP1880" s="127"/>
      <c r="AR1880" s="113"/>
      <c r="AS1880" s="113"/>
      <c r="AT1880" s="113"/>
    </row>
    <row r="1881" spans="1:46" s="114" customFormat="1" x14ac:dyDescent="0.2">
      <c r="A1881" s="113"/>
      <c r="B1881" s="120"/>
      <c r="C1881" s="120"/>
      <c r="D1881" s="120"/>
      <c r="E1881" s="120"/>
      <c r="F1881" s="120"/>
      <c r="G1881" s="120"/>
      <c r="H1881" s="120"/>
      <c r="I1881" s="120"/>
      <c r="J1881" s="120"/>
      <c r="K1881" s="120"/>
      <c r="L1881" s="120"/>
      <c r="M1881" s="120"/>
      <c r="N1881" s="120"/>
      <c r="O1881" s="120"/>
      <c r="P1881" s="120"/>
      <c r="Q1881" s="120"/>
      <c r="R1881" s="120"/>
      <c r="S1881" s="120"/>
      <c r="T1881" s="120"/>
      <c r="U1881" s="120"/>
      <c r="V1881" s="120"/>
      <c r="W1881" s="120"/>
      <c r="X1881" s="120"/>
      <c r="Y1881" s="127"/>
      <c r="Z1881" s="127"/>
      <c r="AA1881" s="127"/>
      <c r="AB1881" s="127"/>
      <c r="AC1881" s="127"/>
      <c r="AD1881" s="127"/>
      <c r="AE1881" s="127"/>
      <c r="AF1881" s="127"/>
      <c r="AG1881" s="127"/>
      <c r="AH1881" s="127"/>
      <c r="AI1881" s="127"/>
      <c r="AJ1881" s="127"/>
      <c r="AK1881" s="127"/>
      <c r="AL1881" s="127"/>
      <c r="AM1881" s="127"/>
      <c r="AN1881" s="127"/>
      <c r="AO1881" s="127"/>
      <c r="AP1881" s="127"/>
      <c r="AR1881" s="113"/>
      <c r="AS1881" s="113"/>
      <c r="AT1881" s="113"/>
    </row>
    <row r="1882" spans="1:46" s="114" customFormat="1" x14ac:dyDescent="0.2">
      <c r="A1882" s="113"/>
      <c r="B1882" s="120"/>
      <c r="C1882" s="120"/>
      <c r="D1882" s="120"/>
      <c r="E1882" s="120"/>
      <c r="F1882" s="120"/>
      <c r="G1882" s="120"/>
      <c r="H1882" s="120"/>
      <c r="I1882" s="120"/>
      <c r="J1882" s="120"/>
      <c r="K1882" s="120"/>
      <c r="L1882" s="120"/>
      <c r="M1882" s="120"/>
      <c r="N1882" s="120"/>
      <c r="O1882" s="120"/>
      <c r="P1882" s="120"/>
      <c r="Q1882" s="120"/>
      <c r="R1882" s="120"/>
      <c r="S1882" s="120"/>
      <c r="T1882" s="120"/>
      <c r="U1882" s="120"/>
      <c r="V1882" s="120"/>
      <c r="W1882" s="120"/>
      <c r="X1882" s="120"/>
      <c r="Y1882" s="127"/>
      <c r="Z1882" s="127"/>
      <c r="AA1882" s="127"/>
      <c r="AB1882" s="127"/>
      <c r="AC1882" s="127"/>
      <c r="AD1882" s="127"/>
      <c r="AE1882" s="127"/>
      <c r="AF1882" s="127"/>
      <c r="AG1882" s="127"/>
      <c r="AH1882" s="127"/>
      <c r="AI1882" s="127"/>
      <c r="AJ1882" s="127"/>
      <c r="AK1882" s="127"/>
      <c r="AL1882" s="127"/>
      <c r="AM1882" s="127"/>
      <c r="AN1882" s="127"/>
      <c r="AO1882" s="127"/>
      <c r="AP1882" s="127"/>
      <c r="AR1882" s="113"/>
      <c r="AS1882" s="113"/>
      <c r="AT1882" s="113"/>
    </row>
    <row r="1883" spans="1:46" s="114" customFormat="1" x14ac:dyDescent="0.2">
      <c r="A1883" s="113"/>
      <c r="B1883" s="120"/>
      <c r="C1883" s="120"/>
      <c r="D1883" s="120"/>
      <c r="E1883" s="120"/>
      <c r="F1883" s="120"/>
      <c r="G1883" s="120"/>
      <c r="H1883" s="120"/>
      <c r="I1883" s="120"/>
      <c r="J1883" s="120"/>
      <c r="K1883" s="120"/>
      <c r="L1883" s="120"/>
      <c r="M1883" s="120"/>
      <c r="N1883" s="120"/>
      <c r="O1883" s="120"/>
      <c r="P1883" s="120"/>
      <c r="Q1883" s="120"/>
      <c r="R1883" s="120"/>
      <c r="S1883" s="120"/>
      <c r="T1883" s="120"/>
      <c r="U1883" s="120"/>
      <c r="V1883" s="120"/>
      <c r="W1883" s="120"/>
      <c r="X1883" s="120"/>
      <c r="Y1883" s="127"/>
      <c r="Z1883" s="127"/>
      <c r="AA1883" s="127"/>
      <c r="AB1883" s="127"/>
      <c r="AC1883" s="127"/>
      <c r="AD1883" s="127"/>
      <c r="AE1883" s="127"/>
      <c r="AF1883" s="127"/>
      <c r="AG1883" s="127"/>
      <c r="AH1883" s="127"/>
      <c r="AI1883" s="127"/>
      <c r="AJ1883" s="127"/>
      <c r="AK1883" s="127"/>
      <c r="AL1883" s="127"/>
      <c r="AM1883" s="127"/>
      <c r="AN1883" s="127"/>
      <c r="AO1883" s="127"/>
      <c r="AP1883" s="127"/>
      <c r="AR1883" s="113"/>
      <c r="AS1883" s="113"/>
      <c r="AT1883" s="113"/>
    </row>
    <row r="1884" spans="1:46" s="114" customFormat="1" x14ac:dyDescent="0.2">
      <c r="A1884" s="113"/>
      <c r="B1884" s="120"/>
      <c r="C1884" s="120"/>
      <c r="D1884" s="120"/>
      <c r="E1884" s="120"/>
      <c r="F1884" s="120"/>
      <c r="G1884" s="120"/>
      <c r="H1884" s="120"/>
      <c r="I1884" s="120"/>
      <c r="J1884" s="120"/>
      <c r="K1884" s="120"/>
      <c r="L1884" s="120"/>
      <c r="M1884" s="120"/>
      <c r="N1884" s="120"/>
      <c r="O1884" s="120"/>
      <c r="P1884" s="120"/>
      <c r="Q1884" s="120"/>
      <c r="R1884" s="120"/>
      <c r="S1884" s="120"/>
      <c r="T1884" s="120"/>
      <c r="U1884" s="120"/>
      <c r="V1884" s="120"/>
      <c r="W1884" s="120"/>
      <c r="X1884" s="120"/>
      <c r="Y1884" s="127"/>
      <c r="Z1884" s="127"/>
      <c r="AA1884" s="127"/>
      <c r="AB1884" s="127"/>
      <c r="AC1884" s="127"/>
      <c r="AD1884" s="127"/>
      <c r="AE1884" s="127"/>
      <c r="AF1884" s="127"/>
      <c r="AG1884" s="127"/>
      <c r="AH1884" s="127"/>
      <c r="AI1884" s="127"/>
      <c r="AJ1884" s="127"/>
      <c r="AK1884" s="127"/>
      <c r="AL1884" s="127"/>
      <c r="AM1884" s="127"/>
      <c r="AN1884" s="127"/>
      <c r="AO1884" s="127"/>
      <c r="AP1884" s="127"/>
      <c r="AR1884" s="113"/>
      <c r="AS1884" s="113"/>
      <c r="AT1884" s="113"/>
    </row>
    <row r="1885" spans="1:46" s="114" customFormat="1" x14ac:dyDescent="0.2">
      <c r="A1885" s="113"/>
      <c r="B1885" s="120"/>
      <c r="C1885" s="120"/>
      <c r="D1885" s="120"/>
      <c r="E1885" s="120"/>
      <c r="F1885" s="120"/>
      <c r="G1885" s="120"/>
      <c r="H1885" s="120"/>
      <c r="I1885" s="120"/>
      <c r="J1885" s="120"/>
      <c r="K1885" s="120"/>
      <c r="L1885" s="120"/>
      <c r="M1885" s="120"/>
      <c r="N1885" s="120"/>
      <c r="O1885" s="120"/>
      <c r="P1885" s="120"/>
      <c r="Q1885" s="120"/>
      <c r="R1885" s="120"/>
      <c r="S1885" s="120"/>
      <c r="T1885" s="120"/>
      <c r="U1885" s="120"/>
      <c r="V1885" s="120"/>
      <c r="W1885" s="120"/>
      <c r="X1885" s="120"/>
      <c r="Y1885" s="127"/>
      <c r="Z1885" s="127"/>
      <c r="AA1885" s="127"/>
      <c r="AB1885" s="127"/>
      <c r="AC1885" s="127"/>
      <c r="AD1885" s="127"/>
      <c r="AE1885" s="127"/>
      <c r="AF1885" s="127"/>
      <c r="AG1885" s="127"/>
      <c r="AH1885" s="127"/>
      <c r="AI1885" s="127"/>
      <c r="AJ1885" s="127"/>
      <c r="AK1885" s="127"/>
      <c r="AL1885" s="127"/>
      <c r="AM1885" s="127"/>
      <c r="AN1885" s="127"/>
      <c r="AO1885" s="127"/>
      <c r="AP1885" s="127"/>
      <c r="AR1885" s="113"/>
      <c r="AS1885" s="113"/>
      <c r="AT1885" s="113"/>
    </row>
    <row r="1886" spans="1:46" s="114" customFormat="1" x14ac:dyDescent="0.2">
      <c r="A1886" s="113"/>
      <c r="B1886" s="120"/>
      <c r="C1886" s="120"/>
      <c r="D1886" s="120"/>
      <c r="E1886" s="120"/>
      <c r="F1886" s="120"/>
      <c r="G1886" s="120"/>
      <c r="H1886" s="120"/>
      <c r="I1886" s="120"/>
      <c r="J1886" s="120"/>
      <c r="K1886" s="120"/>
      <c r="L1886" s="120"/>
      <c r="M1886" s="120"/>
      <c r="N1886" s="120"/>
      <c r="O1886" s="120"/>
      <c r="P1886" s="120"/>
      <c r="Q1886" s="120"/>
      <c r="R1886" s="120"/>
      <c r="S1886" s="120"/>
      <c r="T1886" s="120"/>
      <c r="U1886" s="120"/>
      <c r="V1886" s="120"/>
      <c r="W1886" s="120"/>
      <c r="X1886" s="120"/>
      <c r="Y1886" s="127"/>
      <c r="Z1886" s="127"/>
      <c r="AA1886" s="127"/>
      <c r="AB1886" s="127"/>
      <c r="AC1886" s="127"/>
      <c r="AD1886" s="127"/>
      <c r="AE1886" s="127"/>
      <c r="AF1886" s="127"/>
      <c r="AG1886" s="127"/>
      <c r="AH1886" s="127"/>
      <c r="AI1886" s="127"/>
      <c r="AJ1886" s="127"/>
      <c r="AK1886" s="127"/>
      <c r="AL1886" s="127"/>
      <c r="AM1886" s="127"/>
      <c r="AN1886" s="127"/>
      <c r="AO1886" s="127"/>
      <c r="AP1886" s="127"/>
      <c r="AR1886" s="113"/>
      <c r="AS1886" s="113"/>
      <c r="AT1886" s="113"/>
    </row>
    <row r="1887" spans="1:46" s="114" customFormat="1" x14ac:dyDescent="0.2">
      <c r="A1887" s="113"/>
      <c r="B1887" s="120"/>
      <c r="C1887" s="120"/>
      <c r="D1887" s="120"/>
      <c r="E1887" s="120"/>
      <c r="F1887" s="120"/>
      <c r="G1887" s="120"/>
      <c r="H1887" s="120"/>
      <c r="I1887" s="120"/>
      <c r="J1887" s="120"/>
      <c r="K1887" s="120"/>
      <c r="L1887" s="120"/>
      <c r="M1887" s="120"/>
      <c r="N1887" s="120"/>
      <c r="O1887" s="120"/>
      <c r="P1887" s="120"/>
      <c r="Q1887" s="120"/>
      <c r="R1887" s="120"/>
      <c r="S1887" s="120"/>
      <c r="T1887" s="120"/>
      <c r="U1887" s="120"/>
      <c r="V1887" s="120"/>
      <c r="W1887" s="120"/>
      <c r="X1887" s="120"/>
      <c r="Y1887" s="127"/>
      <c r="Z1887" s="127"/>
      <c r="AA1887" s="127"/>
      <c r="AB1887" s="127"/>
      <c r="AC1887" s="127"/>
      <c r="AD1887" s="127"/>
      <c r="AE1887" s="127"/>
      <c r="AF1887" s="127"/>
      <c r="AG1887" s="127"/>
      <c r="AH1887" s="127"/>
      <c r="AI1887" s="127"/>
      <c r="AJ1887" s="127"/>
      <c r="AK1887" s="127"/>
      <c r="AL1887" s="127"/>
      <c r="AM1887" s="127"/>
      <c r="AN1887" s="127"/>
      <c r="AO1887" s="127"/>
      <c r="AP1887" s="127"/>
      <c r="AR1887" s="113"/>
      <c r="AS1887" s="113"/>
      <c r="AT1887" s="113"/>
    </row>
    <row r="1888" spans="1:46" s="114" customFormat="1" x14ac:dyDescent="0.2">
      <c r="A1888" s="113"/>
      <c r="B1888" s="120"/>
      <c r="C1888" s="120"/>
      <c r="D1888" s="120"/>
      <c r="E1888" s="120"/>
      <c r="F1888" s="120"/>
      <c r="G1888" s="120"/>
      <c r="H1888" s="120"/>
      <c r="I1888" s="120"/>
      <c r="J1888" s="120"/>
      <c r="K1888" s="120"/>
      <c r="L1888" s="120"/>
      <c r="M1888" s="120"/>
      <c r="N1888" s="120"/>
      <c r="O1888" s="120"/>
      <c r="P1888" s="120"/>
      <c r="Q1888" s="120"/>
      <c r="R1888" s="120"/>
      <c r="S1888" s="120"/>
      <c r="T1888" s="120"/>
      <c r="U1888" s="120"/>
      <c r="V1888" s="120"/>
      <c r="W1888" s="120"/>
      <c r="X1888" s="120"/>
      <c r="Y1888" s="127"/>
      <c r="Z1888" s="127"/>
      <c r="AA1888" s="127"/>
      <c r="AB1888" s="127"/>
      <c r="AC1888" s="127"/>
      <c r="AD1888" s="127"/>
      <c r="AE1888" s="127"/>
      <c r="AF1888" s="127"/>
      <c r="AG1888" s="127"/>
      <c r="AH1888" s="127"/>
      <c r="AI1888" s="127"/>
      <c r="AJ1888" s="127"/>
      <c r="AK1888" s="127"/>
      <c r="AL1888" s="127"/>
      <c r="AM1888" s="127"/>
      <c r="AN1888" s="127"/>
      <c r="AO1888" s="127"/>
      <c r="AP1888" s="127"/>
      <c r="AR1888" s="113"/>
      <c r="AS1888" s="113"/>
      <c r="AT1888" s="113"/>
    </row>
    <row r="1889" spans="1:46" s="114" customFormat="1" x14ac:dyDescent="0.2">
      <c r="A1889" s="113"/>
      <c r="B1889" s="120"/>
      <c r="C1889" s="120"/>
      <c r="D1889" s="120"/>
      <c r="E1889" s="120"/>
      <c r="F1889" s="120"/>
      <c r="G1889" s="120"/>
      <c r="H1889" s="120"/>
      <c r="I1889" s="120"/>
      <c r="J1889" s="120"/>
      <c r="K1889" s="120"/>
      <c r="L1889" s="120"/>
      <c r="M1889" s="120"/>
      <c r="N1889" s="120"/>
      <c r="O1889" s="120"/>
      <c r="P1889" s="120"/>
      <c r="Q1889" s="120"/>
      <c r="R1889" s="120"/>
      <c r="S1889" s="120"/>
      <c r="T1889" s="120"/>
      <c r="U1889" s="120"/>
      <c r="V1889" s="120"/>
      <c r="W1889" s="120"/>
      <c r="X1889" s="120"/>
      <c r="Y1889" s="127"/>
      <c r="Z1889" s="127"/>
      <c r="AA1889" s="127"/>
      <c r="AB1889" s="127"/>
      <c r="AC1889" s="127"/>
      <c r="AD1889" s="127"/>
      <c r="AE1889" s="127"/>
      <c r="AF1889" s="127"/>
      <c r="AG1889" s="127"/>
      <c r="AH1889" s="127"/>
      <c r="AI1889" s="127"/>
      <c r="AJ1889" s="127"/>
      <c r="AK1889" s="127"/>
      <c r="AL1889" s="127"/>
      <c r="AM1889" s="127"/>
      <c r="AN1889" s="127"/>
      <c r="AO1889" s="127"/>
      <c r="AP1889" s="127"/>
      <c r="AR1889" s="113"/>
      <c r="AS1889" s="113"/>
      <c r="AT1889" s="113"/>
    </row>
    <row r="1890" spans="1:46" s="114" customFormat="1" x14ac:dyDescent="0.2">
      <c r="A1890" s="113"/>
      <c r="B1890" s="120"/>
      <c r="C1890" s="120"/>
      <c r="D1890" s="120"/>
      <c r="E1890" s="120"/>
      <c r="F1890" s="120"/>
      <c r="G1890" s="120"/>
      <c r="H1890" s="120"/>
      <c r="I1890" s="120"/>
      <c r="J1890" s="120"/>
      <c r="K1890" s="120"/>
      <c r="L1890" s="120"/>
      <c r="M1890" s="120"/>
      <c r="N1890" s="120"/>
      <c r="O1890" s="120"/>
      <c r="P1890" s="120"/>
      <c r="Q1890" s="120"/>
      <c r="R1890" s="120"/>
      <c r="S1890" s="120"/>
      <c r="T1890" s="120"/>
      <c r="U1890" s="120"/>
      <c r="V1890" s="120"/>
      <c r="W1890" s="120"/>
      <c r="X1890" s="120"/>
      <c r="Y1890" s="127"/>
      <c r="Z1890" s="127"/>
      <c r="AA1890" s="127"/>
      <c r="AB1890" s="127"/>
      <c r="AC1890" s="127"/>
      <c r="AD1890" s="127"/>
      <c r="AE1890" s="127"/>
      <c r="AF1890" s="127"/>
      <c r="AG1890" s="127"/>
      <c r="AH1890" s="127"/>
      <c r="AI1890" s="127"/>
      <c r="AJ1890" s="127"/>
      <c r="AK1890" s="127"/>
      <c r="AL1890" s="127"/>
      <c r="AM1890" s="127"/>
      <c r="AN1890" s="127"/>
      <c r="AO1890" s="127"/>
      <c r="AP1890" s="127"/>
      <c r="AR1890" s="113"/>
      <c r="AS1890" s="113"/>
      <c r="AT1890" s="113"/>
    </row>
    <row r="1891" spans="1:46" s="114" customFormat="1" x14ac:dyDescent="0.2">
      <c r="A1891" s="113"/>
      <c r="B1891" s="120"/>
      <c r="C1891" s="120"/>
      <c r="D1891" s="120"/>
      <c r="E1891" s="120"/>
      <c r="F1891" s="120"/>
      <c r="G1891" s="120"/>
      <c r="H1891" s="120"/>
      <c r="I1891" s="120"/>
      <c r="J1891" s="120"/>
      <c r="K1891" s="120"/>
      <c r="L1891" s="120"/>
      <c r="M1891" s="120"/>
      <c r="N1891" s="120"/>
      <c r="O1891" s="120"/>
      <c r="P1891" s="120"/>
      <c r="Q1891" s="120"/>
      <c r="R1891" s="120"/>
      <c r="S1891" s="120"/>
      <c r="T1891" s="120"/>
      <c r="U1891" s="120"/>
      <c r="V1891" s="120"/>
      <c r="W1891" s="120"/>
      <c r="X1891" s="120"/>
      <c r="Y1891" s="127"/>
      <c r="Z1891" s="127"/>
      <c r="AA1891" s="127"/>
      <c r="AB1891" s="127"/>
      <c r="AC1891" s="127"/>
      <c r="AD1891" s="127"/>
      <c r="AE1891" s="127"/>
      <c r="AF1891" s="127"/>
      <c r="AG1891" s="127"/>
      <c r="AH1891" s="127"/>
      <c r="AI1891" s="127"/>
      <c r="AJ1891" s="127"/>
      <c r="AK1891" s="127"/>
      <c r="AL1891" s="127"/>
      <c r="AM1891" s="127"/>
      <c r="AN1891" s="127"/>
      <c r="AO1891" s="127"/>
      <c r="AP1891" s="127"/>
      <c r="AR1891" s="113"/>
      <c r="AS1891" s="113"/>
      <c r="AT1891" s="113"/>
    </row>
    <row r="1892" spans="1:46" s="114" customFormat="1" x14ac:dyDescent="0.2">
      <c r="A1892" s="113"/>
      <c r="B1892" s="120"/>
      <c r="C1892" s="120"/>
      <c r="D1892" s="120"/>
      <c r="E1892" s="120"/>
      <c r="F1892" s="120"/>
      <c r="G1892" s="120"/>
      <c r="H1892" s="120"/>
      <c r="I1892" s="120"/>
      <c r="J1892" s="120"/>
      <c r="K1892" s="120"/>
      <c r="L1892" s="120"/>
      <c r="M1892" s="120"/>
      <c r="N1892" s="120"/>
      <c r="O1892" s="120"/>
      <c r="P1892" s="120"/>
      <c r="Q1892" s="120"/>
      <c r="R1892" s="120"/>
      <c r="S1892" s="120"/>
      <c r="T1892" s="120"/>
      <c r="U1892" s="120"/>
      <c r="V1892" s="120"/>
      <c r="W1892" s="120"/>
      <c r="X1892" s="120"/>
      <c r="Y1892" s="127"/>
      <c r="Z1892" s="127"/>
      <c r="AA1892" s="127"/>
      <c r="AB1892" s="127"/>
      <c r="AC1892" s="127"/>
      <c r="AD1892" s="127"/>
      <c r="AE1892" s="127"/>
      <c r="AF1892" s="127"/>
      <c r="AG1892" s="127"/>
      <c r="AH1892" s="127"/>
      <c r="AI1892" s="127"/>
      <c r="AJ1892" s="127"/>
      <c r="AK1892" s="127"/>
      <c r="AL1892" s="127"/>
      <c r="AM1892" s="127"/>
      <c r="AN1892" s="127"/>
      <c r="AO1892" s="127"/>
      <c r="AP1892" s="127"/>
      <c r="AR1892" s="113"/>
      <c r="AS1892" s="113"/>
      <c r="AT1892" s="113"/>
    </row>
    <row r="1893" spans="1:46" s="114" customFormat="1" x14ac:dyDescent="0.2">
      <c r="A1893" s="113"/>
      <c r="B1893" s="120"/>
      <c r="C1893" s="120"/>
      <c r="D1893" s="120"/>
      <c r="E1893" s="120"/>
      <c r="F1893" s="120"/>
      <c r="G1893" s="120"/>
      <c r="H1893" s="120"/>
      <c r="I1893" s="120"/>
      <c r="J1893" s="120"/>
      <c r="K1893" s="120"/>
      <c r="L1893" s="120"/>
      <c r="M1893" s="120"/>
      <c r="N1893" s="120"/>
      <c r="O1893" s="120"/>
      <c r="P1893" s="120"/>
      <c r="Q1893" s="120"/>
      <c r="R1893" s="120"/>
      <c r="S1893" s="120"/>
      <c r="T1893" s="120"/>
      <c r="U1893" s="120"/>
      <c r="V1893" s="120"/>
      <c r="W1893" s="120"/>
      <c r="X1893" s="120"/>
      <c r="Y1893" s="127"/>
      <c r="Z1893" s="127"/>
      <c r="AA1893" s="127"/>
      <c r="AB1893" s="127"/>
      <c r="AC1893" s="127"/>
      <c r="AD1893" s="127"/>
      <c r="AE1893" s="127"/>
      <c r="AF1893" s="127"/>
      <c r="AG1893" s="127"/>
      <c r="AH1893" s="127"/>
      <c r="AI1893" s="127"/>
      <c r="AJ1893" s="127"/>
      <c r="AK1893" s="127"/>
      <c r="AL1893" s="127"/>
      <c r="AM1893" s="127"/>
      <c r="AN1893" s="127"/>
      <c r="AO1893" s="127"/>
      <c r="AP1893" s="127"/>
      <c r="AR1893" s="113"/>
      <c r="AS1893" s="113"/>
      <c r="AT1893" s="113"/>
    </row>
    <row r="1894" spans="1:46" s="114" customFormat="1" x14ac:dyDescent="0.2">
      <c r="A1894" s="113"/>
      <c r="B1894" s="120"/>
      <c r="C1894" s="120"/>
      <c r="D1894" s="120"/>
      <c r="E1894" s="120"/>
      <c r="F1894" s="120"/>
      <c r="G1894" s="120"/>
      <c r="H1894" s="120"/>
      <c r="I1894" s="120"/>
      <c r="J1894" s="120"/>
      <c r="K1894" s="120"/>
      <c r="L1894" s="120"/>
      <c r="M1894" s="120"/>
      <c r="N1894" s="120"/>
      <c r="O1894" s="120"/>
      <c r="P1894" s="120"/>
      <c r="Q1894" s="120"/>
      <c r="R1894" s="120"/>
      <c r="S1894" s="120"/>
      <c r="T1894" s="120"/>
      <c r="U1894" s="120"/>
      <c r="V1894" s="120"/>
      <c r="W1894" s="120"/>
      <c r="X1894" s="120"/>
      <c r="Y1894" s="127"/>
      <c r="Z1894" s="127"/>
      <c r="AA1894" s="127"/>
      <c r="AB1894" s="127"/>
      <c r="AC1894" s="127"/>
      <c r="AD1894" s="127"/>
      <c r="AE1894" s="127"/>
      <c r="AF1894" s="127"/>
      <c r="AG1894" s="127"/>
      <c r="AH1894" s="127"/>
      <c r="AI1894" s="127"/>
      <c r="AJ1894" s="127"/>
      <c r="AK1894" s="127"/>
      <c r="AL1894" s="127"/>
      <c r="AM1894" s="127"/>
      <c r="AN1894" s="127"/>
      <c r="AO1894" s="127"/>
      <c r="AP1894" s="127"/>
      <c r="AR1894" s="113"/>
      <c r="AS1894" s="113"/>
      <c r="AT1894" s="113"/>
    </row>
    <row r="1895" spans="1:46" s="114" customFormat="1" x14ac:dyDescent="0.2">
      <c r="A1895" s="113"/>
      <c r="B1895" s="120"/>
      <c r="C1895" s="120"/>
      <c r="D1895" s="120"/>
      <c r="E1895" s="120"/>
      <c r="F1895" s="120"/>
      <c r="G1895" s="120"/>
      <c r="H1895" s="120"/>
      <c r="I1895" s="120"/>
      <c r="J1895" s="120"/>
      <c r="K1895" s="120"/>
      <c r="L1895" s="120"/>
      <c r="M1895" s="120"/>
      <c r="N1895" s="120"/>
      <c r="O1895" s="120"/>
      <c r="P1895" s="120"/>
      <c r="Q1895" s="120"/>
      <c r="R1895" s="120"/>
      <c r="S1895" s="120"/>
      <c r="T1895" s="120"/>
      <c r="U1895" s="120"/>
      <c r="V1895" s="120"/>
      <c r="W1895" s="120"/>
      <c r="X1895" s="120"/>
      <c r="Y1895" s="127"/>
      <c r="Z1895" s="127"/>
      <c r="AA1895" s="127"/>
      <c r="AB1895" s="127"/>
      <c r="AC1895" s="127"/>
      <c r="AD1895" s="127"/>
      <c r="AE1895" s="127"/>
      <c r="AF1895" s="127"/>
      <c r="AG1895" s="127"/>
      <c r="AH1895" s="127"/>
      <c r="AI1895" s="127"/>
      <c r="AJ1895" s="127"/>
      <c r="AK1895" s="127"/>
      <c r="AL1895" s="127"/>
      <c r="AM1895" s="127"/>
      <c r="AN1895" s="127"/>
      <c r="AO1895" s="127"/>
      <c r="AP1895" s="127"/>
      <c r="AR1895" s="113"/>
      <c r="AS1895" s="113"/>
      <c r="AT1895" s="113"/>
    </row>
    <row r="1896" spans="1:46" s="114" customFormat="1" x14ac:dyDescent="0.2">
      <c r="A1896" s="113"/>
      <c r="B1896" s="120"/>
      <c r="C1896" s="120"/>
      <c r="D1896" s="120"/>
      <c r="E1896" s="120"/>
      <c r="F1896" s="120"/>
      <c r="G1896" s="120"/>
      <c r="H1896" s="120"/>
      <c r="I1896" s="120"/>
      <c r="J1896" s="120"/>
      <c r="K1896" s="120"/>
      <c r="L1896" s="120"/>
      <c r="M1896" s="120"/>
      <c r="N1896" s="120"/>
      <c r="O1896" s="120"/>
      <c r="P1896" s="120"/>
      <c r="Q1896" s="120"/>
      <c r="R1896" s="120"/>
      <c r="S1896" s="120"/>
      <c r="T1896" s="120"/>
      <c r="U1896" s="120"/>
      <c r="V1896" s="120"/>
      <c r="W1896" s="120"/>
      <c r="X1896" s="120"/>
      <c r="Y1896" s="127"/>
      <c r="Z1896" s="127"/>
      <c r="AA1896" s="127"/>
      <c r="AB1896" s="127"/>
      <c r="AC1896" s="127"/>
      <c r="AD1896" s="127"/>
      <c r="AE1896" s="127"/>
      <c r="AF1896" s="127"/>
      <c r="AG1896" s="127"/>
      <c r="AH1896" s="127"/>
      <c r="AI1896" s="127"/>
      <c r="AJ1896" s="127"/>
      <c r="AK1896" s="127"/>
      <c r="AL1896" s="127"/>
      <c r="AM1896" s="127"/>
      <c r="AN1896" s="127"/>
      <c r="AO1896" s="127"/>
      <c r="AP1896" s="127"/>
      <c r="AR1896" s="113"/>
      <c r="AS1896" s="113"/>
      <c r="AT1896" s="113"/>
    </row>
    <row r="1897" spans="1:46" s="114" customFormat="1" x14ac:dyDescent="0.2">
      <c r="A1897" s="113"/>
      <c r="B1897" s="120"/>
      <c r="C1897" s="120"/>
      <c r="D1897" s="120"/>
      <c r="E1897" s="120"/>
      <c r="F1897" s="120"/>
      <c r="G1897" s="120"/>
      <c r="H1897" s="120"/>
      <c r="I1897" s="120"/>
      <c r="J1897" s="120"/>
      <c r="K1897" s="120"/>
      <c r="L1897" s="120"/>
      <c r="M1897" s="120"/>
      <c r="N1897" s="120"/>
      <c r="O1897" s="120"/>
      <c r="P1897" s="120"/>
      <c r="Q1897" s="120"/>
      <c r="R1897" s="120"/>
      <c r="S1897" s="120"/>
      <c r="T1897" s="120"/>
      <c r="U1897" s="120"/>
      <c r="V1897" s="120"/>
      <c r="W1897" s="120"/>
      <c r="X1897" s="120"/>
      <c r="Y1897" s="127"/>
      <c r="Z1897" s="127"/>
      <c r="AA1897" s="127"/>
      <c r="AB1897" s="127"/>
      <c r="AC1897" s="127"/>
      <c r="AD1897" s="127"/>
      <c r="AE1897" s="127"/>
      <c r="AF1897" s="127"/>
      <c r="AG1897" s="127"/>
      <c r="AH1897" s="127"/>
      <c r="AI1897" s="127"/>
      <c r="AJ1897" s="127"/>
      <c r="AK1897" s="127"/>
      <c r="AL1897" s="127"/>
      <c r="AM1897" s="127"/>
      <c r="AN1897" s="127"/>
      <c r="AO1897" s="127"/>
      <c r="AP1897" s="127"/>
      <c r="AR1897" s="113"/>
      <c r="AS1897" s="113"/>
      <c r="AT1897" s="113"/>
    </row>
    <row r="1898" spans="1:46" s="114" customFormat="1" x14ac:dyDescent="0.2">
      <c r="A1898" s="113"/>
      <c r="B1898" s="120"/>
      <c r="C1898" s="120"/>
      <c r="D1898" s="120"/>
      <c r="E1898" s="120"/>
      <c r="F1898" s="120"/>
      <c r="G1898" s="120"/>
      <c r="H1898" s="120"/>
      <c r="I1898" s="120"/>
      <c r="J1898" s="120"/>
      <c r="K1898" s="120"/>
      <c r="L1898" s="120"/>
      <c r="M1898" s="120"/>
      <c r="N1898" s="120"/>
      <c r="O1898" s="120"/>
      <c r="P1898" s="120"/>
      <c r="Q1898" s="120"/>
      <c r="R1898" s="120"/>
      <c r="S1898" s="120"/>
      <c r="T1898" s="120"/>
      <c r="U1898" s="120"/>
      <c r="V1898" s="120"/>
      <c r="W1898" s="120"/>
      <c r="X1898" s="120"/>
      <c r="Y1898" s="127"/>
      <c r="Z1898" s="127"/>
      <c r="AA1898" s="127"/>
      <c r="AB1898" s="127"/>
      <c r="AC1898" s="127"/>
      <c r="AD1898" s="127"/>
      <c r="AE1898" s="127"/>
      <c r="AF1898" s="127"/>
      <c r="AG1898" s="127"/>
      <c r="AH1898" s="127"/>
      <c r="AI1898" s="127"/>
      <c r="AJ1898" s="127"/>
      <c r="AK1898" s="127"/>
      <c r="AL1898" s="127"/>
      <c r="AM1898" s="127"/>
      <c r="AN1898" s="127"/>
      <c r="AO1898" s="127"/>
      <c r="AP1898" s="127"/>
      <c r="AR1898" s="113"/>
      <c r="AS1898" s="113"/>
      <c r="AT1898" s="113"/>
    </row>
    <row r="1899" spans="1:46" s="114" customFormat="1" x14ac:dyDescent="0.2">
      <c r="A1899" s="113"/>
      <c r="B1899" s="120"/>
      <c r="C1899" s="120"/>
      <c r="D1899" s="120"/>
      <c r="E1899" s="120"/>
      <c r="F1899" s="120"/>
      <c r="G1899" s="120"/>
      <c r="H1899" s="120"/>
      <c r="I1899" s="120"/>
      <c r="J1899" s="120"/>
      <c r="K1899" s="120"/>
      <c r="L1899" s="120"/>
      <c r="M1899" s="120"/>
      <c r="N1899" s="120"/>
      <c r="O1899" s="120"/>
      <c r="P1899" s="120"/>
      <c r="Q1899" s="120"/>
      <c r="R1899" s="120"/>
      <c r="S1899" s="120"/>
      <c r="T1899" s="120"/>
      <c r="U1899" s="120"/>
      <c r="V1899" s="120"/>
      <c r="W1899" s="120"/>
      <c r="X1899" s="120"/>
      <c r="Y1899" s="127"/>
      <c r="Z1899" s="127"/>
      <c r="AA1899" s="127"/>
      <c r="AB1899" s="127"/>
      <c r="AC1899" s="127"/>
      <c r="AD1899" s="127"/>
      <c r="AE1899" s="127"/>
      <c r="AF1899" s="127"/>
      <c r="AG1899" s="127"/>
      <c r="AH1899" s="127"/>
      <c r="AI1899" s="127"/>
      <c r="AJ1899" s="127"/>
      <c r="AK1899" s="127"/>
      <c r="AL1899" s="127"/>
      <c r="AM1899" s="127"/>
      <c r="AN1899" s="127"/>
      <c r="AO1899" s="127"/>
      <c r="AP1899" s="127"/>
      <c r="AR1899" s="113"/>
      <c r="AS1899" s="113"/>
      <c r="AT1899" s="113"/>
    </row>
    <row r="1900" spans="1:46" s="114" customFormat="1" x14ac:dyDescent="0.2">
      <c r="A1900" s="113"/>
      <c r="B1900" s="120"/>
      <c r="C1900" s="120"/>
      <c r="D1900" s="120"/>
      <c r="E1900" s="120"/>
      <c r="F1900" s="120"/>
      <c r="G1900" s="120"/>
      <c r="H1900" s="120"/>
      <c r="I1900" s="120"/>
      <c r="J1900" s="120"/>
      <c r="K1900" s="120"/>
      <c r="L1900" s="120"/>
      <c r="M1900" s="120"/>
      <c r="N1900" s="120"/>
      <c r="O1900" s="120"/>
      <c r="P1900" s="120"/>
      <c r="Q1900" s="120"/>
      <c r="R1900" s="120"/>
      <c r="S1900" s="120"/>
      <c r="T1900" s="120"/>
      <c r="U1900" s="120"/>
      <c r="V1900" s="120"/>
      <c r="W1900" s="120"/>
      <c r="X1900" s="120"/>
      <c r="Y1900" s="127"/>
      <c r="Z1900" s="127"/>
      <c r="AA1900" s="127"/>
      <c r="AB1900" s="127"/>
      <c r="AC1900" s="127"/>
      <c r="AD1900" s="127"/>
      <c r="AE1900" s="127"/>
      <c r="AF1900" s="127"/>
      <c r="AG1900" s="127"/>
      <c r="AH1900" s="127"/>
      <c r="AI1900" s="127"/>
      <c r="AJ1900" s="127"/>
      <c r="AK1900" s="127"/>
      <c r="AL1900" s="127"/>
      <c r="AM1900" s="127"/>
      <c r="AN1900" s="127"/>
      <c r="AO1900" s="127"/>
      <c r="AP1900" s="127"/>
      <c r="AR1900" s="113"/>
      <c r="AS1900" s="113"/>
      <c r="AT1900" s="113"/>
    </row>
    <row r="1901" spans="1:46" s="114" customFormat="1" x14ac:dyDescent="0.2">
      <c r="A1901" s="113"/>
      <c r="B1901" s="120"/>
      <c r="C1901" s="120"/>
      <c r="D1901" s="120"/>
      <c r="E1901" s="120"/>
      <c r="F1901" s="120"/>
      <c r="G1901" s="120"/>
      <c r="H1901" s="120"/>
      <c r="I1901" s="120"/>
      <c r="J1901" s="120"/>
      <c r="K1901" s="120"/>
      <c r="L1901" s="120"/>
      <c r="M1901" s="120"/>
      <c r="N1901" s="120"/>
      <c r="O1901" s="120"/>
      <c r="P1901" s="120"/>
      <c r="Q1901" s="120"/>
      <c r="R1901" s="120"/>
      <c r="S1901" s="120"/>
      <c r="T1901" s="120"/>
      <c r="U1901" s="120"/>
      <c r="V1901" s="120"/>
      <c r="W1901" s="120"/>
      <c r="X1901" s="120"/>
      <c r="Y1901" s="127"/>
      <c r="Z1901" s="127"/>
      <c r="AA1901" s="127"/>
      <c r="AB1901" s="127"/>
      <c r="AC1901" s="127"/>
      <c r="AD1901" s="127"/>
      <c r="AE1901" s="127"/>
      <c r="AF1901" s="127"/>
      <c r="AG1901" s="127"/>
      <c r="AH1901" s="127"/>
      <c r="AI1901" s="127"/>
      <c r="AJ1901" s="127"/>
      <c r="AK1901" s="127"/>
      <c r="AL1901" s="127"/>
      <c r="AM1901" s="127"/>
      <c r="AN1901" s="127"/>
      <c r="AO1901" s="127"/>
      <c r="AP1901" s="127"/>
      <c r="AR1901" s="113"/>
      <c r="AS1901" s="113"/>
      <c r="AT1901" s="113"/>
    </row>
    <row r="1902" spans="1:46" s="114" customFormat="1" x14ac:dyDescent="0.2">
      <c r="A1902" s="113"/>
      <c r="B1902" s="120"/>
      <c r="C1902" s="120"/>
      <c r="D1902" s="120"/>
      <c r="E1902" s="120"/>
      <c r="F1902" s="120"/>
      <c r="G1902" s="120"/>
      <c r="H1902" s="120"/>
      <c r="I1902" s="120"/>
      <c r="J1902" s="120"/>
      <c r="K1902" s="120"/>
      <c r="L1902" s="120"/>
      <c r="M1902" s="120"/>
      <c r="N1902" s="120"/>
      <c r="O1902" s="120"/>
      <c r="P1902" s="120"/>
      <c r="Q1902" s="120"/>
      <c r="R1902" s="120"/>
      <c r="S1902" s="120"/>
      <c r="T1902" s="120"/>
      <c r="U1902" s="120"/>
      <c r="V1902" s="120"/>
      <c r="W1902" s="120"/>
      <c r="X1902" s="120"/>
      <c r="Y1902" s="127"/>
      <c r="Z1902" s="127"/>
      <c r="AA1902" s="127"/>
      <c r="AB1902" s="127"/>
      <c r="AC1902" s="127"/>
      <c r="AD1902" s="127"/>
      <c r="AE1902" s="127"/>
      <c r="AF1902" s="127"/>
      <c r="AG1902" s="127"/>
      <c r="AH1902" s="127"/>
      <c r="AI1902" s="127"/>
      <c r="AJ1902" s="127"/>
      <c r="AK1902" s="127"/>
      <c r="AL1902" s="127"/>
      <c r="AM1902" s="127"/>
      <c r="AN1902" s="127"/>
      <c r="AO1902" s="127"/>
      <c r="AP1902" s="127"/>
      <c r="AR1902" s="113"/>
      <c r="AS1902" s="113"/>
      <c r="AT1902" s="113"/>
    </row>
    <row r="1903" spans="1:46" s="114" customFormat="1" x14ac:dyDescent="0.2">
      <c r="A1903" s="113"/>
      <c r="B1903" s="120"/>
      <c r="C1903" s="120"/>
      <c r="D1903" s="120"/>
      <c r="E1903" s="120"/>
      <c r="F1903" s="120"/>
      <c r="G1903" s="120"/>
      <c r="H1903" s="120"/>
      <c r="I1903" s="120"/>
      <c r="J1903" s="120"/>
      <c r="K1903" s="120"/>
      <c r="L1903" s="120"/>
      <c r="M1903" s="120"/>
      <c r="N1903" s="120"/>
      <c r="O1903" s="120"/>
      <c r="P1903" s="120"/>
      <c r="Q1903" s="120"/>
      <c r="R1903" s="120"/>
      <c r="S1903" s="120"/>
      <c r="T1903" s="120"/>
      <c r="U1903" s="120"/>
      <c r="V1903" s="120"/>
      <c r="W1903" s="120"/>
      <c r="X1903" s="120"/>
      <c r="Y1903" s="127"/>
      <c r="Z1903" s="127"/>
      <c r="AA1903" s="127"/>
      <c r="AB1903" s="127"/>
      <c r="AC1903" s="127"/>
      <c r="AD1903" s="127"/>
      <c r="AE1903" s="127"/>
      <c r="AF1903" s="127"/>
      <c r="AG1903" s="127"/>
      <c r="AH1903" s="127"/>
      <c r="AI1903" s="127"/>
      <c r="AJ1903" s="127"/>
      <c r="AK1903" s="127"/>
      <c r="AL1903" s="127"/>
      <c r="AM1903" s="127"/>
      <c r="AN1903" s="127"/>
      <c r="AO1903" s="127"/>
      <c r="AP1903" s="127"/>
      <c r="AR1903" s="113"/>
      <c r="AS1903" s="113"/>
      <c r="AT1903" s="113"/>
    </row>
    <row r="1904" spans="1:46" s="114" customFormat="1" x14ac:dyDescent="0.2">
      <c r="A1904" s="113"/>
      <c r="B1904" s="120"/>
      <c r="C1904" s="120"/>
      <c r="D1904" s="120"/>
      <c r="E1904" s="120"/>
      <c r="F1904" s="120"/>
      <c r="G1904" s="120"/>
      <c r="H1904" s="120"/>
      <c r="I1904" s="120"/>
      <c r="J1904" s="120"/>
      <c r="K1904" s="120"/>
      <c r="L1904" s="120"/>
      <c r="M1904" s="120"/>
      <c r="N1904" s="120"/>
      <c r="O1904" s="120"/>
      <c r="P1904" s="120"/>
      <c r="Q1904" s="120"/>
      <c r="R1904" s="120"/>
      <c r="S1904" s="120"/>
      <c r="T1904" s="120"/>
      <c r="U1904" s="120"/>
      <c r="V1904" s="120"/>
      <c r="W1904" s="120"/>
      <c r="X1904" s="120"/>
      <c r="Y1904" s="127"/>
      <c r="Z1904" s="127"/>
      <c r="AA1904" s="127"/>
      <c r="AB1904" s="127"/>
      <c r="AC1904" s="127"/>
      <c r="AD1904" s="127"/>
      <c r="AE1904" s="127"/>
      <c r="AF1904" s="127"/>
      <c r="AG1904" s="127"/>
      <c r="AH1904" s="127"/>
      <c r="AI1904" s="127"/>
      <c r="AJ1904" s="127"/>
      <c r="AK1904" s="127"/>
      <c r="AL1904" s="127"/>
      <c r="AM1904" s="127"/>
      <c r="AN1904" s="127"/>
      <c r="AO1904" s="127"/>
      <c r="AP1904" s="127"/>
      <c r="AR1904" s="113"/>
      <c r="AS1904" s="113"/>
      <c r="AT1904" s="113"/>
    </row>
    <row r="1905" spans="1:46" s="114" customFormat="1" x14ac:dyDescent="0.2">
      <c r="A1905" s="113"/>
      <c r="B1905" s="120"/>
      <c r="C1905" s="120"/>
      <c r="D1905" s="120"/>
      <c r="E1905" s="120"/>
      <c r="F1905" s="120"/>
      <c r="G1905" s="120"/>
      <c r="H1905" s="120"/>
      <c r="I1905" s="120"/>
      <c r="J1905" s="120"/>
      <c r="K1905" s="120"/>
      <c r="L1905" s="120"/>
      <c r="M1905" s="120"/>
      <c r="N1905" s="120"/>
      <c r="O1905" s="120"/>
      <c r="P1905" s="120"/>
      <c r="Q1905" s="120"/>
      <c r="R1905" s="120"/>
      <c r="S1905" s="120"/>
      <c r="T1905" s="120"/>
      <c r="U1905" s="120"/>
      <c r="V1905" s="120"/>
      <c r="W1905" s="120"/>
      <c r="X1905" s="120"/>
      <c r="Y1905" s="127"/>
      <c r="Z1905" s="127"/>
      <c r="AA1905" s="127"/>
      <c r="AB1905" s="127"/>
      <c r="AC1905" s="127"/>
      <c r="AD1905" s="127"/>
      <c r="AE1905" s="127"/>
      <c r="AF1905" s="127"/>
      <c r="AG1905" s="127"/>
      <c r="AH1905" s="127"/>
      <c r="AI1905" s="127"/>
      <c r="AJ1905" s="127"/>
      <c r="AK1905" s="127"/>
      <c r="AL1905" s="127"/>
      <c r="AM1905" s="127"/>
      <c r="AN1905" s="127"/>
      <c r="AO1905" s="127"/>
      <c r="AP1905" s="127"/>
      <c r="AR1905" s="113"/>
      <c r="AS1905" s="113"/>
      <c r="AT1905" s="113"/>
    </row>
    <row r="1906" spans="1:46" s="114" customFormat="1" x14ac:dyDescent="0.2">
      <c r="A1906" s="113"/>
      <c r="B1906" s="120"/>
      <c r="C1906" s="120"/>
      <c r="D1906" s="120"/>
      <c r="E1906" s="120"/>
      <c r="F1906" s="120"/>
      <c r="G1906" s="120"/>
      <c r="H1906" s="120"/>
      <c r="I1906" s="120"/>
      <c r="J1906" s="120"/>
      <c r="K1906" s="120"/>
      <c r="L1906" s="120"/>
      <c r="M1906" s="120"/>
      <c r="N1906" s="120"/>
      <c r="O1906" s="120"/>
      <c r="P1906" s="120"/>
      <c r="Q1906" s="120"/>
      <c r="R1906" s="120"/>
      <c r="S1906" s="120"/>
      <c r="T1906" s="120"/>
      <c r="U1906" s="120"/>
      <c r="V1906" s="120"/>
      <c r="W1906" s="120"/>
      <c r="X1906" s="120"/>
      <c r="Y1906" s="127"/>
      <c r="Z1906" s="127"/>
      <c r="AA1906" s="127"/>
      <c r="AB1906" s="127"/>
      <c r="AC1906" s="127"/>
      <c r="AD1906" s="127"/>
      <c r="AE1906" s="127"/>
      <c r="AF1906" s="127"/>
      <c r="AG1906" s="127"/>
      <c r="AH1906" s="127"/>
      <c r="AI1906" s="127"/>
      <c r="AJ1906" s="127"/>
      <c r="AK1906" s="127"/>
      <c r="AL1906" s="127"/>
      <c r="AM1906" s="127"/>
      <c r="AN1906" s="127"/>
      <c r="AO1906" s="127"/>
      <c r="AP1906" s="127"/>
      <c r="AR1906" s="113"/>
      <c r="AS1906" s="113"/>
      <c r="AT1906" s="113"/>
    </row>
    <row r="1907" spans="1:46" s="114" customFormat="1" x14ac:dyDescent="0.2">
      <c r="A1907" s="113"/>
      <c r="B1907" s="120"/>
      <c r="C1907" s="120"/>
      <c r="D1907" s="120"/>
      <c r="E1907" s="120"/>
      <c r="F1907" s="120"/>
      <c r="G1907" s="120"/>
      <c r="H1907" s="120"/>
      <c r="I1907" s="120"/>
      <c r="J1907" s="120"/>
      <c r="K1907" s="120"/>
      <c r="L1907" s="120"/>
      <c r="M1907" s="120"/>
      <c r="N1907" s="120"/>
      <c r="O1907" s="120"/>
      <c r="P1907" s="120"/>
      <c r="Q1907" s="120"/>
      <c r="R1907" s="120"/>
      <c r="S1907" s="120"/>
      <c r="T1907" s="120"/>
      <c r="U1907" s="120"/>
      <c r="V1907" s="120"/>
      <c r="W1907" s="120"/>
      <c r="X1907" s="120"/>
      <c r="Y1907" s="127"/>
      <c r="Z1907" s="127"/>
      <c r="AA1907" s="127"/>
      <c r="AB1907" s="127"/>
      <c r="AC1907" s="127"/>
      <c r="AD1907" s="127"/>
      <c r="AE1907" s="127"/>
      <c r="AF1907" s="127"/>
      <c r="AG1907" s="127"/>
      <c r="AH1907" s="127"/>
      <c r="AI1907" s="127"/>
      <c r="AJ1907" s="127"/>
      <c r="AK1907" s="127"/>
      <c r="AL1907" s="127"/>
      <c r="AM1907" s="127"/>
      <c r="AN1907" s="127"/>
      <c r="AO1907" s="127"/>
      <c r="AP1907" s="127"/>
      <c r="AR1907" s="113"/>
      <c r="AS1907" s="113"/>
      <c r="AT1907" s="113"/>
    </row>
    <row r="1908" spans="1:46" s="114" customFormat="1" x14ac:dyDescent="0.2">
      <c r="A1908" s="113"/>
      <c r="B1908" s="120"/>
      <c r="C1908" s="120"/>
      <c r="D1908" s="120"/>
      <c r="E1908" s="120"/>
      <c r="F1908" s="120"/>
      <c r="G1908" s="120"/>
      <c r="H1908" s="120"/>
      <c r="I1908" s="120"/>
      <c r="J1908" s="120"/>
      <c r="K1908" s="120"/>
      <c r="L1908" s="120"/>
      <c r="M1908" s="120"/>
      <c r="N1908" s="120"/>
      <c r="O1908" s="120"/>
      <c r="P1908" s="120"/>
      <c r="Q1908" s="120"/>
      <c r="R1908" s="120"/>
      <c r="S1908" s="120"/>
      <c r="T1908" s="120"/>
      <c r="U1908" s="120"/>
      <c r="V1908" s="120"/>
      <c r="W1908" s="120"/>
      <c r="X1908" s="120"/>
      <c r="Y1908" s="127"/>
      <c r="Z1908" s="127"/>
      <c r="AA1908" s="127"/>
      <c r="AB1908" s="127"/>
      <c r="AC1908" s="127"/>
      <c r="AD1908" s="127"/>
      <c r="AE1908" s="127"/>
      <c r="AF1908" s="127"/>
      <c r="AG1908" s="127"/>
      <c r="AH1908" s="127"/>
      <c r="AI1908" s="127"/>
      <c r="AJ1908" s="127"/>
      <c r="AK1908" s="127"/>
      <c r="AL1908" s="127"/>
      <c r="AM1908" s="127"/>
      <c r="AN1908" s="127"/>
      <c r="AO1908" s="127"/>
      <c r="AP1908" s="127"/>
      <c r="AR1908" s="113"/>
      <c r="AS1908" s="113"/>
      <c r="AT1908" s="113"/>
    </row>
    <row r="1909" spans="1:46" s="114" customFormat="1" x14ac:dyDescent="0.2">
      <c r="A1909" s="113"/>
      <c r="B1909" s="120"/>
      <c r="C1909" s="120"/>
      <c r="D1909" s="120"/>
      <c r="E1909" s="120"/>
      <c r="F1909" s="120"/>
      <c r="G1909" s="120"/>
      <c r="H1909" s="120"/>
      <c r="I1909" s="120"/>
      <c r="J1909" s="120"/>
      <c r="K1909" s="120"/>
      <c r="L1909" s="120"/>
      <c r="M1909" s="120"/>
      <c r="N1909" s="120"/>
      <c r="O1909" s="120"/>
      <c r="P1909" s="120"/>
      <c r="Q1909" s="120"/>
      <c r="R1909" s="120"/>
      <c r="S1909" s="120"/>
      <c r="T1909" s="120"/>
      <c r="U1909" s="120"/>
      <c r="V1909" s="120"/>
      <c r="W1909" s="120"/>
      <c r="X1909" s="120"/>
      <c r="Y1909" s="127"/>
      <c r="Z1909" s="127"/>
      <c r="AA1909" s="127"/>
      <c r="AB1909" s="127"/>
      <c r="AC1909" s="127"/>
      <c r="AD1909" s="127"/>
      <c r="AE1909" s="127"/>
      <c r="AF1909" s="127"/>
      <c r="AG1909" s="127"/>
      <c r="AH1909" s="127"/>
      <c r="AI1909" s="127"/>
      <c r="AJ1909" s="127"/>
      <c r="AK1909" s="127"/>
      <c r="AL1909" s="127"/>
      <c r="AM1909" s="127"/>
      <c r="AN1909" s="127"/>
      <c r="AO1909" s="127"/>
      <c r="AP1909" s="127"/>
      <c r="AR1909" s="113"/>
      <c r="AS1909" s="113"/>
      <c r="AT1909" s="113"/>
    </row>
    <row r="1910" spans="1:46" s="114" customFormat="1" x14ac:dyDescent="0.2">
      <c r="A1910" s="113"/>
      <c r="B1910" s="120"/>
      <c r="C1910" s="120"/>
      <c r="D1910" s="120"/>
      <c r="E1910" s="120"/>
      <c r="F1910" s="120"/>
      <c r="G1910" s="120"/>
      <c r="H1910" s="120"/>
      <c r="I1910" s="120"/>
      <c r="J1910" s="120"/>
      <c r="K1910" s="120"/>
      <c r="L1910" s="120"/>
      <c r="M1910" s="120"/>
      <c r="N1910" s="120"/>
      <c r="O1910" s="120"/>
      <c r="P1910" s="120"/>
      <c r="Q1910" s="120"/>
      <c r="R1910" s="120"/>
      <c r="S1910" s="120"/>
      <c r="T1910" s="120"/>
      <c r="U1910" s="120"/>
      <c r="V1910" s="120"/>
      <c r="W1910" s="120"/>
      <c r="X1910" s="120"/>
      <c r="Y1910" s="127"/>
      <c r="Z1910" s="127"/>
      <c r="AA1910" s="127"/>
      <c r="AB1910" s="127"/>
      <c r="AC1910" s="127"/>
      <c r="AD1910" s="127"/>
      <c r="AE1910" s="127"/>
      <c r="AF1910" s="127"/>
      <c r="AG1910" s="127"/>
      <c r="AH1910" s="127"/>
      <c r="AI1910" s="127"/>
      <c r="AJ1910" s="127"/>
      <c r="AK1910" s="127"/>
      <c r="AL1910" s="127"/>
      <c r="AM1910" s="127"/>
      <c r="AN1910" s="127"/>
      <c r="AO1910" s="127"/>
      <c r="AP1910" s="127"/>
      <c r="AR1910" s="113"/>
      <c r="AS1910" s="113"/>
      <c r="AT1910" s="113"/>
    </row>
    <row r="1911" spans="1:46" s="114" customFormat="1" x14ac:dyDescent="0.2">
      <c r="A1911" s="113"/>
      <c r="B1911" s="120"/>
      <c r="C1911" s="120"/>
      <c r="D1911" s="120"/>
      <c r="E1911" s="120"/>
      <c r="F1911" s="120"/>
      <c r="G1911" s="120"/>
      <c r="H1911" s="120"/>
      <c r="I1911" s="120"/>
      <c r="J1911" s="120"/>
      <c r="K1911" s="120"/>
      <c r="L1911" s="120"/>
      <c r="M1911" s="120"/>
      <c r="N1911" s="120"/>
      <c r="O1911" s="120"/>
      <c r="P1911" s="120"/>
      <c r="Q1911" s="120"/>
      <c r="R1911" s="120"/>
      <c r="S1911" s="120"/>
      <c r="T1911" s="120"/>
      <c r="U1911" s="120"/>
      <c r="V1911" s="120"/>
      <c r="W1911" s="120"/>
      <c r="X1911" s="120"/>
      <c r="Y1911" s="127"/>
      <c r="Z1911" s="127"/>
      <c r="AA1911" s="127"/>
      <c r="AB1911" s="127"/>
      <c r="AC1911" s="127"/>
      <c r="AD1911" s="127"/>
      <c r="AE1911" s="127"/>
      <c r="AF1911" s="127"/>
      <c r="AG1911" s="127"/>
      <c r="AH1911" s="127"/>
      <c r="AI1911" s="127"/>
      <c r="AJ1911" s="127"/>
      <c r="AK1911" s="127"/>
      <c r="AL1911" s="127"/>
      <c r="AM1911" s="127"/>
      <c r="AN1911" s="127"/>
      <c r="AO1911" s="127"/>
      <c r="AP1911" s="127"/>
      <c r="AR1911" s="113"/>
      <c r="AS1911" s="113"/>
      <c r="AT1911" s="113"/>
    </row>
    <row r="1912" spans="1:46" s="114" customFormat="1" x14ac:dyDescent="0.2">
      <c r="A1912" s="113"/>
      <c r="B1912" s="120"/>
      <c r="C1912" s="120"/>
      <c r="D1912" s="120"/>
      <c r="E1912" s="120"/>
      <c r="F1912" s="120"/>
      <c r="G1912" s="120"/>
      <c r="H1912" s="120"/>
      <c r="I1912" s="120"/>
      <c r="J1912" s="120"/>
      <c r="K1912" s="120"/>
      <c r="L1912" s="120"/>
      <c r="M1912" s="120"/>
      <c r="N1912" s="120"/>
      <c r="O1912" s="120"/>
      <c r="P1912" s="120"/>
      <c r="Q1912" s="120"/>
      <c r="R1912" s="120"/>
      <c r="S1912" s="120"/>
      <c r="T1912" s="120"/>
      <c r="U1912" s="120"/>
      <c r="V1912" s="120"/>
      <c r="W1912" s="120"/>
      <c r="X1912" s="120"/>
      <c r="Y1912" s="127"/>
      <c r="Z1912" s="127"/>
      <c r="AA1912" s="127"/>
      <c r="AB1912" s="127"/>
      <c r="AC1912" s="127"/>
      <c r="AD1912" s="127"/>
      <c r="AE1912" s="127"/>
      <c r="AF1912" s="127"/>
      <c r="AG1912" s="127"/>
      <c r="AH1912" s="127"/>
      <c r="AI1912" s="127"/>
      <c r="AJ1912" s="127"/>
      <c r="AK1912" s="127"/>
      <c r="AL1912" s="127"/>
      <c r="AM1912" s="127"/>
      <c r="AN1912" s="127"/>
      <c r="AO1912" s="127"/>
      <c r="AP1912" s="127"/>
      <c r="AR1912" s="113"/>
      <c r="AS1912" s="113"/>
      <c r="AT1912" s="113"/>
    </row>
    <row r="1913" spans="1:46" s="114" customFormat="1" x14ac:dyDescent="0.2">
      <c r="A1913" s="113"/>
      <c r="B1913" s="120"/>
      <c r="C1913" s="120"/>
      <c r="D1913" s="120"/>
      <c r="E1913" s="120"/>
      <c r="F1913" s="120"/>
      <c r="G1913" s="120"/>
      <c r="H1913" s="120"/>
      <c r="I1913" s="120"/>
      <c r="J1913" s="120"/>
      <c r="K1913" s="120"/>
      <c r="L1913" s="120"/>
      <c r="M1913" s="120"/>
      <c r="N1913" s="120"/>
      <c r="O1913" s="120"/>
      <c r="P1913" s="120"/>
      <c r="Q1913" s="120"/>
      <c r="R1913" s="120"/>
      <c r="S1913" s="120"/>
      <c r="T1913" s="120"/>
      <c r="U1913" s="120"/>
      <c r="V1913" s="120"/>
      <c r="W1913" s="120"/>
      <c r="X1913" s="120"/>
      <c r="Y1913" s="127"/>
      <c r="Z1913" s="127"/>
      <c r="AA1913" s="127"/>
      <c r="AB1913" s="127"/>
      <c r="AC1913" s="127"/>
      <c r="AD1913" s="127"/>
      <c r="AE1913" s="127"/>
      <c r="AF1913" s="127"/>
      <c r="AG1913" s="127"/>
      <c r="AH1913" s="127"/>
      <c r="AI1913" s="127"/>
      <c r="AJ1913" s="127"/>
      <c r="AK1913" s="127"/>
      <c r="AL1913" s="127"/>
      <c r="AM1913" s="127"/>
      <c r="AN1913" s="127"/>
      <c r="AO1913" s="127"/>
      <c r="AP1913" s="127"/>
      <c r="AR1913" s="113"/>
      <c r="AS1913" s="113"/>
      <c r="AT1913" s="113"/>
    </row>
    <row r="1914" spans="1:46" s="114" customFormat="1" x14ac:dyDescent="0.2">
      <c r="A1914" s="113"/>
      <c r="B1914" s="120"/>
      <c r="C1914" s="120"/>
      <c r="D1914" s="120"/>
      <c r="E1914" s="120"/>
      <c r="F1914" s="120"/>
      <c r="G1914" s="120"/>
      <c r="H1914" s="120"/>
      <c r="I1914" s="120"/>
      <c r="J1914" s="120"/>
      <c r="K1914" s="120"/>
      <c r="L1914" s="120"/>
      <c r="M1914" s="120"/>
      <c r="N1914" s="120"/>
      <c r="O1914" s="120"/>
      <c r="P1914" s="120"/>
      <c r="Q1914" s="120"/>
      <c r="R1914" s="120"/>
      <c r="S1914" s="120"/>
      <c r="T1914" s="120"/>
      <c r="U1914" s="120"/>
      <c r="V1914" s="120"/>
      <c r="W1914" s="120"/>
      <c r="X1914" s="120"/>
      <c r="Y1914" s="127"/>
      <c r="Z1914" s="127"/>
      <c r="AA1914" s="127"/>
      <c r="AB1914" s="127"/>
      <c r="AC1914" s="127"/>
      <c r="AD1914" s="127"/>
      <c r="AE1914" s="127"/>
      <c r="AF1914" s="127"/>
      <c r="AG1914" s="127"/>
      <c r="AH1914" s="127"/>
      <c r="AI1914" s="127"/>
      <c r="AJ1914" s="127"/>
      <c r="AK1914" s="127"/>
      <c r="AL1914" s="127"/>
      <c r="AM1914" s="127"/>
      <c r="AN1914" s="127"/>
      <c r="AO1914" s="127"/>
      <c r="AP1914" s="127"/>
      <c r="AR1914" s="113"/>
      <c r="AS1914" s="113"/>
      <c r="AT1914" s="113"/>
    </row>
    <row r="1915" spans="1:46" s="114" customFormat="1" x14ac:dyDescent="0.2">
      <c r="A1915" s="113"/>
      <c r="B1915" s="120"/>
      <c r="C1915" s="120"/>
      <c r="D1915" s="120"/>
      <c r="E1915" s="120"/>
      <c r="F1915" s="120"/>
      <c r="G1915" s="120"/>
      <c r="H1915" s="120"/>
      <c r="I1915" s="120"/>
      <c r="J1915" s="120"/>
      <c r="K1915" s="120"/>
      <c r="L1915" s="120"/>
      <c r="M1915" s="120"/>
      <c r="N1915" s="120"/>
      <c r="O1915" s="120"/>
      <c r="P1915" s="120"/>
      <c r="Q1915" s="120"/>
      <c r="R1915" s="120"/>
      <c r="S1915" s="120"/>
      <c r="T1915" s="120"/>
      <c r="U1915" s="120"/>
      <c r="V1915" s="120"/>
      <c r="W1915" s="120"/>
      <c r="X1915" s="120"/>
      <c r="Y1915" s="127"/>
      <c r="Z1915" s="127"/>
      <c r="AA1915" s="127"/>
      <c r="AB1915" s="127"/>
      <c r="AC1915" s="127"/>
      <c r="AD1915" s="127"/>
      <c r="AE1915" s="127"/>
      <c r="AF1915" s="127"/>
      <c r="AG1915" s="127"/>
      <c r="AH1915" s="127"/>
      <c r="AI1915" s="127"/>
      <c r="AJ1915" s="127"/>
      <c r="AK1915" s="127"/>
      <c r="AL1915" s="127"/>
      <c r="AM1915" s="127"/>
      <c r="AN1915" s="127"/>
      <c r="AO1915" s="127"/>
      <c r="AP1915" s="127"/>
      <c r="AR1915" s="113"/>
      <c r="AS1915" s="113"/>
      <c r="AT1915" s="113"/>
    </row>
    <row r="1916" spans="1:46" s="114" customFormat="1" x14ac:dyDescent="0.2">
      <c r="A1916" s="113"/>
      <c r="B1916" s="120"/>
      <c r="C1916" s="120"/>
      <c r="D1916" s="120"/>
      <c r="E1916" s="120"/>
      <c r="F1916" s="120"/>
      <c r="G1916" s="120"/>
      <c r="H1916" s="120"/>
      <c r="I1916" s="120"/>
      <c r="J1916" s="120"/>
      <c r="K1916" s="120"/>
      <c r="L1916" s="120"/>
      <c r="M1916" s="120"/>
      <c r="N1916" s="120"/>
      <c r="O1916" s="120"/>
      <c r="P1916" s="120"/>
      <c r="Q1916" s="120"/>
      <c r="R1916" s="120"/>
      <c r="S1916" s="120"/>
      <c r="T1916" s="120"/>
      <c r="U1916" s="120"/>
      <c r="V1916" s="120"/>
      <c r="W1916" s="120"/>
      <c r="X1916" s="120"/>
      <c r="Y1916" s="127"/>
      <c r="Z1916" s="127"/>
      <c r="AA1916" s="127"/>
      <c r="AB1916" s="127"/>
      <c r="AC1916" s="127"/>
      <c r="AD1916" s="127"/>
      <c r="AE1916" s="127"/>
      <c r="AF1916" s="127"/>
      <c r="AG1916" s="127"/>
      <c r="AH1916" s="127"/>
      <c r="AI1916" s="127"/>
      <c r="AJ1916" s="127"/>
      <c r="AK1916" s="127"/>
      <c r="AL1916" s="127"/>
      <c r="AM1916" s="127"/>
      <c r="AN1916" s="127"/>
      <c r="AO1916" s="127"/>
      <c r="AP1916" s="127"/>
      <c r="AR1916" s="113"/>
      <c r="AS1916" s="113"/>
      <c r="AT1916" s="113"/>
    </row>
    <row r="1917" spans="1:46" s="114" customFormat="1" x14ac:dyDescent="0.2">
      <c r="A1917" s="113"/>
      <c r="B1917" s="120"/>
      <c r="C1917" s="120"/>
      <c r="D1917" s="120"/>
      <c r="E1917" s="120"/>
      <c r="F1917" s="120"/>
      <c r="G1917" s="120"/>
      <c r="H1917" s="120"/>
      <c r="I1917" s="120"/>
      <c r="J1917" s="120"/>
      <c r="K1917" s="120"/>
      <c r="L1917" s="120"/>
      <c r="M1917" s="120"/>
      <c r="N1917" s="120"/>
      <c r="O1917" s="120"/>
      <c r="P1917" s="120"/>
      <c r="Q1917" s="120"/>
      <c r="R1917" s="120"/>
      <c r="S1917" s="120"/>
      <c r="T1917" s="120"/>
      <c r="U1917" s="120"/>
      <c r="V1917" s="120"/>
      <c r="W1917" s="120"/>
      <c r="X1917" s="120"/>
      <c r="Y1917" s="127"/>
      <c r="Z1917" s="127"/>
      <c r="AA1917" s="127"/>
      <c r="AB1917" s="127"/>
      <c r="AC1917" s="127"/>
      <c r="AD1917" s="127"/>
      <c r="AE1917" s="127"/>
      <c r="AF1917" s="127"/>
      <c r="AG1917" s="127"/>
      <c r="AH1917" s="127"/>
      <c r="AI1917" s="127"/>
      <c r="AJ1917" s="127"/>
      <c r="AK1917" s="127"/>
      <c r="AL1917" s="127"/>
      <c r="AM1917" s="127"/>
      <c r="AN1917" s="127"/>
      <c r="AO1917" s="127"/>
      <c r="AP1917" s="127"/>
      <c r="AR1917" s="113"/>
      <c r="AS1917" s="113"/>
      <c r="AT1917" s="113"/>
    </row>
    <row r="1918" spans="1:46" s="114" customFormat="1" x14ac:dyDescent="0.2">
      <c r="A1918" s="113"/>
      <c r="B1918" s="120"/>
      <c r="C1918" s="120"/>
      <c r="D1918" s="120"/>
      <c r="E1918" s="120"/>
      <c r="F1918" s="120"/>
      <c r="G1918" s="120"/>
      <c r="H1918" s="120"/>
      <c r="I1918" s="120"/>
      <c r="J1918" s="120"/>
      <c r="K1918" s="120"/>
      <c r="L1918" s="120"/>
      <c r="M1918" s="120"/>
      <c r="N1918" s="120"/>
      <c r="O1918" s="120"/>
      <c r="P1918" s="120"/>
      <c r="Q1918" s="120"/>
      <c r="R1918" s="120"/>
      <c r="S1918" s="120"/>
      <c r="T1918" s="120"/>
      <c r="U1918" s="120"/>
      <c r="V1918" s="120"/>
      <c r="W1918" s="120"/>
      <c r="X1918" s="120"/>
      <c r="Y1918" s="127"/>
      <c r="Z1918" s="127"/>
      <c r="AA1918" s="127"/>
      <c r="AB1918" s="127"/>
      <c r="AC1918" s="127"/>
      <c r="AD1918" s="127"/>
      <c r="AE1918" s="127"/>
      <c r="AF1918" s="127"/>
      <c r="AG1918" s="127"/>
      <c r="AH1918" s="127"/>
      <c r="AI1918" s="127"/>
      <c r="AJ1918" s="127"/>
      <c r="AK1918" s="127"/>
      <c r="AL1918" s="127"/>
      <c r="AM1918" s="127"/>
      <c r="AN1918" s="127"/>
      <c r="AO1918" s="127"/>
      <c r="AP1918" s="127"/>
      <c r="AR1918" s="113"/>
      <c r="AS1918" s="113"/>
      <c r="AT1918" s="113"/>
    </row>
    <row r="1919" spans="1:46" s="114" customFormat="1" x14ac:dyDescent="0.2">
      <c r="A1919" s="113"/>
      <c r="B1919" s="120"/>
      <c r="C1919" s="120"/>
      <c r="D1919" s="120"/>
      <c r="E1919" s="120"/>
      <c r="F1919" s="120"/>
      <c r="G1919" s="120"/>
      <c r="H1919" s="120"/>
      <c r="I1919" s="120"/>
      <c r="J1919" s="120"/>
      <c r="K1919" s="120"/>
      <c r="L1919" s="120"/>
      <c r="M1919" s="120"/>
      <c r="N1919" s="120"/>
      <c r="O1919" s="120"/>
      <c r="P1919" s="120"/>
      <c r="Q1919" s="120"/>
      <c r="R1919" s="120"/>
      <c r="S1919" s="120"/>
      <c r="T1919" s="120"/>
      <c r="U1919" s="120"/>
      <c r="V1919" s="120"/>
      <c r="W1919" s="120"/>
      <c r="X1919" s="120"/>
      <c r="Y1919" s="127"/>
      <c r="Z1919" s="127"/>
      <c r="AA1919" s="127"/>
      <c r="AB1919" s="127"/>
      <c r="AC1919" s="127"/>
      <c r="AD1919" s="127"/>
      <c r="AE1919" s="127"/>
      <c r="AF1919" s="127"/>
      <c r="AG1919" s="127"/>
      <c r="AH1919" s="127"/>
      <c r="AI1919" s="127"/>
      <c r="AJ1919" s="127"/>
      <c r="AK1919" s="127"/>
      <c r="AL1919" s="127"/>
      <c r="AM1919" s="127"/>
      <c r="AN1919" s="127"/>
      <c r="AO1919" s="127"/>
      <c r="AP1919" s="127"/>
      <c r="AR1919" s="113"/>
      <c r="AS1919" s="113"/>
      <c r="AT1919" s="113"/>
    </row>
    <row r="1920" spans="1:46" s="114" customFormat="1" x14ac:dyDescent="0.2">
      <c r="A1920" s="113"/>
      <c r="B1920" s="120"/>
      <c r="C1920" s="120"/>
      <c r="D1920" s="120"/>
      <c r="E1920" s="120"/>
      <c r="F1920" s="120"/>
      <c r="G1920" s="120"/>
      <c r="H1920" s="120"/>
      <c r="I1920" s="120"/>
      <c r="J1920" s="120"/>
      <c r="K1920" s="120"/>
      <c r="L1920" s="120"/>
      <c r="M1920" s="120"/>
      <c r="N1920" s="120"/>
      <c r="O1920" s="120"/>
      <c r="P1920" s="120"/>
      <c r="Q1920" s="120"/>
      <c r="R1920" s="120"/>
      <c r="S1920" s="120"/>
      <c r="T1920" s="120"/>
      <c r="U1920" s="120"/>
      <c r="V1920" s="120"/>
      <c r="W1920" s="120"/>
      <c r="X1920" s="120"/>
      <c r="Y1920" s="127"/>
      <c r="Z1920" s="127"/>
      <c r="AA1920" s="127"/>
      <c r="AB1920" s="127"/>
      <c r="AC1920" s="127"/>
      <c r="AD1920" s="127"/>
      <c r="AE1920" s="127"/>
      <c r="AF1920" s="127"/>
      <c r="AG1920" s="127"/>
      <c r="AH1920" s="127"/>
      <c r="AI1920" s="127"/>
      <c r="AJ1920" s="127"/>
      <c r="AK1920" s="127"/>
      <c r="AL1920" s="127"/>
      <c r="AM1920" s="127"/>
      <c r="AN1920" s="127"/>
      <c r="AO1920" s="127"/>
      <c r="AP1920" s="127"/>
      <c r="AR1920" s="113"/>
      <c r="AS1920" s="113"/>
      <c r="AT1920" s="113"/>
    </row>
    <row r="1921" spans="1:46" s="114" customFormat="1" x14ac:dyDescent="0.2">
      <c r="A1921" s="113"/>
      <c r="B1921" s="120"/>
      <c r="C1921" s="120"/>
      <c r="D1921" s="120"/>
      <c r="E1921" s="120"/>
      <c r="F1921" s="120"/>
      <c r="G1921" s="120"/>
      <c r="H1921" s="120"/>
      <c r="I1921" s="120"/>
      <c r="J1921" s="120"/>
      <c r="K1921" s="120"/>
      <c r="L1921" s="120"/>
      <c r="M1921" s="120"/>
      <c r="N1921" s="120"/>
      <c r="O1921" s="120"/>
      <c r="P1921" s="120"/>
      <c r="Q1921" s="120"/>
      <c r="R1921" s="120"/>
      <c r="S1921" s="120"/>
      <c r="T1921" s="120"/>
      <c r="U1921" s="120"/>
      <c r="V1921" s="120"/>
      <c r="W1921" s="120"/>
      <c r="X1921" s="120"/>
      <c r="Y1921" s="127"/>
      <c r="Z1921" s="127"/>
      <c r="AA1921" s="127"/>
      <c r="AB1921" s="127"/>
      <c r="AC1921" s="127"/>
      <c r="AD1921" s="127"/>
      <c r="AE1921" s="127"/>
      <c r="AF1921" s="127"/>
      <c r="AG1921" s="127"/>
      <c r="AH1921" s="127"/>
      <c r="AI1921" s="127"/>
      <c r="AJ1921" s="127"/>
      <c r="AK1921" s="127"/>
      <c r="AL1921" s="127"/>
      <c r="AM1921" s="127"/>
      <c r="AN1921" s="127"/>
      <c r="AO1921" s="127"/>
      <c r="AP1921" s="127"/>
      <c r="AR1921" s="113"/>
      <c r="AS1921" s="113"/>
      <c r="AT1921" s="113"/>
    </row>
    <row r="1922" spans="1:46" s="114" customFormat="1" x14ac:dyDescent="0.2">
      <c r="A1922" s="113"/>
      <c r="B1922" s="120"/>
      <c r="C1922" s="120"/>
      <c r="D1922" s="120"/>
      <c r="E1922" s="120"/>
      <c r="F1922" s="120"/>
      <c r="G1922" s="120"/>
      <c r="H1922" s="120"/>
      <c r="I1922" s="120"/>
      <c r="J1922" s="120"/>
      <c r="K1922" s="120"/>
      <c r="L1922" s="120"/>
      <c r="M1922" s="120"/>
      <c r="N1922" s="120"/>
      <c r="O1922" s="120"/>
      <c r="P1922" s="120"/>
      <c r="Q1922" s="120"/>
      <c r="R1922" s="120"/>
      <c r="S1922" s="120"/>
      <c r="T1922" s="120"/>
      <c r="U1922" s="120"/>
      <c r="V1922" s="120"/>
      <c r="W1922" s="120"/>
      <c r="X1922" s="120"/>
      <c r="Y1922" s="127"/>
      <c r="Z1922" s="127"/>
      <c r="AA1922" s="127"/>
      <c r="AB1922" s="127"/>
      <c r="AC1922" s="127"/>
      <c r="AD1922" s="127"/>
      <c r="AE1922" s="127"/>
      <c r="AF1922" s="127"/>
      <c r="AG1922" s="127"/>
      <c r="AH1922" s="127"/>
      <c r="AI1922" s="127"/>
      <c r="AJ1922" s="127"/>
      <c r="AK1922" s="127"/>
      <c r="AL1922" s="127"/>
      <c r="AM1922" s="127"/>
      <c r="AN1922" s="127"/>
      <c r="AO1922" s="127"/>
      <c r="AP1922" s="127"/>
      <c r="AR1922" s="113"/>
      <c r="AS1922" s="113"/>
      <c r="AT1922" s="113"/>
    </row>
    <row r="1923" spans="1:46" s="114" customFormat="1" x14ac:dyDescent="0.2">
      <c r="A1923" s="113"/>
      <c r="B1923" s="120"/>
      <c r="C1923" s="120"/>
      <c r="D1923" s="120"/>
      <c r="E1923" s="120"/>
      <c r="F1923" s="120"/>
      <c r="G1923" s="120"/>
      <c r="H1923" s="120"/>
      <c r="I1923" s="120"/>
      <c r="J1923" s="120"/>
      <c r="K1923" s="120"/>
      <c r="L1923" s="120"/>
      <c r="M1923" s="120"/>
      <c r="N1923" s="120"/>
      <c r="O1923" s="120"/>
      <c r="P1923" s="120"/>
      <c r="Q1923" s="120"/>
      <c r="R1923" s="120"/>
      <c r="S1923" s="120"/>
      <c r="T1923" s="120"/>
      <c r="U1923" s="120"/>
      <c r="V1923" s="120"/>
      <c r="W1923" s="120"/>
      <c r="X1923" s="120"/>
      <c r="Y1923" s="127"/>
      <c r="Z1923" s="127"/>
      <c r="AA1923" s="127"/>
      <c r="AB1923" s="127"/>
      <c r="AC1923" s="127"/>
      <c r="AD1923" s="127"/>
      <c r="AE1923" s="127"/>
      <c r="AF1923" s="127"/>
      <c r="AG1923" s="127"/>
      <c r="AH1923" s="127"/>
      <c r="AI1923" s="127"/>
      <c r="AJ1923" s="127"/>
      <c r="AK1923" s="127"/>
      <c r="AL1923" s="127"/>
      <c r="AM1923" s="127"/>
      <c r="AN1923" s="127"/>
      <c r="AO1923" s="127"/>
      <c r="AP1923" s="127"/>
      <c r="AR1923" s="113"/>
      <c r="AS1923" s="113"/>
      <c r="AT1923" s="113"/>
    </row>
    <row r="1924" spans="1:46" s="114" customFormat="1" x14ac:dyDescent="0.2">
      <c r="A1924" s="113"/>
      <c r="B1924" s="120"/>
      <c r="C1924" s="120"/>
      <c r="D1924" s="120"/>
      <c r="E1924" s="120"/>
      <c r="F1924" s="120"/>
      <c r="G1924" s="120"/>
      <c r="H1924" s="120"/>
      <c r="I1924" s="120"/>
      <c r="J1924" s="120"/>
      <c r="K1924" s="120"/>
      <c r="L1924" s="120"/>
      <c r="M1924" s="120"/>
      <c r="N1924" s="120"/>
      <c r="O1924" s="120"/>
      <c r="P1924" s="120"/>
      <c r="Q1924" s="120"/>
      <c r="R1924" s="120"/>
      <c r="S1924" s="120"/>
      <c r="T1924" s="120"/>
      <c r="U1924" s="120"/>
      <c r="V1924" s="120"/>
      <c r="W1924" s="120"/>
      <c r="X1924" s="120"/>
      <c r="Y1924" s="127"/>
      <c r="Z1924" s="127"/>
      <c r="AA1924" s="127"/>
      <c r="AB1924" s="127"/>
      <c r="AC1924" s="127"/>
      <c r="AD1924" s="127"/>
      <c r="AE1924" s="127"/>
      <c r="AF1924" s="127"/>
      <c r="AG1924" s="127"/>
      <c r="AH1924" s="127"/>
      <c r="AI1924" s="127"/>
      <c r="AJ1924" s="127"/>
      <c r="AK1924" s="127"/>
      <c r="AL1924" s="127"/>
      <c r="AM1924" s="127"/>
      <c r="AN1924" s="127"/>
      <c r="AO1924" s="127"/>
      <c r="AP1924" s="127"/>
      <c r="AR1924" s="113"/>
      <c r="AS1924" s="113"/>
      <c r="AT1924" s="113"/>
    </row>
    <row r="1925" spans="1:46" s="114" customFormat="1" x14ac:dyDescent="0.2">
      <c r="A1925" s="113"/>
      <c r="B1925" s="120"/>
      <c r="C1925" s="120"/>
      <c r="D1925" s="120"/>
      <c r="E1925" s="120"/>
      <c r="F1925" s="120"/>
      <c r="G1925" s="120"/>
      <c r="H1925" s="120"/>
      <c r="I1925" s="120"/>
      <c r="J1925" s="120"/>
      <c r="K1925" s="120"/>
      <c r="L1925" s="120"/>
      <c r="M1925" s="120"/>
      <c r="N1925" s="120"/>
      <c r="O1925" s="120"/>
      <c r="P1925" s="120"/>
      <c r="Q1925" s="120"/>
      <c r="R1925" s="120"/>
      <c r="S1925" s="120"/>
      <c r="T1925" s="120"/>
      <c r="U1925" s="120"/>
      <c r="V1925" s="120"/>
      <c r="W1925" s="120"/>
      <c r="X1925" s="120"/>
      <c r="Y1925" s="127"/>
      <c r="Z1925" s="127"/>
      <c r="AA1925" s="127"/>
      <c r="AB1925" s="127"/>
      <c r="AC1925" s="127"/>
      <c r="AD1925" s="127"/>
      <c r="AE1925" s="127"/>
      <c r="AF1925" s="127"/>
      <c r="AG1925" s="127"/>
      <c r="AH1925" s="127"/>
      <c r="AI1925" s="127"/>
      <c r="AJ1925" s="127"/>
      <c r="AK1925" s="127"/>
      <c r="AL1925" s="127"/>
      <c r="AM1925" s="127"/>
      <c r="AN1925" s="127"/>
      <c r="AO1925" s="127"/>
      <c r="AP1925" s="127"/>
      <c r="AR1925" s="113"/>
      <c r="AS1925" s="113"/>
      <c r="AT1925" s="113"/>
    </row>
    <row r="1926" spans="1:46" s="114" customFormat="1" x14ac:dyDescent="0.2">
      <c r="A1926" s="113"/>
      <c r="B1926" s="120"/>
      <c r="C1926" s="120"/>
      <c r="D1926" s="120"/>
      <c r="E1926" s="120"/>
      <c r="F1926" s="120"/>
      <c r="G1926" s="120"/>
      <c r="H1926" s="120"/>
      <c r="I1926" s="120"/>
      <c r="J1926" s="120"/>
      <c r="K1926" s="120"/>
      <c r="L1926" s="120"/>
      <c r="M1926" s="120"/>
      <c r="N1926" s="120"/>
      <c r="O1926" s="120"/>
      <c r="P1926" s="120"/>
      <c r="Q1926" s="120"/>
      <c r="R1926" s="120"/>
      <c r="S1926" s="120"/>
      <c r="T1926" s="120"/>
      <c r="U1926" s="120"/>
      <c r="V1926" s="120"/>
      <c r="W1926" s="120"/>
      <c r="X1926" s="120"/>
      <c r="Y1926" s="127"/>
      <c r="Z1926" s="127"/>
      <c r="AA1926" s="127"/>
      <c r="AB1926" s="127"/>
      <c r="AC1926" s="127"/>
      <c r="AD1926" s="127"/>
      <c r="AE1926" s="127"/>
      <c r="AF1926" s="127"/>
      <c r="AG1926" s="127"/>
      <c r="AH1926" s="127"/>
      <c r="AI1926" s="127"/>
      <c r="AJ1926" s="127"/>
      <c r="AK1926" s="127"/>
      <c r="AL1926" s="127"/>
      <c r="AM1926" s="127"/>
      <c r="AN1926" s="127"/>
      <c r="AO1926" s="127"/>
      <c r="AP1926" s="127"/>
      <c r="AR1926" s="113"/>
      <c r="AS1926" s="113"/>
      <c r="AT1926" s="113"/>
    </row>
    <row r="1927" spans="1:46" s="114" customFormat="1" x14ac:dyDescent="0.2">
      <c r="A1927" s="113"/>
      <c r="B1927" s="120"/>
      <c r="C1927" s="120"/>
      <c r="D1927" s="120"/>
      <c r="E1927" s="120"/>
      <c r="F1927" s="120"/>
      <c r="G1927" s="120"/>
      <c r="H1927" s="120"/>
      <c r="I1927" s="120"/>
      <c r="J1927" s="120"/>
      <c r="K1927" s="120"/>
      <c r="L1927" s="120"/>
      <c r="M1927" s="120"/>
      <c r="N1927" s="120"/>
      <c r="O1927" s="120"/>
      <c r="P1927" s="120"/>
      <c r="Q1927" s="120"/>
      <c r="R1927" s="120"/>
      <c r="S1927" s="120"/>
      <c r="T1927" s="120"/>
      <c r="U1927" s="120"/>
      <c r="V1927" s="120"/>
      <c r="W1927" s="120"/>
      <c r="X1927" s="120"/>
      <c r="Y1927" s="127"/>
      <c r="Z1927" s="127"/>
      <c r="AA1927" s="127"/>
      <c r="AB1927" s="127"/>
      <c r="AC1927" s="127"/>
      <c r="AD1927" s="127"/>
      <c r="AE1927" s="127"/>
      <c r="AF1927" s="127"/>
      <c r="AG1927" s="127"/>
      <c r="AH1927" s="127"/>
      <c r="AI1927" s="127"/>
      <c r="AJ1927" s="127"/>
      <c r="AK1927" s="127"/>
      <c r="AL1927" s="127"/>
      <c r="AM1927" s="127"/>
      <c r="AN1927" s="127"/>
      <c r="AO1927" s="127"/>
      <c r="AP1927" s="127"/>
      <c r="AR1927" s="113"/>
      <c r="AS1927" s="113"/>
      <c r="AT1927" s="113"/>
    </row>
    <row r="1928" spans="1:46" s="114" customFormat="1" x14ac:dyDescent="0.2">
      <c r="A1928" s="113"/>
      <c r="B1928" s="120"/>
      <c r="C1928" s="120"/>
      <c r="D1928" s="120"/>
      <c r="E1928" s="120"/>
      <c r="F1928" s="120"/>
      <c r="G1928" s="120"/>
      <c r="H1928" s="120"/>
      <c r="I1928" s="120"/>
      <c r="J1928" s="120"/>
      <c r="K1928" s="120"/>
      <c r="L1928" s="120"/>
      <c r="M1928" s="120"/>
      <c r="N1928" s="120"/>
      <c r="O1928" s="120"/>
      <c r="P1928" s="120"/>
      <c r="Q1928" s="120"/>
      <c r="R1928" s="120"/>
      <c r="S1928" s="120"/>
      <c r="T1928" s="120"/>
      <c r="U1928" s="120"/>
      <c r="V1928" s="120"/>
      <c r="W1928" s="120"/>
      <c r="X1928" s="120"/>
      <c r="Y1928" s="127"/>
      <c r="Z1928" s="127"/>
      <c r="AA1928" s="127"/>
      <c r="AB1928" s="127"/>
      <c r="AC1928" s="127"/>
      <c r="AD1928" s="127"/>
      <c r="AE1928" s="127"/>
      <c r="AF1928" s="127"/>
      <c r="AG1928" s="127"/>
      <c r="AH1928" s="127"/>
      <c r="AI1928" s="127"/>
      <c r="AJ1928" s="127"/>
      <c r="AK1928" s="127"/>
      <c r="AL1928" s="127"/>
      <c r="AM1928" s="127"/>
      <c r="AN1928" s="127"/>
      <c r="AO1928" s="127"/>
      <c r="AP1928" s="127"/>
      <c r="AR1928" s="113"/>
      <c r="AS1928" s="113"/>
      <c r="AT1928" s="113"/>
    </row>
    <row r="1929" spans="1:46" s="114" customFormat="1" x14ac:dyDescent="0.2">
      <c r="A1929" s="113"/>
      <c r="B1929" s="120"/>
      <c r="C1929" s="120"/>
      <c r="D1929" s="120"/>
      <c r="E1929" s="120"/>
      <c r="F1929" s="120"/>
      <c r="G1929" s="120"/>
      <c r="H1929" s="120"/>
      <c r="I1929" s="120"/>
      <c r="J1929" s="120"/>
      <c r="K1929" s="120"/>
      <c r="L1929" s="120"/>
      <c r="M1929" s="120"/>
      <c r="N1929" s="120"/>
      <c r="O1929" s="120"/>
      <c r="P1929" s="120"/>
      <c r="Q1929" s="120"/>
      <c r="R1929" s="120"/>
      <c r="S1929" s="120"/>
      <c r="T1929" s="120"/>
      <c r="U1929" s="120"/>
      <c r="V1929" s="120"/>
      <c r="W1929" s="120"/>
      <c r="X1929" s="120"/>
      <c r="Y1929" s="127"/>
      <c r="Z1929" s="127"/>
      <c r="AA1929" s="127"/>
      <c r="AB1929" s="127"/>
      <c r="AC1929" s="127"/>
      <c r="AD1929" s="127"/>
      <c r="AE1929" s="127"/>
      <c r="AF1929" s="127"/>
      <c r="AG1929" s="127"/>
      <c r="AH1929" s="127"/>
      <c r="AI1929" s="127"/>
      <c r="AJ1929" s="127"/>
      <c r="AK1929" s="127"/>
      <c r="AL1929" s="127"/>
      <c r="AM1929" s="127"/>
      <c r="AN1929" s="127"/>
      <c r="AO1929" s="127"/>
      <c r="AP1929" s="127"/>
      <c r="AR1929" s="113"/>
      <c r="AS1929" s="113"/>
      <c r="AT1929" s="113"/>
    </row>
    <row r="1930" spans="1:46" s="114" customFormat="1" x14ac:dyDescent="0.2">
      <c r="A1930" s="113"/>
      <c r="B1930" s="120"/>
      <c r="C1930" s="120"/>
      <c r="D1930" s="120"/>
      <c r="E1930" s="120"/>
      <c r="F1930" s="120"/>
      <c r="G1930" s="120"/>
      <c r="H1930" s="120"/>
      <c r="I1930" s="120"/>
      <c r="J1930" s="120"/>
      <c r="K1930" s="120"/>
      <c r="L1930" s="120"/>
      <c r="M1930" s="120"/>
      <c r="N1930" s="120"/>
      <c r="O1930" s="120"/>
      <c r="P1930" s="120"/>
      <c r="Q1930" s="120"/>
      <c r="R1930" s="120"/>
      <c r="S1930" s="120"/>
      <c r="T1930" s="120"/>
      <c r="U1930" s="120"/>
      <c r="V1930" s="120"/>
      <c r="W1930" s="120"/>
      <c r="X1930" s="120"/>
      <c r="Y1930" s="127"/>
      <c r="Z1930" s="127"/>
      <c r="AA1930" s="127"/>
      <c r="AB1930" s="127"/>
      <c r="AC1930" s="127"/>
      <c r="AD1930" s="127"/>
      <c r="AE1930" s="127"/>
      <c r="AF1930" s="127"/>
      <c r="AG1930" s="127"/>
      <c r="AH1930" s="127"/>
      <c r="AI1930" s="127"/>
      <c r="AJ1930" s="127"/>
      <c r="AK1930" s="127"/>
      <c r="AL1930" s="127"/>
      <c r="AM1930" s="127"/>
      <c r="AN1930" s="127"/>
      <c r="AO1930" s="127"/>
      <c r="AP1930" s="127"/>
      <c r="AR1930" s="113"/>
      <c r="AS1930" s="113"/>
      <c r="AT1930" s="113"/>
    </row>
    <row r="1931" spans="1:46" s="114" customFormat="1" x14ac:dyDescent="0.2">
      <c r="A1931" s="113"/>
      <c r="B1931" s="120"/>
      <c r="C1931" s="120"/>
      <c r="D1931" s="120"/>
      <c r="E1931" s="120"/>
      <c r="F1931" s="120"/>
      <c r="G1931" s="120"/>
      <c r="H1931" s="120"/>
      <c r="I1931" s="120"/>
      <c r="J1931" s="120"/>
      <c r="K1931" s="120"/>
      <c r="L1931" s="120"/>
      <c r="M1931" s="120"/>
      <c r="N1931" s="120"/>
      <c r="O1931" s="120"/>
      <c r="P1931" s="120"/>
      <c r="Q1931" s="120"/>
      <c r="R1931" s="120"/>
      <c r="S1931" s="120"/>
      <c r="T1931" s="120"/>
      <c r="U1931" s="120"/>
      <c r="V1931" s="120"/>
      <c r="W1931" s="120"/>
      <c r="X1931" s="120"/>
      <c r="Y1931" s="127"/>
      <c r="Z1931" s="127"/>
      <c r="AA1931" s="127"/>
      <c r="AB1931" s="127"/>
      <c r="AC1931" s="127"/>
      <c r="AD1931" s="127"/>
      <c r="AE1931" s="127"/>
      <c r="AF1931" s="127"/>
      <c r="AG1931" s="127"/>
      <c r="AH1931" s="127"/>
      <c r="AI1931" s="127"/>
      <c r="AJ1931" s="127"/>
      <c r="AK1931" s="127"/>
      <c r="AL1931" s="127"/>
      <c r="AM1931" s="127"/>
      <c r="AN1931" s="127"/>
      <c r="AO1931" s="127"/>
      <c r="AP1931" s="127"/>
      <c r="AR1931" s="113"/>
      <c r="AS1931" s="113"/>
      <c r="AT1931" s="113"/>
    </row>
    <row r="1932" spans="1:46" s="114" customFormat="1" x14ac:dyDescent="0.2">
      <c r="A1932" s="113"/>
      <c r="B1932" s="120"/>
      <c r="C1932" s="120"/>
      <c r="D1932" s="120"/>
      <c r="E1932" s="120"/>
      <c r="F1932" s="120"/>
      <c r="G1932" s="120"/>
      <c r="H1932" s="120"/>
      <c r="I1932" s="120"/>
      <c r="J1932" s="120"/>
      <c r="K1932" s="120"/>
      <c r="L1932" s="120"/>
      <c r="M1932" s="120"/>
      <c r="N1932" s="120"/>
      <c r="O1932" s="120"/>
      <c r="P1932" s="120"/>
      <c r="Q1932" s="120"/>
      <c r="R1932" s="120"/>
      <c r="S1932" s="120"/>
      <c r="T1932" s="120"/>
      <c r="U1932" s="120"/>
      <c r="V1932" s="120"/>
      <c r="W1932" s="120"/>
      <c r="X1932" s="120"/>
      <c r="Y1932" s="127"/>
      <c r="Z1932" s="127"/>
      <c r="AA1932" s="127"/>
      <c r="AB1932" s="127"/>
      <c r="AC1932" s="127"/>
      <c r="AD1932" s="127"/>
      <c r="AE1932" s="127"/>
      <c r="AF1932" s="127"/>
      <c r="AG1932" s="127"/>
      <c r="AH1932" s="127"/>
      <c r="AI1932" s="127"/>
      <c r="AJ1932" s="127"/>
      <c r="AK1932" s="127"/>
      <c r="AL1932" s="127"/>
      <c r="AM1932" s="127"/>
      <c r="AN1932" s="127"/>
      <c r="AO1932" s="127"/>
      <c r="AP1932" s="127"/>
      <c r="AR1932" s="113"/>
      <c r="AS1932" s="113"/>
      <c r="AT1932" s="113"/>
    </row>
    <row r="1933" spans="1:46" s="114" customFormat="1" x14ac:dyDescent="0.2">
      <c r="A1933" s="113"/>
      <c r="B1933" s="120"/>
      <c r="C1933" s="120"/>
      <c r="D1933" s="120"/>
      <c r="E1933" s="120"/>
      <c r="F1933" s="120"/>
      <c r="G1933" s="120"/>
      <c r="H1933" s="120"/>
      <c r="I1933" s="120"/>
      <c r="J1933" s="120"/>
      <c r="K1933" s="120"/>
      <c r="L1933" s="120"/>
      <c r="M1933" s="120"/>
      <c r="N1933" s="120"/>
      <c r="O1933" s="120"/>
      <c r="P1933" s="120"/>
      <c r="Q1933" s="120"/>
      <c r="R1933" s="120"/>
      <c r="S1933" s="120"/>
      <c r="T1933" s="120"/>
      <c r="U1933" s="120"/>
      <c r="V1933" s="120"/>
      <c r="W1933" s="120"/>
      <c r="X1933" s="120"/>
      <c r="Y1933" s="127"/>
      <c r="Z1933" s="127"/>
      <c r="AA1933" s="127"/>
      <c r="AB1933" s="127"/>
      <c r="AC1933" s="127"/>
      <c r="AD1933" s="127"/>
      <c r="AE1933" s="127"/>
      <c r="AF1933" s="127"/>
      <c r="AG1933" s="127"/>
      <c r="AH1933" s="127"/>
      <c r="AI1933" s="127"/>
      <c r="AJ1933" s="127"/>
      <c r="AK1933" s="127"/>
      <c r="AL1933" s="127"/>
      <c r="AM1933" s="127"/>
      <c r="AN1933" s="127"/>
      <c r="AO1933" s="127"/>
      <c r="AP1933" s="127"/>
      <c r="AR1933" s="113"/>
      <c r="AS1933" s="113"/>
      <c r="AT1933" s="113"/>
    </row>
    <row r="1934" spans="1:46" s="114" customFormat="1" x14ac:dyDescent="0.2">
      <c r="A1934" s="113"/>
      <c r="B1934" s="120"/>
      <c r="C1934" s="120"/>
      <c r="D1934" s="120"/>
      <c r="E1934" s="120"/>
      <c r="F1934" s="120"/>
      <c r="G1934" s="120"/>
      <c r="H1934" s="120"/>
      <c r="I1934" s="120"/>
      <c r="J1934" s="120"/>
      <c r="K1934" s="120"/>
      <c r="L1934" s="120"/>
      <c r="M1934" s="120"/>
      <c r="N1934" s="120"/>
      <c r="O1934" s="120"/>
      <c r="P1934" s="120"/>
      <c r="Q1934" s="120"/>
      <c r="R1934" s="120"/>
      <c r="S1934" s="120"/>
      <c r="T1934" s="120"/>
      <c r="U1934" s="120"/>
      <c r="V1934" s="120"/>
      <c r="W1934" s="120"/>
      <c r="X1934" s="120"/>
      <c r="Y1934" s="127"/>
      <c r="Z1934" s="127"/>
      <c r="AA1934" s="127"/>
      <c r="AB1934" s="127"/>
      <c r="AC1934" s="127"/>
      <c r="AD1934" s="127"/>
      <c r="AE1934" s="127"/>
      <c r="AF1934" s="127"/>
      <c r="AG1934" s="127"/>
      <c r="AH1934" s="127"/>
      <c r="AI1934" s="127"/>
      <c r="AJ1934" s="127"/>
      <c r="AK1934" s="127"/>
      <c r="AL1934" s="127"/>
      <c r="AM1934" s="127"/>
      <c r="AN1934" s="127"/>
      <c r="AO1934" s="127"/>
      <c r="AP1934" s="127"/>
      <c r="AR1934" s="113"/>
      <c r="AS1934" s="113"/>
      <c r="AT1934" s="113"/>
    </row>
    <row r="1935" spans="1:46" s="114" customFormat="1" x14ac:dyDescent="0.2">
      <c r="A1935" s="113"/>
      <c r="B1935" s="120"/>
      <c r="C1935" s="120"/>
      <c r="D1935" s="120"/>
      <c r="E1935" s="120"/>
      <c r="F1935" s="120"/>
      <c r="G1935" s="120"/>
      <c r="H1935" s="120"/>
      <c r="I1935" s="120"/>
      <c r="J1935" s="120"/>
      <c r="K1935" s="120"/>
      <c r="L1935" s="120"/>
      <c r="M1935" s="120"/>
      <c r="N1935" s="120"/>
      <c r="O1935" s="120"/>
      <c r="P1935" s="120"/>
      <c r="Q1935" s="120"/>
      <c r="R1935" s="120"/>
      <c r="S1935" s="120"/>
      <c r="T1935" s="120"/>
      <c r="U1935" s="120"/>
      <c r="V1935" s="120"/>
      <c r="W1935" s="120"/>
      <c r="X1935" s="120"/>
      <c r="Y1935" s="127"/>
      <c r="Z1935" s="127"/>
      <c r="AA1935" s="127"/>
      <c r="AB1935" s="127"/>
      <c r="AC1935" s="127"/>
      <c r="AD1935" s="127"/>
      <c r="AE1935" s="127"/>
      <c r="AF1935" s="127"/>
      <c r="AG1935" s="127"/>
      <c r="AH1935" s="127"/>
      <c r="AI1935" s="127"/>
      <c r="AJ1935" s="127"/>
      <c r="AK1935" s="127"/>
      <c r="AL1935" s="127"/>
      <c r="AM1935" s="127"/>
      <c r="AN1935" s="127"/>
      <c r="AO1935" s="127"/>
      <c r="AP1935" s="127"/>
      <c r="AR1935" s="113"/>
      <c r="AS1935" s="113"/>
      <c r="AT1935" s="113"/>
    </row>
    <row r="1936" spans="1:46" s="114" customFormat="1" x14ac:dyDescent="0.2">
      <c r="A1936" s="113"/>
      <c r="B1936" s="120"/>
      <c r="C1936" s="120"/>
      <c r="D1936" s="120"/>
      <c r="E1936" s="120"/>
      <c r="F1936" s="120"/>
      <c r="G1936" s="120"/>
      <c r="H1936" s="120"/>
      <c r="I1936" s="120"/>
      <c r="J1936" s="120"/>
      <c r="K1936" s="120"/>
      <c r="L1936" s="120"/>
      <c r="M1936" s="120"/>
      <c r="N1936" s="120"/>
      <c r="O1936" s="120"/>
      <c r="P1936" s="120"/>
      <c r="Q1936" s="120"/>
      <c r="R1936" s="120"/>
      <c r="S1936" s="120"/>
      <c r="T1936" s="120"/>
      <c r="U1936" s="120"/>
      <c r="V1936" s="120"/>
      <c r="W1936" s="120"/>
      <c r="X1936" s="120"/>
      <c r="Y1936" s="127"/>
      <c r="Z1936" s="127"/>
      <c r="AA1936" s="127"/>
      <c r="AB1936" s="127"/>
      <c r="AC1936" s="127"/>
      <c r="AD1936" s="127"/>
      <c r="AE1936" s="127"/>
      <c r="AF1936" s="127"/>
      <c r="AG1936" s="127"/>
      <c r="AH1936" s="127"/>
      <c r="AI1936" s="127"/>
      <c r="AJ1936" s="127"/>
      <c r="AK1936" s="127"/>
      <c r="AL1936" s="127"/>
      <c r="AM1936" s="127"/>
      <c r="AN1936" s="127"/>
      <c r="AO1936" s="127"/>
      <c r="AP1936" s="127"/>
      <c r="AR1936" s="113"/>
      <c r="AS1936" s="113"/>
      <c r="AT1936" s="113"/>
    </row>
    <row r="1937" spans="1:46" s="114" customFormat="1" x14ac:dyDescent="0.2">
      <c r="A1937" s="113"/>
      <c r="B1937" s="120"/>
      <c r="C1937" s="120"/>
      <c r="D1937" s="120"/>
      <c r="E1937" s="120"/>
      <c r="F1937" s="120"/>
      <c r="G1937" s="120"/>
      <c r="H1937" s="120"/>
      <c r="I1937" s="120"/>
      <c r="J1937" s="120"/>
      <c r="K1937" s="120"/>
      <c r="L1937" s="120"/>
      <c r="M1937" s="120"/>
      <c r="N1937" s="120"/>
      <c r="O1937" s="120"/>
      <c r="P1937" s="120"/>
      <c r="Q1937" s="120"/>
      <c r="R1937" s="120"/>
      <c r="S1937" s="120"/>
      <c r="T1937" s="120"/>
      <c r="U1937" s="120"/>
      <c r="V1937" s="120"/>
      <c r="W1937" s="120"/>
      <c r="X1937" s="120"/>
      <c r="Y1937" s="127"/>
      <c r="Z1937" s="127"/>
      <c r="AA1937" s="127"/>
      <c r="AB1937" s="127"/>
      <c r="AC1937" s="127"/>
      <c r="AD1937" s="127"/>
      <c r="AE1937" s="127"/>
      <c r="AF1937" s="127"/>
      <c r="AG1937" s="127"/>
      <c r="AH1937" s="127"/>
      <c r="AI1937" s="127"/>
      <c r="AJ1937" s="127"/>
      <c r="AK1937" s="127"/>
      <c r="AL1937" s="127"/>
      <c r="AM1937" s="127"/>
      <c r="AN1937" s="127"/>
      <c r="AO1937" s="127"/>
      <c r="AP1937" s="127"/>
      <c r="AR1937" s="113"/>
      <c r="AS1937" s="113"/>
      <c r="AT1937" s="113"/>
    </row>
    <row r="1938" spans="1:46" s="114" customFormat="1" x14ac:dyDescent="0.2">
      <c r="A1938" s="113"/>
      <c r="B1938" s="120"/>
      <c r="C1938" s="120"/>
      <c r="D1938" s="120"/>
      <c r="E1938" s="120"/>
      <c r="F1938" s="120"/>
      <c r="G1938" s="120"/>
      <c r="H1938" s="120"/>
      <c r="I1938" s="120"/>
      <c r="J1938" s="120"/>
      <c r="K1938" s="120"/>
      <c r="L1938" s="120"/>
      <c r="M1938" s="120"/>
      <c r="N1938" s="120"/>
      <c r="O1938" s="120"/>
      <c r="P1938" s="120"/>
      <c r="Q1938" s="120"/>
      <c r="R1938" s="120"/>
      <c r="S1938" s="120"/>
      <c r="T1938" s="120"/>
      <c r="U1938" s="120"/>
      <c r="V1938" s="120"/>
      <c r="W1938" s="120"/>
      <c r="X1938" s="120"/>
      <c r="Y1938" s="127"/>
      <c r="Z1938" s="127"/>
      <c r="AA1938" s="127"/>
      <c r="AB1938" s="127"/>
      <c r="AC1938" s="127"/>
      <c r="AD1938" s="127"/>
      <c r="AE1938" s="127"/>
      <c r="AF1938" s="127"/>
      <c r="AG1938" s="127"/>
      <c r="AH1938" s="127"/>
      <c r="AI1938" s="127"/>
      <c r="AJ1938" s="127"/>
      <c r="AK1938" s="127"/>
      <c r="AL1938" s="127"/>
      <c r="AM1938" s="127"/>
      <c r="AN1938" s="127"/>
      <c r="AO1938" s="127"/>
      <c r="AP1938" s="127"/>
      <c r="AR1938" s="113"/>
      <c r="AS1938" s="113"/>
      <c r="AT1938" s="113"/>
    </row>
    <row r="1939" spans="1:46" s="114" customFormat="1" x14ac:dyDescent="0.2">
      <c r="A1939" s="113"/>
      <c r="B1939" s="120"/>
      <c r="C1939" s="120"/>
      <c r="D1939" s="120"/>
      <c r="E1939" s="120"/>
      <c r="F1939" s="120"/>
      <c r="G1939" s="120"/>
      <c r="H1939" s="120"/>
      <c r="I1939" s="120"/>
      <c r="J1939" s="120"/>
      <c r="K1939" s="120"/>
      <c r="L1939" s="120"/>
      <c r="M1939" s="120"/>
      <c r="N1939" s="120"/>
      <c r="O1939" s="120"/>
      <c r="P1939" s="120"/>
      <c r="Q1939" s="120"/>
      <c r="R1939" s="120"/>
      <c r="S1939" s="120"/>
      <c r="T1939" s="120"/>
      <c r="U1939" s="120"/>
      <c r="V1939" s="120"/>
      <c r="W1939" s="120"/>
      <c r="X1939" s="120"/>
      <c r="Y1939" s="127"/>
      <c r="Z1939" s="127"/>
      <c r="AA1939" s="127"/>
      <c r="AB1939" s="127"/>
      <c r="AC1939" s="127"/>
      <c r="AD1939" s="127"/>
      <c r="AE1939" s="127"/>
      <c r="AF1939" s="127"/>
      <c r="AG1939" s="127"/>
      <c r="AH1939" s="127"/>
      <c r="AI1939" s="127"/>
      <c r="AJ1939" s="127"/>
      <c r="AK1939" s="127"/>
      <c r="AL1939" s="127"/>
      <c r="AM1939" s="127"/>
      <c r="AN1939" s="127"/>
      <c r="AO1939" s="127"/>
      <c r="AP1939" s="127"/>
      <c r="AR1939" s="113"/>
      <c r="AS1939" s="113"/>
      <c r="AT1939" s="113"/>
    </row>
    <row r="1940" spans="1:46" s="114" customFormat="1" x14ac:dyDescent="0.2">
      <c r="A1940" s="113"/>
      <c r="B1940" s="120"/>
      <c r="C1940" s="120"/>
      <c r="D1940" s="120"/>
      <c r="E1940" s="120"/>
      <c r="F1940" s="120"/>
      <c r="G1940" s="120"/>
      <c r="H1940" s="120"/>
      <c r="I1940" s="120"/>
      <c r="J1940" s="120"/>
      <c r="K1940" s="120"/>
      <c r="L1940" s="120"/>
      <c r="M1940" s="120"/>
      <c r="N1940" s="120"/>
      <c r="O1940" s="120"/>
      <c r="P1940" s="120"/>
      <c r="Q1940" s="120"/>
      <c r="R1940" s="120"/>
      <c r="S1940" s="120"/>
      <c r="T1940" s="120"/>
      <c r="U1940" s="120"/>
      <c r="V1940" s="120"/>
      <c r="W1940" s="120"/>
      <c r="X1940" s="120"/>
      <c r="Y1940" s="127"/>
      <c r="Z1940" s="127"/>
      <c r="AA1940" s="127"/>
      <c r="AB1940" s="127"/>
      <c r="AC1940" s="127"/>
      <c r="AD1940" s="127"/>
      <c r="AE1940" s="127"/>
      <c r="AF1940" s="127"/>
      <c r="AG1940" s="127"/>
      <c r="AH1940" s="127"/>
      <c r="AI1940" s="127"/>
      <c r="AJ1940" s="127"/>
      <c r="AK1940" s="127"/>
      <c r="AL1940" s="127"/>
      <c r="AM1940" s="127"/>
      <c r="AN1940" s="127"/>
      <c r="AO1940" s="127"/>
      <c r="AP1940" s="127"/>
      <c r="AR1940" s="113"/>
      <c r="AS1940" s="113"/>
      <c r="AT1940" s="113"/>
    </row>
    <row r="1941" spans="1:46" s="114" customFormat="1" x14ac:dyDescent="0.2">
      <c r="A1941" s="113"/>
      <c r="B1941" s="120"/>
      <c r="C1941" s="120"/>
      <c r="D1941" s="120"/>
      <c r="E1941" s="120"/>
      <c r="F1941" s="120"/>
      <c r="G1941" s="120"/>
      <c r="H1941" s="120"/>
      <c r="I1941" s="120"/>
      <c r="J1941" s="120"/>
      <c r="K1941" s="120"/>
      <c r="L1941" s="120"/>
      <c r="M1941" s="120"/>
      <c r="N1941" s="120"/>
      <c r="O1941" s="120"/>
      <c r="P1941" s="120"/>
      <c r="Q1941" s="120"/>
      <c r="R1941" s="120"/>
      <c r="S1941" s="120"/>
      <c r="T1941" s="120"/>
      <c r="U1941" s="120"/>
      <c r="V1941" s="120"/>
      <c r="W1941" s="120"/>
      <c r="X1941" s="120"/>
      <c r="Y1941" s="127"/>
      <c r="Z1941" s="127"/>
      <c r="AA1941" s="127"/>
      <c r="AB1941" s="127"/>
      <c r="AC1941" s="127"/>
      <c r="AD1941" s="127"/>
      <c r="AE1941" s="127"/>
      <c r="AF1941" s="127"/>
      <c r="AG1941" s="127"/>
      <c r="AH1941" s="127"/>
      <c r="AI1941" s="127"/>
      <c r="AJ1941" s="127"/>
      <c r="AK1941" s="127"/>
      <c r="AL1941" s="127"/>
      <c r="AM1941" s="127"/>
      <c r="AN1941" s="127"/>
      <c r="AO1941" s="127"/>
      <c r="AP1941" s="127"/>
      <c r="AR1941" s="113"/>
      <c r="AS1941" s="113"/>
      <c r="AT1941" s="113"/>
    </row>
    <row r="1942" spans="1:46" s="114" customFormat="1" x14ac:dyDescent="0.2">
      <c r="A1942" s="113"/>
      <c r="B1942" s="120"/>
      <c r="C1942" s="120"/>
      <c r="D1942" s="120"/>
      <c r="E1942" s="120"/>
      <c r="F1942" s="120"/>
      <c r="G1942" s="120"/>
      <c r="H1942" s="120"/>
      <c r="I1942" s="120"/>
      <c r="J1942" s="120"/>
      <c r="K1942" s="120"/>
      <c r="L1942" s="120"/>
      <c r="M1942" s="120"/>
      <c r="N1942" s="120"/>
      <c r="O1942" s="120"/>
      <c r="P1942" s="120"/>
      <c r="Q1942" s="120"/>
      <c r="R1942" s="120"/>
      <c r="S1942" s="120"/>
      <c r="T1942" s="120"/>
      <c r="U1942" s="120"/>
      <c r="V1942" s="120"/>
      <c r="W1942" s="120"/>
      <c r="X1942" s="120"/>
      <c r="Y1942" s="127"/>
      <c r="Z1942" s="127"/>
      <c r="AA1942" s="127"/>
      <c r="AB1942" s="127"/>
      <c r="AC1942" s="127"/>
      <c r="AD1942" s="127"/>
      <c r="AE1942" s="127"/>
      <c r="AF1942" s="127"/>
      <c r="AG1942" s="127"/>
      <c r="AH1942" s="127"/>
      <c r="AI1942" s="127"/>
      <c r="AJ1942" s="127"/>
      <c r="AK1942" s="127"/>
      <c r="AL1942" s="127"/>
      <c r="AM1942" s="127"/>
      <c r="AN1942" s="127"/>
      <c r="AO1942" s="127"/>
      <c r="AP1942" s="127"/>
      <c r="AR1942" s="113"/>
      <c r="AS1942" s="113"/>
      <c r="AT1942" s="113"/>
    </row>
    <row r="1943" spans="1:46" s="114" customFormat="1" x14ac:dyDescent="0.2">
      <c r="A1943" s="113"/>
      <c r="B1943" s="120"/>
      <c r="C1943" s="120"/>
      <c r="D1943" s="120"/>
      <c r="E1943" s="120"/>
      <c r="F1943" s="120"/>
      <c r="G1943" s="120"/>
      <c r="H1943" s="120"/>
      <c r="I1943" s="120"/>
      <c r="J1943" s="120"/>
      <c r="K1943" s="120"/>
      <c r="L1943" s="120"/>
      <c r="M1943" s="120"/>
      <c r="N1943" s="120"/>
      <c r="O1943" s="120"/>
      <c r="P1943" s="120"/>
      <c r="Q1943" s="120"/>
      <c r="R1943" s="120"/>
      <c r="S1943" s="120"/>
      <c r="T1943" s="120"/>
      <c r="U1943" s="120"/>
      <c r="V1943" s="120"/>
      <c r="W1943" s="120"/>
      <c r="X1943" s="120"/>
      <c r="Y1943" s="127"/>
      <c r="Z1943" s="127"/>
      <c r="AA1943" s="127"/>
      <c r="AB1943" s="127"/>
      <c r="AC1943" s="127"/>
      <c r="AD1943" s="127"/>
      <c r="AE1943" s="127"/>
      <c r="AF1943" s="127"/>
      <c r="AG1943" s="127"/>
      <c r="AH1943" s="127"/>
      <c r="AI1943" s="127"/>
      <c r="AJ1943" s="127"/>
      <c r="AK1943" s="127"/>
      <c r="AL1943" s="127"/>
      <c r="AM1943" s="127"/>
      <c r="AN1943" s="127"/>
      <c r="AO1943" s="127"/>
      <c r="AP1943" s="127"/>
      <c r="AR1943" s="113"/>
      <c r="AS1943" s="113"/>
      <c r="AT1943" s="113"/>
    </row>
    <row r="1944" spans="1:46" s="114" customFormat="1" x14ac:dyDescent="0.2">
      <c r="A1944" s="113"/>
      <c r="B1944" s="120"/>
      <c r="C1944" s="120"/>
      <c r="D1944" s="120"/>
      <c r="E1944" s="120"/>
      <c r="F1944" s="120"/>
      <c r="G1944" s="120"/>
      <c r="H1944" s="120"/>
      <c r="I1944" s="120"/>
      <c r="J1944" s="120"/>
      <c r="K1944" s="120"/>
      <c r="L1944" s="120"/>
      <c r="M1944" s="120"/>
      <c r="N1944" s="120"/>
      <c r="O1944" s="120"/>
      <c r="P1944" s="120"/>
      <c r="Q1944" s="120"/>
      <c r="R1944" s="120"/>
      <c r="S1944" s="120"/>
      <c r="T1944" s="120"/>
      <c r="U1944" s="120"/>
      <c r="V1944" s="120"/>
      <c r="W1944" s="120"/>
      <c r="X1944" s="120"/>
      <c r="Y1944" s="127"/>
      <c r="Z1944" s="127"/>
      <c r="AA1944" s="127"/>
      <c r="AB1944" s="127"/>
      <c r="AC1944" s="127"/>
      <c r="AD1944" s="127"/>
      <c r="AE1944" s="127"/>
      <c r="AF1944" s="127"/>
      <c r="AG1944" s="127"/>
      <c r="AH1944" s="127"/>
      <c r="AI1944" s="127"/>
      <c r="AJ1944" s="127"/>
      <c r="AK1944" s="127"/>
      <c r="AL1944" s="127"/>
      <c r="AM1944" s="127"/>
      <c r="AN1944" s="127"/>
      <c r="AO1944" s="127"/>
      <c r="AP1944" s="127"/>
      <c r="AR1944" s="113"/>
      <c r="AS1944" s="113"/>
      <c r="AT1944" s="113"/>
    </row>
    <row r="1945" spans="1:46" s="114" customFormat="1" x14ac:dyDescent="0.2">
      <c r="A1945" s="113"/>
      <c r="B1945" s="120"/>
      <c r="C1945" s="120"/>
      <c r="D1945" s="120"/>
      <c r="E1945" s="120"/>
      <c r="F1945" s="120"/>
      <c r="G1945" s="120"/>
      <c r="H1945" s="120"/>
      <c r="I1945" s="120"/>
      <c r="J1945" s="120"/>
      <c r="K1945" s="120"/>
      <c r="L1945" s="120"/>
      <c r="M1945" s="120"/>
      <c r="N1945" s="120"/>
      <c r="O1945" s="120"/>
      <c r="P1945" s="120"/>
      <c r="Q1945" s="120"/>
      <c r="R1945" s="120"/>
      <c r="S1945" s="120"/>
      <c r="T1945" s="120"/>
      <c r="U1945" s="120"/>
      <c r="V1945" s="120"/>
      <c r="W1945" s="120"/>
      <c r="X1945" s="120"/>
      <c r="Y1945" s="127"/>
      <c r="Z1945" s="127"/>
      <c r="AA1945" s="127"/>
      <c r="AB1945" s="127"/>
      <c r="AC1945" s="127"/>
      <c r="AD1945" s="127"/>
      <c r="AE1945" s="127"/>
      <c r="AF1945" s="127"/>
      <c r="AG1945" s="127"/>
      <c r="AH1945" s="127"/>
      <c r="AI1945" s="127"/>
      <c r="AJ1945" s="127"/>
      <c r="AK1945" s="127"/>
      <c r="AL1945" s="127"/>
      <c r="AM1945" s="127"/>
      <c r="AN1945" s="127"/>
      <c r="AO1945" s="127"/>
      <c r="AP1945" s="127"/>
      <c r="AR1945" s="113"/>
      <c r="AS1945" s="113"/>
      <c r="AT1945" s="113"/>
    </row>
    <row r="1946" spans="1:46" s="114" customFormat="1" x14ac:dyDescent="0.2">
      <c r="A1946" s="113"/>
      <c r="B1946" s="120"/>
      <c r="C1946" s="120"/>
      <c r="D1946" s="120"/>
      <c r="E1946" s="120"/>
      <c r="F1946" s="120"/>
      <c r="G1946" s="120"/>
      <c r="H1946" s="120"/>
      <c r="I1946" s="120"/>
      <c r="J1946" s="120"/>
      <c r="K1946" s="120"/>
      <c r="L1946" s="120"/>
      <c r="M1946" s="120"/>
      <c r="N1946" s="120"/>
      <c r="O1946" s="120"/>
      <c r="P1946" s="120"/>
      <c r="Q1946" s="120"/>
      <c r="R1946" s="120"/>
      <c r="S1946" s="120"/>
      <c r="T1946" s="120"/>
      <c r="U1946" s="120"/>
      <c r="V1946" s="120"/>
      <c r="W1946" s="120"/>
      <c r="X1946" s="120"/>
      <c r="Y1946" s="127"/>
      <c r="Z1946" s="127"/>
      <c r="AA1946" s="127"/>
      <c r="AB1946" s="127"/>
      <c r="AC1946" s="127"/>
      <c r="AD1946" s="127"/>
      <c r="AE1946" s="127"/>
      <c r="AF1946" s="127"/>
      <c r="AG1946" s="127"/>
      <c r="AH1946" s="127"/>
      <c r="AI1946" s="127"/>
      <c r="AJ1946" s="127"/>
      <c r="AK1946" s="127"/>
      <c r="AL1946" s="127"/>
      <c r="AM1946" s="127"/>
      <c r="AN1946" s="127"/>
      <c r="AO1946" s="127"/>
      <c r="AP1946" s="127"/>
      <c r="AR1946" s="113"/>
      <c r="AS1946" s="113"/>
      <c r="AT1946" s="113"/>
    </row>
    <row r="1947" spans="1:46" s="114" customFormat="1" x14ac:dyDescent="0.2">
      <c r="A1947" s="113"/>
      <c r="B1947" s="120"/>
      <c r="C1947" s="120"/>
      <c r="D1947" s="120"/>
      <c r="E1947" s="120"/>
      <c r="F1947" s="120"/>
      <c r="G1947" s="120"/>
      <c r="H1947" s="120"/>
      <c r="I1947" s="120"/>
      <c r="J1947" s="120"/>
      <c r="K1947" s="120"/>
      <c r="L1947" s="120"/>
      <c r="M1947" s="120"/>
      <c r="N1947" s="120"/>
      <c r="O1947" s="120"/>
      <c r="P1947" s="120"/>
      <c r="Q1947" s="120"/>
      <c r="R1947" s="120"/>
      <c r="S1947" s="120"/>
      <c r="T1947" s="120"/>
      <c r="U1947" s="120"/>
      <c r="V1947" s="120"/>
      <c r="W1947" s="120"/>
      <c r="X1947" s="120"/>
      <c r="Y1947" s="127"/>
      <c r="Z1947" s="127"/>
      <c r="AA1947" s="127"/>
      <c r="AB1947" s="127"/>
      <c r="AC1947" s="127"/>
      <c r="AD1947" s="127"/>
      <c r="AE1947" s="127"/>
      <c r="AF1947" s="127"/>
      <c r="AG1947" s="127"/>
      <c r="AH1947" s="127"/>
      <c r="AI1947" s="127"/>
      <c r="AJ1947" s="127"/>
      <c r="AK1947" s="127"/>
      <c r="AL1947" s="127"/>
      <c r="AM1947" s="127"/>
      <c r="AN1947" s="127"/>
      <c r="AO1947" s="127"/>
      <c r="AP1947" s="127"/>
      <c r="AR1947" s="113"/>
      <c r="AS1947" s="113"/>
      <c r="AT1947" s="113"/>
    </row>
    <row r="1948" spans="1:46" s="114" customFormat="1" x14ac:dyDescent="0.2">
      <c r="A1948" s="113"/>
      <c r="B1948" s="120"/>
      <c r="C1948" s="120"/>
      <c r="D1948" s="120"/>
      <c r="E1948" s="120"/>
      <c r="F1948" s="120"/>
      <c r="G1948" s="120"/>
      <c r="H1948" s="120"/>
      <c r="I1948" s="120"/>
      <c r="J1948" s="120"/>
      <c r="K1948" s="120"/>
      <c r="L1948" s="120"/>
      <c r="M1948" s="120"/>
      <c r="N1948" s="120"/>
      <c r="O1948" s="120"/>
      <c r="P1948" s="120"/>
      <c r="Q1948" s="120"/>
      <c r="R1948" s="120"/>
      <c r="S1948" s="120"/>
      <c r="T1948" s="120"/>
      <c r="U1948" s="120"/>
      <c r="V1948" s="120"/>
      <c r="W1948" s="120"/>
      <c r="X1948" s="120"/>
      <c r="Y1948" s="127"/>
      <c r="Z1948" s="127"/>
      <c r="AA1948" s="127"/>
      <c r="AB1948" s="127"/>
      <c r="AC1948" s="127"/>
      <c r="AD1948" s="127"/>
      <c r="AE1948" s="127"/>
      <c r="AF1948" s="127"/>
      <c r="AG1948" s="127"/>
      <c r="AH1948" s="127"/>
      <c r="AI1948" s="127"/>
      <c r="AJ1948" s="127"/>
      <c r="AK1948" s="127"/>
      <c r="AL1948" s="127"/>
      <c r="AM1948" s="127"/>
      <c r="AN1948" s="127"/>
      <c r="AO1948" s="127"/>
      <c r="AP1948" s="127"/>
      <c r="AR1948" s="113"/>
      <c r="AS1948" s="113"/>
      <c r="AT1948" s="113"/>
    </row>
    <row r="1949" spans="1:46" s="114" customFormat="1" x14ac:dyDescent="0.2">
      <c r="A1949" s="113"/>
      <c r="B1949" s="120"/>
      <c r="C1949" s="120"/>
      <c r="D1949" s="120"/>
      <c r="E1949" s="120"/>
      <c r="F1949" s="120"/>
      <c r="G1949" s="120"/>
      <c r="H1949" s="120"/>
      <c r="I1949" s="120"/>
      <c r="J1949" s="120"/>
      <c r="K1949" s="120"/>
      <c r="L1949" s="120"/>
      <c r="M1949" s="120"/>
      <c r="N1949" s="120"/>
      <c r="O1949" s="120"/>
      <c r="P1949" s="120"/>
      <c r="Q1949" s="120"/>
      <c r="R1949" s="120"/>
      <c r="S1949" s="120"/>
      <c r="T1949" s="120"/>
      <c r="U1949" s="120"/>
      <c r="V1949" s="120"/>
      <c r="W1949" s="120"/>
      <c r="X1949" s="120"/>
      <c r="Y1949" s="127"/>
      <c r="Z1949" s="127"/>
      <c r="AA1949" s="127"/>
      <c r="AB1949" s="127"/>
      <c r="AC1949" s="127"/>
      <c r="AD1949" s="127"/>
      <c r="AE1949" s="127"/>
      <c r="AF1949" s="127"/>
      <c r="AG1949" s="127"/>
      <c r="AH1949" s="127"/>
      <c r="AI1949" s="127"/>
      <c r="AJ1949" s="127"/>
      <c r="AK1949" s="127"/>
      <c r="AL1949" s="127"/>
      <c r="AM1949" s="127"/>
      <c r="AN1949" s="127"/>
      <c r="AO1949" s="127"/>
      <c r="AP1949" s="127"/>
      <c r="AR1949" s="113"/>
      <c r="AS1949" s="113"/>
      <c r="AT1949" s="113"/>
    </row>
    <row r="1950" spans="1:46" s="114" customFormat="1" x14ac:dyDescent="0.2">
      <c r="A1950" s="113"/>
      <c r="B1950" s="120"/>
      <c r="C1950" s="120"/>
      <c r="D1950" s="120"/>
      <c r="E1950" s="120"/>
      <c r="F1950" s="120"/>
      <c r="G1950" s="120"/>
      <c r="H1950" s="120"/>
      <c r="I1950" s="120"/>
      <c r="J1950" s="120"/>
      <c r="K1950" s="120"/>
      <c r="L1950" s="120"/>
      <c r="M1950" s="120"/>
      <c r="N1950" s="120"/>
      <c r="O1950" s="120"/>
      <c r="P1950" s="120"/>
      <c r="Q1950" s="120"/>
      <c r="R1950" s="120"/>
      <c r="S1950" s="120"/>
      <c r="T1950" s="120"/>
      <c r="U1950" s="120"/>
      <c r="V1950" s="120"/>
      <c r="W1950" s="120"/>
      <c r="X1950" s="120"/>
      <c r="Y1950" s="127"/>
      <c r="Z1950" s="127"/>
      <c r="AA1950" s="127"/>
      <c r="AB1950" s="127"/>
      <c r="AC1950" s="127"/>
      <c r="AD1950" s="127"/>
      <c r="AE1950" s="127"/>
      <c r="AF1950" s="127"/>
      <c r="AG1950" s="127"/>
      <c r="AH1950" s="127"/>
      <c r="AI1950" s="127"/>
      <c r="AJ1950" s="127"/>
      <c r="AK1950" s="127"/>
      <c r="AL1950" s="127"/>
      <c r="AM1950" s="127"/>
      <c r="AN1950" s="127"/>
      <c r="AO1950" s="127"/>
      <c r="AP1950" s="127"/>
      <c r="AR1950" s="113"/>
      <c r="AS1950" s="113"/>
      <c r="AT1950" s="113"/>
    </row>
    <row r="1951" spans="1:46" s="114" customFormat="1" x14ac:dyDescent="0.2">
      <c r="A1951" s="113"/>
      <c r="B1951" s="120"/>
      <c r="C1951" s="120"/>
      <c r="D1951" s="120"/>
      <c r="E1951" s="120"/>
      <c r="F1951" s="120"/>
      <c r="G1951" s="120"/>
      <c r="H1951" s="120"/>
      <c r="I1951" s="120"/>
      <c r="J1951" s="120"/>
      <c r="K1951" s="120"/>
      <c r="L1951" s="120"/>
      <c r="M1951" s="120"/>
      <c r="N1951" s="120"/>
      <c r="O1951" s="120"/>
      <c r="P1951" s="120"/>
      <c r="Q1951" s="120"/>
      <c r="R1951" s="120"/>
      <c r="S1951" s="120"/>
      <c r="T1951" s="120"/>
      <c r="U1951" s="120"/>
      <c r="V1951" s="120"/>
      <c r="W1951" s="120"/>
      <c r="X1951" s="120"/>
      <c r="Y1951" s="127"/>
      <c r="Z1951" s="127"/>
      <c r="AA1951" s="127"/>
      <c r="AB1951" s="127"/>
      <c r="AC1951" s="127"/>
      <c r="AD1951" s="127"/>
      <c r="AE1951" s="127"/>
      <c r="AF1951" s="127"/>
      <c r="AG1951" s="127"/>
      <c r="AH1951" s="127"/>
      <c r="AI1951" s="127"/>
      <c r="AJ1951" s="127"/>
      <c r="AK1951" s="127"/>
      <c r="AL1951" s="127"/>
      <c r="AM1951" s="127"/>
      <c r="AN1951" s="127"/>
      <c r="AO1951" s="127"/>
      <c r="AP1951" s="127"/>
      <c r="AR1951" s="113"/>
      <c r="AS1951" s="113"/>
      <c r="AT1951" s="113"/>
    </row>
    <row r="1952" spans="1:46" s="114" customFormat="1" x14ac:dyDescent="0.2">
      <c r="A1952" s="113"/>
      <c r="B1952" s="120"/>
      <c r="C1952" s="120"/>
      <c r="D1952" s="120"/>
      <c r="E1952" s="120"/>
      <c r="F1952" s="120"/>
      <c r="G1952" s="120"/>
      <c r="H1952" s="120"/>
      <c r="I1952" s="120"/>
      <c r="J1952" s="120"/>
      <c r="K1952" s="120"/>
      <c r="L1952" s="120"/>
      <c r="M1952" s="120"/>
      <c r="N1952" s="120"/>
      <c r="O1952" s="120"/>
      <c r="P1952" s="120"/>
      <c r="Q1952" s="120"/>
      <c r="R1952" s="120"/>
      <c r="S1952" s="120"/>
      <c r="T1952" s="120"/>
      <c r="U1952" s="120"/>
      <c r="V1952" s="120"/>
      <c r="W1952" s="120"/>
      <c r="X1952" s="120"/>
      <c r="Y1952" s="127"/>
      <c r="Z1952" s="127"/>
      <c r="AA1952" s="127"/>
      <c r="AB1952" s="127"/>
      <c r="AC1952" s="127"/>
      <c r="AD1952" s="127"/>
      <c r="AE1952" s="127"/>
      <c r="AF1952" s="127"/>
      <c r="AG1952" s="127"/>
      <c r="AH1952" s="127"/>
      <c r="AI1952" s="127"/>
      <c r="AJ1952" s="127"/>
      <c r="AK1952" s="127"/>
      <c r="AL1952" s="127"/>
      <c r="AM1952" s="127"/>
      <c r="AN1952" s="127"/>
      <c r="AO1952" s="127"/>
      <c r="AP1952" s="127"/>
      <c r="AR1952" s="113"/>
      <c r="AS1952" s="113"/>
      <c r="AT1952" s="113"/>
    </row>
    <row r="1953" spans="1:46" s="114" customFormat="1" x14ac:dyDescent="0.2">
      <c r="A1953" s="113"/>
      <c r="B1953" s="120"/>
      <c r="C1953" s="120"/>
      <c r="D1953" s="120"/>
      <c r="E1953" s="120"/>
      <c r="F1953" s="120"/>
      <c r="G1953" s="120"/>
      <c r="H1953" s="120"/>
      <c r="I1953" s="120"/>
      <c r="J1953" s="120"/>
      <c r="K1953" s="120"/>
      <c r="L1953" s="120"/>
      <c r="M1953" s="120"/>
      <c r="N1953" s="120"/>
      <c r="O1953" s="120"/>
      <c r="P1953" s="120"/>
      <c r="Q1953" s="120"/>
      <c r="R1953" s="120"/>
      <c r="S1953" s="120"/>
      <c r="T1953" s="120"/>
      <c r="U1953" s="120"/>
      <c r="V1953" s="120"/>
      <c r="W1953" s="120"/>
      <c r="X1953" s="120"/>
      <c r="Y1953" s="127"/>
      <c r="Z1953" s="127"/>
      <c r="AA1953" s="127"/>
      <c r="AB1953" s="127"/>
      <c r="AC1953" s="127"/>
      <c r="AD1953" s="127"/>
      <c r="AE1953" s="127"/>
      <c r="AF1953" s="127"/>
      <c r="AG1953" s="127"/>
      <c r="AH1953" s="127"/>
      <c r="AI1953" s="127"/>
      <c r="AJ1953" s="127"/>
      <c r="AK1953" s="127"/>
      <c r="AL1953" s="127"/>
      <c r="AM1953" s="127"/>
      <c r="AN1953" s="127"/>
      <c r="AO1953" s="127"/>
      <c r="AP1953" s="127"/>
      <c r="AR1953" s="113"/>
      <c r="AS1953" s="113"/>
      <c r="AT1953" s="113"/>
    </row>
    <row r="1954" spans="1:46" s="114" customFormat="1" x14ac:dyDescent="0.2">
      <c r="A1954" s="113"/>
      <c r="B1954" s="120"/>
      <c r="C1954" s="120"/>
      <c r="D1954" s="120"/>
      <c r="E1954" s="120"/>
      <c r="F1954" s="120"/>
      <c r="G1954" s="120"/>
      <c r="H1954" s="120"/>
      <c r="I1954" s="120"/>
      <c r="J1954" s="120"/>
      <c r="K1954" s="120"/>
      <c r="L1954" s="120"/>
      <c r="M1954" s="120"/>
      <c r="N1954" s="120"/>
      <c r="O1954" s="120"/>
      <c r="P1954" s="120"/>
      <c r="Q1954" s="120"/>
      <c r="R1954" s="120"/>
      <c r="S1954" s="120"/>
      <c r="T1954" s="120"/>
      <c r="U1954" s="120"/>
      <c r="V1954" s="120"/>
      <c r="W1954" s="120"/>
      <c r="X1954" s="120"/>
      <c r="Y1954" s="127"/>
      <c r="Z1954" s="127"/>
      <c r="AA1954" s="127"/>
      <c r="AB1954" s="127"/>
      <c r="AC1954" s="127"/>
      <c r="AD1954" s="127"/>
      <c r="AE1954" s="127"/>
      <c r="AF1954" s="127"/>
      <c r="AG1954" s="127"/>
      <c r="AH1954" s="127"/>
      <c r="AI1954" s="127"/>
      <c r="AJ1954" s="127"/>
      <c r="AK1954" s="127"/>
      <c r="AL1954" s="127"/>
      <c r="AM1954" s="127"/>
      <c r="AN1954" s="127"/>
      <c r="AO1954" s="127"/>
      <c r="AP1954" s="127"/>
      <c r="AR1954" s="113"/>
      <c r="AS1954" s="113"/>
      <c r="AT1954" s="113"/>
    </row>
    <row r="1955" spans="1:46" s="114" customFormat="1" x14ac:dyDescent="0.2">
      <c r="A1955" s="113"/>
      <c r="B1955" s="120"/>
      <c r="C1955" s="120"/>
      <c r="D1955" s="120"/>
      <c r="E1955" s="120"/>
      <c r="F1955" s="120"/>
      <c r="G1955" s="120"/>
      <c r="H1955" s="120"/>
      <c r="I1955" s="120"/>
      <c r="J1955" s="120"/>
      <c r="K1955" s="120"/>
      <c r="L1955" s="120"/>
      <c r="M1955" s="120"/>
      <c r="N1955" s="120"/>
      <c r="O1955" s="120"/>
      <c r="P1955" s="120"/>
      <c r="Q1955" s="120"/>
      <c r="R1955" s="120"/>
      <c r="S1955" s="120"/>
      <c r="T1955" s="120"/>
      <c r="U1955" s="120"/>
      <c r="V1955" s="120"/>
      <c r="W1955" s="120"/>
      <c r="X1955" s="120"/>
      <c r="Y1955" s="127"/>
      <c r="Z1955" s="127"/>
      <c r="AA1955" s="127"/>
      <c r="AB1955" s="127"/>
      <c r="AC1955" s="127"/>
      <c r="AD1955" s="127"/>
      <c r="AE1955" s="127"/>
      <c r="AF1955" s="127"/>
      <c r="AG1955" s="127"/>
      <c r="AH1955" s="127"/>
      <c r="AI1955" s="127"/>
      <c r="AJ1955" s="127"/>
      <c r="AK1955" s="127"/>
      <c r="AL1955" s="127"/>
      <c r="AM1955" s="127"/>
      <c r="AN1955" s="127"/>
      <c r="AO1955" s="127"/>
      <c r="AP1955" s="127"/>
      <c r="AR1955" s="113"/>
      <c r="AS1955" s="113"/>
      <c r="AT1955" s="113"/>
    </row>
    <row r="1956" spans="1:46" s="114" customFormat="1" x14ac:dyDescent="0.2">
      <c r="A1956" s="113"/>
      <c r="B1956" s="120"/>
      <c r="C1956" s="120"/>
      <c r="D1956" s="120"/>
      <c r="E1956" s="120"/>
      <c r="F1956" s="120"/>
      <c r="G1956" s="120"/>
      <c r="H1956" s="120"/>
      <c r="I1956" s="120"/>
      <c r="J1956" s="120"/>
      <c r="K1956" s="120"/>
      <c r="L1956" s="120"/>
      <c r="M1956" s="120"/>
      <c r="N1956" s="120"/>
      <c r="O1956" s="120"/>
      <c r="P1956" s="120"/>
      <c r="Q1956" s="120"/>
      <c r="R1956" s="120"/>
      <c r="S1956" s="120"/>
      <c r="T1956" s="120"/>
      <c r="U1956" s="120"/>
      <c r="V1956" s="120"/>
      <c r="W1956" s="120"/>
      <c r="X1956" s="120"/>
      <c r="Y1956" s="127"/>
      <c r="Z1956" s="127"/>
      <c r="AA1956" s="127"/>
      <c r="AB1956" s="127"/>
      <c r="AC1956" s="127"/>
      <c r="AD1956" s="127"/>
      <c r="AE1956" s="127"/>
      <c r="AF1956" s="127"/>
      <c r="AG1956" s="127"/>
      <c r="AH1956" s="127"/>
      <c r="AI1956" s="127"/>
      <c r="AJ1956" s="127"/>
      <c r="AK1956" s="127"/>
      <c r="AL1956" s="127"/>
      <c r="AM1956" s="127"/>
      <c r="AN1956" s="127"/>
      <c r="AO1956" s="127"/>
      <c r="AP1956" s="127"/>
      <c r="AR1956" s="113"/>
      <c r="AS1956" s="113"/>
      <c r="AT1956" s="113"/>
    </row>
    <row r="1957" spans="1:46" s="114" customFormat="1" x14ac:dyDescent="0.2">
      <c r="A1957" s="113"/>
      <c r="B1957" s="120"/>
      <c r="C1957" s="120"/>
      <c r="D1957" s="120"/>
      <c r="E1957" s="120"/>
      <c r="F1957" s="120"/>
      <c r="G1957" s="120"/>
      <c r="H1957" s="120"/>
      <c r="I1957" s="120"/>
      <c r="J1957" s="120"/>
      <c r="K1957" s="120"/>
      <c r="L1957" s="120"/>
      <c r="M1957" s="120"/>
      <c r="N1957" s="120"/>
      <c r="O1957" s="120"/>
      <c r="P1957" s="120"/>
      <c r="Q1957" s="120"/>
      <c r="R1957" s="120"/>
      <c r="S1957" s="120"/>
      <c r="T1957" s="120"/>
      <c r="U1957" s="120"/>
      <c r="V1957" s="120"/>
      <c r="W1957" s="120"/>
      <c r="X1957" s="120"/>
      <c r="Y1957" s="127"/>
      <c r="Z1957" s="127"/>
      <c r="AA1957" s="127"/>
      <c r="AB1957" s="127"/>
      <c r="AC1957" s="127"/>
      <c r="AD1957" s="127"/>
      <c r="AE1957" s="127"/>
      <c r="AF1957" s="127"/>
      <c r="AG1957" s="127"/>
      <c r="AH1957" s="127"/>
      <c r="AI1957" s="127"/>
      <c r="AJ1957" s="127"/>
      <c r="AK1957" s="127"/>
      <c r="AL1957" s="127"/>
      <c r="AM1957" s="127"/>
      <c r="AN1957" s="127"/>
      <c r="AO1957" s="127"/>
      <c r="AP1957" s="127"/>
      <c r="AR1957" s="113"/>
      <c r="AS1957" s="113"/>
      <c r="AT1957" s="113"/>
    </row>
    <row r="1958" spans="1:46" s="114" customFormat="1" x14ac:dyDescent="0.2">
      <c r="A1958" s="113"/>
      <c r="B1958" s="120"/>
      <c r="C1958" s="120"/>
      <c r="D1958" s="120"/>
      <c r="E1958" s="120"/>
      <c r="F1958" s="120"/>
      <c r="G1958" s="120"/>
      <c r="H1958" s="120"/>
      <c r="I1958" s="120"/>
      <c r="J1958" s="120"/>
      <c r="K1958" s="120"/>
      <c r="L1958" s="120"/>
      <c r="M1958" s="120"/>
      <c r="N1958" s="120"/>
      <c r="O1958" s="120"/>
      <c r="P1958" s="120"/>
      <c r="Q1958" s="120"/>
      <c r="R1958" s="120"/>
      <c r="S1958" s="120"/>
      <c r="T1958" s="120"/>
      <c r="U1958" s="120"/>
      <c r="V1958" s="120"/>
      <c r="W1958" s="120"/>
      <c r="X1958" s="120"/>
      <c r="Y1958" s="127"/>
      <c r="Z1958" s="127"/>
      <c r="AA1958" s="127"/>
      <c r="AB1958" s="127"/>
      <c r="AC1958" s="127"/>
      <c r="AD1958" s="127"/>
      <c r="AE1958" s="127"/>
      <c r="AF1958" s="127"/>
      <c r="AG1958" s="127"/>
      <c r="AH1958" s="127"/>
      <c r="AI1958" s="127"/>
      <c r="AJ1958" s="127"/>
      <c r="AK1958" s="127"/>
      <c r="AL1958" s="127"/>
      <c r="AM1958" s="127"/>
      <c r="AN1958" s="127"/>
      <c r="AO1958" s="127"/>
      <c r="AP1958" s="127"/>
      <c r="AR1958" s="113"/>
      <c r="AS1958" s="113"/>
      <c r="AT1958" s="113"/>
    </row>
    <row r="1959" spans="1:46" s="114" customFormat="1" x14ac:dyDescent="0.2">
      <c r="A1959" s="113"/>
      <c r="B1959" s="120"/>
      <c r="C1959" s="120"/>
      <c r="D1959" s="120"/>
      <c r="E1959" s="120"/>
      <c r="F1959" s="120"/>
      <c r="G1959" s="120"/>
      <c r="H1959" s="120"/>
      <c r="I1959" s="120"/>
      <c r="J1959" s="120"/>
      <c r="K1959" s="120"/>
      <c r="L1959" s="120"/>
      <c r="M1959" s="120"/>
      <c r="N1959" s="120"/>
      <c r="O1959" s="120"/>
      <c r="P1959" s="120"/>
      <c r="Q1959" s="120"/>
      <c r="R1959" s="120"/>
      <c r="S1959" s="120"/>
      <c r="T1959" s="120"/>
      <c r="U1959" s="120"/>
      <c r="V1959" s="120"/>
      <c r="W1959" s="120"/>
      <c r="X1959" s="120"/>
      <c r="Y1959" s="127"/>
      <c r="Z1959" s="127"/>
      <c r="AA1959" s="127"/>
      <c r="AB1959" s="127"/>
      <c r="AC1959" s="127"/>
      <c r="AD1959" s="127"/>
      <c r="AE1959" s="127"/>
      <c r="AF1959" s="127"/>
      <c r="AG1959" s="127"/>
      <c r="AH1959" s="127"/>
      <c r="AI1959" s="127"/>
      <c r="AJ1959" s="127"/>
      <c r="AK1959" s="127"/>
      <c r="AL1959" s="127"/>
      <c r="AM1959" s="127"/>
      <c r="AN1959" s="127"/>
      <c r="AO1959" s="127"/>
      <c r="AP1959" s="127"/>
      <c r="AR1959" s="113"/>
      <c r="AS1959" s="113"/>
      <c r="AT1959" s="113"/>
    </row>
    <row r="1960" spans="1:46" s="114" customFormat="1" x14ac:dyDescent="0.2">
      <c r="A1960" s="113"/>
      <c r="B1960" s="120"/>
      <c r="C1960" s="120"/>
      <c r="D1960" s="120"/>
      <c r="E1960" s="120"/>
      <c r="F1960" s="120"/>
      <c r="G1960" s="120"/>
      <c r="H1960" s="120"/>
      <c r="I1960" s="120"/>
      <c r="J1960" s="120"/>
      <c r="K1960" s="120"/>
      <c r="L1960" s="120"/>
      <c r="M1960" s="120"/>
      <c r="N1960" s="120"/>
      <c r="O1960" s="120"/>
      <c r="P1960" s="120"/>
      <c r="Q1960" s="120"/>
      <c r="R1960" s="120"/>
      <c r="S1960" s="120"/>
      <c r="T1960" s="120"/>
      <c r="U1960" s="120"/>
      <c r="V1960" s="120"/>
      <c r="W1960" s="120"/>
      <c r="X1960" s="120"/>
      <c r="Y1960" s="127"/>
      <c r="Z1960" s="127"/>
      <c r="AA1960" s="127"/>
      <c r="AB1960" s="127"/>
      <c r="AC1960" s="127"/>
      <c r="AD1960" s="127"/>
      <c r="AE1960" s="127"/>
      <c r="AF1960" s="127"/>
      <c r="AG1960" s="127"/>
      <c r="AH1960" s="127"/>
      <c r="AI1960" s="127"/>
      <c r="AJ1960" s="127"/>
      <c r="AK1960" s="127"/>
      <c r="AL1960" s="127"/>
      <c r="AM1960" s="127"/>
      <c r="AN1960" s="127"/>
      <c r="AO1960" s="127"/>
      <c r="AP1960" s="127"/>
      <c r="AR1960" s="113"/>
      <c r="AS1960" s="113"/>
      <c r="AT1960" s="113"/>
    </row>
    <row r="1961" spans="1:46" s="114" customFormat="1" x14ac:dyDescent="0.2">
      <c r="A1961" s="113"/>
      <c r="B1961" s="120"/>
      <c r="C1961" s="120"/>
      <c r="D1961" s="120"/>
      <c r="E1961" s="120"/>
      <c r="F1961" s="120"/>
      <c r="G1961" s="120"/>
      <c r="H1961" s="120"/>
      <c r="I1961" s="120"/>
      <c r="J1961" s="120"/>
      <c r="K1961" s="120"/>
      <c r="L1961" s="120"/>
      <c r="M1961" s="120"/>
      <c r="N1961" s="120"/>
      <c r="O1961" s="120"/>
      <c r="P1961" s="120"/>
      <c r="Q1961" s="120"/>
      <c r="R1961" s="120"/>
      <c r="S1961" s="120"/>
      <c r="T1961" s="120"/>
      <c r="U1961" s="120"/>
      <c r="V1961" s="120"/>
      <c r="W1961" s="120"/>
      <c r="X1961" s="120"/>
      <c r="Y1961" s="127"/>
      <c r="Z1961" s="127"/>
      <c r="AA1961" s="127"/>
      <c r="AB1961" s="127"/>
      <c r="AC1961" s="127"/>
      <c r="AD1961" s="127"/>
      <c r="AE1961" s="127"/>
      <c r="AF1961" s="127"/>
      <c r="AG1961" s="127"/>
      <c r="AH1961" s="127"/>
      <c r="AI1961" s="127"/>
      <c r="AJ1961" s="127"/>
      <c r="AK1961" s="127"/>
      <c r="AL1961" s="127"/>
      <c r="AM1961" s="127"/>
      <c r="AN1961" s="127"/>
      <c r="AO1961" s="127"/>
      <c r="AP1961" s="127"/>
      <c r="AR1961" s="113"/>
      <c r="AS1961" s="113"/>
      <c r="AT1961" s="113"/>
    </row>
    <row r="1962" spans="1:46" s="114" customFormat="1" x14ac:dyDescent="0.2">
      <c r="A1962" s="113"/>
      <c r="B1962" s="120"/>
      <c r="C1962" s="120"/>
      <c r="D1962" s="120"/>
      <c r="E1962" s="120"/>
      <c r="F1962" s="120"/>
      <c r="G1962" s="120"/>
      <c r="H1962" s="120"/>
      <c r="I1962" s="120"/>
      <c r="J1962" s="120"/>
      <c r="K1962" s="120"/>
      <c r="L1962" s="120"/>
      <c r="M1962" s="120"/>
      <c r="N1962" s="120"/>
      <c r="O1962" s="120"/>
      <c r="P1962" s="120"/>
      <c r="Q1962" s="120"/>
      <c r="R1962" s="120"/>
      <c r="S1962" s="120"/>
      <c r="T1962" s="120"/>
      <c r="U1962" s="120"/>
      <c r="V1962" s="120"/>
      <c r="W1962" s="120"/>
      <c r="X1962" s="120"/>
      <c r="Y1962" s="127"/>
      <c r="Z1962" s="127"/>
      <c r="AA1962" s="127"/>
      <c r="AB1962" s="127"/>
      <c r="AC1962" s="127"/>
      <c r="AD1962" s="127"/>
      <c r="AE1962" s="127"/>
      <c r="AF1962" s="127"/>
      <c r="AG1962" s="127"/>
      <c r="AH1962" s="127"/>
      <c r="AI1962" s="127"/>
      <c r="AJ1962" s="127"/>
      <c r="AK1962" s="127"/>
      <c r="AL1962" s="127"/>
      <c r="AM1962" s="127"/>
      <c r="AN1962" s="127"/>
      <c r="AO1962" s="127"/>
      <c r="AP1962" s="127"/>
      <c r="AR1962" s="113"/>
      <c r="AS1962" s="113"/>
      <c r="AT1962" s="113"/>
    </row>
    <row r="1963" spans="1:46" s="114" customFormat="1" x14ac:dyDescent="0.2">
      <c r="A1963" s="113"/>
      <c r="B1963" s="120"/>
      <c r="C1963" s="120"/>
      <c r="D1963" s="120"/>
      <c r="E1963" s="120"/>
      <c r="F1963" s="120"/>
      <c r="G1963" s="120"/>
      <c r="H1963" s="120"/>
      <c r="I1963" s="120"/>
      <c r="J1963" s="120"/>
      <c r="K1963" s="120"/>
      <c r="L1963" s="120"/>
      <c r="M1963" s="120"/>
      <c r="N1963" s="120"/>
      <c r="O1963" s="120"/>
      <c r="P1963" s="120"/>
      <c r="Q1963" s="120"/>
      <c r="R1963" s="120"/>
      <c r="S1963" s="120"/>
      <c r="T1963" s="120"/>
      <c r="U1963" s="120"/>
      <c r="V1963" s="120"/>
      <c r="W1963" s="120"/>
      <c r="X1963" s="120"/>
      <c r="Y1963" s="127"/>
      <c r="Z1963" s="127"/>
      <c r="AA1963" s="127"/>
      <c r="AB1963" s="127"/>
      <c r="AC1963" s="127"/>
      <c r="AD1963" s="127"/>
      <c r="AE1963" s="127"/>
      <c r="AF1963" s="127"/>
      <c r="AG1963" s="127"/>
      <c r="AH1963" s="127"/>
      <c r="AI1963" s="127"/>
      <c r="AJ1963" s="127"/>
      <c r="AK1963" s="127"/>
      <c r="AL1963" s="127"/>
      <c r="AM1963" s="127"/>
      <c r="AN1963" s="127"/>
      <c r="AO1963" s="127"/>
      <c r="AP1963" s="127"/>
      <c r="AR1963" s="113"/>
      <c r="AS1963" s="113"/>
      <c r="AT1963" s="113"/>
    </row>
    <row r="1964" spans="1:46" s="114" customFormat="1" x14ac:dyDescent="0.2">
      <c r="A1964" s="113"/>
      <c r="B1964" s="120"/>
      <c r="C1964" s="120"/>
      <c r="D1964" s="120"/>
      <c r="E1964" s="120"/>
      <c r="F1964" s="120"/>
      <c r="G1964" s="120"/>
      <c r="H1964" s="120"/>
      <c r="I1964" s="120"/>
      <c r="J1964" s="120"/>
      <c r="K1964" s="120"/>
      <c r="L1964" s="120"/>
      <c r="M1964" s="120"/>
      <c r="N1964" s="120"/>
      <c r="O1964" s="120"/>
      <c r="P1964" s="120"/>
      <c r="Q1964" s="120"/>
      <c r="R1964" s="120"/>
      <c r="S1964" s="120"/>
      <c r="T1964" s="120"/>
      <c r="U1964" s="120"/>
      <c r="V1964" s="120"/>
      <c r="W1964" s="120"/>
      <c r="X1964" s="120"/>
      <c r="Y1964" s="127"/>
      <c r="Z1964" s="127"/>
      <c r="AA1964" s="127"/>
      <c r="AB1964" s="127"/>
      <c r="AC1964" s="127"/>
      <c r="AD1964" s="127"/>
      <c r="AE1964" s="127"/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R1964" s="113"/>
      <c r="AS1964" s="113"/>
      <c r="AT1964" s="113"/>
    </row>
    <row r="1965" spans="1:46" s="114" customFormat="1" x14ac:dyDescent="0.2">
      <c r="A1965" s="113"/>
      <c r="B1965" s="120"/>
      <c r="C1965" s="120"/>
      <c r="D1965" s="120"/>
      <c r="E1965" s="120"/>
      <c r="F1965" s="120"/>
      <c r="G1965" s="120"/>
      <c r="H1965" s="120"/>
      <c r="I1965" s="120"/>
      <c r="J1965" s="120"/>
      <c r="K1965" s="120"/>
      <c r="L1965" s="120"/>
      <c r="M1965" s="120"/>
      <c r="N1965" s="120"/>
      <c r="O1965" s="120"/>
      <c r="P1965" s="120"/>
      <c r="Q1965" s="120"/>
      <c r="R1965" s="120"/>
      <c r="S1965" s="120"/>
      <c r="T1965" s="120"/>
      <c r="U1965" s="120"/>
      <c r="V1965" s="120"/>
      <c r="W1965" s="120"/>
      <c r="X1965" s="120"/>
      <c r="Y1965" s="127"/>
      <c r="Z1965" s="127"/>
      <c r="AA1965" s="127"/>
      <c r="AB1965" s="127"/>
      <c r="AC1965" s="127"/>
      <c r="AD1965" s="127"/>
      <c r="AE1965" s="127"/>
      <c r="AF1965" s="127"/>
      <c r="AG1965" s="127"/>
      <c r="AH1965" s="127"/>
      <c r="AI1965" s="127"/>
      <c r="AJ1965" s="127"/>
      <c r="AK1965" s="127"/>
      <c r="AL1965" s="127"/>
      <c r="AM1965" s="127"/>
      <c r="AN1965" s="127"/>
      <c r="AO1965" s="127"/>
      <c r="AP1965" s="127"/>
      <c r="AR1965" s="113"/>
      <c r="AS1965" s="113"/>
      <c r="AT1965" s="113"/>
    </row>
    <row r="1966" spans="1:46" s="114" customFormat="1" x14ac:dyDescent="0.2">
      <c r="A1966" s="113"/>
      <c r="B1966" s="120"/>
      <c r="C1966" s="120"/>
      <c r="D1966" s="120"/>
      <c r="E1966" s="120"/>
      <c r="F1966" s="120"/>
      <c r="G1966" s="120"/>
      <c r="H1966" s="120"/>
      <c r="I1966" s="120"/>
      <c r="J1966" s="120"/>
      <c r="K1966" s="120"/>
      <c r="L1966" s="120"/>
      <c r="M1966" s="120"/>
      <c r="N1966" s="120"/>
      <c r="O1966" s="120"/>
      <c r="P1966" s="120"/>
      <c r="Q1966" s="120"/>
      <c r="R1966" s="120"/>
      <c r="S1966" s="120"/>
      <c r="T1966" s="120"/>
      <c r="U1966" s="120"/>
      <c r="V1966" s="120"/>
      <c r="W1966" s="120"/>
      <c r="X1966" s="120"/>
      <c r="Y1966" s="127"/>
      <c r="Z1966" s="127"/>
      <c r="AA1966" s="127"/>
      <c r="AB1966" s="127"/>
      <c r="AC1966" s="127"/>
      <c r="AD1966" s="127"/>
      <c r="AE1966" s="127"/>
      <c r="AF1966" s="127"/>
      <c r="AG1966" s="127"/>
      <c r="AH1966" s="127"/>
      <c r="AI1966" s="127"/>
      <c r="AJ1966" s="127"/>
      <c r="AK1966" s="127"/>
      <c r="AL1966" s="127"/>
      <c r="AM1966" s="127"/>
      <c r="AN1966" s="127"/>
      <c r="AO1966" s="127"/>
      <c r="AP1966" s="127"/>
      <c r="AR1966" s="113"/>
      <c r="AS1966" s="113"/>
      <c r="AT1966" s="113"/>
    </row>
    <row r="1967" spans="1:46" s="114" customFormat="1" x14ac:dyDescent="0.2">
      <c r="A1967" s="113"/>
      <c r="B1967" s="120"/>
      <c r="C1967" s="120"/>
      <c r="D1967" s="120"/>
      <c r="E1967" s="120"/>
      <c r="F1967" s="120"/>
      <c r="G1967" s="120"/>
      <c r="H1967" s="120"/>
      <c r="I1967" s="120"/>
      <c r="J1967" s="120"/>
      <c r="K1967" s="120"/>
      <c r="L1967" s="120"/>
      <c r="M1967" s="120"/>
      <c r="N1967" s="120"/>
      <c r="O1967" s="120"/>
      <c r="P1967" s="120"/>
      <c r="Q1967" s="120"/>
      <c r="R1967" s="120"/>
      <c r="S1967" s="120"/>
      <c r="T1967" s="120"/>
      <c r="U1967" s="120"/>
      <c r="V1967" s="120"/>
      <c r="W1967" s="120"/>
      <c r="X1967" s="120"/>
      <c r="Y1967" s="127"/>
      <c r="Z1967" s="127"/>
      <c r="AA1967" s="127"/>
      <c r="AB1967" s="127"/>
      <c r="AC1967" s="127"/>
      <c r="AD1967" s="127"/>
      <c r="AE1967" s="127"/>
      <c r="AF1967" s="127"/>
      <c r="AG1967" s="127"/>
      <c r="AH1967" s="127"/>
      <c r="AI1967" s="127"/>
      <c r="AJ1967" s="127"/>
      <c r="AK1967" s="127"/>
      <c r="AL1967" s="127"/>
      <c r="AM1967" s="127"/>
      <c r="AN1967" s="127"/>
      <c r="AO1967" s="127"/>
      <c r="AP1967" s="127"/>
      <c r="AR1967" s="113"/>
      <c r="AS1967" s="113"/>
      <c r="AT1967" s="113"/>
    </row>
    <row r="1968" spans="1:46" s="114" customFormat="1" x14ac:dyDescent="0.2">
      <c r="A1968" s="113"/>
      <c r="B1968" s="120"/>
      <c r="C1968" s="120"/>
      <c r="D1968" s="120"/>
      <c r="E1968" s="120"/>
      <c r="F1968" s="120"/>
      <c r="G1968" s="120"/>
      <c r="H1968" s="120"/>
      <c r="I1968" s="120"/>
      <c r="J1968" s="120"/>
      <c r="K1968" s="120"/>
      <c r="L1968" s="120"/>
      <c r="M1968" s="120"/>
      <c r="N1968" s="120"/>
      <c r="O1968" s="120"/>
      <c r="P1968" s="120"/>
      <c r="Q1968" s="120"/>
      <c r="R1968" s="120"/>
      <c r="S1968" s="120"/>
      <c r="T1968" s="120"/>
      <c r="U1968" s="120"/>
      <c r="V1968" s="120"/>
      <c r="W1968" s="120"/>
      <c r="X1968" s="120"/>
      <c r="Y1968" s="127"/>
      <c r="Z1968" s="127"/>
      <c r="AA1968" s="127"/>
      <c r="AB1968" s="127"/>
      <c r="AC1968" s="127"/>
      <c r="AD1968" s="127"/>
      <c r="AE1968" s="127"/>
      <c r="AF1968" s="127"/>
      <c r="AG1968" s="127"/>
      <c r="AH1968" s="127"/>
      <c r="AI1968" s="127"/>
      <c r="AJ1968" s="127"/>
      <c r="AK1968" s="127"/>
      <c r="AL1968" s="127"/>
      <c r="AM1968" s="127"/>
      <c r="AN1968" s="127"/>
      <c r="AO1968" s="127"/>
      <c r="AP1968" s="127"/>
      <c r="AR1968" s="113"/>
      <c r="AS1968" s="113"/>
      <c r="AT1968" s="113"/>
    </row>
    <row r="1969" spans="1:46" s="114" customFormat="1" x14ac:dyDescent="0.2">
      <c r="A1969" s="113"/>
      <c r="B1969" s="120"/>
      <c r="C1969" s="120"/>
      <c r="D1969" s="120"/>
      <c r="E1969" s="120"/>
      <c r="F1969" s="120"/>
      <c r="G1969" s="120"/>
      <c r="H1969" s="120"/>
      <c r="I1969" s="120"/>
      <c r="J1969" s="120"/>
      <c r="K1969" s="120"/>
      <c r="L1969" s="120"/>
      <c r="M1969" s="120"/>
      <c r="N1969" s="120"/>
      <c r="O1969" s="120"/>
      <c r="P1969" s="120"/>
      <c r="Q1969" s="120"/>
      <c r="R1969" s="120"/>
      <c r="S1969" s="120"/>
      <c r="T1969" s="120"/>
      <c r="U1969" s="120"/>
      <c r="V1969" s="120"/>
      <c r="W1969" s="120"/>
      <c r="X1969" s="120"/>
      <c r="Y1969" s="127"/>
      <c r="Z1969" s="127"/>
      <c r="AA1969" s="127"/>
      <c r="AB1969" s="127"/>
      <c r="AC1969" s="127"/>
      <c r="AD1969" s="127"/>
      <c r="AE1969" s="127"/>
      <c r="AF1969" s="127"/>
      <c r="AG1969" s="127"/>
      <c r="AH1969" s="127"/>
      <c r="AI1969" s="127"/>
      <c r="AJ1969" s="127"/>
      <c r="AK1969" s="127"/>
      <c r="AL1969" s="127"/>
      <c r="AM1969" s="127"/>
      <c r="AN1969" s="127"/>
      <c r="AO1969" s="127"/>
      <c r="AP1969" s="127"/>
      <c r="AR1969" s="113"/>
      <c r="AS1969" s="113"/>
      <c r="AT1969" s="113"/>
    </row>
    <row r="1970" spans="1:46" s="114" customFormat="1" x14ac:dyDescent="0.2">
      <c r="A1970" s="113"/>
      <c r="B1970" s="120"/>
      <c r="C1970" s="120"/>
      <c r="D1970" s="120"/>
      <c r="E1970" s="120"/>
      <c r="F1970" s="120"/>
      <c r="G1970" s="120"/>
      <c r="H1970" s="120"/>
      <c r="I1970" s="120"/>
      <c r="J1970" s="120"/>
      <c r="K1970" s="120"/>
      <c r="L1970" s="120"/>
      <c r="M1970" s="120"/>
      <c r="N1970" s="120"/>
      <c r="O1970" s="120"/>
      <c r="P1970" s="120"/>
      <c r="Q1970" s="120"/>
      <c r="R1970" s="120"/>
      <c r="S1970" s="120"/>
      <c r="T1970" s="120"/>
      <c r="U1970" s="120"/>
      <c r="V1970" s="120"/>
      <c r="W1970" s="120"/>
      <c r="X1970" s="120"/>
      <c r="Y1970" s="127"/>
      <c r="Z1970" s="127"/>
      <c r="AA1970" s="127"/>
      <c r="AB1970" s="127"/>
      <c r="AC1970" s="127"/>
      <c r="AD1970" s="127"/>
      <c r="AE1970" s="127"/>
      <c r="AF1970" s="127"/>
      <c r="AG1970" s="127"/>
      <c r="AH1970" s="127"/>
      <c r="AI1970" s="127"/>
      <c r="AJ1970" s="127"/>
      <c r="AK1970" s="127"/>
      <c r="AL1970" s="127"/>
      <c r="AM1970" s="127"/>
      <c r="AN1970" s="127"/>
      <c r="AO1970" s="127"/>
      <c r="AP1970" s="127"/>
      <c r="AR1970" s="113"/>
      <c r="AS1970" s="113"/>
      <c r="AT1970" s="113"/>
    </row>
    <row r="1971" spans="1:46" s="114" customFormat="1" x14ac:dyDescent="0.2">
      <c r="A1971" s="113"/>
      <c r="B1971" s="120"/>
      <c r="C1971" s="120"/>
      <c r="D1971" s="120"/>
      <c r="E1971" s="120"/>
      <c r="F1971" s="120"/>
      <c r="G1971" s="120"/>
      <c r="H1971" s="120"/>
      <c r="I1971" s="120"/>
      <c r="J1971" s="120"/>
      <c r="K1971" s="120"/>
      <c r="L1971" s="120"/>
      <c r="M1971" s="120"/>
      <c r="N1971" s="120"/>
      <c r="O1971" s="120"/>
      <c r="P1971" s="120"/>
      <c r="Q1971" s="120"/>
      <c r="R1971" s="120"/>
      <c r="S1971" s="120"/>
      <c r="T1971" s="120"/>
      <c r="U1971" s="120"/>
      <c r="V1971" s="120"/>
      <c r="W1971" s="120"/>
      <c r="X1971" s="120"/>
      <c r="Y1971" s="127"/>
      <c r="Z1971" s="127"/>
      <c r="AA1971" s="127"/>
      <c r="AB1971" s="127"/>
      <c r="AC1971" s="127"/>
      <c r="AD1971" s="127"/>
      <c r="AE1971" s="127"/>
      <c r="AF1971" s="127"/>
      <c r="AG1971" s="127"/>
      <c r="AH1971" s="127"/>
      <c r="AI1971" s="127"/>
      <c r="AJ1971" s="127"/>
      <c r="AK1971" s="127"/>
      <c r="AL1971" s="127"/>
      <c r="AM1971" s="127"/>
      <c r="AN1971" s="127"/>
      <c r="AO1971" s="127"/>
      <c r="AP1971" s="127"/>
      <c r="AR1971" s="113"/>
      <c r="AS1971" s="113"/>
      <c r="AT1971" s="113"/>
    </row>
    <row r="1972" spans="1:46" s="114" customFormat="1" x14ac:dyDescent="0.2">
      <c r="A1972" s="113"/>
      <c r="B1972" s="120"/>
      <c r="C1972" s="120"/>
      <c r="D1972" s="120"/>
      <c r="E1972" s="120"/>
      <c r="F1972" s="120"/>
      <c r="G1972" s="120"/>
      <c r="H1972" s="120"/>
      <c r="I1972" s="120"/>
      <c r="J1972" s="120"/>
      <c r="K1972" s="120"/>
      <c r="L1972" s="120"/>
      <c r="M1972" s="120"/>
      <c r="N1972" s="120"/>
      <c r="O1972" s="120"/>
      <c r="P1972" s="120"/>
      <c r="Q1972" s="120"/>
      <c r="R1972" s="120"/>
      <c r="S1972" s="120"/>
      <c r="T1972" s="120"/>
      <c r="U1972" s="120"/>
      <c r="V1972" s="120"/>
      <c r="W1972" s="120"/>
      <c r="X1972" s="120"/>
      <c r="Y1972" s="127"/>
      <c r="Z1972" s="127"/>
      <c r="AA1972" s="127"/>
      <c r="AB1972" s="127"/>
      <c r="AC1972" s="127"/>
      <c r="AD1972" s="127"/>
      <c r="AE1972" s="127"/>
      <c r="AF1972" s="127"/>
      <c r="AG1972" s="127"/>
      <c r="AH1972" s="127"/>
      <c r="AI1972" s="127"/>
      <c r="AJ1972" s="127"/>
      <c r="AK1972" s="127"/>
      <c r="AL1972" s="127"/>
      <c r="AM1972" s="127"/>
      <c r="AN1972" s="127"/>
      <c r="AO1972" s="127"/>
      <c r="AP1972" s="127"/>
      <c r="AR1972" s="113"/>
      <c r="AS1972" s="113"/>
      <c r="AT1972" s="113"/>
    </row>
    <row r="1973" spans="1:46" s="114" customFormat="1" x14ac:dyDescent="0.2">
      <c r="A1973" s="113"/>
      <c r="B1973" s="120"/>
      <c r="C1973" s="120"/>
      <c r="D1973" s="120"/>
      <c r="E1973" s="120"/>
      <c r="F1973" s="120"/>
      <c r="G1973" s="120"/>
      <c r="H1973" s="120"/>
      <c r="I1973" s="120"/>
      <c r="J1973" s="120"/>
      <c r="K1973" s="120"/>
      <c r="L1973" s="120"/>
      <c r="M1973" s="120"/>
      <c r="N1973" s="120"/>
      <c r="O1973" s="120"/>
      <c r="P1973" s="120"/>
      <c r="Q1973" s="120"/>
      <c r="R1973" s="120"/>
      <c r="S1973" s="120"/>
      <c r="T1973" s="120"/>
      <c r="U1973" s="120"/>
      <c r="V1973" s="120"/>
      <c r="W1973" s="120"/>
      <c r="X1973" s="120"/>
      <c r="Y1973" s="127"/>
      <c r="Z1973" s="127"/>
      <c r="AA1973" s="127"/>
      <c r="AB1973" s="127"/>
      <c r="AC1973" s="127"/>
      <c r="AD1973" s="127"/>
      <c r="AE1973" s="127"/>
      <c r="AF1973" s="127"/>
      <c r="AG1973" s="127"/>
      <c r="AH1973" s="127"/>
      <c r="AI1973" s="127"/>
      <c r="AJ1973" s="127"/>
      <c r="AK1973" s="127"/>
      <c r="AL1973" s="127"/>
      <c r="AM1973" s="127"/>
      <c r="AN1973" s="127"/>
      <c r="AO1973" s="127"/>
      <c r="AP1973" s="127"/>
      <c r="AR1973" s="113"/>
      <c r="AS1973" s="113"/>
      <c r="AT1973" s="113"/>
    </row>
    <row r="1974" spans="1:46" s="114" customFormat="1" x14ac:dyDescent="0.2">
      <c r="A1974" s="113"/>
      <c r="B1974" s="120"/>
      <c r="C1974" s="120"/>
      <c r="D1974" s="120"/>
      <c r="E1974" s="120"/>
      <c r="F1974" s="120"/>
      <c r="G1974" s="120"/>
      <c r="H1974" s="120"/>
      <c r="I1974" s="120"/>
      <c r="J1974" s="120"/>
      <c r="K1974" s="120"/>
      <c r="L1974" s="120"/>
      <c r="M1974" s="120"/>
      <c r="N1974" s="120"/>
      <c r="O1974" s="120"/>
      <c r="P1974" s="120"/>
      <c r="Q1974" s="120"/>
      <c r="R1974" s="120"/>
      <c r="S1974" s="120"/>
      <c r="T1974" s="120"/>
      <c r="U1974" s="120"/>
      <c r="V1974" s="120"/>
      <c r="W1974" s="120"/>
      <c r="X1974" s="120"/>
      <c r="Y1974" s="127"/>
      <c r="Z1974" s="127"/>
      <c r="AA1974" s="127"/>
      <c r="AB1974" s="127"/>
      <c r="AC1974" s="127"/>
      <c r="AD1974" s="127"/>
      <c r="AE1974" s="127"/>
      <c r="AF1974" s="127"/>
      <c r="AG1974" s="127"/>
      <c r="AH1974" s="127"/>
      <c r="AI1974" s="127"/>
      <c r="AJ1974" s="127"/>
      <c r="AK1974" s="127"/>
      <c r="AL1974" s="127"/>
      <c r="AM1974" s="127"/>
      <c r="AN1974" s="127"/>
      <c r="AO1974" s="127"/>
      <c r="AP1974" s="127"/>
      <c r="AR1974" s="113"/>
      <c r="AS1974" s="113"/>
      <c r="AT1974" s="113"/>
    </row>
    <row r="1975" spans="1:46" s="114" customFormat="1" x14ac:dyDescent="0.2">
      <c r="A1975" s="113"/>
      <c r="B1975" s="120"/>
      <c r="C1975" s="120"/>
      <c r="D1975" s="120"/>
      <c r="E1975" s="120"/>
      <c r="F1975" s="120"/>
      <c r="G1975" s="120"/>
      <c r="H1975" s="120"/>
      <c r="I1975" s="120"/>
      <c r="J1975" s="120"/>
      <c r="K1975" s="120"/>
      <c r="L1975" s="120"/>
      <c r="M1975" s="120"/>
      <c r="N1975" s="120"/>
      <c r="O1975" s="120"/>
      <c r="P1975" s="120"/>
      <c r="Q1975" s="120"/>
      <c r="R1975" s="120"/>
      <c r="S1975" s="120"/>
      <c r="T1975" s="120"/>
      <c r="U1975" s="120"/>
      <c r="V1975" s="120"/>
      <c r="W1975" s="120"/>
      <c r="X1975" s="120"/>
      <c r="Y1975" s="127"/>
      <c r="Z1975" s="127"/>
      <c r="AA1975" s="127"/>
      <c r="AB1975" s="127"/>
      <c r="AC1975" s="127"/>
      <c r="AD1975" s="127"/>
      <c r="AE1975" s="127"/>
      <c r="AF1975" s="127"/>
      <c r="AG1975" s="127"/>
      <c r="AH1975" s="127"/>
      <c r="AI1975" s="127"/>
      <c r="AJ1975" s="127"/>
      <c r="AK1975" s="127"/>
      <c r="AL1975" s="127"/>
      <c r="AM1975" s="127"/>
      <c r="AN1975" s="127"/>
      <c r="AO1975" s="127"/>
      <c r="AP1975" s="127"/>
      <c r="AR1975" s="113"/>
      <c r="AS1975" s="113"/>
      <c r="AT1975" s="113"/>
    </row>
    <row r="1976" spans="1:46" s="114" customFormat="1" x14ac:dyDescent="0.2">
      <c r="A1976" s="113"/>
      <c r="B1976" s="120"/>
      <c r="C1976" s="120"/>
      <c r="D1976" s="120"/>
      <c r="E1976" s="120"/>
      <c r="F1976" s="120"/>
      <c r="G1976" s="120"/>
      <c r="H1976" s="120"/>
      <c r="I1976" s="120"/>
      <c r="J1976" s="120"/>
      <c r="K1976" s="120"/>
      <c r="L1976" s="120"/>
      <c r="M1976" s="120"/>
      <c r="N1976" s="120"/>
      <c r="O1976" s="120"/>
      <c r="P1976" s="120"/>
      <c r="Q1976" s="120"/>
      <c r="R1976" s="120"/>
      <c r="S1976" s="120"/>
      <c r="T1976" s="120"/>
      <c r="U1976" s="120"/>
      <c r="V1976" s="120"/>
      <c r="W1976" s="120"/>
      <c r="X1976" s="120"/>
      <c r="Y1976" s="127"/>
      <c r="Z1976" s="127"/>
      <c r="AA1976" s="127"/>
      <c r="AB1976" s="127"/>
      <c r="AC1976" s="127"/>
      <c r="AD1976" s="127"/>
      <c r="AE1976" s="127"/>
      <c r="AF1976" s="127"/>
      <c r="AG1976" s="127"/>
      <c r="AH1976" s="127"/>
      <c r="AI1976" s="127"/>
      <c r="AJ1976" s="127"/>
      <c r="AK1976" s="127"/>
      <c r="AL1976" s="127"/>
      <c r="AM1976" s="127"/>
      <c r="AN1976" s="127"/>
      <c r="AO1976" s="127"/>
      <c r="AP1976" s="127"/>
      <c r="AR1976" s="113"/>
      <c r="AS1976" s="113"/>
      <c r="AT1976" s="113"/>
    </row>
    <row r="1977" spans="1:46" s="114" customFormat="1" x14ac:dyDescent="0.2">
      <c r="A1977" s="113"/>
      <c r="B1977" s="120"/>
      <c r="C1977" s="120"/>
      <c r="D1977" s="120"/>
      <c r="E1977" s="120"/>
      <c r="F1977" s="120"/>
      <c r="G1977" s="120"/>
      <c r="H1977" s="120"/>
      <c r="I1977" s="120"/>
      <c r="J1977" s="120"/>
      <c r="K1977" s="120"/>
      <c r="L1977" s="120"/>
      <c r="M1977" s="120"/>
      <c r="N1977" s="120"/>
      <c r="O1977" s="120"/>
      <c r="P1977" s="120"/>
      <c r="Q1977" s="120"/>
      <c r="R1977" s="120"/>
      <c r="S1977" s="120"/>
      <c r="T1977" s="120"/>
      <c r="U1977" s="120"/>
      <c r="V1977" s="120"/>
      <c r="W1977" s="120"/>
      <c r="X1977" s="120"/>
      <c r="Y1977" s="127"/>
      <c r="Z1977" s="127"/>
      <c r="AA1977" s="127"/>
      <c r="AB1977" s="127"/>
      <c r="AC1977" s="127"/>
      <c r="AD1977" s="127"/>
      <c r="AE1977" s="127"/>
      <c r="AF1977" s="127"/>
      <c r="AG1977" s="127"/>
      <c r="AH1977" s="127"/>
      <c r="AI1977" s="127"/>
      <c r="AJ1977" s="127"/>
      <c r="AK1977" s="127"/>
      <c r="AL1977" s="127"/>
      <c r="AM1977" s="127"/>
      <c r="AN1977" s="127"/>
      <c r="AO1977" s="127"/>
      <c r="AP1977" s="127"/>
      <c r="AR1977" s="113"/>
      <c r="AS1977" s="113"/>
      <c r="AT1977" s="113"/>
    </row>
    <row r="1978" spans="1:46" s="114" customFormat="1" x14ac:dyDescent="0.2">
      <c r="A1978" s="113"/>
      <c r="B1978" s="120"/>
      <c r="C1978" s="120"/>
      <c r="D1978" s="120"/>
      <c r="E1978" s="120"/>
      <c r="F1978" s="120"/>
      <c r="G1978" s="120"/>
      <c r="H1978" s="120"/>
      <c r="I1978" s="120"/>
      <c r="J1978" s="120"/>
      <c r="K1978" s="120"/>
      <c r="L1978" s="120"/>
      <c r="M1978" s="120"/>
      <c r="N1978" s="120"/>
      <c r="O1978" s="120"/>
      <c r="P1978" s="120"/>
      <c r="Q1978" s="120"/>
      <c r="R1978" s="120"/>
      <c r="S1978" s="120"/>
      <c r="T1978" s="120"/>
      <c r="U1978" s="120"/>
      <c r="V1978" s="120"/>
      <c r="W1978" s="120"/>
      <c r="X1978" s="120"/>
      <c r="Y1978" s="127"/>
      <c r="Z1978" s="127"/>
      <c r="AA1978" s="127"/>
      <c r="AB1978" s="127"/>
      <c r="AC1978" s="127"/>
      <c r="AD1978" s="127"/>
      <c r="AE1978" s="127"/>
      <c r="AF1978" s="127"/>
      <c r="AG1978" s="127"/>
      <c r="AH1978" s="127"/>
      <c r="AI1978" s="127"/>
      <c r="AJ1978" s="127"/>
      <c r="AK1978" s="127"/>
      <c r="AL1978" s="127"/>
      <c r="AM1978" s="127"/>
      <c r="AN1978" s="127"/>
      <c r="AO1978" s="127"/>
      <c r="AP1978" s="127"/>
      <c r="AR1978" s="113"/>
      <c r="AS1978" s="113"/>
      <c r="AT1978" s="113"/>
    </row>
    <row r="1979" spans="1:46" s="114" customFormat="1" x14ac:dyDescent="0.2">
      <c r="A1979" s="113"/>
      <c r="B1979" s="120"/>
      <c r="C1979" s="120"/>
      <c r="D1979" s="120"/>
      <c r="E1979" s="120"/>
      <c r="F1979" s="120"/>
      <c r="G1979" s="120"/>
      <c r="H1979" s="120"/>
      <c r="I1979" s="120"/>
      <c r="J1979" s="120"/>
      <c r="K1979" s="120"/>
      <c r="L1979" s="120"/>
      <c r="M1979" s="120"/>
      <c r="N1979" s="120"/>
      <c r="O1979" s="120"/>
      <c r="P1979" s="120"/>
      <c r="Q1979" s="120"/>
      <c r="R1979" s="120"/>
      <c r="S1979" s="120"/>
      <c r="T1979" s="120"/>
      <c r="U1979" s="120"/>
      <c r="V1979" s="120"/>
      <c r="W1979" s="120"/>
      <c r="X1979" s="120"/>
      <c r="Y1979" s="127"/>
      <c r="Z1979" s="127"/>
      <c r="AA1979" s="127"/>
      <c r="AB1979" s="127"/>
      <c r="AC1979" s="127"/>
      <c r="AD1979" s="127"/>
      <c r="AE1979" s="127"/>
      <c r="AF1979" s="127"/>
      <c r="AG1979" s="127"/>
      <c r="AH1979" s="127"/>
      <c r="AI1979" s="127"/>
      <c r="AJ1979" s="127"/>
      <c r="AK1979" s="127"/>
      <c r="AL1979" s="127"/>
      <c r="AM1979" s="127"/>
      <c r="AN1979" s="127"/>
      <c r="AO1979" s="127"/>
      <c r="AP1979" s="127"/>
      <c r="AR1979" s="113"/>
      <c r="AS1979" s="113"/>
      <c r="AT1979" s="113"/>
    </row>
    <row r="1980" spans="1:46" s="114" customFormat="1" x14ac:dyDescent="0.2">
      <c r="A1980" s="113"/>
      <c r="B1980" s="120"/>
      <c r="C1980" s="120"/>
      <c r="D1980" s="120"/>
      <c r="E1980" s="120"/>
      <c r="F1980" s="120"/>
      <c r="G1980" s="120"/>
      <c r="H1980" s="120"/>
      <c r="I1980" s="120"/>
      <c r="J1980" s="120"/>
      <c r="K1980" s="120"/>
      <c r="L1980" s="120"/>
      <c r="M1980" s="120"/>
      <c r="N1980" s="120"/>
      <c r="O1980" s="120"/>
      <c r="P1980" s="120"/>
      <c r="Q1980" s="120"/>
      <c r="R1980" s="120"/>
      <c r="S1980" s="120"/>
      <c r="T1980" s="120"/>
      <c r="U1980" s="120"/>
      <c r="V1980" s="120"/>
      <c r="W1980" s="120"/>
      <c r="X1980" s="120"/>
      <c r="Y1980" s="127"/>
      <c r="Z1980" s="127"/>
      <c r="AA1980" s="127"/>
      <c r="AB1980" s="127"/>
      <c r="AC1980" s="127"/>
      <c r="AD1980" s="127"/>
      <c r="AE1980" s="127"/>
      <c r="AF1980" s="127"/>
      <c r="AG1980" s="127"/>
      <c r="AH1980" s="127"/>
      <c r="AI1980" s="127"/>
      <c r="AJ1980" s="127"/>
      <c r="AK1980" s="127"/>
      <c r="AL1980" s="127"/>
      <c r="AM1980" s="127"/>
      <c r="AN1980" s="127"/>
      <c r="AO1980" s="127"/>
      <c r="AP1980" s="127"/>
      <c r="AR1980" s="113"/>
      <c r="AS1980" s="113"/>
      <c r="AT1980" s="113"/>
    </row>
    <row r="1981" spans="1:46" s="114" customFormat="1" x14ac:dyDescent="0.2">
      <c r="A1981" s="113"/>
      <c r="B1981" s="120"/>
      <c r="C1981" s="120"/>
      <c r="D1981" s="120"/>
      <c r="E1981" s="120"/>
      <c r="F1981" s="120"/>
      <c r="G1981" s="120"/>
      <c r="H1981" s="120"/>
      <c r="I1981" s="120"/>
      <c r="J1981" s="120"/>
      <c r="K1981" s="120"/>
      <c r="L1981" s="120"/>
      <c r="M1981" s="120"/>
      <c r="N1981" s="120"/>
      <c r="O1981" s="120"/>
      <c r="P1981" s="120"/>
      <c r="Q1981" s="120"/>
      <c r="R1981" s="120"/>
      <c r="S1981" s="120"/>
      <c r="T1981" s="120"/>
      <c r="U1981" s="120"/>
      <c r="V1981" s="120"/>
      <c r="W1981" s="120"/>
      <c r="X1981" s="120"/>
      <c r="Y1981" s="127"/>
      <c r="Z1981" s="127"/>
      <c r="AA1981" s="127"/>
      <c r="AB1981" s="127"/>
      <c r="AC1981" s="127"/>
      <c r="AD1981" s="127"/>
      <c r="AE1981" s="127"/>
      <c r="AF1981" s="127"/>
      <c r="AG1981" s="127"/>
      <c r="AH1981" s="127"/>
      <c r="AI1981" s="127"/>
      <c r="AJ1981" s="127"/>
      <c r="AK1981" s="127"/>
      <c r="AL1981" s="127"/>
      <c r="AM1981" s="127"/>
      <c r="AN1981" s="127"/>
      <c r="AO1981" s="127"/>
      <c r="AP1981" s="127"/>
      <c r="AR1981" s="113"/>
      <c r="AS1981" s="113"/>
      <c r="AT1981" s="113"/>
    </row>
    <row r="1982" spans="1:46" s="114" customFormat="1" x14ac:dyDescent="0.2">
      <c r="A1982" s="113"/>
      <c r="B1982" s="120"/>
      <c r="C1982" s="120"/>
      <c r="D1982" s="120"/>
      <c r="E1982" s="120"/>
      <c r="F1982" s="120"/>
      <c r="G1982" s="120"/>
      <c r="H1982" s="120"/>
      <c r="I1982" s="120"/>
      <c r="J1982" s="120"/>
      <c r="K1982" s="120"/>
      <c r="L1982" s="120"/>
      <c r="M1982" s="120"/>
      <c r="N1982" s="120"/>
      <c r="O1982" s="120"/>
      <c r="P1982" s="120"/>
      <c r="Q1982" s="120"/>
      <c r="R1982" s="120"/>
      <c r="S1982" s="120"/>
      <c r="T1982" s="120"/>
      <c r="U1982" s="120"/>
      <c r="V1982" s="120"/>
      <c r="W1982" s="120"/>
      <c r="X1982" s="120"/>
      <c r="Y1982" s="127"/>
      <c r="Z1982" s="127"/>
      <c r="AA1982" s="127"/>
      <c r="AB1982" s="127"/>
      <c r="AC1982" s="127"/>
      <c r="AD1982" s="127"/>
      <c r="AE1982" s="127"/>
      <c r="AF1982" s="127"/>
      <c r="AG1982" s="127"/>
      <c r="AH1982" s="127"/>
      <c r="AI1982" s="127"/>
      <c r="AJ1982" s="127"/>
      <c r="AK1982" s="127"/>
      <c r="AL1982" s="127"/>
      <c r="AM1982" s="127"/>
      <c r="AN1982" s="127"/>
      <c r="AO1982" s="127"/>
      <c r="AP1982" s="127"/>
      <c r="AR1982" s="113"/>
      <c r="AS1982" s="113"/>
      <c r="AT1982" s="113"/>
    </row>
    <row r="1983" spans="1:46" s="114" customFormat="1" x14ac:dyDescent="0.2">
      <c r="A1983" s="113"/>
      <c r="B1983" s="120"/>
      <c r="C1983" s="120"/>
      <c r="D1983" s="120"/>
      <c r="E1983" s="120"/>
      <c r="F1983" s="120"/>
      <c r="G1983" s="120"/>
      <c r="H1983" s="120"/>
      <c r="I1983" s="120"/>
      <c r="J1983" s="120"/>
      <c r="K1983" s="120"/>
      <c r="L1983" s="120"/>
      <c r="M1983" s="120"/>
      <c r="N1983" s="120"/>
      <c r="O1983" s="120"/>
      <c r="P1983" s="120"/>
      <c r="Q1983" s="120"/>
      <c r="R1983" s="120"/>
      <c r="S1983" s="120"/>
      <c r="T1983" s="120"/>
      <c r="U1983" s="120"/>
      <c r="V1983" s="120"/>
      <c r="W1983" s="120"/>
      <c r="X1983" s="120"/>
      <c r="Y1983" s="127"/>
      <c r="Z1983" s="127"/>
      <c r="AA1983" s="127"/>
      <c r="AB1983" s="127"/>
      <c r="AC1983" s="127"/>
      <c r="AD1983" s="127"/>
      <c r="AE1983" s="127"/>
      <c r="AF1983" s="127"/>
      <c r="AG1983" s="127"/>
      <c r="AH1983" s="127"/>
      <c r="AI1983" s="127"/>
      <c r="AJ1983" s="127"/>
      <c r="AK1983" s="127"/>
      <c r="AL1983" s="127"/>
      <c r="AM1983" s="127"/>
      <c r="AN1983" s="127"/>
      <c r="AO1983" s="127"/>
      <c r="AP1983" s="127"/>
      <c r="AR1983" s="113"/>
      <c r="AS1983" s="113"/>
      <c r="AT1983" s="113"/>
    </row>
    <row r="1984" spans="1:46" s="114" customFormat="1" x14ac:dyDescent="0.2">
      <c r="A1984" s="113"/>
      <c r="B1984" s="120"/>
      <c r="C1984" s="120"/>
      <c r="D1984" s="120"/>
      <c r="E1984" s="120"/>
      <c r="F1984" s="120"/>
      <c r="G1984" s="120"/>
      <c r="H1984" s="120"/>
      <c r="I1984" s="120"/>
      <c r="J1984" s="120"/>
      <c r="K1984" s="120"/>
      <c r="L1984" s="120"/>
      <c r="M1984" s="120"/>
      <c r="N1984" s="120"/>
      <c r="O1984" s="120"/>
      <c r="P1984" s="120"/>
      <c r="Q1984" s="120"/>
      <c r="R1984" s="120"/>
      <c r="S1984" s="120"/>
      <c r="T1984" s="120"/>
      <c r="U1984" s="120"/>
      <c r="V1984" s="120"/>
      <c r="W1984" s="120"/>
      <c r="X1984" s="120"/>
      <c r="Y1984" s="127"/>
      <c r="Z1984" s="127"/>
      <c r="AA1984" s="127"/>
      <c r="AB1984" s="127"/>
      <c r="AC1984" s="127"/>
      <c r="AD1984" s="127"/>
      <c r="AE1984" s="127"/>
      <c r="AF1984" s="127"/>
      <c r="AG1984" s="127"/>
      <c r="AH1984" s="127"/>
      <c r="AI1984" s="127"/>
      <c r="AJ1984" s="127"/>
      <c r="AK1984" s="127"/>
      <c r="AL1984" s="127"/>
      <c r="AM1984" s="127"/>
      <c r="AN1984" s="127"/>
      <c r="AO1984" s="127"/>
      <c r="AP1984" s="127"/>
      <c r="AR1984" s="113"/>
      <c r="AS1984" s="113"/>
      <c r="AT1984" s="113"/>
    </row>
    <row r="1985" spans="1:46" s="114" customFormat="1" x14ac:dyDescent="0.2">
      <c r="A1985" s="113"/>
      <c r="B1985" s="120"/>
      <c r="C1985" s="120"/>
      <c r="D1985" s="120"/>
      <c r="E1985" s="120"/>
      <c r="F1985" s="120"/>
      <c r="G1985" s="120"/>
      <c r="H1985" s="120"/>
      <c r="I1985" s="120"/>
      <c r="J1985" s="120"/>
      <c r="K1985" s="120"/>
      <c r="L1985" s="120"/>
      <c r="M1985" s="120"/>
      <c r="N1985" s="120"/>
      <c r="O1985" s="120"/>
      <c r="P1985" s="120"/>
      <c r="Q1985" s="120"/>
      <c r="R1985" s="120"/>
      <c r="S1985" s="120"/>
      <c r="T1985" s="120"/>
      <c r="U1985" s="120"/>
      <c r="V1985" s="120"/>
      <c r="W1985" s="120"/>
      <c r="X1985" s="120"/>
      <c r="Y1985" s="127"/>
      <c r="Z1985" s="127"/>
      <c r="AA1985" s="127"/>
      <c r="AB1985" s="127"/>
      <c r="AC1985" s="127"/>
      <c r="AD1985" s="127"/>
      <c r="AE1985" s="127"/>
      <c r="AF1985" s="127"/>
      <c r="AG1985" s="127"/>
      <c r="AH1985" s="127"/>
      <c r="AI1985" s="127"/>
      <c r="AJ1985" s="127"/>
      <c r="AK1985" s="127"/>
      <c r="AL1985" s="127"/>
      <c r="AM1985" s="127"/>
      <c r="AN1985" s="127"/>
      <c r="AO1985" s="127"/>
      <c r="AP1985" s="127"/>
      <c r="AR1985" s="113"/>
      <c r="AS1985" s="113"/>
      <c r="AT1985" s="113"/>
    </row>
    <row r="1986" spans="1:46" s="114" customFormat="1" x14ac:dyDescent="0.2">
      <c r="A1986" s="113"/>
      <c r="B1986" s="120"/>
      <c r="C1986" s="120"/>
      <c r="D1986" s="120"/>
      <c r="E1986" s="120"/>
      <c r="F1986" s="120"/>
      <c r="G1986" s="120"/>
      <c r="H1986" s="120"/>
      <c r="I1986" s="120"/>
      <c r="J1986" s="120"/>
      <c r="K1986" s="120"/>
      <c r="L1986" s="120"/>
      <c r="M1986" s="120"/>
      <c r="N1986" s="120"/>
      <c r="O1986" s="120"/>
      <c r="P1986" s="120"/>
      <c r="Q1986" s="120"/>
      <c r="R1986" s="120"/>
      <c r="S1986" s="120"/>
      <c r="T1986" s="120"/>
      <c r="U1986" s="120"/>
      <c r="V1986" s="120"/>
      <c r="W1986" s="120"/>
      <c r="X1986" s="120"/>
      <c r="Y1986" s="127"/>
      <c r="Z1986" s="127"/>
      <c r="AA1986" s="127"/>
      <c r="AB1986" s="127"/>
      <c r="AC1986" s="127"/>
      <c r="AD1986" s="127"/>
      <c r="AE1986" s="127"/>
      <c r="AF1986" s="127"/>
      <c r="AG1986" s="127"/>
      <c r="AH1986" s="127"/>
      <c r="AI1986" s="127"/>
      <c r="AJ1986" s="127"/>
      <c r="AK1986" s="127"/>
      <c r="AL1986" s="127"/>
      <c r="AM1986" s="127"/>
      <c r="AN1986" s="127"/>
      <c r="AO1986" s="127"/>
      <c r="AP1986" s="127"/>
      <c r="AR1986" s="113"/>
      <c r="AS1986" s="113"/>
      <c r="AT1986" s="113"/>
    </row>
    <row r="1987" spans="1:46" s="114" customFormat="1" x14ac:dyDescent="0.2">
      <c r="A1987" s="113"/>
      <c r="B1987" s="120"/>
      <c r="C1987" s="120"/>
      <c r="D1987" s="120"/>
      <c r="E1987" s="120"/>
      <c r="F1987" s="120"/>
      <c r="G1987" s="120"/>
      <c r="H1987" s="120"/>
      <c r="I1987" s="120"/>
      <c r="J1987" s="120"/>
      <c r="K1987" s="120"/>
      <c r="L1987" s="120"/>
      <c r="M1987" s="120"/>
      <c r="N1987" s="120"/>
      <c r="O1987" s="120"/>
      <c r="P1987" s="120"/>
      <c r="Q1987" s="120"/>
      <c r="R1987" s="120"/>
      <c r="S1987" s="120"/>
      <c r="T1987" s="120"/>
      <c r="U1987" s="120"/>
      <c r="V1987" s="120"/>
      <c r="W1987" s="120"/>
      <c r="X1987" s="120"/>
      <c r="Y1987" s="127"/>
      <c r="Z1987" s="127"/>
      <c r="AA1987" s="127"/>
      <c r="AB1987" s="127"/>
      <c r="AC1987" s="127"/>
      <c r="AD1987" s="127"/>
      <c r="AE1987" s="127"/>
      <c r="AF1987" s="127"/>
      <c r="AG1987" s="127"/>
      <c r="AH1987" s="127"/>
      <c r="AI1987" s="127"/>
      <c r="AJ1987" s="127"/>
      <c r="AK1987" s="127"/>
      <c r="AL1987" s="127"/>
      <c r="AM1987" s="127"/>
      <c r="AN1987" s="127"/>
      <c r="AO1987" s="127"/>
      <c r="AP1987" s="127"/>
      <c r="AR1987" s="113"/>
      <c r="AS1987" s="113"/>
      <c r="AT1987" s="113"/>
    </row>
    <row r="1988" spans="1:46" s="114" customFormat="1" x14ac:dyDescent="0.2">
      <c r="A1988" s="113"/>
      <c r="B1988" s="120"/>
      <c r="C1988" s="120"/>
      <c r="D1988" s="120"/>
      <c r="E1988" s="120"/>
      <c r="F1988" s="120"/>
      <c r="G1988" s="120"/>
      <c r="H1988" s="120"/>
      <c r="I1988" s="120"/>
      <c r="J1988" s="120"/>
      <c r="K1988" s="120"/>
      <c r="L1988" s="120"/>
      <c r="M1988" s="120"/>
      <c r="N1988" s="120"/>
      <c r="O1988" s="120"/>
      <c r="P1988" s="120"/>
      <c r="Q1988" s="120"/>
      <c r="R1988" s="120"/>
      <c r="S1988" s="120"/>
      <c r="T1988" s="120"/>
      <c r="U1988" s="120"/>
      <c r="V1988" s="120"/>
      <c r="W1988" s="120"/>
      <c r="X1988" s="120"/>
      <c r="Y1988" s="127"/>
      <c r="Z1988" s="127"/>
      <c r="AA1988" s="127"/>
      <c r="AB1988" s="127"/>
      <c r="AC1988" s="127"/>
      <c r="AD1988" s="127"/>
      <c r="AE1988" s="127"/>
      <c r="AF1988" s="127"/>
      <c r="AG1988" s="127"/>
      <c r="AH1988" s="127"/>
      <c r="AI1988" s="127"/>
      <c r="AJ1988" s="127"/>
      <c r="AK1988" s="127"/>
      <c r="AL1988" s="127"/>
      <c r="AM1988" s="127"/>
      <c r="AN1988" s="127"/>
      <c r="AO1988" s="127"/>
      <c r="AP1988" s="127"/>
      <c r="AR1988" s="113"/>
      <c r="AS1988" s="113"/>
      <c r="AT1988" s="113"/>
    </row>
    <row r="1989" spans="1:46" s="114" customFormat="1" x14ac:dyDescent="0.2">
      <c r="A1989" s="113"/>
      <c r="B1989" s="120"/>
      <c r="C1989" s="120"/>
      <c r="D1989" s="120"/>
      <c r="E1989" s="120"/>
      <c r="F1989" s="120"/>
      <c r="G1989" s="120"/>
      <c r="H1989" s="120"/>
      <c r="I1989" s="120"/>
      <c r="J1989" s="120"/>
      <c r="K1989" s="120"/>
      <c r="L1989" s="120"/>
      <c r="M1989" s="120"/>
      <c r="N1989" s="120"/>
      <c r="O1989" s="120"/>
      <c r="P1989" s="120"/>
      <c r="Q1989" s="120"/>
      <c r="R1989" s="120"/>
      <c r="S1989" s="120"/>
      <c r="T1989" s="120"/>
      <c r="U1989" s="120"/>
      <c r="V1989" s="120"/>
      <c r="W1989" s="120"/>
      <c r="X1989" s="120"/>
      <c r="Y1989" s="127"/>
      <c r="Z1989" s="127"/>
      <c r="AA1989" s="127"/>
      <c r="AB1989" s="127"/>
      <c r="AC1989" s="127"/>
      <c r="AD1989" s="127"/>
      <c r="AE1989" s="127"/>
      <c r="AF1989" s="127"/>
      <c r="AG1989" s="127"/>
      <c r="AH1989" s="127"/>
      <c r="AI1989" s="127"/>
      <c r="AJ1989" s="127"/>
      <c r="AK1989" s="127"/>
      <c r="AL1989" s="127"/>
      <c r="AM1989" s="127"/>
      <c r="AN1989" s="127"/>
      <c r="AO1989" s="127"/>
      <c r="AP1989" s="127"/>
      <c r="AR1989" s="113"/>
      <c r="AS1989" s="113"/>
      <c r="AT1989" s="113"/>
    </row>
    <row r="1990" spans="1:46" s="114" customFormat="1" x14ac:dyDescent="0.2">
      <c r="A1990" s="113"/>
      <c r="B1990" s="120"/>
      <c r="C1990" s="120"/>
      <c r="D1990" s="120"/>
      <c r="E1990" s="120"/>
      <c r="F1990" s="120"/>
      <c r="G1990" s="120"/>
      <c r="H1990" s="120"/>
      <c r="I1990" s="120"/>
      <c r="J1990" s="120"/>
      <c r="K1990" s="120"/>
      <c r="L1990" s="120"/>
      <c r="M1990" s="120"/>
      <c r="N1990" s="120"/>
      <c r="O1990" s="120"/>
      <c r="P1990" s="120"/>
      <c r="Q1990" s="120"/>
      <c r="R1990" s="120"/>
      <c r="S1990" s="120"/>
      <c r="T1990" s="120"/>
      <c r="U1990" s="120"/>
      <c r="V1990" s="120"/>
      <c r="W1990" s="120"/>
      <c r="X1990" s="120"/>
      <c r="Y1990" s="127"/>
      <c r="Z1990" s="127"/>
      <c r="AA1990" s="127"/>
      <c r="AB1990" s="127"/>
      <c r="AC1990" s="127"/>
      <c r="AD1990" s="127"/>
      <c r="AE1990" s="127"/>
      <c r="AF1990" s="127"/>
      <c r="AG1990" s="127"/>
      <c r="AH1990" s="127"/>
      <c r="AI1990" s="127"/>
      <c r="AJ1990" s="127"/>
      <c r="AK1990" s="127"/>
      <c r="AL1990" s="127"/>
      <c r="AM1990" s="127"/>
      <c r="AN1990" s="127"/>
      <c r="AO1990" s="127"/>
      <c r="AP1990" s="127"/>
      <c r="AR1990" s="113"/>
      <c r="AS1990" s="113"/>
      <c r="AT1990" s="113"/>
    </row>
    <row r="1991" spans="1:46" s="114" customFormat="1" x14ac:dyDescent="0.2">
      <c r="A1991" s="113"/>
      <c r="B1991" s="120"/>
      <c r="C1991" s="120"/>
      <c r="D1991" s="120"/>
      <c r="E1991" s="120"/>
      <c r="F1991" s="120"/>
      <c r="G1991" s="120"/>
      <c r="H1991" s="120"/>
      <c r="I1991" s="120"/>
      <c r="J1991" s="120"/>
      <c r="K1991" s="120"/>
      <c r="L1991" s="120"/>
      <c r="M1991" s="120"/>
      <c r="N1991" s="120"/>
      <c r="O1991" s="120"/>
      <c r="P1991" s="120"/>
      <c r="Q1991" s="120"/>
      <c r="R1991" s="120"/>
      <c r="S1991" s="120"/>
      <c r="T1991" s="120"/>
      <c r="U1991" s="120"/>
      <c r="V1991" s="120"/>
      <c r="W1991" s="120"/>
      <c r="X1991" s="120"/>
      <c r="Y1991" s="127"/>
      <c r="Z1991" s="127"/>
      <c r="AA1991" s="127"/>
      <c r="AB1991" s="127"/>
      <c r="AC1991" s="127"/>
      <c r="AD1991" s="127"/>
      <c r="AE1991" s="127"/>
      <c r="AF1991" s="127"/>
      <c r="AG1991" s="127"/>
      <c r="AH1991" s="127"/>
      <c r="AI1991" s="127"/>
      <c r="AJ1991" s="127"/>
      <c r="AK1991" s="127"/>
      <c r="AL1991" s="127"/>
      <c r="AM1991" s="127"/>
      <c r="AN1991" s="127"/>
      <c r="AO1991" s="127"/>
      <c r="AP1991" s="127"/>
      <c r="AR1991" s="113"/>
      <c r="AS1991" s="113"/>
      <c r="AT1991" s="113"/>
    </row>
    <row r="1992" spans="1:46" s="114" customFormat="1" x14ac:dyDescent="0.2">
      <c r="A1992" s="113"/>
      <c r="B1992" s="120"/>
      <c r="C1992" s="120"/>
      <c r="D1992" s="120"/>
      <c r="E1992" s="120"/>
      <c r="F1992" s="120"/>
      <c r="G1992" s="120"/>
      <c r="H1992" s="120"/>
      <c r="I1992" s="120"/>
      <c r="J1992" s="120"/>
      <c r="K1992" s="120"/>
      <c r="L1992" s="120"/>
      <c r="M1992" s="120"/>
      <c r="N1992" s="120"/>
      <c r="O1992" s="120"/>
      <c r="P1992" s="120"/>
      <c r="Q1992" s="120"/>
      <c r="R1992" s="120"/>
      <c r="S1992" s="120"/>
      <c r="T1992" s="120"/>
      <c r="U1992" s="120"/>
      <c r="V1992" s="120"/>
      <c r="W1992" s="120"/>
      <c r="X1992" s="120"/>
      <c r="Y1992" s="127"/>
      <c r="Z1992" s="127"/>
      <c r="AA1992" s="127"/>
      <c r="AB1992" s="127"/>
      <c r="AC1992" s="127"/>
      <c r="AD1992" s="127"/>
      <c r="AE1992" s="127"/>
      <c r="AF1992" s="127"/>
      <c r="AG1992" s="127"/>
      <c r="AH1992" s="127"/>
      <c r="AI1992" s="127"/>
      <c r="AJ1992" s="127"/>
      <c r="AK1992" s="127"/>
      <c r="AL1992" s="127"/>
      <c r="AM1992" s="127"/>
      <c r="AN1992" s="127"/>
      <c r="AO1992" s="127"/>
      <c r="AP1992" s="127"/>
      <c r="AR1992" s="113"/>
      <c r="AS1992" s="113"/>
      <c r="AT1992" s="113"/>
    </row>
    <row r="1993" spans="1:46" s="114" customFormat="1" x14ac:dyDescent="0.2">
      <c r="A1993" s="113"/>
      <c r="B1993" s="120"/>
      <c r="C1993" s="120"/>
      <c r="D1993" s="120"/>
      <c r="E1993" s="120"/>
      <c r="F1993" s="120"/>
      <c r="G1993" s="120"/>
      <c r="H1993" s="120"/>
      <c r="I1993" s="120"/>
      <c r="J1993" s="120"/>
      <c r="K1993" s="120"/>
      <c r="L1993" s="120"/>
      <c r="M1993" s="120"/>
      <c r="N1993" s="120"/>
      <c r="O1993" s="120"/>
      <c r="P1993" s="120"/>
      <c r="Q1993" s="120"/>
      <c r="R1993" s="120"/>
      <c r="S1993" s="120"/>
      <c r="T1993" s="120"/>
      <c r="U1993" s="120"/>
      <c r="V1993" s="120"/>
      <c r="W1993" s="120"/>
      <c r="X1993" s="120"/>
      <c r="Y1993" s="127"/>
      <c r="Z1993" s="127"/>
      <c r="AA1993" s="127"/>
      <c r="AB1993" s="127"/>
      <c r="AC1993" s="127"/>
      <c r="AD1993" s="127"/>
      <c r="AE1993" s="127"/>
      <c r="AF1993" s="127"/>
      <c r="AG1993" s="127"/>
      <c r="AH1993" s="127"/>
      <c r="AI1993" s="127"/>
      <c r="AJ1993" s="127"/>
      <c r="AK1993" s="127"/>
      <c r="AL1993" s="127"/>
      <c r="AM1993" s="127"/>
      <c r="AN1993" s="127"/>
      <c r="AO1993" s="127"/>
      <c r="AP1993" s="127"/>
      <c r="AR1993" s="113"/>
      <c r="AS1993" s="113"/>
      <c r="AT1993" s="113"/>
    </row>
    <row r="1994" spans="1:46" s="114" customFormat="1" x14ac:dyDescent="0.2">
      <c r="A1994" s="113"/>
      <c r="B1994" s="120"/>
      <c r="C1994" s="120"/>
      <c r="D1994" s="120"/>
      <c r="E1994" s="120"/>
      <c r="F1994" s="120"/>
      <c r="G1994" s="120"/>
      <c r="H1994" s="120"/>
      <c r="I1994" s="120"/>
      <c r="J1994" s="120"/>
      <c r="K1994" s="120"/>
      <c r="L1994" s="120"/>
      <c r="M1994" s="120"/>
      <c r="N1994" s="120"/>
      <c r="O1994" s="120"/>
      <c r="P1994" s="120"/>
      <c r="Q1994" s="120"/>
      <c r="R1994" s="120"/>
      <c r="S1994" s="120"/>
      <c r="T1994" s="120"/>
      <c r="U1994" s="120"/>
      <c r="V1994" s="120"/>
      <c r="W1994" s="120"/>
      <c r="X1994" s="120"/>
      <c r="Y1994" s="127"/>
      <c r="Z1994" s="127"/>
      <c r="AA1994" s="127"/>
      <c r="AB1994" s="127"/>
      <c r="AC1994" s="127"/>
      <c r="AD1994" s="127"/>
      <c r="AE1994" s="127"/>
      <c r="AF1994" s="127"/>
      <c r="AG1994" s="127"/>
      <c r="AH1994" s="127"/>
      <c r="AI1994" s="127"/>
      <c r="AJ1994" s="127"/>
      <c r="AK1994" s="127"/>
      <c r="AL1994" s="127"/>
      <c r="AM1994" s="127"/>
      <c r="AN1994" s="127"/>
      <c r="AO1994" s="127"/>
      <c r="AP1994" s="127"/>
      <c r="AR1994" s="113"/>
      <c r="AS1994" s="113"/>
      <c r="AT1994" s="113"/>
    </row>
    <row r="1995" spans="1:46" s="114" customFormat="1" x14ac:dyDescent="0.2">
      <c r="A1995" s="113"/>
      <c r="B1995" s="120"/>
      <c r="C1995" s="120"/>
      <c r="D1995" s="120"/>
      <c r="E1995" s="120"/>
      <c r="F1995" s="120"/>
      <c r="G1995" s="120"/>
      <c r="H1995" s="120"/>
      <c r="I1995" s="120"/>
      <c r="J1995" s="120"/>
      <c r="K1995" s="120"/>
      <c r="L1995" s="120"/>
      <c r="M1995" s="120"/>
      <c r="N1995" s="120"/>
      <c r="O1995" s="120"/>
      <c r="P1995" s="120"/>
      <c r="Q1995" s="120"/>
      <c r="R1995" s="120"/>
      <c r="S1995" s="120"/>
      <c r="T1995" s="120"/>
      <c r="U1995" s="120"/>
      <c r="V1995" s="120"/>
      <c r="W1995" s="120"/>
      <c r="X1995" s="120"/>
      <c r="Y1995" s="127"/>
      <c r="Z1995" s="127"/>
      <c r="AA1995" s="127"/>
      <c r="AB1995" s="127"/>
      <c r="AC1995" s="127"/>
      <c r="AD1995" s="127"/>
      <c r="AE1995" s="127"/>
      <c r="AF1995" s="127"/>
      <c r="AG1995" s="127"/>
      <c r="AH1995" s="127"/>
      <c r="AI1995" s="127"/>
      <c r="AJ1995" s="127"/>
      <c r="AK1995" s="127"/>
      <c r="AL1995" s="127"/>
      <c r="AM1995" s="127"/>
      <c r="AN1995" s="127"/>
      <c r="AO1995" s="127"/>
      <c r="AP1995" s="127"/>
      <c r="AR1995" s="113"/>
      <c r="AS1995" s="113"/>
      <c r="AT1995" s="113"/>
    </row>
    <row r="1996" spans="1:46" s="114" customFormat="1" x14ac:dyDescent="0.2">
      <c r="A1996" s="113"/>
      <c r="B1996" s="120"/>
      <c r="C1996" s="120"/>
      <c r="D1996" s="120"/>
      <c r="E1996" s="120"/>
      <c r="F1996" s="120"/>
      <c r="G1996" s="120"/>
      <c r="H1996" s="120"/>
      <c r="I1996" s="120"/>
      <c r="J1996" s="120"/>
      <c r="K1996" s="120"/>
      <c r="L1996" s="120"/>
      <c r="M1996" s="120"/>
      <c r="N1996" s="120"/>
      <c r="O1996" s="120"/>
      <c r="P1996" s="120"/>
      <c r="Q1996" s="120"/>
      <c r="R1996" s="120"/>
      <c r="S1996" s="120"/>
      <c r="T1996" s="120"/>
      <c r="U1996" s="120"/>
      <c r="V1996" s="120"/>
      <c r="W1996" s="120"/>
      <c r="X1996" s="120"/>
      <c r="Y1996" s="127"/>
      <c r="Z1996" s="127"/>
      <c r="AA1996" s="127"/>
      <c r="AB1996" s="127"/>
      <c r="AC1996" s="127"/>
      <c r="AD1996" s="127"/>
      <c r="AE1996" s="127"/>
      <c r="AF1996" s="127"/>
      <c r="AG1996" s="127"/>
      <c r="AH1996" s="127"/>
      <c r="AI1996" s="127"/>
      <c r="AJ1996" s="127"/>
      <c r="AK1996" s="127"/>
      <c r="AL1996" s="127"/>
      <c r="AM1996" s="127"/>
      <c r="AN1996" s="127"/>
      <c r="AO1996" s="127"/>
      <c r="AP1996" s="127"/>
      <c r="AR1996" s="113"/>
      <c r="AS1996" s="113"/>
      <c r="AT1996" s="113"/>
    </row>
    <row r="1997" spans="1:46" s="114" customFormat="1" x14ac:dyDescent="0.2">
      <c r="A1997" s="113"/>
      <c r="B1997" s="120"/>
      <c r="C1997" s="120"/>
      <c r="D1997" s="120"/>
      <c r="E1997" s="120"/>
      <c r="F1997" s="120"/>
      <c r="G1997" s="120"/>
      <c r="H1997" s="120"/>
      <c r="I1997" s="120"/>
      <c r="J1997" s="120"/>
      <c r="K1997" s="120"/>
      <c r="L1997" s="120"/>
      <c r="M1997" s="120"/>
      <c r="N1997" s="120"/>
      <c r="O1997" s="120"/>
      <c r="P1997" s="120"/>
      <c r="Q1997" s="120"/>
      <c r="R1997" s="120"/>
      <c r="S1997" s="120"/>
      <c r="T1997" s="120"/>
      <c r="U1997" s="120"/>
      <c r="V1997" s="120"/>
      <c r="W1997" s="120"/>
      <c r="X1997" s="120"/>
      <c r="Y1997" s="127"/>
      <c r="Z1997" s="127"/>
      <c r="AA1997" s="127"/>
      <c r="AB1997" s="127"/>
      <c r="AC1997" s="127"/>
      <c r="AD1997" s="127"/>
      <c r="AE1997" s="127"/>
      <c r="AF1997" s="127"/>
      <c r="AG1997" s="127"/>
      <c r="AH1997" s="127"/>
      <c r="AI1997" s="127"/>
      <c r="AJ1997" s="127"/>
      <c r="AK1997" s="127"/>
      <c r="AL1997" s="127"/>
      <c r="AM1997" s="127"/>
      <c r="AN1997" s="127"/>
      <c r="AO1997" s="127"/>
      <c r="AP1997" s="127"/>
      <c r="AR1997" s="113"/>
      <c r="AS1997" s="113"/>
      <c r="AT1997" s="113"/>
    </row>
    <row r="1998" spans="1:46" s="114" customFormat="1" x14ac:dyDescent="0.2">
      <c r="A1998" s="113"/>
      <c r="B1998" s="120"/>
      <c r="C1998" s="120"/>
      <c r="D1998" s="120"/>
      <c r="E1998" s="120"/>
      <c r="F1998" s="120"/>
      <c r="G1998" s="120"/>
      <c r="H1998" s="120"/>
      <c r="I1998" s="120"/>
      <c r="J1998" s="120"/>
      <c r="K1998" s="120"/>
      <c r="L1998" s="120"/>
      <c r="M1998" s="120"/>
      <c r="N1998" s="120"/>
      <c r="O1998" s="120"/>
      <c r="P1998" s="120"/>
      <c r="Q1998" s="120"/>
      <c r="R1998" s="120"/>
      <c r="S1998" s="120"/>
      <c r="T1998" s="120"/>
      <c r="U1998" s="120"/>
      <c r="V1998" s="120"/>
      <c r="W1998" s="120"/>
      <c r="X1998" s="120"/>
      <c r="Y1998" s="127"/>
      <c r="Z1998" s="127"/>
      <c r="AA1998" s="127"/>
      <c r="AB1998" s="127"/>
      <c r="AC1998" s="127"/>
      <c r="AD1998" s="127"/>
      <c r="AE1998" s="127"/>
      <c r="AF1998" s="127"/>
      <c r="AG1998" s="127"/>
      <c r="AH1998" s="127"/>
      <c r="AI1998" s="127"/>
      <c r="AJ1998" s="127"/>
      <c r="AK1998" s="127"/>
      <c r="AL1998" s="127"/>
      <c r="AM1998" s="127"/>
      <c r="AN1998" s="127"/>
      <c r="AO1998" s="127"/>
      <c r="AP1998" s="127"/>
      <c r="AR1998" s="113"/>
      <c r="AS1998" s="113"/>
      <c r="AT1998" s="113"/>
    </row>
    <row r="1999" spans="1:46" s="114" customFormat="1" x14ac:dyDescent="0.2">
      <c r="A1999" s="113"/>
      <c r="B1999" s="120"/>
      <c r="C1999" s="120"/>
      <c r="D1999" s="120"/>
      <c r="E1999" s="120"/>
      <c r="F1999" s="120"/>
      <c r="G1999" s="120"/>
      <c r="H1999" s="120"/>
      <c r="I1999" s="120"/>
      <c r="J1999" s="120"/>
      <c r="K1999" s="120"/>
      <c r="L1999" s="120"/>
      <c r="M1999" s="120"/>
      <c r="N1999" s="120"/>
      <c r="O1999" s="120"/>
      <c r="P1999" s="120"/>
      <c r="Q1999" s="120"/>
      <c r="R1999" s="120"/>
      <c r="S1999" s="120"/>
      <c r="T1999" s="120"/>
      <c r="U1999" s="120"/>
      <c r="V1999" s="120"/>
      <c r="W1999" s="120"/>
      <c r="X1999" s="120"/>
      <c r="Y1999" s="127"/>
      <c r="Z1999" s="127"/>
      <c r="AA1999" s="127"/>
      <c r="AB1999" s="127"/>
      <c r="AC1999" s="127"/>
      <c r="AD1999" s="127"/>
      <c r="AE1999" s="127"/>
      <c r="AF1999" s="127"/>
      <c r="AG1999" s="127"/>
      <c r="AH1999" s="127"/>
      <c r="AI1999" s="127"/>
      <c r="AJ1999" s="127"/>
      <c r="AK1999" s="127"/>
      <c r="AL1999" s="127"/>
      <c r="AM1999" s="127"/>
      <c r="AN1999" s="127"/>
      <c r="AO1999" s="127"/>
      <c r="AP1999" s="127"/>
      <c r="AR1999" s="113"/>
      <c r="AS1999" s="113"/>
      <c r="AT1999" s="113"/>
    </row>
    <row r="2000" spans="1:46" s="114" customFormat="1" x14ac:dyDescent="0.2">
      <c r="A2000" s="113"/>
      <c r="B2000" s="120"/>
      <c r="C2000" s="120"/>
      <c r="D2000" s="120"/>
      <c r="E2000" s="120"/>
      <c r="F2000" s="120"/>
      <c r="G2000" s="120"/>
      <c r="H2000" s="120"/>
      <c r="I2000" s="120"/>
      <c r="J2000" s="120"/>
      <c r="K2000" s="120"/>
      <c r="L2000" s="120"/>
      <c r="M2000" s="120"/>
      <c r="N2000" s="120"/>
      <c r="O2000" s="120"/>
      <c r="P2000" s="120"/>
      <c r="Q2000" s="120"/>
      <c r="R2000" s="120"/>
      <c r="S2000" s="120"/>
      <c r="T2000" s="120"/>
      <c r="U2000" s="120"/>
      <c r="V2000" s="120"/>
      <c r="W2000" s="120"/>
      <c r="X2000" s="120"/>
      <c r="Y2000" s="127"/>
      <c r="Z2000" s="127"/>
      <c r="AA2000" s="127"/>
      <c r="AB2000" s="127"/>
      <c r="AC2000" s="127"/>
      <c r="AD2000" s="127"/>
      <c r="AE2000" s="127"/>
      <c r="AF2000" s="127"/>
      <c r="AG2000" s="127"/>
      <c r="AH2000" s="127"/>
      <c r="AI2000" s="127"/>
      <c r="AJ2000" s="127"/>
      <c r="AK2000" s="127"/>
      <c r="AL2000" s="127"/>
      <c r="AM2000" s="127"/>
      <c r="AN2000" s="127"/>
      <c r="AO2000" s="127"/>
      <c r="AP2000" s="127"/>
      <c r="AR2000" s="113"/>
      <c r="AS2000" s="113"/>
      <c r="AT2000" s="113"/>
    </row>
    <row r="2001" spans="1:46" s="114" customFormat="1" x14ac:dyDescent="0.2">
      <c r="A2001" s="113"/>
      <c r="B2001" s="120"/>
      <c r="C2001" s="120"/>
      <c r="D2001" s="120"/>
      <c r="E2001" s="120"/>
      <c r="F2001" s="120"/>
      <c r="G2001" s="120"/>
      <c r="H2001" s="120"/>
      <c r="I2001" s="120"/>
      <c r="J2001" s="120"/>
      <c r="K2001" s="120"/>
      <c r="L2001" s="120"/>
      <c r="M2001" s="120"/>
      <c r="N2001" s="120"/>
      <c r="O2001" s="120"/>
      <c r="P2001" s="120"/>
      <c r="Q2001" s="120"/>
      <c r="R2001" s="120"/>
      <c r="S2001" s="120"/>
      <c r="T2001" s="120"/>
      <c r="U2001" s="120"/>
      <c r="V2001" s="120"/>
      <c r="W2001" s="120"/>
      <c r="X2001" s="120"/>
      <c r="Y2001" s="127"/>
      <c r="Z2001" s="127"/>
      <c r="AA2001" s="127"/>
      <c r="AB2001" s="127"/>
      <c r="AC2001" s="127"/>
      <c r="AD2001" s="127"/>
      <c r="AE2001" s="127"/>
      <c r="AF2001" s="127"/>
      <c r="AG2001" s="127"/>
      <c r="AH2001" s="127"/>
      <c r="AI2001" s="127"/>
      <c r="AJ2001" s="127"/>
      <c r="AK2001" s="127"/>
      <c r="AL2001" s="127"/>
      <c r="AM2001" s="127"/>
      <c r="AN2001" s="127"/>
      <c r="AO2001" s="127"/>
      <c r="AP2001" s="127"/>
      <c r="AR2001" s="113"/>
      <c r="AS2001" s="113"/>
      <c r="AT2001" s="113"/>
    </row>
    <row r="2002" spans="1:46" s="114" customFormat="1" x14ac:dyDescent="0.2">
      <c r="A2002" s="113"/>
      <c r="B2002" s="120"/>
      <c r="C2002" s="120"/>
      <c r="D2002" s="120"/>
      <c r="E2002" s="120"/>
      <c r="F2002" s="120"/>
      <c r="G2002" s="120"/>
      <c r="H2002" s="120"/>
      <c r="I2002" s="120"/>
      <c r="J2002" s="120"/>
      <c r="K2002" s="120"/>
      <c r="L2002" s="120"/>
      <c r="M2002" s="120"/>
      <c r="N2002" s="120"/>
      <c r="O2002" s="120"/>
      <c r="P2002" s="120"/>
      <c r="Q2002" s="120"/>
      <c r="R2002" s="120"/>
      <c r="S2002" s="120"/>
      <c r="T2002" s="120"/>
      <c r="U2002" s="120"/>
      <c r="V2002" s="120"/>
      <c r="W2002" s="120"/>
      <c r="X2002" s="120"/>
      <c r="Y2002" s="127"/>
      <c r="Z2002" s="127"/>
      <c r="AA2002" s="127"/>
      <c r="AB2002" s="127"/>
      <c r="AC2002" s="127"/>
      <c r="AD2002" s="127"/>
      <c r="AE2002" s="127"/>
      <c r="AF2002" s="127"/>
      <c r="AG2002" s="127"/>
      <c r="AH2002" s="127"/>
      <c r="AI2002" s="127"/>
      <c r="AJ2002" s="127"/>
      <c r="AK2002" s="127"/>
      <c r="AL2002" s="127"/>
      <c r="AM2002" s="127"/>
      <c r="AN2002" s="127"/>
      <c r="AO2002" s="127"/>
      <c r="AP2002" s="127"/>
      <c r="AR2002" s="113"/>
      <c r="AS2002" s="113"/>
      <c r="AT2002" s="113"/>
    </row>
    <row r="2003" spans="1:46" s="114" customFormat="1" x14ac:dyDescent="0.2">
      <c r="A2003" s="113"/>
      <c r="B2003" s="120"/>
      <c r="C2003" s="120"/>
      <c r="D2003" s="120"/>
      <c r="E2003" s="120"/>
      <c r="F2003" s="120"/>
      <c r="G2003" s="120"/>
      <c r="H2003" s="120"/>
      <c r="I2003" s="120"/>
      <c r="J2003" s="120"/>
      <c r="K2003" s="120"/>
      <c r="L2003" s="120"/>
      <c r="M2003" s="120"/>
      <c r="N2003" s="120"/>
      <c r="O2003" s="120"/>
      <c r="P2003" s="120"/>
      <c r="Q2003" s="120"/>
      <c r="R2003" s="120"/>
      <c r="S2003" s="120"/>
      <c r="T2003" s="120"/>
      <c r="U2003" s="120"/>
      <c r="V2003" s="120"/>
      <c r="W2003" s="120"/>
      <c r="X2003" s="120"/>
      <c r="Y2003" s="127"/>
      <c r="Z2003" s="127"/>
      <c r="AA2003" s="127"/>
      <c r="AB2003" s="127"/>
      <c r="AC2003" s="127"/>
      <c r="AD2003" s="127"/>
      <c r="AE2003" s="127"/>
      <c r="AF2003" s="127"/>
      <c r="AG2003" s="127"/>
      <c r="AH2003" s="127"/>
      <c r="AI2003" s="127"/>
      <c r="AJ2003" s="127"/>
      <c r="AK2003" s="127"/>
      <c r="AL2003" s="127"/>
      <c r="AM2003" s="127"/>
      <c r="AN2003" s="127"/>
      <c r="AO2003" s="127"/>
      <c r="AP2003" s="127"/>
      <c r="AR2003" s="113"/>
      <c r="AS2003" s="113"/>
      <c r="AT2003" s="113"/>
    </row>
    <row r="2004" spans="1:46" s="114" customFormat="1" x14ac:dyDescent="0.2">
      <c r="A2004" s="113"/>
      <c r="B2004" s="120"/>
      <c r="C2004" s="120"/>
      <c r="D2004" s="120"/>
      <c r="E2004" s="120"/>
      <c r="F2004" s="120"/>
      <c r="G2004" s="120"/>
      <c r="H2004" s="120"/>
      <c r="I2004" s="120"/>
      <c r="J2004" s="120"/>
      <c r="K2004" s="120"/>
      <c r="L2004" s="120"/>
      <c r="M2004" s="120"/>
      <c r="N2004" s="120"/>
      <c r="O2004" s="120"/>
      <c r="P2004" s="120"/>
      <c r="Q2004" s="120"/>
      <c r="R2004" s="120"/>
      <c r="S2004" s="120"/>
      <c r="T2004" s="120"/>
      <c r="U2004" s="120"/>
      <c r="V2004" s="120"/>
      <c r="W2004" s="120"/>
      <c r="X2004" s="120"/>
      <c r="Y2004" s="127"/>
      <c r="Z2004" s="127"/>
      <c r="AA2004" s="127"/>
      <c r="AB2004" s="127"/>
      <c r="AC2004" s="127"/>
      <c r="AD2004" s="127"/>
      <c r="AE2004" s="127"/>
      <c r="AF2004" s="127"/>
      <c r="AG2004" s="127"/>
      <c r="AH2004" s="127"/>
      <c r="AI2004" s="127"/>
      <c r="AJ2004" s="127"/>
      <c r="AK2004" s="127"/>
      <c r="AL2004" s="127"/>
      <c r="AM2004" s="127"/>
      <c r="AN2004" s="127"/>
      <c r="AO2004" s="127"/>
      <c r="AP2004" s="127"/>
      <c r="AR2004" s="113"/>
      <c r="AS2004" s="113"/>
      <c r="AT2004" s="113"/>
    </row>
    <row r="2005" spans="1:46" s="114" customFormat="1" x14ac:dyDescent="0.2">
      <c r="A2005" s="113"/>
      <c r="B2005" s="120"/>
      <c r="C2005" s="120"/>
      <c r="D2005" s="120"/>
      <c r="E2005" s="120"/>
      <c r="F2005" s="120"/>
      <c r="G2005" s="120"/>
      <c r="H2005" s="120"/>
      <c r="I2005" s="120"/>
      <c r="J2005" s="120"/>
      <c r="K2005" s="120"/>
      <c r="L2005" s="120"/>
      <c r="M2005" s="120"/>
      <c r="N2005" s="120"/>
      <c r="O2005" s="120"/>
      <c r="P2005" s="120"/>
      <c r="Q2005" s="120"/>
      <c r="R2005" s="120"/>
      <c r="S2005" s="120"/>
      <c r="T2005" s="120"/>
      <c r="U2005" s="120"/>
      <c r="V2005" s="120"/>
      <c r="W2005" s="120"/>
      <c r="X2005" s="120"/>
      <c r="Y2005" s="127"/>
      <c r="Z2005" s="127"/>
      <c r="AA2005" s="127"/>
      <c r="AB2005" s="127"/>
      <c r="AC2005" s="127"/>
      <c r="AD2005" s="127"/>
      <c r="AE2005" s="127"/>
      <c r="AF2005" s="127"/>
      <c r="AG2005" s="127"/>
      <c r="AH2005" s="127"/>
      <c r="AI2005" s="127"/>
      <c r="AJ2005" s="127"/>
      <c r="AK2005" s="127"/>
      <c r="AL2005" s="127"/>
      <c r="AM2005" s="127"/>
      <c r="AN2005" s="127"/>
      <c r="AO2005" s="127"/>
      <c r="AP2005" s="127"/>
      <c r="AR2005" s="113"/>
      <c r="AS2005" s="113"/>
      <c r="AT2005" s="113"/>
    </row>
    <row r="2006" spans="1:46" s="114" customFormat="1" x14ac:dyDescent="0.2">
      <c r="A2006" s="113"/>
      <c r="B2006" s="120"/>
      <c r="C2006" s="120"/>
      <c r="D2006" s="120"/>
      <c r="E2006" s="120"/>
      <c r="F2006" s="120"/>
      <c r="G2006" s="120"/>
      <c r="H2006" s="120"/>
      <c r="I2006" s="120"/>
      <c r="J2006" s="120"/>
      <c r="K2006" s="120"/>
      <c r="L2006" s="120"/>
      <c r="M2006" s="120"/>
      <c r="N2006" s="120"/>
      <c r="O2006" s="120"/>
      <c r="P2006" s="120"/>
      <c r="Q2006" s="120"/>
      <c r="R2006" s="120"/>
      <c r="S2006" s="120"/>
      <c r="T2006" s="120"/>
      <c r="U2006" s="120"/>
      <c r="V2006" s="120"/>
      <c r="W2006" s="120"/>
      <c r="X2006" s="120"/>
      <c r="Y2006" s="127"/>
      <c r="Z2006" s="127"/>
      <c r="AA2006" s="127"/>
      <c r="AB2006" s="127"/>
      <c r="AC2006" s="127"/>
      <c r="AD2006" s="127"/>
      <c r="AE2006" s="127"/>
      <c r="AF2006" s="127"/>
      <c r="AG2006" s="127"/>
      <c r="AH2006" s="127"/>
      <c r="AI2006" s="127"/>
      <c r="AJ2006" s="127"/>
      <c r="AK2006" s="127"/>
      <c r="AL2006" s="127"/>
      <c r="AM2006" s="127"/>
      <c r="AN2006" s="127"/>
      <c r="AO2006" s="127"/>
      <c r="AP2006" s="127"/>
      <c r="AR2006" s="113"/>
      <c r="AS2006" s="113"/>
      <c r="AT2006" s="113"/>
    </row>
    <row r="2007" spans="1:46" s="114" customFormat="1" x14ac:dyDescent="0.2">
      <c r="A2007" s="113"/>
      <c r="B2007" s="120"/>
      <c r="C2007" s="120"/>
      <c r="D2007" s="120"/>
      <c r="E2007" s="120"/>
      <c r="F2007" s="120"/>
      <c r="G2007" s="120"/>
      <c r="H2007" s="120"/>
      <c r="I2007" s="120"/>
      <c r="J2007" s="120"/>
      <c r="K2007" s="120"/>
      <c r="L2007" s="120"/>
      <c r="M2007" s="120"/>
      <c r="N2007" s="120"/>
      <c r="O2007" s="120"/>
      <c r="P2007" s="120"/>
      <c r="Q2007" s="120"/>
      <c r="R2007" s="120"/>
      <c r="S2007" s="120"/>
      <c r="T2007" s="120"/>
      <c r="U2007" s="120"/>
      <c r="V2007" s="120"/>
      <c r="W2007" s="120"/>
      <c r="X2007" s="120"/>
      <c r="Y2007" s="127"/>
      <c r="Z2007" s="127"/>
      <c r="AA2007" s="127"/>
      <c r="AB2007" s="127"/>
      <c r="AC2007" s="127"/>
      <c r="AD2007" s="127"/>
      <c r="AE2007" s="127"/>
      <c r="AF2007" s="127"/>
      <c r="AG2007" s="127"/>
      <c r="AH2007" s="127"/>
      <c r="AI2007" s="127"/>
      <c r="AJ2007" s="127"/>
      <c r="AK2007" s="127"/>
      <c r="AL2007" s="127"/>
      <c r="AM2007" s="127"/>
      <c r="AN2007" s="127"/>
      <c r="AO2007" s="127"/>
      <c r="AP2007" s="127"/>
      <c r="AR2007" s="113"/>
      <c r="AS2007" s="113"/>
      <c r="AT2007" s="113"/>
    </row>
    <row r="2008" spans="1:46" s="114" customFormat="1" x14ac:dyDescent="0.2">
      <c r="A2008" s="113"/>
      <c r="B2008" s="120"/>
      <c r="C2008" s="120"/>
      <c r="D2008" s="120"/>
      <c r="E2008" s="120"/>
      <c r="F2008" s="120"/>
      <c r="G2008" s="120"/>
      <c r="H2008" s="120"/>
      <c r="I2008" s="120"/>
      <c r="J2008" s="120"/>
      <c r="K2008" s="120"/>
      <c r="L2008" s="120"/>
      <c r="M2008" s="120"/>
      <c r="N2008" s="120"/>
      <c r="O2008" s="120"/>
      <c r="P2008" s="120"/>
      <c r="Q2008" s="120"/>
      <c r="R2008" s="120"/>
      <c r="S2008" s="120"/>
      <c r="T2008" s="120"/>
      <c r="U2008" s="120"/>
      <c r="V2008" s="120"/>
      <c r="W2008" s="120"/>
      <c r="X2008" s="120"/>
      <c r="Y2008" s="127"/>
      <c r="Z2008" s="127"/>
      <c r="AA2008" s="127"/>
      <c r="AB2008" s="127"/>
      <c r="AC2008" s="127"/>
      <c r="AD2008" s="127"/>
      <c r="AE2008" s="127"/>
      <c r="AF2008" s="127"/>
      <c r="AG2008" s="127"/>
      <c r="AH2008" s="127"/>
      <c r="AI2008" s="127"/>
      <c r="AJ2008" s="127"/>
      <c r="AK2008" s="127"/>
      <c r="AL2008" s="127"/>
      <c r="AM2008" s="127"/>
      <c r="AN2008" s="127"/>
      <c r="AO2008" s="127"/>
      <c r="AP2008" s="127"/>
      <c r="AR2008" s="113"/>
      <c r="AS2008" s="113"/>
      <c r="AT2008" s="113"/>
    </row>
    <row r="2009" spans="1:46" s="114" customFormat="1" x14ac:dyDescent="0.2">
      <c r="A2009" s="113"/>
      <c r="B2009" s="120"/>
      <c r="C2009" s="120"/>
      <c r="D2009" s="120"/>
      <c r="E2009" s="120"/>
      <c r="F2009" s="120"/>
      <c r="G2009" s="120"/>
      <c r="H2009" s="120"/>
      <c r="I2009" s="120"/>
      <c r="J2009" s="120"/>
      <c r="K2009" s="120"/>
      <c r="L2009" s="120"/>
      <c r="M2009" s="120"/>
      <c r="N2009" s="120"/>
      <c r="O2009" s="120"/>
      <c r="P2009" s="120"/>
      <c r="Q2009" s="120"/>
      <c r="R2009" s="120"/>
      <c r="S2009" s="120"/>
      <c r="T2009" s="120"/>
      <c r="U2009" s="120"/>
      <c r="V2009" s="120"/>
      <c r="W2009" s="120"/>
      <c r="X2009" s="120"/>
      <c r="Y2009" s="127"/>
      <c r="Z2009" s="127"/>
      <c r="AA2009" s="127"/>
      <c r="AB2009" s="127"/>
      <c r="AC2009" s="127"/>
      <c r="AD2009" s="127"/>
      <c r="AE2009" s="127"/>
      <c r="AF2009" s="127"/>
      <c r="AG2009" s="127"/>
      <c r="AH2009" s="127"/>
      <c r="AI2009" s="127"/>
      <c r="AJ2009" s="127"/>
      <c r="AK2009" s="127"/>
      <c r="AL2009" s="127"/>
      <c r="AM2009" s="127"/>
      <c r="AN2009" s="127"/>
      <c r="AO2009" s="127"/>
      <c r="AP2009" s="127"/>
      <c r="AR2009" s="113"/>
      <c r="AS2009" s="113"/>
      <c r="AT2009" s="113"/>
    </row>
    <row r="2010" spans="1:46" s="114" customFormat="1" x14ac:dyDescent="0.2">
      <c r="A2010" s="113"/>
      <c r="B2010" s="120"/>
      <c r="C2010" s="120"/>
      <c r="D2010" s="120"/>
      <c r="E2010" s="120"/>
      <c r="F2010" s="120"/>
      <c r="G2010" s="120"/>
      <c r="H2010" s="120"/>
      <c r="I2010" s="120"/>
      <c r="J2010" s="120"/>
      <c r="K2010" s="120"/>
      <c r="L2010" s="120"/>
      <c r="M2010" s="120"/>
      <c r="N2010" s="120"/>
      <c r="O2010" s="120"/>
      <c r="P2010" s="120"/>
      <c r="Q2010" s="120"/>
      <c r="R2010" s="120"/>
      <c r="S2010" s="120"/>
      <c r="T2010" s="120"/>
      <c r="U2010" s="120"/>
      <c r="V2010" s="120"/>
      <c r="W2010" s="120"/>
      <c r="X2010" s="120"/>
      <c r="Y2010" s="127"/>
      <c r="Z2010" s="127"/>
      <c r="AA2010" s="127"/>
      <c r="AB2010" s="127"/>
      <c r="AC2010" s="127"/>
      <c r="AD2010" s="127"/>
      <c r="AE2010" s="127"/>
      <c r="AF2010" s="127"/>
      <c r="AG2010" s="127"/>
      <c r="AH2010" s="127"/>
      <c r="AI2010" s="127"/>
      <c r="AJ2010" s="127"/>
      <c r="AK2010" s="127"/>
      <c r="AL2010" s="127"/>
      <c r="AM2010" s="127"/>
      <c r="AN2010" s="127"/>
      <c r="AO2010" s="127"/>
      <c r="AP2010" s="127"/>
      <c r="AR2010" s="113"/>
      <c r="AS2010" s="113"/>
      <c r="AT2010" s="113"/>
    </row>
    <row r="2011" spans="1:46" s="114" customFormat="1" x14ac:dyDescent="0.2">
      <c r="A2011" s="113"/>
      <c r="B2011" s="120"/>
      <c r="C2011" s="120"/>
      <c r="D2011" s="120"/>
      <c r="E2011" s="120"/>
      <c r="F2011" s="120"/>
      <c r="G2011" s="120"/>
      <c r="H2011" s="120"/>
      <c r="I2011" s="120"/>
      <c r="J2011" s="120"/>
      <c r="K2011" s="120"/>
      <c r="L2011" s="120"/>
      <c r="M2011" s="120"/>
      <c r="N2011" s="120"/>
      <c r="O2011" s="120"/>
      <c r="P2011" s="120"/>
      <c r="Q2011" s="120"/>
      <c r="R2011" s="120"/>
      <c r="S2011" s="120"/>
      <c r="T2011" s="120"/>
      <c r="U2011" s="120"/>
      <c r="V2011" s="120"/>
      <c r="W2011" s="120"/>
      <c r="X2011" s="120"/>
      <c r="Y2011" s="127"/>
      <c r="Z2011" s="127"/>
      <c r="AA2011" s="127"/>
      <c r="AB2011" s="127"/>
      <c r="AC2011" s="127"/>
      <c r="AD2011" s="127"/>
      <c r="AE2011" s="127"/>
      <c r="AF2011" s="127"/>
      <c r="AG2011" s="127"/>
      <c r="AH2011" s="127"/>
      <c r="AI2011" s="127"/>
      <c r="AJ2011" s="127"/>
      <c r="AK2011" s="127"/>
      <c r="AL2011" s="127"/>
      <c r="AM2011" s="127"/>
      <c r="AN2011" s="127"/>
      <c r="AO2011" s="127"/>
      <c r="AP2011" s="127"/>
      <c r="AR2011" s="113"/>
      <c r="AS2011" s="113"/>
      <c r="AT2011" s="113"/>
    </row>
    <row r="2012" spans="1:46" s="114" customFormat="1" x14ac:dyDescent="0.2">
      <c r="A2012" s="113"/>
      <c r="B2012" s="120"/>
      <c r="C2012" s="120"/>
      <c r="D2012" s="120"/>
      <c r="E2012" s="120"/>
      <c r="F2012" s="120"/>
      <c r="G2012" s="120"/>
      <c r="H2012" s="120"/>
      <c r="I2012" s="120"/>
      <c r="J2012" s="120"/>
      <c r="K2012" s="120"/>
      <c r="L2012" s="120"/>
      <c r="M2012" s="120"/>
      <c r="N2012" s="120"/>
      <c r="O2012" s="120"/>
      <c r="P2012" s="120"/>
      <c r="Q2012" s="120"/>
      <c r="R2012" s="120"/>
      <c r="S2012" s="120"/>
      <c r="T2012" s="120"/>
      <c r="U2012" s="120"/>
      <c r="V2012" s="120"/>
      <c r="W2012" s="120"/>
      <c r="X2012" s="120"/>
      <c r="Y2012" s="127"/>
      <c r="Z2012" s="127"/>
      <c r="AA2012" s="127"/>
      <c r="AB2012" s="127"/>
      <c r="AC2012" s="127"/>
      <c r="AD2012" s="127"/>
      <c r="AE2012" s="127"/>
      <c r="AF2012" s="127"/>
      <c r="AG2012" s="127"/>
      <c r="AH2012" s="127"/>
      <c r="AI2012" s="127"/>
      <c r="AJ2012" s="127"/>
      <c r="AK2012" s="127"/>
      <c r="AL2012" s="127"/>
      <c r="AM2012" s="127"/>
      <c r="AN2012" s="127"/>
      <c r="AO2012" s="127"/>
      <c r="AP2012" s="127"/>
      <c r="AR2012" s="113"/>
      <c r="AS2012" s="113"/>
      <c r="AT2012" s="113"/>
    </row>
    <row r="2013" spans="1:46" s="114" customFormat="1" x14ac:dyDescent="0.2">
      <c r="A2013" s="113"/>
      <c r="B2013" s="120"/>
      <c r="C2013" s="120"/>
      <c r="D2013" s="120"/>
      <c r="E2013" s="120"/>
      <c r="F2013" s="120"/>
      <c r="G2013" s="120"/>
      <c r="H2013" s="120"/>
      <c r="I2013" s="120"/>
      <c r="J2013" s="120"/>
      <c r="K2013" s="120"/>
      <c r="L2013" s="120"/>
      <c r="M2013" s="120"/>
      <c r="N2013" s="120"/>
      <c r="O2013" s="120"/>
      <c r="P2013" s="120"/>
      <c r="Q2013" s="120"/>
      <c r="R2013" s="120"/>
      <c r="S2013" s="120"/>
      <c r="T2013" s="120"/>
      <c r="U2013" s="120"/>
      <c r="V2013" s="120"/>
      <c r="W2013" s="120"/>
      <c r="X2013" s="120"/>
      <c r="Y2013" s="127"/>
      <c r="Z2013" s="127"/>
      <c r="AA2013" s="127"/>
      <c r="AB2013" s="127"/>
      <c r="AC2013" s="127"/>
      <c r="AD2013" s="127"/>
      <c r="AE2013" s="127"/>
      <c r="AF2013" s="127"/>
      <c r="AG2013" s="127"/>
      <c r="AH2013" s="127"/>
      <c r="AI2013" s="127"/>
      <c r="AJ2013" s="127"/>
      <c r="AK2013" s="127"/>
      <c r="AL2013" s="127"/>
      <c r="AM2013" s="127"/>
      <c r="AN2013" s="127"/>
      <c r="AO2013" s="127"/>
      <c r="AP2013" s="127"/>
      <c r="AR2013" s="113"/>
      <c r="AS2013" s="113"/>
      <c r="AT2013" s="113"/>
    </row>
    <row r="2014" spans="1:46" s="114" customFormat="1" x14ac:dyDescent="0.2">
      <c r="A2014" s="113"/>
      <c r="B2014" s="120"/>
      <c r="C2014" s="120"/>
      <c r="D2014" s="120"/>
      <c r="E2014" s="120"/>
      <c r="F2014" s="120"/>
      <c r="G2014" s="120"/>
      <c r="H2014" s="120"/>
      <c r="I2014" s="120"/>
      <c r="J2014" s="120"/>
      <c r="K2014" s="120"/>
      <c r="L2014" s="120"/>
      <c r="M2014" s="120"/>
      <c r="N2014" s="120"/>
      <c r="O2014" s="120"/>
      <c r="P2014" s="120"/>
      <c r="Q2014" s="120"/>
      <c r="R2014" s="120"/>
      <c r="S2014" s="120"/>
      <c r="T2014" s="120"/>
      <c r="U2014" s="120"/>
      <c r="V2014" s="120"/>
      <c r="W2014" s="120"/>
      <c r="X2014" s="120"/>
      <c r="Y2014" s="127"/>
      <c r="Z2014" s="127"/>
      <c r="AA2014" s="127"/>
      <c r="AB2014" s="127"/>
      <c r="AC2014" s="127"/>
      <c r="AD2014" s="127"/>
      <c r="AE2014" s="127"/>
      <c r="AF2014" s="127"/>
      <c r="AG2014" s="127"/>
      <c r="AH2014" s="127"/>
      <c r="AI2014" s="127"/>
      <c r="AJ2014" s="127"/>
      <c r="AK2014" s="127"/>
      <c r="AL2014" s="127"/>
      <c r="AM2014" s="127"/>
      <c r="AN2014" s="127"/>
      <c r="AO2014" s="127"/>
      <c r="AP2014" s="127"/>
      <c r="AR2014" s="113"/>
      <c r="AS2014" s="113"/>
      <c r="AT2014" s="113"/>
    </row>
    <row r="2015" spans="1:46" s="114" customFormat="1" x14ac:dyDescent="0.2">
      <c r="A2015" s="113"/>
      <c r="B2015" s="120"/>
      <c r="C2015" s="120"/>
      <c r="D2015" s="120"/>
      <c r="E2015" s="120"/>
      <c r="F2015" s="120"/>
      <c r="G2015" s="120"/>
      <c r="H2015" s="120"/>
      <c r="I2015" s="120"/>
      <c r="J2015" s="120"/>
      <c r="K2015" s="120"/>
      <c r="L2015" s="120"/>
      <c r="M2015" s="120"/>
      <c r="N2015" s="120"/>
      <c r="O2015" s="120"/>
      <c r="P2015" s="120"/>
      <c r="Q2015" s="120"/>
      <c r="R2015" s="120"/>
      <c r="S2015" s="120"/>
      <c r="T2015" s="120"/>
      <c r="U2015" s="120"/>
      <c r="V2015" s="120"/>
      <c r="W2015" s="120"/>
      <c r="X2015" s="120"/>
      <c r="Y2015" s="127"/>
      <c r="Z2015" s="127"/>
      <c r="AA2015" s="127"/>
      <c r="AB2015" s="127"/>
      <c r="AC2015" s="127"/>
      <c r="AD2015" s="127"/>
      <c r="AE2015" s="127"/>
      <c r="AF2015" s="127"/>
      <c r="AG2015" s="127"/>
      <c r="AH2015" s="127"/>
      <c r="AI2015" s="127"/>
      <c r="AJ2015" s="127"/>
      <c r="AK2015" s="127"/>
      <c r="AL2015" s="127"/>
      <c r="AM2015" s="127"/>
      <c r="AN2015" s="127"/>
      <c r="AO2015" s="127"/>
      <c r="AP2015" s="127"/>
      <c r="AR2015" s="113"/>
      <c r="AS2015" s="113"/>
      <c r="AT2015" s="113"/>
    </row>
    <row r="2016" spans="1:46" s="114" customFormat="1" x14ac:dyDescent="0.2">
      <c r="A2016" s="113"/>
      <c r="B2016" s="120"/>
      <c r="C2016" s="120"/>
      <c r="D2016" s="120"/>
      <c r="E2016" s="120"/>
      <c r="F2016" s="120"/>
      <c r="G2016" s="120"/>
      <c r="H2016" s="120"/>
      <c r="I2016" s="120"/>
      <c r="J2016" s="120"/>
      <c r="K2016" s="120"/>
      <c r="L2016" s="120"/>
      <c r="M2016" s="120"/>
      <c r="N2016" s="120"/>
      <c r="O2016" s="120"/>
      <c r="P2016" s="120"/>
      <c r="Q2016" s="120"/>
      <c r="R2016" s="120"/>
      <c r="S2016" s="120"/>
      <c r="T2016" s="120"/>
      <c r="U2016" s="120"/>
      <c r="V2016" s="120"/>
      <c r="W2016" s="120"/>
      <c r="X2016" s="120"/>
      <c r="Y2016" s="127"/>
      <c r="Z2016" s="127"/>
      <c r="AA2016" s="127"/>
      <c r="AB2016" s="127"/>
      <c r="AC2016" s="127"/>
      <c r="AD2016" s="127"/>
      <c r="AE2016" s="127"/>
      <c r="AF2016" s="127"/>
      <c r="AG2016" s="127"/>
      <c r="AH2016" s="127"/>
      <c r="AI2016" s="127"/>
      <c r="AJ2016" s="127"/>
      <c r="AK2016" s="127"/>
      <c r="AL2016" s="127"/>
      <c r="AM2016" s="127"/>
      <c r="AN2016" s="127"/>
      <c r="AO2016" s="127"/>
      <c r="AP2016" s="127"/>
      <c r="AR2016" s="113"/>
      <c r="AS2016" s="113"/>
      <c r="AT2016" s="113"/>
    </row>
    <row r="2017" spans="1:46" s="114" customFormat="1" x14ac:dyDescent="0.2">
      <c r="A2017" s="113"/>
      <c r="B2017" s="120"/>
      <c r="C2017" s="120"/>
      <c r="D2017" s="120"/>
      <c r="E2017" s="120"/>
      <c r="F2017" s="120"/>
      <c r="G2017" s="120"/>
      <c r="H2017" s="120"/>
      <c r="I2017" s="120"/>
      <c r="J2017" s="120"/>
      <c r="K2017" s="120"/>
      <c r="L2017" s="120"/>
      <c r="M2017" s="120"/>
      <c r="N2017" s="120"/>
      <c r="O2017" s="120"/>
      <c r="P2017" s="120"/>
      <c r="Q2017" s="120"/>
      <c r="R2017" s="120"/>
      <c r="S2017" s="120"/>
      <c r="T2017" s="120"/>
      <c r="U2017" s="120"/>
      <c r="V2017" s="120"/>
      <c r="W2017" s="120"/>
      <c r="X2017" s="120"/>
      <c r="Y2017" s="127"/>
      <c r="Z2017" s="127"/>
      <c r="AA2017" s="127"/>
      <c r="AB2017" s="127"/>
      <c r="AC2017" s="127"/>
      <c r="AD2017" s="127"/>
      <c r="AE2017" s="127"/>
      <c r="AF2017" s="127"/>
      <c r="AG2017" s="127"/>
      <c r="AH2017" s="127"/>
      <c r="AI2017" s="127"/>
      <c r="AJ2017" s="127"/>
      <c r="AK2017" s="127"/>
      <c r="AL2017" s="127"/>
      <c r="AM2017" s="127"/>
      <c r="AN2017" s="127"/>
      <c r="AO2017" s="127"/>
      <c r="AP2017" s="127"/>
      <c r="AR2017" s="113"/>
      <c r="AS2017" s="113"/>
      <c r="AT2017" s="113"/>
    </row>
    <row r="2018" spans="1:46" s="114" customFormat="1" x14ac:dyDescent="0.2">
      <c r="A2018" s="113"/>
      <c r="B2018" s="120"/>
      <c r="C2018" s="120"/>
      <c r="D2018" s="120"/>
      <c r="E2018" s="120"/>
      <c r="F2018" s="120"/>
      <c r="G2018" s="120"/>
      <c r="H2018" s="120"/>
      <c r="I2018" s="120"/>
      <c r="J2018" s="120"/>
      <c r="K2018" s="120"/>
      <c r="L2018" s="120"/>
      <c r="M2018" s="120"/>
      <c r="N2018" s="120"/>
      <c r="O2018" s="120"/>
      <c r="P2018" s="120"/>
      <c r="Q2018" s="120"/>
      <c r="R2018" s="120"/>
      <c r="S2018" s="120"/>
      <c r="T2018" s="120"/>
      <c r="U2018" s="120"/>
      <c r="V2018" s="120"/>
      <c r="W2018" s="120"/>
      <c r="X2018" s="120"/>
      <c r="Y2018" s="127"/>
      <c r="Z2018" s="127"/>
      <c r="AA2018" s="127"/>
      <c r="AB2018" s="127"/>
      <c r="AC2018" s="127"/>
      <c r="AD2018" s="127"/>
      <c r="AE2018" s="127"/>
      <c r="AF2018" s="127"/>
      <c r="AG2018" s="127"/>
      <c r="AH2018" s="127"/>
      <c r="AI2018" s="127"/>
      <c r="AJ2018" s="127"/>
      <c r="AK2018" s="127"/>
      <c r="AL2018" s="127"/>
      <c r="AM2018" s="127"/>
      <c r="AN2018" s="127"/>
      <c r="AO2018" s="127"/>
      <c r="AP2018" s="127"/>
      <c r="AR2018" s="113"/>
      <c r="AS2018" s="113"/>
      <c r="AT2018" s="113"/>
    </row>
    <row r="2019" spans="1:46" s="114" customFormat="1" x14ac:dyDescent="0.2">
      <c r="A2019" s="113"/>
      <c r="B2019" s="120"/>
      <c r="C2019" s="120"/>
      <c r="D2019" s="120"/>
      <c r="E2019" s="120"/>
      <c r="F2019" s="120"/>
      <c r="G2019" s="120"/>
      <c r="H2019" s="120"/>
      <c r="I2019" s="120"/>
      <c r="J2019" s="120"/>
      <c r="K2019" s="120"/>
      <c r="L2019" s="120"/>
      <c r="M2019" s="120"/>
      <c r="N2019" s="120"/>
      <c r="O2019" s="120"/>
      <c r="P2019" s="120"/>
      <c r="Q2019" s="120"/>
      <c r="R2019" s="120"/>
      <c r="S2019" s="120"/>
      <c r="T2019" s="120"/>
      <c r="U2019" s="120"/>
      <c r="V2019" s="120"/>
      <c r="W2019" s="120"/>
      <c r="X2019" s="120"/>
      <c r="Y2019" s="127"/>
      <c r="Z2019" s="127"/>
      <c r="AA2019" s="127"/>
      <c r="AB2019" s="127"/>
      <c r="AC2019" s="127"/>
      <c r="AD2019" s="127"/>
      <c r="AE2019" s="127"/>
      <c r="AF2019" s="127"/>
      <c r="AG2019" s="127"/>
      <c r="AH2019" s="127"/>
      <c r="AI2019" s="127"/>
      <c r="AJ2019" s="127"/>
      <c r="AK2019" s="127"/>
      <c r="AL2019" s="127"/>
      <c r="AM2019" s="127"/>
      <c r="AN2019" s="127"/>
      <c r="AO2019" s="127"/>
      <c r="AP2019" s="127"/>
      <c r="AR2019" s="113"/>
      <c r="AS2019" s="113"/>
      <c r="AT2019" s="113"/>
    </row>
    <row r="2020" spans="1:46" s="114" customFormat="1" x14ac:dyDescent="0.2">
      <c r="A2020" s="113"/>
      <c r="B2020" s="120"/>
      <c r="C2020" s="120"/>
      <c r="D2020" s="120"/>
      <c r="E2020" s="120"/>
      <c r="F2020" s="120"/>
      <c r="G2020" s="120"/>
      <c r="H2020" s="120"/>
      <c r="I2020" s="120"/>
      <c r="J2020" s="120"/>
      <c r="K2020" s="120"/>
      <c r="L2020" s="120"/>
      <c r="M2020" s="120"/>
      <c r="N2020" s="120"/>
      <c r="O2020" s="120"/>
      <c r="P2020" s="120"/>
      <c r="Q2020" s="120"/>
      <c r="R2020" s="120"/>
      <c r="S2020" s="120"/>
      <c r="T2020" s="120"/>
      <c r="U2020" s="120"/>
      <c r="V2020" s="120"/>
      <c r="W2020" s="120"/>
      <c r="X2020" s="120"/>
      <c r="Y2020" s="127"/>
      <c r="Z2020" s="127"/>
      <c r="AA2020" s="127"/>
      <c r="AB2020" s="127"/>
      <c r="AC2020" s="127"/>
      <c r="AD2020" s="127"/>
      <c r="AE2020" s="127"/>
      <c r="AF2020" s="127"/>
      <c r="AG2020" s="127"/>
      <c r="AH2020" s="127"/>
      <c r="AI2020" s="127"/>
      <c r="AJ2020" s="127"/>
      <c r="AK2020" s="127"/>
      <c r="AL2020" s="127"/>
      <c r="AM2020" s="127"/>
      <c r="AN2020" s="127"/>
      <c r="AO2020" s="127"/>
      <c r="AP2020" s="127"/>
      <c r="AR2020" s="113"/>
      <c r="AS2020" s="113"/>
      <c r="AT2020" s="113"/>
    </row>
    <row r="2021" spans="1:46" s="114" customFormat="1" x14ac:dyDescent="0.2">
      <c r="A2021" s="113"/>
      <c r="B2021" s="120"/>
      <c r="C2021" s="120"/>
      <c r="D2021" s="120"/>
      <c r="E2021" s="120"/>
      <c r="F2021" s="120"/>
      <c r="G2021" s="120"/>
      <c r="H2021" s="120"/>
      <c r="I2021" s="120"/>
      <c r="J2021" s="120"/>
      <c r="K2021" s="120"/>
      <c r="L2021" s="120"/>
      <c r="M2021" s="120"/>
      <c r="N2021" s="120"/>
      <c r="O2021" s="120"/>
      <c r="P2021" s="120"/>
      <c r="Q2021" s="120"/>
      <c r="R2021" s="120"/>
      <c r="S2021" s="120"/>
      <c r="T2021" s="120"/>
      <c r="U2021" s="120"/>
      <c r="V2021" s="120"/>
      <c r="W2021" s="120"/>
      <c r="X2021" s="120"/>
      <c r="Y2021" s="127"/>
      <c r="Z2021" s="127"/>
      <c r="AA2021" s="127"/>
      <c r="AB2021" s="127"/>
      <c r="AC2021" s="127"/>
      <c r="AD2021" s="127"/>
      <c r="AE2021" s="127"/>
      <c r="AF2021" s="127"/>
      <c r="AG2021" s="127"/>
      <c r="AH2021" s="127"/>
      <c r="AI2021" s="127"/>
      <c r="AJ2021" s="127"/>
      <c r="AK2021" s="127"/>
      <c r="AL2021" s="127"/>
      <c r="AM2021" s="127"/>
      <c r="AN2021" s="127"/>
      <c r="AO2021" s="127"/>
      <c r="AP2021" s="127"/>
      <c r="AR2021" s="113"/>
      <c r="AS2021" s="113"/>
      <c r="AT2021" s="113"/>
    </row>
    <row r="2022" spans="1:46" s="114" customFormat="1" x14ac:dyDescent="0.2">
      <c r="A2022" s="113"/>
      <c r="B2022" s="120"/>
      <c r="C2022" s="120"/>
      <c r="D2022" s="120"/>
      <c r="E2022" s="120"/>
      <c r="F2022" s="120"/>
      <c r="G2022" s="120"/>
      <c r="H2022" s="120"/>
      <c r="I2022" s="120"/>
      <c r="J2022" s="120"/>
      <c r="K2022" s="120"/>
      <c r="L2022" s="120"/>
      <c r="M2022" s="120"/>
      <c r="N2022" s="120"/>
      <c r="O2022" s="120"/>
      <c r="P2022" s="120"/>
      <c r="Q2022" s="120"/>
      <c r="R2022" s="120"/>
      <c r="S2022" s="120"/>
      <c r="T2022" s="120"/>
      <c r="U2022" s="120"/>
      <c r="V2022" s="120"/>
      <c r="W2022" s="120"/>
      <c r="X2022" s="120"/>
      <c r="Y2022" s="127"/>
      <c r="Z2022" s="127"/>
      <c r="AA2022" s="127"/>
      <c r="AB2022" s="127"/>
      <c r="AC2022" s="127"/>
      <c r="AD2022" s="127"/>
      <c r="AE2022" s="127"/>
      <c r="AF2022" s="127"/>
      <c r="AG2022" s="127"/>
      <c r="AH2022" s="127"/>
      <c r="AI2022" s="127"/>
      <c r="AJ2022" s="127"/>
      <c r="AK2022" s="127"/>
      <c r="AL2022" s="127"/>
      <c r="AM2022" s="127"/>
      <c r="AN2022" s="127"/>
      <c r="AO2022" s="127"/>
      <c r="AP2022" s="127"/>
      <c r="AR2022" s="113"/>
      <c r="AS2022" s="113"/>
      <c r="AT2022" s="113"/>
    </row>
    <row r="2023" spans="1:46" s="114" customFormat="1" x14ac:dyDescent="0.2">
      <c r="A2023" s="113"/>
      <c r="B2023" s="120"/>
      <c r="C2023" s="120"/>
      <c r="D2023" s="120"/>
      <c r="E2023" s="120"/>
      <c r="F2023" s="120"/>
      <c r="G2023" s="120"/>
      <c r="H2023" s="120"/>
      <c r="I2023" s="120"/>
      <c r="J2023" s="120"/>
      <c r="K2023" s="120"/>
      <c r="L2023" s="120"/>
      <c r="M2023" s="120"/>
      <c r="N2023" s="120"/>
      <c r="O2023" s="120"/>
      <c r="P2023" s="120"/>
      <c r="Q2023" s="120"/>
      <c r="R2023" s="120"/>
      <c r="S2023" s="120"/>
      <c r="T2023" s="120"/>
      <c r="U2023" s="120"/>
      <c r="V2023" s="120"/>
      <c r="W2023" s="120"/>
      <c r="X2023" s="120"/>
      <c r="Y2023" s="127"/>
      <c r="Z2023" s="127"/>
      <c r="AA2023" s="127"/>
      <c r="AB2023" s="127"/>
      <c r="AC2023" s="127"/>
      <c r="AD2023" s="127"/>
      <c r="AE2023" s="127"/>
      <c r="AF2023" s="127"/>
      <c r="AG2023" s="127"/>
      <c r="AH2023" s="127"/>
      <c r="AI2023" s="127"/>
      <c r="AJ2023" s="127"/>
      <c r="AK2023" s="127"/>
      <c r="AL2023" s="127"/>
      <c r="AM2023" s="127"/>
      <c r="AN2023" s="127"/>
      <c r="AO2023" s="127"/>
      <c r="AP2023" s="127"/>
      <c r="AR2023" s="113"/>
      <c r="AS2023" s="113"/>
      <c r="AT2023" s="113"/>
    </row>
    <row r="2024" spans="1:46" s="114" customFormat="1" x14ac:dyDescent="0.2">
      <c r="A2024" s="113"/>
      <c r="B2024" s="120"/>
      <c r="C2024" s="120"/>
      <c r="D2024" s="120"/>
      <c r="E2024" s="120"/>
      <c r="F2024" s="120"/>
      <c r="G2024" s="120"/>
      <c r="H2024" s="120"/>
      <c r="I2024" s="120"/>
      <c r="J2024" s="120"/>
      <c r="K2024" s="120"/>
      <c r="L2024" s="120"/>
      <c r="M2024" s="120"/>
      <c r="N2024" s="120"/>
      <c r="O2024" s="120"/>
      <c r="P2024" s="120"/>
      <c r="Q2024" s="120"/>
      <c r="R2024" s="120"/>
      <c r="S2024" s="120"/>
      <c r="T2024" s="120"/>
      <c r="U2024" s="120"/>
      <c r="V2024" s="120"/>
      <c r="W2024" s="120"/>
      <c r="X2024" s="120"/>
      <c r="Y2024" s="127"/>
      <c r="Z2024" s="127"/>
      <c r="AA2024" s="127"/>
      <c r="AB2024" s="127"/>
      <c r="AC2024" s="127"/>
      <c r="AD2024" s="127"/>
      <c r="AE2024" s="127"/>
      <c r="AF2024" s="127"/>
      <c r="AG2024" s="127"/>
      <c r="AH2024" s="127"/>
      <c r="AI2024" s="127"/>
      <c r="AJ2024" s="127"/>
      <c r="AK2024" s="127"/>
      <c r="AL2024" s="127"/>
      <c r="AM2024" s="127"/>
      <c r="AN2024" s="127"/>
      <c r="AO2024" s="127"/>
      <c r="AP2024" s="127"/>
      <c r="AR2024" s="113"/>
      <c r="AS2024" s="113"/>
      <c r="AT2024" s="113"/>
    </row>
    <row r="2025" spans="1:46" s="114" customFormat="1" x14ac:dyDescent="0.2">
      <c r="A2025" s="113"/>
      <c r="B2025" s="120"/>
      <c r="C2025" s="120"/>
      <c r="D2025" s="120"/>
      <c r="E2025" s="120"/>
      <c r="F2025" s="120"/>
      <c r="G2025" s="120"/>
      <c r="H2025" s="120"/>
      <c r="I2025" s="120"/>
      <c r="J2025" s="120"/>
      <c r="K2025" s="120"/>
      <c r="L2025" s="120"/>
      <c r="M2025" s="120"/>
      <c r="N2025" s="120"/>
      <c r="O2025" s="120"/>
      <c r="P2025" s="120"/>
      <c r="Q2025" s="120"/>
      <c r="R2025" s="120"/>
      <c r="S2025" s="120"/>
      <c r="T2025" s="120"/>
      <c r="U2025" s="120"/>
      <c r="V2025" s="120"/>
      <c r="W2025" s="120"/>
      <c r="X2025" s="120"/>
      <c r="Y2025" s="127"/>
      <c r="Z2025" s="127"/>
      <c r="AA2025" s="127"/>
      <c r="AB2025" s="127"/>
      <c r="AC2025" s="127"/>
      <c r="AD2025" s="127"/>
      <c r="AE2025" s="127"/>
      <c r="AF2025" s="127"/>
      <c r="AG2025" s="127"/>
      <c r="AH2025" s="127"/>
      <c r="AI2025" s="127"/>
      <c r="AJ2025" s="127"/>
      <c r="AK2025" s="127"/>
      <c r="AL2025" s="127"/>
      <c r="AM2025" s="127"/>
      <c r="AN2025" s="127"/>
      <c r="AO2025" s="127"/>
      <c r="AP2025" s="127"/>
      <c r="AR2025" s="113"/>
      <c r="AS2025" s="113"/>
      <c r="AT2025" s="113"/>
    </row>
    <row r="2026" spans="1:46" s="114" customFormat="1" x14ac:dyDescent="0.2">
      <c r="A2026" s="113"/>
      <c r="B2026" s="120"/>
      <c r="C2026" s="120"/>
      <c r="D2026" s="120"/>
      <c r="E2026" s="120"/>
      <c r="F2026" s="120"/>
      <c r="G2026" s="120"/>
      <c r="H2026" s="120"/>
      <c r="I2026" s="120"/>
      <c r="J2026" s="120"/>
      <c r="K2026" s="120"/>
      <c r="L2026" s="120"/>
      <c r="M2026" s="120"/>
      <c r="N2026" s="120"/>
      <c r="O2026" s="120"/>
      <c r="P2026" s="120"/>
      <c r="Q2026" s="120"/>
      <c r="R2026" s="120"/>
      <c r="S2026" s="120"/>
      <c r="T2026" s="120"/>
      <c r="U2026" s="120"/>
      <c r="V2026" s="120"/>
      <c r="W2026" s="120"/>
      <c r="X2026" s="120"/>
      <c r="Y2026" s="127"/>
      <c r="Z2026" s="127"/>
      <c r="AA2026" s="127"/>
      <c r="AB2026" s="127"/>
      <c r="AC2026" s="127"/>
      <c r="AD2026" s="127"/>
      <c r="AE2026" s="127"/>
      <c r="AF2026" s="127"/>
      <c r="AG2026" s="127"/>
      <c r="AH2026" s="127"/>
      <c r="AI2026" s="127"/>
      <c r="AJ2026" s="127"/>
      <c r="AK2026" s="127"/>
      <c r="AL2026" s="127"/>
      <c r="AM2026" s="127"/>
      <c r="AN2026" s="127"/>
      <c r="AO2026" s="127"/>
      <c r="AP2026" s="127"/>
      <c r="AR2026" s="113"/>
      <c r="AS2026" s="113"/>
      <c r="AT2026" s="113"/>
    </row>
    <row r="2027" spans="1:46" s="114" customFormat="1" x14ac:dyDescent="0.2">
      <c r="A2027" s="113"/>
      <c r="B2027" s="120"/>
      <c r="C2027" s="120"/>
      <c r="D2027" s="120"/>
      <c r="E2027" s="120"/>
      <c r="F2027" s="120"/>
      <c r="G2027" s="120"/>
      <c r="H2027" s="120"/>
      <c r="I2027" s="120"/>
      <c r="J2027" s="120"/>
      <c r="K2027" s="120"/>
      <c r="L2027" s="120"/>
      <c r="M2027" s="120"/>
      <c r="N2027" s="120"/>
      <c r="O2027" s="120"/>
      <c r="P2027" s="120"/>
      <c r="Q2027" s="120"/>
      <c r="R2027" s="120"/>
      <c r="S2027" s="120"/>
      <c r="T2027" s="120"/>
      <c r="U2027" s="120"/>
      <c r="V2027" s="120"/>
      <c r="W2027" s="120"/>
      <c r="X2027" s="120"/>
      <c r="Y2027" s="127"/>
      <c r="Z2027" s="127"/>
      <c r="AA2027" s="127"/>
      <c r="AB2027" s="127"/>
      <c r="AC2027" s="127"/>
      <c r="AD2027" s="127"/>
      <c r="AE2027" s="127"/>
      <c r="AF2027" s="127"/>
      <c r="AG2027" s="127"/>
      <c r="AH2027" s="127"/>
      <c r="AI2027" s="127"/>
      <c r="AJ2027" s="127"/>
      <c r="AK2027" s="127"/>
      <c r="AL2027" s="127"/>
      <c r="AM2027" s="127"/>
      <c r="AN2027" s="127"/>
      <c r="AO2027" s="127"/>
      <c r="AP2027" s="127"/>
      <c r="AR2027" s="113"/>
      <c r="AS2027" s="113"/>
      <c r="AT2027" s="113"/>
    </row>
    <row r="2028" spans="1:46" s="114" customFormat="1" x14ac:dyDescent="0.2">
      <c r="A2028" s="113"/>
      <c r="B2028" s="120"/>
      <c r="C2028" s="120"/>
      <c r="D2028" s="120"/>
      <c r="E2028" s="120"/>
      <c r="F2028" s="120"/>
      <c r="G2028" s="120"/>
      <c r="H2028" s="120"/>
      <c r="I2028" s="120"/>
      <c r="J2028" s="120"/>
      <c r="K2028" s="120"/>
      <c r="L2028" s="120"/>
      <c r="M2028" s="120"/>
      <c r="N2028" s="120"/>
      <c r="O2028" s="120"/>
      <c r="P2028" s="120"/>
      <c r="Q2028" s="120"/>
      <c r="R2028" s="120"/>
      <c r="S2028" s="120"/>
      <c r="T2028" s="120"/>
      <c r="U2028" s="120"/>
      <c r="V2028" s="120"/>
      <c r="W2028" s="120"/>
      <c r="X2028" s="120"/>
      <c r="Y2028" s="127"/>
      <c r="Z2028" s="127"/>
      <c r="AA2028" s="127"/>
      <c r="AB2028" s="127"/>
      <c r="AC2028" s="127"/>
      <c r="AD2028" s="127"/>
      <c r="AE2028" s="127"/>
      <c r="AF2028" s="127"/>
      <c r="AG2028" s="127"/>
      <c r="AH2028" s="127"/>
      <c r="AI2028" s="127"/>
      <c r="AJ2028" s="127"/>
      <c r="AK2028" s="127"/>
      <c r="AL2028" s="127"/>
      <c r="AM2028" s="127"/>
      <c r="AN2028" s="127"/>
      <c r="AO2028" s="127"/>
      <c r="AP2028" s="127"/>
      <c r="AR2028" s="113"/>
      <c r="AS2028" s="113"/>
      <c r="AT2028" s="113"/>
    </row>
    <row r="2029" spans="1:46" s="114" customFormat="1" x14ac:dyDescent="0.2">
      <c r="A2029" s="113"/>
      <c r="B2029" s="120"/>
      <c r="C2029" s="120"/>
      <c r="D2029" s="120"/>
      <c r="E2029" s="120"/>
      <c r="F2029" s="120"/>
      <c r="G2029" s="120"/>
      <c r="H2029" s="120"/>
      <c r="I2029" s="120"/>
      <c r="J2029" s="120"/>
      <c r="K2029" s="120"/>
      <c r="L2029" s="120"/>
      <c r="M2029" s="120"/>
      <c r="N2029" s="120"/>
      <c r="O2029" s="120"/>
      <c r="P2029" s="120"/>
      <c r="Q2029" s="120"/>
      <c r="R2029" s="120"/>
      <c r="S2029" s="120"/>
      <c r="T2029" s="120"/>
      <c r="U2029" s="120"/>
      <c r="V2029" s="120"/>
      <c r="W2029" s="120"/>
      <c r="X2029" s="120"/>
      <c r="Y2029" s="127"/>
      <c r="Z2029" s="127"/>
      <c r="AA2029" s="127"/>
      <c r="AB2029" s="127"/>
      <c r="AC2029" s="127"/>
      <c r="AD2029" s="127"/>
      <c r="AE2029" s="127"/>
      <c r="AF2029" s="127"/>
      <c r="AG2029" s="127"/>
      <c r="AH2029" s="127"/>
      <c r="AI2029" s="127"/>
      <c r="AJ2029" s="127"/>
      <c r="AK2029" s="127"/>
      <c r="AL2029" s="127"/>
      <c r="AM2029" s="127"/>
      <c r="AN2029" s="127"/>
      <c r="AO2029" s="127"/>
      <c r="AP2029" s="127"/>
      <c r="AR2029" s="113"/>
      <c r="AS2029" s="113"/>
      <c r="AT2029" s="113"/>
    </row>
    <row r="2030" spans="1:46" s="114" customFormat="1" x14ac:dyDescent="0.2">
      <c r="A2030" s="113"/>
      <c r="B2030" s="120"/>
      <c r="C2030" s="120"/>
      <c r="D2030" s="120"/>
      <c r="E2030" s="120"/>
      <c r="F2030" s="120"/>
      <c r="G2030" s="120"/>
      <c r="H2030" s="120"/>
      <c r="I2030" s="120"/>
      <c r="J2030" s="120"/>
      <c r="K2030" s="120"/>
      <c r="L2030" s="120"/>
      <c r="M2030" s="120"/>
      <c r="N2030" s="120"/>
      <c r="O2030" s="120"/>
      <c r="P2030" s="120"/>
      <c r="Q2030" s="120"/>
      <c r="R2030" s="120"/>
      <c r="S2030" s="120"/>
      <c r="T2030" s="120"/>
      <c r="U2030" s="120"/>
      <c r="V2030" s="120"/>
      <c r="W2030" s="120"/>
      <c r="X2030" s="120"/>
      <c r="Y2030" s="127"/>
      <c r="Z2030" s="127"/>
      <c r="AA2030" s="127"/>
      <c r="AB2030" s="127"/>
      <c r="AC2030" s="127"/>
      <c r="AD2030" s="127"/>
      <c r="AE2030" s="127"/>
      <c r="AF2030" s="127"/>
      <c r="AG2030" s="127"/>
      <c r="AH2030" s="127"/>
      <c r="AI2030" s="127"/>
      <c r="AJ2030" s="127"/>
      <c r="AK2030" s="127"/>
      <c r="AL2030" s="127"/>
      <c r="AM2030" s="127"/>
      <c r="AN2030" s="127"/>
      <c r="AO2030" s="127"/>
      <c r="AP2030" s="127"/>
      <c r="AR2030" s="113"/>
      <c r="AS2030" s="113"/>
      <c r="AT2030" s="113"/>
    </row>
    <row r="2031" spans="1:46" s="114" customFormat="1" x14ac:dyDescent="0.2">
      <c r="A2031" s="113"/>
      <c r="B2031" s="120"/>
      <c r="C2031" s="120"/>
      <c r="D2031" s="120"/>
      <c r="E2031" s="120"/>
      <c r="F2031" s="120"/>
      <c r="G2031" s="120"/>
      <c r="H2031" s="120"/>
      <c r="I2031" s="120"/>
      <c r="J2031" s="120"/>
      <c r="K2031" s="120"/>
      <c r="L2031" s="120"/>
      <c r="M2031" s="120"/>
      <c r="N2031" s="120"/>
      <c r="O2031" s="120"/>
      <c r="P2031" s="120"/>
      <c r="Q2031" s="120"/>
      <c r="R2031" s="120"/>
      <c r="S2031" s="120"/>
      <c r="T2031" s="120"/>
      <c r="U2031" s="120"/>
      <c r="V2031" s="120"/>
      <c r="W2031" s="120"/>
      <c r="X2031" s="120"/>
      <c r="Y2031" s="127"/>
      <c r="Z2031" s="127"/>
      <c r="AA2031" s="127"/>
      <c r="AB2031" s="127"/>
      <c r="AC2031" s="127"/>
      <c r="AD2031" s="127"/>
      <c r="AE2031" s="127"/>
      <c r="AF2031" s="127"/>
      <c r="AG2031" s="127"/>
      <c r="AH2031" s="127"/>
      <c r="AI2031" s="127"/>
      <c r="AJ2031" s="127"/>
      <c r="AK2031" s="127"/>
      <c r="AL2031" s="127"/>
      <c r="AM2031" s="127"/>
      <c r="AN2031" s="127"/>
      <c r="AO2031" s="127"/>
      <c r="AP2031" s="127"/>
      <c r="AR2031" s="113"/>
      <c r="AS2031" s="113"/>
      <c r="AT2031" s="113"/>
    </row>
    <row r="2032" spans="1:46" s="114" customFormat="1" x14ac:dyDescent="0.2">
      <c r="A2032" s="113"/>
      <c r="B2032" s="120"/>
      <c r="C2032" s="120"/>
      <c r="D2032" s="120"/>
      <c r="E2032" s="120"/>
      <c r="F2032" s="120"/>
      <c r="G2032" s="120"/>
      <c r="H2032" s="120"/>
      <c r="I2032" s="120"/>
      <c r="J2032" s="120"/>
      <c r="K2032" s="120"/>
      <c r="L2032" s="120"/>
      <c r="M2032" s="120"/>
      <c r="N2032" s="120"/>
      <c r="O2032" s="120"/>
      <c r="P2032" s="120"/>
      <c r="Q2032" s="120"/>
      <c r="R2032" s="120"/>
      <c r="S2032" s="120"/>
      <c r="T2032" s="120"/>
      <c r="U2032" s="120"/>
      <c r="V2032" s="120"/>
      <c r="W2032" s="120"/>
      <c r="X2032" s="120"/>
      <c r="Y2032" s="127"/>
      <c r="Z2032" s="127"/>
      <c r="AA2032" s="127"/>
      <c r="AB2032" s="127"/>
      <c r="AC2032" s="127"/>
      <c r="AD2032" s="127"/>
      <c r="AE2032" s="127"/>
      <c r="AF2032" s="127"/>
      <c r="AG2032" s="127"/>
      <c r="AH2032" s="127"/>
      <c r="AI2032" s="127"/>
      <c r="AJ2032" s="127"/>
      <c r="AK2032" s="127"/>
      <c r="AL2032" s="127"/>
      <c r="AM2032" s="127"/>
      <c r="AN2032" s="127"/>
      <c r="AO2032" s="127"/>
      <c r="AP2032" s="127"/>
      <c r="AR2032" s="113"/>
      <c r="AS2032" s="113"/>
      <c r="AT2032" s="113"/>
    </row>
    <row r="2033" spans="1:46" s="114" customFormat="1" x14ac:dyDescent="0.2">
      <c r="A2033" s="113"/>
      <c r="B2033" s="120"/>
      <c r="C2033" s="120"/>
      <c r="D2033" s="120"/>
      <c r="E2033" s="120"/>
      <c r="F2033" s="120"/>
      <c r="G2033" s="120"/>
      <c r="H2033" s="120"/>
      <c r="I2033" s="120"/>
      <c r="J2033" s="120"/>
      <c r="K2033" s="120"/>
      <c r="L2033" s="120"/>
      <c r="M2033" s="120"/>
      <c r="N2033" s="120"/>
      <c r="O2033" s="120"/>
      <c r="P2033" s="120"/>
      <c r="Q2033" s="120"/>
      <c r="R2033" s="120"/>
      <c r="S2033" s="120"/>
      <c r="T2033" s="120"/>
      <c r="U2033" s="120"/>
      <c r="V2033" s="120"/>
      <c r="W2033" s="120"/>
      <c r="X2033" s="120"/>
      <c r="Y2033" s="127"/>
      <c r="Z2033" s="127"/>
      <c r="AA2033" s="127"/>
      <c r="AB2033" s="127"/>
      <c r="AC2033" s="127"/>
      <c r="AD2033" s="127"/>
      <c r="AE2033" s="127"/>
      <c r="AF2033" s="127"/>
      <c r="AG2033" s="127"/>
      <c r="AH2033" s="127"/>
      <c r="AI2033" s="127"/>
      <c r="AJ2033" s="127"/>
      <c r="AK2033" s="127"/>
      <c r="AL2033" s="127"/>
      <c r="AM2033" s="127"/>
      <c r="AN2033" s="127"/>
      <c r="AO2033" s="127"/>
      <c r="AP2033" s="127"/>
      <c r="AR2033" s="113"/>
      <c r="AS2033" s="113"/>
      <c r="AT2033" s="113"/>
    </row>
    <row r="2034" spans="1:46" s="114" customFormat="1" x14ac:dyDescent="0.2">
      <c r="A2034" s="113"/>
      <c r="B2034" s="120"/>
      <c r="C2034" s="120"/>
      <c r="D2034" s="120"/>
      <c r="E2034" s="120"/>
      <c r="F2034" s="120"/>
      <c r="G2034" s="120"/>
      <c r="H2034" s="120"/>
      <c r="I2034" s="120"/>
      <c r="J2034" s="120"/>
      <c r="K2034" s="120"/>
      <c r="L2034" s="120"/>
      <c r="M2034" s="120"/>
      <c r="N2034" s="120"/>
      <c r="O2034" s="120"/>
      <c r="P2034" s="120"/>
      <c r="Q2034" s="120"/>
      <c r="R2034" s="120"/>
      <c r="S2034" s="120"/>
      <c r="T2034" s="120"/>
      <c r="U2034" s="120"/>
      <c r="V2034" s="120"/>
      <c r="W2034" s="120"/>
      <c r="X2034" s="120"/>
      <c r="Y2034" s="127"/>
      <c r="Z2034" s="127"/>
      <c r="AA2034" s="127"/>
      <c r="AB2034" s="127"/>
      <c r="AC2034" s="127"/>
      <c r="AD2034" s="127"/>
      <c r="AE2034" s="127"/>
      <c r="AF2034" s="127"/>
      <c r="AG2034" s="127"/>
      <c r="AH2034" s="127"/>
      <c r="AI2034" s="127"/>
      <c r="AJ2034" s="127"/>
      <c r="AK2034" s="127"/>
      <c r="AL2034" s="127"/>
      <c r="AM2034" s="127"/>
      <c r="AN2034" s="127"/>
      <c r="AO2034" s="127"/>
      <c r="AP2034" s="127"/>
      <c r="AR2034" s="113"/>
      <c r="AS2034" s="113"/>
      <c r="AT2034" s="113"/>
    </row>
    <row r="2035" spans="1:46" s="114" customFormat="1" x14ac:dyDescent="0.2">
      <c r="A2035" s="113"/>
      <c r="B2035" s="120"/>
      <c r="C2035" s="120"/>
      <c r="D2035" s="120"/>
      <c r="E2035" s="120"/>
      <c r="F2035" s="120"/>
      <c r="G2035" s="120"/>
      <c r="H2035" s="120"/>
      <c r="I2035" s="120"/>
      <c r="J2035" s="120"/>
      <c r="K2035" s="120"/>
      <c r="L2035" s="120"/>
      <c r="M2035" s="120"/>
      <c r="N2035" s="120"/>
      <c r="O2035" s="120"/>
      <c r="P2035" s="120"/>
      <c r="Q2035" s="120"/>
      <c r="R2035" s="120"/>
      <c r="S2035" s="120"/>
      <c r="T2035" s="120"/>
      <c r="U2035" s="120"/>
      <c r="V2035" s="120"/>
      <c r="W2035" s="120"/>
      <c r="X2035" s="120"/>
      <c r="Y2035" s="127"/>
      <c r="Z2035" s="127"/>
      <c r="AA2035" s="127"/>
      <c r="AB2035" s="127"/>
      <c r="AC2035" s="127"/>
      <c r="AD2035" s="127"/>
      <c r="AE2035" s="127"/>
      <c r="AF2035" s="127"/>
      <c r="AG2035" s="127"/>
      <c r="AH2035" s="127"/>
      <c r="AI2035" s="127"/>
      <c r="AJ2035" s="127"/>
      <c r="AK2035" s="127"/>
      <c r="AL2035" s="127"/>
      <c r="AM2035" s="127"/>
      <c r="AN2035" s="127"/>
      <c r="AO2035" s="127"/>
      <c r="AP2035" s="127"/>
      <c r="AR2035" s="113"/>
      <c r="AS2035" s="113"/>
      <c r="AT2035" s="113"/>
    </row>
    <row r="2036" spans="1:46" s="114" customFormat="1" x14ac:dyDescent="0.2">
      <c r="A2036" s="113"/>
      <c r="B2036" s="120"/>
      <c r="C2036" s="120"/>
      <c r="D2036" s="120"/>
      <c r="E2036" s="120"/>
      <c r="F2036" s="120"/>
      <c r="G2036" s="120"/>
      <c r="H2036" s="120"/>
      <c r="I2036" s="120"/>
      <c r="J2036" s="120"/>
      <c r="K2036" s="120"/>
      <c r="L2036" s="120"/>
      <c r="M2036" s="120"/>
      <c r="N2036" s="120"/>
      <c r="O2036" s="120"/>
      <c r="P2036" s="120"/>
      <c r="Q2036" s="120"/>
      <c r="R2036" s="120"/>
      <c r="S2036" s="120"/>
      <c r="T2036" s="120"/>
      <c r="U2036" s="120"/>
      <c r="V2036" s="120"/>
      <c r="W2036" s="120"/>
      <c r="X2036" s="120"/>
      <c r="Y2036" s="127"/>
      <c r="Z2036" s="127"/>
      <c r="AA2036" s="127"/>
      <c r="AB2036" s="127"/>
      <c r="AC2036" s="127"/>
      <c r="AD2036" s="127"/>
      <c r="AE2036" s="127"/>
      <c r="AF2036" s="127"/>
      <c r="AG2036" s="127"/>
      <c r="AH2036" s="127"/>
      <c r="AI2036" s="127"/>
      <c r="AJ2036" s="127"/>
      <c r="AK2036" s="127"/>
      <c r="AL2036" s="127"/>
      <c r="AM2036" s="127"/>
      <c r="AN2036" s="127"/>
      <c r="AO2036" s="127"/>
      <c r="AP2036" s="127"/>
      <c r="AR2036" s="113"/>
      <c r="AS2036" s="113"/>
      <c r="AT2036" s="113"/>
    </row>
    <row r="2037" spans="1:46" s="114" customFormat="1" x14ac:dyDescent="0.2">
      <c r="A2037" s="113"/>
      <c r="B2037" s="120"/>
      <c r="C2037" s="120"/>
      <c r="D2037" s="120"/>
      <c r="E2037" s="120"/>
      <c r="F2037" s="120"/>
      <c r="G2037" s="120"/>
      <c r="H2037" s="120"/>
      <c r="I2037" s="120"/>
      <c r="J2037" s="120"/>
      <c r="K2037" s="120"/>
      <c r="L2037" s="120"/>
      <c r="M2037" s="120"/>
      <c r="N2037" s="120"/>
      <c r="O2037" s="120"/>
      <c r="P2037" s="120"/>
      <c r="Q2037" s="120"/>
      <c r="R2037" s="120"/>
      <c r="S2037" s="120"/>
      <c r="T2037" s="120"/>
      <c r="U2037" s="120"/>
      <c r="V2037" s="120"/>
      <c r="W2037" s="120"/>
      <c r="X2037" s="120"/>
      <c r="Y2037" s="127"/>
      <c r="Z2037" s="127"/>
      <c r="AA2037" s="127"/>
      <c r="AB2037" s="127"/>
      <c r="AC2037" s="127"/>
      <c r="AD2037" s="127"/>
      <c r="AE2037" s="127"/>
      <c r="AF2037" s="127"/>
      <c r="AG2037" s="127"/>
      <c r="AH2037" s="127"/>
      <c r="AI2037" s="127"/>
      <c r="AJ2037" s="127"/>
      <c r="AK2037" s="127"/>
      <c r="AL2037" s="127"/>
      <c r="AM2037" s="127"/>
      <c r="AN2037" s="127"/>
      <c r="AO2037" s="127"/>
      <c r="AP2037" s="127"/>
      <c r="AR2037" s="113"/>
      <c r="AS2037" s="113"/>
      <c r="AT2037" s="113"/>
    </row>
    <row r="2038" spans="1:46" s="114" customFormat="1" x14ac:dyDescent="0.2">
      <c r="A2038" s="113"/>
      <c r="B2038" s="120"/>
      <c r="C2038" s="120"/>
      <c r="D2038" s="120"/>
      <c r="E2038" s="120"/>
      <c r="F2038" s="120"/>
      <c r="G2038" s="120"/>
      <c r="H2038" s="120"/>
      <c r="I2038" s="120"/>
      <c r="J2038" s="120"/>
      <c r="K2038" s="120"/>
      <c r="L2038" s="120"/>
      <c r="M2038" s="120"/>
      <c r="N2038" s="120"/>
      <c r="O2038" s="120"/>
      <c r="P2038" s="120"/>
      <c r="Q2038" s="120"/>
      <c r="R2038" s="120"/>
      <c r="S2038" s="120"/>
      <c r="T2038" s="120"/>
      <c r="U2038" s="120"/>
      <c r="V2038" s="120"/>
      <c r="W2038" s="120"/>
      <c r="X2038" s="120"/>
      <c r="Y2038" s="127"/>
      <c r="Z2038" s="127"/>
      <c r="AA2038" s="127"/>
      <c r="AB2038" s="127"/>
      <c r="AC2038" s="127"/>
      <c r="AD2038" s="127"/>
      <c r="AE2038" s="127"/>
      <c r="AF2038" s="127"/>
      <c r="AG2038" s="127"/>
      <c r="AH2038" s="127"/>
      <c r="AI2038" s="127"/>
      <c r="AJ2038" s="127"/>
      <c r="AK2038" s="127"/>
      <c r="AL2038" s="127"/>
      <c r="AM2038" s="127"/>
      <c r="AN2038" s="127"/>
      <c r="AO2038" s="127"/>
      <c r="AP2038" s="127"/>
      <c r="AR2038" s="113"/>
      <c r="AS2038" s="113"/>
      <c r="AT2038" s="113"/>
    </row>
    <row r="2039" spans="1:46" s="114" customFormat="1" x14ac:dyDescent="0.2">
      <c r="A2039" s="113"/>
      <c r="B2039" s="120"/>
      <c r="C2039" s="120"/>
      <c r="D2039" s="120"/>
      <c r="E2039" s="120"/>
      <c r="F2039" s="120"/>
      <c r="G2039" s="120"/>
      <c r="H2039" s="120"/>
      <c r="I2039" s="120"/>
      <c r="J2039" s="120"/>
      <c r="K2039" s="120"/>
      <c r="L2039" s="120"/>
      <c r="M2039" s="120"/>
      <c r="N2039" s="120"/>
      <c r="O2039" s="120"/>
      <c r="P2039" s="120"/>
      <c r="Q2039" s="120"/>
      <c r="R2039" s="120"/>
      <c r="S2039" s="120"/>
      <c r="T2039" s="120"/>
      <c r="U2039" s="120"/>
      <c r="V2039" s="120"/>
      <c r="W2039" s="120"/>
      <c r="X2039" s="120"/>
      <c r="Y2039" s="127"/>
      <c r="Z2039" s="127"/>
      <c r="AA2039" s="127"/>
      <c r="AB2039" s="127"/>
      <c r="AC2039" s="127"/>
      <c r="AD2039" s="127"/>
      <c r="AE2039" s="127"/>
      <c r="AF2039" s="127"/>
      <c r="AG2039" s="127"/>
      <c r="AH2039" s="127"/>
      <c r="AI2039" s="127"/>
      <c r="AJ2039" s="127"/>
      <c r="AK2039" s="127"/>
      <c r="AL2039" s="127"/>
      <c r="AM2039" s="127"/>
      <c r="AN2039" s="127"/>
      <c r="AO2039" s="127"/>
      <c r="AP2039" s="127"/>
      <c r="AR2039" s="113"/>
      <c r="AS2039" s="113"/>
      <c r="AT2039" s="113"/>
    </row>
    <row r="2040" spans="1:46" s="114" customFormat="1" x14ac:dyDescent="0.2">
      <c r="A2040" s="113"/>
      <c r="B2040" s="120"/>
      <c r="C2040" s="120"/>
      <c r="D2040" s="120"/>
      <c r="E2040" s="120"/>
      <c r="F2040" s="120"/>
      <c r="G2040" s="120"/>
      <c r="H2040" s="120"/>
      <c r="I2040" s="120"/>
      <c r="J2040" s="120"/>
      <c r="K2040" s="120"/>
      <c r="L2040" s="120"/>
      <c r="M2040" s="120"/>
      <c r="N2040" s="120"/>
      <c r="O2040" s="120"/>
      <c r="P2040" s="120"/>
      <c r="Q2040" s="120"/>
      <c r="R2040" s="120"/>
      <c r="S2040" s="120"/>
      <c r="T2040" s="120"/>
      <c r="U2040" s="120"/>
      <c r="V2040" s="120"/>
      <c r="W2040" s="120"/>
      <c r="X2040" s="120"/>
      <c r="Y2040" s="127"/>
      <c r="Z2040" s="127"/>
      <c r="AA2040" s="127"/>
      <c r="AB2040" s="127"/>
      <c r="AC2040" s="127"/>
      <c r="AD2040" s="127"/>
      <c r="AE2040" s="127"/>
      <c r="AF2040" s="127"/>
      <c r="AG2040" s="127"/>
      <c r="AH2040" s="127"/>
      <c r="AI2040" s="127"/>
      <c r="AJ2040" s="127"/>
      <c r="AK2040" s="127"/>
      <c r="AL2040" s="127"/>
      <c r="AM2040" s="127"/>
      <c r="AN2040" s="127"/>
      <c r="AO2040" s="127"/>
      <c r="AP2040" s="127"/>
      <c r="AR2040" s="113"/>
      <c r="AS2040" s="113"/>
      <c r="AT2040" s="113"/>
    </row>
    <row r="2041" spans="1:46" s="114" customFormat="1" x14ac:dyDescent="0.2">
      <c r="A2041" s="113"/>
      <c r="B2041" s="120"/>
      <c r="C2041" s="120"/>
      <c r="D2041" s="120"/>
      <c r="E2041" s="120"/>
      <c r="F2041" s="120"/>
      <c r="G2041" s="120"/>
      <c r="H2041" s="120"/>
      <c r="I2041" s="120"/>
      <c r="J2041" s="120"/>
      <c r="K2041" s="120"/>
      <c r="L2041" s="120"/>
      <c r="M2041" s="120"/>
      <c r="N2041" s="120"/>
      <c r="O2041" s="120"/>
      <c r="P2041" s="120"/>
      <c r="Q2041" s="120"/>
      <c r="R2041" s="120"/>
      <c r="S2041" s="120"/>
      <c r="T2041" s="120"/>
      <c r="U2041" s="120"/>
      <c r="V2041" s="120"/>
      <c r="W2041" s="120"/>
      <c r="X2041" s="120"/>
      <c r="Y2041" s="127"/>
      <c r="Z2041" s="127"/>
      <c r="AA2041" s="127"/>
      <c r="AB2041" s="127"/>
      <c r="AC2041" s="127"/>
      <c r="AD2041" s="127"/>
      <c r="AE2041" s="127"/>
      <c r="AF2041" s="127"/>
      <c r="AG2041" s="127"/>
      <c r="AH2041" s="127"/>
      <c r="AI2041" s="127"/>
      <c r="AJ2041" s="127"/>
      <c r="AK2041" s="127"/>
      <c r="AL2041" s="127"/>
      <c r="AM2041" s="127"/>
      <c r="AN2041" s="127"/>
      <c r="AO2041" s="127"/>
      <c r="AP2041" s="127"/>
      <c r="AR2041" s="113"/>
      <c r="AS2041" s="113"/>
      <c r="AT2041" s="113"/>
    </row>
    <row r="2042" spans="1:46" s="114" customFormat="1" x14ac:dyDescent="0.2">
      <c r="A2042" s="113"/>
      <c r="B2042" s="120"/>
      <c r="C2042" s="120"/>
      <c r="D2042" s="120"/>
      <c r="E2042" s="120"/>
      <c r="F2042" s="120"/>
      <c r="G2042" s="120"/>
      <c r="H2042" s="120"/>
      <c r="I2042" s="120"/>
      <c r="J2042" s="120"/>
      <c r="K2042" s="120"/>
      <c r="L2042" s="120"/>
      <c r="M2042" s="120"/>
      <c r="N2042" s="120"/>
      <c r="O2042" s="120"/>
      <c r="P2042" s="120"/>
      <c r="Q2042" s="120"/>
      <c r="R2042" s="120"/>
      <c r="S2042" s="120"/>
      <c r="T2042" s="120"/>
      <c r="U2042" s="120"/>
      <c r="V2042" s="120"/>
      <c r="W2042" s="120"/>
      <c r="X2042" s="120"/>
      <c r="Y2042" s="127"/>
      <c r="Z2042" s="127"/>
      <c r="AA2042" s="127"/>
      <c r="AB2042" s="127"/>
      <c r="AC2042" s="127"/>
      <c r="AD2042" s="127"/>
      <c r="AE2042" s="127"/>
      <c r="AF2042" s="127"/>
      <c r="AG2042" s="127"/>
      <c r="AH2042" s="127"/>
      <c r="AI2042" s="127"/>
      <c r="AJ2042" s="127"/>
      <c r="AK2042" s="127"/>
      <c r="AL2042" s="127"/>
      <c r="AM2042" s="127"/>
      <c r="AN2042" s="127"/>
      <c r="AO2042" s="127"/>
      <c r="AP2042" s="127"/>
      <c r="AR2042" s="113"/>
      <c r="AS2042" s="113"/>
      <c r="AT2042" s="113"/>
    </row>
    <row r="2043" spans="1:46" s="114" customFormat="1" x14ac:dyDescent="0.2">
      <c r="A2043" s="113"/>
      <c r="B2043" s="120"/>
      <c r="C2043" s="120"/>
      <c r="D2043" s="120"/>
      <c r="E2043" s="120"/>
      <c r="F2043" s="120"/>
      <c r="G2043" s="120"/>
      <c r="H2043" s="120"/>
      <c r="I2043" s="120"/>
      <c r="J2043" s="120"/>
      <c r="K2043" s="120"/>
      <c r="L2043" s="120"/>
      <c r="M2043" s="120"/>
      <c r="N2043" s="120"/>
      <c r="O2043" s="120"/>
      <c r="P2043" s="120"/>
      <c r="Q2043" s="120"/>
      <c r="R2043" s="120"/>
      <c r="S2043" s="120"/>
      <c r="T2043" s="120"/>
      <c r="U2043" s="120"/>
      <c r="V2043" s="120"/>
      <c r="W2043" s="120"/>
      <c r="X2043" s="120"/>
      <c r="Y2043" s="127"/>
      <c r="Z2043" s="127"/>
      <c r="AA2043" s="127"/>
      <c r="AB2043" s="127"/>
      <c r="AC2043" s="127"/>
      <c r="AD2043" s="127"/>
      <c r="AE2043" s="127"/>
      <c r="AF2043" s="127"/>
      <c r="AG2043" s="127"/>
      <c r="AH2043" s="127"/>
      <c r="AI2043" s="127"/>
      <c r="AJ2043" s="127"/>
      <c r="AK2043" s="127"/>
      <c r="AL2043" s="127"/>
      <c r="AM2043" s="127"/>
      <c r="AN2043" s="127"/>
      <c r="AO2043" s="127"/>
      <c r="AP2043" s="127"/>
      <c r="AR2043" s="113"/>
      <c r="AS2043" s="113"/>
      <c r="AT2043" s="113"/>
    </row>
    <row r="2044" spans="1:46" s="114" customFormat="1" x14ac:dyDescent="0.2">
      <c r="A2044" s="113"/>
      <c r="B2044" s="120"/>
      <c r="C2044" s="120"/>
      <c r="D2044" s="120"/>
      <c r="E2044" s="120"/>
      <c r="F2044" s="120"/>
      <c r="G2044" s="120"/>
      <c r="H2044" s="120"/>
      <c r="I2044" s="120"/>
      <c r="J2044" s="120"/>
      <c r="K2044" s="120"/>
      <c r="L2044" s="120"/>
      <c r="M2044" s="120"/>
      <c r="N2044" s="120"/>
      <c r="O2044" s="120"/>
      <c r="P2044" s="120"/>
      <c r="Q2044" s="120"/>
      <c r="R2044" s="120"/>
      <c r="S2044" s="120"/>
      <c r="T2044" s="120"/>
      <c r="U2044" s="120"/>
      <c r="V2044" s="120"/>
      <c r="W2044" s="120"/>
      <c r="X2044" s="120"/>
      <c r="Y2044" s="127"/>
      <c r="Z2044" s="127"/>
      <c r="AA2044" s="127"/>
      <c r="AB2044" s="127"/>
      <c r="AC2044" s="127"/>
      <c r="AD2044" s="127"/>
      <c r="AE2044" s="127"/>
      <c r="AF2044" s="127"/>
      <c r="AG2044" s="127"/>
      <c r="AH2044" s="127"/>
      <c r="AI2044" s="127"/>
      <c r="AJ2044" s="127"/>
      <c r="AK2044" s="127"/>
      <c r="AL2044" s="127"/>
      <c r="AM2044" s="127"/>
      <c r="AN2044" s="127"/>
      <c r="AO2044" s="127"/>
      <c r="AP2044" s="127"/>
      <c r="AR2044" s="113"/>
      <c r="AS2044" s="113"/>
      <c r="AT2044" s="113"/>
    </row>
    <row r="2045" spans="1:46" s="114" customFormat="1" x14ac:dyDescent="0.2">
      <c r="A2045" s="113"/>
      <c r="B2045" s="120"/>
      <c r="C2045" s="120"/>
      <c r="D2045" s="120"/>
      <c r="E2045" s="120"/>
      <c r="F2045" s="120"/>
      <c r="G2045" s="120"/>
      <c r="H2045" s="120"/>
      <c r="I2045" s="120"/>
      <c r="J2045" s="120"/>
      <c r="K2045" s="120"/>
      <c r="L2045" s="120"/>
      <c r="M2045" s="120"/>
      <c r="N2045" s="120"/>
      <c r="O2045" s="120"/>
      <c r="P2045" s="120"/>
      <c r="Q2045" s="120"/>
      <c r="R2045" s="120"/>
      <c r="S2045" s="120"/>
      <c r="T2045" s="120"/>
      <c r="U2045" s="120"/>
      <c r="V2045" s="120"/>
      <c r="W2045" s="120"/>
      <c r="X2045" s="120"/>
      <c r="Y2045" s="127"/>
      <c r="Z2045" s="127"/>
      <c r="AA2045" s="127"/>
      <c r="AB2045" s="127"/>
      <c r="AC2045" s="127"/>
      <c r="AD2045" s="127"/>
      <c r="AE2045" s="127"/>
      <c r="AF2045" s="127"/>
      <c r="AG2045" s="127"/>
      <c r="AH2045" s="127"/>
      <c r="AI2045" s="127"/>
      <c r="AJ2045" s="127"/>
      <c r="AK2045" s="127"/>
      <c r="AL2045" s="127"/>
      <c r="AM2045" s="127"/>
      <c r="AN2045" s="127"/>
      <c r="AO2045" s="127"/>
      <c r="AP2045" s="127"/>
      <c r="AR2045" s="113"/>
      <c r="AS2045" s="113"/>
      <c r="AT2045" s="113"/>
    </row>
    <row r="2046" spans="1:46" s="114" customFormat="1" x14ac:dyDescent="0.2">
      <c r="A2046" s="113"/>
      <c r="B2046" s="120"/>
      <c r="C2046" s="120"/>
      <c r="D2046" s="120"/>
      <c r="E2046" s="120"/>
      <c r="F2046" s="120"/>
      <c r="G2046" s="120"/>
      <c r="H2046" s="120"/>
      <c r="I2046" s="120"/>
      <c r="J2046" s="120"/>
      <c r="K2046" s="120"/>
      <c r="L2046" s="120"/>
      <c r="M2046" s="120"/>
      <c r="N2046" s="120"/>
      <c r="O2046" s="120"/>
      <c r="P2046" s="120"/>
      <c r="Q2046" s="120"/>
      <c r="R2046" s="120"/>
      <c r="S2046" s="120"/>
      <c r="T2046" s="120"/>
      <c r="U2046" s="120"/>
      <c r="V2046" s="120"/>
      <c r="W2046" s="120"/>
      <c r="X2046" s="120"/>
      <c r="Y2046" s="127"/>
      <c r="Z2046" s="127"/>
      <c r="AA2046" s="127"/>
      <c r="AB2046" s="127"/>
      <c r="AC2046" s="127"/>
      <c r="AD2046" s="127"/>
      <c r="AE2046" s="127"/>
      <c r="AF2046" s="127"/>
      <c r="AG2046" s="127"/>
      <c r="AH2046" s="127"/>
      <c r="AI2046" s="127"/>
      <c r="AJ2046" s="127"/>
      <c r="AK2046" s="127"/>
      <c r="AL2046" s="127"/>
      <c r="AM2046" s="127"/>
      <c r="AN2046" s="127"/>
      <c r="AO2046" s="127"/>
      <c r="AP2046" s="127"/>
      <c r="AR2046" s="113"/>
      <c r="AS2046" s="113"/>
      <c r="AT2046" s="113"/>
    </row>
    <row r="2047" spans="1:46" s="114" customFormat="1" x14ac:dyDescent="0.2">
      <c r="A2047" s="113"/>
      <c r="B2047" s="120"/>
      <c r="C2047" s="120"/>
      <c r="D2047" s="120"/>
      <c r="E2047" s="120"/>
      <c r="F2047" s="120"/>
      <c r="G2047" s="120"/>
      <c r="H2047" s="120"/>
      <c r="I2047" s="120"/>
      <c r="J2047" s="120"/>
      <c r="K2047" s="120"/>
      <c r="L2047" s="120"/>
      <c r="M2047" s="120"/>
      <c r="N2047" s="120"/>
      <c r="O2047" s="120"/>
      <c r="P2047" s="120"/>
      <c r="Q2047" s="120"/>
      <c r="R2047" s="120"/>
      <c r="S2047" s="120"/>
      <c r="T2047" s="120"/>
      <c r="U2047" s="120"/>
      <c r="V2047" s="120"/>
      <c r="W2047" s="120"/>
      <c r="X2047" s="120"/>
      <c r="Y2047" s="127"/>
      <c r="Z2047" s="127"/>
      <c r="AA2047" s="127"/>
      <c r="AB2047" s="127"/>
      <c r="AC2047" s="127"/>
      <c r="AD2047" s="127"/>
      <c r="AE2047" s="127"/>
      <c r="AF2047" s="127"/>
      <c r="AG2047" s="127"/>
      <c r="AH2047" s="127"/>
      <c r="AI2047" s="127"/>
      <c r="AJ2047" s="127"/>
      <c r="AK2047" s="127"/>
      <c r="AL2047" s="127"/>
      <c r="AM2047" s="127"/>
      <c r="AN2047" s="127"/>
      <c r="AO2047" s="127"/>
      <c r="AP2047" s="127"/>
      <c r="AR2047" s="113"/>
      <c r="AS2047" s="113"/>
      <c r="AT2047" s="113"/>
    </row>
    <row r="2048" spans="1:46" s="114" customFormat="1" x14ac:dyDescent="0.2">
      <c r="A2048" s="113"/>
      <c r="B2048" s="120"/>
      <c r="C2048" s="120"/>
      <c r="D2048" s="120"/>
      <c r="E2048" s="120"/>
      <c r="F2048" s="120"/>
      <c r="G2048" s="120"/>
      <c r="H2048" s="120"/>
      <c r="I2048" s="120"/>
      <c r="J2048" s="120"/>
      <c r="K2048" s="120"/>
      <c r="L2048" s="120"/>
      <c r="M2048" s="120"/>
      <c r="N2048" s="120"/>
      <c r="O2048" s="120"/>
      <c r="P2048" s="120"/>
      <c r="Q2048" s="120"/>
      <c r="R2048" s="120"/>
      <c r="S2048" s="120"/>
      <c r="T2048" s="120"/>
      <c r="U2048" s="120"/>
      <c r="V2048" s="120"/>
      <c r="W2048" s="120"/>
      <c r="X2048" s="120"/>
      <c r="Y2048" s="127"/>
      <c r="Z2048" s="127"/>
      <c r="AA2048" s="127"/>
      <c r="AB2048" s="127"/>
      <c r="AC2048" s="127"/>
      <c r="AD2048" s="127"/>
      <c r="AE2048" s="127"/>
      <c r="AF2048" s="127"/>
      <c r="AG2048" s="127"/>
      <c r="AH2048" s="127"/>
      <c r="AI2048" s="127"/>
      <c r="AJ2048" s="127"/>
      <c r="AK2048" s="127"/>
      <c r="AL2048" s="127"/>
      <c r="AM2048" s="127"/>
      <c r="AN2048" s="127"/>
      <c r="AO2048" s="127"/>
      <c r="AP2048" s="127"/>
      <c r="AR2048" s="113"/>
      <c r="AS2048" s="113"/>
      <c r="AT2048" s="113"/>
    </row>
    <row r="2049" spans="1:46" s="114" customFormat="1" x14ac:dyDescent="0.2">
      <c r="A2049" s="113"/>
      <c r="B2049" s="120"/>
      <c r="C2049" s="120"/>
      <c r="D2049" s="120"/>
      <c r="E2049" s="120"/>
      <c r="F2049" s="120"/>
      <c r="G2049" s="120"/>
      <c r="H2049" s="120"/>
      <c r="I2049" s="120"/>
      <c r="J2049" s="120"/>
      <c r="K2049" s="120"/>
      <c r="L2049" s="120"/>
      <c r="M2049" s="120"/>
      <c r="N2049" s="120"/>
      <c r="O2049" s="120"/>
      <c r="P2049" s="120"/>
      <c r="Q2049" s="120"/>
      <c r="R2049" s="120"/>
      <c r="S2049" s="120"/>
      <c r="T2049" s="120"/>
      <c r="U2049" s="120"/>
      <c r="V2049" s="120"/>
      <c r="W2049" s="120"/>
      <c r="X2049" s="120"/>
      <c r="Y2049" s="127"/>
      <c r="Z2049" s="127"/>
      <c r="AA2049" s="127"/>
      <c r="AB2049" s="127"/>
      <c r="AC2049" s="127"/>
      <c r="AD2049" s="127"/>
      <c r="AE2049" s="127"/>
      <c r="AF2049" s="127"/>
      <c r="AG2049" s="127"/>
      <c r="AH2049" s="127"/>
      <c r="AI2049" s="127"/>
      <c r="AJ2049" s="127"/>
      <c r="AK2049" s="127"/>
      <c r="AL2049" s="127"/>
      <c r="AM2049" s="127"/>
      <c r="AN2049" s="127"/>
      <c r="AO2049" s="127"/>
      <c r="AP2049" s="127"/>
      <c r="AR2049" s="113"/>
      <c r="AS2049" s="113"/>
      <c r="AT2049" s="113"/>
    </row>
    <row r="2050" spans="1:46" s="114" customFormat="1" x14ac:dyDescent="0.2">
      <c r="A2050" s="113"/>
      <c r="B2050" s="120"/>
      <c r="C2050" s="120"/>
      <c r="D2050" s="120"/>
      <c r="E2050" s="120"/>
      <c r="F2050" s="120"/>
      <c r="G2050" s="120"/>
      <c r="H2050" s="120"/>
      <c r="I2050" s="120"/>
      <c r="J2050" s="120"/>
      <c r="K2050" s="120"/>
      <c r="L2050" s="120"/>
      <c r="M2050" s="120"/>
      <c r="N2050" s="120"/>
      <c r="O2050" s="120"/>
      <c r="P2050" s="120"/>
      <c r="Q2050" s="120"/>
      <c r="R2050" s="120"/>
      <c r="S2050" s="120"/>
      <c r="T2050" s="120"/>
      <c r="U2050" s="120"/>
      <c r="V2050" s="120"/>
      <c r="W2050" s="120"/>
      <c r="X2050" s="120"/>
      <c r="Y2050" s="127"/>
      <c r="Z2050" s="127"/>
      <c r="AA2050" s="127"/>
      <c r="AB2050" s="127"/>
      <c r="AC2050" s="127"/>
      <c r="AD2050" s="127"/>
      <c r="AE2050" s="127"/>
      <c r="AF2050" s="127"/>
      <c r="AG2050" s="127"/>
      <c r="AH2050" s="127"/>
      <c r="AI2050" s="127"/>
      <c r="AJ2050" s="127"/>
      <c r="AK2050" s="127"/>
      <c r="AL2050" s="127"/>
      <c r="AM2050" s="127"/>
      <c r="AN2050" s="127"/>
      <c r="AO2050" s="127"/>
      <c r="AP2050" s="127"/>
      <c r="AR2050" s="113"/>
      <c r="AS2050" s="113"/>
      <c r="AT2050" s="113"/>
    </row>
    <row r="2051" spans="1:46" s="114" customFormat="1" x14ac:dyDescent="0.2">
      <c r="A2051" s="113"/>
      <c r="B2051" s="120"/>
      <c r="C2051" s="120"/>
      <c r="D2051" s="120"/>
      <c r="E2051" s="120"/>
      <c r="F2051" s="120"/>
      <c r="G2051" s="120"/>
      <c r="H2051" s="120"/>
      <c r="I2051" s="120"/>
      <c r="J2051" s="120"/>
      <c r="K2051" s="120"/>
      <c r="L2051" s="120"/>
      <c r="M2051" s="120"/>
      <c r="N2051" s="120"/>
      <c r="O2051" s="120"/>
      <c r="P2051" s="120"/>
      <c r="Q2051" s="120"/>
      <c r="R2051" s="120"/>
      <c r="S2051" s="120"/>
      <c r="T2051" s="120"/>
      <c r="U2051" s="120"/>
      <c r="V2051" s="120"/>
      <c r="W2051" s="120"/>
      <c r="X2051" s="120"/>
      <c r="Y2051" s="127"/>
      <c r="Z2051" s="127"/>
      <c r="AA2051" s="127"/>
      <c r="AB2051" s="127"/>
      <c r="AC2051" s="127"/>
      <c r="AD2051" s="127"/>
      <c r="AE2051" s="127"/>
      <c r="AF2051" s="127"/>
      <c r="AG2051" s="127"/>
      <c r="AH2051" s="127"/>
      <c r="AI2051" s="127"/>
      <c r="AJ2051" s="127"/>
      <c r="AK2051" s="127"/>
      <c r="AL2051" s="127"/>
      <c r="AM2051" s="127"/>
      <c r="AN2051" s="127"/>
      <c r="AO2051" s="127"/>
      <c r="AP2051" s="127"/>
      <c r="AR2051" s="113"/>
      <c r="AS2051" s="113"/>
      <c r="AT2051" s="113"/>
    </row>
    <row r="2052" spans="1:46" s="114" customFormat="1" x14ac:dyDescent="0.2">
      <c r="A2052" s="113"/>
      <c r="B2052" s="120"/>
      <c r="C2052" s="120"/>
      <c r="D2052" s="120"/>
      <c r="E2052" s="120"/>
      <c r="F2052" s="120"/>
      <c r="G2052" s="120"/>
      <c r="H2052" s="120"/>
      <c r="I2052" s="120"/>
      <c r="J2052" s="120"/>
      <c r="K2052" s="120"/>
      <c r="L2052" s="120"/>
      <c r="M2052" s="120"/>
      <c r="N2052" s="120"/>
      <c r="O2052" s="120"/>
      <c r="P2052" s="120"/>
      <c r="Q2052" s="120"/>
      <c r="R2052" s="120"/>
      <c r="S2052" s="120"/>
      <c r="T2052" s="120"/>
      <c r="U2052" s="120"/>
      <c r="V2052" s="120"/>
      <c r="W2052" s="120"/>
      <c r="X2052" s="120"/>
      <c r="Y2052" s="127"/>
      <c r="Z2052" s="127"/>
      <c r="AA2052" s="127"/>
      <c r="AB2052" s="127"/>
      <c r="AC2052" s="127"/>
      <c r="AD2052" s="127"/>
      <c r="AE2052" s="127"/>
      <c r="AF2052" s="127"/>
      <c r="AG2052" s="127"/>
      <c r="AH2052" s="127"/>
      <c r="AI2052" s="127"/>
      <c r="AJ2052" s="127"/>
      <c r="AK2052" s="127"/>
      <c r="AL2052" s="127"/>
      <c r="AM2052" s="127"/>
      <c r="AN2052" s="127"/>
      <c r="AO2052" s="127"/>
      <c r="AP2052" s="127"/>
      <c r="AR2052" s="113"/>
      <c r="AS2052" s="113"/>
      <c r="AT2052" s="113"/>
    </row>
    <row r="2053" spans="1:46" s="114" customFormat="1" x14ac:dyDescent="0.2">
      <c r="A2053" s="113"/>
      <c r="B2053" s="120"/>
      <c r="C2053" s="120"/>
      <c r="D2053" s="120"/>
      <c r="E2053" s="120"/>
      <c r="F2053" s="120"/>
      <c r="G2053" s="120"/>
      <c r="H2053" s="120"/>
      <c r="I2053" s="120"/>
      <c r="J2053" s="120"/>
      <c r="K2053" s="120"/>
      <c r="L2053" s="120"/>
      <c r="M2053" s="120"/>
      <c r="N2053" s="120"/>
      <c r="O2053" s="120"/>
      <c r="P2053" s="120"/>
      <c r="Q2053" s="120"/>
      <c r="R2053" s="120"/>
      <c r="S2053" s="120"/>
      <c r="T2053" s="120"/>
      <c r="U2053" s="120"/>
      <c r="V2053" s="120"/>
      <c r="W2053" s="120"/>
      <c r="X2053" s="120"/>
      <c r="Y2053" s="127"/>
      <c r="Z2053" s="127"/>
      <c r="AA2053" s="127"/>
      <c r="AB2053" s="127"/>
      <c r="AC2053" s="127"/>
      <c r="AD2053" s="127"/>
      <c r="AE2053" s="127"/>
      <c r="AF2053" s="127"/>
      <c r="AG2053" s="127"/>
      <c r="AH2053" s="127"/>
      <c r="AI2053" s="127"/>
      <c r="AJ2053" s="127"/>
      <c r="AK2053" s="127"/>
      <c r="AL2053" s="127"/>
      <c r="AM2053" s="127"/>
      <c r="AN2053" s="127"/>
      <c r="AO2053" s="127"/>
      <c r="AP2053" s="127"/>
      <c r="AR2053" s="113"/>
      <c r="AS2053" s="113"/>
      <c r="AT2053" s="113"/>
    </row>
    <row r="2054" spans="1:46" s="114" customFormat="1" x14ac:dyDescent="0.2">
      <c r="A2054" s="113"/>
      <c r="B2054" s="120"/>
      <c r="C2054" s="120"/>
      <c r="D2054" s="120"/>
      <c r="E2054" s="120"/>
      <c r="F2054" s="120"/>
      <c r="G2054" s="120"/>
      <c r="H2054" s="120"/>
      <c r="I2054" s="120"/>
      <c r="J2054" s="120"/>
      <c r="K2054" s="120"/>
      <c r="L2054" s="120"/>
      <c r="M2054" s="120"/>
      <c r="N2054" s="120"/>
      <c r="O2054" s="120"/>
      <c r="P2054" s="120"/>
      <c r="Q2054" s="120"/>
      <c r="R2054" s="120"/>
      <c r="S2054" s="120"/>
      <c r="T2054" s="120"/>
      <c r="U2054" s="120"/>
      <c r="V2054" s="120"/>
      <c r="W2054" s="120"/>
      <c r="X2054" s="120"/>
      <c r="Y2054" s="127"/>
      <c r="Z2054" s="127"/>
      <c r="AA2054" s="127"/>
      <c r="AB2054" s="127"/>
      <c r="AC2054" s="127"/>
      <c r="AD2054" s="127"/>
      <c r="AE2054" s="127"/>
      <c r="AF2054" s="127"/>
      <c r="AG2054" s="127"/>
      <c r="AH2054" s="127"/>
      <c r="AI2054" s="127"/>
      <c r="AJ2054" s="127"/>
      <c r="AK2054" s="127"/>
      <c r="AL2054" s="127"/>
      <c r="AM2054" s="127"/>
      <c r="AN2054" s="127"/>
      <c r="AO2054" s="127"/>
      <c r="AP2054" s="127"/>
      <c r="AR2054" s="113"/>
      <c r="AS2054" s="113"/>
      <c r="AT2054" s="113"/>
    </row>
    <row r="2055" spans="1:46" s="114" customFormat="1" x14ac:dyDescent="0.2">
      <c r="A2055" s="113"/>
      <c r="B2055" s="120"/>
      <c r="C2055" s="120"/>
      <c r="D2055" s="120"/>
      <c r="E2055" s="120"/>
      <c r="F2055" s="120"/>
      <c r="G2055" s="120"/>
      <c r="H2055" s="120"/>
      <c r="I2055" s="120"/>
      <c r="J2055" s="120"/>
      <c r="K2055" s="120"/>
      <c r="L2055" s="120"/>
      <c r="M2055" s="120"/>
      <c r="N2055" s="120"/>
      <c r="O2055" s="120"/>
      <c r="P2055" s="120"/>
      <c r="Q2055" s="120"/>
      <c r="R2055" s="120"/>
      <c r="S2055" s="120"/>
      <c r="T2055" s="120"/>
      <c r="U2055" s="120"/>
      <c r="V2055" s="120"/>
      <c r="W2055" s="120"/>
      <c r="X2055" s="120"/>
      <c r="Y2055" s="127"/>
      <c r="Z2055" s="127"/>
      <c r="AA2055" s="127"/>
      <c r="AB2055" s="127"/>
      <c r="AC2055" s="127"/>
      <c r="AD2055" s="127"/>
      <c r="AE2055" s="127"/>
      <c r="AF2055" s="127"/>
      <c r="AG2055" s="127"/>
      <c r="AH2055" s="127"/>
      <c r="AI2055" s="127"/>
      <c r="AJ2055" s="127"/>
      <c r="AK2055" s="127"/>
      <c r="AL2055" s="127"/>
      <c r="AM2055" s="127"/>
      <c r="AN2055" s="127"/>
      <c r="AO2055" s="127"/>
      <c r="AP2055" s="127"/>
      <c r="AR2055" s="113"/>
      <c r="AS2055" s="113"/>
      <c r="AT2055" s="113"/>
    </row>
    <row r="2056" spans="1:46" s="114" customFormat="1" x14ac:dyDescent="0.2">
      <c r="A2056" s="113"/>
      <c r="B2056" s="120"/>
      <c r="C2056" s="120"/>
      <c r="D2056" s="120"/>
      <c r="E2056" s="120"/>
      <c r="F2056" s="120"/>
      <c r="G2056" s="120"/>
      <c r="H2056" s="120"/>
      <c r="I2056" s="120"/>
      <c r="J2056" s="120"/>
      <c r="K2056" s="120"/>
      <c r="L2056" s="120"/>
      <c r="M2056" s="120"/>
      <c r="N2056" s="120"/>
      <c r="O2056" s="120"/>
      <c r="P2056" s="120"/>
      <c r="Q2056" s="120"/>
      <c r="R2056" s="120"/>
      <c r="S2056" s="120"/>
      <c r="T2056" s="120"/>
      <c r="U2056" s="120"/>
      <c r="V2056" s="120"/>
      <c r="W2056" s="120"/>
      <c r="X2056" s="120"/>
      <c r="Y2056" s="127"/>
      <c r="Z2056" s="127"/>
      <c r="AA2056" s="127"/>
      <c r="AB2056" s="127"/>
      <c r="AC2056" s="127"/>
      <c r="AD2056" s="127"/>
      <c r="AE2056" s="127"/>
      <c r="AF2056" s="127"/>
      <c r="AG2056" s="127"/>
      <c r="AH2056" s="127"/>
      <c r="AI2056" s="127"/>
      <c r="AJ2056" s="127"/>
      <c r="AK2056" s="127"/>
      <c r="AL2056" s="127"/>
      <c r="AM2056" s="127"/>
      <c r="AN2056" s="127"/>
      <c r="AO2056" s="127"/>
      <c r="AP2056" s="127"/>
      <c r="AR2056" s="113"/>
      <c r="AS2056" s="113"/>
      <c r="AT2056" s="113"/>
    </row>
    <row r="2057" spans="1:46" s="114" customFormat="1" x14ac:dyDescent="0.2">
      <c r="A2057" s="113"/>
      <c r="B2057" s="120"/>
      <c r="C2057" s="120"/>
      <c r="D2057" s="120"/>
      <c r="E2057" s="120"/>
      <c r="F2057" s="120"/>
      <c r="G2057" s="120"/>
      <c r="H2057" s="120"/>
      <c r="I2057" s="120"/>
      <c r="J2057" s="120"/>
      <c r="K2057" s="120"/>
      <c r="L2057" s="120"/>
      <c r="M2057" s="120"/>
      <c r="N2057" s="120"/>
      <c r="O2057" s="120"/>
      <c r="P2057" s="120"/>
      <c r="Q2057" s="120"/>
      <c r="R2057" s="120"/>
      <c r="S2057" s="120"/>
      <c r="T2057" s="120"/>
      <c r="U2057" s="120"/>
      <c r="V2057" s="120"/>
      <c r="W2057" s="120"/>
      <c r="X2057" s="120"/>
      <c r="Y2057" s="127"/>
      <c r="Z2057" s="127"/>
      <c r="AA2057" s="127"/>
      <c r="AB2057" s="127"/>
      <c r="AC2057" s="127"/>
      <c r="AD2057" s="127"/>
      <c r="AE2057" s="127"/>
      <c r="AF2057" s="127"/>
      <c r="AG2057" s="127"/>
      <c r="AH2057" s="127"/>
      <c r="AI2057" s="127"/>
      <c r="AJ2057" s="127"/>
      <c r="AK2057" s="127"/>
      <c r="AL2057" s="127"/>
      <c r="AM2057" s="127"/>
      <c r="AN2057" s="127"/>
      <c r="AO2057" s="127"/>
      <c r="AP2057" s="127"/>
      <c r="AR2057" s="113"/>
      <c r="AS2057" s="113"/>
      <c r="AT2057" s="113"/>
    </row>
    <row r="2058" spans="1:46" s="114" customFormat="1" x14ac:dyDescent="0.2">
      <c r="A2058" s="113"/>
      <c r="B2058" s="120"/>
      <c r="C2058" s="120"/>
      <c r="D2058" s="120"/>
      <c r="E2058" s="120"/>
      <c r="F2058" s="120"/>
      <c r="G2058" s="120"/>
      <c r="H2058" s="120"/>
      <c r="I2058" s="120"/>
      <c r="J2058" s="120"/>
      <c r="K2058" s="120"/>
      <c r="L2058" s="120"/>
      <c r="M2058" s="120"/>
      <c r="N2058" s="120"/>
      <c r="O2058" s="120"/>
      <c r="P2058" s="120"/>
      <c r="Q2058" s="120"/>
      <c r="R2058" s="120"/>
      <c r="S2058" s="120"/>
      <c r="T2058" s="120"/>
      <c r="U2058" s="120"/>
      <c r="V2058" s="120"/>
      <c r="W2058" s="120"/>
      <c r="X2058" s="120"/>
      <c r="Y2058" s="127"/>
      <c r="Z2058" s="127"/>
      <c r="AA2058" s="127"/>
      <c r="AB2058" s="127"/>
      <c r="AC2058" s="127"/>
      <c r="AD2058" s="127"/>
      <c r="AE2058" s="127"/>
      <c r="AF2058" s="127"/>
      <c r="AG2058" s="127"/>
      <c r="AH2058" s="127"/>
      <c r="AI2058" s="127"/>
      <c r="AJ2058" s="127"/>
      <c r="AK2058" s="127"/>
      <c r="AL2058" s="127"/>
      <c r="AM2058" s="127"/>
      <c r="AN2058" s="127"/>
      <c r="AO2058" s="127"/>
      <c r="AP2058" s="127"/>
      <c r="AR2058" s="113"/>
      <c r="AS2058" s="113"/>
      <c r="AT2058" s="113"/>
    </row>
    <row r="2059" spans="1:46" s="114" customFormat="1" x14ac:dyDescent="0.2">
      <c r="A2059" s="113"/>
      <c r="B2059" s="120"/>
      <c r="C2059" s="120"/>
      <c r="D2059" s="120"/>
      <c r="E2059" s="120"/>
      <c r="F2059" s="120"/>
      <c r="G2059" s="120"/>
      <c r="H2059" s="120"/>
      <c r="I2059" s="120"/>
      <c r="J2059" s="120"/>
      <c r="K2059" s="120"/>
      <c r="L2059" s="120"/>
      <c r="M2059" s="120"/>
      <c r="N2059" s="120"/>
      <c r="O2059" s="120"/>
      <c r="P2059" s="120"/>
      <c r="Q2059" s="120"/>
      <c r="R2059" s="120"/>
      <c r="S2059" s="120"/>
      <c r="T2059" s="120"/>
      <c r="U2059" s="120"/>
      <c r="V2059" s="120"/>
      <c r="W2059" s="120"/>
      <c r="X2059" s="120"/>
      <c r="Y2059" s="127"/>
      <c r="Z2059" s="127"/>
      <c r="AA2059" s="127"/>
      <c r="AB2059" s="127"/>
      <c r="AC2059" s="127"/>
      <c r="AD2059" s="127"/>
      <c r="AE2059" s="127"/>
      <c r="AF2059" s="127"/>
      <c r="AG2059" s="127"/>
      <c r="AH2059" s="127"/>
      <c r="AI2059" s="127"/>
      <c r="AJ2059" s="127"/>
      <c r="AK2059" s="127"/>
      <c r="AL2059" s="127"/>
      <c r="AM2059" s="127"/>
      <c r="AN2059" s="127"/>
      <c r="AO2059" s="127"/>
      <c r="AP2059" s="127"/>
      <c r="AR2059" s="113"/>
      <c r="AS2059" s="113"/>
      <c r="AT2059" s="113"/>
    </row>
    <row r="2060" spans="1:46" s="114" customFormat="1" x14ac:dyDescent="0.2">
      <c r="A2060" s="113"/>
      <c r="B2060" s="120"/>
      <c r="C2060" s="120"/>
      <c r="D2060" s="120"/>
      <c r="E2060" s="120"/>
      <c r="F2060" s="120"/>
      <c r="G2060" s="120"/>
      <c r="H2060" s="120"/>
      <c r="I2060" s="120"/>
      <c r="J2060" s="120"/>
      <c r="K2060" s="120"/>
      <c r="L2060" s="120"/>
      <c r="M2060" s="120"/>
      <c r="N2060" s="120"/>
      <c r="O2060" s="120"/>
      <c r="P2060" s="120"/>
      <c r="Q2060" s="120"/>
      <c r="R2060" s="120"/>
      <c r="S2060" s="120"/>
      <c r="T2060" s="120"/>
      <c r="U2060" s="120"/>
      <c r="V2060" s="120"/>
      <c r="W2060" s="120"/>
      <c r="X2060" s="120"/>
      <c r="Y2060" s="127"/>
      <c r="Z2060" s="127"/>
      <c r="AA2060" s="127"/>
      <c r="AB2060" s="127"/>
      <c r="AC2060" s="127"/>
      <c r="AD2060" s="127"/>
      <c r="AE2060" s="127"/>
      <c r="AF2060" s="127"/>
      <c r="AG2060" s="127"/>
      <c r="AH2060" s="127"/>
      <c r="AI2060" s="127"/>
      <c r="AJ2060" s="127"/>
      <c r="AK2060" s="127"/>
      <c r="AL2060" s="127"/>
      <c r="AM2060" s="127"/>
      <c r="AN2060" s="127"/>
      <c r="AO2060" s="127"/>
      <c r="AP2060" s="127"/>
      <c r="AR2060" s="113"/>
      <c r="AS2060" s="113"/>
      <c r="AT2060" s="113"/>
    </row>
    <row r="2061" spans="1:46" s="114" customFormat="1" x14ac:dyDescent="0.2">
      <c r="A2061" s="113"/>
      <c r="B2061" s="120"/>
      <c r="C2061" s="120"/>
      <c r="D2061" s="120"/>
      <c r="E2061" s="120"/>
      <c r="F2061" s="120"/>
      <c r="G2061" s="120"/>
      <c r="H2061" s="120"/>
      <c r="I2061" s="120"/>
      <c r="J2061" s="120"/>
      <c r="K2061" s="120"/>
      <c r="L2061" s="120"/>
      <c r="M2061" s="120"/>
      <c r="N2061" s="120"/>
      <c r="O2061" s="120"/>
      <c r="P2061" s="120"/>
      <c r="Q2061" s="120"/>
      <c r="R2061" s="120"/>
      <c r="S2061" s="120"/>
      <c r="T2061" s="120"/>
      <c r="U2061" s="120"/>
      <c r="V2061" s="120"/>
      <c r="W2061" s="120"/>
      <c r="X2061" s="120"/>
      <c r="Y2061" s="127"/>
      <c r="Z2061" s="127"/>
      <c r="AA2061" s="127"/>
      <c r="AB2061" s="127"/>
      <c r="AC2061" s="127"/>
      <c r="AD2061" s="127"/>
      <c r="AE2061" s="127"/>
      <c r="AF2061" s="127"/>
      <c r="AG2061" s="127"/>
      <c r="AH2061" s="127"/>
      <c r="AI2061" s="127"/>
      <c r="AJ2061" s="127"/>
      <c r="AK2061" s="127"/>
      <c r="AL2061" s="127"/>
      <c r="AM2061" s="127"/>
      <c r="AN2061" s="127"/>
      <c r="AO2061" s="127"/>
      <c r="AP2061" s="127"/>
      <c r="AR2061" s="113"/>
      <c r="AS2061" s="113"/>
      <c r="AT2061" s="113"/>
    </row>
    <row r="2062" spans="1:46" s="114" customFormat="1" x14ac:dyDescent="0.2">
      <c r="A2062" s="113"/>
      <c r="B2062" s="120"/>
      <c r="C2062" s="120"/>
      <c r="D2062" s="120"/>
      <c r="E2062" s="120"/>
      <c r="F2062" s="120"/>
      <c r="G2062" s="120"/>
      <c r="H2062" s="120"/>
      <c r="I2062" s="120"/>
      <c r="J2062" s="120"/>
      <c r="K2062" s="120"/>
      <c r="L2062" s="120"/>
      <c r="M2062" s="120"/>
      <c r="N2062" s="120"/>
      <c r="O2062" s="120"/>
      <c r="P2062" s="120"/>
      <c r="Q2062" s="120"/>
      <c r="R2062" s="120"/>
      <c r="S2062" s="120"/>
      <c r="T2062" s="120"/>
      <c r="U2062" s="120"/>
      <c r="V2062" s="120"/>
      <c r="W2062" s="120"/>
      <c r="X2062" s="120"/>
      <c r="Y2062" s="127"/>
      <c r="Z2062" s="127"/>
      <c r="AA2062" s="127"/>
      <c r="AB2062" s="127"/>
      <c r="AC2062" s="127"/>
      <c r="AD2062" s="127"/>
      <c r="AE2062" s="127"/>
      <c r="AF2062" s="127"/>
      <c r="AG2062" s="127"/>
      <c r="AH2062" s="127"/>
      <c r="AI2062" s="127"/>
      <c r="AJ2062" s="127"/>
      <c r="AK2062" s="127"/>
      <c r="AL2062" s="127"/>
      <c r="AM2062" s="127"/>
      <c r="AN2062" s="127"/>
      <c r="AO2062" s="127"/>
      <c r="AP2062" s="127"/>
      <c r="AR2062" s="113"/>
      <c r="AS2062" s="113"/>
      <c r="AT2062" s="113"/>
    </row>
    <row r="2063" spans="1:46" s="114" customFormat="1" x14ac:dyDescent="0.2">
      <c r="A2063" s="113"/>
      <c r="B2063" s="120"/>
      <c r="C2063" s="120"/>
      <c r="D2063" s="120"/>
      <c r="E2063" s="120"/>
      <c r="F2063" s="120"/>
      <c r="G2063" s="120"/>
      <c r="H2063" s="120"/>
      <c r="I2063" s="120"/>
      <c r="J2063" s="120"/>
      <c r="K2063" s="120"/>
      <c r="L2063" s="120"/>
      <c r="M2063" s="120"/>
      <c r="N2063" s="120"/>
      <c r="O2063" s="120"/>
      <c r="P2063" s="120"/>
      <c r="Q2063" s="120"/>
      <c r="R2063" s="120"/>
      <c r="S2063" s="120"/>
      <c r="T2063" s="120"/>
      <c r="U2063" s="120"/>
      <c r="V2063" s="120"/>
      <c r="W2063" s="120"/>
      <c r="X2063" s="120"/>
      <c r="Y2063" s="127"/>
      <c r="Z2063" s="127"/>
      <c r="AA2063" s="127"/>
      <c r="AB2063" s="127"/>
      <c r="AC2063" s="127"/>
      <c r="AD2063" s="127"/>
      <c r="AE2063" s="127"/>
      <c r="AF2063" s="127"/>
      <c r="AG2063" s="127"/>
      <c r="AH2063" s="127"/>
      <c r="AI2063" s="127"/>
      <c r="AJ2063" s="127"/>
      <c r="AK2063" s="127"/>
      <c r="AL2063" s="127"/>
      <c r="AM2063" s="127"/>
      <c r="AN2063" s="127"/>
      <c r="AO2063" s="127"/>
      <c r="AP2063" s="127"/>
      <c r="AR2063" s="113"/>
      <c r="AS2063" s="113"/>
      <c r="AT2063" s="113"/>
    </row>
    <row r="2064" spans="1:46" s="114" customFormat="1" x14ac:dyDescent="0.2">
      <c r="A2064" s="113"/>
      <c r="B2064" s="120"/>
      <c r="C2064" s="120"/>
      <c r="D2064" s="120"/>
      <c r="E2064" s="120"/>
      <c r="F2064" s="120"/>
      <c r="G2064" s="120"/>
      <c r="H2064" s="120"/>
      <c r="I2064" s="120"/>
      <c r="J2064" s="120"/>
      <c r="K2064" s="120"/>
      <c r="L2064" s="120"/>
      <c r="M2064" s="120"/>
      <c r="N2064" s="120"/>
      <c r="O2064" s="120"/>
      <c r="P2064" s="120"/>
      <c r="Q2064" s="120"/>
      <c r="R2064" s="120"/>
      <c r="S2064" s="120"/>
      <c r="T2064" s="120"/>
      <c r="U2064" s="120"/>
      <c r="V2064" s="120"/>
      <c r="W2064" s="120"/>
      <c r="X2064" s="120"/>
      <c r="Y2064" s="127"/>
      <c r="Z2064" s="127"/>
      <c r="AA2064" s="127"/>
      <c r="AB2064" s="127"/>
      <c r="AC2064" s="127"/>
      <c r="AD2064" s="127"/>
      <c r="AE2064" s="127"/>
      <c r="AF2064" s="127"/>
      <c r="AG2064" s="127"/>
      <c r="AH2064" s="127"/>
      <c r="AI2064" s="127"/>
      <c r="AJ2064" s="127"/>
      <c r="AK2064" s="127"/>
      <c r="AL2064" s="127"/>
      <c r="AM2064" s="127"/>
      <c r="AN2064" s="127"/>
      <c r="AO2064" s="127"/>
      <c r="AP2064" s="127"/>
      <c r="AR2064" s="113"/>
      <c r="AS2064" s="113"/>
      <c r="AT2064" s="113"/>
    </row>
    <row r="2065" spans="1:46" s="114" customFormat="1" x14ac:dyDescent="0.2">
      <c r="A2065" s="113"/>
      <c r="B2065" s="120"/>
      <c r="C2065" s="120"/>
      <c r="D2065" s="120"/>
      <c r="E2065" s="120"/>
      <c r="F2065" s="120"/>
      <c r="G2065" s="120"/>
      <c r="H2065" s="120"/>
      <c r="I2065" s="120"/>
      <c r="J2065" s="120"/>
      <c r="K2065" s="120"/>
      <c r="L2065" s="120"/>
      <c r="M2065" s="120"/>
      <c r="N2065" s="120"/>
      <c r="O2065" s="120"/>
      <c r="P2065" s="120"/>
      <c r="Q2065" s="120"/>
      <c r="R2065" s="120"/>
      <c r="S2065" s="120"/>
      <c r="T2065" s="120"/>
      <c r="U2065" s="120"/>
      <c r="V2065" s="120"/>
      <c r="W2065" s="120"/>
      <c r="X2065" s="120"/>
      <c r="Y2065" s="127"/>
      <c r="Z2065" s="127"/>
      <c r="AA2065" s="127"/>
      <c r="AB2065" s="127"/>
      <c r="AC2065" s="127"/>
      <c r="AD2065" s="127"/>
      <c r="AE2065" s="127"/>
      <c r="AF2065" s="127"/>
      <c r="AG2065" s="127"/>
      <c r="AH2065" s="127"/>
      <c r="AI2065" s="127"/>
      <c r="AJ2065" s="127"/>
      <c r="AK2065" s="127"/>
      <c r="AL2065" s="127"/>
      <c r="AM2065" s="127"/>
      <c r="AN2065" s="127"/>
      <c r="AO2065" s="127"/>
      <c r="AP2065" s="127"/>
      <c r="AR2065" s="113"/>
      <c r="AS2065" s="113"/>
      <c r="AT2065" s="113"/>
    </row>
    <row r="2066" spans="1:46" s="114" customFormat="1" x14ac:dyDescent="0.2">
      <c r="A2066" s="113"/>
      <c r="B2066" s="120"/>
      <c r="C2066" s="120"/>
      <c r="D2066" s="120"/>
      <c r="E2066" s="120"/>
      <c r="F2066" s="120"/>
      <c r="G2066" s="120"/>
      <c r="H2066" s="120"/>
      <c r="I2066" s="120"/>
      <c r="J2066" s="120"/>
      <c r="K2066" s="120"/>
      <c r="L2066" s="120"/>
      <c r="M2066" s="120"/>
      <c r="N2066" s="120"/>
      <c r="O2066" s="120"/>
      <c r="P2066" s="120"/>
      <c r="Q2066" s="120"/>
      <c r="R2066" s="120"/>
      <c r="S2066" s="120"/>
      <c r="T2066" s="120"/>
      <c r="U2066" s="120"/>
      <c r="V2066" s="120"/>
      <c r="W2066" s="120"/>
      <c r="X2066" s="120"/>
      <c r="Y2066" s="127"/>
      <c r="Z2066" s="127"/>
      <c r="AA2066" s="127"/>
      <c r="AB2066" s="127"/>
      <c r="AC2066" s="127"/>
      <c r="AD2066" s="127"/>
      <c r="AE2066" s="127"/>
      <c r="AF2066" s="127"/>
      <c r="AG2066" s="127"/>
      <c r="AH2066" s="127"/>
      <c r="AI2066" s="127"/>
      <c r="AJ2066" s="127"/>
      <c r="AK2066" s="127"/>
      <c r="AL2066" s="127"/>
      <c r="AM2066" s="127"/>
      <c r="AN2066" s="127"/>
      <c r="AO2066" s="127"/>
      <c r="AP2066" s="127"/>
      <c r="AR2066" s="113"/>
      <c r="AS2066" s="113"/>
      <c r="AT2066" s="113"/>
    </row>
    <row r="2067" spans="1:46" s="114" customFormat="1" x14ac:dyDescent="0.2">
      <c r="A2067" s="113"/>
      <c r="B2067" s="120"/>
      <c r="C2067" s="120"/>
      <c r="D2067" s="120"/>
      <c r="E2067" s="120"/>
      <c r="F2067" s="120"/>
      <c r="G2067" s="120"/>
      <c r="H2067" s="120"/>
      <c r="I2067" s="120"/>
      <c r="J2067" s="120"/>
      <c r="K2067" s="120"/>
      <c r="L2067" s="120"/>
      <c r="M2067" s="120"/>
      <c r="N2067" s="120"/>
      <c r="O2067" s="120"/>
      <c r="P2067" s="120"/>
      <c r="Q2067" s="120"/>
      <c r="R2067" s="120"/>
      <c r="S2067" s="120"/>
      <c r="T2067" s="120"/>
      <c r="U2067" s="120"/>
      <c r="V2067" s="120"/>
      <c r="W2067" s="120"/>
      <c r="X2067" s="120"/>
      <c r="Y2067" s="127"/>
      <c r="Z2067" s="127"/>
      <c r="AA2067" s="127"/>
      <c r="AB2067" s="127"/>
      <c r="AC2067" s="127"/>
      <c r="AD2067" s="127"/>
      <c r="AE2067" s="127"/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  <c r="AR2067" s="113"/>
      <c r="AS2067" s="113"/>
      <c r="AT2067" s="113"/>
    </row>
    <row r="2068" spans="1:46" s="114" customFormat="1" x14ac:dyDescent="0.2">
      <c r="A2068" s="113"/>
      <c r="B2068" s="120"/>
      <c r="C2068" s="120"/>
      <c r="D2068" s="120"/>
      <c r="E2068" s="120"/>
      <c r="F2068" s="120"/>
      <c r="G2068" s="120"/>
      <c r="H2068" s="120"/>
      <c r="I2068" s="120"/>
      <c r="J2068" s="120"/>
      <c r="K2068" s="120"/>
      <c r="L2068" s="120"/>
      <c r="M2068" s="120"/>
      <c r="N2068" s="120"/>
      <c r="O2068" s="120"/>
      <c r="P2068" s="120"/>
      <c r="Q2068" s="120"/>
      <c r="R2068" s="120"/>
      <c r="S2068" s="120"/>
      <c r="T2068" s="120"/>
      <c r="U2068" s="120"/>
      <c r="V2068" s="120"/>
      <c r="W2068" s="120"/>
      <c r="X2068" s="120"/>
      <c r="Y2068" s="127"/>
      <c r="Z2068" s="127"/>
      <c r="AA2068" s="127"/>
      <c r="AB2068" s="127"/>
      <c r="AC2068" s="127"/>
      <c r="AD2068" s="127"/>
      <c r="AE2068" s="127"/>
      <c r="AF2068" s="127"/>
      <c r="AG2068" s="127"/>
      <c r="AH2068" s="127"/>
      <c r="AI2068" s="127"/>
      <c r="AJ2068" s="127"/>
      <c r="AK2068" s="127"/>
      <c r="AL2068" s="127"/>
      <c r="AM2068" s="127"/>
      <c r="AN2068" s="127"/>
      <c r="AO2068" s="127"/>
      <c r="AP2068" s="127"/>
      <c r="AR2068" s="113"/>
      <c r="AS2068" s="113"/>
      <c r="AT2068" s="113"/>
    </row>
    <row r="2069" spans="1:46" s="114" customFormat="1" x14ac:dyDescent="0.2">
      <c r="A2069" s="113"/>
      <c r="B2069" s="120"/>
      <c r="C2069" s="120"/>
      <c r="D2069" s="120"/>
      <c r="E2069" s="120"/>
      <c r="F2069" s="120"/>
      <c r="G2069" s="120"/>
      <c r="H2069" s="120"/>
      <c r="I2069" s="120"/>
      <c r="J2069" s="120"/>
      <c r="K2069" s="120"/>
      <c r="L2069" s="120"/>
      <c r="M2069" s="120"/>
      <c r="N2069" s="120"/>
      <c r="O2069" s="120"/>
      <c r="P2069" s="120"/>
      <c r="Q2069" s="120"/>
      <c r="R2069" s="120"/>
      <c r="S2069" s="120"/>
      <c r="T2069" s="120"/>
      <c r="U2069" s="120"/>
      <c r="V2069" s="120"/>
      <c r="W2069" s="120"/>
      <c r="X2069" s="120"/>
      <c r="Y2069" s="127"/>
      <c r="Z2069" s="127"/>
      <c r="AA2069" s="127"/>
      <c r="AB2069" s="127"/>
      <c r="AC2069" s="127"/>
      <c r="AD2069" s="127"/>
      <c r="AE2069" s="127"/>
      <c r="AF2069" s="127"/>
      <c r="AG2069" s="127"/>
      <c r="AH2069" s="127"/>
      <c r="AI2069" s="127"/>
      <c r="AJ2069" s="127"/>
      <c r="AK2069" s="127"/>
      <c r="AL2069" s="127"/>
      <c r="AM2069" s="127"/>
      <c r="AN2069" s="127"/>
      <c r="AO2069" s="127"/>
      <c r="AP2069" s="127"/>
      <c r="AR2069" s="113"/>
      <c r="AS2069" s="113"/>
      <c r="AT2069" s="113"/>
    </row>
    <row r="2070" spans="1:46" s="114" customFormat="1" x14ac:dyDescent="0.2">
      <c r="A2070" s="113"/>
      <c r="B2070" s="120"/>
      <c r="C2070" s="120"/>
      <c r="D2070" s="120"/>
      <c r="E2070" s="120"/>
      <c r="F2070" s="120"/>
      <c r="G2070" s="120"/>
      <c r="H2070" s="120"/>
      <c r="I2070" s="120"/>
      <c r="J2070" s="120"/>
      <c r="K2070" s="120"/>
      <c r="L2070" s="120"/>
      <c r="M2070" s="120"/>
      <c r="N2070" s="120"/>
      <c r="O2070" s="120"/>
      <c r="P2070" s="120"/>
      <c r="Q2070" s="120"/>
      <c r="R2070" s="120"/>
      <c r="S2070" s="120"/>
      <c r="T2070" s="120"/>
      <c r="U2070" s="120"/>
      <c r="V2070" s="120"/>
      <c r="W2070" s="120"/>
      <c r="X2070" s="120"/>
      <c r="Y2070" s="127"/>
      <c r="Z2070" s="127"/>
      <c r="AA2070" s="127"/>
      <c r="AB2070" s="127"/>
      <c r="AC2070" s="127"/>
      <c r="AD2070" s="127"/>
      <c r="AE2070" s="127"/>
      <c r="AF2070" s="127"/>
      <c r="AG2070" s="127"/>
      <c r="AH2070" s="127"/>
      <c r="AI2070" s="127"/>
      <c r="AJ2070" s="127"/>
      <c r="AK2070" s="127"/>
      <c r="AL2070" s="127"/>
      <c r="AM2070" s="127"/>
      <c r="AN2070" s="127"/>
      <c r="AO2070" s="127"/>
      <c r="AP2070" s="127"/>
      <c r="AR2070" s="113"/>
      <c r="AS2070" s="113"/>
      <c r="AT2070" s="113"/>
    </row>
    <row r="2071" spans="1:46" s="114" customFormat="1" x14ac:dyDescent="0.2">
      <c r="A2071" s="113"/>
      <c r="B2071" s="120"/>
      <c r="C2071" s="120"/>
      <c r="D2071" s="120"/>
      <c r="E2071" s="120"/>
      <c r="F2071" s="120"/>
      <c r="G2071" s="120"/>
      <c r="H2071" s="120"/>
      <c r="I2071" s="120"/>
      <c r="J2071" s="120"/>
      <c r="K2071" s="120"/>
      <c r="L2071" s="120"/>
      <c r="M2071" s="120"/>
      <c r="N2071" s="120"/>
      <c r="O2071" s="120"/>
      <c r="P2071" s="120"/>
      <c r="Q2071" s="120"/>
      <c r="R2071" s="120"/>
      <c r="S2071" s="120"/>
      <c r="T2071" s="120"/>
      <c r="U2071" s="120"/>
      <c r="V2071" s="120"/>
      <c r="W2071" s="120"/>
      <c r="X2071" s="120"/>
      <c r="Y2071" s="127"/>
      <c r="Z2071" s="127"/>
      <c r="AA2071" s="127"/>
      <c r="AB2071" s="127"/>
      <c r="AC2071" s="127"/>
      <c r="AD2071" s="127"/>
      <c r="AE2071" s="127"/>
      <c r="AF2071" s="127"/>
      <c r="AG2071" s="127"/>
      <c r="AH2071" s="127"/>
      <c r="AI2071" s="127"/>
      <c r="AJ2071" s="127"/>
      <c r="AK2071" s="127"/>
      <c r="AL2071" s="127"/>
      <c r="AM2071" s="127"/>
      <c r="AN2071" s="127"/>
      <c r="AO2071" s="127"/>
      <c r="AP2071" s="127"/>
      <c r="AR2071" s="113"/>
      <c r="AS2071" s="113"/>
      <c r="AT2071" s="113"/>
    </row>
    <row r="2072" spans="1:46" s="114" customFormat="1" x14ac:dyDescent="0.2">
      <c r="A2072" s="113"/>
      <c r="B2072" s="120"/>
      <c r="C2072" s="120"/>
      <c r="D2072" s="120"/>
      <c r="E2072" s="120"/>
      <c r="F2072" s="120"/>
      <c r="G2072" s="120"/>
      <c r="H2072" s="120"/>
      <c r="I2072" s="120"/>
      <c r="J2072" s="120"/>
      <c r="K2072" s="120"/>
      <c r="L2072" s="120"/>
      <c r="M2072" s="120"/>
      <c r="N2072" s="120"/>
      <c r="O2072" s="120"/>
      <c r="P2072" s="120"/>
      <c r="Q2072" s="120"/>
      <c r="R2072" s="120"/>
      <c r="S2072" s="120"/>
      <c r="T2072" s="120"/>
      <c r="U2072" s="120"/>
      <c r="V2072" s="120"/>
      <c r="W2072" s="120"/>
      <c r="X2072" s="120"/>
      <c r="Y2072" s="127"/>
      <c r="Z2072" s="127"/>
      <c r="AA2072" s="127"/>
      <c r="AB2072" s="127"/>
      <c r="AC2072" s="127"/>
      <c r="AD2072" s="127"/>
      <c r="AE2072" s="127"/>
      <c r="AF2072" s="127"/>
      <c r="AG2072" s="127"/>
      <c r="AH2072" s="127"/>
      <c r="AI2072" s="127"/>
      <c r="AJ2072" s="127"/>
      <c r="AK2072" s="127"/>
      <c r="AL2072" s="127"/>
      <c r="AM2072" s="127"/>
      <c r="AN2072" s="127"/>
      <c r="AO2072" s="127"/>
      <c r="AP2072" s="127"/>
      <c r="AR2072" s="113"/>
      <c r="AS2072" s="113"/>
      <c r="AT2072" s="113"/>
    </row>
    <row r="2073" spans="1:46" s="114" customFormat="1" x14ac:dyDescent="0.2">
      <c r="A2073" s="113"/>
      <c r="B2073" s="120"/>
      <c r="C2073" s="120"/>
      <c r="D2073" s="120"/>
      <c r="E2073" s="120"/>
      <c r="F2073" s="120"/>
      <c r="G2073" s="120"/>
      <c r="H2073" s="120"/>
      <c r="I2073" s="120"/>
      <c r="J2073" s="120"/>
      <c r="K2073" s="120"/>
      <c r="L2073" s="120"/>
      <c r="M2073" s="120"/>
      <c r="N2073" s="120"/>
      <c r="O2073" s="120"/>
      <c r="P2073" s="120"/>
      <c r="Q2073" s="120"/>
      <c r="R2073" s="120"/>
      <c r="S2073" s="120"/>
      <c r="T2073" s="120"/>
      <c r="U2073" s="120"/>
      <c r="V2073" s="120"/>
      <c r="W2073" s="120"/>
      <c r="X2073" s="120"/>
      <c r="Y2073" s="127"/>
      <c r="Z2073" s="127"/>
      <c r="AA2073" s="127"/>
      <c r="AB2073" s="127"/>
      <c r="AC2073" s="127"/>
      <c r="AD2073" s="127"/>
      <c r="AE2073" s="127"/>
      <c r="AF2073" s="127"/>
      <c r="AG2073" s="127"/>
      <c r="AH2073" s="127"/>
      <c r="AI2073" s="127"/>
      <c r="AJ2073" s="127"/>
      <c r="AK2073" s="127"/>
      <c r="AL2073" s="127"/>
      <c r="AM2073" s="127"/>
      <c r="AN2073" s="127"/>
      <c r="AO2073" s="127"/>
      <c r="AP2073" s="127"/>
      <c r="AR2073" s="113"/>
      <c r="AS2073" s="113"/>
      <c r="AT2073" s="113"/>
    </row>
    <row r="2074" spans="1:46" s="114" customFormat="1" x14ac:dyDescent="0.2">
      <c r="A2074" s="113"/>
      <c r="B2074" s="120"/>
      <c r="C2074" s="120"/>
      <c r="D2074" s="120"/>
      <c r="E2074" s="120"/>
      <c r="F2074" s="120"/>
      <c r="G2074" s="120"/>
      <c r="H2074" s="120"/>
      <c r="I2074" s="120"/>
      <c r="J2074" s="120"/>
      <c r="K2074" s="120"/>
      <c r="L2074" s="120"/>
      <c r="M2074" s="120"/>
      <c r="N2074" s="120"/>
      <c r="O2074" s="120"/>
      <c r="P2074" s="120"/>
      <c r="Q2074" s="120"/>
      <c r="R2074" s="120"/>
      <c r="S2074" s="120"/>
      <c r="T2074" s="120"/>
      <c r="U2074" s="120"/>
      <c r="V2074" s="120"/>
      <c r="W2074" s="120"/>
      <c r="X2074" s="120"/>
      <c r="Y2074" s="127"/>
      <c r="Z2074" s="127"/>
      <c r="AA2074" s="127"/>
      <c r="AB2074" s="127"/>
      <c r="AC2074" s="127"/>
      <c r="AD2074" s="127"/>
      <c r="AE2074" s="127"/>
      <c r="AF2074" s="127"/>
      <c r="AG2074" s="127"/>
      <c r="AH2074" s="127"/>
      <c r="AI2074" s="127"/>
      <c r="AJ2074" s="127"/>
      <c r="AK2074" s="127"/>
      <c r="AL2074" s="127"/>
      <c r="AM2074" s="127"/>
      <c r="AN2074" s="127"/>
      <c r="AO2074" s="127"/>
      <c r="AP2074" s="127"/>
      <c r="AR2074" s="113"/>
      <c r="AS2074" s="113"/>
      <c r="AT2074" s="113"/>
    </row>
    <row r="2075" spans="1:46" s="114" customFormat="1" x14ac:dyDescent="0.2">
      <c r="A2075" s="113"/>
      <c r="B2075" s="120"/>
      <c r="C2075" s="120"/>
      <c r="D2075" s="120"/>
      <c r="E2075" s="120"/>
      <c r="F2075" s="120"/>
      <c r="G2075" s="120"/>
      <c r="H2075" s="120"/>
      <c r="I2075" s="120"/>
      <c r="J2075" s="120"/>
      <c r="K2075" s="120"/>
      <c r="L2075" s="120"/>
      <c r="M2075" s="120"/>
      <c r="N2075" s="120"/>
      <c r="O2075" s="120"/>
      <c r="P2075" s="120"/>
      <c r="Q2075" s="120"/>
      <c r="R2075" s="120"/>
      <c r="S2075" s="120"/>
      <c r="T2075" s="120"/>
      <c r="U2075" s="120"/>
      <c r="V2075" s="120"/>
      <c r="W2075" s="120"/>
      <c r="X2075" s="120"/>
      <c r="Y2075" s="127"/>
      <c r="Z2075" s="127"/>
      <c r="AA2075" s="127"/>
      <c r="AB2075" s="127"/>
      <c r="AC2075" s="127"/>
      <c r="AD2075" s="127"/>
      <c r="AE2075" s="127"/>
      <c r="AF2075" s="127"/>
      <c r="AG2075" s="127"/>
      <c r="AH2075" s="127"/>
      <c r="AI2075" s="127"/>
      <c r="AJ2075" s="127"/>
      <c r="AK2075" s="127"/>
      <c r="AL2075" s="127"/>
      <c r="AM2075" s="127"/>
      <c r="AN2075" s="127"/>
      <c r="AO2075" s="127"/>
      <c r="AP2075" s="127"/>
      <c r="AR2075" s="113"/>
      <c r="AS2075" s="113"/>
      <c r="AT2075" s="113"/>
    </row>
    <row r="2076" spans="1:46" s="114" customFormat="1" x14ac:dyDescent="0.2">
      <c r="A2076" s="113"/>
      <c r="B2076" s="120"/>
      <c r="C2076" s="120"/>
      <c r="D2076" s="120"/>
      <c r="E2076" s="120"/>
      <c r="F2076" s="120"/>
      <c r="G2076" s="120"/>
      <c r="H2076" s="120"/>
      <c r="I2076" s="120"/>
      <c r="J2076" s="120"/>
      <c r="K2076" s="120"/>
      <c r="L2076" s="120"/>
      <c r="M2076" s="120"/>
      <c r="N2076" s="120"/>
      <c r="O2076" s="120"/>
      <c r="P2076" s="120"/>
      <c r="Q2076" s="120"/>
      <c r="R2076" s="120"/>
      <c r="S2076" s="120"/>
      <c r="T2076" s="120"/>
      <c r="U2076" s="120"/>
      <c r="V2076" s="120"/>
      <c r="W2076" s="120"/>
      <c r="X2076" s="120"/>
      <c r="Y2076" s="127"/>
      <c r="Z2076" s="127"/>
      <c r="AA2076" s="127"/>
      <c r="AB2076" s="127"/>
      <c r="AC2076" s="127"/>
      <c r="AD2076" s="127"/>
      <c r="AE2076" s="127"/>
      <c r="AF2076" s="127"/>
      <c r="AG2076" s="127"/>
      <c r="AH2076" s="127"/>
      <c r="AI2076" s="127"/>
      <c r="AJ2076" s="127"/>
      <c r="AK2076" s="127"/>
      <c r="AL2076" s="127"/>
      <c r="AM2076" s="127"/>
      <c r="AN2076" s="127"/>
      <c r="AO2076" s="127"/>
      <c r="AP2076" s="127"/>
      <c r="AR2076" s="113"/>
      <c r="AS2076" s="113"/>
      <c r="AT2076" s="113"/>
    </row>
    <row r="2077" spans="1:46" s="114" customFormat="1" x14ac:dyDescent="0.2">
      <c r="A2077" s="113"/>
      <c r="B2077" s="120"/>
      <c r="C2077" s="120"/>
      <c r="D2077" s="120"/>
      <c r="E2077" s="120"/>
      <c r="F2077" s="120"/>
      <c r="G2077" s="120"/>
      <c r="H2077" s="120"/>
      <c r="I2077" s="120"/>
      <c r="J2077" s="120"/>
      <c r="K2077" s="120"/>
      <c r="L2077" s="120"/>
      <c r="M2077" s="120"/>
      <c r="N2077" s="120"/>
      <c r="O2077" s="120"/>
      <c r="P2077" s="120"/>
      <c r="Q2077" s="120"/>
      <c r="R2077" s="120"/>
      <c r="S2077" s="120"/>
      <c r="T2077" s="120"/>
      <c r="U2077" s="120"/>
      <c r="V2077" s="120"/>
      <c r="W2077" s="120"/>
      <c r="X2077" s="120"/>
      <c r="Y2077" s="127"/>
      <c r="Z2077" s="127"/>
      <c r="AA2077" s="127"/>
      <c r="AB2077" s="127"/>
      <c r="AC2077" s="127"/>
      <c r="AD2077" s="127"/>
      <c r="AE2077" s="127"/>
      <c r="AF2077" s="127"/>
      <c r="AG2077" s="127"/>
      <c r="AH2077" s="127"/>
      <c r="AI2077" s="127"/>
      <c r="AJ2077" s="127"/>
      <c r="AK2077" s="127"/>
      <c r="AL2077" s="127"/>
      <c r="AM2077" s="127"/>
      <c r="AN2077" s="127"/>
      <c r="AO2077" s="127"/>
      <c r="AP2077" s="127"/>
      <c r="AR2077" s="113"/>
      <c r="AS2077" s="113"/>
      <c r="AT2077" s="113"/>
    </row>
    <row r="2078" spans="1:46" s="114" customFormat="1" x14ac:dyDescent="0.2">
      <c r="A2078" s="113"/>
      <c r="B2078" s="120"/>
      <c r="C2078" s="120"/>
      <c r="D2078" s="120"/>
      <c r="E2078" s="120"/>
      <c r="F2078" s="120"/>
      <c r="G2078" s="120"/>
      <c r="H2078" s="120"/>
      <c r="I2078" s="120"/>
      <c r="J2078" s="120"/>
      <c r="K2078" s="120"/>
      <c r="L2078" s="120"/>
      <c r="M2078" s="120"/>
      <c r="N2078" s="120"/>
      <c r="O2078" s="120"/>
      <c r="P2078" s="120"/>
      <c r="Q2078" s="120"/>
      <c r="R2078" s="120"/>
      <c r="S2078" s="120"/>
      <c r="T2078" s="120"/>
      <c r="U2078" s="120"/>
      <c r="V2078" s="120"/>
      <c r="W2078" s="120"/>
      <c r="X2078" s="120"/>
      <c r="Y2078" s="127"/>
      <c r="Z2078" s="127"/>
      <c r="AA2078" s="127"/>
      <c r="AB2078" s="127"/>
      <c r="AC2078" s="127"/>
      <c r="AD2078" s="127"/>
      <c r="AE2078" s="127"/>
      <c r="AF2078" s="127"/>
      <c r="AG2078" s="127"/>
      <c r="AH2078" s="127"/>
      <c r="AI2078" s="127"/>
      <c r="AJ2078" s="127"/>
      <c r="AK2078" s="127"/>
      <c r="AL2078" s="127"/>
      <c r="AM2078" s="127"/>
      <c r="AN2078" s="127"/>
      <c r="AO2078" s="127"/>
      <c r="AP2078" s="127"/>
      <c r="AR2078" s="113"/>
      <c r="AS2078" s="113"/>
      <c r="AT2078" s="113"/>
    </row>
    <row r="2079" spans="1:46" s="114" customFormat="1" x14ac:dyDescent="0.2">
      <c r="A2079" s="113"/>
      <c r="B2079" s="120"/>
      <c r="C2079" s="120"/>
      <c r="D2079" s="120"/>
      <c r="E2079" s="120"/>
      <c r="F2079" s="120"/>
      <c r="G2079" s="120"/>
      <c r="H2079" s="120"/>
      <c r="I2079" s="120"/>
      <c r="J2079" s="120"/>
      <c r="K2079" s="120"/>
      <c r="L2079" s="120"/>
      <c r="M2079" s="120"/>
      <c r="N2079" s="120"/>
      <c r="O2079" s="120"/>
      <c r="P2079" s="120"/>
      <c r="Q2079" s="120"/>
      <c r="R2079" s="120"/>
      <c r="S2079" s="120"/>
      <c r="T2079" s="120"/>
      <c r="U2079" s="120"/>
      <c r="V2079" s="120"/>
      <c r="W2079" s="120"/>
      <c r="X2079" s="120"/>
      <c r="Y2079" s="127"/>
      <c r="Z2079" s="127"/>
      <c r="AA2079" s="127"/>
      <c r="AB2079" s="127"/>
      <c r="AC2079" s="127"/>
      <c r="AD2079" s="127"/>
      <c r="AE2079" s="127"/>
      <c r="AF2079" s="127"/>
      <c r="AG2079" s="127"/>
      <c r="AH2079" s="127"/>
      <c r="AI2079" s="127"/>
      <c r="AJ2079" s="127"/>
      <c r="AK2079" s="127"/>
      <c r="AL2079" s="127"/>
      <c r="AM2079" s="127"/>
      <c r="AN2079" s="127"/>
      <c r="AO2079" s="127"/>
      <c r="AP2079" s="127"/>
      <c r="AR2079" s="113"/>
      <c r="AS2079" s="113"/>
      <c r="AT2079" s="113"/>
    </row>
    <row r="2080" spans="1:46" s="114" customFormat="1" x14ac:dyDescent="0.2">
      <c r="A2080" s="113"/>
      <c r="B2080" s="120"/>
      <c r="C2080" s="120"/>
      <c r="D2080" s="120"/>
      <c r="E2080" s="120"/>
      <c r="F2080" s="120"/>
      <c r="G2080" s="120"/>
      <c r="H2080" s="120"/>
      <c r="I2080" s="120"/>
      <c r="J2080" s="120"/>
      <c r="K2080" s="120"/>
      <c r="L2080" s="120"/>
      <c r="M2080" s="120"/>
      <c r="N2080" s="120"/>
      <c r="O2080" s="120"/>
      <c r="P2080" s="120"/>
      <c r="Q2080" s="120"/>
      <c r="R2080" s="120"/>
      <c r="S2080" s="120"/>
      <c r="T2080" s="120"/>
      <c r="U2080" s="120"/>
      <c r="V2080" s="120"/>
      <c r="W2080" s="120"/>
      <c r="X2080" s="120"/>
      <c r="Y2080" s="127"/>
      <c r="Z2080" s="127"/>
      <c r="AA2080" s="127"/>
      <c r="AB2080" s="127"/>
      <c r="AC2080" s="127"/>
      <c r="AD2080" s="127"/>
      <c r="AE2080" s="127"/>
      <c r="AF2080" s="127"/>
      <c r="AG2080" s="127"/>
      <c r="AH2080" s="127"/>
      <c r="AI2080" s="127"/>
      <c r="AJ2080" s="127"/>
      <c r="AK2080" s="127"/>
      <c r="AL2080" s="127"/>
      <c r="AM2080" s="127"/>
      <c r="AN2080" s="127"/>
      <c r="AO2080" s="127"/>
      <c r="AP2080" s="127"/>
      <c r="AR2080" s="113"/>
      <c r="AS2080" s="113"/>
      <c r="AT2080" s="113"/>
    </row>
    <row r="2081" spans="1:46" s="114" customFormat="1" x14ac:dyDescent="0.2">
      <c r="A2081" s="113"/>
      <c r="B2081" s="120"/>
      <c r="C2081" s="120"/>
      <c r="D2081" s="120"/>
      <c r="E2081" s="120"/>
      <c r="F2081" s="120"/>
      <c r="G2081" s="120"/>
      <c r="H2081" s="120"/>
      <c r="I2081" s="120"/>
      <c r="J2081" s="120"/>
      <c r="K2081" s="120"/>
      <c r="L2081" s="120"/>
      <c r="M2081" s="120"/>
      <c r="N2081" s="120"/>
      <c r="O2081" s="120"/>
      <c r="P2081" s="120"/>
      <c r="Q2081" s="120"/>
      <c r="R2081" s="120"/>
      <c r="S2081" s="120"/>
      <c r="T2081" s="120"/>
      <c r="U2081" s="120"/>
      <c r="V2081" s="120"/>
      <c r="W2081" s="120"/>
      <c r="X2081" s="120"/>
      <c r="Y2081" s="127"/>
      <c r="Z2081" s="127"/>
      <c r="AA2081" s="127"/>
      <c r="AB2081" s="127"/>
      <c r="AC2081" s="127"/>
      <c r="AD2081" s="127"/>
      <c r="AE2081" s="127"/>
      <c r="AF2081" s="127"/>
      <c r="AG2081" s="127"/>
      <c r="AH2081" s="127"/>
      <c r="AI2081" s="127"/>
      <c r="AJ2081" s="127"/>
      <c r="AK2081" s="127"/>
      <c r="AL2081" s="127"/>
      <c r="AM2081" s="127"/>
      <c r="AN2081" s="127"/>
      <c r="AO2081" s="127"/>
      <c r="AP2081" s="127"/>
      <c r="AR2081" s="113"/>
      <c r="AS2081" s="113"/>
      <c r="AT2081" s="113"/>
    </row>
    <row r="2082" spans="1:46" s="114" customFormat="1" x14ac:dyDescent="0.2">
      <c r="A2082" s="113"/>
      <c r="B2082" s="120"/>
      <c r="C2082" s="120"/>
      <c r="D2082" s="120"/>
      <c r="E2082" s="120"/>
      <c r="F2082" s="120"/>
      <c r="G2082" s="120"/>
      <c r="H2082" s="120"/>
      <c r="I2082" s="120"/>
      <c r="J2082" s="120"/>
      <c r="K2082" s="120"/>
      <c r="L2082" s="120"/>
      <c r="M2082" s="120"/>
      <c r="N2082" s="120"/>
      <c r="O2082" s="120"/>
      <c r="P2082" s="120"/>
      <c r="Q2082" s="120"/>
      <c r="R2082" s="120"/>
      <c r="S2082" s="120"/>
      <c r="T2082" s="120"/>
      <c r="U2082" s="120"/>
      <c r="V2082" s="120"/>
      <c r="W2082" s="120"/>
      <c r="X2082" s="120"/>
      <c r="Y2082" s="127"/>
      <c r="Z2082" s="127"/>
      <c r="AA2082" s="127"/>
      <c r="AB2082" s="127"/>
      <c r="AC2082" s="127"/>
      <c r="AD2082" s="127"/>
      <c r="AE2082" s="127"/>
      <c r="AF2082" s="127"/>
      <c r="AG2082" s="127"/>
      <c r="AH2082" s="127"/>
      <c r="AI2082" s="127"/>
      <c r="AJ2082" s="127"/>
      <c r="AK2082" s="127"/>
      <c r="AL2082" s="127"/>
      <c r="AM2082" s="127"/>
      <c r="AN2082" s="127"/>
      <c r="AO2082" s="127"/>
      <c r="AP2082" s="127"/>
      <c r="AR2082" s="113"/>
      <c r="AS2082" s="113"/>
      <c r="AT2082" s="113"/>
    </row>
    <row r="2083" spans="1:46" s="114" customFormat="1" x14ac:dyDescent="0.2">
      <c r="A2083" s="113"/>
      <c r="B2083" s="120"/>
      <c r="C2083" s="120"/>
      <c r="D2083" s="120"/>
      <c r="E2083" s="120"/>
      <c r="F2083" s="120"/>
      <c r="G2083" s="120"/>
      <c r="H2083" s="120"/>
      <c r="I2083" s="120"/>
      <c r="J2083" s="120"/>
      <c r="K2083" s="120"/>
      <c r="L2083" s="120"/>
      <c r="M2083" s="120"/>
      <c r="N2083" s="120"/>
      <c r="O2083" s="120"/>
      <c r="P2083" s="120"/>
      <c r="Q2083" s="120"/>
      <c r="R2083" s="120"/>
      <c r="S2083" s="120"/>
      <c r="T2083" s="120"/>
      <c r="U2083" s="120"/>
      <c r="V2083" s="120"/>
      <c r="W2083" s="120"/>
      <c r="X2083" s="120"/>
      <c r="Y2083" s="127"/>
      <c r="Z2083" s="127"/>
      <c r="AA2083" s="127"/>
      <c r="AB2083" s="127"/>
      <c r="AC2083" s="127"/>
      <c r="AD2083" s="127"/>
      <c r="AE2083" s="127"/>
      <c r="AF2083" s="127"/>
      <c r="AG2083" s="127"/>
      <c r="AH2083" s="127"/>
      <c r="AI2083" s="127"/>
      <c r="AJ2083" s="127"/>
      <c r="AK2083" s="127"/>
      <c r="AL2083" s="127"/>
      <c r="AM2083" s="127"/>
      <c r="AN2083" s="127"/>
      <c r="AO2083" s="127"/>
      <c r="AP2083" s="127"/>
      <c r="AR2083" s="113"/>
      <c r="AS2083" s="113"/>
      <c r="AT2083" s="113"/>
    </row>
    <row r="2084" spans="1:46" s="114" customFormat="1" x14ac:dyDescent="0.2">
      <c r="A2084" s="113"/>
      <c r="B2084" s="120"/>
      <c r="C2084" s="120"/>
      <c r="D2084" s="120"/>
      <c r="E2084" s="120"/>
      <c r="F2084" s="120"/>
      <c r="G2084" s="120"/>
      <c r="H2084" s="120"/>
      <c r="I2084" s="120"/>
      <c r="J2084" s="120"/>
      <c r="K2084" s="120"/>
      <c r="L2084" s="120"/>
      <c r="M2084" s="120"/>
      <c r="N2084" s="120"/>
      <c r="O2084" s="120"/>
      <c r="P2084" s="120"/>
      <c r="Q2084" s="120"/>
      <c r="R2084" s="120"/>
      <c r="S2084" s="120"/>
      <c r="T2084" s="120"/>
      <c r="U2084" s="120"/>
      <c r="V2084" s="120"/>
      <c r="W2084" s="120"/>
      <c r="X2084" s="120"/>
      <c r="Y2084" s="127"/>
      <c r="Z2084" s="127"/>
      <c r="AA2084" s="127"/>
      <c r="AB2084" s="127"/>
      <c r="AC2084" s="127"/>
      <c r="AD2084" s="127"/>
      <c r="AE2084" s="127"/>
      <c r="AF2084" s="127"/>
      <c r="AG2084" s="127"/>
      <c r="AH2084" s="127"/>
      <c r="AI2084" s="127"/>
      <c r="AJ2084" s="127"/>
      <c r="AK2084" s="127"/>
      <c r="AL2084" s="127"/>
      <c r="AM2084" s="127"/>
      <c r="AN2084" s="127"/>
      <c r="AO2084" s="127"/>
      <c r="AP2084" s="127"/>
      <c r="AR2084" s="113"/>
      <c r="AS2084" s="113"/>
      <c r="AT2084" s="113"/>
    </row>
    <row r="2085" spans="1:46" s="114" customFormat="1" x14ac:dyDescent="0.2">
      <c r="A2085" s="113"/>
      <c r="B2085" s="120"/>
      <c r="C2085" s="120"/>
      <c r="D2085" s="120"/>
      <c r="E2085" s="120"/>
      <c r="F2085" s="120"/>
      <c r="G2085" s="120"/>
      <c r="H2085" s="120"/>
      <c r="I2085" s="120"/>
      <c r="J2085" s="120"/>
      <c r="K2085" s="120"/>
      <c r="L2085" s="120"/>
      <c r="M2085" s="120"/>
      <c r="N2085" s="120"/>
      <c r="O2085" s="120"/>
      <c r="P2085" s="120"/>
      <c r="Q2085" s="120"/>
      <c r="R2085" s="120"/>
      <c r="S2085" s="120"/>
      <c r="T2085" s="120"/>
      <c r="U2085" s="120"/>
      <c r="V2085" s="120"/>
      <c r="W2085" s="120"/>
      <c r="X2085" s="120"/>
      <c r="Y2085" s="127"/>
      <c r="Z2085" s="127"/>
      <c r="AA2085" s="127"/>
      <c r="AB2085" s="127"/>
      <c r="AC2085" s="127"/>
      <c r="AD2085" s="127"/>
      <c r="AE2085" s="127"/>
      <c r="AF2085" s="127"/>
      <c r="AG2085" s="127"/>
      <c r="AH2085" s="127"/>
      <c r="AI2085" s="127"/>
      <c r="AJ2085" s="127"/>
      <c r="AK2085" s="127"/>
      <c r="AL2085" s="127"/>
      <c r="AM2085" s="127"/>
      <c r="AN2085" s="127"/>
      <c r="AO2085" s="127"/>
      <c r="AP2085" s="127"/>
      <c r="AR2085" s="113"/>
      <c r="AS2085" s="113"/>
      <c r="AT2085" s="113"/>
    </row>
    <row r="2086" spans="1:46" s="114" customFormat="1" x14ac:dyDescent="0.2">
      <c r="A2086" s="113"/>
      <c r="B2086" s="120"/>
      <c r="C2086" s="120"/>
      <c r="D2086" s="120"/>
      <c r="E2086" s="120"/>
      <c r="F2086" s="120"/>
      <c r="G2086" s="120"/>
      <c r="H2086" s="120"/>
      <c r="I2086" s="120"/>
      <c r="J2086" s="120"/>
      <c r="K2086" s="120"/>
      <c r="L2086" s="120"/>
      <c r="M2086" s="120"/>
      <c r="N2086" s="120"/>
      <c r="O2086" s="120"/>
      <c r="P2086" s="120"/>
      <c r="Q2086" s="120"/>
      <c r="R2086" s="120"/>
      <c r="S2086" s="120"/>
      <c r="T2086" s="120"/>
      <c r="U2086" s="120"/>
      <c r="V2086" s="120"/>
      <c r="W2086" s="120"/>
      <c r="X2086" s="120"/>
      <c r="Y2086" s="127"/>
      <c r="Z2086" s="127"/>
      <c r="AA2086" s="127"/>
      <c r="AB2086" s="127"/>
      <c r="AC2086" s="127"/>
      <c r="AD2086" s="127"/>
      <c r="AE2086" s="127"/>
      <c r="AF2086" s="127"/>
      <c r="AG2086" s="127"/>
      <c r="AH2086" s="127"/>
      <c r="AI2086" s="127"/>
      <c r="AJ2086" s="127"/>
      <c r="AK2086" s="127"/>
      <c r="AL2086" s="127"/>
      <c r="AM2086" s="127"/>
      <c r="AN2086" s="127"/>
      <c r="AO2086" s="127"/>
      <c r="AP2086" s="127"/>
      <c r="AR2086" s="113"/>
      <c r="AS2086" s="113"/>
      <c r="AT2086" s="113"/>
    </row>
    <row r="2087" spans="1:46" s="114" customFormat="1" x14ac:dyDescent="0.2">
      <c r="A2087" s="113"/>
      <c r="B2087" s="120"/>
      <c r="C2087" s="120"/>
      <c r="D2087" s="120"/>
      <c r="E2087" s="120"/>
      <c r="F2087" s="120"/>
      <c r="G2087" s="120"/>
      <c r="H2087" s="120"/>
      <c r="I2087" s="120"/>
      <c r="J2087" s="120"/>
      <c r="K2087" s="120"/>
      <c r="L2087" s="120"/>
      <c r="M2087" s="120"/>
      <c r="N2087" s="120"/>
      <c r="O2087" s="120"/>
      <c r="P2087" s="120"/>
      <c r="Q2087" s="120"/>
      <c r="R2087" s="120"/>
      <c r="S2087" s="120"/>
      <c r="T2087" s="120"/>
      <c r="U2087" s="120"/>
      <c r="V2087" s="120"/>
      <c r="W2087" s="120"/>
      <c r="X2087" s="120"/>
      <c r="Y2087" s="127"/>
      <c r="Z2087" s="127"/>
      <c r="AA2087" s="127"/>
      <c r="AB2087" s="127"/>
      <c r="AC2087" s="127"/>
      <c r="AD2087" s="127"/>
      <c r="AE2087" s="127"/>
      <c r="AF2087" s="127"/>
      <c r="AG2087" s="127"/>
      <c r="AH2087" s="127"/>
      <c r="AI2087" s="127"/>
      <c r="AJ2087" s="127"/>
      <c r="AK2087" s="127"/>
      <c r="AL2087" s="127"/>
      <c r="AM2087" s="127"/>
      <c r="AN2087" s="127"/>
      <c r="AO2087" s="127"/>
      <c r="AP2087" s="127"/>
      <c r="AR2087" s="113"/>
      <c r="AS2087" s="113"/>
      <c r="AT2087" s="113"/>
    </row>
    <row r="2088" spans="1:46" s="114" customFormat="1" x14ac:dyDescent="0.2">
      <c r="A2088" s="113"/>
      <c r="B2088" s="120"/>
      <c r="C2088" s="120"/>
      <c r="D2088" s="120"/>
      <c r="E2088" s="120"/>
      <c r="F2088" s="120"/>
      <c r="G2088" s="120"/>
      <c r="H2088" s="120"/>
      <c r="I2088" s="120"/>
      <c r="J2088" s="120"/>
      <c r="K2088" s="120"/>
      <c r="L2088" s="120"/>
      <c r="M2088" s="120"/>
      <c r="N2088" s="120"/>
      <c r="O2088" s="120"/>
      <c r="P2088" s="120"/>
      <c r="Q2088" s="120"/>
      <c r="R2088" s="120"/>
      <c r="S2088" s="120"/>
      <c r="T2088" s="120"/>
      <c r="U2088" s="120"/>
      <c r="V2088" s="120"/>
      <c r="W2088" s="120"/>
      <c r="X2088" s="120"/>
      <c r="Y2088" s="127"/>
      <c r="Z2088" s="127"/>
      <c r="AA2088" s="127"/>
      <c r="AB2088" s="127"/>
      <c r="AC2088" s="127"/>
      <c r="AD2088" s="127"/>
      <c r="AE2088" s="127"/>
      <c r="AF2088" s="127"/>
      <c r="AG2088" s="127"/>
      <c r="AH2088" s="127"/>
      <c r="AI2088" s="127"/>
      <c r="AJ2088" s="127"/>
      <c r="AK2088" s="127"/>
      <c r="AL2088" s="127"/>
      <c r="AM2088" s="127"/>
      <c r="AN2088" s="127"/>
      <c r="AO2088" s="127"/>
      <c r="AP2088" s="127"/>
      <c r="AR2088" s="113"/>
      <c r="AS2088" s="113"/>
      <c r="AT2088" s="113"/>
    </row>
    <row r="2089" spans="1:46" s="114" customFormat="1" x14ac:dyDescent="0.2">
      <c r="A2089" s="113"/>
      <c r="B2089" s="120"/>
      <c r="C2089" s="120"/>
      <c r="D2089" s="120"/>
      <c r="E2089" s="120"/>
      <c r="F2089" s="120"/>
      <c r="G2089" s="120"/>
      <c r="H2089" s="120"/>
      <c r="I2089" s="120"/>
      <c r="J2089" s="120"/>
      <c r="K2089" s="120"/>
      <c r="L2089" s="120"/>
      <c r="M2089" s="120"/>
      <c r="N2089" s="120"/>
      <c r="O2089" s="120"/>
      <c r="P2089" s="120"/>
      <c r="Q2089" s="120"/>
      <c r="R2089" s="120"/>
      <c r="S2089" s="120"/>
      <c r="T2089" s="120"/>
      <c r="U2089" s="120"/>
      <c r="V2089" s="120"/>
      <c r="W2089" s="120"/>
      <c r="X2089" s="120"/>
      <c r="Y2089" s="127"/>
      <c r="Z2089" s="127"/>
      <c r="AA2089" s="127"/>
      <c r="AB2089" s="127"/>
      <c r="AC2089" s="127"/>
      <c r="AD2089" s="127"/>
      <c r="AE2089" s="127"/>
      <c r="AF2089" s="127"/>
      <c r="AG2089" s="127"/>
      <c r="AH2089" s="127"/>
      <c r="AI2089" s="127"/>
      <c r="AJ2089" s="127"/>
      <c r="AK2089" s="127"/>
      <c r="AL2089" s="127"/>
      <c r="AM2089" s="127"/>
      <c r="AN2089" s="127"/>
      <c r="AO2089" s="127"/>
      <c r="AP2089" s="127"/>
      <c r="AR2089" s="113"/>
      <c r="AS2089" s="113"/>
      <c r="AT2089" s="113"/>
    </row>
    <row r="2090" spans="1:46" s="114" customFormat="1" x14ac:dyDescent="0.2">
      <c r="A2090" s="113"/>
      <c r="B2090" s="120"/>
      <c r="C2090" s="120"/>
      <c r="D2090" s="120"/>
      <c r="E2090" s="120"/>
      <c r="F2090" s="120"/>
      <c r="G2090" s="120"/>
      <c r="H2090" s="120"/>
      <c r="I2090" s="120"/>
      <c r="J2090" s="120"/>
      <c r="K2090" s="120"/>
      <c r="L2090" s="120"/>
      <c r="M2090" s="120"/>
      <c r="N2090" s="120"/>
      <c r="O2090" s="120"/>
      <c r="P2090" s="120"/>
      <c r="Q2090" s="120"/>
      <c r="R2090" s="120"/>
      <c r="S2090" s="120"/>
      <c r="T2090" s="120"/>
      <c r="U2090" s="120"/>
      <c r="V2090" s="120"/>
      <c r="W2090" s="120"/>
      <c r="X2090" s="120"/>
      <c r="Y2090" s="127"/>
      <c r="Z2090" s="127"/>
      <c r="AA2090" s="127"/>
      <c r="AB2090" s="127"/>
      <c r="AC2090" s="127"/>
      <c r="AD2090" s="127"/>
      <c r="AE2090" s="127"/>
      <c r="AF2090" s="127"/>
      <c r="AG2090" s="127"/>
      <c r="AH2090" s="127"/>
      <c r="AI2090" s="127"/>
      <c r="AJ2090" s="127"/>
      <c r="AK2090" s="127"/>
      <c r="AL2090" s="127"/>
      <c r="AM2090" s="127"/>
      <c r="AN2090" s="127"/>
      <c r="AO2090" s="127"/>
      <c r="AP2090" s="127"/>
      <c r="AR2090" s="113"/>
      <c r="AS2090" s="113"/>
      <c r="AT2090" s="113"/>
    </row>
    <row r="2091" spans="1:46" s="114" customFormat="1" x14ac:dyDescent="0.2">
      <c r="A2091" s="113"/>
      <c r="B2091" s="120"/>
      <c r="C2091" s="120"/>
      <c r="D2091" s="120"/>
      <c r="E2091" s="120"/>
      <c r="F2091" s="120"/>
      <c r="G2091" s="120"/>
      <c r="H2091" s="120"/>
      <c r="I2091" s="120"/>
      <c r="J2091" s="120"/>
      <c r="K2091" s="120"/>
      <c r="L2091" s="120"/>
      <c r="M2091" s="120"/>
      <c r="N2091" s="120"/>
      <c r="O2091" s="120"/>
      <c r="P2091" s="120"/>
      <c r="Q2091" s="120"/>
      <c r="R2091" s="120"/>
      <c r="S2091" s="120"/>
      <c r="T2091" s="120"/>
      <c r="U2091" s="120"/>
      <c r="V2091" s="120"/>
      <c r="W2091" s="120"/>
      <c r="X2091" s="120"/>
      <c r="Y2091" s="127"/>
      <c r="Z2091" s="127"/>
      <c r="AA2091" s="127"/>
      <c r="AB2091" s="127"/>
      <c r="AC2091" s="127"/>
      <c r="AD2091" s="127"/>
      <c r="AE2091" s="127"/>
      <c r="AF2091" s="127"/>
      <c r="AG2091" s="127"/>
      <c r="AH2091" s="127"/>
      <c r="AI2091" s="127"/>
      <c r="AJ2091" s="127"/>
      <c r="AK2091" s="127"/>
      <c r="AL2091" s="127"/>
      <c r="AM2091" s="127"/>
      <c r="AN2091" s="127"/>
      <c r="AO2091" s="127"/>
      <c r="AP2091" s="127"/>
      <c r="AR2091" s="113"/>
      <c r="AS2091" s="113"/>
      <c r="AT2091" s="113"/>
    </row>
    <row r="2092" spans="1:46" s="114" customFormat="1" x14ac:dyDescent="0.2">
      <c r="A2092" s="113"/>
      <c r="B2092" s="120"/>
      <c r="C2092" s="120"/>
      <c r="D2092" s="120"/>
      <c r="E2092" s="120"/>
      <c r="F2092" s="120"/>
      <c r="G2092" s="120"/>
      <c r="H2092" s="120"/>
      <c r="I2092" s="120"/>
      <c r="J2092" s="120"/>
      <c r="K2092" s="120"/>
      <c r="L2092" s="120"/>
      <c r="M2092" s="120"/>
      <c r="N2092" s="120"/>
      <c r="O2092" s="120"/>
      <c r="P2092" s="120"/>
      <c r="Q2092" s="120"/>
      <c r="R2092" s="120"/>
      <c r="S2092" s="120"/>
      <c r="T2092" s="120"/>
      <c r="U2092" s="120"/>
      <c r="V2092" s="120"/>
      <c r="W2092" s="120"/>
      <c r="X2092" s="120"/>
      <c r="Y2092" s="127"/>
      <c r="Z2092" s="127"/>
      <c r="AA2092" s="127"/>
      <c r="AB2092" s="127"/>
      <c r="AC2092" s="127"/>
      <c r="AD2092" s="127"/>
      <c r="AE2092" s="127"/>
      <c r="AF2092" s="127"/>
      <c r="AG2092" s="127"/>
      <c r="AH2092" s="127"/>
      <c r="AI2092" s="127"/>
      <c r="AJ2092" s="127"/>
      <c r="AK2092" s="127"/>
      <c r="AL2092" s="127"/>
      <c r="AM2092" s="127"/>
      <c r="AN2092" s="127"/>
      <c r="AO2092" s="127"/>
      <c r="AP2092" s="127"/>
      <c r="AR2092" s="113"/>
      <c r="AS2092" s="113"/>
      <c r="AT2092" s="113"/>
    </row>
    <row r="2093" spans="1:46" s="114" customFormat="1" x14ac:dyDescent="0.2">
      <c r="A2093" s="113"/>
      <c r="B2093" s="120"/>
      <c r="C2093" s="120"/>
      <c r="D2093" s="120"/>
      <c r="E2093" s="120"/>
      <c r="F2093" s="120"/>
      <c r="G2093" s="120"/>
      <c r="H2093" s="120"/>
      <c r="I2093" s="120"/>
      <c r="J2093" s="120"/>
      <c r="K2093" s="120"/>
      <c r="L2093" s="120"/>
      <c r="M2093" s="120"/>
      <c r="N2093" s="120"/>
      <c r="O2093" s="120"/>
      <c r="P2093" s="120"/>
      <c r="Q2093" s="120"/>
      <c r="R2093" s="120"/>
      <c r="S2093" s="120"/>
      <c r="T2093" s="120"/>
      <c r="U2093" s="120"/>
      <c r="V2093" s="120"/>
      <c r="W2093" s="120"/>
      <c r="X2093" s="120"/>
      <c r="Y2093" s="127"/>
      <c r="Z2093" s="127"/>
      <c r="AA2093" s="127"/>
      <c r="AB2093" s="127"/>
      <c r="AC2093" s="127"/>
      <c r="AD2093" s="127"/>
      <c r="AE2093" s="127"/>
      <c r="AF2093" s="127"/>
      <c r="AG2093" s="127"/>
      <c r="AH2093" s="127"/>
      <c r="AI2093" s="127"/>
      <c r="AJ2093" s="127"/>
      <c r="AK2093" s="127"/>
      <c r="AL2093" s="127"/>
      <c r="AM2093" s="127"/>
      <c r="AN2093" s="127"/>
      <c r="AO2093" s="127"/>
      <c r="AP2093" s="127"/>
      <c r="AR2093" s="113"/>
      <c r="AS2093" s="113"/>
      <c r="AT2093" s="113"/>
    </row>
    <row r="2094" spans="1:46" s="114" customFormat="1" x14ac:dyDescent="0.2">
      <c r="A2094" s="113"/>
      <c r="B2094" s="120"/>
      <c r="C2094" s="120"/>
      <c r="D2094" s="120"/>
      <c r="E2094" s="120"/>
      <c r="F2094" s="120"/>
      <c r="G2094" s="120"/>
      <c r="H2094" s="120"/>
      <c r="I2094" s="120"/>
      <c r="J2094" s="120"/>
      <c r="K2094" s="120"/>
      <c r="L2094" s="120"/>
      <c r="M2094" s="120"/>
      <c r="N2094" s="120"/>
      <c r="O2094" s="120"/>
      <c r="P2094" s="120"/>
      <c r="Q2094" s="120"/>
      <c r="R2094" s="120"/>
      <c r="S2094" s="120"/>
      <c r="T2094" s="120"/>
      <c r="U2094" s="120"/>
      <c r="V2094" s="120"/>
      <c r="W2094" s="120"/>
      <c r="X2094" s="120"/>
      <c r="Y2094" s="127"/>
      <c r="Z2094" s="127"/>
      <c r="AA2094" s="127"/>
      <c r="AB2094" s="127"/>
      <c r="AC2094" s="127"/>
      <c r="AD2094" s="127"/>
      <c r="AE2094" s="127"/>
      <c r="AF2094" s="127"/>
      <c r="AG2094" s="127"/>
      <c r="AH2094" s="127"/>
      <c r="AI2094" s="127"/>
      <c r="AJ2094" s="127"/>
      <c r="AK2094" s="127"/>
      <c r="AL2094" s="127"/>
      <c r="AM2094" s="127"/>
      <c r="AN2094" s="127"/>
      <c r="AO2094" s="127"/>
      <c r="AP2094" s="127"/>
      <c r="AR2094" s="113"/>
      <c r="AS2094" s="113"/>
      <c r="AT2094" s="113"/>
    </row>
    <row r="2095" spans="1:46" s="114" customFormat="1" x14ac:dyDescent="0.2">
      <c r="A2095" s="113"/>
      <c r="B2095" s="120"/>
      <c r="C2095" s="120"/>
      <c r="D2095" s="120"/>
      <c r="E2095" s="120"/>
      <c r="F2095" s="120"/>
      <c r="G2095" s="120"/>
      <c r="H2095" s="120"/>
      <c r="I2095" s="120"/>
      <c r="J2095" s="120"/>
      <c r="K2095" s="120"/>
      <c r="L2095" s="120"/>
      <c r="M2095" s="120"/>
      <c r="N2095" s="120"/>
      <c r="O2095" s="120"/>
      <c r="P2095" s="120"/>
      <c r="Q2095" s="120"/>
      <c r="R2095" s="120"/>
      <c r="S2095" s="120"/>
      <c r="T2095" s="120"/>
      <c r="U2095" s="120"/>
      <c r="V2095" s="120"/>
      <c r="W2095" s="120"/>
      <c r="X2095" s="120"/>
      <c r="Y2095" s="127"/>
      <c r="Z2095" s="127"/>
      <c r="AA2095" s="127"/>
      <c r="AB2095" s="127"/>
      <c r="AC2095" s="127"/>
      <c r="AD2095" s="127"/>
      <c r="AE2095" s="127"/>
      <c r="AF2095" s="127"/>
      <c r="AG2095" s="127"/>
      <c r="AH2095" s="127"/>
      <c r="AI2095" s="127"/>
      <c r="AJ2095" s="127"/>
      <c r="AK2095" s="127"/>
      <c r="AL2095" s="127"/>
      <c r="AM2095" s="127"/>
      <c r="AN2095" s="127"/>
      <c r="AO2095" s="127"/>
      <c r="AP2095" s="127"/>
      <c r="AR2095" s="113"/>
      <c r="AS2095" s="113"/>
      <c r="AT2095" s="113"/>
    </row>
    <row r="2096" spans="1:46" s="114" customFormat="1" x14ac:dyDescent="0.2">
      <c r="A2096" s="113"/>
      <c r="B2096" s="120"/>
      <c r="C2096" s="120"/>
      <c r="D2096" s="120"/>
      <c r="E2096" s="120"/>
      <c r="F2096" s="120"/>
      <c r="G2096" s="120"/>
      <c r="H2096" s="120"/>
      <c r="I2096" s="120"/>
      <c r="J2096" s="120"/>
      <c r="K2096" s="120"/>
      <c r="L2096" s="120"/>
      <c r="M2096" s="120"/>
      <c r="N2096" s="120"/>
      <c r="O2096" s="120"/>
      <c r="P2096" s="120"/>
      <c r="Q2096" s="120"/>
      <c r="R2096" s="120"/>
      <c r="S2096" s="120"/>
      <c r="T2096" s="120"/>
      <c r="U2096" s="120"/>
      <c r="V2096" s="120"/>
      <c r="W2096" s="120"/>
      <c r="X2096" s="120"/>
      <c r="Y2096" s="127"/>
      <c r="Z2096" s="127"/>
      <c r="AA2096" s="127"/>
      <c r="AB2096" s="127"/>
      <c r="AC2096" s="127"/>
      <c r="AD2096" s="127"/>
      <c r="AE2096" s="127"/>
      <c r="AF2096" s="127"/>
      <c r="AG2096" s="127"/>
      <c r="AH2096" s="127"/>
      <c r="AI2096" s="127"/>
      <c r="AJ2096" s="127"/>
      <c r="AK2096" s="127"/>
      <c r="AL2096" s="127"/>
      <c r="AM2096" s="127"/>
      <c r="AN2096" s="127"/>
      <c r="AO2096" s="127"/>
      <c r="AP2096" s="127"/>
      <c r="AR2096" s="113"/>
      <c r="AS2096" s="113"/>
      <c r="AT2096" s="113"/>
    </row>
    <row r="2097" spans="1:46" s="114" customFormat="1" x14ac:dyDescent="0.2">
      <c r="A2097" s="113"/>
      <c r="B2097" s="120"/>
      <c r="C2097" s="120"/>
      <c r="D2097" s="120"/>
      <c r="E2097" s="120"/>
      <c r="F2097" s="120"/>
      <c r="G2097" s="120"/>
      <c r="H2097" s="120"/>
      <c r="I2097" s="120"/>
      <c r="J2097" s="120"/>
      <c r="K2097" s="120"/>
      <c r="L2097" s="120"/>
      <c r="M2097" s="120"/>
      <c r="N2097" s="120"/>
      <c r="O2097" s="120"/>
      <c r="P2097" s="120"/>
      <c r="Q2097" s="120"/>
      <c r="R2097" s="120"/>
      <c r="S2097" s="120"/>
      <c r="T2097" s="120"/>
      <c r="U2097" s="120"/>
      <c r="V2097" s="120"/>
      <c r="W2097" s="120"/>
      <c r="X2097" s="120"/>
      <c r="Y2097" s="127"/>
      <c r="Z2097" s="127"/>
      <c r="AA2097" s="127"/>
      <c r="AB2097" s="127"/>
      <c r="AC2097" s="127"/>
      <c r="AD2097" s="127"/>
      <c r="AE2097" s="127"/>
      <c r="AF2097" s="127"/>
      <c r="AG2097" s="127"/>
      <c r="AH2097" s="127"/>
      <c r="AI2097" s="127"/>
      <c r="AJ2097" s="127"/>
      <c r="AK2097" s="127"/>
      <c r="AL2097" s="127"/>
      <c r="AM2097" s="127"/>
      <c r="AN2097" s="127"/>
      <c r="AO2097" s="127"/>
      <c r="AP2097" s="127"/>
      <c r="AR2097" s="113"/>
      <c r="AS2097" s="113"/>
      <c r="AT2097" s="113"/>
    </row>
    <row r="2098" spans="1:46" s="114" customFormat="1" x14ac:dyDescent="0.2">
      <c r="A2098" s="113"/>
      <c r="B2098" s="120"/>
      <c r="C2098" s="120"/>
      <c r="D2098" s="120"/>
      <c r="E2098" s="120"/>
      <c r="F2098" s="120"/>
      <c r="G2098" s="120"/>
      <c r="H2098" s="120"/>
      <c r="I2098" s="120"/>
      <c r="J2098" s="120"/>
      <c r="K2098" s="120"/>
      <c r="L2098" s="120"/>
      <c r="M2098" s="120"/>
      <c r="N2098" s="120"/>
      <c r="O2098" s="120"/>
      <c r="P2098" s="120"/>
      <c r="Q2098" s="120"/>
      <c r="R2098" s="120"/>
      <c r="S2098" s="120"/>
      <c r="T2098" s="120"/>
      <c r="U2098" s="120"/>
      <c r="V2098" s="120"/>
      <c r="W2098" s="120"/>
      <c r="X2098" s="120"/>
      <c r="Y2098" s="127"/>
      <c r="Z2098" s="127"/>
      <c r="AA2098" s="127"/>
      <c r="AB2098" s="127"/>
      <c r="AC2098" s="127"/>
      <c r="AD2098" s="127"/>
      <c r="AE2098" s="127"/>
      <c r="AF2098" s="127"/>
      <c r="AG2098" s="127"/>
      <c r="AH2098" s="127"/>
      <c r="AI2098" s="127"/>
      <c r="AJ2098" s="127"/>
      <c r="AK2098" s="127"/>
      <c r="AL2098" s="127"/>
      <c r="AM2098" s="127"/>
      <c r="AN2098" s="127"/>
      <c r="AO2098" s="127"/>
      <c r="AP2098" s="127"/>
      <c r="AR2098" s="113"/>
      <c r="AS2098" s="113"/>
      <c r="AT2098" s="113"/>
    </row>
    <row r="2099" spans="1:46" s="114" customFormat="1" x14ac:dyDescent="0.2">
      <c r="A2099" s="113"/>
      <c r="B2099" s="120"/>
      <c r="C2099" s="120"/>
      <c r="D2099" s="120"/>
      <c r="E2099" s="120"/>
      <c r="F2099" s="120"/>
      <c r="G2099" s="120"/>
      <c r="H2099" s="120"/>
      <c r="I2099" s="120"/>
      <c r="J2099" s="120"/>
      <c r="K2099" s="120"/>
      <c r="L2099" s="120"/>
      <c r="M2099" s="120"/>
      <c r="N2099" s="120"/>
      <c r="O2099" s="120"/>
      <c r="P2099" s="120"/>
      <c r="Q2099" s="120"/>
      <c r="R2099" s="120"/>
      <c r="S2099" s="120"/>
      <c r="T2099" s="120"/>
      <c r="U2099" s="120"/>
      <c r="V2099" s="120"/>
      <c r="W2099" s="120"/>
      <c r="X2099" s="120"/>
      <c r="Y2099" s="127"/>
      <c r="Z2099" s="127"/>
      <c r="AA2099" s="127"/>
      <c r="AB2099" s="127"/>
      <c r="AC2099" s="127"/>
      <c r="AD2099" s="127"/>
      <c r="AE2099" s="127"/>
      <c r="AF2099" s="127"/>
      <c r="AG2099" s="127"/>
      <c r="AH2099" s="127"/>
      <c r="AI2099" s="127"/>
      <c r="AJ2099" s="127"/>
      <c r="AK2099" s="127"/>
      <c r="AL2099" s="127"/>
      <c r="AM2099" s="127"/>
      <c r="AN2099" s="127"/>
      <c r="AO2099" s="127"/>
      <c r="AP2099" s="127"/>
      <c r="AR2099" s="113"/>
      <c r="AS2099" s="113"/>
      <c r="AT2099" s="113"/>
    </row>
    <row r="2100" spans="1:46" s="114" customFormat="1" x14ac:dyDescent="0.2">
      <c r="A2100" s="113"/>
      <c r="B2100" s="120"/>
      <c r="C2100" s="120"/>
      <c r="D2100" s="120"/>
      <c r="E2100" s="120"/>
      <c r="F2100" s="120"/>
      <c r="G2100" s="120"/>
      <c r="H2100" s="120"/>
      <c r="I2100" s="120"/>
      <c r="J2100" s="120"/>
      <c r="K2100" s="120"/>
      <c r="L2100" s="120"/>
      <c r="M2100" s="120"/>
      <c r="N2100" s="120"/>
      <c r="O2100" s="120"/>
      <c r="P2100" s="120"/>
      <c r="Q2100" s="120"/>
      <c r="R2100" s="120"/>
      <c r="S2100" s="120"/>
      <c r="T2100" s="120"/>
      <c r="U2100" s="120"/>
      <c r="V2100" s="120"/>
      <c r="W2100" s="120"/>
      <c r="X2100" s="120"/>
      <c r="Y2100" s="127"/>
      <c r="Z2100" s="127"/>
      <c r="AA2100" s="127"/>
      <c r="AB2100" s="127"/>
      <c r="AC2100" s="127"/>
      <c r="AD2100" s="127"/>
      <c r="AE2100" s="127"/>
      <c r="AF2100" s="127"/>
      <c r="AG2100" s="127"/>
      <c r="AH2100" s="127"/>
      <c r="AI2100" s="127"/>
      <c r="AJ2100" s="127"/>
      <c r="AK2100" s="127"/>
      <c r="AL2100" s="127"/>
      <c r="AM2100" s="127"/>
      <c r="AN2100" s="127"/>
      <c r="AO2100" s="127"/>
      <c r="AP2100" s="127"/>
      <c r="AR2100" s="113"/>
      <c r="AS2100" s="113"/>
      <c r="AT2100" s="113"/>
    </row>
    <row r="2101" spans="1:46" s="114" customFormat="1" x14ac:dyDescent="0.2">
      <c r="A2101" s="113"/>
      <c r="B2101" s="120"/>
      <c r="C2101" s="120"/>
      <c r="D2101" s="120"/>
      <c r="E2101" s="120"/>
      <c r="F2101" s="120"/>
      <c r="G2101" s="120"/>
      <c r="H2101" s="120"/>
      <c r="I2101" s="120"/>
      <c r="J2101" s="120"/>
      <c r="K2101" s="120"/>
      <c r="L2101" s="120"/>
      <c r="M2101" s="120"/>
      <c r="N2101" s="120"/>
      <c r="O2101" s="120"/>
      <c r="P2101" s="120"/>
      <c r="Q2101" s="120"/>
      <c r="R2101" s="120"/>
      <c r="S2101" s="120"/>
      <c r="T2101" s="120"/>
      <c r="U2101" s="120"/>
      <c r="V2101" s="120"/>
      <c r="W2101" s="120"/>
      <c r="X2101" s="120"/>
      <c r="Y2101" s="127"/>
      <c r="Z2101" s="127"/>
      <c r="AA2101" s="127"/>
      <c r="AB2101" s="127"/>
      <c r="AC2101" s="127"/>
      <c r="AD2101" s="127"/>
      <c r="AE2101" s="127"/>
      <c r="AF2101" s="127"/>
      <c r="AG2101" s="127"/>
      <c r="AH2101" s="127"/>
      <c r="AI2101" s="127"/>
      <c r="AJ2101" s="127"/>
      <c r="AK2101" s="127"/>
      <c r="AL2101" s="127"/>
      <c r="AM2101" s="127"/>
      <c r="AN2101" s="127"/>
      <c r="AO2101" s="127"/>
      <c r="AP2101" s="127"/>
      <c r="AR2101" s="113"/>
      <c r="AS2101" s="113"/>
      <c r="AT2101" s="113"/>
    </row>
    <row r="2102" spans="1:46" s="114" customFormat="1" x14ac:dyDescent="0.2">
      <c r="A2102" s="113"/>
      <c r="B2102" s="120"/>
      <c r="C2102" s="120"/>
      <c r="D2102" s="120"/>
      <c r="E2102" s="120"/>
      <c r="F2102" s="120"/>
      <c r="G2102" s="120"/>
      <c r="H2102" s="120"/>
      <c r="I2102" s="120"/>
      <c r="J2102" s="120"/>
      <c r="K2102" s="120"/>
      <c r="L2102" s="120"/>
      <c r="M2102" s="120"/>
      <c r="N2102" s="120"/>
      <c r="O2102" s="120"/>
      <c r="P2102" s="120"/>
      <c r="Q2102" s="120"/>
      <c r="R2102" s="120"/>
      <c r="S2102" s="120"/>
      <c r="T2102" s="120"/>
      <c r="U2102" s="120"/>
      <c r="V2102" s="120"/>
      <c r="W2102" s="120"/>
      <c r="X2102" s="120"/>
      <c r="Y2102" s="127"/>
      <c r="Z2102" s="127"/>
      <c r="AA2102" s="127"/>
      <c r="AB2102" s="127"/>
      <c r="AC2102" s="127"/>
      <c r="AD2102" s="127"/>
      <c r="AE2102" s="127"/>
      <c r="AF2102" s="127"/>
      <c r="AG2102" s="127"/>
      <c r="AH2102" s="127"/>
      <c r="AI2102" s="127"/>
      <c r="AJ2102" s="127"/>
      <c r="AK2102" s="127"/>
      <c r="AL2102" s="127"/>
      <c r="AM2102" s="127"/>
      <c r="AN2102" s="127"/>
      <c r="AO2102" s="127"/>
      <c r="AP2102" s="127"/>
      <c r="AR2102" s="113"/>
      <c r="AS2102" s="113"/>
      <c r="AT2102" s="113"/>
    </row>
    <row r="2103" spans="1:46" s="114" customFormat="1" x14ac:dyDescent="0.2">
      <c r="A2103" s="113"/>
      <c r="B2103" s="120"/>
      <c r="C2103" s="120"/>
      <c r="D2103" s="120"/>
      <c r="E2103" s="120"/>
      <c r="F2103" s="120"/>
      <c r="G2103" s="120"/>
      <c r="H2103" s="120"/>
      <c r="I2103" s="120"/>
      <c r="J2103" s="120"/>
      <c r="K2103" s="120"/>
      <c r="L2103" s="120"/>
      <c r="M2103" s="120"/>
      <c r="N2103" s="120"/>
      <c r="O2103" s="120"/>
      <c r="P2103" s="120"/>
      <c r="Q2103" s="120"/>
      <c r="R2103" s="120"/>
      <c r="S2103" s="120"/>
      <c r="T2103" s="120"/>
      <c r="U2103" s="120"/>
      <c r="V2103" s="120"/>
      <c r="W2103" s="120"/>
      <c r="X2103" s="120"/>
      <c r="Y2103" s="127"/>
      <c r="Z2103" s="127"/>
      <c r="AA2103" s="127"/>
      <c r="AB2103" s="127"/>
      <c r="AC2103" s="127"/>
      <c r="AD2103" s="127"/>
      <c r="AE2103" s="127"/>
      <c r="AF2103" s="127"/>
      <c r="AG2103" s="127"/>
      <c r="AH2103" s="127"/>
      <c r="AI2103" s="127"/>
      <c r="AJ2103" s="127"/>
      <c r="AK2103" s="127"/>
      <c r="AL2103" s="127"/>
      <c r="AM2103" s="127"/>
      <c r="AN2103" s="127"/>
      <c r="AO2103" s="127"/>
      <c r="AP2103" s="127"/>
      <c r="AR2103" s="113"/>
      <c r="AS2103" s="113"/>
      <c r="AT2103" s="113"/>
    </row>
    <row r="2104" spans="1:46" s="114" customFormat="1" x14ac:dyDescent="0.2">
      <c r="A2104" s="113"/>
      <c r="B2104" s="120"/>
      <c r="C2104" s="120"/>
      <c r="D2104" s="120"/>
      <c r="E2104" s="120"/>
      <c r="F2104" s="120"/>
      <c r="G2104" s="120"/>
      <c r="H2104" s="120"/>
      <c r="I2104" s="120"/>
      <c r="J2104" s="120"/>
      <c r="K2104" s="120"/>
      <c r="L2104" s="120"/>
      <c r="M2104" s="120"/>
      <c r="N2104" s="120"/>
      <c r="O2104" s="120"/>
      <c r="P2104" s="120"/>
      <c r="Q2104" s="120"/>
      <c r="R2104" s="120"/>
      <c r="S2104" s="120"/>
      <c r="T2104" s="120"/>
      <c r="U2104" s="120"/>
      <c r="V2104" s="120"/>
      <c r="W2104" s="120"/>
      <c r="X2104" s="120"/>
      <c r="Y2104" s="127"/>
      <c r="Z2104" s="127"/>
      <c r="AA2104" s="127"/>
      <c r="AB2104" s="127"/>
      <c r="AC2104" s="127"/>
      <c r="AD2104" s="127"/>
      <c r="AE2104" s="127"/>
      <c r="AF2104" s="127"/>
      <c r="AG2104" s="127"/>
      <c r="AH2104" s="127"/>
      <c r="AI2104" s="127"/>
      <c r="AJ2104" s="127"/>
      <c r="AK2104" s="127"/>
      <c r="AL2104" s="127"/>
      <c r="AM2104" s="127"/>
      <c r="AN2104" s="127"/>
      <c r="AO2104" s="127"/>
      <c r="AP2104" s="127"/>
      <c r="AR2104" s="113"/>
      <c r="AS2104" s="113"/>
      <c r="AT2104" s="113"/>
    </row>
    <row r="2105" spans="1:46" s="114" customFormat="1" x14ac:dyDescent="0.2">
      <c r="A2105" s="113"/>
      <c r="B2105" s="120"/>
      <c r="C2105" s="120"/>
      <c r="D2105" s="120"/>
      <c r="E2105" s="120"/>
      <c r="F2105" s="120"/>
      <c r="G2105" s="120"/>
      <c r="H2105" s="120"/>
      <c r="I2105" s="120"/>
      <c r="J2105" s="120"/>
      <c r="K2105" s="120"/>
      <c r="L2105" s="120"/>
      <c r="M2105" s="120"/>
      <c r="N2105" s="120"/>
      <c r="O2105" s="120"/>
      <c r="P2105" s="120"/>
      <c r="Q2105" s="120"/>
      <c r="R2105" s="120"/>
      <c r="S2105" s="120"/>
      <c r="T2105" s="120"/>
      <c r="U2105" s="120"/>
      <c r="V2105" s="120"/>
      <c r="W2105" s="120"/>
      <c r="X2105" s="120"/>
      <c r="Y2105" s="127"/>
      <c r="Z2105" s="127"/>
      <c r="AA2105" s="127"/>
      <c r="AB2105" s="127"/>
      <c r="AC2105" s="127"/>
      <c r="AD2105" s="127"/>
      <c r="AE2105" s="127"/>
      <c r="AF2105" s="127"/>
      <c r="AG2105" s="127"/>
      <c r="AH2105" s="127"/>
      <c r="AI2105" s="127"/>
      <c r="AJ2105" s="127"/>
      <c r="AK2105" s="127"/>
      <c r="AL2105" s="127"/>
      <c r="AM2105" s="127"/>
      <c r="AN2105" s="127"/>
      <c r="AO2105" s="127"/>
      <c r="AP2105" s="127"/>
      <c r="AR2105" s="113"/>
      <c r="AS2105" s="113"/>
      <c r="AT2105" s="113"/>
    </row>
    <row r="2106" spans="1:46" s="114" customFormat="1" x14ac:dyDescent="0.2">
      <c r="A2106" s="113"/>
      <c r="B2106" s="120"/>
      <c r="C2106" s="120"/>
      <c r="D2106" s="120"/>
      <c r="E2106" s="120"/>
      <c r="F2106" s="120"/>
      <c r="G2106" s="120"/>
      <c r="H2106" s="120"/>
      <c r="I2106" s="120"/>
      <c r="J2106" s="120"/>
      <c r="K2106" s="120"/>
      <c r="L2106" s="120"/>
      <c r="M2106" s="120"/>
      <c r="N2106" s="120"/>
      <c r="O2106" s="120"/>
      <c r="P2106" s="120"/>
      <c r="Q2106" s="120"/>
      <c r="R2106" s="120"/>
      <c r="S2106" s="120"/>
      <c r="T2106" s="120"/>
      <c r="U2106" s="120"/>
      <c r="V2106" s="120"/>
      <c r="W2106" s="120"/>
      <c r="X2106" s="120"/>
      <c r="Y2106" s="127"/>
      <c r="Z2106" s="127"/>
      <c r="AA2106" s="127"/>
      <c r="AB2106" s="127"/>
      <c r="AC2106" s="127"/>
      <c r="AD2106" s="127"/>
      <c r="AE2106" s="127"/>
      <c r="AF2106" s="127"/>
      <c r="AG2106" s="127"/>
      <c r="AH2106" s="127"/>
      <c r="AI2106" s="127"/>
      <c r="AJ2106" s="127"/>
      <c r="AK2106" s="127"/>
      <c r="AL2106" s="127"/>
      <c r="AM2106" s="127"/>
      <c r="AN2106" s="127"/>
      <c r="AO2106" s="127"/>
      <c r="AP2106" s="127"/>
      <c r="AR2106" s="113"/>
      <c r="AS2106" s="113"/>
      <c r="AT2106" s="113"/>
    </row>
    <row r="2107" spans="1:46" s="114" customFormat="1" x14ac:dyDescent="0.2">
      <c r="A2107" s="113"/>
      <c r="B2107" s="120"/>
      <c r="C2107" s="120"/>
      <c r="D2107" s="120"/>
      <c r="E2107" s="120"/>
      <c r="F2107" s="120"/>
      <c r="G2107" s="120"/>
      <c r="H2107" s="120"/>
      <c r="I2107" s="120"/>
      <c r="J2107" s="120"/>
      <c r="K2107" s="120"/>
      <c r="L2107" s="120"/>
      <c r="M2107" s="120"/>
      <c r="N2107" s="120"/>
      <c r="O2107" s="120"/>
      <c r="P2107" s="120"/>
      <c r="Q2107" s="120"/>
      <c r="R2107" s="120"/>
      <c r="S2107" s="120"/>
      <c r="T2107" s="120"/>
      <c r="U2107" s="120"/>
      <c r="V2107" s="120"/>
      <c r="W2107" s="120"/>
      <c r="X2107" s="120"/>
      <c r="Y2107" s="127"/>
      <c r="Z2107" s="127"/>
      <c r="AA2107" s="127"/>
      <c r="AB2107" s="127"/>
      <c r="AC2107" s="127"/>
      <c r="AD2107" s="127"/>
      <c r="AE2107" s="127"/>
      <c r="AF2107" s="127"/>
      <c r="AG2107" s="127"/>
      <c r="AH2107" s="127"/>
      <c r="AI2107" s="127"/>
      <c r="AJ2107" s="127"/>
      <c r="AK2107" s="127"/>
      <c r="AL2107" s="127"/>
      <c r="AM2107" s="127"/>
      <c r="AN2107" s="127"/>
      <c r="AO2107" s="127"/>
      <c r="AP2107" s="127"/>
      <c r="AR2107" s="113"/>
      <c r="AS2107" s="113"/>
      <c r="AT2107" s="113"/>
    </row>
    <row r="2108" spans="1:46" s="114" customFormat="1" x14ac:dyDescent="0.2">
      <c r="A2108" s="113"/>
      <c r="B2108" s="120"/>
      <c r="C2108" s="120"/>
      <c r="D2108" s="120"/>
      <c r="E2108" s="120"/>
      <c r="F2108" s="120"/>
      <c r="G2108" s="120"/>
      <c r="H2108" s="120"/>
      <c r="I2108" s="120"/>
      <c r="J2108" s="120"/>
      <c r="K2108" s="120"/>
      <c r="L2108" s="120"/>
      <c r="M2108" s="120"/>
      <c r="N2108" s="120"/>
      <c r="O2108" s="120"/>
      <c r="P2108" s="120"/>
      <c r="Q2108" s="120"/>
      <c r="R2108" s="120"/>
      <c r="S2108" s="120"/>
      <c r="T2108" s="120"/>
      <c r="U2108" s="120"/>
      <c r="V2108" s="120"/>
      <c r="W2108" s="120"/>
      <c r="X2108" s="120"/>
      <c r="Y2108" s="127"/>
      <c r="Z2108" s="127"/>
      <c r="AA2108" s="127"/>
      <c r="AB2108" s="127"/>
      <c r="AC2108" s="127"/>
      <c r="AD2108" s="127"/>
      <c r="AE2108" s="127"/>
      <c r="AF2108" s="127"/>
      <c r="AG2108" s="127"/>
      <c r="AH2108" s="127"/>
      <c r="AI2108" s="127"/>
      <c r="AJ2108" s="127"/>
      <c r="AK2108" s="127"/>
      <c r="AL2108" s="127"/>
      <c r="AM2108" s="127"/>
      <c r="AN2108" s="127"/>
      <c r="AO2108" s="127"/>
      <c r="AP2108" s="127"/>
      <c r="AR2108" s="113"/>
      <c r="AS2108" s="113"/>
      <c r="AT2108" s="113"/>
    </row>
    <row r="2109" spans="1:46" s="114" customFormat="1" x14ac:dyDescent="0.2">
      <c r="A2109" s="113"/>
      <c r="B2109" s="120"/>
      <c r="C2109" s="120"/>
      <c r="D2109" s="120"/>
      <c r="E2109" s="120"/>
      <c r="F2109" s="120"/>
      <c r="G2109" s="120"/>
      <c r="H2109" s="120"/>
      <c r="I2109" s="120"/>
      <c r="J2109" s="120"/>
      <c r="K2109" s="120"/>
      <c r="L2109" s="120"/>
      <c r="M2109" s="120"/>
      <c r="N2109" s="120"/>
      <c r="O2109" s="120"/>
      <c r="P2109" s="120"/>
      <c r="Q2109" s="120"/>
      <c r="R2109" s="120"/>
      <c r="S2109" s="120"/>
      <c r="T2109" s="120"/>
      <c r="U2109" s="120"/>
      <c r="V2109" s="120"/>
      <c r="W2109" s="120"/>
      <c r="X2109" s="120"/>
      <c r="Y2109" s="127"/>
      <c r="Z2109" s="127"/>
      <c r="AA2109" s="127"/>
      <c r="AB2109" s="127"/>
      <c r="AC2109" s="127"/>
      <c r="AD2109" s="127"/>
      <c r="AE2109" s="127"/>
      <c r="AF2109" s="127"/>
      <c r="AG2109" s="127"/>
      <c r="AH2109" s="127"/>
      <c r="AI2109" s="127"/>
      <c r="AJ2109" s="127"/>
      <c r="AK2109" s="127"/>
      <c r="AL2109" s="127"/>
      <c r="AM2109" s="127"/>
      <c r="AN2109" s="127"/>
      <c r="AO2109" s="127"/>
      <c r="AP2109" s="127"/>
      <c r="AR2109" s="113"/>
      <c r="AS2109" s="113"/>
      <c r="AT2109" s="113"/>
    </row>
    <row r="2110" spans="1:46" s="114" customFormat="1" x14ac:dyDescent="0.2">
      <c r="A2110" s="113"/>
      <c r="B2110" s="120"/>
      <c r="C2110" s="120"/>
      <c r="D2110" s="120"/>
      <c r="E2110" s="120"/>
      <c r="F2110" s="120"/>
      <c r="G2110" s="120"/>
      <c r="H2110" s="120"/>
      <c r="I2110" s="120"/>
      <c r="J2110" s="120"/>
      <c r="K2110" s="120"/>
      <c r="L2110" s="120"/>
      <c r="M2110" s="120"/>
      <c r="N2110" s="120"/>
      <c r="O2110" s="120"/>
      <c r="P2110" s="120"/>
      <c r="Q2110" s="120"/>
      <c r="R2110" s="120"/>
      <c r="S2110" s="120"/>
      <c r="T2110" s="120"/>
      <c r="U2110" s="120"/>
      <c r="V2110" s="120"/>
      <c r="W2110" s="120"/>
      <c r="X2110" s="120"/>
      <c r="Y2110" s="127"/>
      <c r="Z2110" s="127"/>
      <c r="AA2110" s="127"/>
      <c r="AB2110" s="127"/>
      <c r="AC2110" s="127"/>
      <c r="AD2110" s="127"/>
      <c r="AE2110" s="127"/>
      <c r="AF2110" s="127"/>
      <c r="AG2110" s="127"/>
      <c r="AH2110" s="127"/>
      <c r="AI2110" s="127"/>
      <c r="AJ2110" s="127"/>
      <c r="AK2110" s="127"/>
      <c r="AL2110" s="127"/>
      <c r="AM2110" s="127"/>
      <c r="AN2110" s="127"/>
      <c r="AO2110" s="127"/>
      <c r="AP2110" s="127"/>
      <c r="AR2110" s="113"/>
      <c r="AS2110" s="113"/>
      <c r="AT2110" s="113"/>
    </row>
    <row r="2111" spans="1:46" s="114" customFormat="1" x14ac:dyDescent="0.2">
      <c r="A2111" s="113"/>
      <c r="B2111" s="120"/>
      <c r="C2111" s="120"/>
      <c r="D2111" s="120"/>
      <c r="E2111" s="120"/>
      <c r="F2111" s="120"/>
      <c r="G2111" s="120"/>
      <c r="H2111" s="120"/>
      <c r="I2111" s="120"/>
      <c r="J2111" s="120"/>
      <c r="K2111" s="120"/>
      <c r="L2111" s="120"/>
      <c r="M2111" s="120"/>
      <c r="N2111" s="120"/>
      <c r="O2111" s="120"/>
      <c r="P2111" s="120"/>
      <c r="Q2111" s="120"/>
      <c r="R2111" s="120"/>
      <c r="S2111" s="120"/>
      <c r="T2111" s="120"/>
      <c r="U2111" s="120"/>
      <c r="V2111" s="120"/>
      <c r="W2111" s="120"/>
      <c r="X2111" s="120"/>
      <c r="Y2111" s="127"/>
      <c r="Z2111" s="127"/>
      <c r="AA2111" s="127"/>
      <c r="AB2111" s="127"/>
      <c r="AC2111" s="127"/>
      <c r="AD2111" s="127"/>
      <c r="AE2111" s="127"/>
      <c r="AF2111" s="127"/>
      <c r="AG2111" s="127"/>
      <c r="AH2111" s="127"/>
      <c r="AI2111" s="127"/>
      <c r="AJ2111" s="127"/>
      <c r="AK2111" s="127"/>
      <c r="AL2111" s="127"/>
      <c r="AM2111" s="127"/>
      <c r="AN2111" s="127"/>
      <c r="AO2111" s="127"/>
      <c r="AP2111" s="127"/>
      <c r="AR2111" s="113"/>
      <c r="AS2111" s="113"/>
      <c r="AT2111" s="113"/>
    </row>
    <row r="2112" spans="1:46" s="114" customFormat="1" x14ac:dyDescent="0.2">
      <c r="A2112" s="113"/>
      <c r="B2112" s="120"/>
      <c r="C2112" s="120"/>
      <c r="D2112" s="120"/>
      <c r="E2112" s="120"/>
      <c r="F2112" s="120"/>
      <c r="G2112" s="120"/>
      <c r="H2112" s="120"/>
      <c r="I2112" s="120"/>
      <c r="J2112" s="120"/>
      <c r="K2112" s="120"/>
      <c r="L2112" s="120"/>
      <c r="M2112" s="120"/>
      <c r="N2112" s="120"/>
      <c r="O2112" s="120"/>
      <c r="P2112" s="120"/>
      <c r="Q2112" s="120"/>
      <c r="R2112" s="120"/>
      <c r="S2112" s="120"/>
      <c r="T2112" s="120"/>
      <c r="U2112" s="120"/>
      <c r="V2112" s="120"/>
      <c r="W2112" s="120"/>
      <c r="X2112" s="120"/>
      <c r="Y2112" s="127"/>
      <c r="Z2112" s="127"/>
      <c r="AA2112" s="127"/>
      <c r="AB2112" s="127"/>
      <c r="AC2112" s="127"/>
      <c r="AD2112" s="127"/>
      <c r="AE2112" s="127"/>
      <c r="AF2112" s="127"/>
      <c r="AG2112" s="127"/>
      <c r="AH2112" s="127"/>
      <c r="AI2112" s="127"/>
      <c r="AJ2112" s="127"/>
      <c r="AK2112" s="127"/>
      <c r="AL2112" s="127"/>
      <c r="AM2112" s="127"/>
      <c r="AN2112" s="127"/>
      <c r="AO2112" s="127"/>
      <c r="AP2112" s="127"/>
      <c r="AR2112" s="113"/>
      <c r="AS2112" s="113"/>
      <c r="AT2112" s="113"/>
    </row>
    <row r="2113" spans="1:46" s="114" customFormat="1" x14ac:dyDescent="0.2">
      <c r="A2113" s="113"/>
      <c r="B2113" s="120"/>
      <c r="C2113" s="120"/>
      <c r="D2113" s="120"/>
      <c r="E2113" s="120"/>
      <c r="F2113" s="120"/>
      <c r="G2113" s="120"/>
      <c r="H2113" s="120"/>
      <c r="I2113" s="120"/>
      <c r="J2113" s="120"/>
      <c r="K2113" s="120"/>
      <c r="L2113" s="120"/>
      <c r="M2113" s="120"/>
      <c r="N2113" s="120"/>
      <c r="O2113" s="120"/>
      <c r="P2113" s="120"/>
      <c r="Q2113" s="120"/>
      <c r="R2113" s="120"/>
      <c r="S2113" s="120"/>
      <c r="T2113" s="120"/>
      <c r="U2113" s="120"/>
      <c r="V2113" s="120"/>
      <c r="W2113" s="120"/>
      <c r="X2113" s="120"/>
      <c r="Y2113" s="127"/>
      <c r="Z2113" s="127"/>
      <c r="AA2113" s="127"/>
      <c r="AB2113" s="127"/>
      <c r="AC2113" s="127"/>
      <c r="AD2113" s="127"/>
      <c r="AE2113" s="127"/>
      <c r="AF2113" s="127"/>
      <c r="AG2113" s="127"/>
      <c r="AH2113" s="127"/>
      <c r="AI2113" s="127"/>
      <c r="AJ2113" s="127"/>
      <c r="AK2113" s="127"/>
      <c r="AL2113" s="127"/>
      <c r="AM2113" s="127"/>
      <c r="AN2113" s="127"/>
      <c r="AO2113" s="127"/>
      <c r="AP2113" s="127"/>
      <c r="AR2113" s="113"/>
      <c r="AS2113" s="113"/>
      <c r="AT2113" s="113"/>
    </row>
    <row r="2114" spans="1:46" s="114" customFormat="1" x14ac:dyDescent="0.2">
      <c r="A2114" s="113"/>
      <c r="B2114" s="120"/>
      <c r="C2114" s="120"/>
      <c r="D2114" s="120"/>
      <c r="E2114" s="120"/>
      <c r="F2114" s="120"/>
      <c r="G2114" s="120"/>
      <c r="H2114" s="120"/>
      <c r="I2114" s="120"/>
      <c r="J2114" s="120"/>
      <c r="K2114" s="120"/>
      <c r="L2114" s="120"/>
      <c r="M2114" s="120"/>
      <c r="N2114" s="120"/>
      <c r="O2114" s="120"/>
      <c r="P2114" s="120"/>
      <c r="Q2114" s="120"/>
      <c r="R2114" s="120"/>
      <c r="S2114" s="120"/>
      <c r="T2114" s="120"/>
      <c r="U2114" s="120"/>
      <c r="V2114" s="120"/>
      <c r="W2114" s="120"/>
      <c r="X2114" s="120"/>
      <c r="Y2114" s="127"/>
      <c r="Z2114" s="127"/>
      <c r="AA2114" s="127"/>
      <c r="AB2114" s="127"/>
      <c r="AC2114" s="127"/>
      <c r="AD2114" s="127"/>
      <c r="AE2114" s="127"/>
      <c r="AF2114" s="127"/>
      <c r="AG2114" s="127"/>
      <c r="AH2114" s="127"/>
      <c r="AI2114" s="127"/>
      <c r="AJ2114" s="127"/>
      <c r="AK2114" s="127"/>
      <c r="AL2114" s="127"/>
      <c r="AM2114" s="127"/>
      <c r="AN2114" s="127"/>
      <c r="AO2114" s="127"/>
      <c r="AP2114" s="127"/>
      <c r="AR2114" s="113"/>
      <c r="AS2114" s="113"/>
      <c r="AT2114" s="113"/>
    </row>
    <row r="2115" spans="1:46" s="114" customFormat="1" x14ac:dyDescent="0.2">
      <c r="A2115" s="113"/>
      <c r="B2115" s="120"/>
      <c r="C2115" s="120"/>
      <c r="D2115" s="120"/>
      <c r="E2115" s="120"/>
      <c r="F2115" s="120"/>
      <c r="G2115" s="120"/>
      <c r="H2115" s="120"/>
      <c r="I2115" s="120"/>
      <c r="J2115" s="120"/>
      <c r="K2115" s="120"/>
      <c r="L2115" s="120"/>
      <c r="M2115" s="120"/>
      <c r="N2115" s="120"/>
      <c r="O2115" s="120"/>
      <c r="P2115" s="120"/>
      <c r="Q2115" s="120"/>
      <c r="R2115" s="120"/>
      <c r="S2115" s="120"/>
      <c r="T2115" s="120"/>
      <c r="U2115" s="120"/>
      <c r="V2115" s="120"/>
      <c r="W2115" s="120"/>
      <c r="X2115" s="120"/>
      <c r="Y2115" s="127"/>
      <c r="Z2115" s="127"/>
      <c r="AA2115" s="127"/>
      <c r="AB2115" s="127"/>
      <c r="AC2115" s="127"/>
      <c r="AD2115" s="127"/>
      <c r="AE2115" s="127"/>
      <c r="AF2115" s="127"/>
      <c r="AG2115" s="127"/>
      <c r="AH2115" s="127"/>
      <c r="AI2115" s="127"/>
      <c r="AJ2115" s="127"/>
      <c r="AK2115" s="127"/>
      <c r="AL2115" s="127"/>
      <c r="AM2115" s="127"/>
      <c r="AN2115" s="127"/>
      <c r="AO2115" s="127"/>
      <c r="AP2115" s="127"/>
      <c r="AR2115" s="113"/>
      <c r="AS2115" s="113"/>
      <c r="AT2115" s="113"/>
    </row>
    <row r="2116" spans="1:46" s="114" customFormat="1" x14ac:dyDescent="0.2">
      <c r="A2116" s="113"/>
      <c r="B2116" s="120"/>
      <c r="C2116" s="120"/>
      <c r="D2116" s="120"/>
      <c r="E2116" s="120"/>
      <c r="F2116" s="120"/>
      <c r="G2116" s="120"/>
      <c r="H2116" s="120"/>
      <c r="I2116" s="120"/>
      <c r="J2116" s="120"/>
      <c r="K2116" s="120"/>
      <c r="L2116" s="120"/>
      <c r="M2116" s="120"/>
      <c r="N2116" s="120"/>
      <c r="O2116" s="120"/>
      <c r="P2116" s="120"/>
      <c r="Q2116" s="120"/>
      <c r="R2116" s="120"/>
      <c r="S2116" s="120"/>
      <c r="T2116" s="120"/>
      <c r="U2116" s="120"/>
      <c r="V2116" s="120"/>
      <c r="W2116" s="120"/>
      <c r="X2116" s="120"/>
      <c r="Y2116" s="127"/>
      <c r="Z2116" s="127"/>
      <c r="AA2116" s="127"/>
      <c r="AB2116" s="127"/>
      <c r="AC2116" s="127"/>
      <c r="AD2116" s="127"/>
      <c r="AE2116" s="127"/>
      <c r="AF2116" s="127"/>
      <c r="AG2116" s="127"/>
      <c r="AH2116" s="127"/>
      <c r="AI2116" s="127"/>
      <c r="AJ2116" s="127"/>
      <c r="AK2116" s="127"/>
      <c r="AL2116" s="127"/>
      <c r="AM2116" s="127"/>
      <c r="AN2116" s="127"/>
      <c r="AO2116" s="127"/>
      <c r="AP2116" s="127"/>
      <c r="AR2116" s="113"/>
      <c r="AS2116" s="113"/>
      <c r="AT2116" s="113"/>
    </row>
    <row r="2117" spans="1:46" s="114" customFormat="1" x14ac:dyDescent="0.2">
      <c r="A2117" s="113"/>
      <c r="B2117" s="120"/>
      <c r="C2117" s="120"/>
      <c r="D2117" s="120"/>
      <c r="E2117" s="120"/>
      <c r="F2117" s="120"/>
      <c r="G2117" s="120"/>
      <c r="H2117" s="120"/>
      <c r="I2117" s="120"/>
      <c r="J2117" s="120"/>
      <c r="K2117" s="120"/>
      <c r="L2117" s="120"/>
      <c r="M2117" s="120"/>
      <c r="N2117" s="120"/>
      <c r="O2117" s="120"/>
      <c r="P2117" s="120"/>
      <c r="Q2117" s="120"/>
      <c r="R2117" s="120"/>
      <c r="S2117" s="120"/>
      <c r="T2117" s="120"/>
      <c r="U2117" s="120"/>
      <c r="V2117" s="120"/>
      <c r="W2117" s="120"/>
      <c r="X2117" s="120"/>
      <c r="Y2117" s="127"/>
      <c r="Z2117" s="127"/>
      <c r="AA2117" s="127"/>
      <c r="AB2117" s="127"/>
      <c r="AC2117" s="127"/>
      <c r="AD2117" s="127"/>
      <c r="AE2117" s="127"/>
      <c r="AF2117" s="127"/>
      <c r="AG2117" s="127"/>
      <c r="AH2117" s="127"/>
      <c r="AI2117" s="127"/>
      <c r="AJ2117" s="127"/>
      <c r="AK2117" s="127"/>
      <c r="AL2117" s="127"/>
      <c r="AM2117" s="127"/>
      <c r="AN2117" s="127"/>
      <c r="AO2117" s="127"/>
      <c r="AP2117" s="127"/>
      <c r="AR2117" s="113"/>
      <c r="AS2117" s="113"/>
      <c r="AT2117" s="113"/>
    </row>
    <row r="2118" spans="1:46" s="114" customFormat="1" x14ac:dyDescent="0.2">
      <c r="A2118" s="113"/>
      <c r="B2118" s="120"/>
      <c r="C2118" s="120"/>
      <c r="D2118" s="120"/>
      <c r="E2118" s="120"/>
      <c r="F2118" s="120"/>
      <c r="G2118" s="120"/>
      <c r="H2118" s="120"/>
      <c r="I2118" s="120"/>
      <c r="J2118" s="120"/>
      <c r="K2118" s="120"/>
      <c r="L2118" s="120"/>
      <c r="M2118" s="120"/>
      <c r="N2118" s="120"/>
      <c r="O2118" s="120"/>
      <c r="P2118" s="120"/>
      <c r="Q2118" s="120"/>
      <c r="R2118" s="120"/>
      <c r="S2118" s="120"/>
      <c r="T2118" s="120"/>
      <c r="U2118" s="120"/>
      <c r="V2118" s="120"/>
      <c r="W2118" s="120"/>
      <c r="X2118" s="120"/>
      <c r="Y2118" s="127"/>
      <c r="Z2118" s="127"/>
      <c r="AA2118" s="127"/>
      <c r="AB2118" s="127"/>
      <c r="AC2118" s="127"/>
      <c r="AD2118" s="127"/>
      <c r="AE2118" s="127"/>
      <c r="AF2118" s="127"/>
      <c r="AG2118" s="127"/>
      <c r="AH2118" s="127"/>
      <c r="AI2118" s="127"/>
      <c r="AJ2118" s="127"/>
      <c r="AK2118" s="127"/>
      <c r="AL2118" s="127"/>
      <c r="AM2118" s="127"/>
      <c r="AN2118" s="127"/>
      <c r="AO2118" s="127"/>
      <c r="AP2118" s="127"/>
      <c r="AR2118" s="113"/>
      <c r="AS2118" s="113"/>
      <c r="AT2118" s="113"/>
    </row>
    <row r="2119" spans="1:46" s="114" customFormat="1" x14ac:dyDescent="0.2">
      <c r="A2119" s="113"/>
      <c r="B2119" s="120"/>
      <c r="C2119" s="120"/>
      <c r="D2119" s="120"/>
      <c r="E2119" s="120"/>
      <c r="F2119" s="120"/>
      <c r="G2119" s="120"/>
      <c r="H2119" s="120"/>
      <c r="I2119" s="120"/>
      <c r="J2119" s="120"/>
      <c r="K2119" s="120"/>
      <c r="L2119" s="120"/>
      <c r="M2119" s="120"/>
      <c r="N2119" s="120"/>
      <c r="O2119" s="120"/>
      <c r="P2119" s="120"/>
      <c r="Q2119" s="120"/>
      <c r="R2119" s="120"/>
      <c r="S2119" s="120"/>
      <c r="T2119" s="120"/>
      <c r="U2119" s="120"/>
      <c r="V2119" s="120"/>
      <c r="W2119" s="120"/>
      <c r="X2119" s="120"/>
      <c r="Y2119" s="127"/>
      <c r="Z2119" s="127"/>
      <c r="AA2119" s="127"/>
      <c r="AB2119" s="127"/>
      <c r="AC2119" s="127"/>
      <c r="AD2119" s="127"/>
      <c r="AE2119" s="127"/>
      <c r="AF2119" s="127"/>
      <c r="AG2119" s="127"/>
      <c r="AH2119" s="127"/>
      <c r="AI2119" s="127"/>
      <c r="AJ2119" s="127"/>
      <c r="AK2119" s="127"/>
      <c r="AL2119" s="127"/>
      <c r="AM2119" s="127"/>
      <c r="AN2119" s="127"/>
      <c r="AO2119" s="127"/>
      <c r="AP2119" s="127"/>
      <c r="AR2119" s="113"/>
      <c r="AS2119" s="113"/>
      <c r="AT2119" s="113"/>
    </row>
    <row r="2120" spans="1:46" s="114" customFormat="1" x14ac:dyDescent="0.2">
      <c r="A2120" s="113"/>
      <c r="B2120" s="120"/>
      <c r="C2120" s="120"/>
      <c r="D2120" s="120"/>
      <c r="E2120" s="120"/>
      <c r="F2120" s="120"/>
      <c r="G2120" s="120"/>
      <c r="H2120" s="120"/>
      <c r="I2120" s="120"/>
      <c r="J2120" s="120"/>
      <c r="K2120" s="120"/>
      <c r="L2120" s="120"/>
      <c r="M2120" s="120"/>
      <c r="N2120" s="120"/>
      <c r="O2120" s="120"/>
      <c r="P2120" s="120"/>
      <c r="Q2120" s="120"/>
      <c r="R2120" s="120"/>
      <c r="S2120" s="120"/>
      <c r="T2120" s="120"/>
      <c r="U2120" s="120"/>
      <c r="V2120" s="120"/>
      <c r="W2120" s="120"/>
      <c r="X2120" s="120"/>
      <c r="Y2120" s="127"/>
      <c r="Z2120" s="127"/>
      <c r="AA2120" s="127"/>
      <c r="AB2120" s="127"/>
      <c r="AC2120" s="127"/>
      <c r="AD2120" s="127"/>
      <c r="AE2120" s="127"/>
      <c r="AF2120" s="127"/>
      <c r="AG2120" s="127"/>
      <c r="AH2120" s="127"/>
      <c r="AI2120" s="127"/>
      <c r="AJ2120" s="127"/>
      <c r="AK2120" s="127"/>
      <c r="AL2120" s="127"/>
      <c r="AM2120" s="127"/>
      <c r="AN2120" s="127"/>
      <c r="AO2120" s="127"/>
      <c r="AP2120" s="127"/>
      <c r="AR2120" s="113"/>
      <c r="AS2120" s="113"/>
      <c r="AT2120" s="113"/>
    </row>
    <row r="2121" spans="1:46" s="114" customFormat="1" x14ac:dyDescent="0.2">
      <c r="A2121" s="113"/>
      <c r="B2121" s="120"/>
      <c r="C2121" s="120"/>
      <c r="D2121" s="120"/>
      <c r="E2121" s="120"/>
      <c r="F2121" s="120"/>
      <c r="G2121" s="120"/>
      <c r="H2121" s="120"/>
      <c r="I2121" s="120"/>
      <c r="J2121" s="120"/>
      <c r="K2121" s="120"/>
      <c r="L2121" s="120"/>
      <c r="M2121" s="120"/>
      <c r="N2121" s="120"/>
      <c r="O2121" s="120"/>
      <c r="P2121" s="120"/>
      <c r="Q2121" s="120"/>
      <c r="R2121" s="120"/>
      <c r="S2121" s="120"/>
      <c r="T2121" s="120"/>
      <c r="U2121" s="120"/>
      <c r="V2121" s="120"/>
      <c r="W2121" s="120"/>
      <c r="X2121" s="120"/>
      <c r="Y2121" s="127"/>
      <c r="Z2121" s="127"/>
      <c r="AA2121" s="127"/>
      <c r="AB2121" s="127"/>
      <c r="AC2121" s="127"/>
      <c r="AD2121" s="127"/>
      <c r="AE2121" s="127"/>
      <c r="AF2121" s="127"/>
      <c r="AG2121" s="127"/>
      <c r="AH2121" s="127"/>
      <c r="AI2121" s="127"/>
      <c r="AJ2121" s="127"/>
      <c r="AK2121" s="127"/>
      <c r="AL2121" s="127"/>
      <c r="AM2121" s="127"/>
      <c r="AN2121" s="127"/>
      <c r="AO2121" s="127"/>
      <c r="AP2121" s="127"/>
      <c r="AR2121" s="113"/>
      <c r="AS2121" s="113"/>
      <c r="AT2121" s="113"/>
    </row>
    <row r="2122" spans="1:46" s="114" customFormat="1" x14ac:dyDescent="0.2">
      <c r="A2122" s="113"/>
      <c r="B2122" s="120"/>
      <c r="C2122" s="120"/>
      <c r="D2122" s="120"/>
      <c r="E2122" s="120"/>
      <c r="F2122" s="120"/>
      <c r="G2122" s="120"/>
      <c r="H2122" s="120"/>
      <c r="I2122" s="120"/>
      <c r="J2122" s="120"/>
      <c r="K2122" s="120"/>
      <c r="L2122" s="120"/>
      <c r="M2122" s="120"/>
      <c r="N2122" s="120"/>
      <c r="O2122" s="120"/>
      <c r="P2122" s="120"/>
      <c r="Q2122" s="120"/>
      <c r="R2122" s="120"/>
      <c r="S2122" s="120"/>
      <c r="T2122" s="120"/>
      <c r="U2122" s="120"/>
      <c r="V2122" s="120"/>
      <c r="W2122" s="120"/>
      <c r="X2122" s="120"/>
      <c r="Y2122" s="127"/>
      <c r="Z2122" s="127"/>
      <c r="AA2122" s="127"/>
      <c r="AB2122" s="127"/>
      <c r="AC2122" s="127"/>
      <c r="AD2122" s="127"/>
      <c r="AE2122" s="127"/>
      <c r="AF2122" s="127"/>
      <c r="AG2122" s="127"/>
      <c r="AH2122" s="127"/>
      <c r="AI2122" s="127"/>
      <c r="AJ2122" s="127"/>
      <c r="AK2122" s="127"/>
      <c r="AL2122" s="127"/>
      <c r="AM2122" s="127"/>
      <c r="AN2122" s="127"/>
      <c r="AO2122" s="127"/>
      <c r="AP2122" s="127"/>
      <c r="AR2122" s="113"/>
      <c r="AS2122" s="113"/>
      <c r="AT2122" s="113"/>
    </row>
    <row r="2123" spans="1:46" s="114" customFormat="1" x14ac:dyDescent="0.2">
      <c r="A2123" s="113"/>
      <c r="B2123" s="120"/>
      <c r="C2123" s="120"/>
      <c r="D2123" s="120"/>
      <c r="E2123" s="120"/>
      <c r="F2123" s="120"/>
      <c r="G2123" s="120"/>
      <c r="H2123" s="120"/>
      <c r="I2123" s="120"/>
      <c r="J2123" s="120"/>
      <c r="K2123" s="120"/>
      <c r="L2123" s="120"/>
      <c r="M2123" s="120"/>
      <c r="N2123" s="120"/>
      <c r="O2123" s="120"/>
      <c r="P2123" s="120"/>
      <c r="Q2123" s="120"/>
      <c r="R2123" s="120"/>
      <c r="S2123" s="120"/>
      <c r="T2123" s="120"/>
      <c r="U2123" s="120"/>
      <c r="V2123" s="120"/>
      <c r="W2123" s="120"/>
      <c r="X2123" s="120"/>
      <c r="Y2123" s="127"/>
      <c r="Z2123" s="127"/>
      <c r="AA2123" s="127"/>
      <c r="AB2123" s="127"/>
      <c r="AC2123" s="127"/>
      <c r="AD2123" s="127"/>
      <c r="AE2123" s="127"/>
      <c r="AF2123" s="127"/>
      <c r="AG2123" s="127"/>
      <c r="AH2123" s="127"/>
      <c r="AI2123" s="127"/>
      <c r="AJ2123" s="127"/>
      <c r="AK2123" s="127"/>
      <c r="AL2123" s="127"/>
      <c r="AM2123" s="127"/>
      <c r="AN2123" s="127"/>
      <c r="AO2123" s="127"/>
      <c r="AP2123" s="127"/>
      <c r="AR2123" s="113"/>
      <c r="AS2123" s="113"/>
      <c r="AT2123" s="113"/>
    </row>
    <row r="2124" spans="1:46" s="114" customFormat="1" x14ac:dyDescent="0.2">
      <c r="A2124" s="113"/>
      <c r="B2124" s="120"/>
      <c r="C2124" s="120"/>
      <c r="D2124" s="120"/>
      <c r="E2124" s="120"/>
      <c r="F2124" s="120"/>
      <c r="G2124" s="120"/>
      <c r="H2124" s="120"/>
      <c r="I2124" s="120"/>
      <c r="J2124" s="120"/>
      <c r="K2124" s="120"/>
      <c r="L2124" s="120"/>
      <c r="M2124" s="120"/>
      <c r="N2124" s="120"/>
      <c r="O2124" s="120"/>
      <c r="P2124" s="120"/>
      <c r="Q2124" s="120"/>
      <c r="R2124" s="120"/>
      <c r="S2124" s="120"/>
      <c r="T2124" s="120"/>
      <c r="U2124" s="120"/>
      <c r="V2124" s="120"/>
      <c r="W2124" s="120"/>
      <c r="X2124" s="120"/>
      <c r="Y2124" s="127"/>
      <c r="Z2124" s="127"/>
      <c r="AA2124" s="127"/>
      <c r="AB2124" s="127"/>
      <c r="AC2124" s="127"/>
      <c r="AD2124" s="127"/>
      <c r="AE2124" s="127"/>
      <c r="AF2124" s="127"/>
      <c r="AG2124" s="127"/>
      <c r="AH2124" s="127"/>
      <c r="AI2124" s="127"/>
      <c r="AJ2124" s="127"/>
      <c r="AK2124" s="127"/>
      <c r="AL2124" s="127"/>
      <c r="AM2124" s="127"/>
      <c r="AN2124" s="127"/>
      <c r="AO2124" s="127"/>
      <c r="AP2124" s="127"/>
      <c r="AR2124" s="113"/>
      <c r="AS2124" s="113"/>
      <c r="AT2124" s="113"/>
    </row>
    <row r="2125" spans="1:46" s="114" customFormat="1" x14ac:dyDescent="0.2">
      <c r="A2125" s="113"/>
      <c r="B2125" s="120"/>
      <c r="C2125" s="120"/>
      <c r="D2125" s="120"/>
      <c r="E2125" s="120"/>
      <c r="F2125" s="120"/>
      <c r="G2125" s="120"/>
      <c r="H2125" s="120"/>
      <c r="I2125" s="120"/>
      <c r="J2125" s="120"/>
      <c r="K2125" s="120"/>
      <c r="L2125" s="120"/>
      <c r="M2125" s="120"/>
      <c r="N2125" s="120"/>
      <c r="O2125" s="120"/>
      <c r="P2125" s="120"/>
      <c r="Q2125" s="120"/>
      <c r="R2125" s="120"/>
      <c r="S2125" s="120"/>
      <c r="T2125" s="120"/>
      <c r="U2125" s="120"/>
      <c r="V2125" s="120"/>
      <c r="W2125" s="120"/>
      <c r="X2125" s="120"/>
      <c r="Y2125" s="127"/>
      <c r="Z2125" s="127"/>
      <c r="AA2125" s="127"/>
      <c r="AB2125" s="127"/>
      <c r="AC2125" s="127"/>
      <c r="AD2125" s="127"/>
      <c r="AE2125" s="127"/>
      <c r="AF2125" s="127"/>
      <c r="AG2125" s="127"/>
      <c r="AH2125" s="127"/>
      <c r="AI2125" s="127"/>
      <c r="AJ2125" s="127"/>
      <c r="AK2125" s="127"/>
      <c r="AL2125" s="127"/>
      <c r="AM2125" s="127"/>
      <c r="AN2125" s="127"/>
      <c r="AO2125" s="127"/>
      <c r="AP2125" s="127"/>
      <c r="AR2125" s="113"/>
      <c r="AS2125" s="113"/>
      <c r="AT2125" s="113"/>
    </row>
    <row r="2126" spans="1:46" s="114" customFormat="1" x14ac:dyDescent="0.2">
      <c r="A2126" s="113"/>
      <c r="B2126" s="120"/>
      <c r="C2126" s="120"/>
      <c r="D2126" s="120"/>
      <c r="E2126" s="120"/>
      <c r="F2126" s="120"/>
      <c r="G2126" s="120"/>
      <c r="H2126" s="120"/>
      <c r="I2126" s="120"/>
      <c r="J2126" s="120"/>
      <c r="K2126" s="120"/>
      <c r="L2126" s="120"/>
      <c r="M2126" s="120"/>
      <c r="N2126" s="120"/>
      <c r="O2126" s="120"/>
      <c r="P2126" s="120"/>
      <c r="Q2126" s="120"/>
      <c r="R2126" s="120"/>
      <c r="S2126" s="120"/>
      <c r="T2126" s="120"/>
      <c r="U2126" s="120"/>
      <c r="V2126" s="120"/>
      <c r="W2126" s="120"/>
      <c r="X2126" s="120"/>
      <c r="Y2126" s="127"/>
      <c r="Z2126" s="127"/>
      <c r="AA2126" s="127"/>
      <c r="AB2126" s="127"/>
      <c r="AC2126" s="127"/>
      <c r="AD2126" s="127"/>
      <c r="AE2126" s="127"/>
      <c r="AF2126" s="127"/>
      <c r="AG2126" s="127"/>
      <c r="AH2126" s="127"/>
      <c r="AI2126" s="127"/>
      <c r="AJ2126" s="127"/>
      <c r="AK2126" s="127"/>
      <c r="AL2126" s="127"/>
      <c r="AM2126" s="127"/>
      <c r="AN2126" s="127"/>
      <c r="AO2126" s="127"/>
      <c r="AP2126" s="127"/>
      <c r="AR2126" s="113"/>
      <c r="AS2126" s="113"/>
      <c r="AT2126" s="113"/>
    </row>
    <row r="2127" spans="1:46" s="114" customFormat="1" x14ac:dyDescent="0.2">
      <c r="A2127" s="113"/>
      <c r="B2127" s="120"/>
      <c r="C2127" s="120"/>
      <c r="D2127" s="120"/>
      <c r="E2127" s="120"/>
      <c r="F2127" s="120"/>
      <c r="G2127" s="120"/>
      <c r="H2127" s="120"/>
      <c r="I2127" s="120"/>
      <c r="J2127" s="120"/>
      <c r="K2127" s="120"/>
      <c r="L2127" s="120"/>
      <c r="M2127" s="120"/>
      <c r="N2127" s="120"/>
      <c r="O2127" s="120"/>
      <c r="P2127" s="120"/>
      <c r="Q2127" s="120"/>
      <c r="R2127" s="120"/>
      <c r="S2127" s="120"/>
      <c r="T2127" s="120"/>
      <c r="U2127" s="120"/>
      <c r="V2127" s="120"/>
      <c r="W2127" s="120"/>
      <c r="X2127" s="120"/>
      <c r="Y2127" s="127"/>
      <c r="Z2127" s="127"/>
      <c r="AA2127" s="127"/>
      <c r="AB2127" s="127"/>
      <c r="AC2127" s="127"/>
      <c r="AD2127" s="127"/>
      <c r="AE2127" s="127"/>
      <c r="AF2127" s="127"/>
      <c r="AG2127" s="127"/>
      <c r="AH2127" s="127"/>
      <c r="AI2127" s="127"/>
      <c r="AJ2127" s="127"/>
      <c r="AK2127" s="127"/>
      <c r="AL2127" s="127"/>
      <c r="AM2127" s="127"/>
      <c r="AN2127" s="127"/>
      <c r="AO2127" s="127"/>
      <c r="AP2127" s="127"/>
      <c r="AR2127" s="113"/>
      <c r="AS2127" s="113"/>
      <c r="AT2127" s="113"/>
    </row>
    <row r="2128" spans="1:46" s="114" customFormat="1" x14ac:dyDescent="0.2">
      <c r="A2128" s="113"/>
      <c r="B2128" s="120"/>
      <c r="C2128" s="120"/>
      <c r="D2128" s="120"/>
      <c r="E2128" s="120"/>
      <c r="F2128" s="120"/>
      <c r="G2128" s="120"/>
      <c r="H2128" s="120"/>
      <c r="I2128" s="120"/>
      <c r="J2128" s="120"/>
      <c r="K2128" s="120"/>
      <c r="L2128" s="120"/>
      <c r="M2128" s="120"/>
      <c r="N2128" s="120"/>
      <c r="O2128" s="120"/>
      <c r="P2128" s="120"/>
      <c r="Q2128" s="120"/>
      <c r="R2128" s="120"/>
      <c r="S2128" s="120"/>
      <c r="T2128" s="120"/>
      <c r="U2128" s="120"/>
      <c r="V2128" s="120"/>
      <c r="W2128" s="120"/>
      <c r="X2128" s="120"/>
      <c r="Y2128" s="127"/>
      <c r="Z2128" s="127"/>
      <c r="AA2128" s="127"/>
      <c r="AB2128" s="127"/>
      <c r="AC2128" s="127"/>
      <c r="AD2128" s="127"/>
      <c r="AE2128" s="127"/>
      <c r="AF2128" s="127"/>
      <c r="AG2128" s="127"/>
      <c r="AH2128" s="127"/>
      <c r="AI2128" s="127"/>
      <c r="AJ2128" s="127"/>
      <c r="AK2128" s="127"/>
      <c r="AL2128" s="127"/>
      <c r="AM2128" s="127"/>
      <c r="AN2128" s="127"/>
      <c r="AO2128" s="127"/>
      <c r="AP2128" s="127"/>
      <c r="AR2128" s="113"/>
      <c r="AS2128" s="113"/>
      <c r="AT2128" s="113"/>
    </row>
    <row r="2129" spans="1:46" s="114" customFormat="1" x14ac:dyDescent="0.2">
      <c r="A2129" s="113"/>
      <c r="B2129" s="120"/>
      <c r="C2129" s="120"/>
      <c r="D2129" s="120"/>
      <c r="E2129" s="120"/>
      <c r="F2129" s="120"/>
      <c r="G2129" s="120"/>
      <c r="H2129" s="120"/>
      <c r="I2129" s="120"/>
      <c r="J2129" s="120"/>
      <c r="K2129" s="120"/>
      <c r="L2129" s="120"/>
      <c r="M2129" s="120"/>
      <c r="N2129" s="120"/>
      <c r="O2129" s="120"/>
      <c r="P2129" s="120"/>
      <c r="Q2129" s="120"/>
      <c r="R2129" s="120"/>
      <c r="S2129" s="120"/>
      <c r="T2129" s="120"/>
      <c r="U2129" s="120"/>
      <c r="V2129" s="120"/>
      <c r="W2129" s="120"/>
      <c r="X2129" s="120"/>
      <c r="Y2129" s="127"/>
      <c r="Z2129" s="127"/>
      <c r="AA2129" s="127"/>
      <c r="AB2129" s="127"/>
      <c r="AC2129" s="127"/>
      <c r="AD2129" s="127"/>
      <c r="AE2129" s="127"/>
      <c r="AF2129" s="127"/>
      <c r="AG2129" s="127"/>
      <c r="AH2129" s="127"/>
      <c r="AI2129" s="127"/>
      <c r="AJ2129" s="127"/>
      <c r="AK2129" s="127"/>
      <c r="AL2129" s="127"/>
      <c r="AM2129" s="127"/>
      <c r="AN2129" s="127"/>
      <c r="AO2129" s="127"/>
      <c r="AP2129" s="127"/>
      <c r="AR2129" s="113"/>
      <c r="AS2129" s="113"/>
      <c r="AT2129" s="113"/>
    </row>
    <row r="2130" spans="1:46" s="114" customFormat="1" x14ac:dyDescent="0.2">
      <c r="A2130" s="113"/>
      <c r="B2130" s="120"/>
      <c r="C2130" s="120"/>
      <c r="D2130" s="120"/>
      <c r="E2130" s="120"/>
      <c r="F2130" s="120"/>
      <c r="G2130" s="120"/>
      <c r="H2130" s="120"/>
      <c r="I2130" s="120"/>
      <c r="J2130" s="120"/>
      <c r="K2130" s="120"/>
      <c r="L2130" s="120"/>
      <c r="M2130" s="120"/>
      <c r="N2130" s="120"/>
      <c r="O2130" s="120"/>
      <c r="P2130" s="120"/>
      <c r="Q2130" s="120"/>
      <c r="R2130" s="120"/>
      <c r="S2130" s="120"/>
      <c r="T2130" s="120"/>
      <c r="U2130" s="120"/>
      <c r="V2130" s="120"/>
      <c r="W2130" s="120"/>
      <c r="X2130" s="120"/>
      <c r="Y2130" s="127"/>
      <c r="Z2130" s="127"/>
      <c r="AA2130" s="127"/>
      <c r="AB2130" s="127"/>
      <c r="AC2130" s="127"/>
      <c r="AD2130" s="127"/>
      <c r="AE2130" s="127"/>
      <c r="AF2130" s="127"/>
      <c r="AG2130" s="127"/>
      <c r="AH2130" s="127"/>
      <c r="AI2130" s="127"/>
      <c r="AJ2130" s="127"/>
      <c r="AK2130" s="127"/>
      <c r="AL2130" s="127"/>
      <c r="AM2130" s="127"/>
      <c r="AN2130" s="127"/>
      <c r="AO2130" s="127"/>
      <c r="AP2130" s="127"/>
      <c r="AR2130" s="113"/>
      <c r="AS2130" s="113"/>
      <c r="AT2130" s="113"/>
    </row>
    <row r="2131" spans="1:46" s="114" customFormat="1" x14ac:dyDescent="0.2">
      <c r="A2131" s="113"/>
      <c r="B2131" s="120"/>
      <c r="C2131" s="120"/>
      <c r="D2131" s="120"/>
      <c r="E2131" s="120"/>
      <c r="F2131" s="120"/>
      <c r="G2131" s="120"/>
      <c r="H2131" s="120"/>
      <c r="I2131" s="120"/>
      <c r="J2131" s="120"/>
      <c r="K2131" s="120"/>
      <c r="L2131" s="120"/>
      <c r="M2131" s="120"/>
      <c r="N2131" s="120"/>
      <c r="O2131" s="120"/>
      <c r="P2131" s="120"/>
      <c r="Q2131" s="120"/>
      <c r="R2131" s="120"/>
      <c r="S2131" s="120"/>
      <c r="T2131" s="120"/>
      <c r="U2131" s="120"/>
      <c r="V2131" s="120"/>
      <c r="W2131" s="120"/>
      <c r="X2131" s="120"/>
      <c r="Y2131" s="127"/>
      <c r="Z2131" s="127"/>
      <c r="AA2131" s="127"/>
      <c r="AB2131" s="127"/>
      <c r="AC2131" s="127"/>
      <c r="AD2131" s="127"/>
      <c r="AE2131" s="127"/>
      <c r="AF2131" s="127"/>
      <c r="AG2131" s="127"/>
      <c r="AH2131" s="127"/>
      <c r="AI2131" s="127"/>
      <c r="AJ2131" s="127"/>
      <c r="AK2131" s="127"/>
      <c r="AL2131" s="127"/>
      <c r="AM2131" s="127"/>
      <c r="AN2131" s="127"/>
      <c r="AO2131" s="127"/>
      <c r="AP2131" s="127"/>
      <c r="AR2131" s="113"/>
      <c r="AS2131" s="113"/>
      <c r="AT2131" s="113"/>
    </row>
    <row r="2132" spans="1:46" s="114" customFormat="1" x14ac:dyDescent="0.2">
      <c r="A2132" s="113"/>
      <c r="B2132" s="120"/>
      <c r="C2132" s="120"/>
      <c r="D2132" s="120"/>
      <c r="E2132" s="120"/>
      <c r="F2132" s="120"/>
      <c r="G2132" s="120"/>
      <c r="H2132" s="120"/>
      <c r="I2132" s="120"/>
      <c r="J2132" s="120"/>
      <c r="K2132" s="120"/>
      <c r="L2132" s="120"/>
      <c r="M2132" s="120"/>
      <c r="N2132" s="120"/>
      <c r="O2132" s="120"/>
      <c r="P2132" s="120"/>
      <c r="Q2132" s="120"/>
      <c r="R2132" s="120"/>
      <c r="S2132" s="120"/>
      <c r="T2132" s="120"/>
      <c r="U2132" s="120"/>
      <c r="V2132" s="120"/>
      <c r="W2132" s="120"/>
      <c r="X2132" s="120"/>
      <c r="Y2132" s="127"/>
      <c r="Z2132" s="127"/>
      <c r="AA2132" s="127"/>
      <c r="AB2132" s="127"/>
      <c r="AC2132" s="127"/>
      <c r="AD2132" s="127"/>
      <c r="AE2132" s="127"/>
      <c r="AF2132" s="127"/>
      <c r="AG2132" s="127"/>
      <c r="AH2132" s="127"/>
      <c r="AI2132" s="127"/>
      <c r="AJ2132" s="127"/>
      <c r="AK2132" s="127"/>
      <c r="AL2132" s="127"/>
      <c r="AM2132" s="127"/>
      <c r="AN2132" s="127"/>
      <c r="AO2132" s="127"/>
      <c r="AP2132" s="127"/>
      <c r="AR2132" s="113"/>
      <c r="AS2132" s="113"/>
      <c r="AT2132" s="113"/>
    </row>
    <row r="2133" spans="1:46" s="114" customFormat="1" x14ac:dyDescent="0.2">
      <c r="A2133" s="113"/>
      <c r="B2133" s="120"/>
      <c r="C2133" s="120"/>
      <c r="D2133" s="120"/>
      <c r="E2133" s="120"/>
      <c r="F2133" s="120"/>
      <c r="G2133" s="120"/>
      <c r="H2133" s="120"/>
      <c r="I2133" s="120"/>
      <c r="J2133" s="120"/>
      <c r="K2133" s="120"/>
      <c r="L2133" s="120"/>
      <c r="M2133" s="120"/>
      <c r="N2133" s="120"/>
      <c r="O2133" s="120"/>
      <c r="P2133" s="120"/>
      <c r="Q2133" s="120"/>
      <c r="R2133" s="120"/>
      <c r="S2133" s="120"/>
      <c r="T2133" s="120"/>
      <c r="U2133" s="120"/>
      <c r="V2133" s="120"/>
      <c r="W2133" s="120"/>
      <c r="X2133" s="120"/>
      <c r="Y2133" s="127"/>
      <c r="Z2133" s="127"/>
      <c r="AA2133" s="127"/>
      <c r="AB2133" s="127"/>
      <c r="AC2133" s="127"/>
      <c r="AD2133" s="127"/>
      <c r="AE2133" s="127"/>
      <c r="AF2133" s="127"/>
      <c r="AG2133" s="127"/>
      <c r="AH2133" s="127"/>
      <c r="AI2133" s="127"/>
      <c r="AJ2133" s="127"/>
      <c r="AK2133" s="127"/>
      <c r="AL2133" s="127"/>
      <c r="AM2133" s="127"/>
      <c r="AN2133" s="127"/>
      <c r="AO2133" s="127"/>
      <c r="AP2133" s="127"/>
      <c r="AR2133" s="113"/>
      <c r="AS2133" s="113"/>
      <c r="AT2133" s="113"/>
    </row>
    <row r="2134" spans="1:46" s="114" customFormat="1" x14ac:dyDescent="0.2">
      <c r="A2134" s="113"/>
      <c r="B2134" s="120"/>
      <c r="C2134" s="120"/>
      <c r="D2134" s="120"/>
      <c r="E2134" s="120"/>
      <c r="F2134" s="120"/>
      <c r="G2134" s="120"/>
      <c r="H2134" s="120"/>
      <c r="I2134" s="120"/>
      <c r="J2134" s="120"/>
      <c r="K2134" s="120"/>
      <c r="L2134" s="120"/>
      <c r="M2134" s="120"/>
      <c r="N2134" s="120"/>
      <c r="O2134" s="120"/>
      <c r="P2134" s="120"/>
      <c r="Q2134" s="120"/>
      <c r="R2134" s="120"/>
      <c r="S2134" s="120"/>
      <c r="T2134" s="120"/>
      <c r="U2134" s="120"/>
      <c r="V2134" s="120"/>
      <c r="W2134" s="120"/>
      <c r="X2134" s="120"/>
      <c r="Y2134" s="127"/>
      <c r="Z2134" s="127"/>
      <c r="AA2134" s="127"/>
      <c r="AB2134" s="127"/>
      <c r="AC2134" s="127"/>
      <c r="AD2134" s="127"/>
      <c r="AE2134" s="127"/>
      <c r="AF2134" s="127"/>
      <c r="AG2134" s="127"/>
      <c r="AH2134" s="127"/>
      <c r="AI2134" s="127"/>
      <c r="AJ2134" s="127"/>
      <c r="AK2134" s="127"/>
      <c r="AL2134" s="127"/>
      <c r="AM2134" s="127"/>
      <c r="AN2134" s="127"/>
      <c r="AO2134" s="127"/>
      <c r="AP2134" s="127"/>
      <c r="AR2134" s="113"/>
      <c r="AS2134" s="113"/>
      <c r="AT2134" s="113"/>
    </row>
    <row r="2135" spans="1:46" s="114" customFormat="1" x14ac:dyDescent="0.2">
      <c r="A2135" s="113"/>
      <c r="B2135" s="120"/>
      <c r="C2135" s="120"/>
      <c r="D2135" s="120"/>
      <c r="E2135" s="120"/>
      <c r="F2135" s="120"/>
      <c r="G2135" s="120"/>
      <c r="H2135" s="120"/>
      <c r="I2135" s="120"/>
      <c r="J2135" s="120"/>
      <c r="K2135" s="120"/>
      <c r="L2135" s="120"/>
      <c r="M2135" s="120"/>
      <c r="N2135" s="120"/>
      <c r="O2135" s="120"/>
      <c r="P2135" s="120"/>
      <c r="Q2135" s="120"/>
      <c r="R2135" s="120"/>
      <c r="S2135" s="120"/>
      <c r="T2135" s="120"/>
      <c r="U2135" s="120"/>
      <c r="V2135" s="120"/>
      <c r="W2135" s="120"/>
      <c r="X2135" s="120"/>
      <c r="Y2135" s="127"/>
      <c r="Z2135" s="127"/>
      <c r="AA2135" s="127"/>
      <c r="AB2135" s="127"/>
      <c r="AC2135" s="127"/>
      <c r="AD2135" s="127"/>
      <c r="AE2135" s="127"/>
      <c r="AF2135" s="127"/>
      <c r="AG2135" s="127"/>
      <c r="AH2135" s="127"/>
      <c r="AI2135" s="127"/>
      <c r="AJ2135" s="127"/>
      <c r="AK2135" s="127"/>
      <c r="AL2135" s="127"/>
      <c r="AM2135" s="127"/>
      <c r="AN2135" s="127"/>
      <c r="AO2135" s="127"/>
      <c r="AP2135" s="127"/>
      <c r="AR2135" s="113"/>
      <c r="AS2135" s="113"/>
      <c r="AT2135" s="113"/>
    </row>
    <row r="2136" spans="1:46" s="114" customFormat="1" x14ac:dyDescent="0.2">
      <c r="A2136" s="113"/>
      <c r="B2136" s="120"/>
      <c r="C2136" s="120"/>
      <c r="D2136" s="120"/>
      <c r="E2136" s="120"/>
      <c r="F2136" s="120"/>
      <c r="G2136" s="120"/>
      <c r="H2136" s="120"/>
      <c r="I2136" s="120"/>
      <c r="J2136" s="120"/>
      <c r="K2136" s="120"/>
      <c r="L2136" s="120"/>
      <c r="M2136" s="120"/>
      <c r="N2136" s="120"/>
      <c r="O2136" s="120"/>
      <c r="P2136" s="120"/>
      <c r="Q2136" s="120"/>
      <c r="R2136" s="120"/>
      <c r="S2136" s="120"/>
      <c r="T2136" s="120"/>
      <c r="U2136" s="120"/>
      <c r="V2136" s="120"/>
      <c r="W2136" s="120"/>
      <c r="X2136" s="120"/>
      <c r="Y2136" s="127"/>
      <c r="Z2136" s="127"/>
      <c r="AA2136" s="127"/>
      <c r="AB2136" s="127"/>
      <c r="AC2136" s="127"/>
      <c r="AD2136" s="127"/>
      <c r="AE2136" s="127"/>
      <c r="AF2136" s="127"/>
      <c r="AG2136" s="127"/>
      <c r="AH2136" s="127"/>
      <c r="AI2136" s="127"/>
      <c r="AJ2136" s="127"/>
      <c r="AK2136" s="127"/>
      <c r="AL2136" s="127"/>
      <c r="AM2136" s="127"/>
      <c r="AN2136" s="127"/>
      <c r="AO2136" s="127"/>
      <c r="AP2136" s="127"/>
      <c r="AR2136" s="113"/>
      <c r="AS2136" s="113"/>
      <c r="AT2136" s="113"/>
    </row>
    <row r="2137" spans="1:46" s="114" customFormat="1" x14ac:dyDescent="0.2">
      <c r="A2137" s="113"/>
      <c r="B2137" s="120"/>
      <c r="C2137" s="120"/>
      <c r="D2137" s="120"/>
      <c r="E2137" s="120"/>
      <c r="F2137" s="120"/>
      <c r="G2137" s="120"/>
      <c r="H2137" s="120"/>
      <c r="I2137" s="120"/>
      <c r="J2137" s="120"/>
      <c r="K2137" s="120"/>
      <c r="L2137" s="120"/>
      <c r="M2137" s="120"/>
      <c r="N2137" s="120"/>
      <c r="O2137" s="120"/>
      <c r="P2137" s="120"/>
      <c r="Q2137" s="120"/>
      <c r="R2137" s="120"/>
      <c r="S2137" s="120"/>
      <c r="T2137" s="120"/>
      <c r="U2137" s="120"/>
      <c r="V2137" s="120"/>
      <c r="W2137" s="120"/>
      <c r="X2137" s="120"/>
      <c r="Y2137" s="127"/>
      <c r="Z2137" s="127"/>
      <c r="AA2137" s="127"/>
      <c r="AB2137" s="127"/>
      <c r="AC2137" s="127"/>
      <c r="AD2137" s="127"/>
      <c r="AE2137" s="127"/>
      <c r="AF2137" s="127"/>
      <c r="AG2137" s="127"/>
      <c r="AH2137" s="127"/>
      <c r="AI2137" s="127"/>
      <c r="AJ2137" s="127"/>
      <c r="AK2137" s="127"/>
      <c r="AL2137" s="127"/>
      <c r="AM2137" s="127"/>
      <c r="AN2137" s="127"/>
      <c r="AO2137" s="127"/>
      <c r="AP2137" s="127"/>
      <c r="AR2137" s="113"/>
      <c r="AS2137" s="113"/>
      <c r="AT2137" s="113"/>
    </row>
    <row r="2138" spans="1:46" s="114" customFormat="1" x14ac:dyDescent="0.2">
      <c r="A2138" s="113"/>
      <c r="B2138" s="120"/>
      <c r="C2138" s="120"/>
      <c r="D2138" s="120"/>
      <c r="E2138" s="120"/>
      <c r="F2138" s="120"/>
      <c r="G2138" s="120"/>
      <c r="H2138" s="120"/>
      <c r="I2138" s="120"/>
      <c r="J2138" s="120"/>
      <c r="K2138" s="120"/>
      <c r="L2138" s="120"/>
      <c r="M2138" s="120"/>
      <c r="N2138" s="120"/>
      <c r="O2138" s="120"/>
      <c r="P2138" s="120"/>
      <c r="Q2138" s="120"/>
      <c r="R2138" s="120"/>
      <c r="S2138" s="120"/>
      <c r="T2138" s="120"/>
      <c r="U2138" s="120"/>
      <c r="V2138" s="120"/>
      <c r="W2138" s="120"/>
      <c r="X2138" s="120"/>
      <c r="Y2138" s="127"/>
      <c r="Z2138" s="127"/>
      <c r="AA2138" s="127"/>
      <c r="AB2138" s="127"/>
      <c r="AC2138" s="127"/>
      <c r="AD2138" s="127"/>
      <c r="AE2138" s="127"/>
      <c r="AF2138" s="127"/>
      <c r="AG2138" s="127"/>
      <c r="AH2138" s="127"/>
      <c r="AI2138" s="127"/>
      <c r="AJ2138" s="127"/>
      <c r="AK2138" s="127"/>
      <c r="AL2138" s="127"/>
      <c r="AM2138" s="127"/>
      <c r="AN2138" s="127"/>
      <c r="AO2138" s="127"/>
      <c r="AP2138" s="127"/>
      <c r="AR2138" s="113"/>
      <c r="AS2138" s="113"/>
      <c r="AT2138" s="113"/>
    </row>
    <row r="2139" spans="1:46" s="114" customFormat="1" x14ac:dyDescent="0.2">
      <c r="A2139" s="113"/>
      <c r="B2139" s="120"/>
      <c r="C2139" s="120"/>
      <c r="D2139" s="120"/>
      <c r="E2139" s="120"/>
      <c r="F2139" s="120"/>
      <c r="G2139" s="120"/>
      <c r="H2139" s="120"/>
      <c r="I2139" s="120"/>
      <c r="J2139" s="120"/>
      <c r="K2139" s="120"/>
      <c r="L2139" s="120"/>
      <c r="M2139" s="120"/>
      <c r="N2139" s="120"/>
      <c r="O2139" s="120"/>
      <c r="P2139" s="120"/>
      <c r="Q2139" s="120"/>
      <c r="R2139" s="120"/>
      <c r="S2139" s="120"/>
      <c r="T2139" s="120"/>
      <c r="U2139" s="120"/>
      <c r="V2139" s="120"/>
      <c r="W2139" s="120"/>
      <c r="X2139" s="120"/>
      <c r="Y2139" s="127"/>
      <c r="Z2139" s="127"/>
      <c r="AA2139" s="127"/>
      <c r="AB2139" s="127"/>
      <c r="AC2139" s="127"/>
      <c r="AD2139" s="127"/>
      <c r="AE2139" s="127"/>
      <c r="AF2139" s="127"/>
      <c r="AG2139" s="127"/>
      <c r="AH2139" s="127"/>
      <c r="AI2139" s="127"/>
      <c r="AJ2139" s="127"/>
      <c r="AK2139" s="127"/>
      <c r="AL2139" s="127"/>
      <c r="AM2139" s="127"/>
      <c r="AN2139" s="127"/>
      <c r="AO2139" s="127"/>
      <c r="AP2139" s="127"/>
      <c r="AR2139" s="113"/>
      <c r="AS2139" s="113"/>
      <c r="AT2139" s="113"/>
    </row>
    <row r="2140" spans="1:46" s="114" customFormat="1" x14ac:dyDescent="0.2">
      <c r="A2140" s="113"/>
      <c r="B2140" s="120"/>
      <c r="C2140" s="120"/>
      <c r="D2140" s="120"/>
      <c r="E2140" s="120"/>
      <c r="F2140" s="120"/>
      <c r="G2140" s="120"/>
      <c r="H2140" s="120"/>
      <c r="I2140" s="120"/>
      <c r="J2140" s="120"/>
      <c r="K2140" s="120"/>
      <c r="L2140" s="120"/>
      <c r="M2140" s="120"/>
      <c r="N2140" s="120"/>
      <c r="O2140" s="120"/>
      <c r="P2140" s="120"/>
      <c r="Q2140" s="120"/>
      <c r="R2140" s="120"/>
      <c r="S2140" s="120"/>
      <c r="T2140" s="120"/>
      <c r="U2140" s="120"/>
      <c r="V2140" s="120"/>
      <c r="W2140" s="120"/>
      <c r="X2140" s="120"/>
      <c r="Y2140" s="127"/>
      <c r="Z2140" s="127"/>
      <c r="AA2140" s="127"/>
      <c r="AB2140" s="127"/>
      <c r="AC2140" s="127"/>
      <c r="AD2140" s="127"/>
      <c r="AE2140" s="127"/>
      <c r="AF2140" s="127"/>
      <c r="AG2140" s="127"/>
      <c r="AH2140" s="127"/>
      <c r="AI2140" s="127"/>
      <c r="AJ2140" s="127"/>
      <c r="AK2140" s="127"/>
      <c r="AL2140" s="127"/>
      <c r="AM2140" s="127"/>
      <c r="AN2140" s="127"/>
      <c r="AO2140" s="127"/>
      <c r="AP2140" s="127"/>
      <c r="AR2140" s="113"/>
      <c r="AS2140" s="113"/>
      <c r="AT2140" s="113"/>
    </row>
    <row r="2141" spans="1:46" s="114" customFormat="1" x14ac:dyDescent="0.2">
      <c r="A2141" s="113"/>
      <c r="B2141" s="120"/>
      <c r="C2141" s="120"/>
      <c r="D2141" s="120"/>
      <c r="E2141" s="120"/>
      <c r="F2141" s="120"/>
      <c r="G2141" s="120"/>
      <c r="H2141" s="120"/>
      <c r="I2141" s="120"/>
      <c r="J2141" s="120"/>
      <c r="K2141" s="120"/>
      <c r="L2141" s="120"/>
      <c r="M2141" s="120"/>
      <c r="N2141" s="120"/>
      <c r="O2141" s="120"/>
      <c r="P2141" s="120"/>
      <c r="Q2141" s="120"/>
      <c r="R2141" s="120"/>
      <c r="S2141" s="120"/>
      <c r="T2141" s="120"/>
      <c r="U2141" s="120"/>
      <c r="V2141" s="120"/>
      <c r="W2141" s="120"/>
      <c r="X2141" s="120"/>
      <c r="Y2141" s="127"/>
      <c r="Z2141" s="127"/>
      <c r="AA2141" s="127"/>
      <c r="AB2141" s="127"/>
      <c r="AC2141" s="127"/>
      <c r="AD2141" s="127"/>
      <c r="AE2141" s="127"/>
      <c r="AF2141" s="127"/>
      <c r="AG2141" s="127"/>
      <c r="AH2141" s="127"/>
      <c r="AI2141" s="127"/>
      <c r="AJ2141" s="127"/>
      <c r="AK2141" s="127"/>
      <c r="AL2141" s="127"/>
      <c r="AM2141" s="127"/>
      <c r="AN2141" s="127"/>
      <c r="AO2141" s="127"/>
      <c r="AP2141" s="127"/>
      <c r="AR2141" s="113"/>
      <c r="AS2141" s="113"/>
      <c r="AT2141" s="113"/>
    </row>
    <row r="2142" spans="1:46" s="114" customFormat="1" x14ac:dyDescent="0.2">
      <c r="A2142" s="113"/>
      <c r="B2142" s="120"/>
      <c r="C2142" s="120"/>
      <c r="D2142" s="120"/>
      <c r="E2142" s="120"/>
      <c r="F2142" s="120"/>
      <c r="G2142" s="120"/>
      <c r="H2142" s="120"/>
      <c r="I2142" s="120"/>
      <c r="J2142" s="120"/>
      <c r="K2142" s="120"/>
      <c r="L2142" s="120"/>
      <c r="M2142" s="120"/>
      <c r="N2142" s="120"/>
      <c r="O2142" s="120"/>
      <c r="P2142" s="120"/>
      <c r="Q2142" s="120"/>
      <c r="R2142" s="120"/>
      <c r="S2142" s="120"/>
      <c r="T2142" s="120"/>
      <c r="U2142" s="120"/>
      <c r="V2142" s="120"/>
      <c r="W2142" s="120"/>
      <c r="X2142" s="120"/>
      <c r="Y2142" s="127"/>
      <c r="Z2142" s="127"/>
      <c r="AA2142" s="127"/>
      <c r="AB2142" s="127"/>
      <c r="AC2142" s="127"/>
      <c r="AD2142" s="127"/>
      <c r="AE2142" s="127"/>
      <c r="AF2142" s="127"/>
      <c r="AG2142" s="127"/>
      <c r="AH2142" s="127"/>
      <c r="AI2142" s="127"/>
      <c r="AJ2142" s="127"/>
      <c r="AK2142" s="127"/>
      <c r="AL2142" s="127"/>
      <c r="AM2142" s="127"/>
      <c r="AN2142" s="127"/>
      <c r="AO2142" s="127"/>
      <c r="AP2142" s="127"/>
      <c r="AR2142" s="113"/>
      <c r="AS2142" s="113"/>
      <c r="AT2142" s="113"/>
    </row>
    <row r="2143" spans="1:46" s="114" customFormat="1" x14ac:dyDescent="0.2">
      <c r="A2143" s="113"/>
      <c r="B2143" s="120"/>
      <c r="C2143" s="120"/>
      <c r="D2143" s="120"/>
      <c r="E2143" s="120"/>
      <c r="F2143" s="120"/>
      <c r="G2143" s="120"/>
      <c r="H2143" s="120"/>
      <c r="I2143" s="120"/>
      <c r="J2143" s="120"/>
      <c r="K2143" s="120"/>
      <c r="L2143" s="120"/>
      <c r="M2143" s="120"/>
      <c r="N2143" s="120"/>
      <c r="O2143" s="120"/>
      <c r="P2143" s="120"/>
      <c r="Q2143" s="120"/>
      <c r="R2143" s="120"/>
      <c r="S2143" s="120"/>
      <c r="T2143" s="120"/>
      <c r="U2143" s="120"/>
      <c r="V2143" s="120"/>
      <c r="W2143" s="120"/>
      <c r="X2143" s="120"/>
      <c r="Y2143" s="127"/>
      <c r="Z2143" s="127"/>
      <c r="AA2143" s="127"/>
      <c r="AB2143" s="127"/>
      <c r="AC2143" s="127"/>
      <c r="AD2143" s="127"/>
      <c r="AE2143" s="127"/>
      <c r="AF2143" s="127"/>
      <c r="AG2143" s="127"/>
      <c r="AH2143" s="127"/>
      <c r="AI2143" s="127"/>
      <c r="AJ2143" s="127"/>
      <c r="AK2143" s="127"/>
      <c r="AL2143" s="127"/>
      <c r="AM2143" s="127"/>
      <c r="AN2143" s="127"/>
      <c r="AO2143" s="127"/>
      <c r="AP2143" s="127"/>
      <c r="AR2143" s="113"/>
      <c r="AS2143" s="113"/>
      <c r="AT2143" s="113"/>
    </row>
    <row r="2144" spans="1:46" s="114" customFormat="1" x14ac:dyDescent="0.2">
      <c r="A2144" s="113"/>
      <c r="B2144" s="120"/>
      <c r="C2144" s="120"/>
      <c r="D2144" s="120"/>
      <c r="E2144" s="120"/>
      <c r="F2144" s="120"/>
      <c r="G2144" s="120"/>
      <c r="H2144" s="120"/>
      <c r="I2144" s="120"/>
      <c r="J2144" s="120"/>
      <c r="K2144" s="120"/>
      <c r="L2144" s="120"/>
      <c r="M2144" s="120"/>
      <c r="N2144" s="120"/>
      <c r="O2144" s="120"/>
      <c r="P2144" s="120"/>
      <c r="Q2144" s="120"/>
      <c r="R2144" s="120"/>
      <c r="S2144" s="120"/>
      <c r="T2144" s="120"/>
      <c r="U2144" s="120"/>
      <c r="V2144" s="120"/>
      <c r="W2144" s="120"/>
      <c r="X2144" s="120"/>
      <c r="Y2144" s="127"/>
      <c r="Z2144" s="127"/>
      <c r="AA2144" s="127"/>
      <c r="AB2144" s="127"/>
      <c r="AC2144" s="127"/>
      <c r="AD2144" s="127"/>
      <c r="AE2144" s="127"/>
      <c r="AF2144" s="127"/>
      <c r="AG2144" s="127"/>
      <c r="AH2144" s="127"/>
      <c r="AI2144" s="127"/>
      <c r="AJ2144" s="127"/>
      <c r="AK2144" s="127"/>
      <c r="AL2144" s="127"/>
      <c r="AM2144" s="127"/>
      <c r="AN2144" s="127"/>
      <c r="AO2144" s="127"/>
      <c r="AP2144" s="127"/>
      <c r="AR2144" s="113"/>
      <c r="AS2144" s="113"/>
      <c r="AT2144" s="113"/>
    </row>
    <row r="2145" spans="1:46" s="114" customFormat="1" x14ac:dyDescent="0.2">
      <c r="A2145" s="113"/>
      <c r="B2145" s="120"/>
      <c r="C2145" s="120"/>
      <c r="D2145" s="120"/>
      <c r="E2145" s="120"/>
      <c r="F2145" s="120"/>
      <c r="G2145" s="120"/>
      <c r="H2145" s="120"/>
      <c r="I2145" s="120"/>
      <c r="J2145" s="120"/>
      <c r="K2145" s="120"/>
      <c r="L2145" s="120"/>
      <c r="M2145" s="120"/>
      <c r="N2145" s="120"/>
      <c r="O2145" s="120"/>
      <c r="P2145" s="120"/>
      <c r="Q2145" s="120"/>
      <c r="R2145" s="120"/>
      <c r="S2145" s="120"/>
      <c r="T2145" s="120"/>
      <c r="U2145" s="120"/>
      <c r="V2145" s="120"/>
      <c r="W2145" s="120"/>
      <c r="X2145" s="120"/>
      <c r="Y2145" s="127"/>
      <c r="Z2145" s="127"/>
      <c r="AA2145" s="127"/>
      <c r="AB2145" s="127"/>
      <c r="AC2145" s="127"/>
      <c r="AD2145" s="127"/>
      <c r="AE2145" s="127"/>
      <c r="AF2145" s="127"/>
      <c r="AG2145" s="127"/>
      <c r="AH2145" s="127"/>
      <c r="AI2145" s="127"/>
      <c r="AJ2145" s="127"/>
      <c r="AK2145" s="127"/>
      <c r="AL2145" s="127"/>
      <c r="AM2145" s="127"/>
      <c r="AN2145" s="127"/>
      <c r="AO2145" s="127"/>
      <c r="AP2145" s="127"/>
      <c r="AR2145" s="113"/>
      <c r="AS2145" s="113"/>
      <c r="AT2145" s="113"/>
    </row>
    <row r="2146" spans="1:46" s="114" customFormat="1" x14ac:dyDescent="0.2">
      <c r="A2146" s="113"/>
      <c r="B2146" s="120"/>
      <c r="C2146" s="120"/>
      <c r="D2146" s="120"/>
      <c r="E2146" s="120"/>
      <c r="F2146" s="120"/>
      <c r="G2146" s="120"/>
      <c r="H2146" s="120"/>
      <c r="I2146" s="120"/>
      <c r="J2146" s="120"/>
      <c r="K2146" s="120"/>
      <c r="L2146" s="120"/>
      <c r="M2146" s="120"/>
      <c r="N2146" s="120"/>
      <c r="O2146" s="120"/>
      <c r="P2146" s="120"/>
      <c r="Q2146" s="120"/>
      <c r="R2146" s="120"/>
      <c r="S2146" s="120"/>
      <c r="T2146" s="120"/>
      <c r="U2146" s="120"/>
      <c r="V2146" s="120"/>
      <c r="W2146" s="120"/>
      <c r="X2146" s="120"/>
      <c r="Y2146" s="127"/>
      <c r="Z2146" s="127"/>
      <c r="AA2146" s="127"/>
      <c r="AB2146" s="127"/>
      <c r="AC2146" s="127"/>
      <c r="AD2146" s="127"/>
      <c r="AE2146" s="127"/>
      <c r="AF2146" s="127"/>
      <c r="AG2146" s="127"/>
      <c r="AH2146" s="127"/>
      <c r="AI2146" s="127"/>
      <c r="AJ2146" s="127"/>
      <c r="AK2146" s="127"/>
      <c r="AL2146" s="127"/>
      <c r="AM2146" s="127"/>
      <c r="AN2146" s="127"/>
      <c r="AO2146" s="127"/>
      <c r="AP2146" s="127"/>
      <c r="AR2146" s="113"/>
      <c r="AS2146" s="113"/>
      <c r="AT2146" s="113"/>
    </row>
    <row r="2147" spans="1:46" s="114" customFormat="1" x14ac:dyDescent="0.2">
      <c r="A2147" s="113"/>
      <c r="B2147" s="120"/>
      <c r="C2147" s="120"/>
      <c r="D2147" s="120"/>
      <c r="E2147" s="120"/>
      <c r="F2147" s="120"/>
      <c r="G2147" s="120"/>
      <c r="H2147" s="120"/>
      <c r="I2147" s="120"/>
      <c r="J2147" s="120"/>
      <c r="K2147" s="120"/>
      <c r="L2147" s="120"/>
      <c r="M2147" s="120"/>
      <c r="N2147" s="120"/>
      <c r="O2147" s="120"/>
      <c r="P2147" s="120"/>
      <c r="Q2147" s="120"/>
      <c r="R2147" s="120"/>
      <c r="S2147" s="120"/>
      <c r="T2147" s="120"/>
      <c r="U2147" s="120"/>
      <c r="V2147" s="120"/>
      <c r="W2147" s="120"/>
      <c r="X2147" s="120"/>
      <c r="Y2147" s="127"/>
      <c r="Z2147" s="127"/>
      <c r="AA2147" s="127"/>
      <c r="AB2147" s="127"/>
      <c r="AC2147" s="127"/>
      <c r="AD2147" s="127"/>
      <c r="AE2147" s="127"/>
      <c r="AF2147" s="127"/>
      <c r="AG2147" s="127"/>
      <c r="AH2147" s="127"/>
      <c r="AI2147" s="127"/>
      <c r="AJ2147" s="127"/>
      <c r="AK2147" s="127"/>
      <c r="AL2147" s="127"/>
      <c r="AM2147" s="127"/>
      <c r="AN2147" s="127"/>
      <c r="AO2147" s="127"/>
      <c r="AP2147" s="127"/>
      <c r="AR2147" s="113"/>
      <c r="AS2147" s="113"/>
      <c r="AT2147" s="113"/>
    </row>
    <row r="2148" spans="1:46" s="114" customFormat="1" x14ac:dyDescent="0.2">
      <c r="A2148" s="113"/>
      <c r="B2148" s="120"/>
      <c r="C2148" s="120"/>
      <c r="D2148" s="120"/>
      <c r="E2148" s="120"/>
      <c r="F2148" s="120"/>
      <c r="G2148" s="120"/>
      <c r="H2148" s="120"/>
      <c r="I2148" s="120"/>
      <c r="J2148" s="120"/>
      <c r="K2148" s="120"/>
      <c r="L2148" s="120"/>
      <c r="M2148" s="120"/>
      <c r="N2148" s="120"/>
      <c r="O2148" s="120"/>
      <c r="P2148" s="120"/>
      <c r="Q2148" s="120"/>
      <c r="R2148" s="120"/>
      <c r="S2148" s="120"/>
      <c r="T2148" s="120"/>
      <c r="U2148" s="120"/>
      <c r="V2148" s="120"/>
      <c r="W2148" s="120"/>
      <c r="X2148" s="120"/>
      <c r="Y2148" s="127"/>
      <c r="Z2148" s="127"/>
      <c r="AA2148" s="127"/>
      <c r="AB2148" s="127"/>
      <c r="AC2148" s="127"/>
      <c r="AD2148" s="127"/>
      <c r="AE2148" s="127"/>
      <c r="AF2148" s="127"/>
      <c r="AG2148" s="127"/>
      <c r="AH2148" s="127"/>
      <c r="AI2148" s="127"/>
      <c r="AJ2148" s="127"/>
      <c r="AK2148" s="127"/>
      <c r="AL2148" s="127"/>
      <c r="AM2148" s="127"/>
      <c r="AN2148" s="127"/>
      <c r="AO2148" s="127"/>
      <c r="AP2148" s="127"/>
      <c r="AR2148" s="113"/>
      <c r="AS2148" s="113"/>
      <c r="AT2148" s="113"/>
    </row>
    <row r="2149" spans="1:46" s="114" customFormat="1" x14ac:dyDescent="0.2">
      <c r="A2149" s="113"/>
      <c r="B2149" s="120"/>
      <c r="C2149" s="120"/>
      <c r="D2149" s="120"/>
      <c r="E2149" s="120"/>
      <c r="F2149" s="120"/>
      <c r="G2149" s="120"/>
      <c r="H2149" s="120"/>
      <c r="I2149" s="120"/>
      <c r="J2149" s="120"/>
      <c r="K2149" s="120"/>
      <c r="L2149" s="120"/>
      <c r="M2149" s="120"/>
      <c r="N2149" s="120"/>
      <c r="O2149" s="120"/>
      <c r="P2149" s="120"/>
      <c r="Q2149" s="120"/>
      <c r="R2149" s="120"/>
      <c r="S2149" s="120"/>
      <c r="T2149" s="120"/>
      <c r="U2149" s="120"/>
      <c r="V2149" s="120"/>
      <c r="W2149" s="120"/>
      <c r="X2149" s="120"/>
      <c r="Y2149" s="127"/>
      <c r="Z2149" s="127"/>
      <c r="AA2149" s="127"/>
      <c r="AB2149" s="127"/>
      <c r="AC2149" s="127"/>
      <c r="AD2149" s="127"/>
      <c r="AE2149" s="127"/>
      <c r="AF2149" s="127"/>
      <c r="AG2149" s="127"/>
      <c r="AH2149" s="127"/>
      <c r="AI2149" s="127"/>
      <c r="AJ2149" s="127"/>
      <c r="AK2149" s="127"/>
      <c r="AL2149" s="127"/>
      <c r="AM2149" s="127"/>
      <c r="AN2149" s="127"/>
      <c r="AO2149" s="127"/>
      <c r="AP2149" s="127"/>
      <c r="AR2149" s="113"/>
      <c r="AS2149" s="113"/>
      <c r="AT2149" s="113"/>
    </row>
    <row r="2150" spans="1:46" s="114" customFormat="1" x14ac:dyDescent="0.2">
      <c r="A2150" s="113"/>
      <c r="B2150" s="120"/>
      <c r="C2150" s="120"/>
      <c r="D2150" s="120"/>
      <c r="E2150" s="120"/>
      <c r="F2150" s="120"/>
      <c r="G2150" s="120"/>
      <c r="H2150" s="120"/>
      <c r="I2150" s="120"/>
      <c r="J2150" s="120"/>
      <c r="K2150" s="120"/>
      <c r="L2150" s="120"/>
      <c r="M2150" s="120"/>
      <c r="N2150" s="120"/>
      <c r="O2150" s="120"/>
      <c r="P2150" s="120"/>
      <c r="Q2150" s="120"/>
      <c r="R2150" s="120"/>
      <c r="S2150" s="120"/>
      <c r="T2150" s="120"/>
      <c r="U2150" s="120"/>
      <c r="V2150" s="120"/>
      <c r="W2150" s="120"/>
      <c r="X2150" s="120"/>
      <c r="Y2150" s="127"/>
      <c r="Z2150" s="127"/>
      <c r="AA2150" s="127"/>
      <c r="AB2150" s="127"/>
      <c r="AC2150" s="127"/>
      <c r="AD2150" s="127"/>
      <c r="AE2150" s="127"/>
      <c r="AF2150" s="127"/>
      <c r="AG2150" s="127"/>
      <c r="AH2150" s="127"/>
      <c r="AI2150" s="127"/>
      <c r="AJ2150" s="127"/>
      <c r="AK2150" s="127"/>
      <c r="AL2150" s="127"/>
      <c r="AM2150" s="127"/>
      <c r="AN2150" s="127"/>
      <c r="AO2150" s="127"/>
      <c r="AP2150" s="127"/>
      <c r="AR2150" s="113"/>
      <c r="AS2150" s="113"/>
      <c r="AT2150" s="113"/>
    </row>
    <row r="2151" spans="1:46" s="114" customFormat="1" x14ac:dyDescent="0.2">
      <c r="A2151" s="113"/>
      <c r="B2151" s="120"/>
      <c r="C2151" s="120"/>
      <c r="D2151" s="120"/>
      <c r="E2151" s="120"/>
      <c r="F2151" s="120"/>
      <c r="G2151" s="120"/>
      <c r="H2151" s="120"/>
      <c r="I2151" s="120"/>
      <c r="J2151" s="120"/>
      <c r="K2151" s="120"/>
      <c r="L2151" s="120"/>
      <c r="M2151" s="120"/>
      <c r="N2151" s="120"/>
      <c r="O2151" s="120"/>
      <c r="P2151" s="120"/>
      <c r="Q2151" s="120"/>
      <c r="R2151" s="120"/>
      <c r="S2151" s="120"/>
      <c r="T2151" s="120"/>
      <c r="U2151" s="120"/>
      <c r="V2151" s="120"/>
      <c r="W2151" s="120"/>
      <c r="X2151" s="120"/>
      <c r="Y2151" s="127"/>
      <c r="Z2151" s="127"/>
      <c r="AA2151" s="127"/>
      <c r="AB2151" s="127"/>
      <c r="AC2151" s="127"/>
      <c r="AD2151" s="127"/>
      <c r="AE2151" s="127"/>
      <c r="AF2151" s="127"/>
      <c r="AG2151" s="127"/>
      <c r="AH2151" s="127"/>
      <c r="AI2151" s="127"/>
      <c r="AJ2151" s="127"/>
      <c r="AK2151" s="127"/>
      <c r="AL2151" s="127"/>
      <c r="AM2151" s="127"/>
      <c r="AN2151" s="127"/>
      <c r="AO2151" s="127"/>
      <c r="AP2151" s="127"/>
      <c r="AR2151" s="113"/>
      <c r="AS2151" s="113"/>
      <c r="AT2151" s="113"/>
    </row>
    <row r="2152" spans="1:46" s="114" customFormat="1" x14ac:dyDescent="0.2">
      <c r="A2152" s="113"/>
      <c r="B2152" s="120"/>
      <c r="C2152" s="120"/>
      <c r="D2152" s="120"/>
      <c r="E2152" s="120"/>
      <c r="F2152" s="120"/>
      <c r="G2152" s="120"/>
      <c r="H2152" s="120"/>
      <c r="I2152" s="120"/>
      <c r="J2152" s="120"/>
      <c r="K2152" s="120"/>
      <c r="L2152" s="120"/>
      <c r="M2152" s="120"/>
      <c r="N2152" s="120"/>
      <c r="O2152" s="120"/>
      <c r="P2152" s="120"/>
      <c r="Q2152" s="120"/>
      <c r="R2152" s="120"/>
      <c r="S2152" s="120"/>
      <c r="T2152" s="120"/>
      <c r="U2152" s="120"/>
      <c r="V2152" s="120"/>
      <c r="W2152" s="120"/>
      <c r="X2152" s="120"/>
      <c r="Y2152" s="127"/>
      <c r="Z2152" s="127"/>
      <c r="AA2152" s="127"/>
      <c r="AB2152" s="127"/>
      <c r="AC2152" s="127"/>
      <c r="AD2152" s="127"/>
      <c r="AE2152" s="127"/>
      <c r="AF2152" s="127"/>
      <c r="AG2152" s="127"/>
      <c r="AH2152" s="127"/>
      <c r="AI2152" s="127"/>
      <c r="AJ2152" s="127"/>
      <c r="AK2152" s="127"/>
      <c r="AL2152" s="127"/>
      <c r="AM2152" s="127"/>
      <c r="AN2152" s="127"/>
      <c r="AO2152" s="127"/>
      <c r="AP2152" s="127"/>
      <c r="AR2152" s="113"/>
      <c r="AS2152" s="113"/>
      <c r="AT2152" s="113"/>
    </row>
    <row r="2153" spans="1:46" s="114" customFormat="1" x14ac:dyDescent="0.2">
      <c r="A2153" s="113"/>
      <c r="B2153" s="120"/>
      <c r="C2153" s="120"/>
      <c r="D2153" s="120"/>
      <c r="E2153" s="120"/>
      <c r="F2153" s="120"/>
      <c r="G2153" s="120"/>
      <c r="H2153" s="120"/>
      <c r="I2153" s="120"/>
      <c r="J2153" s="120"/>
      <c r="K2153" s="120"/>
      <c r="L2153" s="120"/>
      <c r="M2153" s="120"/>
      <c r="N2153" s="120"/>
      <c r="O2153" s="120"/>
      <c r="P2153" s="120"/>
      <c r="Q2153" s="120"/>
      <c r="R2153" s="120"/>
      <c r="S2153" s="120"/>
      <c r="T2153" s="120"/>
      <c r="U2153" s="120"/>
      <c r="V2153" s="120"/>
      <c r="W2153" s="120"/>
      <c r="X2153" s="120"/>
      <c r="Y2153" s="127"/>
      <c r="Z2153" s="127"/>
      <c r="AA2153" s="127"/>
      <c r="AB2153" s="127"/>
      <c r="AC2153" s="127"/>
      <c r="AD2153" s="127"/>
      <c r="AE2153" s="127"/>
      <c r="AF2153" s="127"/>
      <c r="AG2153" s="127"/>
      <c r="AH2153" s="127"/>
      <c r="AI2153" s="127"/>
      <c r="AJ2153" s="127"/>
      <c r="AK2153" s="127"/>
      <c r="AL2153" s="127"/>
      <c r="AM2153" s="127"/>
      <c r="AN2153" s="127"/>
      <c r="AO2153" s="127"/>
      <c r="AP2153" s="127"/>
      <c r="AR2153" s="113"/>
      <c r="AS2153" s="113"/>
      <c r="AT2153" s="113"/>
    </row>
    <row r="2154" spans="1:46" s="114" customFormat="1" x14ac:dyDescent="0.2">
      <c r="A2154" s="113"/>
      <c r="B2154" s="120"/>
      <c r="C2154" s="120"/>
      <c r="D2154" s="120"/>
      <c r="E2154" s="120"/>
      <c r="F2154" s="120"/>
      <c r="G2154" s="120"/>
      <c r="H2154" s="120"/>
      <c r="I2154" s="120"/>
      <c r="J2154" s="120"/>
      <c r="K2154" s="120"/>
      <c r="L2154" s="120"/>
      <c r="M2154" s="120"/>
      <c r="N2154" s="120"/>
      <c r="O2154" s="120"/>
      <c r="P2154" s="120"/>
      <c r="Q2154" s="120"/>
      <c r="R2154" s="120"/>
      <c r="S2154" s="120"/>
      <c r="T2154" s="120"/>
      <c r="U2154" s="120"/>
      <c r="V2154" s="120"/>
      <c r="W2154" s="120"/>
      <c r="X2154" s="120"/>
      <c r="Y2154" s="127"/>
      <c r="Z2154" s="127"/>
      <c r="AA2154" s="127"/>
      <c r="AB2154" s="127"/>
      <c r="AC2154" s="127"/>
      <c r="AD2154" s="127"/>
      <c r="AE2154" s="127"/>
      <c r="AF2154" s="127"/>
      <c r="AG2154" s="127"/>
      <c r="AH2154" s="127"/>
      <c r="AI2154" s="127"/>
      <c r="AJ2154" s="127"/>
      <c r="AK2154" s="127"/>
      <c r="AL2154" s="127"/>
      <c r="AM2154" s="127"/>
      <c r="AN2154" s="127"/>
      <c r="AO2154" s="127"/>
      <c r="AP2154" s="127"/>
      <c r="AR2154" s="113"/>
      <c r="AS2154" s="113"/>
      <c r="AT2154" s="113"/>
    </row>
    <row r="2155" spans="1:46" s="114" customFormat="1" x14ac:dyDescent="0.2">
      <c r="A2155" s="113"/>
      <c r="B2155" s="120"/>
      <c r="C2155" s="120"/>
      <c r="D2155" s="120"/>
      <c r="E2155" s="120"/>
      <c r="F2155" s="120"/>
      <c r="G2155" s="120"/>
      <c r="H2155" s="120"/>
      <c r="I2155" s="120"/>
      <c r="J2155" s="120"/>
      <c r="K2155" s="120"/>
      <c r="L2155" s="120"/>
      <c r="M2155" s="120"/>
      <c r="N2155" s="120"/>
      <c r="O2155" s="120"/>
      <c r="P2155" s="120"/>
      <c r="Q2155" s="120"/>
      <c r="R2155" s="120"/>
      <c r="S2155" s="120"/>
      <c r="T2155" s="120"/>
      <c r="U2155" s="120"/>
      <c r="V2155" s="120"/>
      <c r="W2155" s="120"/>
      <c r="X2155" s="120"/>
      <c r="Y2155" s="127"/>
      <c r="Z2155" s="127"/>
      <c r="AA2155" s="127"/>
      <c r="AB2155" s="127"/>
      <c r="AC2155" s="127"/>
      <c r="AD2155" s="127"/>
      <c r="AE2155" s="127"/>
      <c r="AF2155" s="127"/>
      <c r="AG2155" s="127"/>
      <c r="AH2155" s="127"/>
      <c r="AI2155" s="127"/>
      <c r="AJ2155" s="127"/>
      <c r="AK2155" s="127"/>
      <c r="AL2155" s="127"/>
      <c r="AM2155" s="127"/>
      <c r="AN2155" s="127"/>
      <c r="AO2155" s="127"/>
      <c r="AP2155" s="127"/>
      <c r="AR2155" s="113"/>
      <c r="AS2155" s="113"/>
      <c r="AT2155" s="113"/>
    </row>
    <row r="2156" spans="1:46" s="114" customFormat="1" x14ac:dyDescent="0.2">
      <c r="A2156" s="113"/>
      <c r="B2156" s="120"/>
      <c r="C2156" s="120"/>
      <c r="D2156" s="120"/>
      <c r="E2156" s="120"/>
      <c r="F2156" s="120"/>
      <c r="G2156" s="120"/>
      <c r="H2156" s="120"/>
      <c r="I2156" s="120"/>
      <c r="J2156" s="120"/>
      <c r="K2156" s="120"/>
      <c r="L2156" s="120"/>
      <c r="M2156" s="120"/>
      <c r="N2156" s="120"/>
      <c r="O2156" s="120"/>
      <c r="P2156" s="120"/>
      <c r="Q2156" s="120"/>
      <c r="R2156" s="120"/>
      <c r="S2156" s="120"/>
      <c r="T2156" s="120"/>
      <c r="U2156" s="120"/>
      <c r="V2156" s="120"/>
      <c r="W2156" s="120"/>
      <c r="X2156" s="120"/>
      <c r="Y2156" s="127"/>
      <c r="Z2156" s="127"/>
      <c r="AA2156" s="127"/>
      <c r="AB2156" s="127"/>
      <c r="AC2156" s="127"/>
      <c r="AD2156" s="127"/>
      <c r="AE2156" s="127"/>
      <c r="AF2156" s="127"/>
      <c r="AG2156" s="127"/>
      <c r="AH2156" s="127"/>
      <c r="AI2156" s="127"/>
      <c r="AJ2156" s="127"/>
      <c r="AK2156" s="127"/>
      <c r="AL2156" s="127"/>
      <c r="AM2156" s="127"/>
      <c r="AN2156" s="127"/>
      <c r="AO2156" s="127"/>
      <c r="AP2156" s="127"/>
      <c r="AR2156" s="113"/>
      <c r="AS2156" s="113"/>
      <c r="AT2156" s="113"/>
    </row>
    <row r="2157" spans="1:46" s="114" customFormat="1" x14ac:dyDescent="0.2">
      <c r="A2157" s="113"/>
      <c r="B2157" s="120"/>
      <c r="C2157" s="120"/>
      <c r="D2157" s="120"/>
      <c r="E2157" s="120"/>
      <c r="F2157" s="120"/>
      <c r="G2157" s="120"/>
      <c r="H2157" s="120"/>
      <c r="I2157" s="120"/>
      <c r="J2157" s="120"/>
      <c r="K2157" s="120"/>
      <c r="L2157" s="120"/>
      <c r="M2157" s="120"/>
      <c r="N2157" s="120"/>
      <c r="O2157" s="120"/>
      <c r="P2157" s="120"/>
      <c r="Q2157" s="120"/>
      <c r="R2157" s="120"/>
      <c r="S2157" s="120"/>
      <c r="T2157" s="120"/>
      <c r="U2157" s="120"/>
      <c r="V2157" s="120"/>
      <c r="W2157" s="120"/>
      <c r="X2157" s="120"/>
      <c r="Y2157" s="127"/>
      <c r="Z2157" s="127"/>
      <c r="AA2157" s="127"/>
      <c r="AB2157" s="127"/>
      <c r="AC2157" s="127"/>
      <c r="AD2157" s="127"/>
      <c r="AE2157" s="127"/>
      <c r="AF2157" s="127"/>
      <c r="AG2157" s="127"/>
      <c r="AH2157" s="127"/>
      <c r="AI2157" s="127"/>
      <c r="AJ2157" s="127"/>
      <c r="AK2157" s="127"/>
      <c r="AL2157" s="127"/>
      <c r="AM2157" s="127"/>
      <c r="AN2157" s="127"/>
      <c r="AO2157" s="127"/>
      <c r="AP2157" s="127"/>
      <c r="AR2157" s="113"/>
      <c r="AS2157" s="113"/>
      <c r="AT2157" s="113"/>
    </row>
    <row r="2158" spans="1:46" s="114" customFormat="1" x14ac:dyDescent="0.2">
      <c r="A2158" s="113"/>
      <c r="B2158" s="120"/>
      <c r="C2158" s="120"/>
      <c r="D2158" s="120"/>
      <c r="E2158" s="120"/>
      <c r="F2158" s="120"/>
      <c r="G2158" s="120"/>
      <c r="H2158" s="120"/>
      <c r="I2158" s="120"/>
      <c r="J2158" s="120"/>
      <c r="K2158" s="120"/>
      <c r="L2158" s="120"/>
      <c r="M2158" s="120"/>
      <c r="N2158" s="120"/>
      <c r="O2158" s="120"/>
      <c r="P2158" s="120"/>
      <c r="Q2158" s="120"/>
      <c r="R2158" s="120"/>
      <c r="S2158" s="120"/>
      <c r="T2158" s="120"/>
      <c r="U2158" s="120"/>
      <c r="V2158" s="120"/>
      <c r="W2158" s="120"/>
      <c r="X2158" s="120"/>
      <c r="Y2158" s="127"/>
      <c r="Z2158" s="127"/>
      <c r="AA2158" s="127"/>
      <c r="AB2158" s="127"/>
      <c r="AC2158" s="127"/>
      <c r="AD2158" s="127"/>
      <c r="AE2158" s="127"/>
      <c r="AF2158" s="127"/>
      <c r="AG2158" s="127"/>
      <c r="AH2158" s="127"/>
      <c r="AI2158" s="127"/>
      <c r="AJ2158" s="127"/>
      <c r="AK2158" s="127"/>
      <c r="AL2158" s="127"/>
      <c r="AM2158" s="127"/>
      <c r="AN2158" s="127"/>
      <c r="AO2158" s="127"/>
      <c r="AP2158" s="127"/>
      <c r="AR2158" s="113"/>
      <c r="AS2158" s="113"/>
      <c r="AT2158" s="113"/>
    </row>
    <row r="2159" spans="1:46" s="114" customFormat="1" x14ac:dyDescent="0.2">
      <c r="A2159" s="113"/>
      <c r="B2159" s="120"/>
      <c r="C2159" s="120"/>
      <c r="D2159" s="120"/>
      <c r="E2159" s="120"/>
      <c r="F2159" s="120"/>
      <c r="G2159" s="120"/>
      <c r="H2159" s="120"/>
      <c r="I2159" s="120"/>
      <c r="J2159" s="120"/>
      <c r="K2159" s="120"/>
      <c r="L2159" s="120"/>
      <c r="M2159" s="120"/>
      <c r="N2159" s="120"/>
      <c r="O2159" s="120"/>
      <c r="P2159" s="120"/>
      <c r="Q2159" s="120"/>
      <c r="R2159" s="120"/>
      <c r="S2159" s="120"/>
      <c r="T2159" s="120"/>
      <c r="U2159" s="120"/>
      <c r="V2159" s="120"/>
      <c r="W2159" s="120"/>
      <c r="X2159" s="120"/>
      <c r="Y2159" s="127"/>
      <c r="Z2159" s="127"/>
      <c r="AA2159" s="127"/>
      <c r="AB2159" s="127"/>
      <c r="AC2159" s="127"/>
      <c r="AD2159" s="127"/>
      <c r="AE2159" s="127"/>
      <c r="AF2159" s="127"/>
      <c r="AG2159" s="127"/>
      <c r="AH2159" s="127"/>
      <c r="AI2159" s="127"/>
      <c r="AJ2159" s="127"/>
      <c r="AK2159" s="127"/>
      <c r="AL2159" s="127"/>
      <c r="AM2159" s="127"/>
      <c r="AN2159" s="127"/>
      <c r="AO2159" s="127"/>
      <c r="AP2159" s="127"/>
      <c r="AR2159" s="113"/>
      <c r="AS2159" s="113"/>
      <c r="AT2159" s="113"/>
    </row>
    <row r="2160" spans="1:46" s="114" customFormat="1" x14ac:dyDescent="0.2">
      <c r="A2160" s="113"/>
      <c r="B2160" s="120"/>
      <c r="C2160" s="120"/>
      <c r="D2160" s="120"/>
      <c r="E2160" s="120"/>
      <c r="F2160" s="120"/>
      <c r="G2160" s="120"/>
      <c r="H2160" s="120"/>
      <c r="I2160" s="120"/>
      <c r="J2160" s="120"/>
      <c r="K2160" s="120"/>
      <c r="L2160" s="120"/>
      <c r="M2160" s="120"/>
      <c r="N2160" s="120"/>
      <c r="O2160" s="120"/>
      <c r="P2160" s="120"/>
      <c r="Q2160" s="120"/>
      <c r="R2160" s="120"/>
      <c r="S2160" s="120"/>
      <c r="T2160" s="120"/>
      <c r="U2160" s="120"/>
      <c r="V2160" s="120"/>
      <c r="W2160" s="120"/>
      <c r="X2160" s="120"/>
      <c r="Y2160" s="127"/>
      <c r="Z2160" s="127"/>
      <c r="AA2160" s="127"/>
      <c r="AB2160" s="127"/>
      <c r="AC2160" s="127"/>
      <c r="AD2160" s="127"/>
      <c r="AE2160" s="127"/>
      <c r="AF2160" s="127"/>
      <c r="AG2160" s="127"/>
      <c r="AH2160" s="127"/>
      <c r="AI2160" s="127"/>
      <c r="AJ2160" s="127"/>
      <c r="AK2160" s="127"/>
      <c r="AL2160" s="127"/>
      <c r="AM2160" s="127"/>
      <c r="AN2160" s="127"/>
      <c r="AO2160" s="127"/>
      <c r="AP2160" s="127"/>
      <c r="AR2160" s="113"/>
      <c r="AS2160" s="113"/>
      <c r="AT2160" s="113"/>
    </row>
    <row r="2161" spans="1:46" s="114" customFormat="1" x14ac:dyDescent="0.2">
      <c r="A2161" s="113"/>
      <c r="B2161" s="120"/>
      <c r="C2161" s="120"/>
      <c r="D2161" s="120"/>
      <c r="E2161" s="120"/>
      <c r="F2161" s="120"/>
      <c r="G2161" s="120"/>
      <c r="H2161" s="120"/>
      <c r="I2161" s="120"/>
      <c r="J2161" s="120"/>
      <c r="K2161" s="120"/>
      <c r="L2161" s="120"/>
      <c r="M2161" s="120"/>
      <c r="N2161" s="120"/>
      <c r="O2161" s="120"/>
      <c r="P2161" s="120"/>
      <c r="Q2161" s="120"/>
      <c r="R2161" s="120"/>
      <c r="S2161" s="120"/>
      <c r="T2161" s="120"/>
      <c r="U2161" s="120"/>
      <c r="V2161" s="120"/>
      <c r="W2161" s="120"/>
      <c r="X2161" s="120"/>
      <c r="Y2161" s="127"/>
      <c r="Z2161" s="127"/>
      <c r="AA2161" s="127"/>
      <c r="AB2161" s="127"/>
      <c r="AC2161" s="127"/>
      <c r="AD2161" s="127"/>
      <c r="AE2161" s="127"/>
      <c r="AF2161" s="127"/>
      <c r="AG2161" s="127"/>
      <c r="AH2161" s="127"/>
      <c r="AI2161" s="127"/>
      <c r="AJ2161" s="127"/>
      <c r="AK2161" s="127"/>
      <c r="AL2161" s="127"/>
      <c r="AM2161" s="127"/>
      <c r="AN2161" s="127"/>
      <c r="AO2161" s="127"/>
      <c r="AP2161" s="127"/>
      <c r="AR2161" s="113"/>
      <c r="AS2161" s="113"/>
      <c r="AT2161" s="113"/>
    </row>
    <row r="2162" spans="1:46" s="114" customFormat="1" x14ac:dyDescent="0.2">
      <c r="A2162" s="113"/>
      <c r="B2162" s="120"/>
      <c r="C2162" s="120"/>
      <c r="D2162" s="120"/>
      <c r="E2162" s="120"/>
      <c r="F2162" s="120"/>
      <c r="G2162" s="120"/>
      <c r="H2162" s="120"/>
      <c r="I2162" s="120"/>
      <c r="J2162" s="120"/>
      <c r="K2162" s="120"/>
      <c r="L2162" s="120"/>
      <c r="M2162" s="120"/>
      <c r="N2162" s="120"/>
      <c r="O2162" s="120"/>
      <c r="P2162" s="120"/>
      <c r="Q2162" s="120"/>
      <c r="R2162" s="120"/>
      <c r="S2162" s="120"/>
      <c r="T2162" s="120"/>
      <c r="U2162" s="120"/>
      <c r="V2162" s="120"/>
      <c r="W2162" s="120"/>
      <c r="X2162" s="120"/>
      <c r="Y2162" s="127"/>
      <c r="Z2162" s="127"/>
      <c r="AA2162" s="127"/>
      <c r="AB2162" s="127"/>
      <c r="AC2162" s="127"/>
      <c r="AD2162" s="127"/>
      <c r="AE2162" s="127"/>
      <c r="AF2162" s="127"/>
      <c r="AG2162" s="127"/>
      <c r="AH2162" s="127"/>
      <c r="AI2162" s="127"/>
      <c r="AJ2162" s="127"/>
      <c r="AK2162" s="127"/>
      <c r="AL2162" s="127"/>
      <c r="AM2162" s="127"/>
      <c r="AN2162" s="127"/>
      <c r="AO2162" s="127"/>
      <c r="AP2162" s="127"/>
      <c r="AR2162" s="113"/>
      <c r="AS2162" s="113"/>
      <c r="AT2162" s="113"/>
    </row>
    <row r="2163" spans="1:46" s="114" customFormat="1" x14ac:dyDescent="0.2">
      <c r="A2163" s="113"/>
      <c r="B2163" s="120"/>
      <c r="C2163" s="120"/>
      <c r="D2163" s="120"/>
      <c r="E2163" s="120"/>
      <c r="F2163" s="120"/>
      <c r="G2163" s="120"/>
      <c r="H2163" s="120"/>
      <c r="I2163" s="120"/>
      <c r="J2163" s="120"/>
      <c r="K2163" s="120"/>
      <c r="L2163" s="120"/>
      <c r="M2163" s="120"/>
      <c r="N2163" s="120"/>
      <c r="O2163" s="120"/>
      <c r="P2163" s="120"/>
      <c r="Q2163" s="120"/>
      <c r="R2163" s="120"/>
      <c r="S2163" s="120"/>
      <c r="T2163" s="120"/>
      <c r="U2163" s="120"/>
      <c r="V2163" s="120"/>
      <c r="W2163" s="120"/>
      <c r="X2163" s="120"/>
      <c r="Y2163" s="127"/>
      <c r="Z2163" s="127"/>
      <c r="AA2163" s="127"/>
      <c r="AB2163" s="127"/>
      <c r="AC2163" s="127"/>
      <c r="AD2163" s="127"/>
      <c r="AE2163" s="127"/>
      <c r="AF2163" s="127"/>
      <c r="AG2163" s="127"/>
      <c r="AH2163" s="127"/>
      <c r="AI2163" s="127"/>
      <c r="AJ2163" s="127"/>
      <c r="AK2163" s="127"/>
      <c r="AL2163" s="127"/>
      <c r="AM2163" s="127"/>
      <c r="AN2163" s="127"/>
      <c r="AO2163" s="127"/>
      <c r="AP2163" s="127"/>
      <c r="AR2163" s="113"/>
      <c r="AS2163" s="113"/>
      <c r="AT2163" s="113"/>
    </row>
    <row r="2164" spans="1:46" s="114" customFormat="1" x14ac:dyDescent="0.2">
      <c r="A2164" s="113"/>
      <c r="B2164" s="120"/>
      <c r="C2164" s="120"/>
      <c r="D2164" s="120"/>
      <c r="E2164" s="120"/>
      <c r="F2164" s="120"/>
      <c r="G2164" s="120"/>
      <c r="H2164" s="120"/>
      <c r="I2164" s="120"/>
      <c r="J2164" s="120"/>
      <c r="K2164" s="120"/>
      <c r="L2164" s="120"/>
      <c r="M2164" s="120"/>
      <c r="N2164" s="120"/>
      <c r="O2164" s="120"/>
      <c r="P2164" s="120"/>
      <c r="Q2164" s="120"/>
      <c r="R2164" s="120"/>
      <c r="S2164" s="120"/>
      <c r="T2164" s="120"/>
      <c r="U2164" s="120"/>
      <c r="V2164" s="120"/>
      <c r="W2164" s="120"/>
      <c r="X2164" s="120"/>
      <c r="Y2164" s="127"/>
      <c r="Z2164" s="127"/>
      <c r="AA2164" s="127"/>
      <c r="AB2164" s="127"/>
      <c r="AC2164" s="127"/>
      <c r="AD2164" s="127"/>
      <c r="AE2164" s="127"/>
      <c r="AF2164" s="127"/>
      <c r="AG2164" s="127"/>
      <c r="AH2164" s="127"/>
      <c r="AI2164" s="127"/>
      <c r="AJ2164" s="127"/>
      <c r="AK2164" s="127"/>
      <c r="AL2164" s="127"/>
      <c r="AM2164" s="127"/>
      <c r="AN2164" s="127"/>
      <c r="AO2164" s="127"/>
      <c r="AP2164" s="127"/>
      <c r="AR2164" s="113"/>
      <c r="AS2164" s="113"/>
      <c r="AT2164" s="113"/>
    </row>
    <row r="2165" spans="1:46" s="114" customFormat="1" x14ac:dyDescent="0.2">
      <c r="A2165" s="113"/>
      <c r="B2165" s="120"/>
      <c r="C2165" s="120"/>
      <c r="D2165" s="120"/>
      <c r="E2165" s="120"/>
      <c r="F2165" s="120"/>
      <c r="G2165" s="120"/>
      <c r="H2165" s="120"/>
      <c r="I2165" s="120"/>
      <c r="J2165" s="120"/>
      <c r="K2165" s="120"/>
      <c r="L2165" s="120"/>
      <c r="M2165" s="120"/>
      <c r="N2165" s="120"/>
      <c r="O2165" s="120"/>
      <c r="P2165" s="120"/>
      <c r="Q2165" s="120"/>
      <c r="R2165" s="120"/>
      <c r="S2165" s="120"/>
      <c r="T2165" s="120"/>
      <c r="U2165" s="120"/>
      <c r="V2165" s="120"/>
      <c r="W2165" s="120"/>
      <c r="X2165" s="120"/>
      <c r="Y2165" s="127"/>
      <c r="Z2165" s="127"/>
      <c r="AA2165" s="127"/>
      <c r="AB2165" s="127"/>
      <c r="AC2165" s="127"/>
      <c r="AD2165" s="127"/>
      <c r="AE2165" s="127"/>
      <c r="AF2165" s="127"/>
      <c r="AG2165" s="127"/>
      <c r="AH2165" s="127"/>
      <c r="AI2165" s="127"/>
      <c r="AJ2165" s="127"/>
      <c r="AK2165" s="127"/>
      <c r="AL2165" s="127"/>
      <c r="AM2165" s="127"/>
      <c r="AN2165" s="127"/>
      <c r="AO2165" s="127"/>
      <c r="AP2165" s="127"/>
      <c r="AR2165" s="113"/>
      <c r="AS2165" s="113"/>
      <c r="AT2165" s="113"/>
    </row>
    <row r="2166" spans="1:46" s="114" customFormat="1" x14ac:dyDescent="0.2">
      <c r="A2166" s="113"/>
      <c r="B2166" s="120"/>
      <c r="C2166" s="120"/>
      <c r="D2166" s="120"/>
      <c r="E2166" s="120"/>
      <c r="F2166" s="120"/>
      <c r="G2166" s="120"/>
      <c r="H2166" s="120"/>
      <c r="I2166" s="120"/>
      <c r="J2166" s="120"/>
      <c r="K2166" s="120"/>
      <c r="L2166" s="120"/>
      <c r="M2166" s="120"/>
      <c r="N2166" s="120"/>
      <c r="O2166" s="120"/>
      <c r="P2166" s="120"/>
      <c r="Q2166" s="120"/>
      <c r="R2166" s="120"/>
      <c r="S2166" s="120"/>
      <c r="T2166" s="120"/>
      <c r="U2166" s="120"/>
      <c r="V2166" s="120"/>
      <c r="W2166" s="120"/>
      <c r="X2166" s="120"/>
      <c r="Y2166" s="127"/>
      <c r="Z2166" s="127"/>
      <c r="AA2166" s="127"/>
      <c r="AB2166" s="127"/>
      <c r="AC2166" s="127"/>
      <c r="AD2166" s="127"/>
      <c r="AE2166" s="127"/>
      <c r="AF2166" s="127"/>
      <c r="AG2166" s="127"/>
      <c r="AH2166" s="127"/>
      <c r="AI2166" s="127"/>
      <c r="AJ2166" s="127"/>
      <c r="AK2166" s="127"/>
      <c r="AL2166" s="127"/>
      <c r="AM2166" s="127"/>
      <c r="AN2166" s="127"/>
      <c r="AO2166" s="127"/>
      <c r="AP2166" s="127"/>
      <c r="AR2166" s="113"/>
      <c r="AS2166" s="113"/>
      <c r="AT2166" s="113"/>
    </row>
    <row r="2167" spans="1:46" s="114" customFormat="1" x14ac:dyDescent="0.2">
      <c r="A2167" s="113"/>
      <c r="B2167" s="120"/>
      <c r="C2167" s="120"/>
      <c r="D2167" s="120"/>
      <c r="E2167" s="120"/>
      <c r="F2167" s="120"/>
      <c r="G2167" s="120"/>
      <c r="H2167" s="120"/>
      <c r="I2167" s="120"/>
      <c r="J2167" s="120"/>
      <c r="K2167" s="120"/>
      <c r="L2167" s="120"/>
      <c r="M2167" s="120"/>
      <c r="N2167" s="120"/>
      <c r="O2167" s="120"/>
      <c r="P2167" s="120"/>
      <c r="Q2167" s="120"/>
      <c r="R2167" s="120"/>
      <c r="S2167" s="120"/>
      <c r="T2167" s="120"/>
      <c r="U2167" s="120"/>
      <c r="V2167" s="120"/>
      <c r="W2167" s="120"/>
      <c r="X2167" s="120"/>
      <c r="Y2167" s="127"/>
      <c r="Z2167" s="127"/>
      <c r="AA2167" s="127"/>
      <c r="AB2167" s="127"/>
      <c r="AC2167" s="127"/>
      <c r="AD2167" s="127"/>
      <c r="AE2167" s="127"/>
      <c r="AF2167" s="127"/>
      <c r="AG2167" s="127"/>
      <c r="AH2167" s="127"/>
      <c r="AI2167" s="127"/>
      <c r="AJ2167" s="127"/>
      <c r="AK2167" s="127"/>
      <c r="AL2167" s="127"/>
      <c r="AM2167" s="127"/>
      <c r="AN2167" s="127"/>
      <c r="AO2167" s="127"/>
      <c r="AP2167" s="127"/>
      <c r="AR2167" s="113"/>
      <c r="AS2167" s="113"/>
      <c r="AT2167" s="113"/>
    </row>
    <row r="2168" spans="1:46" s="114" customFormat="1" x14ac:dyDescent="0.2">
      <c r="A2168" s="113"/>
      <c r="B2168" s="120"/>
      <c r="C2168" s="120"/>
      <c r="D2168" s="120"/>
      <c r="E2168" s="120"/>
      <c r="F2168" s="120"/>
      <c r="G2168" s="120"/>
      <c r="H2168" s="120"/>
      <c r="I2168" s="120"/>
      <c r="J2168" s="120"/>
      <c r="K2168" s="120"/>
      <c r="L2168" s="120"/>
      <c r="M2168" s="120"/>
      <c r="N2168" s="120"/>
      <c r="O2168" s="120"/>
      <c r="P2168" s="120"/>
      <c r="Q2168" s="120"/>
      <c r="R2168" s="120"/>
      <c r="S2168" s="120"/>
      <c r="T2168" s="120"/>
      <c r="U2168" s="120"/>
      <c r="V2168" s="120"/>
      <c r="W2168" s="120"/>
      <c r="X2168" s="120"/>
      <c r="Y2168" s="127"/>
      <c r="Z2168" s="127"/>
      <c r="AA2168" s="127"/>
      <c r="AB2168" s="127"/>
      <c r="AC2168" s="127"/>
      <c r="AD2168" s="127"/>
      <c r="AE2168" s="127"/>
      <c r="AF2168" s="127"/>
      <c r="AG2168" s="127"/>
      <c r="AH2168" s="127"/>
      <c r="AI2168" s="127"/>
      <c r="AJ2168" s="127"/>
      <c r="AK2168" s="127"/>
      <c r="AL2168" s="127"/>
      <c r="AM2168" s="127"/>
      <c r="AN2168" s="127"/>
      <c r="AO2168" s="127"/>
      <c r="AP2168" s="127"/>
      <c r="AR2168" s="113"/>
      <c r="AS2168" s="113"/>
      <c r="AT2168" s="113"/>
    </row>
    <row r="2169" spans="1:46" s="114" customFormat="1" x14ac:dyDescent="0.2">
      <c r="A2169" s="113"/>
      <c r="B2169" s="120"/>
      <c r="C2169" s="120"/>
      <c r="D2169" s="120"/>
      <c r="E2169" s="120"/>
      <c r="F2169" s="120"/>
      <c r="G2169" s="120"/>
      <c r="H2169" s="120"/>
      <c r="I2169" s="120"/>
      <c r="J2169" s="120"/>
      <c r="K2169" s="120"/>
      <c r="L2169" s="120"/>
      <c r="M2169" s="120"/>
      <c r="N2169" s="120"/>
      <c r="O2169" s="120"/>
      <c r="P2169" s="120"/>
      <c r="Q2169" s="120"/>
      <c r="R2169" s="120"/>
      <c r="S2169" s="120"/>
      <c r="T2169" s="120"/>
      <c r="U2169" s="120"/>
      <c r="V2169" s="120"/>
      <c r="W2169" s="120"/>
      <c r="X2169" s="120"/>
      <c r="Y2169" s="127"/>
      <c r="Z2169" s="127"/>
      <c r="AA2169" s="127"/>
      <c r="AB2169" s="127"/>
      <c r="AC2169" s="127"/>
      <c r="AD2169" s="127"/>
      <c r="AE2169" s="127"/>
      <c r="AF2169" s="127"/>
      <c r="AG2169" s="127"/>
      <c r="AH2169" s="127"/>
      <c r="AI2169" s="127"/>
      <c r="AJ2169" s="127"/>
      <c r="AK2169" s="127"/>
      <c r="AL2169" s="127"/>
      <c r="AM2169" s="127"/>
      <c r="AN2169" s="127"/>
      <c r="AO2169" s="127"/>
      <c r="AP2169" s="127"/>
      <c r="AR2169" s="113"/>
      <c r="AS2169" s="113"/>
      <c r="AT2169" s="113"/>
    </row>
    <row r="2170" spans="1:46" s="114" customFormat="1" x14ac:dyDescent="0.2">
      <c r="A2170" s="113"/>
      <c r="B2170" s="120"/>
      <c r="C2170" s="120"/>
      <c r="D2170" s="120"/>
      <c r="E2170" s="120"/>
      <c r="F2170" s="120"/>
      <c r="G2170" s="120"/>
      <c r="H2170" s="120"/>
      <c r="I2170" s="120"/>
      <c r="J2170" s="120"/>
      <c r="K2170" s="120"/>
      <c r="L2170" s="120"/>
      <c r="M2170" s="120"/>
      <c r="N2170" s="120"/>
      <c r="O2170" s="120"/>
      <c r="P2170" s="120"/>
      <c r="Q2170" s="120"/>
      <c r="R2170" s="120"/>
      <c r="S2170" s="120"/>
      <c r="T2170" s="120"/>
      <c r="U2170" s="120"/>
      <c r="V2170" s="120"/>
      <c r="W2170" s="120"/>
      <c r="X2170" s="120"/>
      <c r="Y2170" s="127"/>
      <c r="Z2170" s="127"/>
      <c r="AA2170" s="127"/>
      <c r="AB2170" s="127"/>
      <c r="AC2170" s="127"/>
      <c r="AD2170" s="127"/>
      <c r="AE2170" s="127"/>
      <c r="AF2170" s="127"/>
      <c r="AG2170" s="127"/>
      <c r="AH2170" s="127"/>
      <c r="AI2170" s="127"/>
      <c r="AJ2170" s="127"/>
      <c r="AK2170" s="127"/>
      <c r="AL2170" s="127"/>
      <c r="AM2170" s="127"/>
      <c r="AN2170" s="127"/>
      <c r="AO2170" s="127"/>
      <c r="AP2170" s="127"/>
      <c r="AR2170" s="113"/>
      <c r="AS2170" s="113"/>
      <c r="AT2170" s="113"/>
    </row>
    <row r="2171" spans="1:46" s="114" customFormat="1" x14ac:dyDescent="0.2">
      <c r="A2171" s="113"/>
      <c r="B2171" s="120"/>
      <c r="C2171" s="120"/>
      <c r="D2171" s="120"/>
      <c r="E2171" s="120"/>
      <c r="F2171" s="120"/>
      <c r="G2171" s="120"/>
      <c r="H2171" s="120"/>
      <c r="I2171" s="120"/>
      <c r="J2171" s="120"/>
      <c r="K2171" s="120"/>
      <c r="L2171" s="120"/>
      <c r="M2171" s="120"/>
      <c r="N2171" s="120"/>
      <c r="O2171" s="120"/>
      <c r="P2171" s="120"/>
      <c r="Q2171" s="120"/>
      <c r="R2171" s="120"/>
      <c r="S2171" s="120"/>
      <c r="T2171" s="120"/>
      <c r="U2171" s="120"/>
      <c r="V2171" s="120"/>
      <c r="W2171" s="120"/>
      <c r="X2171" s="120"/>
      <c r="Y2171" s="127"/>
      <c r="Z2171" s="127"/>
      <c r="AA2171" s="127"/>
      <c r="AB2171" s="127"/>
      <c r="AC2171" s="127"/>
      <c r="AD2171" s="127"/>
      <c r="AE2171" s="127"/>
      <c r="AF2171" s="127"/>
      <c r="AG2171" s="127"/>
      <c r="AH2171" s="127"/>
      <c r="AI2171" s="127"/>
      <c r="AJ2171" s="127"/>
      <c r="AK2171" s="127"/>
      <c r="AL2171" s="127"/>
      <c r="AM2171" s="127"/>
      <c r="AN2171" s="127"/>
      <c r="AO2171" s="127"/>
      <c r="AP2171" s="127"/>
      <c r="AR2171" s="113"/>
      <c r="AS2171" s="113"/>
      <c r="AT2171" s="113"/>
    </row>
    <row r="2172" spans="1:46" s="114" customFormat="1" x14ac:dyDescent="0.2">
      <c r="A2172" s="113"/>
      <c r="B2172" s="120"/>
      <c r="C2172" s="120"/>
      <c r="D2172" s="120"/>
      <c r="E2172" s="120"/>
      <c r="F2172" s="120"/>
      <c r="G2172" s="120"/>
      <c r="H2172" s="120"/>
      <c r="I2172" s="120"/>
      <c r="J2172" s="120"/>
      <c r="K2172" s="120"/>
      <c r="L2172" s="120"/>
      <c r="M2172" s="120"/>
      <c r="N2172" s="120"/>
      <c r="O2172" s="120"/>
      <c r="P2172" s="120"/>
      <c r="Q2172" s="120"/>
      <c r="R2172" s="120"/>
      <c r="S2172" s="120"/>
      <c r="T2172" s="120"/>
      <c r="U2172" s="120"/>
      <c r="V2172" s="120"/>
      <c r="W2172" s="120"/>
      <c r="X2172" s="120"/>
      <c r="Y2172" s="127"/>
      <c r="Z2172" s="127"/>
      <c r="AA2172" s="127"/>
      <c r="AB2172" s="127"/>
      <c r="AC2172" s="127"/>
      <c r="AD2172" s="127"/>
      <c r="AE2172" s="127"/>
      <c r="AF2172" s="127"/>
      <c r="AG2172" s="127"/>
      <c r="AH2172" s="127"/>
      <c r="AI2172" s="127"/>
      <c r="AJ2172" s="127"/>
      <c r="AK2172" s="127"/>
      <c r="AL2172" s="127"/>
      <c r="AM2172" s="127"/>
      <c r="AN2172" s="127"/>
      <c r="AO2172" s="127"/>
      <c r="AP2172" s="127"/>
      <c r="AR2172" s="113"/>
      <c r="AS2172" s="113"/>
      <c r="AT2172" s="113"/>
    </row>
    <row r="2173" spans="1:46" s="114" customFormat="1" x14ac:dyDescent="0.2">
      <c r="A2173" s="113"/>
      <c r="B2173" s="120"/>
      <c r="C2173" s="120"/>
      <c r="D2173" s="120"/>
      <c r="E2173" s="120"/>
      <c r="F2173" s="120"/>
      <c r="G2173" s="120"/>
      <c r="H2173" s="120"/>
      <c r="I2173" s="120"/>
      <c r="J2173" s="120"/>
      <c r="K2173" s="120"/>
      <c r="L2173" s="120"/>
      <c r="M2173" s="120"/>
      <c r="N2173" s="120"/>
      <c r="O2173" s="120"/>
      <c r="P2173" s="120"/>
      <c r="Q2173" s="120"/>
      <c r="R2173" s="120"/>
      <c r="S2173" s="120"/>
      <c r="T2173" s="120"/>
      <c r="U2173" s="120"/>
      <c r="V2173" s="120"/>
      <c r="W2173" s="120"/>
      <c r="X2173" s="120"/>
      <c r="Y2173" s="127"/>
      <c r="Z2173" s="127"/>
      <c r="AA2173" s="127"/>
      <c r="AB2173" s="127"/>
      <c r="AC2173" s="127"/>
      <c r="AD2173" s="127"/>
      <c r="AE2173" s="127"/>
      <c r="AF2173" s="127"/>
      <c r="AG2173" s="127"/>
      <c r="AH2173" s="127"/>
      <c r="AI2173" s="127"/>
      <c r="AJ2173" s="127"/>
      <c r="AK2173" s="127"/>
      <c r="AL2173" s="127"/>
      <c r="AM2173" s="127"/>
      <c r="AN2173" s="127"/>
      <c r="AO2173" s="127"/>
      <c r="AP2173" s="127"/>
      <c r="AR2173" s="113"/>
      <c r="AS2173" s="113"/>
      <c r="AT2173" s="113"/>
    </row>
    <row r="2174" spans="1:46" s="114" customFormat="1" x14ac:dyDescent="0.2">
      <c r="A2174" s="113"/>
      <c r="B2174" s="120"/>
      <c r="C2174" s="120"/>
      <c r="D2174" s="120"/>
      <c r="E2174" s="120"/>
      <c r="F2174" s="120"/>
      <c r="G2174" s="120"/>
      <c r="H2174" s="120"/>
      <c r="I2174" s="120"/>
      <c r="J2174" s="120"/>
      <c r="K2174" s="120"/>
      <c r="L2174" s="120"/>
      <c r="M2174" s="120"/>
      <c r="N2174" s="120"/>
      <c r="O2174" s="120"/>
      <c r="P2174" s="120"/>
      <c r="Q2174" s="120"/>
      <c r="R2174" s="120"/>
      <c r="S2174" s="120"/>
      <c r="T2174" s="120"/>
      <c r="U2174" s="120"/>
      <c r="V2174" s="120"/>
      <c r="W2174" s="120"/>
      <c r="X2174" s="120"/>
      <c r="Y2174" s="127"/>
      <c r="Z2174" s="127"/>
      <c r="AA2174" s="127"/>
      <c r="AB2174" s="127"/>
      <c r="AC2174" s="127"/>
      <c r="AD2174" s="127"/>
      <c r="AE2174" s="127"/>
      <c r="AF2174" s="127"/>
      <c r="AG2174" s="127"/>
      <c r="AH2174" s="127"/>
      <c r="AI2174" s="127"/>
      <c r="AJ2174" s="127"/>
      <c r="AK2174" s="127"/>
      <c r="AL2174" s="127"/>
      <c r="AM2174" s="127"/>
      <c r="AN2174" s="127"/>
      <c r="AO2174" s="127"/>
      <c r="AP2174" s="127"/>
      <c r="AR2174" s="113"/>
      <c r="AS2174" s="113"/>
      <c r="AT2174" s="113"/>
    </row>
    <row r="2175" spans="1:46" s="114" customFormat="1" x14ac:dyDescent="0.2">
      <c r="A2175" s="113"/>
      <c r="B2175" s="120"/>
      <c r="C2175" s="120"/>
      <c r="D2175" s="120"/>
      <c r="E2175" s="120"/>
      <c r="F2175" s="120"/>
      <c r="G2175" s="120"/>
      <c r="H2175" s="120"/>
      <c r="I2175" s="120"/>
      <c r="J2175" s="120"/>
      <c r="K2175" s="120"/>
      <c r="L2175" s="120"/>
      <c r="M2175" s="120"/>
      <c r="N2175" s="120"/>
      <c r="O2175" s="120"/>
      <c r="P2175" s="120"/>
      <c r="Q2175" s="120"/>
      <c r="R2175" s="120"/>
      <c r="S2175" s="120"/>
      <c r="T2175" s="120"/>
      <c r="U2175" s="120"/>
      <c r="V2175" s="120"/>
      <c r="W2175" s="120"/>
      <c r="X2175" s="120"/>
      <c r="Y2175" s="127"/>
      <c r="Z2175" s="127"/>
      <c r="AA2175" s="127"/>
      <c r="AB2175" s="127"/>
      <c r="AC2175" s="127"/>
      <c r="AD2175" s="127"/>
      <c r="AE2175" s="127"/>
      <c r="AF2175" s="127"/>
      <c r="AG2175" s="127"/>
      <c r="AH2175" s="127"/>
      <c r="AI2175" s="127"/>
      <c r="AJ2175" s="127"/>
      <c r="AK2175" s="127"/>
      <c r="AL2175" s="127"/>
      <c r="AM2175" s="127"/>
      <c r="AN2175" s="127"/>
      <c r="AO2175" s="127"/>
      <c r="AP2175" s="127"/>
      <c r="AR2175" s="113"/>
      <c r="AS2175" s="113"/>
      <c r="AT2175" s="113"/>
    </row>
    <row r="2176" spans="1:46" s="114" customFormat="1" x14ac:dyDescent="0.2">
      <c r="A2176" s="113"/>
      <c r="B2176" s="120"/>
      <c r="C2176" s="120"/>
      <c r="D2176" s="120"/>
      <c r="E2176" s="120"/>
      <c r="F2176" s="120"/>
      <c r="G2176" s="120"/>
      <c r="H2176" s="120"/>
      <c r="I2176" s="120"/>
      <c r="J2176" s="120"/>
      <c r="K2176" s="120"/>
      <c r="L2176" s="120"/>
      <c r="M2176" s="120"/>
      <c r="N2176" s="120"/>
      <c r="O2176" s="120"/>
      <c r="P2176" s="120"/>
      <c r="Q2176" s="120"/>
      <c r="R2176" s="120"/>
      <c r="S2176" s="120"/>
      <c r="T2176" s="120"/>
      <c r="U2176" s="120"/>
      <c r="V2176" s="120"/>
      <c r="W2176" s="120"/>
      <c r="X2176" s="120"/>
      <c r="Y2176" s="127"/>
      <c r="Z2176" s="127"/>
      <c r="AA2176" s="127"/>
      <c r="AB2176" s="127"/>
      <c r="AC2176" s="127"/>
      <c r="AD2176" s="127"/>
      <c r="AE2176" s="127"/>
      <c r="AF2176" s="127"/>
      <c r="AG2176" s="127"/>
      <c r="AH2176" s="127"/>
      <c r="AI2176" s="127"/>
      <c r="AJ2176" s="127"/>
      <c r="AK2176" s="127"/>
      <c r="AL2176" s="127"/>
      <c r="AM2176" s="127"/>
      <c r="AN2176" s="127"/>
      <c r="AO2176" s="127"/>
      <c r="AP2176" s="127"/>
      <c r="AR2176" s="113"/>
      <c r="AS2176" s="113"/>
      <c r="AT2176" s="113"/>
    </row>
    <row r="2177" spans="1:46" s="114" customFormat="1" x14ac:dyDescent="0.2">
      <c r="A2177" s="113"/>
      <c r="B2177" s="120"/>
      <c r="C2177" s="120"/>
      <c r="D2177" s="120"/>
      <c r="E2177" s="120"/>
      <c r="F2177" s="120"/>
      <c r="G2177" s="120"/>
      <c r="H2177" s="120"/>
      <c r="I2177" s="120"/>
      <c r="J2177" s="120"/>
      <c r="K2177" s="120"/>
      <c r="L2177" s="120"/>
      <c r="M2177" s="120"/>
      <c r="N2177" s="120"/>
      <c r="O2177" s="120"/>
      <c r="P2177" s="120"/>
      <c r="Q2177" s="120"/>
      <c r="R2177" s="120"/>
      <c r="S2177" s="120"/>
      <c r="T2177" s="120"/>
      <c r="U2177" s="120"/>
      <c r="V2177" s="120"/>
      <c r="W2177" s="120"/>
      <c r="X2177" s="120"/>
      <c r="Y2177" s="127"/>
      <c r="Z2177" s="127"/>
      <c r="AA2177" s="127"/>
      <c r="AB2177" s="127"/>
      <c r="AC2177" s="127"/>
      <c r="AD2177" s="127"/>
      <c r="AE2177" s="127"/>
      <c r="AF2177" s="127"/>
      <c r="AG2177" s="127"/>
      <c r="AH2177" s="127"/>
      <c r="AI2177" s="127"/>
      <c r="AJ2177" s="127"/>
      <c r="AK2177" s="127"/>
      <c r="AL2177" s="127"/>
      <c r="AM2177" s="127"/>
      <c r="AN2177" s="127"/>
      <c r="AO2177" s="127"/>
      <c r="AP2177" s="127"/>
      <c r="AR2177" s="113"/>
      <c r="AS2177" s="113"/>
      <c r="AT2177" s="113"/>
    </row>
    <row r="2178" spans="1:46" s="114" customFormat="1" x14ac:dyDescent="0.2">
      <c r="A2178" s="113"/>
      <c r="B2178" s="120"/>
      <c r="C2178" s="120"/>
      <c r="D2178" s="120"/>
      <c r="E2178" s="120"/>
      <c r="F2178" s="120"/>
      <c r="G2178" s="120"/>
      <c r="H2178" s="120"/>
      <c r="I2178" s="120"/>
      <c r="J2178" s="120"/>
      <c r="K2178" s="120"/>
      <c r="L2178" s="120"/>
      <c r="M2178" s="120"/>
      <c r="N2178" s="120"/>
      <c r="O2178" s="120"/>
      <c r="P2178" s="120"/>
      <c r="Q2178" s="120"/>
      <c r="R2178" s="120"/>
      <c r="S2178" s="120"/>
      <c r="T2178" s="120"/>
      <c r="U2178" s="120"/>
      <c r="V2178" s="120"/>
      <c r="W2178" s="120"/>
      <c r="X2178" s="120"/>
      <c r="Y2178" s="127"/>
      <c r="Z2178" s="127"/>
      <c r="AA2178" s="127"/>
      <c r="AB2178" s="127"/>
      <c r="AC2178" s="127"/>
      <c r="AD2178" s="127"/>
      <c r="AE2178" s="127"/>
      <c r="AF2178" s="127"/>
      <c r="AG2178" s="127"/>
      <c r="AH2178" s="127"/>
      <c r="AI2178" s="127"/>
      <c r="AJ2178" s="127"/>
      <c r="AK2178" s="127"/>
      <c r="AL2178" s="127"/>
      <c r="AM2178" s="127"/>
      <c r="AN2178" s="127"/>
      <c r="AO2178" s="127"/>
      <c r="AP2178" s="127"/>
      <c r="AR2178" s="113"/>
      <c r="AS2178" s="113"/>
      <c r="AT2178" s="113"/>
    </row>
    <row r="2179" spans="1:46" s="114" customFormat="1" x14ac:dyDescent="0.2">
      <c r="A2179" s="113"/>
      <c r="B2179" s="120"/>
      <c r="C2179" s="120"/>
      <c r="D2179" s="120"/>
      <c r="E2179" s="120"/>
      <c r="F2179" s="120"/>
      <c r="G2179" s="120"/>
      <c r="H2179" s="120"/>
      <c r="I2179" s="120"/>
      <c r="J2179" s="120"/>
      <c r="K2179" s="120"/>
      <c r="L2179" s="120"/>
      <c r="M2179" s="120"/>
      <c r="N2179" s="120"/>
      <c r="O2179" s="120"/>
      <c r="P2179" s="120"/>
      <c r="Q2179" s="120"/>
      <c r="R2179" s="120"/>
      <c r="S2179" s="120"/>
      <c r="T2179" s="120"/>
      <c r="U2179" s="120"/>
      <c r="V2179" s="120"/>
      <c r="W2179" s="120"/>
      <c r="X2179" s="120"/>
      <c r="Y2179" s="127"/>
      <c r="Z2179" s="127"/>
      <c r="AA2179" s="127"/>
      <c r="AB2179" s="127"/>
      <c r="AC2179" s="127"/>
      <c r="AD2179" s="127"/>
      <c r="AE2179" s="127"/>
      <c r="AF2179" s="127"/>
      <c r="AG2179" s="127"/>
      <c r="AH2179" s="127"/>
      <c r="AI2179" s="127"/>
      <c r="AJ2179" s="127"/>
      <c r="AK2179" s="127"/>
      <c r="AL2179" s="127"/>
      <c r="AM2179" s="127"/>
      <c r="AN2179" s="127"/>
      <c r="AO2179" s="127"/>
      <c r="AP2179" s="127"/>
      <c r="AR2179" s="113"/>
      <c r="AS2179" s="113"/>
      <c r="AT2179" s="113"/>
    </row>
    <row r="2180" spans="1:46" s="114" customFormat="1" x14ac:dyDescent="0.2">
      <c r="A2180" s="113"/>
      <c r="B2180" s="120"/>
      <c r="C2180" s="120"/>
      <c r="D2180" s="120"/>
      <c r="E2180" s="120"/>
      <c r="F2180" s="120"/>
      <c r="G2180" s="120"/>
      <c r="H2180" s="120"/>
      <c r="I2180" s="120"/>
      <c r="J2180" s="120"/>
      <c r="K2180" s="120"/>
      <c r="L2180" s="120"/>
      <c r="M2180" s="120"/>
      <c r="N2180" s="120"/>
      <c r="O2180" s="120"/>
      <c r="P2180" s="120"/>
      <c r="Q2180" s="120"/>
      <c r="R2180" s="120"/>
      <c r="S2180" s="120"/>
      <c r="T2180" s="120"/>
      <c r="U2180" s="120"/>
      <c r="V2180" s="120"/>
      <c r="W2180" s="120"/>
      <c r="X2180" s="120"/>
      <c r="Y2180" s="127"/>
      <c r="Z2180" s="127"/>
      <c r="AA2180" s="127"/>
      <c r="AB2180" s="127"/>
      <c r="AC2180" s="127"/>
      <c r="AD2180" s="127"/>
      <c r="AE2180" s="127"/>
      <c r="AF2180" s="127"/>
      <c r="AG2180" s="127"/>
      <c r="AH2180" s="127"/>
      <c r="AI2180" s="127"/>
      <c r="AJ2180" s="127"/>
      <c r="AK2180" s="127"/>
      <c r="AL2180" s="127"/>
      <c r="AM2180" s="127"/>
      <c r="AN2180" s="127"/>
      <c r="AO2180" s="127"/>
      <c r="AP2180" s="127"/>
      <c r="AR2180" s="113"/>
      <c r="AS2180" s="113"/>
      <c r="AT2180" s="113"/>
    </row>
    <row r="2181" spans="1:46" s="114" customFormat="1" x14ac:dyDescent="0.2">
      <c r="A2181" s="113"/>
      <c r="B2181" s="120"/>
      <c r="C2181" s="120"/>
      <c r="D2181" s="120"/>
      <c r="E2181" s="120"/>
      <c r="F2181" s="120"/>
      <c r="G2181" s="120"/>
      <c r="H2181" s="120"/>
      <c r="I2181" s="120"/>
      <c r="J2181" s="120"/>
      <c r="K2181" s="120"/>
      <c r="L2181" s="120"/>
      <c r="M2181" s="120"/>
      <c r="N2181" s="120"/>
      <c r="O2181" s="120"/>
      <c r="P2181" s="120"/>
      <c r="Q2181" s="120"/>
      <c r="R2181" s="120"/>
      <c r="S2181" s="120"/>
      <c r="T2181" s="120"/>
      <c r="U2181" s="120"/>
      <c r="V2181" s="120"/>
      <c r="W2181" s="120"/>
      <c r="X2181" s="120"/>
      <c r="Y2181" s="127"/>
      <c r="Z2181" s="127"/>
      <c r="AA2181" s="127"/>
      <c r="AB2181" s="127"/>
      <c r="AC2181" s="127"/>
      <c r="AD2181" s="127"/>
      <c r="AE2181" s="127"/>
      <c r="AF2181" s="127"/>
      <c r="AG2181" s="127"/>
      <c r="AH2181" s="127"/>
      <c r="AI2181" s="127"/>
      <c r="AJ2181" s="127"/>
      <c r="AK2181" s="127"/>
      <c r="AL2181" s="127"/>
      <c r="AM2181" s="127"/>
      <c r="AN2181" s="127"/>
      <c r="AO2181" s="127"/>
      <c r="AP2181" s="127"/>
      <c r="AR2181" s="113"/>
      <c r="AS2181" s="113"/>
      <c r="AT2181" s="113"/>
    </row>
    <row r="2182" spans="1:46" s="114" customFormat="1" x14ac:dyDescent="0.2">
      <c r="A2182" s="113"/>
      <c r="B2182" s="120"/>
      <c r="C2182" s="120"/>
      <c r="D2182" s="120"/>
      <c r="E2182" s="120"/>
      <c r="F2182" s="120"/>
      <c r="G2182" s="120"/>
      <c r="H2182" s="120"/>
      <c r="I2182" s="120"/>
      <c r="J2182" s="120"/>
      <c r="K2182" s="120"/>
      <c r="L2182" s="120"/>
      <c r="M2182" s="120"/>
      <c r="N2182" s="120"/>
      <c r="O2182" s="120"/>
      <c r="P2182" s="120"/>
      <c r="Q2182" s="120"/>
      <c r="R2182" s="120"/>
      <c r="S2182" s="120"/>
      <c r="T2182" s="120"/>
      <c r="U2182" s="120"/>
      <c r="V2182" s="120"/>
      <c r="W2182" s="120"/>
      <c r="X2182" s="120"/>
      <c r="Y2182" s="127"/>
      <c r="Z2182" s="127"/>
      <c r="AA2182" s="127"/>
      <c r="AB2182" s="127"/>
      <c r="AC2182" s="127"/>
      <c r="AD2182" s="127"/>
      <c r="AE2182" s="127"/>
      <c r="AF2182" s="127"/>
      <c r="AG2182" s="127"/>
      <c r="AH2182" s="127"/>
      <c r="AI2182" s="127"/>
      <c r="AJ2182" s="127"/>
      <c r="AK2182" s="127"/>
      <c r="AL2182" s="127"/>
      <c r="AM2182" s="127"/>
      <c r="AN2182" s="127"/>
      <c r="AO2182" s="127"/>
      <c r="AP2182" s="127"/>
      <c r="AR2182" s="113"/>
      <c r="AS2182" s="113"/>
      <c r="AT2182" s="113"/>
    </row>
    <row r="2183" spans="1:46" s="114" customFormat="1" x14ac:dyDescent="0.2">
      <c r="A2183" s="113"/>
      <c r="B2183" s="120"/>
      <c r="C2183" s="120"/>
      <c r="D2183" s="120"/>
      <c r="E2183" s="120"/>
      <c r="F2183" s="120"/>
      <c r="G2183" s="120"/>
      <c r="H2183" s="120"/>
      <c r="I2183" s="120"/>
      <c r="J2183" s="120"/>
      <c r="K2183" s="120"/>
      <c r="L2183" s="120"/>
      <c r="M2183" s="120"/>
      <c r="N2183" s="120"/>
      <c r="O2183" s="120"/>
      <c r="P2183" s="120"/>
      <c r="Q2183" s="120"/>
      <c r="R2183" s="120"/>
      <c r="S2183" s="120"/>
      <c r="T2183" s="120"/>
      <c r="U2183" s="120"/>
      <c r="V2183" s="120"/>
      <c r="W2183" s="120"/>
      <c r="X2183" s="120"/>
      <c r="Y2183" s="127"/>
      <c r="Z2183" s="127"/>
      <c r="AA2183" s="127"/>
      <c r="AB2183" s="127"/>
      <c r="AC2183" s="127"/>
      <c r="AD2183" s="127"/>
      <c r="AE2183" s="127"/>
      <c r="AF2183" s="127"/>
      <c r="AG2183" s="127"/>
      <c r="AH2183" s="127"/>
      <c r="AI2183" s="127"/>
      <c r="AJ2183" s="127"/>
      <c r="AK2183" s="127"/>
      <c r="AL2183" s="127"/>
      <c r="AM2183" s="127"/>
      <c r="AN2183" s="127"/>
      <c r="AO2183" s="127"/>
      <c r="AP2183" s="127"/>
      <c r="AR2183" s="113"/>
      <c r="AS2183" s="113"/>
      <c r="AT2183" s="113"/>
    </row>
    <row r="2184" spans="1:46" s="114" customFormat="1" x14ac:dyDescent="0.2">
      <c r="A2184" s="113"/>
      <c r="B2184" s="120"/>
      <c r="C2184" s="120"/>
      <c r="D2184" s="120"/>
      <c r="E2184" s="120"/>
      <c r="F2184" s="120"/>
      <c r="G2184" s="120"/>
      <c r="H2184" s="120"/>
      <c r="I2184" s="120"/>
      <c r="J2184" s="120"/>
      <c r="K2184" s="120"/>
      <c r="L2184" s="120"/>
      <c r="M2184" s="120"/>
      <c r="N2184" s="120"/>
      <c r="O2184" s="120"/>
      <c r="P2184" s="120"/>
      <c r="Q2184" s="120"/>
      <c r="R2184" s="120"/>
      <c r="S2184" s="120"/>
      <c r="T2184" s="120"/>
      <c r="U2184" s="120"/>
      <c r="V2184" s="120"/>
      <c r="W2184" s="120"/>
      <c r="X2184" s="120"/>
      <c r="Y2184" s="127"/>
      <c r="Z2184" s="127"/>
      <c r="AA2184" s="127"/>
      <c r="AB2184" s="127"/>
      <c r="AC2184" s="127"/>
      <c r="AD2184" s="127"/>
      <c r="AE2184" s="127"/>
      <c r="AF2184" s="127"/>
      <c r="AG2184" s="127"/>
      <c r="AH2184" s="127"/>
      <c r="AI2184" s="127"/>
      <c r="AJ2184" s="127"/>
      <c r="AK2184" s="127"/>
      <c r="AL2184" s="127"/>
      <c r="AM2184" s="127"/>
      <c r="AN2184" s="127"/>
      <c r="AO2184" s="127"/>
      <c r="AP2184" s="127"/>
      <c r="AR2184" s="113"/>
      <c r="AS2184" s="113"/>
      <c r="AT2184" s="113"/>
    </row>
    <row r="2185" spans="1:46" s="114" customFormat="1" x14ac:dyDescent="0.2">
      <c r="A2185" s="113"/>
      <c r="B2185" s="120"/>
      <c r="C2185" s="120"/>
      <c r="D2185" s="120"/>
      <c r="E2185" s="120"/>
      <c r="F2185" s="120"/>
      <c r="G2185" s="120"/>
      <c r="H2185" s="120"/>
      <c r="I2185" s="120"/>
      <c r="J2185" s="120"/>
      <c r="K2185" s="120"/>
      <c r="L2185" s="120"/>
      <c r="M2185" s="120"/>
      <c r="N2185" s="120"/>
      <c r="O2185" s="120"/>
      <c r="P2185" s="120"/>
      <c r="Q2185" s="120"/>
      <c r="R2185" s="120"/>
      <c r="S2185" s="120"/>
      <c r="T2185" s="120"/>
      <c r="U2185" s="120"/>
      <c r="V2185" s="120"/>
      <c r="W2185" s="120"/>
      <c r="X2185" s="120"/>
      <c r="Y2185" s="127"/>
      <c r="Z2185" s="127"/>
      <c r="AA2185" s="127"/>
      <c r="AB2185" s="127"/>
      <c r="AC2185" s="127"/>
      <c r="AD2185" s="127"/>
      <c r="AE2185" s="127"/>
      <c r="AF2185" s="127"/>
      <c r="AG2185" s="127"/>
      <c r="AH2185" s="127"/>
      <c r="AI2185" s="127"/>
      <c r="AJ2185" s="127"/>
      <c r="AK2185" s="127"/>
      <c r="AL2185" s="127"/>
      <c r="AM2185" s="127"/>
      <c r="AN2185" s="127"/>
      <c r="AO2185" s="127"/>
      <c r="AP2185" s="127"/>
      <c r="AR2185" s="113"/>
      <c r="AS2185" s="113"/>
      <c r="AT2185" s="113"/>
    </row>
    <row r="2186" spans="1:46" s="114" customFormat="1" x14ac:dyDescent="0.2">
      <c r="A2186" s="113"/>
      <c r="B2186" s="120"/>
      <c r="C2186" s="120"/>
      <c r="D2186" s="120"/>
      <c r="E2186" s="120"/>
      <c r="F2186" s="120"/>
      <c r="G2186" s="120"/>
      <c r="H2186" s="120"/>
      <c r="I2186" s="120"/>
      <c r="J2186" s="120"/>
      <c r="K2186" s="120"/>
      <c r="L2186" s="120"/>
      <c r="M2186" s="120"/>
      <c r="N2186" s="120"/>
      <c r="O2186" s="120"/>
      <c r="P2186" s="120"/>
      <c r="Q2186" s="120"/>
      <c r="R2186" s="120"/>
      <c r="S2186" s="120"/>
      <c r="T2186" s="120"/>
      <c r="U2186" s="120"/>
      <c r="V2186" s="120"/>
      <c r="W2186" s="120"/>
      <c r="X2186" s="120"/>
      <c r="Y2186" s="127"/>
      <c r="Z2186" s="127"/>
      <c r="AA2186" s="127"/>
      <c r="AB2186" s="127"/>
      <c r="AC2186" s="127"/>
      <c r="AD2186" s="127"/>
      <c r="AE2186" s="127"/>
      <c r="AF2186" s="127"/>
      <c r="AG2186" s="127"/>
      <c r="AH2186" s="127"/>
      <c r="AI2186" s="127"/>
      <c r="AJ2186" s="127"/>
      <c r="AK2186" s="127"/>
      <c r="AL2186" s="127"/>
      <c r="AM2186" s="127"/>
      <c r="AN2186" s="127"/>
      <c r="AO2186" s="127"/>
      <c r="AP2186" s="127"/>
      <c r="AR2186" s="113"/>
      <c r="AS2186" s="113"/>
      <c r="AT2186" s="113"/>
    </row>
    <row r="2187" spans="1:46" s="114" customFormat="1" x14ac:dyDescent="0.2">
      <c r="A2187" s="113"/>
      <c r="B2187" s="120"/>
      <c r="C2187" s="120"/>
      <c r="D2187" s="120"/>
      <c r="E2187" s="120"/>
      <c r="F2187" s="120"/>
      <c r="G2187" s="120"/>
      <c r="H2187" s="120"/>
      <c r="I2187" s="120"/>
      <c r="J2187" s="120"/>
      <c r="K2187" s="120"/>
      <c r="L2187" s="120"/>
      <c r="M2187" s="120"/>
      <c r="N2187" s="120"/>
      <c r="O2187" s="120"/>
      <c r="P2187" s="120"/>
      <c r="Q2187" s="120"/>
      <c r="R2187" s="120"/>
      <c r="S2187" s="120"/>
      <c r="T2187" s="120"/>
      <c r="U2187" s="120"/>
      <c r="V2187" s="120"/>
      <c r="W2187" s="120"/>
      <c r="X2187" s="120"/>
      <c r="Y2187" s="127"/>
      <c r="Z2187" s="127"/>
      <c r="AA2187" s="127"/>
      <c r="AB2187" s="127"/>
      <c r="AC2187" s="127"/>
      <c r="AD2187" s="127"/>
      <c r="AE2187" s="127"/>
      <c r="AF2187" s="127"/>
      <c r="AG2187" s="127"/>
      <c r="AH2187" s="127"/>
      <c r="AI2187" s="127"/>
      <c r="AJ2187" s="127"/>
      <c r="AK2187" s="127"/>
      <c r="AL2187" s="127"/>
      <c r="AM2187" s="127"/>
      <c r="AN2187" s="127"/>
      <c r="AO2187" s="127"/>
      <c r="AP2187" s="127"/>
      <c r="AR2187" s="113"/>
      <c r="AS2187" s="113"/>
      <c r="AT2187" s="113"/>
    </row>
    <row r="2188" spans="1:46" s="114" customFormat="1" x14ac:dyDescent="0.2">
      <c r="A2188" s="113"/>
      <c r="B2188" s="120"/>
      <c r="C2188" s="120"/>
      <c r="D2188" s="120"/>
      <c r="E2188" s="120"/>
      <c r="F2188" s="120"/>
      <c r="G2188" s="120"/>
      <c r="H2188" s="120"/>
      <c r="I2188" s="120"/>
      <c r="J2188" s="120"/>
      <c r="K2188" s="120"/>
      <c r="L2188" s="120"/>
      <c r="M2188" s="120"/>
      <c r="N2188" s="120"/>
      <c r="O2188" s="120"/>
      <c r="P2188" s="120"/>
      <c r="Q2188" s="120"/>
      <c r="R2188" s="120"/>
      <c r="S2188" s="120"/>
      <c r="T2188" s="120"/>
      <c r="U2188" s="120"/>
      <c r="V2188" s="120"/>
      <c r="W2188" s="120"/>
      <c r="X2188" s="120"/>
      <c r="Y2188" s="127"/>
      <c r="Z2188" s="127"/>
      <c r="AA2188" s="127"/>
      <c r="AB2188" s="127"/>
      <c r="AC2188" s="127"/>
      <c r="AD2188" s="127"/>
      <c r="AE2188" s="127"/>
      <c r="AF2188" s="127"/>
      <c r="AG2188" s="127"/>
      <c r="AH2188" s="127"/>
      <c r="AI2188" s="127"/>
      <c r="AJ2188" s="127"/>
      <c r="AK2188" s="127"/>
      <c r="AL2188" s="127"/>
      <c r="AM2188" s="127"/>
      <c r="AN2188" s="127"/>
      <c r="AO2188" s="127"/>
      <c r="AP2188" s="127"/>
      <c r="AR2188" s="113"/>
      <c r="AS2188" s="113"/>
      <c r="AT2188" s="113"/>
    </row>
    <row r="2189" spans="1:46" s="114" customFormat="1" x14ac:dyDescent="0.2">
      <c r="A2189" s="113"/>
      <c r="B2189" s="120"/>
      <c r="C2189" s="120"/>
      <c r="D2189" s="120"/>
      <c r="E2189" s="120"/>
      <c r="F2189" s="120"/>
      <c r="G2189" s="120"/>
      <c r="H2189" s="120"/>
      <c r="I2189" s="120"/>
      <c r="J2189" s="120"/>
      <c r="K2189" s="120"/>
      <c r="L2189" s="120"/>
      <c r="M2189" s="120"/>
      <c r="N2189" s="120"/>
      <c r="O2189" s="120"/>
      <c r="P2189" s="120"/>
      <c r="Q2189" s="120"/>
      <c r="R2189" s="120"/>
      <c r="S2189" s="120"/>
      <c r="T2189" s="120"/>
      <c r="U2189" s="120"/>
      <c r="V2189" s="120"/>
      <c r="W2189" s="120"/>
      <c r="X2189" s="120"/>
      <c r="Y2189" s="127"/>
      <c r="Z2189" s="127"/>
      <c r="AA2189" s="127"/>
      <c r="AB2189" s="127"/>
      <c r="AC2189" s="127"/>
      <c r="AD2189" s="127"/>
      <c r="AE2189" s="127"/>
      <c r="AF2189" s="127"/>
      <c r="AG2189" s="127"/>
      <c r="AH2189" s="127"/>
      <c r="AI2189" s="127"/>
      <c r="AJ2189" s="127"/>
      <c r="AK2189" s="127"/>
      <c r="AL2189" s="127"/>
      <c r="AM2189" s="127"/>
      <c r="AN2189" s="127"/>
      <c r="AO2189" s="127"/>
      <c r="AP2189" s="127"/>
      <c r="AR2189" s="113"/>
      <c r="AS2189" s="113"/>
      <c r="AT2189" s="113"/>
    </row>
    <row r="2190" spans="1:46" s="114" customFormat="1" x14ac:dyDescent="0.2">
      <c r="A2190" s="113"/>
      <c r="B2190" s="120"/>
      <c r="C2190" s="120"/>
      <c r="D2190" s="120"/>
      <c r="E2190" s="120"/>
      <c r="F2190" s="120"/>
      <c r="G2190" s="120"/>
      <c r="H2190" s="120"/>
      <c r="I2190" s="120"/>
      <c r="J2190" s="120"/>
      <c r="K2190" s="120"/>
      <c r="L2190" s="120"/>
      <c r="M2190" s="120"/>
      <c r="N2190" s="120"/>
      <c r="O2190" s="120"/>
      <c r="P2190" s="120"/>
      <c r="Q2190" s="120"/>
      <c r="R2190" s="120"/>
      <c r="S2190" s="120"/>
      <c r="T2190" s="120"/>
      <c r="U2190" s="120"/>
      <c r="V2190" s="120"/>
      <c r="W2190" s="120"/>
      <c r="X2190" s="120"/>
      <c r="Y2190" s="127"/>
      <c r="Z2190" s="127"/>
      <c r="AA2190" s="127"/>
      <c r="AB2190" s="127"/>
      <c r="AC2190" s="127"/>
      <c r="AD2190" s="127"/>
      <c r="AE2190" s="127"/>
      <c r="AF2190" s="127"/>
      <c r="AG2190" s="127"/>
      <c r="AH2190" s="127"/>
      <c r="AI2190" s="127"/>
      <c r="AJ2190" s="127"/>
      <c r="AK2190" s="127"/>
      <c r="AL2190" s="127"/>
      <c r="AM2190" s="127"/>
      <c r="AN2190" s="127"/>
      <c r="AO2190" s="127"/>
      <c r="AP2190" s="127"/>
      <c r="AR2190" s="113"/>
      <c r="AS2190" s="113"/>
      <c r="AT2190" s="113"/>
    </row>
    <row r="2191" spans="1:46" s="114" customFormat="1" x14ac:dyDescent="0.2">
      <c r="A2191" s="113"/>
      <c r="B2191" s="120"/>
      <c r="C2191" s="120"/>
      <c r="D2191" s="120"/>
      <c r="E2191" s="120"/>
      <c r="F2191" s="120"/>
      <c r="G2191" s="120"/>
      <c r="H2191" s="120"/>
      <c r="I2191" s="120"/>
      <c r="J2191" s="120"/>
      <c r="K2191" s="120"/>
      <c r="L2191" s="120"/>
      <c r="M2191" s="120"/>
      <c r="N2191" s="120"/>
      <c r="O2191" s="120"/>
      <c r="P2191" s="120"/>
      <c r="Q2191" s="120"/>
      <c r="R2191" s="120"/>
      <c r="S2191" s="120"/>
      <c r="T2191" s="120"/>
      <c r="U2191" s="120"/>
      <c r="V2191" s="120"/>
      <c r="W2191" s="120"/>
      <c r="X2191" s="120"/>
      <c r="Y2191" s="127"/>
      <c r="Z2191" s="127"/>
      <c r="AA2191" s="127"/>
      <c r="AB2191" s="127"/>
      <c r="AC2191" s="127"/>
      <c r="AD2191" s="127"/>
      <c r="AE2191" s="127"/>
      <c r="AF2191" s="127"/>
      <c r="AG2191" s="127"/>
      <c r="AH2191" s="127"/>
      <c r="AI2191" s="127"/>
      <c r="AJ2191" s="127"/>
      <c r="AK2191" s="127"/>
      <c r="AL2191" s="127"/>
      <c r="AM2191" s="127"/>
      <c r="AN2191" s="127"/>
      <c r="AO2191" s="127"/>
      <c r="AP2191" s="127"/>
      <c r="AR2191" s="113"/>
      <c r="AS2191" s="113"/>
      <c r="AT2191" s="113"/>
    </row>
    <row r="2192" spans="1:46" s="114" customFormat="1" x14ac:dyDescent="0.2">
      <c r="A2192" s="113"/>
      <c r="B2192" s="120"/>
      <c r="C2192" s="120"/>
      <c r="D2192" s="120"/>
      <c r="E2192" s="120"/>
      <c r="F2192" s="120"/>
      <c r="G2192" s="120"/>
      <c r="H2192" s="120"/>
      <c r="I2192" s="120"/>
      <c r="J2192" s="120"/>
      <c r="K2192" s="120"/>
      <c r="L2192" s="120"/>
      <c r="M2192" s="120"/>
      <c r="N2192" s="120"/>
      <c r="O2192" s="120"/>
      <c r="P2192" s="120"/>
      <c r="Q2192" s="120"/>
      <c r="R2192" s="120"/>
      <c r="S2192" s="120"/>
      <c r="T2192" s="120"/>
      <c r="U2192" s="120"/>
      <c r="V2192" s="120"/>
      <c r="W2192" s="120"/>
      <c r="X2192" s="120"/>
      <c r="Y2192" s="127"/>
      <c r="Z2192" s="127"/>
      <c r="AA2192" s="127"/>
      <c r="AB2192" s="127"/>
      <c r="AC2192" s="127"/>
      <c r="AD2192" s="127"/>
      <c r="AE2192" s="127"/>
      <c r="AF2192" s="127"/>
      <c r="AG2192" s="127"/>
      <c r="AH2192" s="127"/>
      <c r="AI2192" s="127"/>
      <c r="AJ2192" s="127"/>
      <c r="AK2192" s="127"/>
      <c r="AL2192" s="127"/>
      <c r="AM2192" s="127"/>
      <c r="AN2192" s="127"/>
      <c r="AO2192" s="127"/>
      <c r="AP2192" s="127"/>
      <c r="AR2192" s="113"/>
      <c r="AS2192" s="113"/>
      <c r="AT2192" s="113"/>
    </row>
    <row r="2193" spans="1:46" s="114" customFormat="1" x14ac:dyDescent="0.2">
      <c r="A2193" s="113"/>
      <c r="B2193" s="120"/>
      <c r="C2193" s="120"/>
      <c r="D2193" s="120"/>
      <c r="E2193" s="120"/>
      <c r="F2193" s="120"/>
      <c r="G2193" s="120"/>
      <c r="H2193" s="120"/>
      <c r="I2193" s="120"/>
      <c r="J2193" s="120"/>
      <c r="K2193" s="120"/>
      <c r="L2193" s="120"/>
      <c r="M2193" s="120"/>
      <c r="N2193" s="120"/>
      <c r="O2193" s="120"/>
      <c r="P2193" s="120"/>
      <c r="Q2193" s="120"/>
      <c r="R2193" s="120"/>
      <c r="S2193" s="120"/>
      <c r="T2193" s="120"/>
      <c r="U2193" s="120"/>
      <c r="V2193" s="120"/>
      <c r="W2193" s="120"/>
      <c r="X2193" s="120"/>
      <c r="Y2193" s="127"/>
      <c r="Z2193" s="127"/>
      <c r="AA2193" s="127"/>
      <c r="AB2193" s="127"/>
      <c r="AC2193" s="127"/>
      <c r="AD2193" s="127"/>
      <c r="AE2193" s="127"/>
      <c r="AF2193" s="127"/>
      <c r="AG2193" s="127"/>
      <c r="AH2193" s="127"/>
      <c r="AI2193" s="127"/>
      <c r="AJ2193" s="127"/>
      <c r="AK2193" s="127"/>
      <c r="AL2193" s="127"/>
      <c r="AM2193" s="127"/>
      <c r="AN2193" s="127"/>
      <c r="AO2193" s="127"/>
      <c r="AP2193" s="127"/>
      <c r="AR2193" s="113"/>
      <c r="AS2193" s="113"/>
      <c r="AT2193" s="113"/>
    </row>
    <row r="2194" spans="1:46" s="114" customFormat="1" x14ac:dyDescent="0.2">
      <c r="A2194" s="113"/>
      <c r="B2194" s="120"/>
      <c r="C2194" s="120"/>
      <c r="D2194" s="120"/>
      <c r="E2194" s="120"/>
      <c r="F2194" s="120"/>
      <c r="G2194" s="120"/>
      <c r="H2194" s="120"/>
      <c r="I2194" s="120"/>
      <c r="J2194" s="120"/>
      <c r="K2194" s="120"/>
      <c r="L2194" s="120"/>
      <c r="M2194" s="120"/>
      <c r="N2194" s="120"/>
      <c r="O2194" s="120"/>
      <c r="P2194" s="120"/>
      <c r="Q2194" s="120"/>
      <c r="R2194" s="120"/>
      <c r="S2194" s="120"/>
      <c r="T2194" s="120"/>
      <c r="U2194" s="120"/>
      <c r="V2194" s="120"/>
      <c r="W2194" s="120"/>
      <c r="X2194" s="120"/>
      <c r="Y2194" s="127"/>
      <c r="Z2194" s="127"/>
      <c r="AA2194" s="127"/>
      <c r="AB2194" s="127"/>
      <c r="AC2194" s="127"/>
      <c r="AD2194" s="127"/>
      <c r="AE2194" s="127"/>
      <c r="AF2194" s="127"/>
      <c r="AG2194" s="127"/>
      <c r="AH2194" s="127"/>
      <c r="AI2194" s="127"/>
      <c r="AJ2194" s="127"/>
      <c r="AK2194" s="127"/>
      <c r="AL2194" s="127"/>
      <c r="AM2194" s="127"/>
      <c r="AN2194" s="127"/>
      <c r="AO2194" s="127"/>
      <c r="AP2194" s="127"/>
      <c r="AR2194" s="113"/>
      <c r="AS2194" s="113"/>
      <c r="AT2194" s="113"/>
    </row>
    <row r="2195" spans="1:46" s="114" customFormat="1" x14ac:dyDescent="0.2">
      <c r="A2195" s="113"/>
      <c r="B2195" s="120"/>
      <c r="C2195" s="120"/>
      <c r="D2195" s="120"/>
      <c r="E2195" s="120"/>
      <c r="F2195" s="120"/>
      <c r="G2195" s="120"/>
      <c r="H2195" s="120"/>
      <c r="I2195" s="120"/>
      <c r="J2195" s="120"/>
      <c r="K2195" s="120"/>
      <c r="L2195" s="120"/>
      <c r="M2195" s="120"/>
      <c r="N2195" s="120"/>
      <c r="O2195" s="120"/>
      <c r="P2195" s="120"/>
      <c r="Q2195" s="120"/>
      <c r="R2195" s="120"/>
      <c r="S2195" s="120"/>
      <c r="T2195" s="120"/>
      <c r="U2195" s="120"/>
      <c r="V2195" s="120"/>
      <c r="W2195" s="120"/>
      <c r="X2195" s="120"/>
      <c r="Y2195" s="127"/>
      <c r="Z2195" s="127"/>
      <c r="AA2195" s="127"/>
      <c r="AB2195" s="127"/>
      <c r="AC2195" s="127"/>
      <c r="AD2195" s="127"/>
      <c r="AE2195" s="127"/>
      <c r="AF2195" s="127"/>
      <c r="AG2195" s="127"/>
      <c r="AH2195" s="127"/>
      <c r="AI2195" s="127"/>
      <c r="AJ2195" s="127"/>
      <c r="AK2195" s="127"/>
      <c r="AL2195" s="127"/>
      <c r="AM2195" s="127"/>
      <c r="AN2195" s="127"/>
      <c r="AO2195" s="127"/>
      <c r="AP2195" s="127"/>
      <c r="AR2195" s="113"/>
      <c r="AS2195" s="113"/>
      <c r="AT2195" s="113"/>
    </row>
    <row r="2196" spans="1:46" s="114" customFormat="1" x14ac:dyDescent="0.2">
      <c r="A2196" s="113"/>
      <c r="B2196" s="120"/>
      <c r="C2196" s="120"/>
      <c r="D2196" s="120"/>
      <c r="E2196" s="120"/>
      <c r="F2196" s="120"/>
      <c r="G2196" s="120"/>
      <c r="H2196" s="120"/>
      <c r="I2196" s="120"/>
      <c r="J2196" s="120"/>
      <c r="K2196" s="120"/>
      <c r="L2196" s="120"/>
      <c r="M2196" s="120"/>
      <c r="N2196" s="120"/>
      <c r="O2196" s="120"/>
      <c r="P2196" s="120"/>
      <c r="Q2196" s="120"/>
      <c r="R2196" s="120"/>
      <c r="S2196" s="120"/>
      <c r="T2196" s="120"/>
      <c r="U2196" s="120"/>
      <c r="V2196" s="120"/>
      <c r="W2196" s="120"/>
      <c r="X2196" s="120"/>
      <c r="Y2196" s="127"/>
      <c r="Z2196" s="127"/>
      <c r="AA2196" s="127"/>
      <c r="AB2196" s="127"/>
      <c r="AC2196" s="127"/>
      <c r="AD2196" s="127"/>
      <c r="AE2196" s="127"/>
      <c r="AF2196" s="127"/>
      <c r="AG2196" s="127"/>
      <c r="AH2196" s="127"/>
      <c r="AI2196" s="127"/>
      <c r="AJ2196" s="127"/>
      <c r="AK2196" s="127"/>
      <c r="AL2196" s="127"/>
      <c r="AM2196" s="127"/>
      <c r="AN2196" s="127"/>
      <c r="AO2196" s="127"/>
      <c r="AP2196" s="127"/>
      <c r="AR2196" s="113"/>
      <c r="AS2196" s="113"/>
      <c r="AT2196" s="113"/>
    </row>
    <row r="2197" spans="1:46" s="114" customFormat="1" x14ac:dyDescent="0.2">
      <c r="A2197" s="113"/>
      <c r="B2197" s="120"/>
      <c r="C2197" s="120"/>
      <c r="D2197" s="120"/>
      <c r="E2197" s="120"/>
      <c r="F2197" s="120"/>
      <c r="G2197" s="120"/>
      <c r="H2197" s="120"/>
      <c r="I2197" s="120"/>
      <c r="J2197" s="120"/>
      <c r="K2197" s="120"/>
      <c r="L2197" s="120"/>
      <c r="M2197" s="120"/>
      <c r="N2197" s="120"/>
      <c r="O2197" s="120"/>
      <c r="P2197" s="120"/>
      <c r="Q2197" s="120"/>
      <c r="R2197" s="120"/>
      <c r="S2197" s="120"/>
      <c r="T2197" s="120"/>
      <c r="U2197" s="120"/>
      <c r="V2197" s="120"/>
      <c r="W2197" s="120"/>
      <c r="X2197" s="120"/>
      <c r="Y2197" s="127"/>
      <c r="Z2197" s="127"/>
      <c r="AA2197" s="127"/>
      <c r="AB2197" s="127"/>
      <c r="AC2197" s="127"/>
      <c r="AD2197" s="127"/>
      <c r="AE2197" s="127"/>
      <c r="AF2197" s="127"/>
      <c r="AG2197" s="127"/>
      <c r="AH2197" s="127"/>
      <c r="AI2197" s="127"/>
      <c r="AJ2197" s="127"/>
      <c r="AK2197" s="127"/>
      <c r="AL2197" s="127"/>
      <c r="AM2197" s="127"/>
      <c r="AN2197" s="127"/>
      <c r="AO2197" s="127"/>
      <c r="AP2197" s="127"/>
      <c r="AR2197" s="113"/>
      <c r="AS2197" s="113"/>
      <c r="AT2197" s="113"/>
    </row>
    <row r="2198" spans="1:46" s="114" customFormat="1" x14ac:dyDescent="0.2">
      <c r="A2198" s="113"/>
      <c r="B2198" s="120"/>
      <c r="C2198" s="120"/>
      <c r="D2198" s="120"/>
      <c r="E2198" s="120"/>
      <c r="F2198" s="120"/>
      <c r="G2198" s="120"/>
      <c r="H2198" s="120"/>
      <c r="I2198" s="120"/>
      <c r="J2198" s="120"/>
      <c r="K2198" s="120"/>
      <c r="L2198" s="120"/>
      <c r="M2198" s="120"/>
      <c r="N2198" s="120"/>
      <c r="O2198" s="120"/>
      <c r="P2198" s="120"/>
      <c r="Q2198" s="120"/>
      <c r="R2198" s="120"/>
      <c r="S2198" s="120"/>
      <c r="T2198" s="120"/>
      <c r="U2198" s="120"/>
      <c r="V2198" s="120"/>
      <c r="W2198" s="120"/>
      <c r="X2198" s="120"/>
      <c r="Y2198" s="127"/>
      <c r="Z2198" s="127"/>
      <c r="AA2198" s="127"/>
      <c r="AB2198" s="127"/>
      <c r="AC2198" s="127"/>
      <c r="AD2198" s="127"/>
      <c r="AE2198" s="127"/>
      <c r="AF2198" s="127"/>
      <c r="AG2198" s="127"/>
      <c r="AH2198" s="127"/>
      <c r="AI2198" s="127"/>
      <c r="AJ2198" s="127"/>
      <c r="AK2198" s="127"/>
      <c r="AL2198" s="127"/>
      <c r="AM2198" s="127"/>
      <c r="AN2198" s="127"/>
      <c r="AO2198" s="127"/>
      <c r="AP2198" s="127"/>
      <c r="AR2198" s="113"/>
      <c r="AS2198" s="113"/>
      <c r="AT2198" s="113"/>
    </row>
    <row r="2199" spans="1:46" s="114" customFormat="1" x14ac:dyDescent="0.2">
      <c r="A2199" s="113"/>
      <c r="B2199" s="120"/>
      <c r="C2199" s="120"/>
      <c r="D2199" s="120"/>
      <c r="E2199" s="120"/>
      <c r="F2199" s="120"/>
      <c r="G2199" s="120"/>
      <c r="H2199" s="120"/>
      <c r="I2199" s="120"/>
      <c r="J2199" s="120"/>
      <c r="K2199" s="120"/>
      <c r="L2199" s="120"/>
      <c r="M2199" s="120"/>
      <c r="N2199" s="120"/>
      <c r="O2199" s="120"/>
      <c r="P2199" s="120"/>
      <c r="Q2199" s="120"/>
      <c r="R2199" s="120"/>
      <c r="S2199" s="120"/>
      <c r="T2199" s="120"/>
      <c r="U2199" s="120"/>
      <c r="V2199" s="120"/>
      <c r="W2199" s="120"/>
      <c r="X2199" s="120"/>
      <c r="Y2199" s="127"/>
      <c r="Z2199" s="127"/>
      <c r="AA2199" s="127"/>
      <c r="AB2199" s="127"/>
      <c r="AC2199" s="127"/>
      <c r="AD2199" s="127"/>
      <c r="AE2199" s="127"/>
      <c r="AF2199" s="127"/>
      <c r="AG2199" s="127"/>
      <c r="AH2199" s="127"/>
      <c r="AI2199" s="127"/>
      <c r="AJ2199" s="127"/>
      <c r="AK2199" s="127"/>
      <c r="AL2199" s="127"/>
      <c r="AM2199" s="127"/>
      <c r="AN2199" s="127"/>
      <c r="AO2199" s="127"/>
      <c r="AP2199" s="127"/>
      <c r="AR2199" s="113"/>
      <c r="AS2199" s="113"/>
      <c r="AT2199" s="113"/>
    </row>
    <row r="2200" spans="1:46" s="114" customFormat="1" x14ac:dyDescent="0.2">
      <c r="A2200" s="113"/>
      <c r="B2200" s="120"/>
      <c r="C2200" s="120"/>
      <c r="D2200" s="120"/>
      <c r="E2200" s="120"/>
      <c r="F2200" s="120"/>
      <c r="G2200" s="120"/>
      <c r="H2200" s="120"/>
      <c r="I2200" s="120"/>
      <c r="J2200" s="120"/>
      <c r="K2200" s="120"/>
      <c r="L2200" s="120"/>
      <c r="M2200" s="120"/>
      <c r="N2200" s="120"/>
      <c r="O2200" s="120"/>
      <c r="P2200" s="120"/>
      <c r="Q2200" s="120"/>
      <c r="R2200" s="120"/>
      <c r="S2200" s="120"/>
      <c r="T2200" s="120"/>
      <c r="U2200" s="120"/>
      <c r="V2200" s="120"/>
      <c r="W2200" s="120"/>
      <c r="X2200" s="120"/>
      <c r="Y2200" s="127"/>
      <c r="Z2200" s="127"/>
      <c r="AA2200" s="127"/>
      <c r="AB2200" s="127"/>
      <c r="AC2200" s="127"/>
      <c r="AD2200" s="127"/>
      <c r="AE2200" s="127"/>
      <c r="AF2200" s="127"/>
      <c r="AG2200" s="127"/>
      <c r="AH2200" s="127"/>
      <c r="AI2200" s="127"/>
      <c r="AJ2200" s="127"/>
      <c r="AK2200" s="127"/>
      <c r="AL2200" s="127"/>
      <c r="AM2200" s="127"/>
      <c r="AN2200" s="127"/>
      <c r="AO2200" s="127"/>
      <c r="AP2200" s="127"/>
      <c r="AR2200" s="113"/>
      <c r="AS2200" s="113"/>
      <c r="AT2200" s="113"/>
    </row>
    <row r="2201" spans="1:46" s="114" customFormat="1" x14ac:dyDescent="0.2">
      <c r="A2201" s="113"/>
      <c r="B2201" s="120"/>
      <c r="C2201" s="120"/>
      <c r="D2201" s="120"/>
      <c r="E2201" s="120"/>
      <c r="F2201" s="120"/>
      <c r="G2201" s="120"/>
      <c r="H2201" s="120"/>
      <c r="I2201" s="120"/>
      <c r="J2201" s="120"/>
      <c r="K2201" s="120"/>
      <c r="L2201" s="120"/>
      <c r="M2201" s="120"/>
      <c r="N2201" s="120"/>
      <c r="O2201" s="120"/>
      <c r="P2201" s="120"/>
      <c r="Q2201" s="120"/>
      <c r="R2201" s="120"/>
      <c r="S2201" s="120"/>
      <c r="T2201" s="120"/>
      <c r="U2201" s="120"/>
      <c r="V2201" s="120"/>
      <c r="W2201" s="120"/>
      <c r="X2201" s="120"/>
      <c r="Y2201" s="127"/>
      <c r="Z2201" s="127"/>
      <c r="AA2201" s="127"/>
      <c r="AB2201" s="127"/>
      <c r="AC2201" s="127"/>
      <c r="AD2201" s="127"/>
      <c r="AE2201" s="127"/>
      <c r="AF2201" s="127"/>
      <c r="AG2201" s="127"/>
      <c r="AH2201" s="127"/>
      <c r="AI2201" s="127"/>
      <c r="AJ2201" s="127"/>
      <c r="AK2201" s="127"/>
      <c r="AL2201" s="127"/>
      <c r="AM2201" s="127"/>
      <c r="AN2201" s="127"/>
      <c r="AO2201" s="127"/>
      <c r="AP2201" s="127"/>
      <c r="AR2201" s="113"/>
      <c r="AS2201" s="113"/>
      <c r="AT2201" s="113"/>
    </row>
    <row r="2202" spans="1:46" s="114" customFormat="1" x14ac:dyDescent="0.2">
      <c r="A2202" s="113"/>
      <c r="B2202" s="120"/>
      <c r="C2202" s="120"/>
      <c r="D2202" s="120"/>
      <c r="E2202" s="120"/>
      <c r="F2202" s="120"/>
      <c r="G2202" s="120"/>
      <c r="H2202" s="120"/>
      <c r="I2202" s="120"/>
      <c r="J2202" s="120"/>
      <c r="K2202" s="120"/>
      <c r="L2202" s="120"/>
      <c r="M2202" s="120"/>
      <c r="N2202" s="120"/>
      <c r="O2202" s="120"/>
      <c r="P2202" s="120"/>
      <c r="Q2202" s="120"/>
      <c r="R2202" s="120"/>
      <c r="S2202" s="120"/>
      <c r="T2202" s="120"/>
      <c r="U2202" s="120"/>
      <c r="V2202" s="120"/>
      <c r="W2202" s="120"/>
      <c r="X2202" s="120"/>
      <c r="Y2202" s="127"/>
      <c r="Z2202" s="127"/>
      <c r="AA2202" s="127"/>
      <c r="AB2202" s="127"/>
      <c r="AC2202" s="127"/>
      <c r="AD2202" s="127"/>
      <c r="AE2202" s="127"/>
      <c r="AF2202" s="127"/>
      <c r="AG2202" s="127"/>
      <c r="AH2202" s="127"/>
      <c r="AI2202" s="127"/>
      <c r="AJ2202" s="127"/>
      <c r="AK2202" s="127"/>
      <c r="AL2202" s="127"/>
      <c r="AM2202" s="127"/>
      <c r="AN2202" s="127"/>
      <c r="AO2202" s="127"/>
      <c r="AP2202" s="127"/>
      <c r="AR2202" s="113"/>
      <c r="AS2202" s="113"/>
      <c r="AT2202" s="113"/>
    </row>
    <row r="2203" spans="1:46" s="114" customFormat="1" x14ac:dyDescent="0.2">
      <c r="A2203" s="113"/>
      <c r="B2203" s="120"/>
      <c r="C2203" s="120"/>
      <c r="D2203" s="120"/>
      <c r="E2203" s="120"/>
      <c r="F2203" s="120"/>
      <c r="G2203" s="120"/>
      <c r="H2203" s="120"/>
      <c r="I2203" s="120"/>
      <c r="J2203" s="120"/>
      <c r="K2203" s="120"/>
      <c r="L2203" s="120"/>
      <c r="M2203" s="120"/>
      <c r="N2203" s="120"/>
      <c r="O2203" s="120"/>
      <c r="P2203" s="120"/>
      <c r="Q2203" s="120"/>
      <c r="R2203" s="120"/>
      <c r="S2203" s="120"/>
      <c r="T2203" s="120"/>
      <c r="U2203" s="120"/>
      <c r="V2203" s="120"/>
      <c r="W2203" s="120"/>
      <c r="X2203" s="120"/>
      <c r="Y2203" s="127"/>
      <c r="Z2203" s="127"/>
      <c r="AA2203" s="127"/>
      <c r="AB2203" s="127"/>
      <c r="AC2203" s="127"/>
      <c r="AD2203" s="127"/>
      <c r="AE2203" s="127"/>
      <c r="AF2203" s="127"/>
      <c r="AG2203" s="127"/>
      <c r="AH2203" s="127"/>
      <c r="AI2203" s="127"/>
      <c r="AJ2203" s="127"/>
      <c r="AK2203" s="127"/>
      <c r="AL2203" s="127"/>
      <c r="AM2203" s="127"/>
      <c r="AN2203" s="127"/>
      <c r="AO2203" s="127"/>
      <c r="AP2203" s="127"/>
      <c r="AR2203" s="113"/>
      <c r="AS2203" s="113"/>
      <c r="AT2203" s="113"/>
    </row>
    <row r="2204" spans="1:46" s="114" customFormat="1" x14ac:dyDescent="0.2">
      <c r="A2204" s="113"/>
      <c r="B2204" s="120"/>
      <c r="C2204" s="120"/>
      <c r="D2204" s="120"/>
      <c r="E2204" s="120"/>
      <c r="F2204" s="120"/>
      <c r="G2204" s="120"/>
      <c r="H2204" s="120"/>
      <c r="I2204" s="120"/>
      <c r="J2204" s="120"/>
      <c r="K2204" s="120"/>
      <c r="L2204" s="120"/>
      <c r="M2204" s="120"/>
      <c r="N2204" s="120"/>
      <c r="O2204" s="120"/>
      <c r="P2204" s="120"/>
      <c r="Q2204" s="120"/>
      <c r="R2204" s="120"/>
      <c r="S2204" s="120"/>
      <c r="T2204" s="120"/>
      <c r="U2204" s="120"/>
      <c r="V2204" s="120"/>
      <c r="W2204" s="120"/>
      <c r="X2204" s="120"/>
      <c r="Y2204" s="127"/>
      <c r="Z2204" s="127"/>
      <c r="AA2204" s="127"/>
      <c r="AB2204" s="127"/>
      <c r="AC2204" s="127"/>
      <c r="AD2204" s="127"/>
      <c r="AE2204" s="127"/>
      <c r="AF2204" s="127"/>
      <c r="AG2204" s="127"/>
      <c r="AH2204" s="127"/>
      <c r="AI2204" s="127"/>
      <c r="AJ2204" s="127"/>
      <c r="AK2204" s="127"/>
      <c r="AL2204" s="127"/>
      <c r="AM2204" s="127"/>
      <c r="AN2204" s="127"/>
      <c r="AO2204" s="127"/>
      <c r="AP2204" s="127"/>
      <c r="AR2204" s="113"/>
      <c r="AS2204" s="113"/>
      <c r="AT2204" s="113"/>
    </row>
    <row r="2205" spans="1:46" s="114" customFormat="1" x14ac:dyDescent="0.2">
      <c r="A2205" s="113"/>
      <c r="B2205" s="120"/>
      <c r="C2205" s="120"/>
      <c r="D2205" s="120"/>
      <c r="E2205" s="120"/>
      <c r="F2205" s="120"/>
      <c r="G2205" s="120"/>
      <c r="H2205" s="120"/>
      <c r="I2205" s="120"/>
      <c r="J2205" s="120"/>
      <c r="K2205" s="120"/>
      <c r="L2205" s="120"/>
      <c r="M2205" s="120"/>
      <c r="N2205" s="120"/>
      <c r="O2205" s="120"/>
      <c r="P2205" s="120"/>
      <c r="Q2205" s="120"/>
      <c r="R2205" s="120"/>
      <c r="S2205" s="120"/>
      <c r="T2205" s="120"/>
      <c r="U2205" s="120"/>
      <c r="V2205" s="120"/>
      <c r="W2205" s="120"/>
      <c r="X2205" s="120"/>
      <c r="Y2205" s="127"/>
      <c r="Z2205" s="127"/>
      <c r="AA2205" s="127"/>
      <c r="AB2205" s="127"/>
      <c r="AC2205" s="127"/>
      <c r="AD2205" s="127"/>
      <c r="AE2205" s="127"/>
      <c r="AF2205" s="127"/>
      <c r="AG2205" s="127"/>
      <c r="AH2205" s="127"/>
      <c r="AI2205" s="127"/>
      <c r="AJ2205" s="127"/>
      <c r="AK2205" s="127"/>
      <c r="AL2205" s="127"/>
      <c r="AM2205" s="127"/>
      <c r="AN2205" s="127"/>
      <c r="AO2205" s="127"/>
      <c r="AP2205" s="127"/>
      <c r="AR2205" s="113"/>
      <c r="AS2205" s="113"/>
      <c r="AT2205" s="113"/>
    </row>
    <row r="2206" spans="1:46" s="114" customFormat="1" x14ac:dyDescent="0.2">
      <c r="A2206" s="113"/>
      <c r="B2206" s="120"/>
      <c r="C2206" s="120"/>
      <c r="D2206" s="120"/>
      <c r="E2206" s="120"/>
      <c r="F2206" s="120"/>
      <c r="G2206" s="120"/>
      <c r="H2206" s="120"/>
      <c r="I2206" s="120"/>
      <c r="J2206" s="120"/>
      <c r="K2206" s="120"/>
      <c r="L2206" s="120"/>
      <c r="M2206" s="120"/>
      <c r="N2206" s="120"/>
      <c r="O2206" s="120"/>
      <c r="P2206" s="120"/>
      <c r="Q2206" s="120"/>
      <c r="R2206" s="120"/>
      <c r="S2206" s="120"/>
      <c r="T2206" s="120"/>
      <c r="U2206" s="120"/>
      <c r="V2206" s="120"/>
      <c r="W2206" s="120"/>
      <c r="X2206" s="120"/>
      <c r="Y2206" s="127"/>
      <c r="Z2206" s="127"/>
      <c r="AA2206" s="127"/>
      <c r="AB2206" s="127"/>
      <c r="AC2206" s="127"/>
      <c r="AD2206" s="127"/>
      <c r="AE2206" s="127"/>
      <c r="AF2206" s="127"/>
      <c r="AG2206" s="127"/>
      <c r="AH2206" s="127"/>
      <c r="AI2206" s="127"/>
      <c r="AJ2206" s="127"/>
      <c r="AK2206" s="127"/>
      <c r="AL2206" s="127"/>
      <c r="AM2206" s="127"/>
      <c r="AN2206" s="127"/>
      <c r="AO2206" s="127"/>
      <c r="AP2206" s="127"/>
      <c r="AR2206" s="113"/>
      <c r="AS2206" s="113"/>
      <c r="AT2206" s="113"/>
    </row>
    <row r="2207" spans="1:46" s="114" customFormat="1" x14ac:dyDescent="0.2">
      <c r="A2207" s="113"/>
      <c r="B2207" s="120"/>
      <c r="C2207" s="120"/>
      <c r="D2207" s="120"/>
      <c r="E2207" s="120"/>
      <c r="F2207" s="120"/>
      <c r="G2207" s="120"/>
      <c r="H2207" s="120"/>
      <c r="I2207" s="120"/>
      <c r="J2207" s="120"/>
      <c r="K2207" s="120"/>
      <c r="L2207" s="120"/>
      <c r="M2207" s="120"/>
      <c r="N2207" s="120"/>
      <c r="O2207" s="120"/>
      <c r="P2207" s="120"/>
      <c r="Q2207" s="120"/>
      <c r="R2207" s="120"/>
      <c r="S2207" s="120"/>
      <c r="T2207" s="120"/>
      <c r="U2207" s="120"/>
      <c r="V2207" s="120"/>
      <c r="W2207" s="120"/>
      <c r="X2207" s="120"/>
      <c r="Y2207" s="127"/>
      <c r="Z2207" s="127"/>
      <c r="AA2207" s="127"/>
      <c r="AB2207" s="127"/>
      <c r="AC2207" s="127"/>
      <c r="AD2207" s="127"/>
      <c r="AE2207" s="127"/>
      <c r="AF2207" s="127"/>
      <c r="AG2207" s="127"/>
      <c r="AH2207" s="127"/>
      <c r="AI2207" s="127"/>
      <c r="AJ2207" s="127"/>
      <c r="AK2207" s="127"/>
      <c r="AL2207" s="127"/>
      <c r="AM2207" s="127"/>
      <c r="AN2207" s="127"/>
      <c r="AO2207" s="127"/>
      <c r="AP2207" s="127"/>
      <c r="AR2207" s="113"/>
      <c r="AS2207" s="113"/>
      <c r="AT2207" s="113"/>
    </row>
    <row r="2208" spans="1:46" s="114" customFormat="1" x14ac:dyDescent="0.2">
      <c r="A2208" s="113"/>
      <c r="B2208" s="120"/>
      <c r="C2208" s="120"/>
      <c r="D2208" s="120"/>
      <c r="E2208" s="120"/>
      <c r="F2208" s="120"/>
      <c r="G2208" s="120"/>
      <c r="H2208" s="120"/>
      <c r="I2208" s="120"/>
      <c r="J2208" s="120"/>
      <c r="K2208" s="120"/>
      <c r="L2208" s="120"/>
      <c r="M2208" s="120"/>
      <c r="N2208" s="120"/>
      <c r="O2208" s="120"/>
      <c r="P2208" s="120"/>
      <c r="Q2208" s="120"/>
      <c r="R2208" s="120"/>
      <c r="S2208" s="120"/>
      <c r="T2208" s="120"/>
      <c r="U2208" s="120"/>
      <c r="V2208" s="120"/>
      <c r="W2208" s="120"/>
      <c r="X2208" s="120"/>
      <c r="Y2208" s="127"/>
      <c r="Z2208" s="127"/>
      <c r="AA2208" s="127"/>
      <c r="AB2208" s="127"/>
      <c r="AC2208" s="127"/>
      <c r="AD2208" s="127"/>
      <c r="AE2208" s="127"/>
      <c r="AF2208" s="127"/>
      <c r="AG2208" s="127"/>
      <c r="AH2208" s="127"/>
      <c r="AI2208" s="127"/>
      <c r="AJ2208" s="127"/>
      <c r="AK2208" s="127"/>
      <c r="AL2208" s="127"/>
      <c r="AM2208" s="127"/>
      <c r="AN2208" s="127"/>
      <c r="AO2208" s="127"/>
      <c r="AP2208" s="127"/>
      <c r="AR2208" s="113"/>
      <c r="AS2208" s="113"/>
      <c r="AT2208" s="113"/>
    </row>
    <row r="2209" spans="1:46" s="114" customFormat="1" x14ac:dyDescent="0.2">
      <c r="A2209" s="113"/>
      <c r="B2209" s="120"/>
      <c r="C2209" s="120"/>
      <c r="D2209" s="120"/>
      <c r="E2209" s="120"/>
      <c r="F2209" s="120"/>
      <c r="G2209" s="120"/>
      <c r="H2209" s="120"/>
      <c r="I2209" s="120"/>
      <c r="J2209" s="120"/>
      <c r="K2209" s="120"/>
      <c r="L2209" s="120"/>
      <c r="M2209" s="120"/>
      <c r="N2209" s="120"/>
      <c r="O2209" s="120"/>
      <c r="P2209" s="120"/>
      <c r="Q2209" s="120"/>
      <c r="R2209" s="120"/>
      <c r="S2209" s="120"/>
      <c r="T2209" s="120"/>
      <c r="U2209" s="120"/>
      <c r="V2209" s="120"/>
      <c r="W2209" s="120"/>
      <c r="X2209" s="120"/>
      <c r="Y2209" s="127"/>
      <c r="Z2209" s="127"/>
      <c r="AA2209" s="127"/>
      <c r="AB2209" s="127"/>
      <c r="AC2209" s="127"/>
      <c r="AD2209" s="127"/>
      <c r="AE2209" s="127"/>
      <c r="AF2209" s="127"/>
      <c r="AG2209" s="127"/>
      <c r="AH2209" s="127"/>
      <c r="AI2209" s="127"/>
      <c r="AJ2209" s="127"/>
      <c r="AK2209" s="127"/>
      <c r="AL2209" s="127"/>
      <c r="AM2209" s="127"/>
      <c r="AN2209" s="127"/>
      <c r="AO2209" s="127"/>
      <c r="AP2209" s="127"/>
      <c r="AR2209" s="113"/>
      <c r="AS2209" s="113"/>
      <c r="AT2209" s="113"/>
    </row>
    <row r="2210" spans="1:46" s="114" customFormat="1" x14ac:dyDescent="0.2">
      <c r="A2210" s="113"/>
      <c r="B2210" s="120"/>
      <c r="C2210" s="120"/>
      <c r="D2210" s="120"/>
      <c r="E2210" s="120"/>
      <c r="F2210" s="120"/>
      <c r="G2210" s="120"/>
      <c r="H2210" s="120"/>
      <c r="I2210" s="120"/>
      <c r="J2210" s="120"/>
      <c r="K2210" s="120"/>
      <c r="L2210" s="120"/>
      <c r="M2210" s="120"/>
      <c r="N2210" s="120"/>
      <c r="O2210" s="120"/>
      <c r="P2210" s="120"/>
      <c r="Q2210" s="120"/>
      <c r="R2210" s="120"/>
      <c r="S2210" s="120"/>
      <c r="T2210" s="120"/>
      <c r="U2210" s="120"/>
      <c r="V2210" s="120"/>
      <c r="W2210" s="120"/>
      <c r="X2210" s="120"/>
      <c r="Y2210" s="127"/>
      <c r="Z2210" s="127"/>
      <c r="AA2210" s="127"/>
      <c r="AB2210" s="127"/>
      <c r="AC2210" s="127"/>
      <c r="AD2210" s="127"/>
      <c r="AE2210" s="127"/>
      <c r="AF2210" s="127"/>
      <c r="AG2210" s="127"/>
      <c r="AH2210" s="127"/>
      <c r="AI2210" s="127"/>
      <c r="AJ2210" s="127"/>
      <c r="AK2210" s="127"/>
      <c r="AL2210" s="127"/>
      <c r="AM2210" s="127"/>
      <c r="AN2210" s="127"/>
      <c r="AO2210" s="127"/>
      <c r="AP2210" s="127"/>
      <c r="AR2210" s="113"/>
      <c r="AS2210" s="113"/>
      <c r="AT2210" s="113"/>
    </row>
    <row r="2211" spans="1:46" s="114" customFormat="1" x14ac:dyDescent="0.2">
      <c r="A2211" s="113"/>
      <c r="B2211" s="120"/>
      <c r="C2211" s="120"/>
      <c r="D2211" s="120"/>
      <c r="E2211" s="120"/>
      <c r="F2211" s="120"/>
      <c r="G2211" s="120"/>
      <c r="H2211" s="120"/>
      <c r="I2211" s="120"/>
      <c r="J2211" s="120"/>
      <c r="K2211" s="120"/>
      <c r="L2211" s="120"/>
      <c r="M2211" s="120"/>
      <c r="N2211" s="120"/>
      <c r="O2211" s="120"/>
      <c r="P2211" s="120"/>
      <c r="Q2211" s="120"/>
      <c r="R2211" s="120"/>
      <c r="S2211" s="120"/>
      <c r="T2211" s="120"/>
      <c r="U2211" s="120"/>
      <c r="V2211" s="120"/>
      <c r="W2211" s="120"/>
      <c r="X2211" s="120"/>
      <c r="Y2211" s="127"/>
      <c r="Z2211" s="127"/>
      <c r="AA2211" s="127"/>
      <c r="AB2211" s="127"/>
      <c r="AC2211" s="127"/>
      <c r="AD2211" s="127"/>
      <c r="AE2211" s="127"/>
      <c r="AF2211" s="127"/>
      <c r="AG2211" s="127"/>
      <c r="AH2211" s="127"/>
      <c r="AI2211" s="127"/>
      <c r="AJ2211" s="127"/>
      <c r="AK2211" s="127"/>
      <c r="AL2211" s="127"/>
      <c r="AM2211" s="127"/>
      <c r="AN2211" s="127"/>
      <c r="AO2211" s="127"/>
      <c r="AP2211" s="127"/>
      <c r="AR2211" s="113"/>
      <c r="AS2211" s="113"/>
      <c r="AT2211" s="113"/>
    </row>
    <row r="2212" spans="1:46" s="114" customFormat="1" x14ac:dyDescent="0.2">
      <c r="A2212" s="113"/>
      <c r="B2212" s="120"/>
      <c r="C2212" s="120"/>
      <c r="D2212" s="120"/>
      <c r="E2212" s="120"/>
      <c r="F2212" s="120"/>
      <c r="G2212" s="120"/>
      <c r="H2212" s="120"/>
      <c r="I2212" s="120"/>
      <c r="J2212" s="120"/>
      <c r="K2212" s="120"/>
      <c r="L2212" s="120"/>
      <c r="M2212" s="120"/>
      <c r="N2212" s="120"/>
      <c r="O2212" s="120"/>
      <c r="P2212" s="120"/>
      <c r="Q2212" s="120"/>
      <c r="R2212" s="120"/>
      <c r="S2212" s="120"/>
      <c r="T2212" s="120"/>
      <c r="U2212" s="120"/>
      <c r="V2212" s="120"/>
      <c r="W2212" s="120"/>
      <c r="X2212" s="120"/>
      <c r="Y2212" s="127"/>
      <c r="Z2212" s="127"/>
      <c r="AA2212" s="127"/>
      <c r="AB2212" s="127"/>
      <c r="AC2212" s="127"/>
      <c r="AD2212" s="127"/>
      <c r="AE2212" s="127"/>
      <c r="AF2212" s="127"/>
      <c r="AG2212" s="127"/>
      <c r="AH2212" s="127"/>
      <c r="AI2212" s="127"/>
      <c r="AJ2212" s="127"/>
      <c r="AK2212" s="127"/>
      <c r="AL2212" s="127"/>
      <c r="AM2212" s="127"/>
      <c r="AN2212" s="127"/>
      <c r="AO2212" s="127"/>
      <c r="AP2212" s="127"/>
      <c r="AR2212" s="113"/>
      <c r="AS2212" s="113"/>
      <c r="AT2212" s="113"/>
    </row>
    <row r="2213" spans="1:46" s="114" customFormat="1" x14ac:dyDescent="0.2">
      <c r="A2213" s="113"/>
      <c r="B2213" s="120"/>
      <c r="C2213" s="120"/>
      <c r="D2213" s="120"/>
      <c r="E2213" s="120"/>
      <c r="F2213" s="120"/>
      <c r="G2213" s="120"/>
      <c r="H2213" s="120"/>
      <c r="I2213" s="120"/>
      <c r="J2213" s="120"/>
      <c r="K2213" s="120"/>
      <c r="L2213" s="120"/>
      <c r="M2213" s="120"/>
      <c r="N2213" s="120"/>
      <c r="O2213" s="120"/>
      <c r="P2213" s="120"/>
      <c r="Q2213" s="120"/>
      <c r="R2213" s="120"/>
      <c r="S2213" s="120"/>
      <c r="T2213" s="120"/>
      <c r="U2213" s="120"/>
      <c r="V2213" s="120"/>
      <c r="W2213" s="120"/>
      <c r="X2213" s="120"/>
      <c r="Y2213" s="127"/>
      <c r="Z2213" s="127"/>
      <c r="AA2213" s="127"/>
      <c r="AB2213" s="127"/>
      <c r="AC2213" s="127"/>
      <c r="AD2213" s="127"/>
      <c r="AE2213" s="127"/>
      <c r="AF2213" s="127"/>
      <c r="AG2213" s="127"/>
      <c r="AH2213" s="127"/>
      <c r="AI2213" s="127"/>
      <c r="AJ2213" s="127"/>
      <c r="AK2213" s="127"/>
      <c r="AL2213" s="127"/>
      <c r="AM2213" s="127"/>
      <c r="AN2213" s="127"/>
      <c r="AO2213" s="127"/>
      <c r="AP2213" s="127"/>
      <c r="AR2213" s="113"/>
      <c r="AS2213" s="113"/>
      <c r="AT2213" s="113"/>
    </row>
    <row r="2214" spans="1:46" s="114" customFormat="1" x14ac:dyDescent="0.2">
      <c r="A2214" s="113"/>
      <c r="B2214" s="120"/>
      <c r="C2214" s="120"/>
      <c r="D2214" s="120"/>
      <c r="E2214" s="120"/>
      <c r="F2214" s="120"/>
      <c r="G2214" s="120"/>
      <c r="H2214" s="120"/>
      <c r="I2214" s="120"/>
      <c r="J2214" s="120"/>
      <c r="K2214" s="120"/>
      <c r="L2214" s="120"/>
      <c r="M2214" s="120"/>
      <c r="N2214" s="120"/>
      <c r="O2214" s="120"/>
      <c r="P2214" s="120"/>
      <c r="Q2214" s="120"/>
      <c r="R2214" s="120"/>
      <c r="S2214" s="120"/>
      <c r="T2214" s="120"/>
      <c r="U2214" s="120"/>
      <c r="V2214" s="120"/>
      <c r="W2214" s="120"/>
      <c r="X2214" s="120"/>
      <c r="Y2214" s="127"/>
      <c r="Z2214" s="127"/>
      <c r="AA2214" s="127"/>
      <c r="AB2214" s="127"/>
      <c r="AC2214" s="127"/>
      <c r="AD2214" s="127"/>
      <c r="AE2214" s="127"/>
      <c r="AF2214" s="127"/>
      <c r="AG2214" s="127"/>
      <c r="AH2214" s="127"/>
      <c r="AI2214" s="127"/>
      <c r="AJ2214" s="127"/>
      <c r="AK2214" s="127"/>
      <c r="AL2214" s="127"/>
      <c r="AM2214" s="127"/>
      <c r="AN2214" s="127"/>
      <c r="AO2214" s="127"/>
      <c r="AP2214" s="127"/>
      <c r="AR2214" s="113"/>
      <c r="AS2214" s="113"/>
      <c r="AT2214" s="113"/>
    </row>
    <row r="2215" spans="1:46" s="114" customFormat="1" x14ac:dyDescent="0.2">
      <c r="A2215" s="113"/>
      <c r="B2215" s="120"/>
      <c r="C2215" s="120"/>
      <c r="D2215" s="120"/>
      <c r="E2215" s="120"/>
      <c r="F2215" s="120"/>
      <c r="G2215" s="120"/>
      <c r="H2215" s="120"/>
      <c r="I2215" s="120"/>
      <c r="J2215" s="120"/>
      <c r="K2215" s="120"/>
      <c r="L2215" s="120"/>
      <c r="M2215" s="120"/>
      <c r="N2215" s="120"/>
      <c r="O2215" s="120"/>
      <c r="P2215" s="120"/>
      <c r="Q2215" s="120"/>
      <c r="R2215" s="120"/>
      <c r="S2215" s="120"/>
      <c r="T2215" s="120"/>
      <c r="U2215" s="120"/>
      <c r="V2215" s="120"/>
      <c r="W2215" s="120"/>
      <c r="X2215" s="120"/>
      <c r="Y2215" s="127"/>
      <c r="Z2215" s="127"/>
      <c r="AA2215" s="127"/>
      <c r="AB2215" s="127"/>
      <c r="AC2215" s="127"/>
      <c r="AD2215" s="127"/>
      <c r="AE2215" s="127"/>
      <c r="AF2215" s="127"/>
      <c r="AG2215" s="127"/>
      <c r="AH2215" s="127"/>
      <c r="AI2215" s="127"/>
      <c r="AJ2215" s="127"/>
      <c r="AK2215" s="127"/>
      <c r="AL2215" s="127"/>
      <c r="AM2215" s="127"/>
      <c r="AN2215" s="127"/>
      <c r="AO2215" s="127"/>
      <c r="AP2215" s="127"/>
      <c r="AR2215" s="113"/>
      <c r="AS2215" s="113"/>
      <c r="AT2215" s="113"/>
    </row>
    <row r="2216" spans="1:46" s="114" customFormat="1" x14ac:dyDescent="0.2">
      <c r="A2216" s="113"/>
      <c r="B2216" s="120"/>
      <c r="C2216" s="120"/>
      <c r="D2216" s="120"/>
      <c r="E2216" s="120"/>
      <c r="F2216" s="120"/>
      <c r="G2216" s="120"/>
      <c r="H2216" s="120"/>
      <c r="I2216" s="120"/>
      <c r="J2216" s="120"/>
      <c r="K2216" s="120"/>
      <c r="L2216" s="120"/>
      <c r="M2216" s="120"/>
      <c r="N2216" s="120"/>
      <c r="O2216" s="120"/>
      <c r="P2216" s="120"/>
      <c r="Q2216" s="120"/>
      <c r="R2216" s="120"/>
      <c r="S2216" s="120"/>
      <c r="T2216" s="120"/>
      <c r="U2216" s="120"/>
      <c r="V2216" s="120"/>
      <c r="W2216" s="120"/>
      <c r="X2216" s="120"/>
      <c r="Y2216" s="127"/>
      <c r="Z2216" s="127"/>
      <c r="AA2216" s="127"/>
      <c r="AB2216" s="127"/>
      <c r="AC2216" s="127"/>
      <c r="AD2216" s="127"/>
      <c r="AE2216" s="127"/>
      <c r="AF2216" s="127"/>
      <c r="AG2216" s="127"/>
      <c r="AH2216" s="127"/>
      <c r="AI2216" s="127"/>
      <c r="AJ2216" s="127"/>
      <c r="AK2216" s="127"/>
      <c r="AL2216" s="127"/>
      <c r="AM2216" s="127"/>
      <c r="AN2216" s="127"/>
      <c r="AO2216" s="127"/>
      <c r="AP2216" s="127"/>
      <c r="AR2216" s="113"/>
      <c r="AS2216" s="113"/>
      <c r="AT2216" s="113"/>
    </row>
    <row r="2217" spans="1:46" s="114" customFormat="1" x14ac:dyDescent="0.2">
      <c r="A2217" s="113"/>
      <c r="B2217" s="120"/>
      <c r="C2217" s="120"/>
      <c r="D2217" s="120"/>
      <c r="E2217" s="120"/>
      <c r="F2217" s="120"/>
      <c r="G2217" s="120"/>
      <c r="H2217" s="120"/>
      <c r="I2217" s="120"/>
      <c r="J2217" s="120"/>
      <c r="K2217" s="120"/>
      <c r="L2217" s="120"/>
      <c r="M2217" s="120"/>
      <c r="N2217" s="120"/>
      <c r="O2217" s="120"/>
      <c r="P2217" s="120"/>
      <c r="Q2217" s="120"/>
      <c r="R2217" s="120"/>
      <c r="S2217" s="120"/>
      <c r="T2217" s="120"/>
      <c r="U2217" s="120"/>
      <c r="V2217" s="120"/>
      <c r="W2217" s="120"/>
      <c r="X2217" s="120"/>
      <c r="Y2217" s="127"/>
      <c r="Z2217" s="127"/>
      <c r="AA2217" s="127"/>
      <c r="AB2217" s="127"/>
      <c r="AC2217" s="127"/>
      <c r="AD2217" s="127"/>
      <c r="AE2217" s="127"/>
      <c r="AF2217" s="127"/>
      <c r="AG2217" s="127"/>
      <c r="AH2217" s="127"/>
      <c r="AI2217" s="127"/>
      <c r="AJ2217" s="127"/>
      <c r="AK2217" s="127"/>
      <c r="AL2217" s="127"/>
      <c r="AM2217" s="127"/>
      <c r="AN2217" s="127"/>
      <c r="AO2217" s="127"/>
      <c r="AP2217" s="127"/>
      <c r="AR2217" s="113"/>
      <c r="AS2217" s="113"/>
      <c r="AT2217" s="113"/>
    </row>
    <row r="2218" spans="1:46" s="114" customFormat="1" x14ac:dyDescent="0.2">
      <c r="A2218" s="113"/>
      <c r="B2218" s="120"/>
      <c r="C2218" s="120"/>
      <c r="D2218" s="120"/>
      <c r="E2218" s="120"/>
      <c r="F2218" s="120"/>
      <c r="G2218" s="120"/>
      <c r="H2218" s="120"/>
      <c r="I2218" s="120"/>
      <c r="J2218" s="120"/>
      <c r="K2218" s="120"/>
      <c r="L2218" s="120"/>
      <c r="M2218" s="120"/>
      <c r="N2218" s="120"/>
      <c r="O2218" s="120"/>
      <c r="P2218" s="120"/>
      <c r="Q2218" s="120"/>
      <c r="R2218" s="120"/>
      <c r="S2218" s="120"/>
      <c r="T2218" s="120"/>
      <c r="U2218" s="120"/>
      <c r="V2218" s="120"/>
      <c r="W2218" s="120"/>
      <c r="X2218" s="120"/>
      <c r="Y2218" s="127"/>
      <c r="Z2218" s="127"/>
      <c r="AA2218" s="127"/>
      <c r="AB2218" s="127"/>
      <c r="AC2218" s="127"/>
      <c r="AD2218" s="127"/>
      <c r="AE2218" s="127"/>
      <c r="AF2218" s="127"/>
      <c r="AG2218" s="127"/>
      <c r="AH2218" s="127"/>
      <c r="AI2218" s="127"/>
      <c r="AJ2218" s="127"/>
      <c r="AK2218" s="127"/>
      <c r="AL2218" s="127"/>
      <c r="AM2218" s="127"/>
      <c r="AN2218" s="127"/>
      <c r="AO2218" s="127"/>
      <c r="AP2218" s="127"/>
      <c r="AR2218" s="113"/>
      <c r="AS2218" s="113"/>
      <c r="AT2218" s="113"/>
    </row>
    <row r="2219" spans="1:46" s="114" customFormat="1" x14ac:dyDescent="0.2">
      <c r="A2219" s="113"/>
      <c r="B2219" s="120"/>
      <c r="C2219" s="120"/>
      <c r="D2219" s="120"/>
      <c r="E2219" s="120"/>
      <c r="F2219" s="120"/>
      <c r="G2219" s="120"/>
      <c r="H2219" s="120"/>
      <c r="I2219" s="120"/>
      <c r="J2219" s="120"/>
      <c r="K2219" s="120"/>
      <c r="L2219" s="120"/>
      <c r="M2219" s="120"/>
      <c r="N2219" s="120"/>
      <c r="O2219" s="120"/>
      <c r="P2219" s="120"/>
      <c r="Q2219" s="120"/>
      <c r="R2219" s="120"/>
      <c r="S2219" s="120"/>
      <c r="T2219" s="120"/>
      <c r="U2219" s="120"/>
      <c r="V2219" s="120"/>
      <c r="W2219" s="120"/>
      <c r="X2219" s="120"/>
      <c r="Y2219" s="127"/>
      <c r="Z2219" s="127"/>
      <c r="AA2219" s="127"/>
      <c r="AB2219" s="127"/>
      <c r="AC2219" s="127"/>
      <c r="AD2219" s="127"/>
      <c r="AE2219" s="127"/>
      <c r="AF2219" s="127"/>
      <c r="AG2219" s="127"/>
      <c r="AH2219" s="127"/>
      <c r="AI2219" s="127"/>
      <c r="AJ2219" s="127"/>
      <c r="AK2219" s="127"/>
      <c r="AL2219" s="127"/>
      <c r="AM2219" s="127"/>
      <c r="AN2219" s="127"/>
      <c r="AO2219" s="127"/>
      <c r="AP2219" s="127"/>
      <c r="AR2219" s="113"/>
      <c r="AS2219" s="113"/>
      <c r="AT2219" s="113"/>
    </row>
    <row r="2220" spans="1:46" s="114" customFormat="1" x14ac:dyDescent="0.2">
      <c r="A2220" s="113"/>
      <c r="B2220" s="120"/>
      <c r="C2220" s="120"/>
      <c r="D2220" s="120"/>
      <c r="E2220" s="120"/>
      <c r="F2220" s="120"/>
      <c r="G2220" s="120"/>
      <c r="H2220" s="120"/>
      <c r="I2220" s="120"/>
      <c r="J2220" s="120"/>
      <c r="K2220" s="120"/>
      <c r="L2220" s="120"/>
      <c r="M2220" s="120"/>
      <c r="N2220" s="120"/>
      <c r="O2220" s="120"/>
      <c r="P2220" s="120"/>
      <c r="Q2220" s="120"/>
      <c r="R2220" s="120"/>
      <c r="S2220" s="120"/>
      <c r="T2220" s="120"/>
      <c r="U2220" s="120"/>
      <c r="V2220" s="120"/>
      <c r="W2220" s="120"/>
      <c r="X2220" s="120"/>
      <c r="Y2220" s="127"/>
      <c r="Z2220" s="127"/>
      <c r="AA2220" s="127"/>
      <c r="AB2220" s="127"/>
      <c r="AC2220" s="127"/>
      <c r="AD2220" s="127"/>
      <c r="AE2220" s="127"/>
      <c r="AF2220" s="127"/>
      <c r="AG2220" s="127"/>
      <c r="AH2220" s="127"/>
      <c r="AI2220" s="127"/>
      <c r="AJ2220" s="127"/>
      <c r="AK2220" s="127"/>
      <c r="AL2220" s="127"/>
      <c r="AM2220" s="127"/>
      <c r="AN2220" s="127"/>
      <c r="AO2220" s="127"/>
      <c r="AP2220" s="127"/>
      <c r="AR2220" s="113"/>
      <c r="AS2220" s="113"/>
      <c r="AT2220" s="113"/>
    </row>
    <row r="2221" spans="1:46" s="114" customFormat="1" x14ac:dyDescent="0.2">
      <c r="A2221" s="113"/>
      <c r="B2221" s="120"/>
      <c r="C2221" s="120"/>
      <c r="D2221" s="120"/>
      <c r="E2221" s="120"/>
      <c r="F2221" s="120"/>
      <c r="G2221" s="120"/>
      <c r="H2221" s="120"/>
      <c r="I2221" s="120"/>
      <c r="J2221" s="120"/>
      <c r="K2221" s="120"/>
      <c r="L2221" s="120"/>
      <c r="M2221" s="120"/>
      <c r="N2221" s="120"/>
      <c r="O2221" s="120"/>
      <c r="P2221" s="120"/>
      <c r="Q2221" s="120"/>
      <c r="R2221" s="120"/>
      <c r="S2221" s="120"/>
      <c r="T2221" s="120"/>
      <c r="U2221" s="120"/>
      <c r="V2221" s="120"/>
      <c r="W2221" s="120"/>
      <c r="X2221" s="120"/>
      <c r="Y2221" s="127"/>
      <c r="Z2221" s="127"/>
      <c r="AA2221" s="127"/>
      <c r="AB2221" s="127"/>
      <c r="AC2221" s="127"/>
      <c r="AD2221" s="127"/>
      <c r="AE2221" s="127"/>
      <c r="AF2221" s="127"/>
      <c r="AG2221" s="127"/>
      <c r="AH2221" s="127"/>
      <c r="AI2221" s="127"/>
      <c r="AJ2221" s="127"/>
      <c r="AK2221" s="127"/>
      <c r="AL2221" s="127"/>
      <c r="AM2221" s="127"/>
      <c r="AN2221" s="127"/>
      <c r="AO2221" s="127"/>
      <c r="AP2221" s="127"/>
      <c r="AR2221" s="113"/>
      <c r="AS2221" s="113"/>
      <c r="AT2221" s="113"/>
    </row>
    <row r="2222" spans="1:46" s="114" customFormat="1" x14ac:dyDescent="0.2">
      <c r="A2222" s="113"/>
      <c r="B2222" s="120"/>
      <c r="C2222" s="120"/>
      <c r="D2222" s="120"/>
      <c r="E2222" s="120"/>
      <c r="F2222" s="120"/>
      <c r="G2222" s="120"/>
      <c r="H2222" s="120"/>
      <c r="I2222" s="120"/>
      <c r="J2222" s="120"/>
      <c r="K2222" s="120"/>
      <c r="L2222" s="120"/>
      <c r="M2222" s="120"/>
      <c r="N2222" s="120"/>
      <c r="O2222" s="120"/>
      <c r="P2222" s="120"/>
      <c r="Q2222" s="120"/>
      <c r="R2222" s="120"/>
      <c r="S2222" s="120"/>
      <c r="T2222" s="120"/>
      <c r="U2222" s="120"/>
      <c r="V2222" s="120"/>
      <c r="W2222" s="120"/>
      <c r="X2222" s="120"/>
      <c r="Y2222" s="127"/>
      <c r="Z2222" s="127"/>
      <c r="AA2222" s="127"/>
      <c r="AB2222" s="127"/>
      <c r="AC2222" s="127"/>
      <c r="AD2222" s="127"/>
      <c r="AE2222" s="127"/>
      <c r="AF2222" s="127"/>
      <c r="AG2222" s="127"/>
      <c r="AH2222" s="127"/>
      <c r="AI2222" s="127"/>
      <c r="AJ2222" s="127"/>
      <c r="AK2222" s="127"/>
      <c r="AL2222" s="127"/>
      <c r="AM2222" s="127"/>
      <c r="AN2222" s="127"/>
      <c r="AO2222" s="127"/>
      <c r="AP2222" s="127"/>
      <c r="AR2222" s="113"/>
      <c r="AS2222" s="113"/>
      <c r="AT2222" s="113"/>
    </row>
    <row r="2223" spans="1:46" s="114" customFormat="1" x14ac:dyDescent="0.2">
      <c r="A2223" s="113"/>
      <c r="B2223" s="120"/>
      <c r="C2223" s="120"/>
      <c r="D2223" s="120"/>
      <c r="E2223" s="120"/>
      <c r="F2223" s="120"/>
      <c r="G2223" s="120"/>
      <c r="H2223" s="120"/>
      <c r="I2223" s="120"/>
      <c r="J2223" s="120"/>
      <c r="K2223" s="120"/>
      <c r="L2223" s="120"/>
      <c r="M2223" s="120"/>
      <c r="N2223" s="120"/>
      <c r="O2223" s="120"/>
      <c r="P2223" s="120"/>
      <c r="Q2223" s="120"/>
      <c r="R2223" s="120"/>
      <c r="S2223" s="120"/>
      <c r="T2223" s="120"/>
      <c r="U2223" s="120"/>
      <c r="V2223" s="120"/>
      <c r="W2223" s="120"/>
      <c r="X2223" s="120"/>
      <c r="Y2223" s="127"/>
      <c r="Z2223" s="127"/>
      <c r="AA2223" s="127"/>
      <c r="AB2223" s="127"/>
      <c r="AC2223" s="127"/>
      <c r="AD2223" s="127"/>
      <c r="AE2223" s="127"/>
      <c r="AF2223" s="127"/>
      <c r="AG2223" s="127"/>
      <c r="AH2223" s="127"/>
      <c r="AI2223" s="127"/>
      <c r="AJ2223" s="127"/>
      <c r="AK2223" s="127"/>
      <c r="AL2223" s="127"/>
      <c r="AM2223" s="127"/>
      <c r="AN2223" s="127"/>
      <c r="AO2223" s="127"/>
      <c r="AP2223" s="127"/>
      <c r="AR2223" s="113"/>
      <c r="AS2223" s="113"/>
      <c r="AT2223" s="113"/>
    </row>
    <row r="2224" spans="1:46" s="114" customFormat="1" x14ac:dyDescent="0.2">
      <c r="A2224" s="113"/>
      <c r="B2224" s="120"/>
      <c r="C2224" s="120"/>
      <c r="D2224" s="120"/>
      <c r="E2224" s="120"/>
      <c r="F2224" s="120"/>
      <c r="G2224" s="120"/>
      <c r="H2224" s="120"/>
      <c r="I2224" s="120"/>
      <c r="J2224" s="120"/>
      <c r="K2224" s="120"/>
      <c r="L2224" s="120"/>
      <c r="M2224" s="120"/>
      <c r="N2224" s="120"/>
      <c r="O2224" s="120"/>
      <c r="P2224" s="120"/>
      <c r="Q2224" s="120"/>
      <c r="R2224" s="120"/>
      <c r="S2224" s="120"/>
      <c r="T2224" s="120"/>
      <c r="U2224" s="120"/>
      <c r="V2224" s="120"/>
      <c r="W2224" s="120"/>
      <c r="X2224" s="120"/>
      <c r="Y2224" s="127"/>
      <c r="Z2224" s="127"/>
      <c r="AA2224" s="127"/>
      <c r="AB2224" s="127"/>
      <c r="AC2224" s="127"/>
      <c r="AD2224" s="127"/>
      <c r="AE2224" s="127"/>
      <c r="AF2224" s="127"/>
      <c r="AG2224" s="127"/>
      <c r="AH2224" s="127"/>
      <c r="AI2224" s="127"/>
      <c r="AJ2224" s="127"/>
      <c r="AK2224" s="127"/>
      <c r="AL2224" s="127"/>
      <c r="AM2224" s="127"/>
      <c r="AN2224" s="127"/>
      <c r="AO2224" s="127"/>
      <c r="AP2224" s="127"/>
      <c r="AR2224" s="113"/>
      <c r="AS2224" s="113"/>
      <c r="AT2224" s="113"/>
    </row>
    <row r="2225" spans="1:46" s="114" customFormat="1" x14ac:dyDescent="0.2">
      <c r="A2225" s="113"/>
      <c r="B2225" s="120"/>
      <c r="C2225" s="120"/>
      <c r="D2225" s="120"/>
      <c r="E2225" s="120"/>
      <c r="F2225" s="120"/>
      <c r="G2225" s="120"/>
      <c r="H2225" s="120"/>
      <c r="I2225" s="120"/>
      <c r="J2225" s="120"/>
      <c r="K2225" s="120"/>
      <c r="L2225" s="120"/>
      <c r="M2225" s="120"/>
      <c r="N2225" s="120"/>
      <c r="O2225" s="120"/>
      <c r="P2225" s="120"/>
      <c r="Q2225" s="120"/>
      <c r="R2225" s="120"/>
      <c r="S2225" s="120"/>
      <c r="T2225" s="120"/>
      <c r="U2225" s="120"/>
      <c r="V2225" s="120"/>
      <c r="W2225" s="120"/>
      <c r="X2225" s="120"/>
      <c r="Y2225" s="127"/>
      <c r="Z2225" s="127"/>
      <c r="AA2225" s="127"/>
      <c r="AB2225" s="127"/>
      <c r="AC2225" s="127"/>
      <c r="AD2225" s="127"/>
      <c r="AE2225" s="127"/>
      <c r="AF2225" s="127"/>
      <c r="AG2225" s="127"/>
      <c r="AH2225" s="127"/>
      <c r="AI2225" s="127"/>
      <c r="AJ2225" s="127"/>
      <c r="AK2225" s="127"/>
      <c r="AL2225" s="127"/>
      <c r="AM2225" s="127"/>
      <c r="AN2225" s="127"/>
      <c r="AO2225" s="127"/>
      <c r="AP2225" s="127"/>
      <c r="AR2225" s="113"/>
      <c r="AS2225" s="113"/>
      <c r="AT2225" s="113"/>
    </row>
    <row r="2226" spans="1:46" s="114" customFormat="1" x14ac:dyDescent="0.2">
      <c r="A2226" s="113"/>
      <c r="B2226" s="120"/>
      <c r="C2226" s="120"/>
      <c r="D2226" s="120"/>
      <c r="E2226" s="120"/>
      <c r="F2226" s="120"/>
      <c r="G2226" s="120"/>
      <c r="H2226" s="120"/>
      <c r="I2226" s="120"/>
      <c r="J2226" s="120"/>
      <c r="K2226" s="120"/>
      <c r="L2226" s="120"/>
      <c r="M2226" s="120"/>
      <c r="N2226" s="120"/>
      <c r="O2226" s="120"/>
      <c r="P2226" s="120"/>
      <c r="Q2226" s="120"/>
      <c r="R2226" s="120"/>
      <c r="S2226" s="120"/>
      <c r="T2226" s="120"/>
      <c r="U2226" s="120"/>
      <c r="V2226" s="120"/>
      <c r="W2226" s="120"/>
      <c r="X2226" s="120"/>
      <c r="Y2226" s="127"/>
      <c r="Z2226" s="127"/>
      <c r="AA2226" s="127"/>
      <c r="AB2226" s="127"/>
      <c r="AC2226" s="127"/>
      <c r="AD2226" s="127"/>
      <c r="AE2226" s="127"/>
      <c r="AF2226" s="127"/>
      <c r="AG2226" s="127"/>
      <c r="AH2226" s="127"/>
      <c r="AI2226" s="127"/>
      <c r="AJ2226" s="127"/>
      <c r="AK2226" s="127"/>
      <c r="AL2226" s="127"/>
      <c r="AM2226" s="127"/>
      <c r="AN2226" s="127"/>
      <c r="AO2226" s="127"/>
      <c r="AP2226" s="127"/>
      <c r="AR2226" s="113"/>
      <c r="AS2226" s="113"/>
      <c r="AT2226" s="113"/>
    </row>
    <row r="2227" spans="1:46" s="114" customFormat="1" x14ac:dyDescent="0.2">
      <c r="A2227" s="113"/>
      <c r="B2227" s="120"/>
      <c r="C2227" s="120"/>
      <c r="D2227" s="120"/>
      <c r="E2227" s="120"/>
      <c r="F2227" s="120"/>
      <c r="G2227" s="120"/>
      <c r="H2227" s="120"/>
      <c r="I2227" s="120"/>
      <c r="J2227" s="120"/>
      <c r="K2227" s="120"/>
      <c r="L2227" s="120"/>
      <c r="M2227" s="120"/>
      <c r="N2227" s="120"/>
      <c r="O2227" s="120"/>
      <c r="P2227" s="120"/>
      <c r="Q2227" s="120"/>
      <c r="R2227" s="120"/>
      <c r="S2227" s="120"/>
      <c r="T2227" s="120"/>
      <c r="U2227" s="120"/>
      <c r="V2227" s="120"/>
      <c r="W2227" s="120"/>
      <c r="X2227" s="120"/>
      <c r="Y2227" s="127"/>
      <c r="Z2227" s="127"/>
      <c r="AA2227" s="127"/>
      <c r="AB2227" s="127"/>
      <c r="AC2227" s="127"/>
      <c r="AD2227" s="127"/>
      <c r="AE2227" s="127"/>
      <c r="AF2227" s="127"/>
      <c r="AG2227" s="127"/>
      <c r="AH2227" s="127"/>
      <c r="AI2227" s="127"/>
      <c r="AJ2227" s="127"/>
      <c r="AK2227" s="127"/>
      <c r="AL2227" s="127"/>
      <c r="AM2227" s="127"/>
      <c r="AN2227" s="127"/>
      <c r="AO2227" s="127"/>
      <c r="AP2227" s="127"/>
      <c r="AR2227" s="113"/>
      <c r="AS2227" s="113"/>
      <c r="AT2227" s="113"/>
    </row>
    <row r="2228" spans="1:46" s="114" customFormat="1" x14ac:dyDescent="0.2">
      <c r="A2228" s="113"/>
      <c r="B2228" s="120"/>
      <c r="C2228" s="120"/>
      <c r="D2228" s="120"/>
      <c r="E2228" s="120"/>
      <c r="F2228" s="120"/>
      <c r="G2228" s="120"/>
      <c r="H2228" s="120"/>
      <c r="I2228" s="120"/>
      <c r="J2228" s="120"/>
      <c r="K2228" s="120"/>
      <c r="L2228" s="120"/>
      <c r="M2228" s="120"/>
      <c r="N2228" s="120"/>
      <c r="O2228" s="120"/>
      <c r="P2228" s="120"/>
      <c r="Q2228" s="120"/>
      <c r="R2228" s="120"/>
      <c r="S2228" s="120"/>
      <c r="T2228" s="120"/>
      <c r="U2228" s="120"/>
      <c r="V2228" s="120"/>
      <c r="W2228" s="120"/>
      <c r="X2228" s="120"/>
      <c r="Y2228" s="127"/>
      <c r="Z2228" s="127"/>
      <c r="AA2228" s="127"/>
      <c r="AB2228" s="127"/>
      <c r="AC2228" s="127"/>
      <c r="AD2228" s="127"/>
      <c r="AE2228" s="127"/>
      <c r="AF2228" s="127"/>
      <c r="AG2228" s="127"/>
      <c r="AH2228" s="127"/>
      <c r="AI2228" s="127"/>
      <c r="AJ2228" s="127"/>
      <c r="AK2228" s="127"/>
      <c r="AL2228" s="127"/>
      <c r="AM2228" s="127"/>
      <c r="AN2228" s="127"/>
      <c r="AO2228" s="127"/>
      <c r="AP2228" s="127"/>
      <c r="AR2228" s="113"/>
      <c r="AS2228" s="113"/>
      <c r="AT2228" s="113"/>
    </row>
    <row r="2229" spans="1:46" s="114" customFormat="1" x14ac:dyDescent="0.2">
      <c r="A2229" s="113"/>
      <c r="B2229" s="120"/>
      <c r="C2229" s="120"/>
      <c r="D2229" s="120"/>
      <c r="E2229" s="120"/>
      <c r="F2229" s="120"/>
      <c r="G2229" s="120"/>
      <c r="H2229" s="120"/>
      <c r="I2229" s="120"/>
      <c r="J2229" s="120"/>
      <c r="K2229" s="120"/>
      <c r="L2229" s="120"/>
      <c r="M2229" s="120"/>
      <c r="N2229" s="120"/>
      <c r="O2229" s="120"/>
      <c r="P2229" s="120"/>
      <c r="Q2229" s="120"/>
      <c r="R2229" s="120"/>
      <c r="S2229" s="120"/>
      <c r="T2229" s="120"/>
      <c r="U2229" s="120"/>
      <c r="V2229" s="120"/>
      <c r="W2229" s="120"/>
      <c r="X2229" s="120"/>
      <c r="Y2229" s="127"/>
      <c r="Z2229" s="127"/>
      <c r="AA2229" s="127"/>
      <c r="AB2229" s="127"/>
      <c r="AC2229" s="127"/>
      <c r="AD2229" s="127"/>
      <c r="AE2229" s="127"/>
      <c r="AF2229" s="127"/>
      <c r="AG2229" s="127"/>
      <c r="AH2229" s="127"/>
      <c r="AI2229" s="127"/>
      <c r="AJ2229" s="127"/>
      <c r="AK2229" s="127"/>
      <c r="AL2229" s="127"/>
      <c r="AM2229" s="127"/>
      <c r="AN2229" s="127"/>
      <c r="AO2229" s="127"/>
      <c r="AP2229" s="127"/>
      <c r="AR2229" s="113"/>
      <c r="AS2229" s="113"/>
      <c r="AT2229" s="113"/>
    </row>
    <row r="2230" spans="1:46" s="114" customFormat="1" x14ac:dyDescent="0.2">
      <c r="A2230" s="113"/>
      <c r="B2230" s="120"/>
      <c r="C2230" s="120"/>
      <c r="D2230" s="120"/>
      <c r="E2230" s="120"/>
      <c r="F2230" s="120"/>
      <c r="G2230" s="120"/>
      <c r="H2230" s="120"/>
      <c r="I2230" s="120"/>
      <c r="J2230" s="120"/>
      <c r="K2230" s="120"/>
      <c r="L2230" s="120"/>
      <c r="M2230" s="120"/>
      <c r="N2230" s="120"/>
      <c r="O2230" s="120"/>
      <c r="P2230" s="120"/>
      <c r="Q2230" s="120"/>
      <c r="R2230" s="120"/>
      <c r="S2230" s="120"/>
      <c r="T2230" s="120"/>
      <c r="U2230" s="120"/>
      <c r="V2230" s="120"/>
      <c r="W2230" s="120"/>
      <c r="X2230" s="120"/>
      <c r="Y2230" s="127"/>
      <c r="Z2230" s="127"/>
      <c r="AA2230" s="127"/>
      <c r="AB2230" s="127"/>
      <c r="AC2230" s="127"/>
      <c r="AD2230" s="127"/>
      <c r="AE2230" s="127"/>
      <c r="AF2230" s="127"/>
      <c r="AG2230" s="127"/>
      <c r="AH2230" s="127"/>
      <c r="AI2230" s="127"/>
      <c r="AJ2230" s="127"/>
      <c r="AK2230" s="127"/>
      <c r="AL2230" s="127"/>
      <c r="AM2230" s="127"/>
      <c r="AN2230" s="127"/>
      <c r="AO2230" s="127"/>
      <c r="AP2230" s="127"/>
      <c r="AR2230" s="113"/>
      <c r="AS2230" s="113"/>
      <c r="AT2230" s="113"/>
    </row>
    <row r="2231" spans="1:46" s="114" customFormat="1" x14ac:dyDescent="0.2">
      <c r="A2231" s="113"/>
      <c r="B2231" s="120"/>
      <c r="C2231" s="120"/>
      <c r="D2231" s="120"/>
      <c r="E2231" s="120"/>
      <c r="F2231" s="120"/>
      <c r="G2231" s="120"/>
      <c r="H2231" s="120"/>
      <c r="I2231" s="120"/>
      <c r="J2231" s="120"/>
      <c r="K2231" s="120"/>
      <c r="L2231" s="120"/>
      <c r="M2231" s="120"/>
      <c r="N2231" s="120"/>
      <c r="O2231" s="120"/>
      <c r="P2231" s="120"/>
      <c r="Q2231" s="120"/>
      <c r="R2231" s="120"/>
      <c r="S2231" s="120"/>
      <c r="T2231" s="120"/>
      <c r="U2231" s="120"/>
      <c r="V2231" s="120"/>
      <c r="W2231" s="120"/>
      <c r="X2231" s="120"/>
      <c r="Y2231" s="127"/>
      <c r="Z2231" s="127"/>
      <c r="AA2231" s="127"/>
      <c r="AB2231" s="127"/>
      <c r="AC2231" s="127"/>
      <c r="AD2231" s="127"/>
      <c r="AE2231" s="127"/>
      <c r="AF2231" s="127"/>
      <c r="AG2231" s="127"/>
      <c r="AH2231" s="127"/>
      <c r="AI2231" s="127"/>
      <c r="AJ2231" s="127"/>
      <c r="AK2231" s="127"/>
      <c r="AL2231" s="127"/>
      <c r="AM2231" s="127"/>
      <c r="AN2231" s="127"/>
      <c r="AO2231" s="127"/>
      <c r="AP2231" s="127"/>
      <c r="AR2231" s="113"/>
      <c r="AS2231" s="113"/>
      <c r="AT2231" s="113"/>
    </row>
    <row r="2232" spans="1:46" s="114" customFormat="1" x14ac:dyDescent="0.2">
      <c r="A2232" s="113"/>
      <c r="B2232" s="120"/>
      <c r="C2232" s="120"/>
      <c r="D2232" s="120"/>
      <c r="E2232" s="120"/>
      <c r="F2232" s="120"/>
      <c r="G2232" s="120"/>
      <c r="H2232" s="120"/>
      <c r="I2232" s="120"/>
      <c r="J2232" s="120"/>
      <c r="K2232" s="120"/>
      <c r="L2232" s="120"/>
      <c r="M2232" s="120"/>
      <c r="N2232" s="120"/>
      <c r="O2232" s="120"/>
      <c r="P2232" s="120"/>
      <c r="Q2232" s="120"/>
      <c r="R2232" s="120"/>
      <c r="S2232" s="120"/>
      <c r="T2232" s="120"/>
      <c r="U2232" s="120"/>
      <c r="V2232" s="120"/>
      <c r="W2232" s="120"/>
      <c r="X2232" s="120"/>
      <c r="Y2232" s="127"/>
      <c r="Z2232" s="127"/>
      <c r="AA2232" s="127"/>
      <c r="AB2232" s="127"/>
      <c r="AC2232" s="127"/>
      <c r="AD2232" s="127"/>
      <c r="AE2232" s="127"/>
      <c r="AF2232" s="127"/>
      <c r="AG2232" s="127"/>
      <c r="AH2232" s="127"/>
      <c r="AI2232" s="127"/>
      <c r="AJ2232" s="127"/>
      <c r="AK2232" s="127"/>
      <c r="AL2232" s="127"/>
      <c r="AM2232" s="127"/>
      <c r="AN2232" s="127"/>
      <c r="AO2232" s="127"/>
      <c r="AP2232" s="127"/>
      <c r="AR2232" s="113"/>
      <c r="AS2232" s="113"/>
      <c r="AT2232" s="113"/>
    </row>
    <row r="2233" spans="1:46" s="114" customFormat="1" x14ac:dyDescent="0.2">
      <c r="A2233" s="113"/>
      <c r="B2233" s="120"/>
      <c r="C2233" s="120"/>
      <c r="D2233" s="120"/>
      <c r="E2233" s="120"/>
      <c r="F2233" s="120"/>
      <c r="G2233" s="120"/>
      <c r="H2233" s="120"/>
      <c r="I2233" s="120"/>
      <c r="J2233" s="120"/>
      <c r="K2233" s="120"/>
      <c r="L2233" s="120"/>
      <c r="M2233" s="120"/>
      <c r="N2233" s="120"/>
      <c r="O2233" s="120"/>
      <c r="P2233" s="120"/>
      <c r="Q2233" s="120"/>
      <c r="R2233" s="120"/>
      <c r="S2233" s="120"/>
      <c r="T2233" s="120"/>
      <c r="U2233" s="120"/>
      <c r="V2233" s="120"/>
      <c r="W2233" s="120"/>
      <c r="X2233" s="120"/>
      <c r="Y2233" s="127"/>
      <c r="Z2233" s="127"/>
      <c r="AA2233" s="127"/>
      <c r="AB2233" s="127"/>
      <c r="AC2233" s="127"/>
      <c r="AD2233" s="127"/>
      <c r="AE2233" s="127"/>
      <c r="AF2233" s="127"/>
      <c r="AG2233" s="127"/>
      <c r="AH2233" s="127"/>
      <c r="AI2233" s="127"/>
      <c r="AJ2233" s="127"/>
      <c r="AK2233" s="127"/>
      <c r="AL2233" s="127"/>
      <c r="AM2233" s="127"/>
      <c r="AN2233" s="127"/>
      <c r="AO2233" s="127"/>
      <c r="AP2233" s="127"/>
      <c r="AR2233" s="113"/>
      <c r="AS2233" s="113"/>
      <c r="AT2233" s="113"/>
    </row>
    <row r="2234" spans="1:46" s="114" customFormat="1" x14ac:dyDescent="0.2">
      <c r="A2234" s="113"/>
      <c r="B2234" s="120"/>
      <c r="C2234" s="120"/>
      <c r="D2234" s="120"/>
      <c r="E2234" s="120"/>
      <c r="F2234" s="120"/>
      <c r="G2234" s="120"/>
      <c r="H2234" s="120"/>
      <c r="I2234" s="120"/>
      <c r="J2234" s="120"/>
      <c r="K2234" s="120"/>
      <c r="L2234" s="120"/>
      <c r="M2234" s="120"/>
      <c r="N2234" s="120"/>
      <c r="O2234" s="120"/>
      <c r="P2234" s="120"/>
      <c r="Q2234" s="120"/>
      <c r="R2234" s="120"/>
      <c r="S2234" s="120"/>
      <c r="T2234" s="120"/>
      <c r="U2234" s="120"/>
      <c r="V2234" s="120"/>
      <c r="W2234" s="120"/>
      <c r="X2234" s="120"/>
      <c r="Y2234" s="127"/>
      <c r="Z2234" s="127"/>
      <c r="AA2234" s="127"/>
      <c r="AB2234" s="127"/>
      <c r="AC2234" s="127"/>
      <c r="AD2234" s="127"/>
      <c r="AE2234" s="127"/>
      <c r="AF2234" s="127"/>
      <c r="AG2234" s="127"/>
      <c r="AH2234" s="127"/>
      <c r="AI2234" s="127"/>
      <c r="AJ2234" s="127"/>
      <c r="AK2234" s="127"/>
      <c r="AL2234" s="127"/>
      <c r="AM2234" s="127"/>
      <c r="AN2234" s="127"/>
      <c r="AO2234" s="127"/>
      <c r="AP2234" s="127"/>
      <c r="AR2234" s="113"/>
      <c r="AS2234" s="113"/>
      <c r="AT2234" s="113"/>
    </row>
    <row r="2235" spans="1:46" s="114" customFormat="1" x14ac:dyDescent="0.2">
      <c r="A2235" s="113"/>
      <c r="B2235" s="120"/>
      <c r="C2235" s="120"/>
      <c r="D2235" s="120"/>
      <c r="E2235" s="120"/>
      <c r="F2235" s="120"/>
      <c r="G2235" s="120"/>
      <c r="H2235" s="120"/>
      <c r="I2235" s="120"/>
      <c r="J2235" s="120"/>
      <c r="K2235" s="120"/>
      <c r="L2235" s="120"/>
      <c r="M2235" s="120"/>
      <c r="N2235" s="120"/>
      <c r="O2235" s="120"/>
      <c r="P2235" s="120"/>
      <c r="Q2235" s="120"/>
      <c r="R2235" s="120"/>
      <c r="S2235" s="120"/>
      <c r="T2235" s="120"/>
      <c r="U2235" s="120"/>
      <c r="V2235" s="120"/>
      <c r="W2235" s="120"/>
      <c r="X2235" s="120"/>
      <c r="Y2235" s="127"/>
      <c r="Z2235" s="127"/>
      <c r="AA2235" s="127"/>
      <c r="AB2235" s="127"/>
      <c r="AC2235" s="127"/>
      <c r="AD2235" s="127"/>
      <c r="AE2235" s="127"/>
      <c r="AF2235" s="127"/>
      <c r="AG2235" s="127"/>
      <c r="AH2235" s="127"/>
      <c r="AI2235" s="127"/>
      <c r="AJ2235" s="127"/>
      <c r="AK2235" s="127"/>
      <c r="AL2235" s="127"/>
      <c r="AM2235" s="127"/>
      <c r="AN2235" s="127"/>
      <c r="AO2235" s="127"/>
      <c r="AP2235" s="127"/>
      <c r="AR2235" s="113"/>
      <c r="AS2235" s="113"/>
      <c r="AT2235" s="113"/>
    </row>
    <row r="2236" spans="1:46" s="114" customFormat="1" x14ac:dyDescent="0.2">
      <c r="A2236" s="113"/>
      <c r="B2236" s="120"/>
      <c r="C2236" s="120"/>
      <c r="D2236" s="120"/>
      <c r="E2236" s="120"/>
      <c r="F2236" s="120"/>
      <c r="G2236" s="120"/>
      <c r="H2236" s="120"/>
      <c r="I2236" s="120"/>
      <c r="J2236" s="120"/>
      <c r="K2236" s="120"/>
      <c r="L2236" s="120"/>
      <c r="M2236" s="120"/>
      <c r="N2236" s="120"/>
      <c r="O2236" s="120"/>
      <c r="P2236" s="120"/>
      <c r="Q2236" s="120"/>
      <c r="R2236" s="120"/>
      <c r="S2236" s="120"/>
      <c r="T2236" s="120"/>
      <c r="U2236" s="120"/>
      <c r="V2236" s="120"/>
      <c r="W2236" s="120"/>
      <c r="X2236" s="120"/>
      <c r="Y2236" s="127"/>
      <c r="Z2236" s="127"/>
      <c r="AA2236" s="127"/>
      <c r="AB2236" s="127"/>
      <c r="AC2236" s="127"/>
      <c r="AD2236" s="127"/>
      <c r="AE2236" s="127"/>
      <c r="AF2236" s="127"/>
      <c r="AG2236" s="127"/>
      <c r="AH2236" s="127"/>
      <c r="AI2236" s="127"/>
      <c r="AJ2236" s="127"/>
      <c r="AK2236" s="127"/>
      <c r="AL2236" s="127"/>
      <c r="AM2236" s="127"/>
      <c r="AN2236" s="127"/>
      <c r="AO2236" s="127"/>
      <c r="AP2236" s="127"/>
      <c r="AR2236" s="113"/>
      <c r="AS2236" s="113"/>
      <c r="AT2236" s="113"/>
    </row>
    <row r="2237" spans="1:46" s="114" customFormat="1" x14ac:dyDescent="0.2">
      <c r="A2237" s="113"/>
      <c r="B2237" s="120"/>
      <c r="C2237" s="120"/>
      <c r="D2237" s="120"/>
      <c r="E2237" s="120"/>
      <c r="F2237" s="120"/>
      <c r="G2237" s="120"/>
      <c r="H2237" s="120"/>
      <c r="I2237" s="120"/>
      <c r="J2237" s="120"/>
      <c r="K2237" s="120"/>
      <c r="L2237" s="120"/>
      <c r="M2237" s="120"/>
      <c r="N2237" s="120"/>
      <c r="O2237" s="120"/>
      <c r="P2237" s="120"/>
      <c r="Q2237" s="120"/>
      <c r="R2237" s="120"/>
      <c r="S2237" s="120"/>
      <c r="T2237" s="120"/>
      <c r="U2237" s="120"/>
      <c r="V2237" s="120"/>
      <c r="W2237" s="120"/>
      <c r="X2237" s="120"/>
      <c r="Y2237" s="127"/>
      <c r="Z2237" s="127"/>
      <c r="AA2237" s="127"/>
      <c r="AB2237" s="127"/>
      <c r="AC2237" s="127"/>
      <c r="AD2237" s="127"/>
      <c r="AE2237" s="127"/>
      <c r="AF2237" s="127"/>
      <c r="AG2237" s="127"/>
      <c r="AH2237" s="127"/>
      <c r="AI2237" s="127"/>
      <c r="AJ2237" s="127"/>
      <c r="AK2237" s="127"/>
      <c r="AL2237" s="127"/>
      <c r="AM2237" s="127"/>
      <c r="AN2237" s="127"/>
      <c r="AO2237" s="127"/>
      <c r="AP2237" s="127"/>
      <c r="AR2237" s="113"/>
      <c r="AS2237" s="113"/>
      <c r="AT2237" s="113"/>
    </row>
    <row r="2238" spans="1:46" s="114" customFormat="1" x14ac:dyDescent="0.2">
      <c r="A2238" s="113"/>
      <c r="B2238" s="120"/>
      <c r="C2238" s="120"/>
      <c r="D2238" s="120"/>
      <c r="E2238" s="120"/>
      <c r="F2238" s="120"/>
      <c r="G2238" s="120"/>
      <c r="H2238" s="120"/>
      <c r="I2238" s="120"/>
      <c r="J2238" s="120"/>
      <c r="K2238" s="120"/>
      <c r="L2238" s="120"/>
      <c r="M2238" s="120"/>
      <c r="N2238" s="120"/>
      <c r="O2238" s="120"/>
      <c r="P2238" s="120"/>
      <c r="Q2238" s="120"/>
      <c r="R2238" s="120"/>
      <c r="S2238" s="120"/>
      <c r="T2238" s="120"/>
      <c r="U2238" s="120"/>
      <c r="V2238" s="120"/>
      <c r="W2238" s="120"/>
      <c r="X2238" s="120"/>
      <c r="Y2238" s="127"/>
      <c r="Z2238" s="127"/>
      <c r="AA2238" s="127"/>
      <c r="AB2238" s="127"/>
      <c r="AC2238" s="127"/>
      <c r="AD2238" s="127"/>
      <c r="AE2238" s="127"/>
      <c r="AF2238" s="127"/>
      <c r="AG2238" s="127"/>
      <c r="AH2238" s="127"/>
      <c r="AI2238" s="127"/>
      <c r="AJ2238" s="127"/>
      <c r="AK2238" s="127"/>
      <c r="AL2238" s="127"/>
      <c r="AM2238" s="127"/>
      <c r="AN2238" s="127"/>
      <c r="AO2238" s="127"/>
      <c r="AP2238" s="127"/>
      <c r="AR2238" s="113"/>
      <c r="AS2238" s="113"/>
      <c r="AT2238" s="113"/>
    </row>
    <row r="2239" spans="1:46" s="114" customFormat="1" x14ac:dyDescent="0.2">
      <c r="A2239" s="113"/>
      <c r="B2239" s="120"/>
      <c r="C2239" s="120"/>
      <c r="D2239" s="120"/>
      <c r="E2239" s="120"/>
      <c r="F2239" s="120"/>
      <c r="G2239" s="120"/>
      <c r="H2239" s="120"/>
      <c r="I2239" s="120"/>
      <c r="J2239" s="120"/>
      <c r="K2239" s="120"/>
      <c r="L2239" s="120"/>
      <c r="M2239" s="120"/>
      <c r="N2239" s="120"/>
      <c r="O2239" s="120"/>
      <c r="P2239" s="120"/>
      <c r="Q2239" s="120"/>
      <c r="R2239" s="120"/>
      <c r="S2239" s="120"/>
      <c r="T2239" s="120"/>
      <c r="U2239" s="120"/>
      <c r="V2239" s="120"/>
      <c r="W2239" s="120"/>
      <c r="X2239" s="120"/>
      <c r="Y2239" s="127"/>
      <c r="Z2239" s="127"/>
      <c r="AA2239" s="127"/>
      <c r="AB2239" s="127"/>
      <c r="AC2239" s="127"/>
      <c r="AD2239" s="127"/>
      <c r="AE2239" s="127"/>
      <c r="AF2239" s="127"/>
      <c r="AG2239" s="127"/>
      <c r="AH2239" s="127"/>
      <c r="AI2239" s="127"/>
      <c r="AJ2239" s="127"/>
      <c r="AK2239" s="127"/>
      <c r="AL2239" s="127"/>
      <c r="AM2239" s="127"/>
      <c r="AN2239" s="127"/>
      <c r="AO2239" s="127"/>
      <c r="AP2239" s="127"/>
      <c r="AR2239" s="113"/>
      <c r="AS2239" s="113"/>
      <c r="AT2239" s="113"/>
    </row>
    <row r="2240" spans="1:46" s="114" customFormat="1" x14ac:dyDescent="0.2">
      <c r="A2240" s="113"/>
      <c r="B2240" s="120"/>
      <c r="C2240" s="120"/>
      <c r="D2240" s="120"/>
      <c r="E2240" s="120"/>
      <c r="F2240" s="120"/>
      <c r="G2240" s="120"/>
      <c r="H2240" s="120"/>
      <c r="I2240" s="120"/>
      <c r="J2240" s="120"/>
      <c r="K2240" s="120"/>
      <c r="L2240" s="120"/>
      <c r="M2240" s="120"/>
      <c r="N2240" s="120"/>
      <c r="O2240" s="120"/>
      <c r="P2240" s="120"/>
      <c r="Q2240" s="120"/>
      <c r="R2240" s="120"/>
      <c r="S2240" s="120"/>
      <c r="T2240" s="120"/>
      <c r="U2240" s="120"/>
      <c r="V2240" s="120"/>
      <c r="W2240" s="120"/>
      <c r="X2240" s="120"/>
      <c r="Y2240" s="127"/>
      <c r="Z2240" s="127"/>
      <c r="AA2240" s="127"/>
      <c r="AB2240" s="127"/>
      <c r="AC2240" s="127"/>
      <c r="AD2240" s="127"/>
      <c r="AE2240" s="127"/>
      <c r="AF2240" s="127"/>
      <c r="AG2240" s="127"/>
      <c r="AH2240" s="127"/>
      <c r="AI2240" s="127"/>
      <c r="AJ2240" s="127"/>
      <c r="AK2240" s="127"/>
      <c r="AL2240" s="127"/>
      <c r="AM2240" s="127"/>
      <c r="AN2240" s="127"/>
      <c r="AO2240" s="127"/>
      <c r="AP2240" s="127"/>
      <c r="AR2240" s="113"/>
      <c r="AS2240" s="113"/>
      <c r="AT2240" s="113"/>
    </row>
    <row r="2241" spans="1:46" s="114" customFormat="1" x14ac:dyDescent="0.2">
      <c r="A2241" s="113"/>
      <c r="B2241" s="120"/>
      <c r="C2241" s="120"/>
      <c r="D2241" s="120"/>
      <c r="E2241" s="120"/>
      <c r="F2241" s="120"/>
      <c r="G2241" s="120"/>
      <c r="H2241" s="120"/>
      <c r="I2241" s="120"/>
      <c r="J2241" s="120"/>
      <c r="K2241" s="120"/>
      <c r="L2241" s="120"/>
      <c r="M2241" s="120"/>
      <c r="N2241" s="120"/>
      <c r="O2241" s="120"/>
      <c r="P2241" s="120"/>
      <c r="Q2241" s="120"/>
      <c r="R2241" s="120"/>
      <c r="S2241" s="120"/>
      <c r="T2241" s="120"/>
      <c r="U2241" s="120"/>
      <c r="V2241" s="120"/>
      <c r="W2241" s="120"/>
      <c r="X2241" s="120"/>
      <c r="Y2241" s="127"/>
      <c r="Z2241" s="127"/>
      <c r="AA2241" s="127"/>
      <c r="AB2241" s="127"/>
      <c r="AC2241" s="127"/>
      <c r="AD2241" s="127"/>
      <c r="AE2241" s="127"/>
      <c r="AF2241" s="127"/>
      <c r="AG2241" s="127"/>
      <c r="AH2241" s="127"/>
      <c r="AI2241" s="127"/>
      <c r="AJ2241" s="127"/>
      <c r="AK2241" s="127"/>
      <c r="AL2241" s="127"/>
      <c r="AM2241" s="127"/>
      <c r="AN2241" s="127"/>
      <c r="AO2241" s="127"/>
      <c r="AP2241" s="127"/>
      <c r="AR2241" s="113"/>
      <c r="AS2241" s="113"/>
      <c r="AT2241" s="113"/>
    </row>
    <row r="2242" spans="1:46" s="114" customFormat="1" x14ac:dyDescent="0.2">
      <c r="A2242" s="113"/>
      <c r="B2242" s="120"/>
      <c r="C2242" s="120"/>
      <c r="D2242" s="120"/>
      <c r="E2242" s="120"/>
      <c r="F2242" s="120"/>
      <c r="G2242" s="120"/>
      <c r="H2242" s="120"/>
      <c r="I2242" s="120"/>
      <c r="J2242" s="120"/>
      <c r="K2242" s="120"/>
      <c r="L2242" s="120"/>
      <c r="M2242" s="120"/>
      <c r="N2242" s="120"/>
      <c r="O2242" s="120"/>
      <c r="P2242" s="120"/>
      <c r="Q2242" s="120"/>
      <c r="R2242" s="120"/>
      <c r="S2242" s="120"/>
      <c r="T2242" s="120"/>
      <c r="U2242" s="120"/>
      <c r="V2242" s="120"/>
      <c r="W2242" s="120"/>
      <c r="X2242" s="120"/>
      <c r="Y2242" s="127"/>
      <c r="Z2242" s="127"/>
      <c r="AA2242" s="127"/>
      <c r="AB2242" s="127"/>
      <c r="AC2242" s="127"/>
      <c r="AD2242" s="127"/>
      <c r="AE2242" s="127"/>
      <c r="AF2242" s="127"/>
      <c r="AG2242" s="127"/>
      <c r="AH2242" s="127"/>
      <c r="AI2242" s="127"/>
      <c r="AJ2242" s="127"/>
      <c r="AK2242" s="127"/>
      <c r="AL2242" s="127"/>
      <c r="AM2242" s="127"/>
      <c r="AN2242" s="127"/>
      <c r="AO2242" s="127"/>
      <c r="AP2242" s="127"/>
      <c r="AR2242" s="113"/>
      <c r="AS2242" s="113"/>
      <c r="AT2242" s="113"/>
    </row>
    <row r="2243" spans="1:46" s="114" customFormat="1" x14ac:dyDescent="0.2">
      <c r="A2243" s="113"/>
      <c r="B2243" s="120"/>
      <c r="C2243" s="120"/>
      <c r="D2243" s="120"/>
      <c r="E2243" s="120"/>
      <c r="F2243" s="120"/>
      <c r="G2243" s="120"/>
      <c r="H2243" s="120"/>
      <c r="I2243" s="120"/>
      <c r="J2243" s="120"/>
      <c r="K2243" s="120"/>
      <c r="L2243" s="120"/>
      <c r="M2243" s="120"/>
      <c r="N2243" s="120"/>
      <c r="O2243" s="120"/>
      <c r="P2243" s="120"/>
      <c r="Q2243" s="120"/>
      <c r="R2243" s="120"/>
      <c r="S2243" s="120"/>
      <c r="T2243" s="120"/>
      <c r="U2243" s="120"/>
      <c r="V2243" s="120"/>
      <c r="W2243" s="120"/>
      <c r="X2243" s="120"/>
      <c r="Y2243" s="127"/>
      <c r="Z2243" s="127"/>
      <c r="AA2243" s="127"/>
      <c r="AB2243" s="127"/>
      <c r="AC2243" s="127"/>
      <c r="AD2243" s="127"/>
      <c r="AE2243" s="127"/>
      <c r="AF2243" s="127"/>
      <c r="AG2243" s="127"/>
      <c r="AH2243" s="127"/>
      <c r="AI2243" s="127"/>
      <c r="AJ2243" s="127"/>
      <c r="AK2243" s="127"/>
      <c r="AL2243" s="127"/>
      <c r="AM2243" s="127"/>
      <c r="AN2243" s="127"/>
      <c r="AO2243" s="127"/>
      <c r="AP2243" s="127"/>
      <c r="AR2243" s="113"/>
      <c r="AS2243" s="113"/>
      <c r="AT2243" s="113"/>
    </row>
    <row r="2244" spans="1:46" s="114" customFormat="1" x14ac:dyDescent="0.2">
      <c r="A2244" s="113"/>
      <c r="B2244" s="120"/>
      <c r="C2244" s="120"/>
      <c r="D2244" s="120"/>
      <c r="E2244" s="120"/>
      <c r="F2244" s="120"/>
      <c r="G2244" s="120"/>
      <c r="H2244" s="120"/>
      <c r="I2244" s="120"/>
      <c r="J2244" s="120"/>
      <c r="K2244" s="120"/>
      <c r="L2244" s="120"/>
      <c r="M2244" s="120"/>
      <c r="N2244" s="120"/>
      <c r="O2244" s="120"/>
      <c r="P2244" s="120"/>
      <c r="Q2244" s="120"/>
      <c r="R2244" s="120"/>
      <c r="S2244" s="120"/>
      <c r="T2244" s="120"/>
      <c r="U2244" s="120"/>
      <c r="V2244" s="120"/>
      <c r="W2244" s="120"/>
      <c r="X2244" s="120"/>
      <c r="Y2244" s="127"/>
      <c r="Z2244" s="127"/>
      <c r="AA2244" s="127"/>
      <c r="AB2244" s="127"/>
      <c r="AC2244" s="127"/>
      <c r="AD2244" s="127"/>
      <c r="AE2244" s="127"/>
      <c r="AF2244" s="127"/>
      <c r="AG2244" s="127"/>
      <c r="AH2244" s="127"/>
      <c r="AI2244" s="127"/>
      <c r="AJ2244" s="127"/>
      <c r="AK2244" s="127"/>
      <c r="AL2244" s="127"/>
      <c r="AM2244" s="127"/>
      <c r="AN2244" s="127"/>
      <c r="AO2244" s="127"/>
      <c r="AP2244" s="127"/>
      <c r="AR2244" s="113"/>
      <c r="AS2244" s="113"/>
      <c r="AT2244" s="113"/>
    </row>
    <row r="2245" spans="1:46" s="114" customFormat="1" x14ac:dyDescent="0.2">
      <c r="A2245" s="113"/>
      <c r="B2245" s="120"/>
      <c r="C2245" s="120"/>
      <c r="D2245" s="120"/>
      <c r="E2245" s="120"/>
      <c r="F2245" s="120"/>
      <c r="G2245" s="120"/>
      <c r="H2245" s="120"/>
      <c r="I2245" s="120"/>
      <c r="J2245" s="120"/>
      <c r="K2245" s="120"/>
      <c r="L2245" s="120"/>
      <c r="M2245" s="120"/>
      <c r="N2245" s="120"/>
      <c r="O2245" s="120"/>
      <c r="P2245" s="120"/>
      <c r="Q2245" s="120"/>
      <c r="R2245" s="120"/>
      <c r="S2245" s="120"/>
      <c r="T2245" s="120"/>
      <c r="U2245" s="120"/>
      <c r="V2245" s="120"/>
      <c r="W2245" s="120"/>
      <c r="X2245" s="120"/>
      <c r="Y2245" s="127"/>
      <c r="Z2245" s="127"/>
      <c r="AA2245" s="127"/>
      <c r="AB2245" s="127"/>
      <c r="AC2245" s="127"/>
      <c r="AD2245" s="127"/>
      <c r="AE2245" s="127"/>
      <c r="AF2245" s="127"/>
      <c r="AG2245" s="127"/>
      <c r="AH2245" s="127"/>
      <c r="AI2245" s="127"/>
      <c r="AJ2245" s="127"/>
      <c r="AK2245" s="127"/>
      <c r="AL2245" s="127"/>
      <c r="AM2245" s="127"/>
      <c r="AN2245" s="127"/>
      <c r="AO2245" s="127"/>
      <c r="AP2245" s="127"/>
      <c r="AR2245" s="113"/>
      <c r="AS2245" s="113"/>
      <c r="AT2245" s="113"/>
    </row>
    <row r="2246" spans="1:46" s="114" customFormat="1" x14ac:dyDescent="0.2">
      <c r="A2246" s="113"/>
      <c r="B2246" s="120"/>
      <c r="C2246" s="120"/>
      <c r="D2246" s="120"/>
      <c r="E2246" s="120"/>
      <c r="F2246" s="120"/>
      <c r="G2246" s="120"/>
      <c r="H2246" s="120"/>
      <c r="I2246" s="120"/>
      <c r="J2246" s="120"/>
      <c r="K2246" s="120"/>
      <c r="L2246" s="120"/>
      <c r="M2246" s="120"/>
      <c r="N2246" s="120"/>
      <c r="O2246" s="120"/>
      <c r="P2246" s="120"/>
      <c r="Q2246" s="120"/>
      <c r="R2246" s="120"/>
      <c r="S2246" s="120"/>
      <c r="T2246" s="120"/>
      <c r="U2246" s="120"/>
      <c r="V2246" s="120"/>
      <c r="W2246" s="120"/>
      <c r="X2246" s="120"/>
      <c r="Y2246" s="127"/>
      <c r="Z2246" s="127"/>
      <c r="AA2246" s="127"/>
      <c r="AB2246" s="127"/>
      <c r="AC2246" s="127"/>
      <c r="AD2246" s="127"/>
      <c r="AE2246" s="127"/>
      <c r="AF2246" s="127"/>
      <c r="AG2246" s="127"/>
      <c r="AH2246" s="127"/>
      <c r="AI2246" s="127"/>
      <c r="AJ2246" s="127"/>
      <c r="AK2246" s="127"/>
      <c r="AL2246" s="127"/>
      <c r="AM2246" s="127"/>
      <c r="AN2246" s="127"/>
      <c r="AO2246" s="127"/>
      <c r="AP2246" s="127"/>
      <c r="AR2246" s="113"/>
      <c r="AS2246" s="113"/>
      <c r="AT2246" s="113"/>
    </row>
    <row r="2247" spans="1:46" s="114" customFormat="1" x14ac:dyDescent="0.2">
      <c r="A2247" s="113"/>
      <c r="B2247" s="120"/>
      <c r="C2247" s="120"/>
      <c r="D2247" s="120"/>
      <c r="E2247" s="120"/>
      <c r="F2247" s="120"/>
      <c r="G2247" s="120"/>
      <c r="H2247" s="120"/>
      <c r="I2247" s="120"/>
      <c r="J2247" s="120"/>
      <c r="K2247" s="120"/>
      <c r="L2247" s="120"/>
      <c r="M2247" s="120"/>
      <c r="N2247" s="120"/>
      <c r="O2247" s="120"/>
      <c r="P2247" s="120"/>
      <c r="Q2247" s="120"/>
      <c r="R2247" s="120"/>
      <c r="S2247" s="120"/>
      <c r="T2247" s="120"/>
      <c r="U2247" s="120"/>
      <c r="V2247" s="120"/>
      <c r="W2247" s="120"/>
      <c r="X2247" s="120"/>
      <c r="Y2247" s="127"/>
      <c r="Z2247" s="127"/>
      <c r="AA2247" s="127"/>
      <c r="AB2247" s="127"/>
      <c r="AC2247" s="127"/>
      <c r="AD2247" s="127"/>
      <c r="AE2247" s="127"/>
      <c r="AF2247" s="127"/>
      <c r="AG2247" s="127"/>
      <c r="AH2247" s="127"/>
      <c r="AI2247" s="127"/>
      <c r="AJ2247" s="127"/>
      <c r="AK2247" s="127"/>
      <c r="AL2247" s="127"/>
      <c r="AM2247" s="127"/>
      <c r="AN2247" s="127"/>
      <c r="AO2247" s="127"/>
      <c r="AP2247" s="127"/>
      <c r="AR2247" s="113"/>
      <c r="AS2247" s="113"/>
      <c r="AT2247" s="113"/>
    </row>
    <row r="2248" spans="1:46" s="114" customFormat="1" x14ac:dyDescent="0.2">
      <c r="A2248" s="113"/>
      <c r="B2248" s="120"/>
      <c r="C2248" s="120"/>
      <c r="D2248" s="120"/>
      <c r="E2248" s="120"/>
      <c r="F2248" s="120"/>
      <c r="G2248" s="120"/>
      <c r="H2248" s="120"/>
      <c r="I2248" s="120"/>
      <c r="J2248" s="120"/>
      <c r="K2248" s="120"/>
      <c r="L2248" s="120"/>
      <c r="M2248" s="120"/>
      <c r="N2248" s="120"/>
      <c r="O2248" s="120"/>
      <c r="P2248" s="120"/>
      <c r="Q2248" s="120"/>
      <c r="R2248" s="120"/>
      <c r="S2248" s="120"/>
      <c r="T2248" s="120"/>
      <c r="U2248" s="120"/>
      <c r="V2248" s="120"/>
      <c r="W2248" s="120"/>
      <c r="X2248" s="120"/>
      <c r="Y2248" s="127"/>
      <c r="Z2248" s="127"/>
      <c r="AA2248" s="127"/>
      <c r="AB2248" s="127"/>
      <c r="AC2248" s="127"/>
      <c r="AD2248" s="127"/>
      <c r="AE2248" s="127"/>
      <c r="AF2248" s="127"/>
      <c r="AG2248" s="127"/>
      <c r="AH2248" s="127"/>
      <c r="AI2248" s="127"/>
      <c r="AJ2248" s="127"/>
      <c r="AK2248" s="127"/>
      <c r="AL2248" s="127"/>
      <c r="AM2248" s="127"/>
      <c r="AN2248" s="127"/>
      <c r="AO2248" s="127"/>
      <c r="AP2248" s="127"/>
      <c r="AR2248" s="113"/>
      <c r="AS2248" s="113"/>
      <c r="AT2248" s="113"/>
    </row>
    <row r="2249" spans="1:46" s="114" customFormat="1" x14ac:dyDescent="0.2">
      <c r="A2249" s="113"/>
      <c r="B2249" s="120"/>
      <c r="C2249" s="120"/>
      <c r="D2249" s="120"/>
      <c r="E2249" s="120"/>
      <c r="F2249" s="120"/>
      <c r="G2249" s="120"/>
      <c r="H2249" s="120"/>
      <c r="I2249" s="120"/>
      <c r="J2249" s="120"/>
      <c r="K2249" s="120"/>
      <c r="L2249" s="120"/>
      <c r="M2249" s="120"/>
      <c r="N2249" s="120"/>
      <c r="O2249" s="120"/>
      <c r="P2249" s="120"/>
      <c r="Q2249" s="120"/>
      <c r="R2249" s="120"/>
      <c r="S2249" s="120"/>
      <c r="T2249" s="120"/>
      <c r="U2249" s="120"/>
      <c r="V2249" s="120"/>
      <c r="W2249" s="120"/>
      <c r="X2249" s="120"/>
      <c r="Y2249" s="127"/>
      <c r="Z2249" s="127"/>
      <c r="AA2249" s="127"/>
      <c r="AB2249" s="127"/>
      <c r="AC2249" s="127"/>
      <c r="AD2249" s="127"/>
      <c r="AE2249" s="127"/>
      <c r="AF2249" s="127"/>
      <c r="AG2249" s="127"/>
      <c r="AH2249" s="127"/>
      <c r="AI2249" s="127"/>
      <c r="AJ2249" s="127"/>
      <c r="AK2249" s="127"/>
      <c r="AL2249" s="127"/>
      <c r="AM2249" s="127"/>
      <c r="AN2249" s="127"/>
      <c r="AO2249" s="127"/>
      <c r="AP2249" s="127"/>
      <c r="AR2249" s="113"/>
      <c r="AS2249" s="113"/>
      <c r="AT2249" s="113"/>
    </row>
    <row r="2250" spans="1:46" s="114" customFormat="1" x14ac:dyDescent="0.2">
      <c r="A2250" s="113"/>
      <c r="B2250" s="120"/>
      <c r="C2250" s="120"/>
      <c r="D2250" s="120"/>
      <c r="E2250" s="120"/>
      <c r="F2250" s="120"/>
      <c r="G2250" s="120"/>
      <c r="H2250" s="120"/>
      <c r="I2250" s="120"/>
      <c r="J2250" s="120"/>
      <c r="K2250" s="120"/>
      <c r="L2250" s="120"/>
      <c r="M2250" s="120"/>
      <c r="N2250" s="120"/>
      <c r="O2250" s="120"/>
      <c r="P2250" s="120"/>
      <c r="Q2250" s="120"/>
      <c r="R2250" s="120"/>
      <c r="S2250" s="120"/>
      <c r="T2250" s="120"/>
      <c r="U2250" s="120"/>
      <c r="V2250" s="120"/>
      <c r="W2250" s="120"/>
      <c r="X2250" s="120"/>
      <c r="Y2250" s="127"/>
      <c r="Z2250" s="127"/>
      <c r="AA2250" s="127"/>
      <c r="AB2250" s="127"/>
      <c r="AC2250" s="127"/>
      <c r="AD2250" s="127"/>
      <c r="AE2250" s="127"/>
      <c r="AF2250" s="127"/>
      <c r="AG2250" s="127"/>
      <c r="AH2250" s="127"/>
      <c r="AI2250" s="127"/>
      <c r="AJ2250" s="127"/>
      <c r="AK2250" s="127"/>
      <c r="AL2250" s="127"/>
      <c r="AM2250" s="127"/>
      <c r="AN2250" s="127"/>
      <c r="AO2250" s="127"/>
      <c r="AP2250" s="127"/>
      <c r="AR2250" s="113"/>
      <c r="AS2250" s="113"/>
      <c r="AT2250" s="113"/>
    </row>
    <row r="2251" spans="1:46" s="114" customFormat="1" x14ac:dyDescent="0.2">
      <c r="A2251" s="113"/>
      <c r="B2251" s="120"/>
      <c r="C2251" s="120"/>
      <c r="D2251" s="120"/>
      <c r="E2251" s="120"/>
      <c r="F2251" s="120"/>
      <c r="G2251" s="120"/>
      <c r="H2251" s="120"/>
      <c r="I2251" s="120"/>
      <c r="J2251" s="120"/>
      <c r="K2251" s="120"/>
      <c r="L2251" s="120"/>
      <c r="M2251" s="120"/>
      <c r="N2251" s="120"/>
      <c r="O2251" s="120"/>
      <c r="P2251" s="120"/>
      <c r="Q2251" s="120"/>
      <c r="R2251" s="120"/>
      <c r="S2251" s="120"/>
      <c r="T2251" s="120"/>
      <c r="U2251" s="120"/>
      <c r="V2251" s="120"/>
      <c r="W2251" s="120"/>
      <c r="X2251" s="120"/>
      <c r="Y2251" s="127"/>
      <c r="Z2251" s="127"/>
      <c r="AA2251" s="127"/>
      <c r="AB2251" s="127"/>
      <c r="AC2251" s="127"/>
      <c r="AD2251" s="127"/>
      <c r="AE2251" s="127"/>
      <c r="AF2251" s="127"/>
      <c r="AG2251" s="127"/>
      <c r="AH2251" s="127"/>
      <c r="AI2251" s="127"/>
      <c r="AJ2251" s="127"/>
      <c r="AK2251" s="127"/>
      <c r="AL2251" s="127"/>
      <c r="AM2251" s="127"/>
      <c r="AN2251" s="127"/>
      <c r="AO2251" s="127"/>
      <c r="AP2251" s="127"/>
      <c r="AR2251" s="113"/>
      <c r="AS2251" s="113"/>
      <c r="AT2251" s="113"/>
    </row>
    <row r="2252" spans="1:46" s="114" customFormat="1" x14ac:dyDescent="0.2">
      <c r="A2252" s="113"/>
      <c r="B2252" s="120"/>
      <c r="C2252" s="120"/>
      <c r="D2252" s="120"/>
      <c r="E2252" s="120"/>
      <c r="F2252" s="120"/>
      <c r="G2252" s="120"/>
      <c r="H2252" s="120"/>
      <c r="I2252" s="120"/>
      <c r="J2252" s="120"/>
      <c r="K2252" s="120"/>
      <c r="L2252" s="120"/>
      <c r="M2252" s="120"/>
      <c r="N2252" s="120"/>
      <c r="O2252" s="120"/>
      <c r="P2252" s="120"/>
      <c r="Q2252" s="120"/>
      <c r="R2252" s="120"/>
      <c r="S2252" s="120"/>
      <c r="T2252" s="120"/>
      <c r="U2252" s="120"/>
      <c r="V2252" s="120"/>
      <c r="W2252" s="120"/>
      <c r="X2252" s="120"/>
      <c r="Y2252" s="127"/>
      <c r="Z2252" s="127"/>
      <c r="AA2252" s="127"/>
      <c r="AB2252" s="127"/>
      <c r="AC2252" s="127"/>
      <c r="AD2252" s="127"/>
      <c r="AE2252" s="127"/>
      <c r="AF2252" s="127"/>
      <c r="AG2252" s="127"/>
      <c r="AH2252" s="127"/>
      <c r="AI2252" s="127"/>
      <c r="AJ2252" s="127"/>
      <c r="AK2252" s="127"/>
      <c r="AL2252" s="127"/>
      <c r="AM2252" s="127"/>
      <c r="AN2252" s="127"/>
      <c r="AO2252" s="127"/>
      <c r="AP2252" s="127"/>
      <c r="AR2252" s="113"/>
      <c r="AS2252" s="113"/>
      <c r="AT2252" s="113"/>
    </row>
    <row r="2253" spans="1:46" s="114" customFormat="1" x14ac:dyDescent="0.2">
      <c r="A2253" s="113"/>
      <c r="B2253" s="120"/>
      <c r="C2253" s="120"/>
      <c r="D2253" s="120"/>
      <c r="E2253" s="120"/>
      <c r="F2253" s="120"/>
      <c r="G2253" s="120"/>
      <c r="H2253" s="120"/>
      <c r="I2253" s="120"/>
      <c r="J2253" s="120"/>
      <c r="K2253" s="120"/>
      <c r="L2253" s="120"/>
      <c r="M2253" s="120"/>
      <c r="N2253" s="120"/>
      <c r="O2253" s="120"/>
      <c r="P2253" s="120"/>
      <c r="Q2253" s="120"/>
      <c r="R2253" s="120"/>
      <c r="S2253" s="120"/>
      <c r="T2253" s="120"/>
      <c r="U2253" s="120"/>
      <c r="V2253" s="120"/>
      <c r="W2253" s="120"/>
      <c r="X2253" s="120"/>
      <c r="Y2253" s="127"/>
      <c r="Z2253" s="127"/>
      <c r="AA2253" s="127"/>
      <c r="AB2253" s="127"/>
      <c r="AC2253" s="127"/>
      <c r="AD2253" s="127"/>
      <c r="AE2253" s="127"/>
      <c r="AF2253" s="127"/>
      <c r="AG2253" s="127"/>
      <c r="AH2253" s="127"/>
      <c r="AI2253" s="127"/>
      <c r="AJ2253" s="127"/>
      <c r="AK2253" s="127"/>
      <c r="AL2253" s="127"/>
      <c r="AM2253" s="127"/>
      <c r="AN2253" s="127"/>
      <c r="AO2253" s="127"/>
      <c r="AP2253" s="127"/>
      <c r="AR2253" s="113"/>
      <c r="AS2253" s="113"/>
      <c r="AT2253" s="113"/>
    </row>
    <row r="2254" spans="1:46" s="114" customFormat="1" x14ac:dyDescent="0.2">
      <c r="A2254" s="113"/>
      <c r="B2254" s="120"/>
      <c r="C2254" s="120"/>
      <c r="D2254" s="120"/>
      <c r="E2254" s="120"/>
      <c r="F2254" s="120"/>
      <c r="G2254" s="120"/>
      <c r="H2254" s="120"/>
      <c r="I2254" s="120"/>
      <c r="J2254" s="120"/>
      <c r="K2254" s="120"/>
      <c r="L2254" s="120"/>
      <c r="M2254" s="120"/>
      <c r="N2254" s="120"/>
      <c r="O2254" s="120"/>
      <c r="P2254" s="120"/>
      <c r="Q2254" s="120"/>
      <c r="R2254" s="120"/>
      <c r="S2254" s="120"/>
      <c r="T2254" s="120"/>
      <c r="U2254" s="120"/>
      <c r="V2254" s="120"/>
      <c r="W2254" s="120"/>
      <c r="X2254" s="120"/>
      <c r="Y2254" s="127"/>
      <c r="Z2254" s="127"/>
      <c r="AA2254" s="127"/>
      <c r="AB2254" s="127"/>
      <c r="AC2254" s="127"/>
      <c r="AD2254" s="127"/>
      <c r="AE2254" s="127"/>
      <c r="AF2254" s="127"/>
      <c r="AG2254" s="127"/>
      <c r="AH2254" s="127"/>
      <c r="AI2254" s="127"/>
      <c r="AJ2254" s="127"/>
      <c r="AK2254" s="127"/>
      <c r="AL2254" s="127"/>
      <c r="AM2254" s="127"/>
      <c r="AN2254" s="127"/>
      <c r="AO2254" s="127"/>
      <c r="AP2254" s="127"/>
      <c r="AR2254" s="113"/>
      <c r="AS2254" s="113"/>
      <c r="AT2254" s="113"/>
    </row>
    <row r="2255" spans="1:46" s="114" customFormat="1" x14ac:dyDescent="0.2">
      <c r="A2255" s="113"/>
      <c r="B2255" s="120"/>
      <c r="C2255" s="120"/>
      <c r="D2255" s="120"/>
      <c r="E2255" s="120"/>
      <c r="F2255" s="120"/>
      <c r="G2255" s="120"/>
      <c r="H2255" s="120"/>
      <c r="I2255" s="120"/>
      <c r="J2255" s="120"/>
      <c r="K2255" s="120"/>
      <c r="L2255" s="120"/>
      <c r="M2255" s="120"/>
      <c r="N2255" s="120"/>
      <c r="O2255" s="120"/>
      <c r="P2255" s="120"/>
      <c r="Q2255" s="120"/>
      <c r="R2255" s="120"/>
      <c r="S2255" s="120"/>
      <c r="T2255" s="120"/>
      <c r="U2255" s="120"/>
      <c r="V2255" s="120"/>
      <c r="W2255" s="120"/>
      <c r="X2255" s="120"/>
      <c r="Y2255" s="127"/>
      <c r="Z2255" s="127"/>
      <c r="AA2255" s="127"/>
      <c r="AB2255" s="127"/>
      <c r="AC2255" s="127"/>
      <c r="AD2255" s="127"/>
      <c r="AE2255" s="127"/>
      <c r="AF2255" s="127"/>
      <c r="AG2255" s="127"/>
      <c r="AH2255" s="127"/>
      <c r="AI2255" s="127"/>
      <c r="AJ2255" s="127"/>
      <c r="AK2255" s="127"/>
      <c r="AL2255" s="127"/>
      <c r="AM2255" s="127"/>
      <c r="AN2255" s="127"/>
      <c r="AO2255" s="127"/>
      <c r="AP2255" s="127"/>
      <c r="AR2255" s="113"/>
      <c r="AS2255" s="113"/>
      <c r="AT2255" s="113"/>
    </row>
    <row r="2256" spans="1:46" s="114" customFormat="1" x14ac:dyDescent="0.2">
      <c r="A2256" s="113"/>
      <c r="B2256" s="120"/>
      <c r="C2256" s="120"/>
      <c r="D2256" s="120"/>
      <c r="E2256" s="120"/>
      <c r="F2256" s="120"/>
      <c r="G2256" s="120"/>
      <c r="H2256" s="120"/>
      <c r="I2256" s="120"/>
      <c r="J2256" s="120"/>
      <c r="K2256" s="120"/>
      <c r="L2256" s="120"/>
      <c r="M2256" s="120"/>
      <c r="N2256" s="120"/>
      <c r="O2256" s="120"/>
      <c r="P2256" s="120"/>
      <c r="Q2256" s="120"/>
      <c r="R2256" s="120"/>
      <c r="S2256" s="120"/>
      <c r="T2256" s="120"/>
      <c r="U2256" s="120"/>
      <c r="V2256" s="120"/>
      <c r="W2256" s="120"/>
      <c r="X2256" s="120"/>
      <c r="Y2256" s="127"/>
      <c r="Z2256" s="127"/>
      <c r="AA2256" s="127"/>
      <c r="AB2256" s="127"/>
      <c r="AC2256" s="127"/>
      <c r="AD2256" s="127"/>
      <c r="AE2256" s="127"/>
      <c r="AF2256" s="127"/>
      <c r="AG2256" s="127"/>
      <c r="AH2256" s="127"/>
      <c r="AI2256" s="127"/>
      <c r="AJ2256" s="127"/>
      <c r="AK2256" s="127"/>
      <c r="AL2256" s="127"/>
      <c r="AM2256" s="127"/>
      <c r="AN2256" s="127"/>
      <c r="AO2256" s="127"/>
      <c r="AP2256" s="127"/>
      <c r="AR2256" s="113"/>
      <c r="AS2256" s="113"/>
      <c r="AT2256" s="113"/>
    </row>
    <row r="2257" spans="1:46" s="114" customFormat="1" x14ac:dyDescent="0.2">
      <c r="A2257" s="113"/>
      <c r="B2257" s="120"/>
      <c r="C2257" s="120"/>
      <c r="D2257" s="120"/>
      <c r="E2257" s="120"/>
      <c r="F2257" s="120"/>
      <c r="G2257" s="120"/>
      <c r="H2257" s="120"/>
      <c r="I2257" s="120"/>
      <c r="J2257" s="120"/>
      <c r="K2257" s="120"/>
      <c r="L2257" s="120"/>
      <c r="M2257" s="120"/>
      <c r="N2257" s="120"/>
      <c r="O2257" s="120"/>
      <c r="P2257" s="120"/>
      <c r="Q2257" s="120"/>
      <c r="R2257" s="120"/>
      <c r="S2257" s="120"/>
      <c r="T2257" s="120"/>
      <c r="U2257" s="120"/>
      <c r="V2257" s="120"/>
      <c r="W2257" s="120"/>
      <c r="X2257" s="120"/>
      <c r="Y2257" s="127"/>
      <c r="Z2257" s="127"/>
      <c r="AA2257" s="127"/>
      <c r="AB2257" s="127"/>
      <c r="AC2257" s="127"/>
      <c r="AD2257" s="127"/>
      <c r="AE2257" s="127"/>
      <c r="AF2257" s="127"/>
      <c r="AG2257" s="127"/>
      <c r="AH2257" s="127"/>
      <c r="AI2257" s="127"/>
      <c r="AJ2257" s="127"/>
      <c r="AK2257" s="127"/>
      <c r="AL2257" s="127"/>
      <c r="AM2257" s="127"/>
      <c r="AN2257" s="127"/>
      <c r="AO2257" s="127"/>
      <c r="AP2257" s="127"/>
      <c r="AR2257" s="113"/>
      <c r="AS2257" s="113"/>
      <c r="AT2257" s="113"/>
    </row>
    <row r="2258" spans="1:46" s="114" customFormat="1" x14ac:dyDescent="0.2">
      <c r="A2258" s="113"/>
      <c r="B2258" s="120"/>
      <c r="C2258" s="120"/>
      <c r="D2258" s="120"/>
      <c r="E2258" s="120"/>
      <c r="F2258" s="120"/>
      <c r="G2258" s="120"/>
      <c r="H2258" s="120"/>
      <c r="I2258" s="120"/>
      <c r="J2258" s="120"/>
      <c r="K2258" s="120"/>
      <c r="L2258" s="120"/>
      <c r="M2258" s="120"/>
      <c r="N2258" s="120"/>
      <c r="O2258" s="120"/>
      <c r="P2258" s="120"/>
      <c r="Q2258" s="120"/>
      <c r="R2258" s="120"/>
      <c r="S2258" s="120"/>
      <c r="T2258" s="120"/>
      <c r="U2258" s="120"/>
      <c r="V2258" s="120"/>
      <c r="W2258" s="120"/>
      <c r="X2258" s="120"/>
      <c r="Y2258" s="127"/>
      <c r="Z2258" s="127"/>
      <c r="AA2258" s="127"/>
      <c r="AB2258" s="127"/>
      <c r="AC2258" s="127"/>
      <c r="AD2258" s="127"/>
      <c r="AE2258" s="127"/>
      <c r="AF2258" s="127"/>
      <c r="AG2258" s="127"/>
      <c r="AH2258" s="127"/>
      <c r="AI2258" s="127"/>
      <c r="AJ2258" s="127"/>
      <c r="AK2258" s="127"/>
      <c r="AL2258" s="127"/>
      <c r="AM2258" s="127"/>
      <c r="AN2258" s="127"/>
      <c r="AO2258" s="127"/>
      <c r="AP2258" s="127"/>
      <c r="AR2258" s="113"/>
      <c r="AS2258" s="113"/>
      <c r="AT2258" s="113"/>
    </row>
    <row r="2259" spans="1:46" s="114" customFormat="1" x14ac:dyDescent="0.2">
      <c r="A2259" s="113"/>
      <c r="B2259" s="120"/>
      <c r="C2259" s="120"/>
      <c r="D2259" s="120"/>
      <c r="E2259" s="120"/>
      <c r="F2259" s="120"/>
      <c r="G2259" s="120"/>
      <c r="H2259" s="120"/>
      <c r="I2259" s="120"/>
      <c r="J2259" s="120"/>
      <c r="K2259" s="120"/>
      <c r="L2259" s="120"/>
      <c r="M2259" s="120"/>
      <c r="N2259" s="120"/>
      <c r="O2259" s="120"/>
      <c r="P2259" s="120"/>
      <c r="Q2259" s="120"/>
      <c r="R2259" s="120"/>
      <c r="S2259" s="120"/>
      <c r="T2259" s="120"/>
      <c r="U2259" s="120"/>
      <c r="V2259" s="120"/>
      <c r="W2259" s="120"/>
      <c r="X2259" s="120"/>
      <c r="Y2259" s="127"/>
      <c r="Z2259" s="127"/>
      <c r="AA2259" s="127"/>
      <c r="AB2259" s="127"/>
      <c r="AC2259" s="127"/>
      <c r="AD2259" s="127"/>
      <c r="AE2259" s="127"/>
      <c r="AF2259" s="127"/>
      <c r="AG2259" s="127"/>
      <c r="AH2259" s="127"/>
      <c r="AI2259" s="127"/>
      <c r="AJ2259" s="127"/>
      <c r="AK2259" s="127"/>
      <c r="AL2259" s="127"/>
      <c r="AM2259" s="127"/>
      <c r="AN2259" s="127"/>
      <c r="AO2259" s="127"/>
      <c r="AP2259" s="127"/>
      <c r="AR2259" s="113"/>
      <c r="AS2259" s="113"/>
      <c r="AT2259" s="113"/>
    </row>
    <row r="2260" spans="1:46" s="114" customFormat="1" x14ac:dyDescent="0.2">
      <c r="A2260" s="113"/>
      <c r="B2260" s="120"/>
      <c r="C2260" s="120"/>
      <c r="D2260" s="120"/>
      <c r="E2260" s="120"/>
      <c r="F2260" s="120"/>
      <c r="G2260" s="120"/>
      <c r="H2260" s="120"/>
      <c r="I2260" s="120"/>
      <c r="J2260" s="120"/>
      <c r="K2260" s="120"/>
      <c r="L2260" s="120"/>
      <c r="M2260" s="120"/>
      <c r="N2260" s="120"/>
      <c r="O2260" s="120"/>
      <c r="P2260" s="120"/>
      <c r="Q2260" s="120"/>
      <c r="R2260" s="120"/>
      <c r="S2260" s="120"/>
      <c r="T2260" s="120"/>
      <c r="U2260" s="120"/>
      <c r="V2260" s="120"/>
      <c r="W2260" s="120"/>
      <c r="X2260" s="120"/>
      <c r="Y2260" s="127"/>
      <c r="Z2260" s="127"/>
      <c r="AA2260" s="127"/>
      <c r="AB2260" s="127"/>
      <c r="AC2260" s="127"/>
      <c r="AD2260" s="127"/>
      <c r="AE2260" s="127"/>
      <c r="AF2260" s="127"/>
      <c r="AG2260" s="127"/>
      <c r="AH2260" s="127"/>
      <c r="AI2260" s="127"/>
      <c r="AJ2260" s="127"/>
      <c r="AK2260" s="127"/>
      <c r="AL2260" s="127"/>
      <c r="AM2260" s="127"/>
      <c r="AN2260" s="127"/>
      <c r="AO2260" s="127"/>
      <c r="AP2260" s="127"/>
      <c r="AR2260" s="113"/>
      <c r="AS2260" s="113"/>
      <c r="AT2260" s="113"/>
    </row>
    <row r="2261" spans="1:46" s="114" customFormat="1" x14ac:dyDescent="0.2">
      <c r="A2261" s="113"/>
      <c r="B2261" s="120"/>
      <c r="C2261" s="120"/>
      <c r="D2261" s="120"/>
      <c r="E2261" s="120"/>
      <c r="F2261" s="120"/>
      <c r="G2261" s="120"/>
      <c r="H2261" s="120"/>
      <c r="I2261" s="120"/>
      <c r="J2261" s="120"/>
      <c r="K2261" s="120"/>
      <c r="L2261" s="120"/>
      <c r="M2261" s="120"/>
      <c r="N2261" s="120"/>
      <c r="O2261" s="120"/>
      <c r="P2261" s="120"/>
      <c r="Q2261" s="120"/>
      <c r="R2261" s="120"/>
      <c r="S2261" s="120"/>
      <c r="T2261" s="120"/>
      <c r="U2261" s="120"/>
      <c r="V2261" s="120"/>
      <c r="W2261" s="120"/>
      <c r="X2261" s="120"/>
      <c r="Y2261" s="127"/>
      <c r="Z2261" s="127"/>
      <c r="AA2261" s="127"/>
      <c r="AB2261" s="127"/>
      <c r="AC2261" s="127"/>
      <c r="AD2261" s="127"/>
      <c r="AE2261" s="127"/>
      <c r="AF2261" s="127"/>
      <c r="AG2261" s="127"/>
      <c r="AH2261" s="127"/>
      <c r="AI2261" s="127"/>
      <c r="AJ2261" s="127"/>
      <c r="AK2261" s="127"/>
      <c r="AL2261" s="127"/>
      <c r="AM2261" s="127"/>
      <c r="AN2261" s="127"/>
      <c r="AO2261" s="127"/>
      <c r="AP2261" s="127"/>
      <c r="AR2261" s="113"/>
      <c r="AS2261" s="113"/>
      <c r="AT2261" s="113"/>
    </row>
    <row r="2262" spans="1:46" s="114" customFormat="1" x14ac:dyDescent="0.2">
      <c r="A2262" s="113"/>
      <c r="B2262" s="120"/>
      <c r="C2262" s="120"/>
      <c r="D2262" s="120"/>
      <c r="E2262" s="120"/>
      <c r="F2262" s="120"/>
      <c r="G2262" s="120"/>
      <c r="H2262" s="120"/>
      <c r="I2262" s="120"/>
      <c r="J2262" s="120"/>
      <c r="K2262" s="120"/>
      <c r="L2262" s="120"/>
      <c r="M2262" s="120"/>
      <c r="N2262" s="120"/>
      <c r="O2262" s="120"/>
      <c r="P2262" s="120"/>
      <c r="Q2262" s="120"/>
      <c r="R2262" s="120"/>
      <c r="S2262" s="120"/>
      <c r="T2262" s="120"/>
      <c r="U2262" s="120"/>
      <c r="V2262" s="120"/>
      <c r="W2262" s="120"/>
      <c r="X2262" s="120"/>
      <c r="Y2262" s="127"/>
      <c r="Z2262" s="127"/>
      <c r="AA2262" s="127"/>
      <c r="AB2262" s="127"/>
      <c r="AC2262" s="127"/>
      <c r="AD2262" s="127"/>
      <c r="AE2262" s="127"/>
      <c r="AF2262" s="127"/>
      <c r="AG2262" s="127"/>
      <c r="AH2262" s="127"/>
      <c r="AI2262" s="127"/>
      <c r="AJ2262" s="127"/>
      <c r="AK2262" s="127"/>
      <c r="AL2262" s="127"/>
      <c r="AM2262" s="127"/>
      <c r="AN2262" s="127"/>
      <c r="AO2262" s="127"/>
      <c r="AP2262" s="127"/>
      <c r="AR2262" s="113"/>
      <c r="AS2262" s="113"/>
      <c r="AT2262" s="113"/>
    </row>
    <row r="2263" spans="1:46" s="114" customFormat="1" x14ac:dyDescent="0.2">
      <c r="A2263" s="113"/>
      <c r="B2263" s="120"/>
      <c r="C2263" s="120"/>
      <c r="D2263" s="120"/>
      <c r="E2263" s="120"/>
      <c r="F2263" s="120"/>
      <c r="G2263" s="120"/>
      <c r="H2263" s="120"/>
      <c r="I2263" s="120"/>
      <c r="J2263" s="120"/>
      <c r="K2263" s="120"/>
      <c r="L2263" s="120"/>
      <c r="M2263" s="120"/>
      <c r="N2263" s="120"/>
      <c r="O2263" s="120"/>
      <c r="P2263" s="120"/>
      <c r="Q2263" s="120"/>
      <c r="R2263" s="120"/>
      <c r="S2263" s="120"/>
      <c r="T2263" s="120"/>
      <c r="U2263" s="120"/>
      <c r="V2263" s="120"/>
      <c r="W2263" s="120"/>
      <c r="X2263" s="120"/>
      <c r="Y2263" s="127"/>
      <c r="Z2263" s="127"/>
      <c r="AA2263" s="127"/>
      <c r="AB2263" s="127"/>
      <c r="AC2263" s="127"/>
      <c r="AD2263" s="127"/>
      <c r="AE2263" s="127"/>
      <c r="AF2263" s="127"/>
      <c r="AG2263" s="127"/>
      <c r="AH2263" s="127"/>
      <c r="AI2263" s="127"/>
      <c r="AJ2263" s="127"/>
      <c r="AK2263" s="127"/>
      <c r="AL2263" s="127"/>
      <c r="AM2263" s="127"/>
      <c r="AN2263" s="127"/>
      <c r="AO2263" s="127"/>
      <c r="AP2263" s="127"/>
      <c r="AR2263" s="113"/>
      <c r="AS2263" s="113"/>
      <c r="AT2263" s="113"/>
    </row>
    <row r="2264" spans="1:46" s="114" customFormat="1" x14ac:dyDescent="0.2">
      <c r="A2264" s="113"/>
      <c r="B2264" s="120"/>
      <c r="C2264" s="120"/>
      <c r="D2264" s="120"/>
      <c r="E2264" s="120"/>
      <c r="F2264" s="120"/>
      <c r="G2264" s="120"/>
      <c r="H2264" s="120"/>
      <c r="I2264" s="120"/>
      <c r="J2264" s="120"/>
      <c r="K2264" s="120"/>
      <c r="L2264" s="120"/>
      <c r="M2264" s="120"/>
      <c r="N2264" s="120"/>
      <c r="O2264" s="120"/>
      <c r="P2264" s="120"/>
      <c r="Q2264" s="120"/>
      <c r="R2264" s="120"/>
      <c r="S2264" s="120"/>
      <c r="T2264" s="120"/>
      <c r="U2264" s="120"/>
      <c r="V2264" s="120"/>
      <c r="W2264" s="120"/>
      <c r="X2264" s="120"/>
      <c r="Y2264" s="127"/>
      <c r="Z2264" s="127"/>
      <c r="AA2264" s="127"/>
      <c r="AB2264" s="127"/>
      <c r="AC2264" s="127"/>
      <c r="AD2264" s="127"/>
      <c r="AE2264" s="127"/>
      <c r="AF2264" s="127"/>
      <c r="AG2264" s="127"/>
      <c r="AH2264" s="127"/>
      <c r="AI2264" s="127"/>
      <c r="AJ2264" s="127"/>
      <c r="AK2264" s="127"/>
      <c r="AL2264" s="127"/>
      <c r="AM2264" s="127"/>
      <c r="AN2264" s="127"/>
      <c r="AO2264" s="127"/>
      <c r="AP2264" s="127"/>
      <c r="AR2264" s="113"/>
      <c r="AS2264" s="113"/>
      <c r="AT2264" s="113"/>
    </row>
    <row r="2265" spans="1:46" s="114" customFormat="1" x14ac:dyDescent="0.2">
      <c r="A2265" s="113"/>
      <c r="B2265" s="120"/>
      <c r="C2265" s="120"/>
      <c r="D2265" s="120"/>
      <c r="E2265" s="120"/>
      <c r="F2265" s="120"/>
      <c r="G2265" s="120"/>
      <c r="H2265" s="120"/>
      <c r="I2265" s="120"/>
      <c r="J2265" s="120"/>
      <c r="K2265" s="120"/>
      <c r="L2265" s="120"/>
      <c r="M2265" s="120"/>
      <c r="N2265" s="120"/>
      <c r="O2265" s="120"/>
      <c r="P2265" s="120"/>
      <c r="Q2265" s="120"/>
      <c r="R2265" s="120"/>
      <c r="S2265" s="120"/>
      <c r="T2265" s="120"/>
      <c r="U2265" s="120"/>
      <c r="V2265" s="120"/>
      <c r="W2265" s="120"/>
      <c r="X2265" s="120"/>
      <c r="Y2265" s="127"/>
      <c r="Z2265" s="127"/>
      <c r="AA2265" s="127"/>
      <c r="AB2265" s="127"/>
      <c r="AC2265" s="127"/>
      <c r="AD2265" s="127"/>
      <c r="AE2265" s="127"/>
      <c r="AF2265" s="127"/>
      <c r="AG2265" s="127"/>
      <c r="AH2265" s="127"/>
      <c r="AI2265" s="127"/>
      <c r="AJ2265" s="127"/>
      <c r="AK2265" s="127"/>
      <c r="AL2265" s="127"/>
      <c r="AM2265" s="127"/>
      <c r="AN2265" s="127"/>
      <c r="AO2265" s="127"/>
      <c r="AP2265" s="127"/>
      <c r="AR2265" s="113"/>
      <c r="AS2265" s="113"/>
      <c r="AT2265" s="113"/>
    </row>
    <row r="2266" spans="1:46" s="114" customFormat="1" x14ac:dyDescent="0.2">
      <c r="A2266" s="113"/>
      <c r="B2266" s="120"/>
      <c r="C2266" s="120"/>
      <c r="D2266" s="120"/>
      <c r="E2266" s="120"/>
      <c r="F2266" s="120"/>
      <c r="G2266" s="120"/>
      <c r="H2266" s="120"/>
      <c r="I2266" s="120"/>
      <c r="J2266" s="120"/>
      <c r="K2266" s="120"/>
      <c r="L2266" s="120"/>
      <c r="M2266" s="120"/>
      <c r="N2266" s="120"/>
      <c r="O2266" s="120"/>
      <c r="P2266" s="120"/>
      <c r="Q2266" s="120"/>
      <c r="R2266" s="120"/>
      <c r="S2266" s="120"/>
      <c r="T2266" s="120"/>
      <c r="U2266" s="120"/>
      <c r="V2266" s="120"/>
      <c r="W2266" s="120"/>
      <c r="X2266" s="120"/>
      <c r="Y2266" s="127"/>
      <c r="Z2266" s="127"/>
      <c r="AA2266" s="127"/>
      <c r="AB2266" s="127"/>
      <c r="AC2266" s="127"/>
      <c r="AD2266" s="127"/>
      <c r="AE2266" s="127"/>
      <c r="AF2266" s="127"/>
      <c r="AG2266" s="127"/>
      <c r="AH2266" s="127"/>
      <c r="AI2266" s="127"/>
      <c r="AJ2266" s="127"/>
      <c r="AK2266" s="127"/>
      <c r="AL2266" s="127"/>
      <c r="AM2266" s="127"/>
      <c r="AN2266" s="127"/>
      <c r="AO2266" s="127"/>
      <c r="AP2266" s="127"/>
      <c r="AR2266" s="113"/>
      <c r="AS2266" s="113"/>
      <c r="AT2266" s="113"/>
    </row>
    <row r="2267" spans="1:46" s="114" customFormat="1" x14ac:dyDescent="0.2">
      <c r="A2267" s="113"/>
      <c r="B2267" s="120"/>
      <c r="C2267" s="120"/>
      <c r="D2267" s="120"/>
      <c r="E2267" s="120"/>
      <c r="F2267" s="120"/>
      <c r="G2267" s="120"/>
      <c r="H2267" s="120"/>
      <c r="I2267" s="120"/>
      <c r="J2267" s="120"/>
      <c r="K2267" s="120"/>
      <c r="L2267" s="120"/>
      <c r="M2267" s="120"/>
      <c r="N2267" s="120"/>
      <c r="O2267" s="120"/>
      <c r="P2267" s="120"/>
      <c r="Q2267" s="120"/>
      <c r="R2267" s="120"/>
      <c r="S2267" s="120"/>
      <c r="T2267" s="120"/>
      <c r="U2267" s="120"/>
      <c r="V2267" s="120"/>
      <c r="W2267" s="120"/>
      <c r="X2267" s="120"/>
      <c r="Y2267" s="127"/>
      <c r="Z2267" s="127"/>
      <c r="AA2267" s="127"/>
      <c r="AB2267" s="127"/>
      <c r="AC2267" s="127"/>
      <c r="AD2267" s="127"/>
      <c r="AE2267" s="127"/>
      <c r="AF2267" s="127"/>
      <c r="AG2267" s="127"/>
      <c r="AH2267" s="127"/>
      <c r="AI2267" s="127"/>
      <c r="AJ2267" s="127"/>
      <c r="AK2267" s="127"/>
      <c r="AL2267" s="127"/>
      <c r="AM2267" s="127"/>
      <c r="AN2267" s="127"/>
      <c r="AO2267" s="127"/>
      <c r="AP2267" s="127"/>
      <c r="AR2267" s="113"/>
      <c r="AS2267" s="113"/>
      <c r="AT2267" s="113"/>
    </row>
    <row r="2268" spans="1:46" s="114" customFormat="1" x14ac:dyDescent="0.2">
      <c r="A2268" s="113"/>
      <c r="B2268" s="120"/>
      <c r="C2268" s="120"/>
      <c r="D2268" s="120"/>
      <c r="E2268" s="120"/>
      <c r="F2268" s="120"/>
      <c r="G2268" s="120"/>
      <c r="H2268" s="120"/>
      <c r="I2268" s="120"/>
      <c r="J2268" s="120"/>
      <c r="K2268" s="120"/>
      <c r="L2268" s="120"/>
      <c r="M2268" s="120"/>
      <c r="N2268" s="120"/>
      <c r="O2268" s="120"/>
      <c r="P2268" s="120"/>
      <c r="Q2268" s="120"/>
      <c r="R2268" s="120"/>
      <c r="S2268" s="120"/>
      <c r="T2268" s="120"/>
      <c r="U2268" s="120"/>
      <c r="V2268" s="120"/>
      <c r="W2268" s="120"/>
      <c r="X2268" s="120"/>
      <c r="Y2268" s="127"/>
      <c r="Z2268" s="127"/>
      <c r="AA2268" s="127"/>
      <c r="AB2268" s="127"/>
      <c r="AC2268" s="127"/>
      <c r="AD2268" s="127"/>
      <c r="AE2268" s="127"/>
      <c r="AF2268" s="127"/>
      <c r="AG2268" s="127"/>
      <c r="AH2268" s="127"/>
      <c r="AI2268" s="127"/>
      <c r="AJ2268" s="127"/>
      <c r="AK2268" s="127"/>
      <c r="AL2268" s="127"/>
      <c r="AM2268" s="127"/>
      <c r="AN2268" s="127"/>
      <c r="AO2268" s="127"/>
      <c r="AP2268" s="127"/>
      <c r="AR2268" s="113"/>
      <c r="AS2268" s="113"/>
      <c r="AT2268" s="113"/>
    </row>
    <row r="2269" spans="1:46" s="114" customFormat="1" x14ac:dyDescent="0.2">
      <c r="A2269" s="113"/>
      <c r="B2269" s="120"/>
      <c r="C2269" s="120"/>
      <c r="D2269" s="120"/>
      <c r="E2269" s="120"/>
      <c r="F2269" s="120"/>
      <c r="G2269" s="120"/>
      <c r="H2269" s="120"/>
      <c r="I2269" s="120"/>
      <c r="J2269" s="120"/>
      <c r="K2269" s="120"/>
      <c r="L2269" s="120"/>
      <c r="M2269" s="120"/>
      <c r="N2269" s="120"/>
      <c r="O2269" s="120"/>
      <c r="P2269" s="120"/>
      <c r="Q2269" s="120"/>
      <c r="R2269" s="120"/>
      <c r="S2269" s="120"/>
      <c r="T2269" s="120"/>
      <c r="U2269" s="120"/>
      <c r="V2269" s="120"/>
      <c r="W2269" s="120"/>
      <c r="X2269" s="120"/>
      <c r="Y2269" s="127"/>
      <c r="Z2269" s="127"/>
      <c r="AA2269" s="127"/>
      <c r="AB2269" s="127"/>
      <c r="AC2269" s="127"/>
      <c r="AD2269" s="127"/>
      <c r="AE2269" s="127"/>
      <c r="AF2269" s="127"/>
      <c r="AG2269" s="127"/>
      <c r="AH2269" s="127"/>
      <c r="AI2269" s="127"/>
      <c r="AJ2269" s="127"/>
      <c r="AK2269" s="127"/>
      <c r="AL2269" s="127"/>
      <c r="AM2269" s="127"/>
      <c r="AN2269" s="127"/>
      <c r="AO2269" s="127"/>
      <c r="AP2269" s="127"/>
      <c r="AR2269" s="113"/>
      <c r="AS2269" s="113"/>
      <c r="AT2269" s="113"/>
    </row>
    <row r="2270" spans="1:46" s="114" customFormat="1" x14ac:dyDescent="0.2">
      <c r="A2270" s="113"/>
      <c r="B2270" s="120"/>
      <c r="C2270" s="120"/>
      <c r="D2270" s="120"/>
      <c r="E2270" s="120"/>
      <c r="F2270" s="120"/>
      <c r="G2270" s="120"/>
      <c r="H2270" s="120"/>
      <c r="I2270" s="120"/>
      <c r="J2270" s="120"/>
      <c r="K2270" s="120"/>
      <c r="L2270" s="120"/>
      <c r="M2270" s="120"/>
      <c r="N2270" s="120"/>
      <c r="O2270" s="120"/>
      <c r="P2270" s="120"/>
      <c r="Q2270" s="120"/>
      <c r="R2270" s="120"/>
      <c r="S2270" s="120"/>
      <c r="T2270" s="120"/>
      <c r="U2270" s="120"/>
      <c r="V2270" s="120"/>
      <c r="W2270" s="120"/>
      <c r="X2270" s="120"/>
      <c r="Y2270" s="127"/>
      <c r="Z2270" s="127"/>
      <c r="AA2270" s="127"/>
      <c r="AB2270" s="127"/>
      <c r="AC2270" s="127"/>
      <c r="AD2270" s="127"/>
      <c r="AE2270" s="127"/>
      <c r="AF2270" s="127"/>
      <c r="AG2270" s="127"/>
      <c r="AH2270" s="127"/>
      <c r="AI2270" s="127"/>
      <c r="AJ2270" s="127"/>
      <c r="AK2270" s="127"/>
      <c r="AL2270" s="127"/>
      <c r="AM2270" s="127"/>
      <c r="AN2270" s="127"/>
      <c r="AO2270" s="127"/>
      <c r="AP2270" s="127"/>
      <c r="AR2270" s="113"/>
      <c r="AS2270" s="113"/>
      <c r="AT2270" s="113"/>
    </row>
    <row r="2271" spans="1:46" s="114" customFormat="1" x14ac:dyDescent="0.2">
      <c r="A2271" s="113"/>
      <c r="B2271" s="120"/>
      <c r="C2271" s="120"/>
      <c r="D2271" s="120"/>
      <c r="E2271" s="120"/>
      <c r="F2271" s="120"/>
      <c r="G2271" s="120"/>
      <c r="H2271" s="120"/>
      <c r="I2271" s="120"/>
      <c r="J2271" s="120"/>
      <c r="K2271" s="120"/>
      <c r="L2271" s="120"/>
      <c r="M2271" s="120"/>
      <c r="N2271" s="120"/>
      <c r="O2271" s="120"/>
      <c r="P2271" s="120"/>
      <c r="Q2271" s="120"/>
      <c r="R2271" s="120"/>
      <c r="S2271" s="120"/>
      <c r="T2271" s="120"/>
      <c r="U2271" s="120"/>
      <c r="V2271" s="120"/>
      <c r="W2271" s="120"/>
      <c r="X2271" s="120"/>
      <c r="Y2271" s="127"/>
      <c r="Z2271" s="127"/>
      <c r="AA2271" s="127"/>
      <c r="AB2271" s="127"/>
      <c r="AC2271" s="127"/>
      <c r="AD2271" s="127"/>
      <c r="AE2271" s="127"/>
      <c r="AF2271" s="127"/>
      <c r="AG2271" s="127"/>
      <c r="AH2271" s="127"/>
      <c r="AI2271" s="127"/>
      <c r="AJ2271" s="127"/>
      <c r="AK2271" s="127"/>
      <c r="AL2271" s="127"/>
      <c r="AM2271" s="127"/>
      <c r="AN2271" s="127"/>
      <c r="AO2271" s="127"/>
      <c r="AP2271" s="127"/>
      <c r="AR2271" s="113"/>
      <c r="AS2271" s="113"/>
      <c r="AT2271" s="113"/>
    </row>
    <row r="2272" spans="1:46" s="114" customFormat="1" x14ac:dyDescent="0.2">
      <c r="A2272" s="113"/>
      <c r="B2272" s="120"/>
      <c r="C2272" s="120"/>
      <c r="D2272" s="120"/>
      <c r="E2272" s="120"/>
      <c r="F2272" s="120"/>
      <c r="G2272" s="120"/>
      <c r="H2272" s="120"/>
      <c r="I2272" s="120"/>
      <c r="J2272" s="120"/>
      <c r="K2272" s="120"/>
      <c r="L2272" s="120"/>
      <c r="M2272" s="120"/>
      <c r="N2272" s="120"/>
      <c r="O2272" s="120"/>
      <c r="P2272" s="120"/>
      <c r="Q2272" s="120"/>
      <c r="R2272" s="120"/>
      <c r="S2272" s="120"/>
      <c r="T2272" s="120"/>
      <c r="U2272" s="120"/>
      <c r="V2272" s="120"/>
      <c r="W2272" s="120"/>
      <c r="X2272" s="120"/>
      <c r="Y2272" s="127"/>
      <c r="Z2272" s="127"/>
      <c r="AA2272" s="127"/>
      <c r="AB2272" s="127"/>
      <c r="AC2272" s="127"/>
      <c r="AD2272" s="127"/>
      <c r="AE2272" s="127"/>
      <c r="AF2272" s="127"/>
      <c r="AG2272" s="127"/>
      <c r="AH2272" s="127"/>
      <c r="AI2272" s="127"/>
      <c r="AJ2272" s="127"/>
      <c r="AK2272" s="127"/>
      <c r="AL2272" s="127"/>
      <c r="AM2272" s="127"/>
      <c r="AN2272" s="127"/>
      <c r="AO2272" s="127"/>
      <c r="AP2272" s="127"/>
      <c r="AR2272" s="113"/>
      <c r="AS2272" s="113"/>
      <c r="AT2272" s="113"/>
    </row>
    <row r="2273" spans="1:46" s="114" customFormat="1" x14ac:dyDescent="0.2">
      <c r="A2273" s="113"/>
      <c r="B2273" s="120"/>
      <c r="C2273" s="120"/>
      <c r="D2273" s="120"/>
      <c r="E2273" s="120"/>
      <c r="F2273" s="120"/>
      <c r="G2273" s="120"/>
      <c r="H2273" s="120"/>
      <c r="I2273" s="120"/>
      <c r="J2273" s="120"/>
      <c r="K2273" s="120"/>
      <c r="L2273" s="120"/>
      <c r="M2273" s="120"/>
      <c r="N2273" s="120"/>
      <c r="O2273" s="120"/>
      <c r="P2273" s="120"/>
      <c r="Q2273" s="120"/>
      <c r="R2273" s="120"/>
      <c r="S2273" s="120"/>
      <c r="T2273" s="120"/>
      <c r="U2273" s="120"/>
      <c r="V2273" s="120"/>
      <c r="W2273" s="120"/>
      <c r="X2273" s="120"/>
      <c r="Y2273" s="127"/>
      <c r="Z2273" s="127"/>
      <c r="AA2273" s="127"/>
      <c r="AB2273" s="127"/>
      <c r="AC2273" s="127"/>
      <c r="AD2273" s="127"/>
      <c r="AE2273" s="127"/>
      <c r="AF2273" s="127"/>
      <c r="AG2273" s="127"/>
      <c r="AH2273" s="127"/>
      <c r="AI2273" s="127"/>
      <c r="AJ2273" s="127"/>
      <c r="AK2273" s="127"/>
      <c r="AL2273" s="127"/>
      <c r="AM2273" s="127"/>
      <c r="AN2273" s="127"/>
      <c r="AO2273" s="127"/>
      <c r="AP2273" s="127"/>
      <c r="AR2273" s="113"/>
      <c r="AS2273" s="113"/>
      <c r="AT2273" s="113"/>
    </row>
    <row r="2274" spans="1:46" s="114" customFormat="1" x14ac:dyDescent="0.2">
      <c r="A2274" s="113"/>
      <c r="B2274" s="120"/>
      <c r="C2274" s="120"/>
      <c r="D2274" s="120"/>
      <c r="E2274" s="120"/>
      <c r="F2274" s="120"/>
      <c r="G2274" s="120"/>
      <c r="H2274" s="120"/>
      <c r="I2274" s="120"/>
      <c r="J2274" s="120"/>
      <c r="K2274" s="120"/>
      <c r="L2274" s="120"/>
      <c r="M2274" s="120"/>
      <c r="N2274" s="120"/>
      <c r="O2274" s="120"/>
      <c r="P2274" s="120"/>
      <c r="Q2274" s="120"/>
      <c r="R2274" s="120"/>
      <c r="S2274" s="120"/>
      <c r="T2274" s="120"/>
      <c r="U2274" s="120"/>
      <c r="V2274" s="120"/>
      <c r="W2274" s="120"/>
      <c r="X2274" s="120"/>
      <c r="Y2274" s="127"/>
      <c r="Z2274" s="127"/>
      <c r="AA2274" s="127"/>
      <c r="AB2274" s="127"/>
      <c r="AC2274" s="127"/>
      <c r="AD2274" s="127"/>
      <c r="AE2274" s="127"/>
      <c r="AF2274" s="127"/>
      <c r="AG2274" s="127"/>
      <c r="AH2274" s="127"/>
      <c r="AI2274" s="127"/>
      <c r="AJ2274" s="127"/>
      <c r="AK2274" s="127"/>
      <c r="AL2274" s="127"/>
      <c r="AM2274" s="127"/>
      <c r="AN2274" s="127"/>
      <c r="AO2274" s="127"/>
      <c r="AP2274" s="127"/>
      <c r="AR2274" s="113"/>
      <c r="AS2274" s="113"/>
      <c r="AT2274" s="113"/>
    </row>
    <row r="2275" spans="1:46" s="114" customFormat="1" x14ac:dyDescent="0.2">
      <c r="A2275" s="113"/>
      <c r="B2275" s="120"/>
      <c r="C2275" s="120"/>
      <c r="D2275" s="120"/>
      <c r="E2275" s="120"/>
      <c r="F2275" s="120"/>
      <c r="G2275" s="120"/>
      <c r="H2275" s="120"/>
      <c r="I2275" s="120"/>
      <c r="J2275" s="120"/>
      <c r="K2275" s="120"/>
      <c r="L2275" s="120"/>
      <c r="M2275" s="120"/>
      <c r="N2275" s="120"/>
      <c r="O2275" s="120"/>
      <c r="P2275" s="120"/>
      <c r="Q2275" s="120"/>
      <c r="R2275" s="120"/>
      <c r="S2275" s="120"/>
      <c r="T2275" s="120"/>
      <c r="U2275" s="120"/>
      <c r="V2275" s="120"/>
      <c r="W2275" s="120"/>
      <c r="X2275" s="120"/>
      <c r="Y2275" s="127"/>
      <c r="Z2275" s="127"/>
      <c r="AA2275" s="127"/>
      <c r="AB2275" s="127"/>
      <c r="AC2275" s="127"/>
      <c r="AD2275" s="127"/>
      <c r="AE2275" s="127"/>
      <c r="AF2275" s="127"/>
      <c r="AG2275" s="127"/>
      <c r="AH2275" s="127"/>
      <c r="AI2275" s="127"/>
      <c r="AJ2275" s="127"/>
      <c r="AK2275" s="127"/>
      <c r="AL2275" s="127"/>
      <c r="AM2275" s="127"/>
      <c r="AN2275" s="127"/>
      <c r="AO2275" s="127"/>
      <c r="AP2275" s="127"/>
      <c r="AR2275" s="113"/>
      <c r="AS2275" s="113"/>
      <c r="AT2275" s="113"/>
    </row>
    <row r="2276" spans="1:46" s="114" customFormat="1" x14ac:dyDescent="0.2">
      <c r="A2276" s="113"/>
      <c r="B2276" s="120"/>
      <c r="C2276" s="120"/>
      <c r="D2276" s="120"/>
      <c r="E2276" s="120"/>
      <c r="F2276" s="120"/>
      <c r="G2276" s="120"/>
      <c r="H2276" s="120"/>
      <c r="I2276" s="120"/>
      <c r="J2276" s="120"/>
      <c r="K2276" s="120"/>
      <c r="L2276" s="120"/>
      <c r="M2276" s="120"/>
      <c r="N2276" s="120"/>
      <c r="O2276" s="120"/>
      <c r="P2276" s="120"/>
      <c r="Q2276" s="120"/>
      <c r="R2276" s="120"/>
      <c r="S2276" s="120"/>
      <c r="T2276" s="120"/>
      <c r="U2276" s="120"/>
      <c r="V2276" s="120"/>
      <c r="W2276" s="120"/>
      <c r="X2276" s="120"/>
      <c r="Y2276" s="127"/>
      <c r="Z2276" s="127"/>
      <c r="AA2276" s="127"/>
      <c r="AB2276" s="127"/>
      <c r="AC2276" s="127"/>
      <c r="AD2276" s="127"/>
      <c r="AE2276" s="127"/>
      <c r="AF2276" s="127"/>
      <c r="AG2276" s="127"/>
      <c r="AH2276" s="127"/>
      <c r="AI2276" s="127"/>
      <c r="AJ2276" s="127"/>
      <c r="AK2276" s="127"/>
      <c r="AL2276" s="127"/>
      <c r="AM2276" s="127"/>
      <c r="AN2276" s="127"/>
      <c r="AO2276" s="127"/>
      <c r="AP2276" s="127"/>
      <c r="AR2276" s="113"/>
      <c r="AS2276" s="113"/>
      <c r="AT2276" s="113"/>
    </row>
    <row r="2277" spans="1:46" s="114" customFormat="1" x14ac:dyDescent="0.2">
      <c r="A2277" s="113"/>
      <c r="B2277" s="120"/>
      <c r="C2277" s="120"/>
      <c r="D2277" s="120"/>
      <c r="E2277" s="120"/>
      <c r="F2277" s="120"/>
      <c r="G2277" s="120"/>
      <c r="H2277" s="120"/>
      <c r="I2277" s="120"/>
      <c r="J2277" s="120"/>
      <c r="K2277" s="120"/>
      <c r="L2277" s="120"/>
      <c r="M2277" s="120"/>
      <c r="N2277" s="120"/>
      <c r="O2277" s="120"/>
      <c r="P2277" s="120"/>
      <c r="Q2277" s="120"/>
      <c r="R2277" s="120"/>
      <c r="S2277" s="120"/>
      <c r="T2277" s="120"/>
      <c r="U2277" s="120"/>
      <c r="V2277" s="120"/>
      <c r="W2277" s="120"/>
      <c r="X2277" s="120"/>
      <c r="Y2277" s="127"/>
      <c r="Z2277" s="127"/>
      <c r="AA2277" s="127"/>
      <c r="AB2277" s="127"/>
      <c r="AC2277" s="127"/>
      <c r="AD2277" s="127"/>
      <c r="AE2277" s="127"/>
      <c r="AF2277" s="127"/>
      <c r="AG2277" s="127"/>
      <c r="AH2277" s="127"/>
      <c r="AI2277" s="127"/>
      <c r="AJ2277" s="127"/>
      <c r="AK2277" s="127"/>
      <c r="AL2277" s="127"/>
      <c r="AM2277" s="127"/>
      <c r="AN2277" s="127"/>
      <c r="AO2277" s="127"/>
      <c r="AP2277" s="127"/>
      <c r="AR2277" s="113"/>
      <c r="AS2277" s="113"/>
      <c r="AT2277" s="113"/>
    </row>
    <row r="2278" spans="1:46" s="114" customFormat="1" x14ac:dyDescent="0.2">
      <c r="A2278" s="113"/>
      <c r="B2278" s="120"/>
      <c r="C2278" s="120"/>
      <c r="D2278" s="120"/>
      <c r="E2278" s="120"/>
      <c r="F2278" s="120"/>
      <c r="G2278" s="120"/>
      <c r="H2278" s="120"/>
      <c r="I2278" s="120"/>
      <c r="J2278" s="120"/>
      <c r="K2278" s="120"/>
      <c r="L2278" s="120"/>
      <c r="M2278" s="120"/>
      <c r="N2278" s="120"/>
      <c r="O2278" s="120"/>
      <c r="P2278" s="120"/>
      <c r="Q2278" s="120"/>
      <c r="R2278" s="120"/>
      <c r="S2278" s="120"/>
      <c r="T2278" s="120"/>
      <c r="U2278" s="120"/>
      <c r="V2278" s="120"/>
      <c r="W2278" s="120"/>
      <c r="X2278" s="120"/>
      <c r="Y2278" s="127"/>
      <c r="Z2278" s="127"/>
      <c r="AA2278" s="127"/>
      <c r="AB2278" s="127"/>
      <c r="AC2278" s="127"/>
      <c r="AD2278" s="127"/>
      <c r="AE2278" s="127"/>
      <c r="AF2278" s="127"/>
      <c r="AG2278" s="127"/>
      <c r="AH2278" s="127"/>
      <c r="AI2278" s="127"/>
      <c r="AJ2278" s="127"/>
      <c r="AK2278" s="127"/>
      <c r="AL2278" s="127"/>
      <c r="AM2278" s="127"/>
      <c r="AN2278" s="127"/>
      <c r="AO2278" s="127"/>
      <c r="AP2278" s="127"/>
      <c r="AR2278" s="113"/>
      <c r="AS2278" s="113"/>
      <c r="AT2278" s="113"/>
    </row>
    <row r="2279" spans="1:46" s="114" customFormat="1" x14ac:dyDescent="0.2">
      <c r="A2279" s="113"/>
      <c r="B2279" s="120"/>
      <c r="C2279" s="120"/>
      <c r="D2279" s="120"/>
      <c r="E2279" s="120"/>
      <c r="F2279" s="120"/>
      <c r="G2279" s="120"/>
      <c r="H2279" s="120"/>
      <c r="I2279" s="120"/>
      <c r="J2279" s="120"/>
      <c r="K2279" s="120"/>
      <c r="L2279" s="120"/>
      <c r="M2279" s="120"/>
      <c r="N2279" s="120"/>
      <c r="O2279" s="120"/>
      <c r="P2279" s="120"/>
      <c r="Q2279" s="120"/>
      <c r="R2279" s="120"/>
      <c r="S2279" s="120"/>
      <c r="T2279" s="120"/>
      <c r="U2279" s="120"/>
      <c r="V2279" s="120"/>
      <c r="W2279" s="120"/>
      <c r="X2279" s="120"/>
      <c r="Y2279" s="127"/>
      <c r="Z2279" s="127"/>
      <c r="AA2279" s="127"/>
      <c r="AB2279" s="127"/>
      <c r="AC2279" s="127"/>
      <c r="AD2279" s="127"/>
      <c r="AE2279" s="127"/>
      <c r="AF2279" s="127"/>
      <c r="AG2279" s="127"/>
      <c r="AH2279" s="127"/>
      <c r="AI2279" s="127"/>
      <c r="AJ2279" s="127"/>
      <c r="AK2279" s="127"/>
      <c r="AL2279" s="127"/>
      <c r="AM2279" s="127"/>
      <c r="AN2279" s="127"/>
      <c r="AO2279" s="127"/>
      <c r="AP2279" s="127"/>
      <c r="AR2279" s="113"/>
      <c r="AS2279" s="113"/>
      <c r="AT2279" s="113"/>
    </row>
    <row r="2280" spans="1:46" s="114" customFormat="1" x14ac:dyDescent="0.2">
      <c r="A2280" s="113"/>
      <c r="B2280" s="120"/>
      <c r="C2280" s="120"/>
      <c r="D2280" s="120"/>
      <c r="E2280" s="120"/>
      <c r="F2280" s="120"/>
      <c r="G2280" s="120"/>
      <c r="H2280" s="120"/>
      <c r="I2280" s="120"/>
      <c r="J2280" s="120"/>
      <c r="K2280" s="120"/>
      <c r="L2280" s="120"/>
      <c r="M2280" s="120"/>
      <c r="N2280" s="120"/>
      <c r="O2280" s="120"/>
      <c r="P2280" s="120"/>
      <c r="Q2280" s="120"/>
      <c r="R2280" s="120"/>
      <c r="S2280" s="120"/>
      <c r="T2280" s="120"/>
      <c r="U2280" s="120"/>
      <c r="V2280" s="120"/>
      <c r="W2280" s="120"/>
      <c r="X2280" s="120"/>
      <c r="Y2280" s="127"/>
      <c r="Z2280" s="127"/>
      <c r="AA2280" s="127"/>
      <c r="AB2280" s="127"/>
      <c r="AC2280" s="127"/>
      <c r="AD2280" s="127"/>
      <c r="AE2280" s="127"/>
      <c r="AF2280" s="127"/>
      <c r="AG2280" s="127"/>
      <c r="AH2280" s="127"/>
      <c r="AI2280" s="127"/>
      <c r="AJ2280" s="127"/>
      <c r="AK2280" s="127"/>
      <c r="AL2280" s="127"/>
      <c r="AM2280" s="127"/>
      <c r="AN2280" s="127"/>
      <c r="AO2280" s="127"/>
      <c r="AP2280" s="127"/>
      <c r="AR2280" s="113"/>
      <c r="AS2280" s="113"/>
      <c r="AT2280" s="113"/>
    </row>
    <row r="2281" spans="1:46" s="114" customFormat="1" x14ac:dyDescent="0.2">
      <c r="A2281" s="113"/>
      <c r="B2281" s="120"/>
      <c r="C2281" s="120"/>
      <c r="D2281" s="120"/>
      <c r="E2281" s="120"/>
      <c r="F2281" s="120"/>
      <c r="G2281" s="120"/>
      <c r="H2281" s="120"/>
      <c r="I2281" s="120"/>
      <c r="J2281" s="120"/>
      <c r="K2281" s="120"/>
      <c r="L2281" s="120"/>
      <c r="M2281" s="120"/>
      <c r="N2281" s="120"/>
      <c r="O2281" s="120"/>
      <c r="P2281" s="120"/>
      <c r="Q2281" s="120"/>
      <c r="R2281" s="120"/>
      <c r="S2281" s="120"/>
      <c r="T2281" s="120"/>
      <c r="U2281" s="120"/>
      <c r="V2281" s="120"/>
      <c r="W2281" s="120"/>
      <c r="X2281" s="120"/>
      <c r="Y2281" s="127"/>
      <c r="Z2281" s="127"/>
      <c r="AA2281" s="127"/>
      <c r="AB2281" s="127"/>
      <c r="AC2281" s="127"/>
      <c r="AD2281" s="127"/>
      <c r="AE2281" s="127"/>
      <c r="AF2281" s="127"/>
      <c r="AG2281" s="127"/>
      <c r="AH2281" s="127"/>
      <c r="AI2281" s="127"/>
      <c r="AJ2281" s="127"/>
      <c r="AK2281" s="127"/>
      <c r="AL2281" s="127"/>
      <c r="AM2281" s="127"/>
      <c r="AN2281" s="127"/>
      <c r="AO2281" s="127"/>
      <c r="AP2281" s="127"/>
      <c r="AR2281" s="113"/>
      <c r="AS2281" s="113"/>
      <c r="AT2281" s="113"/>
    </row>
    <row r="2282" spans="1:46" s="114" customFormat="1" x14ac:dyDescent="0.2">
      <c r="A2282" s="113"/>
      <c r="B2282" s="120"/>
      <c r="C2282" s="120"/>
      <c r="D2282" s="120"/>
      <c r="E2282" s="120"/>
      <c r="F2282" s="120"/>
      <c r="G2282" s="120"/>
      <c r="H2282" s="120"/>
      <c r="I2282" s="120"/>
      <c r="J2282" s="120"/>
      <c r="K2282" s="120"/>
      <c r="L2282" s="120"/>
      <c r="M2282" s="120"/>
      <c r="N2282" s="120"/>
      <c r="O2282" s="120"/>
      <c r="P2282" s="120"/>
      <c r="Q2282" s="120"/>
      <c r="R2282" s="120"/>
      <c r="S2282" s="120"/>
      <c r="T2282" s="120"/>
      <c r="U2282" s="120"/>
      <c r="V2282" s="120"/>
      <c r="W2282" s="120"/>
      <c r="X2282" s="120"/>
      <c r="Y2282" s="127"/>
      <c r="Z2282" s="127"/>
      <c r="AA2282" s="127"/>
      <c r="AB2282" s="127"/>
      <c r="AC2282" s="127"/>
      <c r="AD2282" s="127"/>
      <c r="AE2282" s="127"/>
      <c r="AF2282" s="127"/>
      <c r="AG2282" s="127"/>
      <c r="AH2282" s="127"/>
      <c r="AI2282" s="127"/>
      <c r="AJ2282" s="127"/>
      <c r="AK2282" s="127"/>
      <c r="AL2282" s="127"/>
      <c r="AM2282" s="127"/>
      <c r="AN2282" s="127"/>
      <c r="AO2282" s="127"/>
      <c r="AP2282" s="127"/>
      <c r="AR2282" s="113"/>
      <c r="AS2282" s="113"/>
      <c r="AT2282" s="113"/>
    </row>
    <row r="2283" spans="1:46" s="114" customFormat="1" x14ac:dyDescent="0.2">
      <c r="A2283" s="113"/>
      <c r="B2283" s="120"/>
      <c r="C2283" s="120"/>
      <c r="D2283" s="120"/>
      <c r="E2283" s="120"/>
      <c r="F2283" s="120"/>
      <c r="G2283" s="120"/>
      <c r="H2283" s="120"/>
      <c r="I2283" s="120"/>
      <c r="J2283" s="120"/>
      <c r="K2283" s="120"/>
      <c r="L2283" s="120"/>
      <c r="M2283" s="120"/>
      <c r="N2283" s="120"/>
      <c r="O2283" s="120"/>
      <c r="P2283" s="120"/>
      <c r="Q2283" s="120"/>
      <c r="R2283" s="120"/>
      <c r="S2283" s="120"/>
      <c r="T2283" s="120"/>
      <c r="U2283" s="120"/>
      <c r="V2283" s="120"/>
      <c r="W2283" s="120"/>
      <c r="X2283" s="120"/>
      <c r="Y2283" s="127"/>
      <c r="Z2283" s="127"/>
      <c r="AA2283" s="127"/>
      <c r="AB2283" s="127"/>
      <c r="AC2283" s="127"/>
      <c r="AD2283" s="127"/>
      <c r="AE2283" s="127"/>
      <c r="AF2283" s="127"/>
      <c r="AG2283" s="127"/>
      <c r="AH2283" s="127"/>
      <c r="AI2283" s="127"/>
      <c r="AJ2283" s="127"/>
      <c r="AK2283" s="127"/>
      <c r="AL2283" s="127"/>
      <c r="AM2283" s="127"/>
      <c r="AN2283" s="127"/>
      <c r="AO2283" s="127"/>
      <c r="AP2283" s="127"/>
      <c r="AR2283" s="113"/>
      <c r="AS2283" s="113"/>
      <c r="AT2283" s="113"/>
    </row>
    <row r="2284" spans="1:46" s="114" customFormat="1" x14ac:dyDescent="0.2">
      <c r="A2284" s="113"/>
      <c r="B2284" s="120"/>
      <c r="C2284" s="120"/>
      <c r="D2284" s="120"/>
      <c r="E2284" s="120"/>
      <c r="F2284" s="120"/>
      <c r="G2284" s="120"/>
      <c r="H2284" s="120"/>
      <c r="I2284" s="120"/>
      <c r="J2284" s="120"/>
      <c r="K2284" s="120"/>
      <c r="L2284" s="120"/>
      <c r="M2284" s="120"/>
      <c r="N2284" s="120"/>
      <c r="O2284" s="120"/>
      <c r="P2284" s="120"/>
      <c r="Q2284" s="120"/>
      <c r="R2284" s="120"/>
      <c r="S2284" s="120"/>
      <c r="T2284" s="120"/>
      <c r="U2284" s="120"/>
      <c r="V2284" s="120"/>
      <c r="W2284" s="120"/>
      <c r="X2284" s="120"/>
      <c r="Y2284" s="127"/>
      <c r="Z2284" s="127"/>
      <c r="AA2284" s="127"/>
      <c r="AB2284" s="127"/>
      <c r="AC2284" s="127"/>
      <c r="AD2284" s="127"/>
      <c r="AE2284" s="127"/>
      <c r="AF2284" s="127"/>
      <c r="AG2284" s="127"/>
      <c r="AH2284" s="127"/>
      <c r="AI2284" s="127"/>
      <c r="AJ2284" s="127"/>
      <c r="AK2284" s="127"/>
      <c r="AL2284" s="127"/>
      <c r="AM2284" s="127"/>
      <c r="AN2284" s="127"/>
      <c r="AO2284" s="127"/>
      <c r="AP2284" s="127"/>
      <c r="AR2284" s="113"/>
      <c r="AS2284" s="113"/>
      <c r="AT2284" s="113"/>
    </row>
    <row r="2285" spans="1:46" s="114" customFormat="1" x14ac:dyDescent="0.2">
      <c r="A2285" s="113"/>
      <c r="B2285" s="120"/>
      <c r="C2285" s="120"/>
      <c r="D2285" s="120"/>
      <c r="E2285" s="120"/>
      <c r="F2285" s="120"/>
      <c r="G2285" s="120"/>
      <c r="H2285" s="120"/>
      <c r="I2285" s="120"/>
      <c r="J2285" s="120"/>
      <c r="K2285" s="120"/>
      <c r="L2285" s="120"/>
      <c r="M2285" s="120"/>
      <c r="N2285" s="120"/>
      <c r="O2285" s="120"/>
      <c r="P2285" s="120"/>
      <c r="Q2285" s="120"/>
      <c r="R2285" s="120"/>
      <c r="S2285" s="120"/>
      <c r="T2285" s="120"/>
      <c r="U2285" s="120"/>
      <c r="V2285" s="120"/>
      <c r="W2285" s="120"/>
      <c r="X2285" s="120"/>
      <c r="Y2285" s="127"/>
      <c r="Z2285" s="127"/>
      <c r="AA2285" s="127"/>
      <c r="AB2285" s="127"/>
      <c r="AC2285" s="127"/>
      <c r="AD2285" s="127"/>
      <c r="AE2285" s="127"/>
      <c r="AF2285" s="127"/>
      <c r="AG2285" s="127"/>
      <c r="AH2285" s="127"/>
      <c r="AI2285" s="127"/>
      <c r="AJ2285" s="127"/>
      <c r="AK2285" s="127"/>
      <c r="AL2285" s="127"/>
      <c r="AM2285" s="127"/>
      <c r="AN2285" s="127"/>
      <c r="AO2285" s="127"/>
      <c r="AP2285" s="127"/>
      <c r="AR2285" s="113"/>
      <c r="AS2285" s="113"/>
      <c r="AT2285" s="113"/>
    </row>
    <row r="2286" spans="1:46" s="114" customFormat="1" x14ac:dyDescent="0.2">
      <c r="A2286" s="113"/>
      <c r="B2286" s="120"/>
      <c r="C2286" s="120"/>
      <c r="D2286" s="120"/>
      <c r="E2286" s="120"/>
      <c r="F2286" s="120"/>
      <c r="G2286" s="120"/>
      <c r="H2286" s="120"/>
      <c r="I2286" s="120"/>
      <c r="J2286" s="120"/>
      <c r="K2286" s="120"/>
      <c r="L2286" s="120"/>
      <c r="M2286" s="120"/>
      <c r="N2286" s="120"/>
      <c r="O2286" s="120"/>
      <c r="P2286" s="120"/>
      <c r="Q2286" s="120"/>
      <c r="R2286" s="120"/>
      <c r="S2286" s="120"/>
      <c r="T2286" s="120"/>
      <c r="U2286" s="120"/>
      <c r="V2286" s="120"/>
      <c r="W2286" s="120"/>
      <c r="X2286" s="120"/>
      <c r="Y2286" s="127"/>
      <c r="Z2286" s="127"/>
      <c r="AA2286" s="127"/>
      <c r="AB2286" s="127"/>
      <c r="AC2286" s="127"/>
      <c r="AD2286" s="127"/>
      <c r="AE2286" s="127"/>
      <c r="AF2286" s="127"/>
      <c r="AG2286" s="127"/>
      <c r="AH2286" s="127"/>
      <c r="AI2286" s="127"/>
      <c r="AJ2286" s="127"/>
      <c r="AK2286" s="127"/>
      <c r="AL2286" s="127"/>
      <c r="AM2286" s="127"/>
      <c r="AN2286" s="127"/>
      <c r="AO2286" s="127"/>
      <c r="AP2286" s="127"/>
      <c r="AR2286" s="113"/>
      <c r="AS2286" s="113"/>
      <c r="AT2286" s="113"/>
    </row>
    <row r="2287" spans="1:46" s="114" customFormat="1" x14ac:dyDescent="0.2">
      <c r="A2287" s="113"/>
      <c r="B2287" s="120"/>
      <c r="C2287" s="120"/>
      <c r="D2287" s="120"/>
      <c r="E2287" s="120"/>
      <c r="F2287" s="120"/>
      <c r="G2287" s="120"/>
      <c r="H2287" s="120"/>
      <c r="I2287" s="120"/>
      <c r="J2287" s="120"/>
      <c r="K2287" s="120"/>
      <c r="L2287" s="120"/>
      <c r="M2287" s="120"/>
      <c r="N2287" s="120"/>
      <c r="O2287" s="120"/>
      <c r="P2287" s="120"/>
      <c r="Q2287" s="120"/>
      <c r="R2287" s="120"/>
      <c r="S2287" s="120"/>
      <c r="T2287" s="120"/>
      <c r="U2287" s="120"/>
      <c r="V2287" s="120"/>
      <c r="W2287" s="120"/>
      <c r="X2287" s="120"/>
      <c r="Y2287" s="127"/>
      <c r="Z2287" s="127"/>
      <c r="AA2287" s="127"/>
      <c r="AB2287" s="127"/>
      <c r="AC2287" s="127"/>
      <c r="AD2287" s="127"/>
      <c r="AE2287" s="127"/>
      <c r="AF2287" s="127"/>
      <c r="AG2287" s="127"/>
      <c r="AH2287" s="127"/>
      <c r="AI2287" s="127"/>
      <c r="AJ2287" s="127"/>
      <c r="AK2287" s="127"/>
      <c r="AL2287" s="127"/>
      <c r="AM2287" s="127"/>
      <c r="AN2287" s="127"/>
      <c r="AO2287" s="127"/>
      <c r="AP2287" s="127"/>
      <c r="AR2287" s="113"/>
      <c r="AS2287" s="113"/>
      <c r="AT2287" s="113"/>
    </row>
    <row r="2288" spans="1:46" s="114" customFormat="1" x14ac:dyDescent="0.2">
      <c r="A2288" s="113"/>
      <c r="B2288" s="120"/>
      <c r="C2288" s="120"/>
      <c r="D2288" s="120"/>
      <c r="E2288" s="120"/>
      <c r="F2288" s="120"/>
      <c r="G2288" s="120"/>
      <c r="H2288" s="120"/>
      <c r="I2288" s="120"/>
      <c r="J2288" s="120"/>
      <c r="K2288" s="120"/>
      <c r="L2288" s="120"/>
      <c r="M2288" s="120"/>
      <c r="N2288" s="120"/>
      <c r="O2288" s="120"/>
      <c r="P2288" s="120"/>
      <c r="Q2288" s="120"/>
      <c r="R2288" s="120"/>
      <c r="S2288" s="120"/>
      <c r="T2288" s="120"/>
      <c r="U2288" s="120"/>
      <c r="V2288" s="120"/>
      <c r="W2288" s="120"/>
      <c r="X2288" s="120"/>
      <c r="Y2288" s="127"/>
      <c r="Z2288" s="127"/>
      <c r="AA2288" s="127"/>
      <c r="AB2288" s="127"/>
      <c r="AC2288" s="127"/>
      <c r="AD2288" s="127"/>
      <c r="AE2288" s="127"/>
      <c r="AF2288" s="127"/>
      <c r="AG2288" s="127"/>
      <c r="AH2288" s="127"/>
      <c r="AI2288" s="127"/>
      <c r="AJ2288" s="127"/>
      <c r="AK2288" s="127"/>
      <c r="AL2288" s="127"/>
      <c r="AM2288" s="127"/>
      <c r="AN2288" s="127"/>
      <c r="AO2288" s="127"/>
      <c r="AP2288" s="127"/>
      <c r="AR2288" s="113"/>
      <c r="AS2288" s="113"/>
      <c r="AT2288" s="113"/>
    </row>
    <row r="2289" spans="1:46" s="114" customFormat="1" x14ac:dyDescent="0.2">
      <c r="A2289" s="113"/>
      <c r="B2289" s="120"/>
      <c r="C2289" s="120"/>
      <c r="D2289" s="120"/>
      <c r="E2289" s="120"/>
      <c r="F2289" s="120"/>
      <c r="G2289" s="120"/>
      <c r="H2289" s="120"/>
      <c r="I2289" s="120"/>
      <c r="J2289" s="120"/>
      <c r="K2289" s="120"/>
      <c r="L2289" s="120"/>
      <c r="M2289" s="120"/>
      <c r="N2289" s="120"/>
      <c r="O2289" s="120"/>
      <c r="P2289" s="120"/>
      <c r="Q2289" s="120"/>
      <c r="R2289" s="120"/>
      <c r="S2289" s="120"/>
      <c r="T2289" s="120"/>
      <c r="U2289" s="120"/>
      <c r="V2289" s="120"/>
      <c r="W2289" s="120"/>
      <c r="X2289" s="120"/>
      <c r="Y2289" s="127"/>
      <c r="Z2289" s="127"/>
      <c r="AA2289" s="127"/>
      <c r="AB2289" s="127"/>
      <c r="AC2289" s="127"/>
      <c r="AD2289" s="127"/>
      <c r="AE2289" s="127"/>
      <c r="AF2289" s="127"/>
      <c r="AG2289" s="127"/>
      <c r="AH2289" s="127"/>
      <c r="AI2289" s="127"/>
      <c r="AJ2289" s="127"/>
      <c r="AK2289" s="127"/>
      <c r="AL2289" s="127"/>
      <c r="AM2289" s="127"/>
      <c r="AN2289" s="127"/>
      <c r="AO2289" s="127"/>
      <c r="AP2289" s="127"/>
      <c r="AR2289" s="113"/>
      <c r="AS2289" s="113"/>
      <c r="AT2289" s="113"/>
    </row>
    <row r="2290" spans="1:46" s="114" customFormat="1" x14ac:dyDescent="0.2">
      <c r="A2290" s="113"/>
      <c r="B2290" s="120"/>
      <c r="C2290" s="120"/>
      <c r="D2290" s="120"/>
      <c r="E2290" s="120"/>
      <c r="F2290" s="120"/>
      <c r="G2290" s="120"/>
      <c r="H2290" s="120"/>
      <c r="I2290" s="120"/>
      <c r="J2290" s="120"/>
      <c r="K2290" s="120"/>
      <c r="L2290" s="120"/>
      <c r="M2290" s="120"/>
      <c r="N2290" s="120"/>
      <c r="O2290" s="120"/>
      <c r="P2290" s="120"/>
      <c r="Q2290" s="120"/>
      <c r="R2290" s="120"/>
      <c r="S2290" s="120"/>
      <c r="T2290" s="120"/>
      <c r="U2290" s="120"/>
      <c r="V2290" s="120"/>
      <c r="W2290" s="120"/>
      <c r="X2290" s="120"/>
      <c r="Y2290" s="127"/>
      <c r="Z2290" s="127"/>
      <c r="AA2290" s="127"/>
      <c r="AB2290" s="127"/>
      <c r="AC2290" s="127"/>
      <c r="AD2290" s="127"/>
      <c r="AE2290" s="127"/>
      <c r="AF2290" s="127"/>
      <c r="AG2290" s="127"/>
      <c r="AH2290" s="127"/>
      <c r="AI2290" s="127"/>
      <c r="AJ2290" s="127"/>
      <c r="AK2290" s="127"/>
      <c r="AL2290" s="127"/>
      <c r="AM2290" s="127"/>
      <c r="AN2290" s="127"/>
      <c r="AO2290" s="127"/>
      <c r="AP2290" s="127"/>
      <c r="AR2290" s="113"/>
      <c r="AS2290" s="113"/>
      <c r="AT2290" s="113"/>
    </row>
    <row r="2291" spans="1:46" s="114" customFormat="1" x14ac:dyDescent="0.2">
      <c r="A2291" s="113"/>
      <c r="B2291" s="120"/>
      <c r="C2291" s="120"/>
      <c r="D2291" s="120"/>
      <c r="E2291" s="120"/>
      <c r="F2291" s="120"/>
      <c r="G2291" s="120"/>
      <c r="H2291" s="120"/>
      <c r="I2291" s="120"/>
      <c r="J2291" s="120"/>
      <c r="K2291" s="120"/>
      <c r="L2291" s="120"/>
      <c r="M2291" s="120"/>
      <c r="N2291" s="120"/>
      <c r="O2291" s="120"/>
      <c r="P2291" s="120"/>
      <c r="Q2291" s="120"/>
      <c r="R2291" s="120"/>
      <c r="S2291" s="120"/>
      <c r="T2291" s="120"/>
      <c r="U2291" s="120"/>
      <c r="V2291" s="120"/>
      <c r="W2291" s="120"/>
      <c r="X2291" s="120"/>
      <c r="Y2291" s="127"/>
      <c r="Z2291" s="127"/>
      <c r="AA2291" s="127"/>
      <c r="AB2291" s="127"/>
      <c r="AC2291" s="127"/>
      <c r="AD2291" s="127"/>
      <c r="AE2291" s="127"/>
      <c r="AF2291" s="127"/>
      <c r="AG2291" s="127"/>
      <c r="AH2291" s="127"/>
      <c r="AI2291" s="127"/>
      <c r="AJ2291" s="127"/>
      <c r="AK2291" s="127"/>
      <c r="AL2291" s="127"/>
      <c r="AM2291" s="127"/>
      <c r="AN2291" s="127"/>
      <c r="AO2291" s="127"/>
      <c r="AP2291" s="127"/>
      <c r="AR2291" s="113"/>
      <c r="AS2291" s="113"/>
      <c r="AT2291" s="113"/>
    </row>
    <row r="2292" spans="1:46" s="114" customFormat="1" x14ac:dyDescent="0.2">
      <c r="A2292" s="113"/>
      <c r="B2292" s="120"/>
      <c r="C2292" s="120"/>
      <c r="D2292" s="120"/>
      <c r="E2292" s="120"/>
      <c r="F2292" s="120"/>
      <c r="G2292" s="120"/>
      <c r="H2292" s="120"/>
      <c r="I2292" s="120"/>
      <c r="J2292" s="120"/>
      <c r="K2292" s="120"/>
      <c r="L2292" s="120"/>
      <c r="M2292" s="120"/>
      <c r="N2292" s="120"/>
      <c r="O2292" s="120"/>
      <c r="P2292" s="120"/>
      <c r="Q2292" s="120"/>
      <c r="R2292" s="120"/>
      <c r="S2292" s="120"/>
      <c r="T2292" s="120"/>
      <c r="U2292" s="120"/>
      <c r="V2292" s="120"/>
      <c r="W2292" s="120"/>
      <c r="X2292" s="120"/>
      <c r="Y2292" s="127"/>
      <c r="Z2292" s="127"/>
      <c r="AA2292" s="127"/>
      <c r="AB2292" s="127"/>
      <c r="AC2292" s="127"/>
      <c r="AD2292" s="127"/>
      <c r="AE2292" s="127"/>
      <c r="AF2292" s="127"/>
      <c r="AG2292" s="127"/>
      <c r="AH2292" s="127"/>
      <c r="AI2292" s="127"/>
      <c r="AJ2292" s="127"/>
      <c r="AK2292" s="127"/>
      <c r="AL2292" s="127"/>
      <c r="AM2292" s="127"/>
      <c r="AN2292" s="127"/>
      <c r="AO2292" s="127"/>
      <c r="AP2292" s="127"/>
      <c r="AR2292" s="113"/>
      <c r="AS2292" s="113"/>
      <c r="AT2292" s="113"/>
    </row>
    <row r="2293" spans="1:46" s="114" customFormat="1" x14ac:dyDescent="0.2">
      <c r="A2293" s="113"/>
      <c r="B2293" s="120"/>
      <c r="C2293" s="120"/>
      <c r="D2293" s="120"/>
      <c r="E2293" s="120"/>
      <c r="F2293" s="120"/>
      <c r="G2293" s="120"/>
      <c r="H2293" s="120"/>
      <c r="I2293" s="120"/>
      <c r="J2293" s="120"/>
      <c r="K2293" s="120"/>
      <c r="L2293" s="120"/>
      <c r="M2293" s="120"/>
      <c r="N2293" s="120"/>
      <c r="O2293" s="120"/>
      <c r="P2293" s="120"/>
      <c r="Q2293" s="120"/>
      <c r="R2293" s="120"/>
      <c r="S2293" s="120"/>
      <c r="T2293" s="120"/>
      <c r="U2293" s="120"/>
      <c r="V2293" s="120"/>
      <c r="W2293" s="120"/>
      <c r="X2293" s="120"/>
      <c r="Y2293" s="127"/>
      <c r="Z2293" s="127"/>
      <c r="AA2293" s="127"/>
      <c r="AB2293" s="127"/>
      <c r="AC2293" s="127"/>
      <c r="AD2293" s="127"/>
      <c r="AE2293" s="127"/>
      <c r="AF2293" s="127"/>
      <c r="AG2293" s="127"/>
      <c r="AH2293" s="127"/>
      <c r="AI2293" s="127"/>
      <c r="AJ2293" s="127"/>
      <c r="AK2293" s="127"/>
      <c r="AL2293" s="127"/>
      <c r="AM2293" s="127"/>
      <c r="AN2293" s="127"/>
      <c r="AO2293" s="127"/>
      <c r="AP2293" s="127"/>
      <c r="AR2293" s="113"/>
      <c r="AS2293" s="113"/>
      <c r="AT2293" s="113"/>
    </row>
    <row r="2294" spans="1:46" s="114" customFormat="1" x14ac:dyDescent="0.2">
      <c r="A2294" s="113"/>
      <c r="B2294" s="120"/>
      <c r="C2294" s="120"/>
      <c r="D2294" s="120"/>
      <c r="E2294" s="120"/>
      <c r="F2294" s="120"/>
      <c r="G2294" s="120"/>
      <c r="H2294" s="120"/>
      <c r="I2294" s="120"/>
      <c r="J2294" s="120"/>
      <c r="K2294" s="120"/>
      <c r="L2294" s="120"/>
      <c r="M2294" s="120"/>
      <c r="N2294" s="120"/>
      <c r="O2294" s="120"/>
      <c r="P2294" s="120"/>
      <c r="Q2294" s="120"/>
      <c r="R2294" s="120"/>
      <c r="S2294" s="120"/>
      <c r="T2294" s="120"/>
      <c r="U2294" s="120"/>
      <c r="V2294" s="120"/>
      <c r="W2294" s="120"/>
      <c r="X2294" s="120"/>
      <c r="Y2294" s="127"/>
      <c r="Z2294" s="127"/>
      <c r="AA2294" s="127"/>
      <c r="AB2294" s="127"/>
      <c r="AC2294" s="127"/>
      <c r="AD2294" s="127"/>
      <c r="AE2294" s="127"/>
      <c r="AF2294" s="127"/>
      <c r="AG2294" s="127"/>
      <c r="AH2294" s="127"/>
      <c r="AI2294" s="127"/>
      <c r="AJ2294" s="127"/>
      <c r="AK2294" s="127"/>
      <c r="AL2294" s="127"/>
      <c r="AM2294" s="127"/>
      <c r="AN2294" s="127"/>
      <c r="AO2294" s="127"/>
      <c r="AP2294" s="127"/>
      <c r="AR2294" s="113"/>
      <c r="AS2294" s="113"/>
      <c r="AT2294" s="113"/>
    </row>
    <row r="2295" spans="1:46" s="114" customFormat="1" x14ac:dyDescent="0.2">
      <c r="A2295" s="113"/>
      <c r="B2295" s="120"/>
      <c r="C2295" s="120"/>
      <c r="D2295" s="120"/>
      <c r="E2295" s="120"/>
      <c r="F2295" s="120"/>
      <c r="G2295" s="120"/>
      <c r="H2295" s="120"/>
      <c r="I2295" s="120"/>
      <c r="J2295" s="120"/>
      <c r="K2295" s="120"/>
      <c r="L2295" s="120"/>
      <c r="M2295" s="120"/>
      <c r="N2295" s="120"/>
      <c r="O2295" s="120"/>
      <c r="P2295" s="120"/>
      <c r="Q2295" s="120"/>
      <c r="R2295" s="120"/>
      <c r="S2295" s="120"/>
      <c r="T2295" s="120"/>
      <c r="U2295" s="120"/>
      <c r="V2295" s="120"/>
      <c r="W2295" s="120"/>
      <c r="X2295" s="120"/>
      <c r="Y2295" s="127"/>
      <c r="Z2295" s="127"/>
      <c r="AA2295" s="127"/>
      <c r="AB2295" s="127"/>
      <c r="AC2295" s="127"/>
      <c r="AD2295" s="127"/>
      <c r="AE2295" s="127"/>
      <c r="AF2295" s="127"/>
      <c r="AG2295" s="127"/>
      <c r="AH2295" s="127"/>
      <c r="AI2295" s="127"/>
      <c r="AJ2295" s="127"/>
      <c r="AK2295" s="127"/>
      <c r="AL2295" s="127"/>
      <c r="AM2295" s="127"/>
      <c r="AN2295" s="127"/>
      <c r="AO2295" s="127"/>
      <c r="AP2295" s="127"/>
      <c r="AR2295" s="113"/>
      <c r="AS2295" s="113"/>
      <c r="AT2295" s="113"/>
    </row>
    <row r="2296" spans="1:46" s="114" customFormat="1" x14ac:dyDescent="0.2">
      <c r="A2296" s="113"/>
      <c r="B2296" s="120"/>
      <c r="C2296" s="120"/>
      <c r="D2296" s="120"/>
      <c r="E2296" s="120"/>
      <c r="F2296" s="120"/>
      <c r="G2296" s="120"/>
      <c r="H2296" s="120"/>
      <c r="I2296" s="120"/>
      <c r="J2296" s="120"/>
      <c r="K2296" s="120"/>
      <c r="L2296" s="120"/>
      <c r="M2296" s="120"/>
      <c r="N2296" s="120"/>
      <c r="O2296" s="120"/>
      <c r="P2296" s="120"/>
      <c r="Q2296" s="120"/>
      <c r="R2296" s="120"/>
      <c r="S2296" s="120"/>
      <c r="T2296" s="120"/>
      <c r="U2296" s="120"/>
      <c r="V2296" s="120"/>
      <c r="W2296" s="120"/>
      <c r="X2296" s="120"/>
      <c r="Y2296" s="127"/>
      <c r="Z2296" s="127"/>
      <c r="AA2296" s="127"/>
      <c r="AB2296" s="127"/>
      <c r="AC2296" s="127"/>
      <c r="AD2296" s="127"/>
      <c r="AE2296" s="127"/>
      <c r="AF2296" s="127"/>
      <c r="AG2296" s="127"/>
      <c r="AH2296" s="127"/>
      <c r="AI2296" s="127"/>
      <c r="AJ2296" s="127"/>
      <c r="AK2296" s="127"/>
      <c r="AL2296" s="127"/>
      <c r="AM2296" s="127"/>
      <c r="AN2296" s="127"/>
      <c r="AO2296" s="127"/>
      <c r="AP2296" s="127"/>
      <c r="AR2296" s="113"/>
      <c r="AS2296" s="113"/>
      <c r="AT2296" s="113"/>
    </row>
    <row r="2297" spans="1:46" s="114" customFormat="1" x14ac:dyDescent="0.2">
      <c r="A2297" s="113"/>
      <c r="B2297" s="120"/>
      <c r="C2297" s="120"/>
      <c r="D2297" s="120"/>
      <c r="E2297" s="120"/>
      <c r="F2297" s="120"/>
      <c r="G2297" s="120"/>
      <c r="H2297" s="120"/>
      <c r="I2297" s="120"/>
      <c r="J2297" s="120"/>
      <c r="K2297" s="120"/>
      <c r="L2297" s="120"/>
      <c r="M2297" s="120"/>
      <c r="N2297" s="120"/>
      <c r="O2297" s="120"/>
      <c r="P2297" s="120"/>
      <c r="Q2297" s="120"/>
      <c r="R2297" s="120"/>
      <c r="S2297" s="120"/>
      <c r="T2297" s="120"/>
      <c r="U2297" s="120"/>
      <c r="V2297" s="120"/>
      <c r="W2297" s="120"/>
      <c r="X2297" s="120"/>
      <c r="Y2297" s="127"/>
      <c r="Z2297" s="127"/>
      <c r="AA2297" s="127"/>
      <c r="AB2297" s="127"/>
      <c r="AC2297" s="127"/>
      <c r="AD2297" s="127"/>
      <c r="AE2297" s="127"/>
      <c r="AF2297" s="127"/>
      <c r="AG2297" s="127"/>
      <c r="AH2297" s="127"/>
      <c r="AI2297" s="127"/>
      <c r="AJ2297" s="127"/>
      <c r="AK2297" s="127"/>
      <c r="AL2297" s="127"/>
      <c r="AM2297" s="127"/>
      <c r="AN2297" s="127"/>
      <c r="AO2297" s="127"/>
      <c r="AP2297" s="127"/>
      <c r="AR2297" s="113"/>
      <c r="AS2297" s="113"/>
      <c r="AT2297" s="113"/>
    </row>
    <row r="2298" spans="1:46" s="114" customFormat="1" x14ac:dyDescent="0.2">
      <c r="A2298" s="113"/>
      <c r="B2298" s="120"/>
      <c r="C2298" s="120"/>
      <c r="D2298" s="120"/>
      <c r="E2298" s="120"/>
      <c r="F2298" s="120"/>
      <c r="G2298" s="120"/>
      <c r="H2298" s="120"/>
      <c r="I2298" s="120"/>
      <c r="J2298" s="120"/>
      <c r="K2298" s="120"/>
      <c r="L2298" s="120"/>
      <c r="M2298" s="120"/>
      <c r="N2298" s="120"/>
      <c r="O2298" s="120"/>
      <c r="P2298" s="120"/>
      <c r="Q2298" s="120"/>
      <c r="R2298" s="120"/>
      <c r="S2298" s="120"/>
      <c r="T2298" s="120"/>
      <c r="U2298" s="120"/>
      <c r="V2298" s="120"/>
      <c r="W2298" s="120"/>
      <c r="X2298" s="120"/>
      <c r="Y2298" s="127"/>
      <c r="Z2298" s="127"/>
      <c r="AA2298" s="127"/>
      <c r="AB2298" s="127"/>
      <c r="AC2298" s="127"/>
      <c r="AD2298" s="127"/>
      <c r="AE2298" s="127"/>
      <c r="AF2298" s="127"/>
      <c r="AG2298" s="127"/>
      <c r="AH2298" s="127"/>
      <c r="AI2298" s="127"/>
      <c r="AJ2298" s="127"/>
      <c r="AK2298" s="127"/>
      <c r="AL2298" s="127"/>
      <c r="AM2298" s="127"/>
      <c r="AN2298" s="127"/>
      <c r="AO2298" s="127"/>
      <c r="AP2298" s="127"/>
      <c r="AR2298" s="113"/>
      <c r="AS2298" s="113"/>
      <c r="AT2298" s="113"/>
    </row>
    <row r="2299" spans="1:46" s="114" customFormat="1" x14ac:dyDescent="0.2">
      <c r="A2299" s="113"/>
      <c r="B2299" s="120"/>
      <c r="C2299" s="120"/>
      <c r="D2299" s="120"/>
      <c r="E2299" s="120"/>
      <c r="F2299" s="120"/>
      <c r="G2299" s="120"/>
      <c r="H2299" s="120"/>
      <c r="I2299" s="120"/>
      <c r="J2299" s="120"/>
      <c r="K2299" s="120"/>
      <c r="L2299" s="120"/>
      <c r="M2299" s="120"/>
      <c r="N2299" s="120"/>
      <c r="O2299" s="120"/>
      <c r="P2299" s="120"/>
      <c r="Q2299" s="120"/>
      <c r="R2299" s="120"/>
      <c r="S2299" s="120"/>
      <c r="T2299" s="120"/>
      <c r="U2299" s="120"/>
      <c r="V2299" s="120"/>
      <c r="W2299" s="120"/>
      <c r="X2299" s="120"/>
      <c r="Y2299" s="127"/>
      <c r="Z2299" s="127"/>
      <c r="AA2299" s="127"/>
      <c r="AB2299" s="127"/>
      <c r="AC2299" s="127"/>
      <c r="AD2299" s="127"/>
      <c r="AE2299" s="127"/>
      <c r="AF2299" s="127"/>
      <c r="AG2299" s="127"/>
      <c r="AH2299" s="127"/>
      <c r="AI2299" s="127"/>
      <c r="AJ2299" s="127"/>
      <c r="AK2299" s="127"/>
      <c r="AL2299" s="127"/>
      <c r="AM2299" s="127"/>
      <c r="AN2299" s="127"/>
      <c r="AO2299" s="127"/>
      <c r="AP2299" s="127"/>
      <c r="AR2299" s="113"/>
      <c r="AS2299" s="113"/>
      <c r="AT2299" s="113"/>
    </row>
    <row r="2300" spans="1:46" s="114" customFormat="1" x14ac:dyDescent="0.2">
      <c r="A2300" s="113"/>
      <c r="B2300" s="120"/>
      <c r="C2300" s="120"/>
      <c r="D2300" s="120"/>
      <c r="E2300" s="120"/>
      <c r="F2300" s="120"/>
      <c r="G2300" s="120"/>
      <c r="H2300" s="120"/>
      <c r="I2300" s="120"/>
      <c r="J2300" s="120"/>
      <c r="K2300" s="120"/>
      <c r="L2300" s="120"/>
      <c r="M2300" s="120"/>
      <c r="N2300" s="120"/>
      <c r="O2300" s="120"/>
      <c r="P2300" s="120"/>
      <c r="Q2300" s="120"/>
      <c r="R2300" s="120"/>
      <c r="S2300" s="120"/>
      <c r="T2300" s="120"/>
      <c r="U2300" s="120"/>
      <c r="V2300" s="120"/>
      <c r="W2300" s="120"/>
      <c r="X2300" s="120"/>
      <c r="Y2300" s="127"/>
      <c r="Z2300" s="127"/>
      <c r="AA2300" s="127"/>
      <c r="AB2300" s="127"/>
      <c r="AC2300" s="127"/>
      <c r="AD2300" s="127"/>
      <c r="AE2300" s="127"/>
      <c r="AF2300" s="127"/>
      <c r="AG2300" s="127"/>
      <c r="AH2300" s="127"/>
      <c r="AI2300" s="127"/>
      <c r="AJ2300" s="127"/>
      <c r="AK2300" s="127"/>
      <c r="AL2300" s="127"/>
      <c r="AM2300" s="127"/>
      <c r="AN2300" s="127"/>
      <c r="AO2300" s="127"/>
      <c r="AP2300" s="127"/>
      <c r="AR2300" s="113"/>
      <c r="AS2300" s="113"/>
      <c r="AT2300" s="113"/>
    </row>
    <row r="2301" spans="1:46" s="114" customFormat="1" x14ac:dyDescent="0.2">
      <c r="A2301" s="113"/>
      <c r="B2301" s="120"/>
      <c r="C2301" s="120"/>
      <c r="D2301" s="120"/>
      <c r="E2301" s="120"/>
      <c r="F2301" s="120"/>
      <c r="G2301" s="120"/>
      <c r="H2301" s="120"/>
      <c r="I2301" s="120"/>
      <c r="J2301" s="120"/>
      <c r="K2301" s="120"/>
      <c r="L2301" s="120"/>
      <c r="M2301" s="120"/>
      <c r="N2301" s="120"/>
      <c r="O2301" s="120"/>
      <c r="P2301" s="120"/>
      <c r="Q2301" s="120"/>
      <c r="R2301" s="120"/>
      <c r="S2301" s="120"/>
      <c r="T2301" s="120"/>
      <c r="U2301" s="120"/>
      <c r="V2301" s="120"/>
      <c r="W2301" s="120"/>
      <c r="X2301" s="120"/>
      <c r="Y2301" s="127"/>
      <c r="Z2301" s="127"/>
      <c r="AA2301" s="127"/>
      <c r="AB2301" s="127"/>
      <c r="AC2301" s="127"/>
      <c r="AD2301" s="127"/>
      <c r="AE2301" s="127"/>
      <c r="AF2301" s="127"/>
      <c r="AG2301" s="127"/>
      <c r="AH2301" s="127"/>
      <c r="AI2301" s="127"/>
      <c r="AJ2301" s="127"/>
      <c r="AK2301" s="127"/>
      <c r="AL2301" s="127"/>
      <c r="AM2301" s="127"/>
      <c r="AN2301" s="127"/>
      <c r="AO2301" s="127"/>
      <c r="AP2301" s="127"/>
      <c r="AR2301" s="113"/>
      <c r="AS2301" s="113"/>
      <c r="AT2301" s="113"/>
    </row>
    <row r="2302" spans="1:46" s="114" customFormat="1" x14ac:dyDescent="0.2">
      <c r="A2302" s="113"/>
      <c r="B2302" s="120"/>
      <c r="C2302" s="120"/>
      <c r="D2302" s="120"/>
      <c r="E2302" s="120"/>
      <c r="F2302" s="120"/>
      <c r="G2302" s="120"/>
      <c r="H2302" s="120"/>
      <c r="I2302" s="120"/>
      <c r="J2302" s="120"/>
      <c r="K2302" s="120"/>
      <c r="L2302" s="120"/>
      <c r="M2302" s="120"/>
      <c r="N2302" s="120"/>
      <c r="O2302" s="120"/>
      <c r="P2302" s="120"/>
      <c r="Q2302" s="120"/>
      <c r="R2302" s="120"/>
      <c r="S2302" s="120"/>
      <c r="T2302" s="120"/>
      <c r="U2302" s="120"/>
      <c r="V2302" s="120"/>
      <c r="W2302" s="120"/>
      <c r="X2302" s="120"/>
      <c r="Y2302" s="127"/>
      <c r="Z2302" s="127"/>
      <c r="AA2302" s="127"/>
      <c r="AB2302" s="127"/>
      <c r="AC2302" s="127"/>
      <c r="AD2302" s="127"/>
      <c r="AE2302" s="127"/>
      <c r="AF2302" s="127"/>
      <c r="AG2302" s="127"/>
      <c r="AH2302" s="127"/>
      <c r="AI2302" s="127"/>
      <c r="AJ2302" s="127"/>
      <c r="AK2302" s="127"/>
      <c r="AL2302" s="127"/>
      <c r="AM2302" s="127"/>
      <c r="AN2302" s="127"/>
      <c r="AO2302" s="127"/>
      <c r="AP2302" s="127"/>
      <c r="AR2302" s="113"/>
      <c r="AS2302" s="113"/>
      <c r="AT2302" s="113"/>
    </row>
    <row r="2303" spans="1:46" s="114" customFormat="1" x14ac:dyDescent="0.2">
      <c r="A2303" s="113"/>
      <c r="B2303" s="120"/>
      <c r="C2303" s="120"/>
      <c r="D2303" s="120"/>
      <c r="E2303" s="120"/>
      <c r="F2303" s="120"/>
      <c r="G2303" s="120"/>
      <c r="H2303" s="120"/>
      <c r="I2303" s="120"/>
      <c r="J2303" s="120"/>
      <c r="K2303" s="120"/>
      <c r="L2303" s="120"/>
      <c r="M2303" s="120"/>
      <c r="N2303" s="120"/>
      <c r="O2303" s="120"/>
      <c r="P2303" s="120"/>
      <c r="Q2303" s="120"/>
      <c r="R2303" s="120"/>
      <c r="S2303" s="120"/>
      <c r="T2303" s="120"/>
      <c r="U2303" s="120"/>
      <c r="V2303" s="120"/>
      <c r="W2303" s="120"/>
      <c r="X2303" s="120"/>
      <c r="Y2303" s="127"/>
      <c r="Z2303" s="127"/>
      <c r="AA2303" s="127"/>
      <c r="AB2303" s="127"/>
      <c r="AC2303" s="127"/>
      <c r="AD2303" s="127"/>
      <c r="AE2303" s="127"/>
      <c r="AF2303" s="127"/>
      <c r="AG2303" s="127"/>
      <c r="AH2303" s="127"/>
      <c r="AI2303" s="127"/>
      <c r="AJ2303" s="127"/>
      <c r="AK2303" s="127"/>
      <c r="AL2303" s="127"/>
      <c r="AM2303" s="127"/>
      <c r="AN2303" s="127"/>
      <c r="AO2303" s="127"/>
      <c r="AP2303" s="127"/>
      <c r="AR2303" s="113"/>
      <c r="AS2303" s="113"/>
      <c r="AT2303" s="113"/>
    </row>
    <row r="2304" spans="1:46" s="114" customFormat="1" x14ac:dyDescent="0.2">
      <c r="A2304" s="113"/>
      <c r="B2304" s="120"/>
      <c r="C2304" s="120"/>
      <c r="D2304" s="120"/>
      <c r="E2304" s="120"/>
      <c r="F2304" s="120"/>
      <c r="G2304" s="120"/>
      <c r="H2304" s="120"/>
      <c r="I2304" s="120"/>
      <c r="J2304" s="120"/>
      <c r="K2304" s="120"/>
      <c r="L2304" s="120"/>
      <c r="M2304" s="120"/>
      <c r="N2304" s="120"/>
      <c r="O2304" s="120"/>
      <c r="P2304" s="120"/>
      <c r="Q2304" s="120"/>
      <c r="R2304" s="120"/>
      <c r="S2304" s="120"/>
      <c r="T2304" s="120"/>
      <c r="U2304" s="120"/>
      <c r="V2304" s="120"/>
      <c r="W2304" s="120"/>
      <c r="X2304" s="120"/>
      <c r="Y2304" s="127"/>
      <c r="Z2304" s="127"/>
      <c r="AA2304" s="127"/>
      <c r="AB2304" s="127"/>
      <c r="AC2304" s="127"/>
      <c r="AD2304" s="127"/>
      <c r="AE2304" s="127"/>
      <c r="AF2304" s="127"/>
      <c r="AG2304" s="127"/>
      <c r="AH2304" s="127"/>
      <c r="AI2304" s="127"/>
      <c r="AJ2304" s="127"/>
      <c r="AK2304" s="127"/>
      <c r="AL2304" s="127"/>
      <c r="AM2304" s="127"/>
      <c r="AN2304" s="127"/>
      <c r="AO2304" s="127"/>
      <c r="AP2304" s="127"/>
      <c r="AR2304" s="113"/>
      <c r="AS2304" s="113"/>
      <c r="AT2304" s="113"/>
    </row>
    <row r="2305" spans="1:46" s="114" customFormat="1" x14ac:dyDescent="0.2">
      <c r="A2305" s="113"/>
      <c r="B2305" s="120"/>
      <c r="C2305" s="120"/>
      <c r="D2305" s="120"/>
      <c r="E2305" s="120"/>
      <c r="F2305" s="120"/>
      <c r="G2305" s="120"/>
      <c r="H2305" s="120"/>
      <c r="I2305" s="120"/>
      <c r="J2305" s="120"/>
      <c r="K2305" s="120"/>
      <c r="L2305" s="120"/>
      <c r="M2305" s="120"/>
      <c r="N2305" s="120"/>
      <c r="O2305" s="120"/>
      <c r="P2305" s="120"/>
      <c r="Q2305" s="120"/>
      <c r="R2305" s="120"/>
      <c r="S2305" s="120"/>
      <c r="T2305" s="120"/>
      <c r="U2305" s="120"/>
      <c r="V2305" s="120"/>
      <c r="W2305" s="120"/>
      <c r="X2305" s="120"/>
      <c r="Y2305" s="127"/>
      <c r="Z2305" s="127"/>
      <c r="AA2305" s="127"/>
      <c r="AB2305" s="127"/>
      <c r="AC2305" s="127"/>
      <c r="AD2305" s="127"/>
      <c r="AE2305" s="127"/>
      <c r="AF2305" s="127"/>
      <c r="AG2305" s="127"/>
      <c r="AH2305" s="127"/>
      <c r="AI2305" s="127"/>
      <c r="AJ2305" s="127"/>
      <c r="AK2305" s="127"/>
      <c r="AL2305" s="127"/>
      <c r="AM2305" s="127"/>
      <c r="AN2305" s="127"/>
      <c r="AO2305" s="127"/>
      <c r="AP2305" s="127"/>
      <c r="AR2305" s="113"/>
      <c r="AS2305" s="113"/>
      <c r="AT2305" s="113"/>
    </row>
    <row r="2306" spans="1:46" s="114" customFormat="1" x14ac:dyDescent="0.2">
      <c r="A2306" s="113"/>
      <c r="B2306" s="120"/>
      <c r="C2306" s="120"/>
      <c r="D2306" s="120"/>
      <c r="E2306" s="120"/>
      <c r="F2306" s="120"/>
      <c r="G2306" s="120"/>
      <c r="H2306" s="120"/>
      <c r="I2306" s="120"/>
      <c r="J2306" s="120"/>
      <c r="K2306" s="120"/>
      <c r="L2306" s="120"/>
      <c r="M2306" s="120"/>
      <c r="N2306" s="120"/>
      <c r="O2306" s="120"/>
      <c r="P2306" s="120"/>
      <c r="Q2306" s="120"/>
      <c r="R2306" s="120"/>
      <c r="S2306" s="120"/>
      <c r="T2306" s="120"/>
      <c r="U2306" s="120"/>
      <c r="V2306" s="120"/>
      <c r="W2306" s="120"/>
      <c r="X2306" s="120"/>
      <c r="Y2306" s="127"/>
      <c r="Z2306" s="127"/>
      <c r="AA2306" s="127"/>
      <c r="AB2306" s="127"/>
      <c r="AC2306" s="127"/>
      <c r="AD2306" s="127"/>
      <c r="AE2306" s="127"/>
      <c r="AF2306" s="127"/>
      <c r="AG2306" s="127"/>
      <c r="AH2306" s="127"/>
      <c r="AI2306" s="127"/>
      <c r="AJ2306" s="127"/>
      <c r="AK2306" s="127"/>
      <c r="AL2306" s="127"/>
      <c r="AM2306" s="127"/>
      <c r="AN2306" s="127"/>
      <c r="AO2306" s="127"/>
      <c r="AP2306" s="127"/>
      <c r="AR2306" s="113"/>
      <c r="AS2306" s="113"/>
      <c r="AT2306" s="113"/>
    </row>
    <row r="2307" spans="1:46" s="114" customFormat="1" x14ac:dyDescent="0.2">
      <c r="A2307" s="113"/>
      <c r="B2307" s="120"/>
      <c r="C2307" s="120"/>
      <c r="D2307" s="120"/>
      <c r="E2307" s="120"/>
      <c r="F2307" s="120"/>
      <c r="G2307" s="120"/>
      <c r="H2307" s="120"/>
      <c r="I2307" s="120"/>
      <c r="J2307" s="120"/>
      <c r="K2307" s="120"/>
      <c r="L2307" s="120"/>
      <c r="M2307" s="120"/>
      <c r="N2307" s="120"/>
      <c r="O2307" s="120"/>
      <c r="P2307" s="120"/>
      <c r="Q2307" s="120"/>
      <c r="R2307" s="120"/>
      <c r="S2307" s="120"/>
      <c r="T2307" s="120"/>
      <c r="U2307" s="120"/>
      <c r="V2307" s="120"/>
      <c r="W2307" s="120"/>
      <c r="X2307" s="120"/>
      <c r="Y2307" s="127"/>
      <c r="Z2307" s="127"/>
      <c r="AA2307" s="127"/>
      <c r="AB2307" s="127"/>
      <c r="AC2307" s="127"/>
      <c r="AD2307" s="127"/>
      <c r="AE2307" s="127"/>
      <c r="AF2307" s="127"/>
      <c r="AG2307" s="127"/>
      <c r="AH2307" s="127"/>
      <c r="AI2307" s="127"/>
      <c r="AJ2307" s="127"/>
      <c r="AK2307" s="127"/>
      <c r="AL2307" s="127"/>
      <c r="AM2307" s="127"/>
      <c r="AN2307" s="127"/>
      <c r="AO2307" s="127"/>
      <c r="AP2307" s="127"/>
      <c r="AR2307" s="113"/>
      <c r="AS2307" s="113"/>
      <c r="AT2307" s="113"/>
    </row>
    <row r="2308" spans="1:46" s="114" customFormat="1" x14ac:dyDescent="0.2">
      <c r="A2308" s="113"/>
      <c r="B2308" s="120"/>
      <c r="C2308" s="120"/>
      <c r="D2308" s="120"/>
      <c r="E2308" s="120"/>
      <c r="F2308" s="120"/>
      <c r="G2308" s="120"/>
      <c r="H2308" s="120"/>
      <c r="I2308" s="120"/>
      <c r="J2308" s="120"/>
      <c r="K2308" s="120"/>
      <c r="L2308" s="120"/>
      <c r="M2308" s="120"/>
      <c r="N2308" s="120"/>
      <c r="O2308" s="120"/>
      <c r="P2308" s="120"/>
      <c r="Q2308" s="120"/>
      <c r="R2308" s="120"/>
      <c r="S2308" s="120"/>
      <c r="T2308" s="120"/>
      <c r="U2308" s="120"/>
      <c r="V2308" s="120"/>
      <c r="W2308" s="120"/>
      <c r="X2308" s="120"/>
      <c r="Y2308" s="127"/>
      <c r="Z2308" s="127"/>
      <c r="AA2308" s="127"/>
      <c r="AB2308" s="127"/>
      <c r="AC2308" s="127"/>
      <c r="AD2308" s="127"/>
      <c r="AE2308" s="127"/>
      <c r="AF2308" s="127"/>
      <c r="AG2308" s="127"/>
      <c r="AH2308" s="127"/>
      <c r="AI2308" s="127"/>
      <c r="AJ2308" s="127"/>
      <c r="AK2308" s="127"/>
      <c r="AL2308" s="127"/>
      <c r="AM2308" s="127"/>
      <c r="AN2308" s="127"/>
      <c r="AO2308" s="127"/>
      <c r="AP2308" s="127"/>
      <c r="AR2308" s="113"/>
      <c r="AS2308" s="113"/>
      <c r="AT2308" s="113"/>
    </row>
    <row r="2309" spans="1:46" s="114" customFormat="1" x14ac:dyDescent="0.2">
      <c r="A2309" s="113"/>
      <c r="B2309" s="120"/>
      <c r="C2309" s="120"/>
      <c r="D2309" s="120"/>
      <c r="E2309" s="120"/>
      <c r="F2309" s="120"/>
      <c r="G2309" s="120"/>
      <c r="H2309" s="120"/>
      <c r="I2309" s="120"/>
      <c r="J2309" s="120"/>
      <c r="K2309" s="120"/>
      <c r="L2309" s="120"/>
      <c r="M2309" s="120"/>
      <c r="N2309" s="120"/>
      <c r="O2309" s="120"/>
      <c r="P2309" s="120"/>
      <c r="Q2309" s="120"/>
      <c r="R2309" s="120"/>
      <c r="S2309" s="120"/>
      <c r="T2309" s="120"/>
      <c r="U2309" s="120"/>
      <c r="V2309" s="120"/>
      <c r="W2309" s="120"/>
      <c r="X2309" s="120"/>
      <c r="Y2309" s="127"/>
      <c r="Z2309" s="127"/>
      <c r="AA2309" s="127"/>
      <c r="AB2309" s="127"/>
      <c r="AC2309" s="127"/>
      <c r="AD2309" s="127"/>
      <c r="AE2309" s="127"/>
      <c r="AF2309" s="127"/>
      <c r="AG2309" s="127"/>
      <c r="AH2309" s="127"/>
      <c r="AI2309" s="127"/>
      <c r="AJ2309" s="127"/>
      <c r="AK2309" s="127"/>
      <c r="AL2309" s="127"/>
      <c r="AM2309" s="127"/>
      <c r="AN2309" s="127"/>
      <c r="AO2309" s="127"/>
      <c r="AP2309" s="127"/>
      <c r="AR2309" s="113"/>
      <c r="AS2309" s="113"/>
      <c r="AT2309" s="113"/>
    </row>
    <row r="2310" spans="1:46" s="114" customFormat="1" x14ac:dyDescent="0.2">
      <c r="A2310" s="113"/>
      <c r="B2310" s="120"/>
      <c r="C2310" s="120"/>
      <c r="D2310" s="120"/>
      <c r="E2310" s="120"/>
      <c r="F2310" s="120"/>
      <c r="G2310" s="120"/>
      <c r="H2310" s="120"/>
      <c r="I2310" s="120"/>
      <c r="J2310" s="120"/>
      <c r="K2310" s="120"/>
      <c r="L2310" s="120"/>
      <c r="M2310" s="120"/>
      <c r="N2310" s="120"/>
      <c r="O2310" s="120"/>
      <c r="P2310" s="120"/>
      <c r="Q2310" s="120"/>
      <c r="R2310" s="120"/>
      <c r="S2310" s="120"/>
      <c r="T2310" s="120"/>
      <c r="U2310" s="120"/>
      <c r="V2310" s="120"/>
      <c r="W2310" s="120"/>
      <c r="X2310" s="120"/>
      <c r="Y2310" s="127"/>
      <c r="Z2310" s="127"/>
      <c r="AA2310" s="127"/>
      <c r="AB2310" s="127"/>
      <c r="AC2310" s="127"/>
      <c r="AD2310" s="127"/>
      <c r="AE2310" s="127"/>
      <c r="AF2310" s="127"/>
      <c r="AG2310" s="127"/>
      <c r="AH2310" s="127"/>
      <c r="AI2310" s="127"/>
      <c r="AJ2310" s="127"/>
      <c r="AK2310" s="127"/>
      <c r="AL2310" s="127"/>
      <c r="AM2310" s="127"/>
      <c r="AN2310" s="127"/>
      <c r="AO2310" s="127"/>
      <c r="AP2310" s="127"/>
      <c r="AR2310" s="113"/>
      <c r="AS2310" s="113"/>
      <c r="AT2310" s="113"/>
    </row>
    <row r="2311" spans="1:46" s="114" customFormat="1" x14ac:dyDescent="0.2">
      <c r="A2311" s="113"/>
      <c r="B2311" s="120"/>
      <c r="C2311" s="120"/>
      <c r="D2311" s="120"/>
      <c r="E2311" s="120"/>
      <c r="F2311" s="120"/>
      <c r="G2311" s="120"/>
      <c r="H2311" s="120"/>
      <c r="I2311" s="120"/>
      <c r="J2311" s="120"/>
      <c r="K2311" s="120"/>
      <c r="L2311" s="120"/>
      <c r="M2311" s="120"/>
      <c r="N2311" s="120"/>
      <c r="O2311" s="120"/>
      <c r="P2311" s="120"/>
      <c r="Q2311" s="120"/>
      <c r="R2311" s="120"/>
      <c r="S2311" s="120"/>
      <c r="T2311" s="120"/>
      <c r="U2311" s="120"/>
      <c r="V2311" s="120"/>
      <c r="W2311" s="120"/>
      <c r="X2311" s="120"/>
      <c r="Y2311" s="127"/>
      <c r="Z2311" s="127"/>
      <c r="AA2311" s="127"/>
      <c r="AB2311" s="127"/>
      <c r="AC2311" s="127"/>
      <c r="AD2311" s="127"/>
      <c r="AE2311" s="127"/>
      <c r="AF2311" s="127"/>
      <c r="AG2311" s="127"/>
      <c r="AH2311" s="127"/>
      <c r="AI2311" s="127"/>
      <c r="AJ2311" s="127"/>
      <c r="AK2311" s="127"/>
      <c r="AL2311" s="127"/>
      <c r="AM2311" s="127"/>
      <c r="AN2311" s="127"/>
      <c r="AO2311" s="127"/>
      <c r="AP2311" s="127"/>
      <c r="AR2311" s="113"/>
      <c r="AS2311" s="113"/>
      <c r="AT2311" s="113"/>
    </row>
    <row r="2312" spans="1:46" s="114" customFormat="1" x14ac:dyDescent="0.2">
      <c r="A2312" s="113"/>
      <c r="B2312" s="120"/>
      <c r="C2312" s="120"/>
      <c r="D2312" s="120"/>
      <c r="E2312" s="120"/>
      <c r="F2312" s="120"/>
      <c r="G2312" s="120"/>
      <c r="H2312" s="120"/>
      <c r="I2312" s="120"/>
      <c r="J2312" s="120"/>
      <c r="K2312" s="120"/>
      <c r="L2312" s="120"/>
      <c r="M2312" s="120"/>
      <c r="N2312" s="120"/>
      <c r="O2312" s="120"/>
      <c r="P2312" s="120"/>
      <c r="Q2312" s="120"/>
      <c r="R2312" s="120"/>
      <c r="S2312" s="120"/>
      <c r="T2312" s="120"/>
      <c r="U2312" s="120"/>
      <c r="V2312" s="120"/>
      <c r="W2312" s="120"/>
      <c r="X2312" s="120"/>
      <c r="Y2312" s="127"/>
      <c r="Z2312" s="127"/>
      <c r="AA2312" s="127"/>
      <c r="AB2312" s="127"/>
      <c r="AC2312" s="127"/>
      <c r="AD2312" s="127"/>
      <c r="AE2312" s="127"/>
      <c r="AF2312" s="127"/>
      <c r="AG2312" s="127"/>
      <c r="AH2312" s="127"/>
      <c r="AI2312" s="127"/>
      <c r="AJ2312" s="127"/>
      <c r="AK2312" s="127"/>
      <c r="AL2312" s="127"/>
      <c r="AM2312" s="127"/>
      <c r="AN2312" s="127"/>
      <c r="AO2312" s="127"/>
      <c r="AP2312" s="127"/>
      <c r="AR2312" s="113"/>
      <c r="AS2312" s="113"/>
      <c r="AT2312" s="113"/>
    </row>
    <row r="2313" spans="1:46" s="114" customFormat="1" x14ac:dyDescent="0.2">
      <c r="A2313" s="113"/>
      <c r="B2313" s="120"/>
      <c r="C2313" s="120"/>
      <c r="D2313" s="120"/>
      <c r="E2313" s="120"/>
      <c r="F2313" s="120"/>
      <c r="G2313" s="120"/>
      <c r="H2313" s="120"/>
      <c r="I2313" s="120"/>
      <c r="J2313" s="120"/>
      <c r="K2313" s="120"/>
      <c r="L2313" s="120"/>
      <c r="M2313" s="120"/>
      <c r="N2313" s="120"/>
      <c r="O2313" s="120"/>
      <c r="P2313" s="120"/>
      <c r="Q2313" s="120"/>
      <c r="R2313" s="120"/>
      <c r="S2313" s="120"/>
      <c r="T2313" s="120"/>
      <c r="U2313" s="120"/>
      <c r="V2313" s="120"/>
      <c r="W2313" s="120"/>
      <c r="X2313" s="120"/>
      <c r="Y2313" s="127"/>
      <c r="Z2313" s="127"/>
      <c r="AA2313" s="127"/>
      <c r="AB2313" s="127"/>
      <c r="AC2313" s="127"/>
      <c r="AD2313" s="127"/>
      <c r="AE2313" s="127"/>
      <c r="AF2313" s="127"/>
      <c r="AG2313" s="127"/>
      <c r="AH2313" s="127"/>
      <c r="AI2313" s="127"/>
      <c r="AJ2313" s="127"/>
      <c r="AK2313" s="127"/>
      <c r="AL2313" s="127"/>
      <c r="AM2313" s="127"/>
      <c r="AN2313" s="127"/>
      <c r="AO2313" s="127"/>
      <c r="AP2313" s="127"/>
      <c r="AR2313" s="113"/>
      <c r="AS2313" s="113"/>
      <c r="AT2313" s="113"/>
    </row>
    <row r="2314" spans="1:46" s="114" customFormat="1" x14ac:dyDescent="0.2">
      <c r="A2314" s="113"/>
      <c r="B2314" s="120"/>
      <c r="C2314" s="120"/>
      <c r="D2314" s="120"/>
      <c r="E2314" s="120"/>
      <c r="F2314" s="120"/>
      <c r="G2314" s="120"/>
      <c r="H2314" s="120"/>
      <c r="I2314" s="120"/>
      <c r="J2314" s="120"/>
      <c r="K2314" s="120"/>
      <c r="L2314" s="120"/>
      <c r="M2314" s="120"/>
      <c r="N2314" s="120"/>
      <c r="O2314" s="120"/>
      <c r="P2314" s="120"/>
      <c r="Q2314" s="120"/>
      <c r="R2314" s="120"/>
      <c r="S2314" s="120"/>
      <c r="T2314" s="120"/>
      <c r="U2314" s="120"/>
      <c r="V2314" s="120"/>
      <c r="W2314" s="120"/>
      <c r="X2314" s="120"/>
      <c r="Y2314" s="127"/>
      <c r="Z2314" s="127"/>
      <c r="AA2314" s="127"/>
      <c r="AB2314" s="127"/>
      <c r="AC2314" s="127"/>
      <c r="AD2314" s="127"/>
      <c r="AE2314" s="127"/>
      <c r="AF2314" s="127"/>
      <c r="AG2314" s="127"/>
      <c r="AH2314" s="127"/>
      <c r="AI2314" s="127"/>
      <c r="AJ2314" s="127"/>
      <c r="AK2314" s="127"/>
      <c r="AL2314" s="127"/>
      <c r="AM2314" s="127"/>
      <c r="AN2314" s="127"/>
      <c r="AO2314" s="127"/>
      <c r="AP2314" s="127"/>
      <c r="AR2314" s="113"/>
      <c r="AS2314" s="113"/>
      <c r="AT2314" s="113"/>
    </row>
    <row r="2315" spans="1:46" s="114" customFormat="1" x14ac:dyDescent="0.2">
      <c r="A2315" s="113"/>
      <c r="B2315" s="120"/>
      <c r="C2315" s="120"/>
      <c r="D2315" s="120"/>
      <c r="E2315" s="120"/>
      <c r="F2315" s="120"/>
      <c r="G2315" s="120"/>
      <c r="H2315" s="120"/>
      <c r="I2315" s="120"/>
      <c r="J2315" s="120"/>
      <c r="K2315" s="120"/>
      <c r="L2315" s="120"/>
      <c r="M2315" s="120"/>
      <c r="N2315" s="120"/>
      <c r="O2315" s="120"/>
      <c r="P2315" s="120"/>
      <c r="Q2315" s="120"/>
      <c r="R2315" s="120"/>
      <c r="S2315" s="120"/>
      <c r="T2315" s="120"/>
      <c r="U2315" s="120"/>
      <c r="V2315" s="120"/>
      <c r="W2315" s="120"/>
      <c r="X2315" s="120"/>
      <c r="Y2315" s="127"/>
      <c r="Z2315" s="127"/>
      <c r="AA2315" s="127"/>
      <c r="AB2315" s="127"/>
      <c r="AC2315" s="127"/>
      <c r="AD2315" s="127"/>
      <c r="AE2315" s="127"/>
      <c r="AF2315" s="127"/>
      <c r="AG2315" s="127"/>
      <c r="AH2315" s="127"/>
      <c r="AI2315" s="127"/>
      <c r="AJ2315" s="127"/>
      <c r="AK2315" s="127"/>
      <c r="AL2315" s="127"/>
      <c r="AM2315" s="127"/>
      <c r="AN2315" s="127"/>
      <c r="AO2315" s="127"/>
      <c r="AP2315" s="127"/>
      <c r="AR2315" s="113"/>
      <c r="AS2315" s="113"/>
      <c r="AT2315" s="113"/>
    </row>
    <row r="2316" spans="1:46" s="114" customFormat="1" x14ac:dyDescent="0.2">
      <c r="A2316" s="113"/>
      <c r="B2316" s="120"/>
      <c r="C2316" s="120"/>
      <c r="D2316" s="120"/>
      <c r="E2316" s="120"/>
      <c r="F2316" s="120"/>
      <c r="G2316" s="120"/>
      <c r="H2316" s="120"/>
      <c r="I2316" s="120"/>
      <c r="J2316" s="120"/>
      <c r="K2316" s="120"/>
      <c r="L2316" s="120"/>
      <c r="M2316" s="120"/>
      <c r="N2316" s="120"/>
      <c r="O2316" s="120"/>
      <c r="P2316" s="120"/>
      <c r="Q2316" s="120"/>
      <c r="R2316" s="120"/>
      <c r="S2316" s="120"/>
      <c r="T2316" s="120"/>
      <c r="U2316" s="120"/>
      <c r="V2316" s="120"/>
      <c r="W2316" s="120"/>
      <c r="X2316" s="120"/>
      <c r="Y2316" s="127"/>
      <c r="Z2316" s="127"/>
      <c r="AA2316" s="127"/>
      <c r="AB2316" s="127"/>
      <c r="AC2316" s="127"/>
      <c r="AD2316" s="127"/>
      <c r="AE2316" s="127"/>
      <c r="AF2316" s="127"/>
      <c r="AG2316" s="127"/>
      <c r="AH2316" s="127"/>
      <c r="AI2316" s="127"/>
      <c r="AJ2316" s="127"/>
      <c r="AK2316" s="127"/>
      <c r="AL2316" s="127"/>
      <c r="AM2316" s="127"/>
      <c r="AN2316" s="127"/>
      <c r="AO2316" s="127"/>
      <c r="AP2316" s="127"/>
      <c r="AR2316" s="113"/>
      <c r="AS2316" s="113"/>
      <c r="AT2316" s="113"/>
    </row>
    <row r="2317" spans="1:46" s="114" customFormat="1" x14ac:dyDescent="0.2">
      <c r="A2317" s="113"/>
      <c r="B2317" s="120"/>
      <c r="C2317" s="120"/>
      <c r="D2317" s="120"/>
      <c r="E2317" s="120"/>
      <c r="F2317" s="120"/>
      <c r="G2317" s="120"/>
      <c r="H2317" s="120"/>
      <c r="I2317" s="120"/>
      <c r="J2317" s="120"/>
      <c r="K2317" s="120"/>
      <c r="L2317" s="120"/>
      <c r="M2317" s="120"/>
      <c r="N2317" s="120"/>
      <c r="O2317" s="120"/>
      <c r="P2317" s="120"/>
      <c r="Q2317" s="120"/>
      <c r="R2317" s="120"/>
      <c r="S2317" s="120"/>
      <c r="T2317" s="120"/>
      <c r="U2317" s="120"/>
      <c r="V2317" s="120"/>
      <c r="W2317" s="120"/>
      <c r="X2317" s="120"/>
      <c r="Y2317" s="127"/>
      <c r="Z2317" s="127"/>
      <c r="AA2317" s="127"/>
      <c r="AB2317" s="127"/>
      <c r="AC2317" s="127"/>
      <c r="AD2317" s="127"/>
      <c r="AE2317" s="127"/>
      <c r="AF2317" s="127"/>
      <c r="AG2317" s="127"/>
      <c r="AH2317" s="127"/>
      <c r="AI2317" s="127"/>
      <c r="AJ2317" s="127"/>
      <c r="AK2317" s="127"/>
      <c r="AL2317" s="127"/>
      <c r="AM2317" s="127"/>
      <c r="AN2317" s="127"/>
      <c r="AO2317" s="127"/>
      <c r="AP2317" s="127"/>
      <c r="AR2317" s="113"/>
      <c r="AS2317" s="113"/>
      <c r="AT2317" s="113"/>
    </row>
    <row r="2318" spans="1:46" s="114" customFormat="1" x14ac:dyDescent="0.2">
      <c r="A2318" s="113"/>
      <c r="B2318" s="120"/>
      <c r="C2318" s="120"/>
      <c r="D2318" s="120"/>
      <c r="E2318" s="120"/>
      <c r="F2318" s="120"/>
      <c r="G2318" s="120"/>
      <c r="H2318" s="120"/>
      <c r="I2318" s="120"/>
      <c r="J2318" s="120"/>
      <c r="K2318" s="120"/>
      <c r="L2318" s="120"/>
      <c r="M2318" s="120"/>
      <c r="N2318" s="120"/>
      <c r="O2318" s="120"/>
      <c r="P2318" s="120"/>
      <c r="Q2318" s="120"/>
      <c r="R2318" s="120"/>
      <c r="S2318" s="120"/>
      <c r="T2318" s="120"/>
      <c r="U2318" s="120"/>
      <c r="V2318" s="120"/>
      <c r="W2318" s="120"/>
      <c r="X2318" s="120"/>
      <c r="Y2318" s="127"/>
      <c r="Z2318" s="127"/>
      <c r="AA2318" s="127"/>
      <c r="AB2318" s="127"/>
      <c r="AC2318" s="127"/>
      <c r="AD2318" s="127"/>
      <c r="AE2318" s="127"/>
      <c r="AF2318" s="127"/>
      <c r="AG2318" s="127"/>
      <c r="AH2318" s="127"/>
      <c r="AI2318" s="127"/>
      <c r="AJ2318" s="127"/>
      <c r="AK2318" s="127"/>
      <c r="AL2318" s="127"/>
      <c r="AM2318" s="127"/>
      <c r="AN2318" s="127"/>
      <c r="AO2318" s="127"/>
      <c r="AP2318" s="127"/>
      <c r="AR2318" s="113"/>
      <c r="AS2318" s="113"/>
      <c r="AT2318" s="113"/>
    </row>
    <row r="2319" spans="1:46" s="114" customFormat="1" x14ac:dyDescent="0.2">
      <c r="A2319" s="113"/>
      <c r="B2319" s="120"/>
      <c r="C2319" s="120"/>
      <c r="D2319" s="120"/>
      <c r="E2319" s="120"/>
      <c r="F2319" s="120"/>
      <c r="G2319" s="120"/>
      <c r="H2319" s="120"/>
      <c r="I2319" s="120"/>
      <c r="J2319" s="120"/>
      <c r="K2319" s="120"/>
      <c r="L2319" s="120"/>
      <c r="M2319" s="120"/>
      <c r="N2319" s="120"/>
      <c r="O2319" s="120"/>
      <c r="P2319" s="120"/>
      <c r="Q2319" s="120"/>
      <c r="R2319" s="120"/>
      <c r="S2319" s="120"/>
      <c r="T2319" s="120"/>
      <c r="U2319" s="120"/>
      <c r="V2319" s="120"/>
      <c r="W2319" s="120"/>
      <c r="X2319" s="120"/>
      <c r="Y2319" s="127"/>
      <c r="Z2319" s="127"/>
      <c r="AA2319" s="127"/>
      <c r="AB2319" s="127"/>
      <c r="AC2319" s="127"/>
      <c r="AD2319" s="127"/>
      <c r="AE2319" s="127"/>
      <c r="AF2319" s="127"/>
      <c r="AG2319" s="127"/>
      <c r="AH2319" s="127"/>
      <c r="AI2319" s="127"/>
      <c r="AJ2319" s="127"/>
      <c r="AK2319" s="127"/>
      <c r="AL2319" s="127"/>
      <c r="AM2319" s="127"/>
      <c r="AN2319" s="127"/>
      <c r="AO2319" s="127"/>
      <c r="AP2319" s="127"/>
      <c r="AR2319" s="113"/>
      <c r="AS2319" s="113"/>
      <c r="AT2319" s="113"/>
    </row>
    <row r="2320" spans="1:46" s="114" customFormat="1" x14ac:dyDescent="0.2">
      <c r="A2320" s="113"/>
      <c r="B2320" s="120"/>
      <c r="C2320" s="120"/>
      <c r="D2320" s="120"/>
      <c r="E2320" s="120"/>
      <c r="F2320" s="120"/>
      <c r="G2320" s="120"/>
      <c r="H2320" s="120"/>
      <c r="I2320" s="120"/>
      <c r="J2320" s="120"/>
      <c r="K2320" s="120"/>
      <c r="L2320" s="120"/>
      <c r="M2320" s="120"/>
      <c r="N2320" s="120"/>
      <c r="O2320" s="120"/>
      <c r="P2320" s="120"/>
      <c r="Q2320" s="120"/>
      <c r="R2320" s="120"/>
      <c r="S2320" s="120"/>
      <c r="T2320" s="120"/>
      <c r="U2320" s="120"/>
      <c r="V2320" s="120"/>
      <c r="W2320" s="120"/>
      <c r="X2320" s="120"/>
      <c r="Y2320" s="127"/>
      <c r="Z2320" s="127"/>
      <c r="AA2320" s="127"/>
      <c r="AB2320" s="127"/>
      <c r="AC2320" s="127"/>
      <c r="AD2320" s="127"/>
      <c r="AE2320" s="127"/>
      <c r="AF2320" s="127"/>
      <c r="AG2320" s="127"/>
      <c r="AH2320" s="127"/>
      <c r="AI2320" s="127"/>
      <c r="AJ2320" s="127"/>
      <c r="AK2320" s="127"/>
      <c r="AL2320" s="127"/>
      <c r="AM2320" s="127"/>
      <c r="AN2320" s="127"/>
      <c r="AO2320" s="127"/>
      <c r="AP2320" s="127"/>
      <c r="AR2320" s="113"/>
      <c r="AS2320" s="113"/>
      <c r="AT2320" s="113"/>
    </row>
    <row r="2321" spans="1:46" s="114" customFormat="1" x14ac:dyDescent="0.2">
      <c r="A2321" s="113"/>
      <c r="B2321" s="120"/>
      <c r="C2321" s="120"/>
      <c r="D2321" s="120"/>
      <c r="E2321" s="120"/>
      <c r="F2321" s="120"/>
      <c r="G2321" s="120"/>
      <c r="H2321" s="120"/>
      <c r="I2321" s="120"/>
      <c r="J2321" s="120"/>
      <c r="K2321" s="120"/>
      <c r="L2321" s="120"/>
      <c r="M2321" s="120"/>
      <c r="N2321" s="120"/>
      <c r="O2321" s="120"/>
      <c r="P2321" s="120"/>
      <c r="Q2321" s="120"/>
      <c r="R2321" s="120"/>
      <c r="S2321" s="120"/>
      <c r="T2321" s="120"/>
      <c r="U2321" s="120"/>
      <c r="V2321" s="120"/>
      <c r="W2321" s="120"/>
      <c r="X2321" s="120"/>
      <c r="Y2321" s="127"/>
      <c r="Z2321" s="127"/>
      <c r="AA2321" s="127"/>
      <c r="AB2321" s="127"/>
      <c r="AC2321" s="127"/>
      <c r="AD2321" s="127"/>
      <c r="AE2321" s="127"/>
      <c r="AF2321" s="127"/>
      <c r="AG2321" s="127"/>
      <c r="AH2321" s="127"/>
      <c r="AI2321" s="127"/>
      <c r="AJ2321" s="127"/>
      <c r="AK2321" s="127"/>
      <c r="AL2321" s="127"/>
      <c r="AM2321" s="127"/>
      <c r="AN2321" s="127"/>
      <c r="AO2321" s="127"/>
      <c r="AP2321" s="127"/>
      <c r="AR2321" s="113"/>
      <c r="AS2321" s="113"/>
      <c r="AT2321" s="113"/>
    </row>
    <row r="2322" spans="1:46" s="114" customFormat="1" x14ac:dyDescent="0.2">
      <c r="A2322" s="113"/>
      <c r="B2322" s="120"/>
      <c r="C2322" s="120"/>
      <c r="D2322" s="120"/>
      <c r="E2322" s="120"/>
      <c r="F2322" s="120"/>
      <c r="G2322" s="120"/>
      <c r="H2322" s="120"/>
      <c r="I2322" s="120"/>
      <c r="J2322" s="120"/>
      <c r="K2322" s="120"/>
      <c r="L2322" s="120"/>
      <c r="M2322" s="120"/>
      <c r="N2322" s="120"/>
      <c r="O2322" s="120"/>
      <c r="P2322" s="120"/>
      <c r="Q2322" s="120"/>
      <c r="R2322" s="120"/>
      <c r="S2322" s="120"/>
      <c r="T2322" s="120"/>
      <c r="U2322" s="120"/>
      <c r="V2322" s="120"/>
      <c r="W2322" s="120"/>
      <c r="X2322" s="120"/>
      <c r="Y2322" s="127"/>
      <c r="Z2322" s="127"/>
      <c r="AA2322" s="127"/>
      <c r="AB2322" s="127"/>
      <c r="AC2322" s="127"/>
      <c r="AD2322" s="127"/>
      <c r="AE2322" s="127"/>
      <c r="AF2322" s="127"/>
      <c r="AG2322" s="127"/>
      <c r="AH2322" s="127"/>
      <c r="AI2322" s="127"/>
      <c r="AJ2322" s="127"/>
      <c r="AK2322" s="127"/>
      <c r="AL2322" s="127"/>
      <c r="AM2322" s="127"/>
      <c r="AN2322" s="127"/>
      <c r="AO2322" s="127"/>
      <c r="AP2322" s="127"/>
      <c r="AR2322" s="113"/>
      <c r="AS2322" s="113"/>
      <c r="AT2322" s="113"/>
    </row>
    <row r="2323" spans="1:46" s="114" customFormat="1" x14ac:dyDescent="0.2">
      <c r="A2323" s="113"/>
      <c r="B2323" s="120"/>
      <c r="C2323" s="120"/>
      <c r="D2323" s="120"/>
      <c r="E2323" s="120"/>
      <c r="F2323" s="120"/>
      <c r="G2323" s="120"/>
      <c r="H2323" s="120"/>
      <c r="I2323" s="120"/>
      <c r="J2323" s="120"/>
      <c r="K2323" s="120"/>
      <c r="L2323" s="120"/>
      <c r="M2323" s="120"/>
      <c r="N2323" s="120"/>
      <c r="O2323" s="120"/>
      <c r="P2323" s="120"/>
      <c r="Q2323" s="120"/>
      <c r="R2323" s="120"/>
      <c r="S2323" s="120"/>
      <c r="T2323" s="120"/>
      <c r="U2323" s="120"/>
      <c r="V2323" s="120"/>
      <c r="W2323" s="120"/>
      <c r="X2323" s="120"/>
      <c r="Y2323" s="127"/>
      <c r="Z2323" s="127"/>
      <c r="AA2323" s="127"/>
      <c r="AB2323" s="127"/>
      <c r="AC2323" s="127"/>
      <c r="AD2323" s="127"/>
      <c r="AE2323" s="127"/>
      <c r="AF2323" s="127"/>
      <c r="AG2323" s="127"/>
      <c r="AH2323" s="127"/>
      <c r="AI2323" s="127"/>
      <c r="AJ2323" s="127"/>
      <c r="AK2323" s="127"/>
      <c r="AL2323" s="127"/>
      <c r="AM2323" s="127"/>
      <c r="AN2323" s="127"/>
      <c r="AO2323" s="127"/>
      <c r="AP2323" s="127"/>
      <c r="AR2323" s="113"/>
      <c r="AS2323" s="113"/>
      <c r="AT2323" s="113"/>
    </row>
    <row r="2324" spans="1:46" s="114" customFormat="1" x14ac:dyDescent="0.2">
      <c r="A2324" s="113"/>
      <c r="B2324" s="120"/>
      <c r="C2324" s="120"/>
      <c r="D2324" s="120"/>
      <c r="E2324" s="120"/>
      <c r="F2324" s="120"/>
      <c r="G2324" s="120"/>
      <c r="H2324" s="120"/>
      <c r="I2324" s="120"/>
      <c r="J2324" s="120"/>
      <c r="K2324" s="120"/>
      <c r="L2324" s="120"/>
      <c r="M2324" s="120"/>
      <c r="N2324" s="120"/>
      <c r="O2324" s="120"/>
      <c r="P2324" s="120"/>
      <c r="Q2324" s="120"/>
      <c r="R2324" s="120"/>
      <c r="S2324" s="120"/>
      <c r="T2324" s="120"/>
      <c r="U2324" s="120"/>
      <c r="V2324" s="120"/>
      <c r="W2324" s="120"/>
      <c r="X2324" s="120"/>
      <c r="Y2324" s="127"/>
      <c r="Z2324" s="127"/>
      <c r="AA2324" s="127"/>
      <c r="AB2324" s="127"/>
      <c r="AC2324" s="127"/>
      <c r="AD2324" s="127"/>
      <c r="AE2324" s="127"/>
      <c r="AF2324" s="127"/>
      <c r="AG2324" s="127"/>
      <c r="AH2324" s="127"/>
      <c r="AI2324" s="127"/>
      <c r="AJ2324" s="127"/>
      <c r="AK2324" s="127"/>
      <c r="AL2324" s="127"/>
      <c r="AM2324" s="127"/>
      <c r="AN2324" s="127"/>
      <c r="AO2324" s="127"/>
      <c r="AP2324" s="127"/>
      <c r="AR2324" s="113"/>
      <c r="AS2324" s="113"/>
      <c r="AT2324" s="113"/>
    </row>
    <row r="2325" spans="1:46" s="114" customFormat="1" x14ac:dyDescent="0.2">
      <c r="A2325" s="113"/>
      <c r="B2325" s="120"/>
      <c r="C2325" s="120"/>
      <c r="D2325" s="120"/>
      <c r="E2325" s="120"/>
      <c r="F2325" s="120"/>
      <c r="G2325" s="120"/>
      <c r="H2325" s="120"/>
      <c r="I2325" s="120"/>
      <c r="J2325" s="120"/>
      <c r="K2325" s="120"/>
      <c r="L2325" s="120"/>
      <c r="M2325" s="120"/>
      <c r="N2325" s="120"/>
      <c r="O2325" s="120"/>
      <c r="P2325" s="120"/>
      <c r="Q2325" s="120"/>
      <c r="R2325" s="120"/>
      <c r="S2325" s="120"/>
      <c r="T2325" s="120"/>
      <c r="U2325" s="120"/>
      <c r="V2325" s="120"/>
      <c r="W2325" s="120"/>
      <c r="X2325" s="120"/>
      <c r="Y2325" s="127"/>
      <c r="Z2325" s="127"/>
      <c r="AA2325" s="127"/>
      <c r="AB2325" s="127"/>
      <c r="AC2325" s="127"/>
      <c r="AD2325" s="127"/>
      <c r="AE2325" s="127"/>
      <c r="AF2325" s="127"/>
      <c r="AG2325" s="127"/>
      <c r="AH2325" s="127"/>
      <c r="AI2325" s="127"/>
      <c r="AJ2325" s="127"/>
      <c r="AK2325" s="127"/>
      <c r="AL2325" s="127"/>
      <c r="AM2325" s="127"/>
      <c r="AN2325" s="127"/>
      <c r="AO2325" s="127"/>
      <c r="AP2325" s="127"/>
      <c r="AR2325" s="113"/>
      <c r="AS2325" s="113"/>
      <c r="AT2325" s="113"/>
    </row>
    <row r="2326" spans="1:46" s="114" customFormat="1" x14ac:dyDescent="0.2">
      <c r="A2326" s="113"/>
      <c r="B2326" s="120"/>
      <c r="C2326" s="120"/>
      <c r="D2326" s="120"/>
      <c r="E2326" s="120"/>
      <c r="F2326" s="120"/>
      <c r="G2326" s="120"/>
      <c r="H2326" s="120"/>
      <c r="I2326" s="120"/>
      <c r="J2326" s="120"/>
      <c r="K2326" s="120"/>
      <c r="L2326" s="120"/>
      <c r="M2326" s="120"/>
      <c r="N2326" s="120"/>
      <c r="O2326" s="120"/>
      <c r="P2326" s="120"/>
      <c r="Q2326" s="120"/>
      <c r="R2326" s="120"/>
      <c r="S2326" s="120"/>
      <c r="T2326" s="120"/>
      <c r="U2326" s="120"/>
      <c r="V2326" s="120"/>
      <c r="W2326" s="120"/>
      <c r="X2326" s="120"/>
      <c r="Y2326" s="127"/>
      <c r="Z2326" s="127"/>
      <c r="AA2326" s="127"/>
      <c r="AB2326" s="127"/>
      <c r="AC2326" s="127"/>
      <c r="AD2326" s="127"/>
      <c r="AE2326" s="127"/>
      <c r="AF2326" s="127"/>
      <c r="AG2326" s="127"/>
      <c r="AH2326" s="127"/>
      <c r="AI2326" s="127"/>
      <c r="AJ2326" s="127"/>
      <c r="AK2326" s="127"/>
      <c r="AL2326" s="127"/>
      <c r="AM2326" s="127"/>
      <c r="AN2326" s="127"/>
      <c r="AO2326" s="127"/>
      <c r="AP2326" s="127"/>
      <c r="AR2326" s="113"/>
      <c r="AS2326" s="113"/>
      <c r="AT2326" s="113"/>
    </row>
    <row r="2327" spans="1:46" s="114" customFormat="1" x14ac:dyDescent="0.2">
      <c r="A2327" s="113"/>
      <c r="B2327" s="120"/>
      <c r="C2327" s="120"/>
      <c r="D2327" s="120"/>
      <c r="E2327" s="120"/>
      <c r="F2327" s="120"/>
      <c r="G2327" s="120"/>
      <c r="H2327" s="120"/>
      <c r="I2327" s="120"/>
      <c r="J2327" s="120"/>
      <c r="K2327" s="120"/>
      <c r="L2327" s="120"/>
      <c r="M2327" s="120"/>
      <c r="N2327" s="120"/>
      <c r="O2327" s="120"/>
      <c r="P2327" s="120"/>
      <c r="Q2327" s="120"/>
      <c r="R2327" s="120"/>
      <c r="S2327" s="120"/>
      <c r="T2327" s="120"/>
      <c r="U2327" s="120"/>
      <c r="V2327" s="120"/>
      <c r="W2327" s="120"/>
      <c r="X2327" s="120"/>
      <c r="Y2327" s="127"/>
      <c r="Z2327" s="127"/>
      <c r="AA2327" s="127"/>
      <c r="AB2327" s="127"/>
      <c r="AC2327" s="127"/>
      <c r="AD2327" s="127"/>
      <c r="AE2327" s="127"/>
      <c r="AF2327" s="127"/>
      <c r="AG2327" s="127"/>
      <c r="AH2327" s="127"/>
      <c r="AI2327" s="127"/>
      <c r="AJ2327" s="127"/>
      <c r="AK2327" s="127"/>
      <c r="AL2327" s="127"/>
      <c r="AM2327" s="127"/>
      <c r="AN2327" s="127"/>
      <c r="AO2327" s="127"/>
      <c r="AP2327" s="127"/>
      <c r="AR2327" s="113"/>
      <c r="AS2327" s="113"/>
      <c r="AT2327" s="113"/>
    </row>
    <row r="2328" spans="1:46" s="114" customFormat="1" x14ac:dyDescent="0.2">
      <c r="A2328" s="113"/>
      <c r="B2328" s="120"/>
      <c r="C2328" s="120"/>
      <c r="D2328" s="120"/>
      <c r="E2328" s="120"/>
      <c r="F2328" s="120"/>
      <c r="G2328" s="120"/>
      <c r="H2328" s="120"/>
      <c r="I2328" s="120"/>
      <c r="J2328" s="120"/>
      <c r="K2328" s="120"/>
      <c r="L2328" s="120"/>
      <c r="M2328" s="120"/>
      <c r="N2328" s="120"/>
      <c r="O2328" s="120"/>
      <c r="P2328" s="120"/>
      <c r="Q2328" s="120"/>
      <c r="R2328" s="120"/>
      <c r="S2328" s="120"/>
      <c r="T2328" s="120"/>
      <c r="U2328" s="120"/>
      <c r="V2328" s="120"/>
      <c r="W2328" s="120"/>
      <c r="X2328" s="120"/>
      <c r="Y2328" s="127"/>
      <c r="Z2328" s="127"/>
      <c r="AA2328" s="127"/>
      <c r="AB2328" s="127"/>
      <c r="AC2328" s="127"/>
      <c r="AD2328" s="127"/>
      <c r="AE2328" s="127"/>
      <c r="AF2328" s="127"/>
      <c r="AG2328" s="127"/>
      <c r="AH2328" s="127"/>
      <c r="AI2328" s="127"/>
      <c r="AJ2328" s="127"/>
      <c r="AK2328" s="127"/>
      <c r="AL2328" s="127"/>
      <c r="AM2328" s="127"/>
      <c r="AN2328" s="127"/>
      <c r="AO2328" s="127"/>
      <c r="AP2328" s="127"/>
      <c r="AR2328" s="113"/>
      <c r="AS2328" s="113"/>
      <c r="AT2328" s="113"/>
    </row>
    <row r="2329" spans="1:46" s="114" customFormat="1" x14ac:dyDescent="0.2">
      <c r="A2329" s="113"/>
      <c r="B2329" s="120"/>
      <c r="C2329" s="120"/>
      <c r="D2329" s="120"/>
      <c r="E2329" s="120"/>
      <c r="F2329" s="120"/>
      <c r="G2329" s="120"/>
      <c r="H2329" s="120"/>
      <c r="I2329" s="120"/>
      <c r="J2329" s="120"/>
      <c r="K2329" s="120"/>
      <c r="L2329" s="120"/>
      <c r="M2329" s="120"/>
      <c r="N2329" s="120"/>
      <c r="O2329" s="120"/>
      <c r="P2329" s="120"/>
      <c r="Q2329" s="120"/>
      <c r="R2329" s="120"/>
      <c r="S2329" s="120"/>
      <c r="T2329" s="120"/>
      <c r="U2329" s="120"/>
      <c r="V2329" s="120"/>
      <c r="W2329" s="120"/>
      <c r="X2329" s="120"/>
      <c r="Y2329" s="127"/>
      <c r="Z2329" s="127"/>
      <c r="AA2329" s="127"/>
      <c r="AB2329" s="127"/>
      <c r="AC2329" s="127"/>
      <c r="AD2329" s="127"/>
      <c r="AE2329" s="127"/>
      <c r="AF2329" s="127"/>
      <c r="AG2329" s="127"/>
      <c r="AH2329" s="127"/>
      <c r="AI2329" s="127"/>
      <c r="AJ2329" s="127"/>
      <c r="AK2329" s="127"/>
      <c r="AL2329" s="127"/>
      <c r="AM2329" s="127"/>
      <c r="AN2329" s="127"/>
      <c r="AO2329" s="127"/>
      <c r="AP2329" s="127"/>
      <c r="AR2329" s="113"/>
      <c r="AS2329" s="113"/>
      <c r="AT2329" s="113"/>
    </row>
    <row r="2330" spans="1:46" s="114" customFormat="1" x14ac:dyDescent="0.2">
      <c r="A2330" s="113"/>
      <c r="B2330" s="120"/>
      <c r="C2330" s="120"/>
      <c r="D2330" s="120"/>
      <c r="E2330" s="120"/>
      <c r="F2330" s="120"/>
      <c r="G2330" s="120"/>
      <c r="H2330" s="120"/>
      <c r="I2330" s="120"/>
      <c r="J2330" s="120"/>
      <c r="K2330" s="120"/>
      <c r="L2330" s="120"/>
      <c r="M2330" s="120"/>
      <c r="N2330" s="120"/>
      <c r="O2330" s="120"/>
      <c r="P2330" s="120"/>
      <c r="Q2330" s="120"/>
      <c r="R2330" s="120"/>
      <c r="S2330" s="120"/>
      <c r="T2330" s="120"/>
      <c r="U2330" s="120"/>
      <c r="V2330" s="120"/>
      <c r="W2330" s="120"/>
      <c r="X2330" s="120"/>
      <c r="Y2330" s="127"/>
      <c r="Z2330" s="127"/>
      <c r="AA2330" s="127"/>
      <c r="AB2330" s="127"/>
      <c r="AC2330" s="127"/>
      <c r="AD2330" s="127"/>
      <c r="AE2330" s="127"/>
      <c r="AF2330" s="127"/>
      <c r="AG2330" s="127"/>
      <c r="AH2330" s="127"/>
      <c r="AI2330" s="127"/>
      <c r="AJ2330" s="127"/>
      <c r="AK2330" s="127"/>
      <c r="AL2330" s="127"/>
      <c r="AM2330" s="127"/>
      <c r="AN2330" s="127"/>
      <c r="AO2330" s="127"/>
      <c r="AP2330" s="127"/>
      <c r="AR2330" s="113"/>
      <c r="AS2330" s="113"/>
      <c r="AT2330" s="113"/>
    </row>
    <row r="2331" spans="1:46" s="114" customFormat="1" x14ac:dyDescent="0.2">
      <c r="A2331" s="113"/>
      <c r="B2331" s="120"/>
      <c r="C2331" s="120"/>
      <c r="D2331" s="120"/>
      <c r="E2331" s="120"/>
      <c r="F2331" s="120"/>
      <c r="G2331" s="120"/>
      <c r="H2331" s="120"/>
      <c r="I2331" s="120"/>
      <c r="J2331" s="120"/>
      <c r="K2331" s="120"/>
      <c r="L2331" s="120"/>
      <c r="M2331" s="120"/>
      <c r="N2331" s="120"/>
      <c r="O2331" s="120"/>
      <c r="P2331" s="120"/>
      <c r="Q2331" s="120"/>
      <c r="R2331" s="120"/>
      <c r="S2331" s="120"/>
      <c r="T2331" s="120"/>
      <c r="U2331" s="120"/>
      <c r="V2331" s="120"/>
      <c r="W2331" s="120"/>
      <c r="X2331" s="120"/>
      <c r="Y2331" s="127"/>
      <c r="Z2331" s="127"/>
      <c r="AA2331" s="127"/>
      <c r="AB2331" s="127"/>
      <c r="AC2331" s="127"/>
      <c r="AD2331" s="127"/>
      <c r="AE2331" s="127"/>
      <c r="AF2331" s="127"/>
      <c r="AG2331" s="127"/>
      <c r="AH2331" s="127"/>
      <c r="AI2331" s="127"/>
      <c r="AJ2331" s="127"/>
      <c r="AK2331" s="127"/>
      <c r="AL2331" s="127"/>
      <c r="AM2331" s="127"/>
      <c r="AN2331" s="127"/>
      <c r="AO2331" s="127"/>
      <c r="AP2331" s="127"/>
      <c r="AR2331" s="113"/>
      <c r="AS2331" s="113"/>
      <c r="AT2331" s="113"/>
    </row>
    <row r="2332" spans="1:46" s="114" customFormat="1" x14ac:dyDescent="0.2">
      <c r="A2332" s="113"/>
      <c r="B2332" s="120"/>
      <c r="C2332" s="120"/>
      <c r="D2332" s="120"/>
      <c r="E2332" s="120"/>
      <c r="F2332" s="120"/>
      <c r="G2332" s="120"/>
      <c r="H2332" s="120"/>
      <c r="I2332" s="120"/>
      <c r="J2332" s="120"/>
      <c r="K2332" s="120"/>
      <c r="L2332" s="120"/>
      <c r="M2332" s="120"/>
      <c r="N2332" s="120"/>
      <c r="O2332" s="120"/>
      <c r="P2332" s="120"/>
      <c r="Q2332" s="120"/>
      <c r="R2332" s="120"/>
      <c r="S2332" s="120"/>
      <c r="T2332" s="120"/>
      <c r="U2332" s="120"/>
      <c r="V2332" s="120"/>
      <c r="W2332" s="120"/>
      <c r="X2332" s="120"/>
      <c r="Y2332" s="127"/>
      <c r="Z2332" s="127"/>
      <c r="AA2332" s="127"/>
      <c r="AB2332" s="127"/>
      <c r="AC2332" s="127"/>
      <c r="AD2332" s="127"/>
      <c r="AE2332" s="127"/>
      <c r="AF2332" s="127"/>
      <c r="AG2332" s="127"/>
      <c r="AH2332" s="127"/>
      <c r="AI2332" s="127"/>
      <c r="AJ2332" s="127"/>
      <c r="AK2332" s="127"/>
      <c r="AL2332" s="127"/>
      <c r="AM2332" s="127"/>
      <c r="AN2332" s="127"/>
      <c r="AO2332" s="127"/>
      <c r="AP2332" s="127"/>
      <c r="AR2332" s="113"/>
      <c r="AS2332" s="113"/>
      <c r="AT2332" s="113"/>
    </row>
    <row r="2333" spans="1:46" s="114" customFormat="1" x14ac:dyDescent="0.2">
      <c r="A2333" s="113"/>
      <c r="B2333" s="120"/>
      <c r="C2333" s="120"/>
      <c r="D2333" s="120"/>
      <c r="E2333" s="120"/>
      <c r="F2333" s="120"/>
      <c r="G2333" s="120"/>
      <c r="H2333" s="120"/>
      <c r="I2333" s="120"/>
      <c r="J2333" s="120"/>
      <c r="K2333" s="120"/>
      <c r="L2333" s="120"/>
      <c r="M2333" s="120"/>
      <c r="N2333" s="120"/>
      <c r="O2333" s="120"/>
      <c r="P2333" s="120"/>
      <c r="Q2333" s="120"/>
      <c r="R2333" s="120"/>
      <c r="S2333" s="120"/>
      <c r="T2333" s="120"/>
      <c r="U2333" s="120"/>
      <c r="V2333" s="120"/>
      <c r="W2333" s="120"/>
      <c r="X2333" s="120"/>
      <c r="Y2333" s="127"/>
      <c r="Z2333" s="127"/>
      <c r="AA2333" s="127"/>
      <c r="AB2333" s="127"/>
      <c r="AC2333" s="127"/>
      <c r="AD2333" s="127"/>
      <c r="AE2333" s="127"/>
      <c r="AF2333" s="127"/>
      <c r="AG2333" s="127"/>
      <c r="AH2333" s="127"/>
      <c r="AI2333" s="127"/>
      <c r="AJ2333" s="127"/>
      <c r="AK2333" s="127"/>
      <c r="AL2333" s="127"/>
      <c r="AM2333" s="127"/>
      <c r="AN2333" s="127"/>
      <c r="AO2333" s="127"/>
      <c r="AP2333" s="127"/>
      <c r="AR2333" s="113"/>
      <c r="AS2333" s="113"/>
      <c r="AT2333" s="113"/>
    </row>
    <row r="2334" spans="1:46" s="114" customFormat="1" x14ac:dyDescent="0.2">
      <c r="A2334" s="113"/>
      <c r="B2334" s="120"/>
      <c r="C2334" s="120"/>
      <c r="D2334" s="120"/>
      <c r="E2334" s="120"/>
      <c r="F2334" s="120"/>
      <c r="G2334" s="120"/>
      <c r="H2334" s="120"/>
      <c r="I2334" s="120"/>
      <c r="J2334" s="120"/>
      <c r="K2334" s="120"/>
      <c r="L2334" s="120"/>
      <c r="M2334" s="120"/>
      <c r="N2334" s="120"/>
      <c r="O2334" s="120"/>
      <c r="P2334" s="120"/>
      <c r="Q2334" s="120"/>
      <c r="R2334" s="120"/>
      <c r="S2334" s="120"/>
      <c r="T2334" s="120"/>
      <c r="U2334" s="120"/>
      <c r="V2334" s="120"/>
      <c r="W2334" s="120"/>
      <c r="X2334" s="120"/>
      <c r="Y2334" s="127"/>
      <c r="Z2334" s="127"/>
      <c r="AA2334" s="127"/>
      <c r="AB2334" s="127"/>
      <c r="AC2334" s="127"/>
      <c r="AD2334" s="127"/>
      <c r="AE2334" s="127"/>
      <c r="AF2334" s="127"/>
      <c r="AG2334" s="127"/>
      <c r="AH2334" s="127"/>
      <c r="AI2334" s="127"/>
      <c r="AJ2334" s="127"/>
      <c r="AK2334" s="127"/>
      <c r="AL2334" s="127"/>
      <c r="AM2334" s="127"/>
      <c r="AN2334" s="127"/>
      <c r="AO2334" s="127"/>
      <c r="AP2334" s="127"/>
      <c r="AR2334" s="113"/>
      <c r="AS2334" s="113"/>
      <c r="AT2334" s="113"/>
    </row>
    <row r="2335" spans="1:46" s="114" customFormat="1" x14ac:dyDescent="0.2">
      <c r="A2335" s="113"/>
      <c r="B2335" s="120"/>
      <c r="C2335" s="120"/>
      <c r="D2335" s="120"/>
      <c r="E2335" s="120"/>
      <c r="F2335" s="120"/>
      <c r="G2335" s="120"/>
      <c r="H2335" s="120"/>
      <c r="I2335" s="120"/>
      <c r="J2335" s="120"/>
      <c r="K2335" s="120"/>
      <c r="L2335" s="120"/>
      <c r="M2335" s="120"/>
      <c r="N2335" s="120"/>
      <c r="O2335" s="120"/>
      <c r="P2335" s="120"/>
      <c r="Q2335" s="120"/>
      <c r="R2335" s="120"/>
      <c r="S2335" s="120"/>
      <c r="T2335" s="120"/>
      <c r="U2335" s="120"/>
      <c r="V2335" s="120"/>
      <c r="W2335" s="120"/>
      <c r="X2335" s="120"/>
      <c r="Y2335" s="127"/>
      <c r="Z2335" s="127"/>
      <c r="AA2335" s="127"/>
      <c r="AB2335" s="127"/>
      <c r="AC2335" s="127"/>
      <c r="AD2335" s="127"/>
      <c r="AE2335" s="127"/>
      <c r="AF2335" s="127"/>
      <c r="AG2335" s="127"/>
      <c r="AH2335" s="127"/>
      <c r="AI2335" s="127"/>
      <c r="AJ2335" s="127"/>
      <c r="AK2335" s="127"/>
      <c r="AL2335" s="127"/>
      <c r="AM2335" s="127"/>
      <c r="AN2335" s="127"/>
      <c r="AO2335" s="127"/>
      <c r="AP2335" s="127"/>
      <c r="AR2335" s="113"/>
      <c r="AS2335" s="113"/>
      <c r="AT2335" s="113"/>
    </row>
    <row r="2336" spans="1:46" s="114" customFormat="1" x14ac:dyDescent="0.2">
      <c r="A2336" s="113"/>
      <c r="B2336" s="120"/>
      <c r="C2336" s="120"/>
      <c r="D2336" s="120"/>
      <c r="E2336" s="120"/>
      <c r="F2336" s="120"/>
      <c r="G2336" s="120"/>
      <c r="H2336" s="120"/>
      <c r="I2336" s="120"/>
      <c r="J2336" s="120"/>
      <c r="K2336" s="120"/>
      <c r="L2336" s="120"/>
      <c r="M2336" s="120"/>
      <c r="N2336" s="120"/>
      <c r="O2336" s="120"/>
      <c r="P2336" s="120"/>
      <c r="Q2336" s="120"/>
      <c r="R2336" s="120"/>
      <c r="S2336" s="120"/>
      <c r="T2336" s="120"/>
      <c r="U2336" s="120"/>
      <c r="V2336" s="120"/>
      <c r="W2336" s="120"/>
      <c r="X2336" s="120"/>
      <c r="Y2336" s="127"/>
      <c r="Z2336" s="127"/>
      <c r="AA2336" s="127"/>
      <c r="AB2336" s="127"/>
      <c r="AC2336" s="127"/>
      <c r="AD2336" s="127"/>
      <c r="AE2336" s="127"/>
      <c r="AF2336" s="127"/>
      <c r="AG2336" s="127"/>
      <c r="AH2336" s="127"/>
      <c r="AI2336" s="127"/>
      <c r="AJ2336" s="127"/>
      <c r="AK2336" s="127"/>
      <c r="AL2336" s="127"/>
      <c r="AM2336" s="127"/>
      <c r="AN2336" s="127"/>
      <c r="AO2336" s="127"/>
      <c r="AP2336" s="127"/>
      <c r="AR2336" s="113"/>
      <c r="AS2336" s="113"/>
      <c r="AT2336" s="113"/>
    </row>
    <row r="2337" spans="1:46" s="114" customFormat="1" x14ac:dyDescent="0.2">
      <c r="A2337" s="113"/>
      <c r="B2337" s="120"/>
      <c r="C2337" s="120"/>
      <c r="D2337" s="120"/>
      <c r="E2337" s="120"/>
      <c r="F2337" s="120"/>
      <c r="G2337" s="120"/>
      <c r="H2337" s="120"/>
      <c r="I2337" s="120"/>
      <c r="J2337" s="120"/>
      <c r="K2337" s="120"/>
      <c r="L2337" s="120"/>
      <c r="M2337" s="120"/>
      <c r="N2337" s="120"/>
      <c r="O2337" s="120"/>
      <c r="P2337" s="120"/>
      <c r="Q2337" s="120"/>
      <c r="R2337" s="120"/>
      <c r="S2337" s="120"/>
      <c r="T2337" s="120"/>
      <c r="U2337" s="120"/>
      <c r="V2337" s="120"/>
      <c r="W2337" s="120"/>
      <c r="X2337" s="120"/>
      <c r="Y2337" s="127"/>
      <c r="Z2337" s="127"/>
      <c r="AA2337" s="127"/>
      <c r="AB2337" s="127"/>
      <c r="AC2337" s="127"/>
      <c r="AD2337" s="127"/>
      <c r="AE2337" s="127"/>
      <c r="AF2337" s="127"/>
      <c r="AG2337" s="127"/>
      <c r="AH2337" s="127"/>
      <c r="AI2337" s="127"/>
      <c r="AJ2337" s="127"/>
      <c r="AK2337" s="127"/>
      <c r="AL2337" s="127"/>
      <c r="AM2337" s="127"/>
      <c r="AN2337" s="127"/>
      <c r="AO2337" s="127"/>
      <c r="AP2337" s="127"/>
      <c r="AR2337" s="113"/>
      <c r="AS2337" s="113"/>
      <c r="AT2337" s="113"/>
    </row>
    <row r="2338" spans="1:46" s="114" customFormat="1" x14ac:dyDescent="0.2">
      <c r="A2338" s="113"/>
      <c r="B2338" s="120"/>
      <c r="C2338" s="120"/>
      <c r="D2338" s="120"/>
      <c r="E2338" s="120"/>
      <c r="F2338" s="120"/>
      <c r="G2338" s="120"/>
      <c r="H2338" s="120"/>
      <c r="I2338" s="120"/>
      <c r="J2338" s="120"/>
      <c r="K2338" s="120"/>
      <c r="L2338" s="120"/>
      <c r="M2338" s="120"/>
      <c r="N2338" s="120"/>
      <c r="O2338" s="120"/>
      <c r="P2338" s="120"/>
      <c r="Q2338" s="120"/>
      <c r="R2338" s="120"/>
      <c r="S2338" s="120"/>
      <c r="T2338" s="120"/>
      <c r="U2338" s="120"/>
      <c r="V2338" s="120"/>
      <c r="W2338" s="120"/>
      <c r="X2338" s="120"/>
      <c r="Y2338" s="127"/>
      <c r="Z2338" s="127"/>
      <c r="AA2338" s="127"/>
      <c r="AB2338" s="127"/>
      <c r="AC2338" s="127"/>
      <c r="AD2338" s="127"/>
      <c r="AE2338" s="127"/>
      <c r="AF2338" s="127"/>
      <c r="AG2338" s="127"/>
      <c r="AH2338" s="127"/>
      <c r="AI2338" s="127"/>
      <c r="AJ2338" s="127"/>
      <c r="AK2338" s="127"/>
      <c r="AL2338" s="127"/>
      <c r="AM2338" s="127"/>
      <c r="AN2338" s="127"/>
      <c r="AO2338" s="127"/>
      <c r="AP2338" s="127"/>
      <c r="AR2338" s="113"/>
      <c r="AS2338" s="113"/>
      <c r="AT2338" s="113"/>
    </row>
    <row r="2339" spans="1:46" s="114" customFormat="1" x14ac:dyDescent="0.2">
      <c r="A2339" s="113"/>
      <c r="B2339" s="120"/>
      <c r="C2339" s="120"/>
      <c r="D2339" s="120"/>
      <c r="E2339" s="120"/>
      <c r="F2339" s="120"/>
      <c r="G2339" s="120"/>
      <c r="H2339" s="120"/>
      <c r="I2339" s="120"/>
      <c r="J2339" s="120"/>
      <c r="K2339" s="120"/>
      <c r="L2339" s="120"/>
      <c r="M2339" s="120"/>
      <c r="N2339" s="120"/>
      <c r="O2339" s="120"/>
      <c r="P2339" s="120"/>
      <c r="Q2339" s="120"/>
      <c r="R2339" s="120"/>
      <c r="S2339" s="120"/>
      <c r="T2339" s="120"/>
      <c r="U2339" s="120"/>
      <c r="V2339" s="120"/>
      <c r="W2339" s="120"/>
      <c r="X2339" s="120"/>
      <c r="Y2339" s="127"/>
      <c r="Z2339" s="127"/>
      <c r="AA2339" s="127"/>
      <c r="AB2339" s="127"/>
      <c r="AC2339" s="127"/>
      <c r="AD2339" s="127"/>
      <c r="AE2339" s="127"/>
      <c r="AF2339" s="127"/>
      <c r="AG2339" s="127"/>
      <c r="AH2339" s="127"/>
      <c r="AI2339" s="127"/>
      <c r="AJ2339" s="127"/>
      <c r="AK2339" s="127"/>
      <c r="AL2339" s="127"/>
      <c r="AM2339" s="127"/>
      <c r="AN2339" s="127"/>
      <c r="AO2339" s="127"/>
      <c r="AP2339" s="127"/>
      <c r="AR2339" s="113"/>
      <c r="AS2339" s="113"/>
      <c r="AT2339" s="113"/>
    </row>
    <row r="2340" spans="1:46" s="114" customFormat="1" x14ac:dyDescent="0.2">
      <c r="A2340" s="113"/>
      <c r="B2340" s="120"/>
      <c r="C2340" s="120"/>
      <c r="D2340" s="120"/>
      <c r="E2340" s="120"/>
      <c r="F2340" s="120"/>
      <c r="G2340" s="120"/>
      <c r="H2340" s="120"/>
      <c r="I2340" s="120"/>
      <c r="J2340" s="120"/>
      <c r="K2340" s="120"/>
      <c r="L2340" s="120"/>
      <c r="M2340" s="120"/>
      <c r="N2340" s="120"/>
      <c r="O2340" s="120"/>
      <c r="P2340" s="120"/>
      <c r="Q2340" s="120"/>
      <c r="R2340" s="120"/>
      <c r="S2340" s="120"/>
      <c r="T2340" s="120"/>
      <c r="U2340" s="120"/>
      <c r="V2340" s="120"/>
      <c r="W2340" s="120"/>
      <c r="X2340" s="120"/>
      <c r="Y2340" s="127"/>
      <c r="Z2340" s="127"/>
      <c r="AA2340" s="127"/>
      <c r="AB2340" s="127"/>
      <c r="AC2340" s="127"/>
      <c r="AD2340" s="127"/>
      <c r="AE2340" s="127"/>
      <c r="AF2340" s="127"/>
      <c r="AG2340" s="127"/>
      <c r="AH2340" s="127"/>
      <c r="AI2340" s="127"/>
      <c r="AJ2340" s="127"/>
      <c r="AK2340" s="127"/>
      <c r="AL2340" s="127"/>
      <c r="AM2340" s="127"/>
      <c r="AN2340" s="127"/>
      <c r="AO2340" s="127"/>
      <c r="AP2340" s="127"/>
      <c r="AR2340" s="113"/>
      <c r="AS2340" s="113"/>
      <c r="AT2340" s="113"/>
    </row>
    <row r="2341" spans="1:46" s="114" customFormat="1" x14ac:dyDescent="0.2">
      <c r="A2341" s="113"/>
      <c r="B2341" s="120"/>
      <c r="C2341" s="120"/>
      <c r="D2341" s="120"/>
      <c r="E2341" s="120"/>
      <c r="F2341" s="120"/>
      <c r="G2341" s="120"/>
      <c r="H2341" s="120"/>
      <c r="I2341" s="120"/>
      <c r="J2341" s="120"/>
      <c r="K2341" s="120"/>
      <c r="L2341" s="120"/>
      <c r="M2341" s="120"/>
      <c r="N2341" s="120"/>
      <c r="O2341" s="120"/>
      <c r="P2341" s="120"/>
      <c r="Q2341" s="120"/>
      <c r="R2341" s="120"/>
      <c r="S2341" s="120"/>
      <c r="T2341" s="120"/>
      <c r="U2341" s="120"/>
      <c r="V2341" s="120"/>
      <c r="W2341" s="120"/>
      <c r="X2341" s="120"/>
      <c r="Y2341" s="127"/>
      <c r="Z2341" s="127"/>
      <c r="AA2341" s="127"/>
      <c r="AB2341" s="127"/>
      <c r="AC2341" s="127"/>
      <c r="AD2341" s="127"/>
      <c r="AE2341" s="127"/>
      <c r="AF2341" s="127"/>
      <c r="AG2341" s="127"/>
      <c r="AH2341" s="127"/>
      <c r="AI2341" s="127"/>
      <c r="AJ2341" s="127"/>
      <c r="AK2341" s="127"/>
      <c r="AL2341" s="127"/>
      <c r="AM2341" s="127"/>
      <c r="AN2341" s="127"/>
      <c r="AO2341" s="127"/>
      <c r="AP2341" s="127"/>
      <c r="AR2341" s="113"/>
      <c r="AS2341" s="113"/>
      <c r="AT2341" s="113"/>
    </row>
    <row r="2342" spans="1:46" s="114" customFormat="1" x14ac:dyDescent="0.2">
      <c r="A2342" s="113"/>
      <c r="B2342" s="120"/>
      <c r="C2342" s="120"/>
      <c r="D2342" s="120"/>
      <c r="E2342" s="120"/>
      <c r="F2342" s="120"/>
      <c r="G2342" s="120"/>
      <c r="H2342" s="120"/>
      <c r="I2342" s="120"/>
      <c r="J2342" s="120"/>
      <c r="K2342" s="120"/>
      <c r="L2342" s="120"/>
      <c r="M2342" s="120"/>
      <c r="N2342" s="120"/>
      <c r="O2342" s="120"/>
      <c r="P2342" s="120"/>
      <c r="Q2342" s="120"/>
      <c r="R2342" s="120"/>
      <c r="S2342" s="120"/>
      <c r="T2342" s="120"/>
      <c r="U2342" s="120"/>
      <c r="V2342" s="120"/>
      <c r="W2342" s="120"/>
      <c r="X2342" s="120"/>
      <c r="Y2342" s="127"/>
      <c r="Z2342" s="127"/>
      <c r="AA2342" s="127"/>
      <c r="AB2342" s="127"/>
      <c r="AC2342" s="127"/>
      <c r="AD2342" s="127"/>
      <c r="AE2342" s="127"/>
      <c r="AF2342" s="127"/>
      <c r="AG2342" s="127"/>
      <c r="AH2342" s="127"/>
      <c r="AI2342" s="127"/>
      <c r="AJ2342" s="127"/>
      <c r="AK2342" s="127"/>
      <c r="AL2342" s="127"/>
      <c r="AM2342" s="127"/>
      <c r="AN2342" s="127"/>
      <c r="AO2342" s="127"/>
      <c r="AP2342" s="127"/>
      <c r="AR2342" s="113"/>
      <c r="AS2342" s="113"/>
      <c r="AT2342" s="113"/>
    </row>
    <row r="2343" spans="1:46" s="114" customFormat="1" x14ac:dyDescent="0.2">
      <c r="A2343" s="113"/>
      <c r="B2343" s="120"/>
      <c r="C2343" s="120"/>
      <c r="D2343" s="120"/>
      <c r="E2343" s="120"/>
      <c r="F2343" s="120"/>
      <c r="G2343" s="120"/>
      <c r="H2343" s="120"/>
      <c r="I2343" s="120"/>
      <c r="J2343" s="120"/>
      <c r="K2343" s="120"/>
      <c r="L2343" s="120"/>
      <c r="M2343" s="120"/>
      <c r="N2343" s="120"/>
      <c r="O2343" s="120"/>
      <c r="P2343" s="120"/>
      <c r="Q2343" s="120"/>
      <c r="R2343" s="120"/>
      <c r="S2343" s="120"/>
      <c r="T2343" s="120"/>
      <c r="U2343" s="120"/>
      <c r="V2343" s="120"/>
      <c r="W2343" s="120"/>
      <c r="X2343" s="120"/>
      <c r="Y2343" s="127"/>
      <c r="Z2343" s="127"/>
      <c r="AA2343" s="127"/>
      <c r="AB2343" s="127"/>
      <c r="AC2343" s="127"/>
      <c r="AD2343" s="127"/>
      <c r="AE2343" s="127"/>
      <c r="AF2343" s="127"/>
      <c r="AG2343" s="127"/>
      <c r="AH2343" s="127"/>
      <c r="AI2343" s="127"/>
      <c r="AJ2343" s="127"/>
      <c r="AK2343" s="127"/>
      <c r="AL2343" s="127"/>
      <c r="AM2343" s="127"/>
      <c r="AN2343" s="127"/>
      <c r="AO2343" s="127"/>
      <c r="AP2343" s="127"/>
      <c r="AR2343" s="113"/>
      <c r="AS2343" s="113"/>
      <c r="AT2343" s="113"/>
    </row>
    <row r="2344" spans="1:46" s="114" customFormat="1" x14ac:dyDescent="0.2">
      <c r="A2344" s="113"/>
      <c r="B2344" s="120"/>
      <c r="C2344" s="120"/>
      <c r="D2344" s="120"/>
      <c r="E2344" s="120"/>
      <c r="F2344" s="120"/>
      <c r="G2344" s="120"/>
      <c r="H2344" s="120"/>
      <c r="I2344" s="120"/>
      <c r="J2344" s="120"/>
      <c r="K2344" s="120"/>
      <c r="L2344" s="120"/>
      <c r="M2344" s="120"/>
      <c r="N2344" s="120"/>
      <c r="O2344" s="120"/>
      <c r="P2344" s="120"/>
      <c r="Q2344" s="120"/>
      <c r="R2344" s="120"/>
      <c r="S2344" s="120"/>
      <c r="T2344" s="120"/>
      <c r="U2344" s="120"/>
      <c r="V2344" s="120"/>
      <c r="W2344" s="120"/>
      <c r="X2344" s="120"/>
      <c r="Y2344" s="127"/>
      <c r="Z2344" s="127"/>
      <c r="AA2344" s="127"/>
      <c r="AB2344" s="127"/>
      <c r="AC2344" s="127"/>
      <c r="AD2344" s="127"/>
      <c r="AE2344" s="127"/>
      <c r="AF2344" s="127"/>
      <c r="AG2344" s="127"/>
      <c r="AH2344" s="127"/>
      <c r="AI2344" s="127"/>
      <c r="AJ2344" s="127"/>
      <c r="AK2344" s="127"/>
      <c r="AL2344" s="127"/>
      <c r="AM2344" s="127"/>
      <c r="AN2344" s="127"/>
      <c r="AO2344" s="127"/>
      <c r="AP2344" s="127"/>
      <c r="AR2344" s="113"/>
      <c r="AS2344" s="113"/>
      <c r="AT2344" s="113"/>
    </row>
    <row r="2345" spans="1:46" s="114" customFormat="1" x14ac:dyDescent="0.2">
      <c r="A2345" s="113"/>
      <c r="B2345" s="120"/>
      <c r="C2345" s="120"/>
      <c r="D2345" s="120"/>
      <c r="E2345" s="120"/>
      <c r="F2345" s="120"/>
      <c r="G2345" s="120"/>
      <c r="H2345" s="120"/>
      <c r="I2345" s="120"/>
      <c r="J2345" s="120"/>
      <c r="K2345" s="120"/>
      <c r="L2345" s="120"/>
      <c r="M2345" s="120"/>
      <c r="N2345" s="120"/>
      <c r="O2345" s="120"/>
      <c r="P2345" s="120"/>
      <c r="Q2345" s="120"/>
      <c r="R2345" s="120"/>
      <c r="S2345" s="120"/>
      <c r="T2345" s="120"/>
      <c r="U2345" s="120"/>
      <c r="V2345" s="120"/>
      <c r="W2345" s="120"/>
      <c r="X2345" s="120"/>
      <c r="Y2345" s="127"/>
      <c r="Z2345" s="127"/>
      <c r="AA2345" s="127"/>
      <c r="AB2345" s="127"/>
      <c r="AC2345" s="127"/>
      <c r="AD2345" s="127"/>
      <c r="AE2345" s="127"/>
      <c r="AF2345" s="127"/>
      <c r="AG2345" s="127"/>
      <c r="AH2345" s="127"/>
      <c r="AI2345" s="127"/>
      <c r="AJ2345" s="127"/>
      <c r="AK2345" s="127"/>
      <c r="AL2345" s="127"/>
      <c r="AM2345" s="127"/>
      <c r="AN2345" s="127"/>
      <c r="AO2345" s="127"/>
      <c r="AP2345" s="127"/>
      <c r="AR2345" s="113"/>
      <c r="AS2345" s="113"/>
      <c r="AT2345" s="113"/>
    </row>
    <row r="2346" spans="1:46" s="114" customFormat="1" x14ac:dyDescent="0.2">
      <c r="A2346" s="113"/>
      <c r="B2346" s="120"/>
      <c r="C2346" s="120"/>
      <c r="D2346" s="120"/>
      <c r="E2346" s="120"/>
      <c r="F2346" s="120"/>
      <c r="G2346" s="120"/>
      <c r="H2346" s="120"/>
      <c r="I2346" s="120"/>
      <c r="J2346" s="120"/>
      <c r="K2346" s="120"/>
      <c r="L2346" s="120"/>
      <c r="M2346" s="120"/>
      <c r="N2346" s="120"/>
      <c r="O2346" s="120"/>
      <c r="P2346" s="120"/>
      <c r="Q2346" s="120"/>
      <c r="R2346" s="120"/>
      <c r="S2346" s="120"/>
      <c r="T2346" s="120"/>
      <c r="U2346" s="120"/>
      <c r="V2346" s="120"/>
      <c r="W2346" s="120"/>
      <c r="X2346" s="120"/>
      <c r="Y2346" s="127"/>
      <c r="Z2346" s="127"/>
      <c r="AA2346" s="127"/>
      <c r="AB2346" s="127"/>
      <c r="AC2346" s="127"/>
      <c r="AD2346" s="127"/>
      <c r="AE2346" s="127"/>
      <c r="AF2346" s="127"/>
      <c r="AG2346" s="127"/>
      <c r="AH2346" s="127"/>
      <c r="AI2346" s="127"/>
      <c r="AJ2346" s="127"/>
      <c r="AK2346" s="127"/>
      <c r="AL2346" s="127"/>
      <c r="AM2346" s="127"/>
      <c r="AN2346" s="127"/>
      <c r="AO2346" s="127"/>
      <c r="AP2346" s="127"/>
      <c r="AR2346" s="113"/>
      <c r="AS2346" s="113"/>
      <c r="AT2346" s="113"/>
    </row>
    <row r="2347" spans="1:46" s="114" customFormat="1" x14ac:dyDescent="0.2">
      <c r="A2347" s="113"/>
      <c r="B2347" s="120"/>
      <c r="C2347" s="120"/>
      <c r="D2347" s="120"/>
      <c r="E2347" s="120"/>
      <c r="F2347" s="120"/>
      <c r="G2347" s="120"/>
      <c r="H2347" s="120"/>
      <c r="I2347" s="120"/>
      <c r="J2347" s="120"/>
      <c r="K2347" s="120"/>
      <c r="L2347" s="120"/>
      <c r="M2347" s="120"/>
      <c r="N2347" s="120"/>
      <c r="O2347" s="120"/>
      <c r="P2347" s="120"/>
      <c r="Q2347" s="120"/>
      <c r="R2347" s="120"/>
      <c r="S2347" s="120"/>
      <c r="T2347" s="120"/>
      <c r="U2347" s="120"/>
      <c r="V2347" s="120"/>
      <c r="W2347" s="120"/>
      <c r="X2347" s="120"/>
      <c r="Y2347" s="127"/>
      <c r="Z2347" s="127"/>
      <c r="AA2347" s="127"/>
      <c r="AB2347" s="127"/>
      <c r="AC2347" s="127"/>
      <c r="AD2347" s="127"/>
      <c r="AE2347" s="127"/>
      <c r="AF2347" s="127"/>
      <c r="AG2347" s="127"/>
      <c r="AH2347" s="127"/>
      <c r="AI2347" s="127"/>
      <c r="AJ2347" s="127"/>
      <c r="AK2347" s="127"/>
      <c r="AL2347" s="127"/>
      <c r="AM2347" s="127"/>
      <c r="AN2347" s="127"/>
      <c r="AO2347" s="127"/>
      <c r="AP2347" s="127"/>
      <c r="AR2347" s="113"/>
      <c r="AS2347" s="113"/>
      <c r="AT2347" s="113"/>
    </row>
    <row r="2348" spans="1:46" s="114" customFormat="1" x14ac:dyDescent="0.2">
      <c r="A2348" s="113"/>
      <c r="B2348" s="120"/>
      <c r="C2348" s="120"/>
      <c r="D2348" s="120"/>
      <c r="E2348" s="120"/>
      <c r="F2348" s="120"/>
      <c r="G2348" s="120"/>
      <c r="H2348" s="120"/>
      <c r="I2348" s="120"/>
      <c r="J2348" s="120"/>
      <c r="K2348" s="120"/>
      <c r="L2348" s="120"/>
      <c r="M2348" s="120"/>
      <c r="N2348" s="120"/>
      <c r="O2348" s="120"/>
      <c r="P2348" s="120"/>
      <c r="Q2348" s="120"/>
      <c r="R2348" s="120"/>
      <c r="S2348" s="120"/>
      <c r="T2348" s="120"/>
      <c r="U2348" s="120"/>
      <c r="V2348" s="120"/>
      <c r="W2348" s="120"/>
      <c r="X2348" s="120"/>
      <c r="Y2348" s="127"/>
      <c r="Z2348" s="127"/>
      <c r="AA2348" s="127"/>
      <c r="AB2348" s="127"/>
      <c r="AC2348" s="127"/>
      <c r="AD2348" s="127"/>
      <c r="AE2348" s="127"/>
      <c r="AF2348" s="127"/>
      <c r="AG2348" s="127"/>
      <c r="AH2348" s="127"/>
      <c r="AI2348" s="127"/>
      <c r="AJ2348" s="127"/>
      <c r="AK2348" s="127"/>
      <c r="AL2348" s="127"/>
      <c r="AM2348" s="127"/>
      <c r="AN2348" s="127"/>
      <c r="AO2348" s="127"/>
      <c r="AP2348" s="127"/>
      <c r="AR2348" s="113"/>
      <c r="AS2348" s="113"/>
      <c r="AT2348" s="113"/>
    </row>
    <row r="2349" spans="1:46" s="114" customFormat="1" x14ac:dyDescent="0.2">
      <c r="A2349" s="113"/>
      <c r="B2349" s="120"/>
      <c r="C2349" s="120"/>
      <c r="D2349" s="120"/>
      <c r="E2349" s="120"/>
      <c r="F2349" s="120"/>
      <c r="G2349" s="120"/>
      <c r="H2349" s="120"/>
      <c r="I2349" s="120"/>
      <c r="J2349" s="120"/>
      <c r="K2349" s="120"/>
      <c r="L2349" s="120"/>
      <c r="M2349" s="120"/>
      <c r="N2349" s="120"/>
      <c r="O2349" s="120"/>
      <c r="P2349" s="120"/>
      <c r="Q2349" s="120"/>
      <c r="R2349" s="120"/>
      <c r="S2349" s="120"/>
      <c r="T2349" s="120"/>
      <c r="U2349" s="120"/>
      <c r="V2349" s="120"/>
      <c r="W2349" s="120"/>
      <c r="X2349" s="120"/>
      <c r="Y2349" s="127"/>
      <c r="Z2349" s="127"/>
      <c r="AA2349" s="127"/>
      <c r="AB2349" s="127"/>
      <c r="AC2349" s="127"/>
      <c r="AD2349" s="127"/>
      <c r="AE2349" s="127"/>
      <c r="AF2349" s="127"/>
      <c r="AG2349" s="127"/>
      <c r="AH2349" s="127"/>
      <c r="AI2349" s="127"/>
      <c r="AJ2349" s="127"/>
      <c r="AK2349" s="127"/>
      <c r="AL2349" s="127"/>
      <c r="AM2349" s="127"/>
      <c r="AN2349" s="127"/>
      <c r="AO2349" s="127"/>
      <c r="AP2349" s="127"/>
      <c r="AR2349" s="113"/>
      <c r="AS2349" s="113"/>
      <c r="AT2349" s="113"/>
    </row>
    <row r="2350" spans="1:46" s="114" customFormat="1" x14ac:dyDescent="0.2">
      <c r="A2350" s="113"/>
      <c r="B2350" s="120"/>
      <c r="C2350" s="120"/>
      <c r="D2350" s="120"/>
      <c r="E2350" s="120"/>
      <c r="F2350" s="120"/>
      <c r="G2350" s="120"/>
      <c r="H2350" s="120"/>
      <c r="I2350" s="120"/>
      <c r="J2350" s="120"/>
      <c r="K2350" s="120"/>
      <c r="L2350" s="120"/>
      <c r="M2350" s="120"/>
      <c r="N2350" s="120"/>
      <c r="O2350" s="120"/>
      <c r="P2350" s="120"/>
      <c r="Q2350" s="120"/>
      <c r="R2350" s="120"/>
      <c r="S2350" s="120"/>
      <c r="T2350" s="120"/>
      <c r="U2350" s="120"/>
      <c r="V2350" s="120"/>
      <c r="W2350" s="120"/>
      <c r="X2350" s="120"/>
      <c r="Y2350" s="127"/>
      <c r="Z2350" s="127"/>
      <c r="AA2350" s="127"/>
      <c r="AB2350" s="127"/>
      <c r="AC2350" s="127"/>
      <c r="AD2350" s="127"/>
      <c r="AE2350" s="127"/>
      <c r="AF2350" s="127"/>
      <c r="AG2350" s="127"/>
      <c r="AH2350" s="127"/>
      <c r="AI2350" s="127"/>
      <c r="AJ2350" s="127"/>
      <c r="AK2350" s="127"/>
      <c r="AL2350" s="127"/>
      <c r="AM2350" s="127"/>
      <c r="AN2350" s="127"/>
      <c r="AO2350" s="127"/>
      <c r="AP2350" s="127"/>
      <c r="AR2350" s="113"/>
      <c r="AS2350" s="113"/>
      <c r="AT2350" s="113"/>
    </row>
    <row r="2351" spans="1:46" s="114" customFormat="1" x14ac:dyDescent="0.2">
      <c r="A2351" s="113"/>
      <c r="B2351" s="120"/>
      <c r="C2351" s="120"/>
      <c r="D2351" s="120"/>
      <c r="E2351" s="120"/>
      <c r="F2351" s="120"/>
      <c r="G2351" s="120"/>
      <c r="H2351" s="120"/>
      <c r="I2351" s="120"/>
      <c r="J2351" s="120"/>
      <c r="K2351" s="120"/>
      <c r="L2351" s="120"/>
      <c r="M2351" s="120"/>
      <c r="N2351" s="120"/>
      <c r="O2351" s="120"/>
      <c r="P2351" s="120"/>
      <c r="Q2351" s="120"/>
      <c r="R2351" s="120"/>
      <c r="S2351" s="120"/>
      <c r="T2351" s="120"/>
      <c r="U2351" s="120"/>
      <c r="V2351" s="120"/>
      <c r="W2351" s="120"/>
      <c r="X2351" s="120"/>
      <c r="Y2351" s="127"/>
      <c r="Z2351" s="127"/>
      <c r="AA2351" s="127"/>
      <c r="AB2351" s="127"/>
      <c r="AC2351" s="127"/>
      <c r="AD2351" s="127"/>
      <c r="AE2351" s="127"/>
      <c r="AF2351" s="127"/>
      <c r="AG2351" s="127"/>
      <c r="AH2351" s="127"/>
      <c r="AI2351" s="127"/>
      <c r="AJ2351" s="127"/>
      <c r="AK2351" s="127"/>
      <c r="AL2351" s="127"/>
      <c r="AM2351" s="127"/>
      <c r="AN2351" s="127"/>
      <c r="AO2351" s="127"/>
      <c r="AP2351" s="127"/>
      <c r="AR2351" s="113"/>
      <c r="AS2351" s="113"/>
      <c r="AT2351" s="113"/>
    </row>
    <row r="2352" spans="1:46" s="114" customFormat="1" x14ac:dyDescent="0.2">
      <c r="A2352" s="113"/>
      <c r="B2352" s="120"/>
      <c r="C2352" s="120"/>
      <c r="D2352" s="120"/>
      <c r="E2352" s="120"/>
      <c r="F2352" s="120"/>
      <c r="G2352" s="120"/>
      <c r="H2352" s="120"/>
      <c r="I2352" s="120"/>
      <c r="J2352" s="120"/>
      <c r="K2352" s="120"/>
      <c r="L2352" s="120"/>
      <c r="M2352" s="120"/>
      <c r="N2352" s="120"/>
      <c r="O2352" s="120"/>
      <c r="P2352" s="120"/>
      <c r="Q2352" s="120"/>
      <c r="R2352" s="120"/>
      <c r="S2352" s="120"/>
      <c r="T2352" s="120"/>
      <c r="U2352" s="120"/>
      <c r="V2352" s="120"/>
      <c r="W2352" s="120"/>
      <c r="X2352" s="120"/>
      <c r="Y2352" s="127"/>
      <c r="Z2352" s="127"/>
      <c r="AA2352" s="127"/>
      <c r="AB2352" s="127"/>
      <c r="AC2352" s="127"/>
      <c r="AD2352" s="127"/>
      <c r="AE2352" s="127"/>
      <c r="AF2352" s="127"/>
      <c r="AG2352" s="127"/>
      <c r="AH2352" s="127"/>
      <c r="AI2352" s="127"/>
      <c r="AJ2352" s="127"/>
      <c r="AK2352" s="127"/>
      <c r="AL2352" s="127"/>
      <c r="AM2352" s="127"/>
      <c r="AN2352" s="127"/>
      <c r="AO2352" s="127"/>
      <c r="AP2352" s="127"/>
      <c r="AR2352" s="113"/>
      <c r="AS2352" s="113"/>
      <c r="AT2352" s="113"/>
    </row>
    <row r="2353" spans="1:46" s="114" customFormat="1" x14ac:dyDescent="0.2">
      <c r="A2353" s="113"/>
      <c r="B2353" s="120"/>
      <c r="C2353" s="120"/>
      <c r="D2353" s="120"/>
      <c r="E2353" s="120"/>
      <c r="F2353" s="120"/>
      <c r="G2353" s="120"/>
      <c r="H2353" s="120"/>
      <c r="I2353" s="120"/>
      <c r="J2353" s="120"/>
      <c r="K2353" s="120"/>
      <c r="L2353" s="120"/>
      <c r="M2353" s="120"/>
      <c r="N2353" s="120"/>
      <c r="O2353" s="120"/>
      <c r="P2353" s="120"/>
      <c r="Q2353" s="120"/>
      <c r="R2353" s="120"/>
      <c r="S2353" s="120"/>
      <c r="T2353" s="120"/>
      <c r="U2353" s="120"/>
      <c r="V2353" s="120"/>
      <c r="W2353" s="120"/>
      <c r="X2353" s="120"/>
      <c r="Y2353" s="127"/>
      <c r="Z2353" s="127"/>
      <c r="AA2353" s="127"/>
      <c r="AB2353" s="127"/>
      <c r="AC2353" s="127"/>
      <c r="AD2353" s="127"/>
      <c r="AE2353" s="127"/>
      <c r="AF2353" s="127"/>
      <c r="AG2353" s="127"/>
      <c r="AH2353" s="127"/>
      <c r="AI2353" s="127"/>
      <c r="AJ2353" s="127"/>
      <c r="AK2353" s="127"/>
      <c r="AL2353" s="127"/>
      <c r="AM2353" s="127"/>
      <c r="AN2353" s="127"/>
      <c r="AO2353" s="127"/>
      <c r="AP2353" s="127"/>
      <c r="AR2353" s="113"/>
      <c r="AS2353" s="113"/>
      <c r="AT2353" s="113"/>
    </row>
    <row r="2354" spans="1:46" s="114" customFormat="1" x14ac:dyDescent="0.2">
      <c r="A2354" s="113"/>
      <c r="B2354" s="120"/>
      <c r="C2354" s="120"/>
      <c r="D2354" s="120"/>
      <c r="E2354" s="120"/>
      <c r="F2354" s="120"/>
      <c r="G2354" s="120"/>
      <c r="H2354" s="120"/>
      <c r="I2354" s="120"/>
      <c r="J2354" s="120"/>
      <c r="K2354" s="120"/>
      <c r="L2354" s="120"/>
      <c r="M2354" s="120"/>
      <c r="N2354" s="120"/>
      <c r="O2354" s="120"/>
      <c r="P2354" s="120"/>
      <c r="Q2354" s="120"/>
      <c r="R2354" s="120"/>
      <c r="S2354" s="120"/>
      <c r="T2354" s="120"/>
      <c r="U2354" s="120"/>
      <c r="V2354" s="120"/>
      <c r="W2354" s="120"/>
      <c r="X2354" s="120"/>
      <c r="Y2354" s="127"/>
      <c r="Z2354" s="127"/>
      <c r="AA2354" s="127"/>
      <c r="AB2354" s="127"/>
      <c r="AC2354" s="127"/>
      <c r="AD2354" s="127"/>
      <c r="AE2354" s="127"/>
      <c r="AF2354" s="127"/>
      <c r="AG2354" s="127"/>
      <c r="AH2354" s="127"/>
      <c r="AI2354" s="127"/>
      <c r="AJ2354" s="127"/>
      <c r="AK2354" s="127"/>
      <c r="AL2354" s="127"/>
      <c r="AM2354" s="127"/>
      <c r="AN2354" s="127"/>
      <c r="AO2354" s="127"/>
      <c r="AP2354" s="127"/>
      <c r="AR2354" s="113"/>
      <c r="AS2354" s="113"/>
      <c r="AT2354" s="113"/>
    </row>
    <row r="2355" spans="1:46" s="114" customFormat="1" x14ac:dyDescent="0.2">
      <c r="A2355" s="113"/>
      <c r="B2355" s="120"/>
      <c r="C2355" s="120"/>
      <c r="D2355" s="120"/>
      <c r="E2355" s="120"/>
      <c r="F2355" s="120"/>
      <c r="G2355" s="120"/>
      <c r="H2355" s="120"/>
      <c r="I2355" s="120"/>
      <c r="J2355" s="120"/>
      <c r="K2355" s="120"/>
      <c r="L2355" s="120"/>
      <c r="M2355" s="120"/>
      <c r="N2355" s="120"/>
      <c r="O2355" s="120"/>
      <c r="P2355" s="120"/>
      <c r="Q2355" s="120"/>
      <c r="R2355" s="120"/>
      <c r="S2355" s="120"/>
      <c r="T2355" s="120"/>
      <c r="U2355" s="120"/>
      <c r="V2355" s="120"/>
      <c r="W2355" s="120"/>
      <c r="X2355" s="120"/>
      <c r="Y2355" s="127"/>
      <c r="Z2355" s="127"/>
      <c r="AA2355" s="127"/>
      <c r="AB2355" s="127"/>
      <c r="AC2355" s="127"/>
      <c r="AD2355" s="127"/>
      <c r="AE2355" s="127"/>
      <c r="AF2355" s="127"/>
      <c r="AG2355" s="127"/>
      <c r="AH2355" s="127"/>
      <c r="AI2355" s="127"/>
      <c r="AJ2355" s="127"/>
      <c r="AK2355" s="127"/>
      <c r="AL2355" s="127"/>
      <c r="AM2355" s="127"/>
      <c r="AN2355" s="127"/>
      <c r="AO2355" s="127"/>
      <c r="AP2355" s="127"/>
      <c r="AR2355" s="113"/>
      <c r="AS2355" s="113"/>
      <c r="AT2355" s="113"/>
    </row>
    <row r="2356" spans="1:46" s="114" customFormat="1" x14ac:dyDescent="0.2">
      <c r="A2356" s="113"/>
      <c r="B2356" s="120"/>
      <c r="C2356" s="120"/>
      <c r="D2356" s="120"/>
      <c r="E2356" s="120"/>
      <c r="F2356" s="120"/>
      <c r="G2356" s="120"/>
      <c r="H2356" s="120"/>
      <c r="I2356" s="120"/>
      <c r="J2356" s="120"/>
      <c r="K2356" s="120"/>
      <c r="L2356" s="120"/>
      <c r="M2356" s="120"/>
      <c r="N2356" s="120"/>
      <c r="O2356" s="120"/>
      <c r="P2356" s="120"/>
      <c r="Q2356" s="120"/>
      <c r="R2356" s="120"/>
      <c r="S2356" s="120"/>
      <c r="T2356" s="120"/>
      <c r="U2356" s="120"/>
      <c r="V2356" s="120"/>
      <c r="W2356" s="120"/>
      <c r="X2356" s="120"/>
      <c r="Y2356" s="127"/>
      <c r="Z2356" s="127"/>
      <c r="AA2356" s="127"/>
      <c r="AB2356" s="127"/>
      <c r="AC2356" s="127"/>
      <c r="AD2356" s="127"/>
      <c r="AE2356" s="127"/>
      <c r="AF2356" s="127"/>
      <c r="AG2356" s="127"/>
      <c r="AH2356" s="127"/>
      <c r="AI2356" s="127"/>
      <c r="AJ2356" s="127"/>
      <c r="AK2356" s="127"/>
      <c r="AL2356" s="127"/>
      <c r="AM2356" s="127"/>
      <c r="AN2356" s="127"/>
      <c r="AO2356" s="127"/>
      <c r="AP2356" s="127"/>
      <c r="AR2356" s="113"/>
      <c r="AS2356" s="113"/>
      <c r="AT2356" s="113"/>
    </row>
    <row r="2357" spans="1:46" s="114" customFormat="1" x14ac:dyDescent="0.2">
      <c r="A2357" s="113"/>
      <c r="B2357" s="120"/>
      <c r="C2357" s="120"/>
      <c r="D2357" s="120"/>
      <c r="E2357" s="120"/>
      <c r="F2357" s="120"/>
      <c r="G2357" s="120"/>
      <c r="H2357" s="120"/>
      <c r="I2357" s="120"/>
      <c r="J2357" s="120"/>
      <c r="K2357" s="120"/>
      <c r="L2357" s="120"/>
      <c r="M2357" s="120"/>
      <c r="N2357" s="120"/>
      <c r="O2357" s="120"/>
      <c r="P2357" s="120"/>
      <c r="Q2357" s="120"/>
      <c r="R2357" s="120"/>
      <c r="S2357" s="120"/>
      <c r="T2357" s="120"/>
      <c r="U2357" s="120"/>
      <c r="V2357" s="120"/>
      <c r="W2357" s="120"/>
      <c r="X2357" s="120"/>
      <c r="Y2357" s="127"/>
      <c r="Z2357" s="127"/>
      <c r="AA2357" s="127"/>
      <c r="AB2357" s="127"/>
      <c r="AC2357" s="127"/>
      <c r="AD2357" s="127"/>
      <c r="AE2357" s="127"/>
      <c r="AF2357" s="127"/>
      <c r="AG2357" s="127"/>
      <c r="AH2357" s="127"/>
      <c r="AI2357" s="127"/>
      <c r="AJ2357" s="127"/>
      <c r="AK2357" s="127"/>
      <c r="AL2357" s="127"/>
      <c r="AM2357" s="127"/>
      <c r="AN2357" s="127"/>
      <c r="AO2357" s="127"/>
      <c r="AP2357" s="127"/>
      <c r="AR2357" s="113"/>
      <c r="AS2357" s="113"/>
      <c r="AT2357" s="113"/>
    </row>
    <row r="2358" spans="1:46" s="114" customFormat="1" x14ac:dyDescent="0.2">
      <c r="A2358" s="113"/>
      <c r="B2358" s="120"/>
      <c r="C2358" s="120"/>
      <c r="D2358" s="120"/>
      <c r="E2358" s="120"/>
      <c r="F2358" s="120"/>
      <c r="G2358" s="120"/>
      <c r="H2358" s="120"/>
      <c r="I2358" s="120"/>
      <c r="J2358" s="120"/>
      <c r="K2358" s="120"/>
      <c r="L2358" s="120"/>
      <c r="M2358" s="120"/>
      <c r="N2358" s="120"/>
      <c r="O2358" s="120"/>
      <c r="P2358" s="120"/>
      <c r="Q2358" s="120"/>
      <c r="R2358" s="120"/>
      <c r="S2358" s="120"/>
      <c r="T2358" s="120"/>
      <c r="U2358" s="120"/>
      <c r="V2358" s="120"/>
      <c r="W2358" s="120"/>
      <c r="X2358" s="120"/>
      <c r="Y2358" s="127"/>
      <c r="Z2358" s="127"/>
      <c r="AA2358" s="127"/>
      <c r="AB2358" s="127"/>
      <c r="AC2358" s="127"/>
      <c r="AD2358" s="127"/>
      <c r="AE2358" s="127"/>
      <c r="AF2358" s="127"/>
      <c r="AG2358" s="127"/>
      <c r="AH2358" s="127"/>
      <c r="AI2358" s="127"/>
      <c r="AJ2358" s="127"/>
      <c r="AK2358" s="127"/>
      <c r="AL2358" s="127"/>
      <c r="AM2358" s="127"/>
      <c r="AN2358" s="127"/>
      <c r="AO2358" s="127"/>
      <c r="AP2358" s="127"/>
      <c r="AR2358" s="113"/>
      <c r="AS2358" s="113"/>
      <c r="AT2358" s="113"/>
    </row>
    <row r="2359" spans="1:46" s="114" customFormat="1" x14ac:dyDescent="0.2">
      <c r="A2359" s="113"/>
      <c r="B2359" s="120"/>
      <c r="C2359" s="120"/>
      <c r="D2359" s="120"/>
      <c r="E2359" s="120"/>
      <c r="F2359" s="120"/>
      <c r="G2359" s="120"/>
      <c r="H2359" s="120"/>
      <c r="I2359" s="120"/>
      <c r="J2359" s="120"/>
      <c r="K2359" s="120"/>
      <c r="L2359" s="120"/>
      <c r="M2359" s="120"/>
      <c r="N2359" s="120"/>
      <c r="O2359" s="120"/>
      <c r="P2359" s="120"/>
      <c r="Q2359" s="120"/>
      <c r="R2359" s="120"/>
      <c r="S2359" s="120"/>
      <c r="T2359" s="120"/>
      <c r="U2359" s="120"/>
      <c r="V2359" s="120"/>
      <c r="W2359" s="120"/>
      <c r="X2359" s="120"/>
      <c r="Y2359" s="127"/>
      <c r="Z2359" s="127"/>
      <c r="AA2359" s="127"/>
      <c r="AB2359" s="127"/>
      <c r="AC2359" s="127"/>
      <c r="AD2359" s="127"/>
      <c r="AE2359" s="127"/>
      <c r="AF2359" s="127"/>
      <c r="AG2359" s="127"/>
      <c r="AH2359" s="127"/>
      <c r="AI2359" s="127"/>
      <c r="AJ2359" s="127"/>
      <c r="AK2359" s="127"/>
      <c r="AL2359" s="127"/>
      <c r="AM2359" s="127"/>
      <c r="AN2359" s="127"/>
      <c r="AO2359" s="127"/>
      <c r="AP2359" s="127"/>
      <c r="AR2359" s="113"/>
      <c r="AS2359" s="113"/>
      <c r="AT2359" s="113"/>
    </row>
    <row r="2360" spans="1:46" s="114" customFormat="1" x14ac:dyDescent="0.2">
      <c r="A2360" s="113"/>
      <c r="B2360" s="120"/>
      <c r="C2360" s="120"/>
      <c r="D2360" s="120"/>
      <c r="E2360" s="120"/>
      <c r="F2360" s="120"/>
      <c r="G2360" s="120"/>
      <c r="H2360" s="120"/>
      <c r="I2360" s="120"/>
      <c r="J2360" s="120"/>
      <c r="K2360" s="120"/>
      <c r="L2360" s="120"/>
      <c r="M2360" s="120"/>
      <c r="N2360" s="120"/>
      <c r="O2360" s="120"/>
      <c r="P2360" s="120"/>
      <c r="Q2360" s="120"/>
      <c r="R2360" s="120"/>
      <c r="S2360" s="120"/>
      <c r="T2360" s="120"/>
      <c r="U2360" s="120"/>
      <c r="V2360" s="120"/>
      <c r="W2360" s="120"/>
      <c r="X2360" s="120"/>
      <c r="Y2360" s="127"/>
      <c r="Z2360" s="127"/>
      <c r="AA2360" s="127"/>
      <c r="AB2360" s="127"/>
      <c r="AC2360" s="127"/>
      <c r="AD2360" s="127"/>
      <c r="AE2360" s="127"/>
      <c r="AF2360" s="127"/>
      <c r="AG2360" s="127"/>
      <c r="AH2360" s="127"/>
      <c r="AI2360" s="127"/>
      <c r="AJ2360" s="127"/>
      <c r="AK2360" s="127"/>
      <c r="AL2360" s="127"/>
      <c r="AM2360" s="127"/>
      <c r="AN2360" s="127"/>
      <c r="AO2360" s="127"/>
      <c r="AP2360" s="127"/>
      <c r="AR2360" s="113"/>
      <c r="AS2360" s="113"/>
      <c r="AT2360" s="113"/>
    </row>
    <row r="2361" spans="1:46" s="114" customFormat="1" x14ac:dyDescent="0.2">
      <c r="A2361" s="113"/>
      <c r="B2361" s="120"/>
      <c r="C2361" s="120"/>
      <c r="D2361" s="120"/>
      <c r="E2361" s="120"/>
      <c r="F2361" s="120"/>
      <c r="G2361" s="120"/>
      <c r="H2361" s="120"/>
      <c r="I2361" s="120"/>
      <c r="J2361" s="120"/>
      <c r="K2361" s="120"/>
      <c r="L2361" s="120"/>
      <c r="M2361" s="120"/>
      <c r="N2361" s="120"/>
      <c r="O2361" s="120"/>
      <c r="P2361" s="120"/>
      <c r="Q2361" s="120"/>
      <c r="R2361" s="120"/>
      <c r="S2361" s="120"/>
      <c r="T2361" s="120"/>
      <c r="U2361" s="120"/>
      <c r="V2361" s="120"/>
      <c r="W2361" s="120"/>
      <c r="X2361" s="120"/>
      <c r="Y2361" s="127"/>
      <c r="Z2361" s="127"/>
      <c r="AA2361" s="127"/>
      <c r="AB2361" s="127"/>
      <c r="AC2361" s="127"/>
      <c r="AD2361" s="127"/>
      <c r="AE2361" s="127"/>
      <c r="AF2361" s="127"/>
      <c r="AG2361" s="127"/>
      <c r="AH2361" s="127"/>
      <c r="AI2361" s="127"/>
      <c r="AJ2361" s="127"/>
      <c r="AK2361" s="127"/>
      <c r="AL2361" s="127"/>
      <c r="AM2361" s="127"/>
      <c r="AN2361" s="127"/>
      <c r="AO2361" s="127"/>
      <c r="AP2361" s="127"/>
      <c r="AR2361" s="113"/>
      <c r="AS2361" s="113"/>
      <c r="AT2361" s="113"/>
    </row>
    <row r="2362" spans="1:46" s="114" customFormat="1" x14ac:dyDescent="0.2">
      <c r="A2362" s="113"/>
      <c r="B2362" s="120"/>
      <c r="C2362" s="120"/>
      <c r="D2362" s="120"/>
      <c r="E2362" s="120"/>
      <c r="F2362" s="120"/>
      <c r="G2362" s="120"/>
      <c r="H2362" s="120"/>
      <c r="I2362" s="120"/>
      <c r="J2362" s="120"/>
      <c r="K2362" s="120"/>
      <c r="L2362" s="120"/>
      <c r="M2362" s="120"/>
      <c r="N2362" s="120"/>
      <c r="O2362" s="120"/>
      <c r="P2362" s="120"/>
      <c r="Q2362" s="120"/>
      <c r="R2362" s="120"/>
      <c r="S2362" s="120"/>
      <c r="T2362" s="120"/>
      <c r="U2362" s="120"/>
      <c r="V2362" s="120"/>
      <c r="W2362" s="120"/>
      <c r="X2362" s="120"/>
      <c r="Y2362" s="127"/>
      <c r="Z2362" s="127"/>
      <c r="AA2362" s="127"/>
      <c r="AB2362" s="127"/>
      <c r="AC2362" s="127"/>
      <c r="AD2362" s="127"/>
      <c r="AE2362" s="127"/>
      <c r="AF2362" s="127"/>
      <c r="AG2362" s="127"/>
      <c r="AH2362" s="127"/>
      <c r="AI2362" s="127"/>
      <c r="AJ2362" s="127"/>
      <c r="AK2362" s="127"/>
      <c r="AL2362" s="127"/>
      <c r="AM2362" s="127"/>
      <c r="AN2362" s="127"/>
      <c r="AO2362" s="127"/>
      <c r="AP2362" s="127"/>
      <c r="AR2362" s="113"/>
      <c r="AS2362" s="113"/>
      <c r="AT2362" s="113"/>
    </row>
    <row r="2363" spans="1:46" s="114" customFormat="1" x14ac:dyDescent="0.2">
      <c r="A2363" s="113"/>
      <c r="B2363" s="120"/>
      <c r="C2363" s="120"/>
      <c r="D2363" s="120"/>
      <c r="E2363" s="120"/>
      <c r="F2363" s="120"/>
      <c r="G2363" s="120"/>
      <c r="H2363" s="120"/>
      <c r="I2363" s="120"/>
      <c r="J2363" s="120"/>
      <c r="K2363" s="120"/>
      <c r="L2363" s="120"/>
      <c r="M2363" s="120"/>
      <c r="N2363" s="120"/>
      <c r="O2363" s="120"/>
      <c r="P2363" s="120"/>
      <c r="Q2363" s="120"/>
      <c r="R2363" s="120"/>
      <c r="S2363" s="120"/>
      <c r="T2363" s="120"/>
      <c r="U2363" s="120"/>
      <c r="V2363" s="120"/>
      <c r="W2363" s="120"/>
      <c r="X2363" s="120"/>
      <c r="Y2363" s="127"/>
      <c r="Z2363" s="127"/>
      <c r="AA2363" s="127"/>
      <c r="AB2363" s="127"/>
      <c r="AC2363" s="127"/>
      <c r="AD2363" s="127"/>
      <c r="AE2363" s="127"/>
      <c r="AF2363" s="127"/>
      <c r="AG2363" s="127"/>
      <c r="AH2363" s="127"/>
      <c r="AI2363" s="127"/>
      <c r="AJ2363" s="127"/>
      <c r="AK2363" s="127"/>
      <c r="AL2363" s="127"/>
      <c r="AM2363" s="127"/>
      <c r="AN2363" s="127"/>
      <c r="AO2363" s="127"/>
      <c r="AP2363" s="127"/>
      <c r="AR2363" s="113"/>
      <c r="AS2363" s="113"/>
      <c r="AT2363" s="113"/>
    </row>
    <row r="2364" spans="1:46" s="114" customFormat="1" x14ac:dyDescent="0.2">
      <c r="A2364" s="113"/>
      <c r="B2364" s="120"/>
      <c r="C2364" s="120"/>
      <c r="D2364" s="120"/>
      <c r="E2364" s="120"/>
      <c r="F2364" s="120"/>
      <c r="G2364" s="120"/>
      <c r="H2364" s="120"/>
      <c r="I2364" s="120"/>
      <c r="J2364" s="120"/>
      <c r="K2364" s="120"/>
      <c r="L2364" s="120"/>
      <c r="M2364" s="120"/>
      <c r="N2364" s="120"/>
      <c r="O2364" s="120"/>
      <c r="P2364" s="120"/>
      <c r="Q2364" s="120"/>
      <c r="R2364" s="120"/>
      <c r="S2364" s="120"/>
      <c r="T2364" s="120"/>
      <c r="U2364" s="120"/>
      <c r="V2364" s="120"/>
      <c r="W2364" s="120"/>
      <c r="X2364" s="120"/>
      <c r="Y2364" s="127"/>
      <c r="Z2364" s="127"/>
      <c r="AA2364" s="127"/>
      <c r="AB2364" s="127"/>
      <c r="AC2364" s="127"/>
      <c r="AD2364" s="127"/>
      <c r="AE2364" s="127"/>
      <c r="AF2364" s="127"/>
      <c r="AG2364" s="127"/>
      <c r="AH2364" s="127"/>
      <c r="AI2364" s="127"/>
      <c r="AJ2364" s="127"/>
      <c r="AK2364" s="127"/>
      <c r="AL2364" s="127"/>
      <c r="AM2364" s="127"/>
      <c r="AN2364" s="127"/>
      <c r="AO2364" s="127"/>
      <c r="AP2364" s="127"/>
      <c r="AR2364" s="113"/>
      <c r="AS2364" s="113"/>
      <c r="AT2364" s="113"/>
    </row>
    <row r="2365" spans="1:46" s="114" customFormat="1" x14ac:dyDescent="0.2">
      <c r="A2365" s="113"/>
      <c r="B2365" s="120"/>
      <c r="C2365" s="120"/>
      <c r="D2365" s="120"/>
      <c r="E2365" s="120"/>
      <c r="F2365" s="120"/>
      <c r="G2365" s="120"/>
      <c r="H2365" s="120"/>
      <c r="I2365" s="120"/>
      <c r="J2365" s="120"/>
      <c r="K2365" s="120"/>
      <c r="L2365" s="120"/>
      <c r="M2365" s="120"/>
      <c r="N2365" s="120"/>
      <c r="O2365" s="120"/>
      <c r="P2365" s="120"/>
      <c r="Q2365" s="120"/>
      <c r="R2365" s="120"/>
      <c r="S2365" s="120"/>
      <c r="T2365" s="120"/>
      <c r="U2365" s="120"/>
      <c r="V2365" s="120"/>
      <c r="W2365" s="120"/>
      <c r="X2365" s="120"/>
      <c r="Y2365" s="127"/>
      <c r="Z2365" s="127"/>
      <c r="AA2365" s="127"/>
      <c r="AB2365" s="127"/>
      <c r="AC2365" s="127"/>
      <c r="AD2365" s="127"/>
      <c r="AE2365" s="127"/>
      <c r="AF2365" s="127"/>
      <c r="AG2365" s="127"/>
      <c r="AH2365" s="127"/>
      <c r="AI2365" s="127"/>
      <c r="AJ2365" s="127"/>
      <c r="AK2365" s="127"/>
      <c r="AL2365" s="127"/>
      <c r="AM2365" s="127"/>
      <c r="AN2365" s="127"/>
      <c r="AO2365" s="127"/>
      <c r="AP2365" s="127"/>
      <c r="AR2365" s="113"/>
      <c r="AS2365" s="113"/>
      <c r="AT2365" s="113"/>
    </row>
    <row r="2366" spans="1:46" s="114" customFormat="1" x14ac:dyDescent="0.2">
      <c r="A2366" s="113"/>
      <c r="B2366" s="120"/>
      <c r="C2366" s="120"/>
      <c r="D2366" s="120"/>
      <c r="E2366" s="120"/>
      <c r="F2366" s="120"/>
      <c r="G2366" s="120"/>
      <c r="H2366" s="120"/>
      <c r="I2366" s="120"/>
      <c r="J2366" s="120"/>
      <c r="K2366" s="120"/>
      <c r="L2366" s="120"/>
      <c r="M2366" s="120"/>
      <c r="N2366" s="120"/>
      <c r="O2366" s="120"/>
      <c r="P2366" s="120"/>
      <c r="Q2366" s="120"/>
      <c r="R2366" s="120"/>
      <c r="S2366" s="120"/>
      <c r="T2366" s="120"/>
      <c r="U2366" s="120"/>
      <c r="V2366" s="120"/>
      <c r="W2366" s="120"/>
      <c r="X2366" s="120"/>
      <c r="Y2366" s="127"/>
      <c r="Z2366" s="127"/>
      <c r="AA2366" s="127"/>
      <c r="AB2366" s="127"/>
      <c r="AC2366" s="127"/>
      <c r="AD2366" s="127"/>
      <c r="AE2366" s="127"/>
      <c r="AF2366" s="127"/>
      <c r="AG2366" s="127"/>
      <c r="AH2366" s="127"/>
      <c r="AI2366" s="127"/>
      <c r="AJ2366" s="127"/>
      <c r="AK2366" s="127"/>
      <c r="AL2366" s="127"/>
      <c r="AM2366" s="127"/>
      <c r="AN2366" s="127"/>
      <c r="AO2366" s="127"/>
      <c r="AP2366" s="127"/>
      <c r="AR2366" s="113"/>
      <c r="AS2366" s="113"/>
      <c r="AT2366" s="113"/>
    </row>
    <row r="2367" spans="1:46" s="114" customFormat="1" x14ac:dyDescent="0.2">
      <c r="A2367" s="113"/>
      <c r="B2367" s="120"/>
      <c r="C2367" s="120"/>
      <c r="D2367" s="120"/>
      <c r="E2367" s="120"/>
      <c r="F2367" s="120"/>
      <c r="G2367" s="120"/>
      <c r="H2367" s="120"/>
      <c r="I2367" s="120"/>
      <c r="J2367" s="120"/>
      <c r="K2367" s="120"/>
      <c r="L2367" s="120"/>
      <c r="M2367" s="120"/>
      <c r="N2367" s="120"/>
      <c r="O2367" s="120"/>
      <c r="P2367" s="120"/>
      <c r="Q2367" s="120"/>
      <c r="R2367" s="120"/>
      <c r="S2367" s="120"/>
      <c r="T2367" s="120"/>
      <c r="U2367" s="120"/>
      <c r="V2367" s="120"/>
      <c r="W2367" s="120"/>
      <c r="X2367" s="120"/>
      <c r="Y2367" s="127"/>
      <c r="Z2367" s="127"/>
      <c r="AA2367" s="127"/>
      <c r="AB2367" s="127"/>
      <c r="AC2367" s="127"/>
      <c r="AD2367" s="127"/>
      <c r="AE2367" s="127"/>
      <c r="AF2367" s="127"/>
      <c r="AG2367" s="127"/>
      <c r="AH2367" s="127"/>
      <c r="AI2367" s="127"/>
      <c r="AJ2367" s="127"/>
      <c r="AK2367" s="127"/>
      <c r="AL2367" s="127"/>
      <c r="AM2367" s="127"/>
      <c r="AN2367" s="127"/>
      <c r="AO2367" s="127"/>
      <c r="AP2367" s="127"/>
      <c r="AR2367" s="113"/>
      <c r="AS2367" s="113"/>
      <c r="AT2367" s="113"/>
    </row>
    <row r="2368" spans="1:46" s="114" customFormat="1" x14ac:dyDescent="0.2">
      <c r="A2368" s="113"/>
      <c r="B2368" s="120"/>
      <c r="C2368" s="120"/>
      <c r="D2368" s="120"/>
      <c r="E2368" s="120"/>
      <c r="F2368" s="120"/>
      <c r="G2368" s="120"/>
      <c r="H2368" s="120"/>
      <c r="I2368" s="120"/>
      <c r="J2368" s="120"/>
      <c r="K2368" s="120"/>
      <c r="L2368" s="120"/>
      <c r="M2368" s="120"/>
      <c r="N2368" s="120"/>
      <c r="O2368" s="120"/>
      <c r="P2368" s="120"/>
      <c r="Q2368" s="120"/>
      <c r="R2368" s="120"/>
      <c r="S2368" s="120"/>
      <c r="T2368" s="120"/>
      <c r="U2368" s="120"/>
      <c r="V2368" s="120"/>
      <c r="W2368" s="120"/>
      <c r="X2368" s="120"/>
      <c r="Y2368" s="127"/>
      <c r="Z2368" s="127"/>
      <c r="AA2368" s="127"/>
      <c r="AB2368" s="127"/>
      <c r="AC2368" s="127"/>
      <c r="AD2368" s="127"/>
      <c r="AE2368" s="127"/>
      <c r="AF2368" s="127"/>
      <c r="AG2368" s="127"/>
      <c r="AH2368" s="127"/>
      <c r="AI2368" s="127"/>
      <c r="AJ2368" s="127"/>
      <c r="AK2368" s="127"/>
      <c r="AL2368" s="127"/>
      <c r="AM2368" s="127"/>
      <c r="AN2368" s="127"/>
      <c r="AO2368" s="127"/>
      <c r="AP2368" s="127"/>
      <c r="AR2368" s="113"/>
      <c r="AS2368" s="113"/>
      <c r="AT2368" s="113"/>
    </row>
    <row r="2369" spans="1:46" s="114" customFormat="1" x14ac:dyDescent="0.2">
      <c r="A2369" s="113"/>
      <c r="B2369" s="120"/>
      <c r="C2369" s="120"/>
      <c r="D2369" s="120"/>
      <c r="E2369" s="120"/>
      <c r="F2369" s="120"/>
      <c r="G2369" s="120"/>
      <c r="H2369" s="120"/>
      <c r="I2369" s="120"/>
      <c r="J2369" s="120"/>
      <c r="K2369" s="120"/>
      <c r="L2369" s="120"/>
      <c r="M2369" s="120"/>
      <c r="N2369" s="120"/>
      <c r="O2369" s="120"/>
      <c r="P2369" s="120"/>
      <c r="Q2369" s="120"/>
      <c r="R2369" s="120"/>
      <c r="S2369" s="120"/>
      <c r="T2369" s="120"/>
      <c r="U2369" s="120"/>
      <c r="V2369" s="120"/>
      <c r="W2369" s="120"/>
      <c r="X2369" s="120"/>
      <c r="Y2369" s="127"/>
      <c r="Z2369" s="127"/>
      <c r="AA2369" s="127"/>
      <c r="AB2369" s="127"/>
      <c r="AC2369" s="127"/>
      <c r="AD2369" s="127"/>
      <c r="AE2369" s="127"/>
      <c r="AF2369" s="127"/>
      <c r="AG2369" s="127"/>
      <c r="AH2369" s="127"/>
      <c r="AI2369" s="127"/>
      <c r="AJ2369" s="127"/>
      <c r="AK2369" s="127"/>
      <c r="AL2369" s="127"/>
      <c r="AM2369" s="127"/>
      <c r="AN2369" s="127"/>
      <c r="AO2369" s="127"/>
      <c r="AP2369" s="127"/>
      <c r="AR2369" s="113"/>
      <c r="AS2369" s="113"/>
      <c r="AT2369" s="113"/>
    </row>
    <row r="2370" spans="1:46" s="114" customFormat="1" x14ac:dyDescent="0.2">
      <c r="A2370" s="113"/>
      <c r="B2370" s="120"/>
      <c r="C2370" s="120"/>
      <c r="D2370" s="120"/>
      <c r="E2370" s="120"/>
      <c r="F2370" s="120"/>
      <c r="G2370" s="120"/>
      <c r="H2370" s="120"/>
      <c r="I2370" s="120"/>
      <c r="J2370" s="120"/>
      <c r="K2370" s="120"/>
      <c r="L2370" s="120"/>
      <c r="M2370" s="120"/>
      <c r="N2370" s="120"/>
      <c r="O2370" s="120"/>
      <c r="P2370" s="120"/>
      <c r="Q2370" s="120"/>
      <c r="R2370" s="120"/>
      <c r="S2370" s="120"/>
      <c r="T2370" s="120"/>
      <c r="U2370" s="120"/>
      <c r="V2370" s="120"/>
      <c r="W2370" s="120"/>
      <c r="X2370" s="120"/>
      <c r="Y2370" s="127"/>
      <c r="Z2370" s="127"/>
      <c r="AA2370" s="127"/>
      <c r="AB2370" s="127"/>
      <c r="AC2370" s="127"/>
      <c r="AD2370" s="127"/>
      <c r="AE2370" s="127"/>
      <c r="AF2370" s="127"/>
      <c r="AG2370" s="127"/>
      <c r="AH2370" s="127"/>
      <c r="AI2370" s="127"/>
      <c r="AJ2370" s="127"/>
      <c r="AK2370" s="127"/>
      <c r="AL2370" s="127"/>
      <c r="AM2370" s="127"/>
      <c r="AN2370" s="127"/>
      <c r="AO2370" s="127"/>
      <c r="AP2370" s="127"/>
      <c r="AR2370" s="113"/>
      <c r="AS2370" s="113"/>
      <c r="AT2370" s="113"/>
    </row>
    <row r="2371" spans="1:46" s="114" customFormat="1" x14ac:dyDescent="0.2">
      <c r="A2371" s="113"/>
      <c r="B2371" s="120"/>
      <c r="C2371" s="120"/>
      <c r="D2371" s="120"/>
      <c r="E2371" s="120"/>
      <c r="F2371" s="120"/>
      <c r="G2371" s="120"/>
      <c r="H2371" s="120"/>
      <c r="I2371" s="120"/>
      <c r="J2371" s="120"/>
      <c r="K2371" s="120"/>
      <c r="L2371" s="120"/>
      <c r="M2371" s="120"/>
      <c r="N2371" s="120"/>
      <c r="O2371" s="120"/>
      <c r="P2371" s="120"/>
      <c r="Q2371" s="120"/>
      <c r="R2371" s="120"/>
      <c r="S2371" s="120"/>
      <c r="T2371" s="120"/>
      <c r="U2371" s="120"/>
      <c r="V2371" s="120"/>
      <c r="W2371" s="120"/>
      <c r="X2371" s="120"/>
      <c r="Y2371" s="127"/>
      <c r="Z2371" s="127"/>
      <c r="AA2371" s="127"/>
      <c r="AB2371" s="127"/>
      <c r="AC2371" s="127"/>
      <c r="AD2371" s="127"/>
      <c r="AE2371" s="127"/>
      <c r="AF2371" s="127"/>
      <c r="AG2371" s="127"/>
      <c r="AH2371" s="127"/>
      <c r="AI2371" s="127"/>
      <c r="AJ2371" s="127"/>
      <c r="AK2371" s="127"/>
      <c r="AL2371" s="127"/>
      <c r="AM2371" s="127"/>
      <c r="AN2371" s="127"/>
      <c r="AO2371" s="127"/>
      <c r="AP2371" s="127"/>
      <c r="AR2371" s="113"/>
      <c r="AS2371" s="113"/>
      <c r="AT2371" s="113"/>
    </row>
    <row r="2372" spans="1:46" s="114" customFormat="1" x14ac:dyDescent="0.2">
      <c r="A2372" s="113"/>
      <c r="B2372" s="120"/>
      <c r="C2372" s="120"/>
      <c r="D2372" s="120"/>
      <c r="E2372" s="120"/>
      <c r="F2372" s="120"/>
      <c r="G2372" s="120"/>
      <c r="H2372" s="120"/>
      <c r="I2372" s="120"/>
      <c r="J2372" s="120"/>
      <c r="K2372" s="120"/>
      <c r="L2372" s="120"/>
      <c r="M2372" s="120"/>
      <c r="N2372" s="120"/>
      <c r="O2372" s="120"/>
      <c r="P2372" s="120"/>
      <c r="Q2372" s="120"/>
      <c r="R2372" s="120"/>
      <c r="S2372" s="120"/>
      <c r="T2372" s="120"/>
      <c r="U2372" s="120"/>
      <c r="V2372" s="120"/>
      <c r="W2372" s="120"/>
      <c r="X2372" s="120"/>
      <c r="Y2372" s="127"/>
      <c r="Z2372" s="127"/>
      <c r="AA2372" s="127"/>
      <c r="AB2372" s="127"/>
      <c r="AC2372" s="127"/>
      <c r="AD2372" s="127"/>
      <c r="AE2372" s="127"/>
      <c r="AF2372" s="127"/>
      <c r="AG2372" s="127"/>
      <c r="AH2372" s="127"/>
      <c r="AI2372" s="127"/>
      <c r="AJ2372" s="127"/>
      <c r="AK2372" s="127"/>
      <c r="AL2372" s="127"/>
      <c r="AM2372" s="127"/>
      <c r="AN2372" s="127"/>
      <c r="AO2372" s="127"/>
      <c r="AP2372" s="127"/>
      <c r="AR2372" s="113"/>
      <c r="AS2372" s="113"/>
      <c r="AT2372" s="113"/>
    </row>
    <row r="2373" spans="1:46" s="114" customFormat="1" x14ac:dyDescent="0.2">
      <c r="A2373" s="113"/>
      <c r="B2373" s="120"/>
      <c r="C2373" s="120"/>
      <c r="D2373" s="120"/>
      <c r="E2373" s="120"/>
      <c r="F2373" s="120"/>
      <c r="G2373" s="120"/>
      <c r="H2373" s="120"/>
      <c r="I2373" s="120"/>
      <c r="J2373" s="120"/>
      <c r="K2373" s="120"/>
      <c r="L2373" s="120"/>
      <c r="M2373" s="120"/>
      <c r="N2373" s="120"/>
      <c r="O2373" s="120"/>
      <c r="P2373" s="120"/>
      <c r="Q2373" s="120"/>
      <c r="R2373" s="120"/>
      <c r="S2373" s="120"/>
      <c r="T2373" s="120"/>
      <c r="U2373" s="120"/>
      <c r="V2373" s="120"/>
      <c r="W2373" s="120"/>
      <c r="X2373" s="120"/>
      <c r="Y2373" s="127"/>
      <c r="Z2373" s="127"/>
      <c r="AA2373" s="127"/>
      <c r="AB2373" s="127"/>
      <c r="AC2373" s="127"/>
      <c r="AD2373" s="127"/>
      <c r="AE2373" s="127"/>
      <c r="AF2373" s="127"/>
      <c r="AG2373" s="127"/>
      <c r="AH2373" s="127"/>
      <c r="AI2373" s="127"/>
      <c r="AJ2373" s="127"/>
      <c r="AK2373" s="127"/>
      <c r="AL2373" s="127"/>
      <c r="AM2373" s="127"/>
      <c r="AN2373" s="127"/>
      <c r="AO2373" s="127"/>
      <c r="AP2373" s="127"/>
      <c r="AR2373" s="113"/>
      <c r="AS2373" s="113"/>
      <c r="AT2373" s="113"/>
    </row>
    <row r="2374" spans="1:46" s="114" customFormat="1" x14ac:dyDescent="0.2">
      <c r="A2374" s="113"/>
      <c r="B2374" s="120"/>
      <c r="C2374" s="120"/>
      <c r="D2374" s="120"/>
      <c r="E2374" s="120"/>
      <c r="F2374" s="120"/>
      <c r="G2374" s="120"/>
      <c r="H2374" s="120"/>
      <c r="I2374" s="120"/>
      <c r="J2374" s="120"/>
      <c r="K2374" s="120"/>
      <c r="L2374" s="120"/>
      <c r="M2374" s="120"/>
      <c r="N2374" s="120"/>
      <c r="O2374" s="120"/>
      <c r="P2374" s="120"/>
      <c r="Q2374" s="120"/>
      <c r="R2374" s="120"/>
      <c r="S2374" s="120"/>
      <c r="T2374" s="120"/>
      <c r="U2374" s="120"/>
      <c r="V2374" s="120"/>
      <c r="W2374" s="120"/>
      <c r="X2374" s="120"/>
      <c r="Y2374" s="127"/>
      <c r="Z2374" s="127"/>
      <c r="AA2374" s="127"/>
      <c r="AB2374" s="127"/>
      <c r="AC2374" s="127"/>
      <c r="AD2374" s="127"/>
      <c r="AE2374" s="127"/>
      <c r="AF2374" s="127"/>
      <c r="AG2374" s="127"/>
      <c r="AH2374" s="127"/>
      <c r="AI2374" s="127"/>
      <c r="AJ2374" s="127"/>
      <c r="AK2374" s="127"/>
      <c r="AL2374" s="127"/>
      <c r="AM2374" s="127"/>
      <c r="AN2374" s="127"/>
      <c r="AO2374" s="127"/>
      <c r="AP2374" s="127"/>
      <c r="AR2374" s="113"/>
      <c r="AS2374" s="113"/>
      <c r="AT2374" s="113"/>
    </row>
    <row r="2375" spans="1:46" s="114" customFormat="1" x14ac:dyDescent="0.2">
      <c r="A2375" s="113"/>
      <c r="B2375" s="120"/>
      <c r="C2375" s="120"/>
      <c r="D2375" s="120"/>
      <c r="E2375" s="120"/>
      <c r="F2375" s="120"/>
      <c r="G2375" s="120"/>
      <c r="H2375" s="120"/>
      <c r="I2375" s="120"/>
      <c r="J2375" s="120"/>
      <c r="K2375" s="120"/>
      <c r="L2375" s="120"/>
      <c r="M2375" s="120"/>
      <c r="N2375" s="120"/>
      <c r="O2375" s="120"/>
      <c r="P2375" s="120"/>
      <c r="Q2375" s="120"/>
      <c r="R2375" s="120"/>
      <c r="S2375" s="120"/>
      <c r="T2375" s="120"/>
      <c r="U2375" s="120"/>
      <c r="V2375" s="120"/>
      <c r="W2375" s="120"/>
      <c r="X2375" s="120"/>
      <c r="Y2375" s="127"/>
      <c r="Z2375" s="127"/>
      <c r="AA2375" s="127"/>
      <c r="AB2375" s="127"/>
      <c r="AC2375" s="127"/>
      <c r="AD2375" s="127"/>
      <c r="AE2375" s="127"/>
      <c r="AF2375" s="127"/>
      <c r="AG2375" s="127"/>
      <c r="AH2375" s="127"/>
      <c r="AI2375" s="127"/>
      <c r="AJ2375" s="127"/>
      <c r="AK2375" s="127"/>
      <c r="AL2375" s="127"/>
      <c r="AM2375" s="127"/>
      <c r="AN2375" s="127"/>
      <c r="AO2375" s="127"/>
      <c r="AP2375" s="127"/>
      <c r="AR2375" s="113"/>
      <c r="AS2375" s="113"/>
      <c r="AT2375" s="113"/>
    </row>
    <row r="2376" spans="1:46" s="114" customFormat="1" x14ac:dyDescent="0.2">
      <c r="A2376" s="113"/>
      <c r="B2376" s="120"/>
      <c r="C2376" s="120"/>
      <c r="D2376" s="120"/>
      <c r="E2376" s="120"/>
      <c r="F2376" s="120"/>
      <c r="G2376" s="120"/>
      <c r="H2376" s="120"/>
      <c r="I2376" s="120"/>
      <c r="J2376" s="120"/>
      <c r="K2376" s="120"/>
      <c r="L2376" s="120"/>
      <c r="M2376" s="120"/>
      <c r="N2376" s="120"/>
      <c r="O2376" s="120"/>
      <c r="P2376" s="120"/>
      <c r="Q2376" s="120"/>
      <c r="R2376" s="120"/>
      <c r="S2376" s="120"/>
      <c r="T2376" s="120"/>
      <c r="U2376" s="120"/>
      <c r="V2376" s="120"/>
      <c r="W2376" s="120"/>
      <c r="X2376" s="120"/>
      <c r="Y2376" s="127"/>
      <c r="Z2376" s="127"/>
      <c r="AA2376" s="127"/>
      <c r="AB2376" s="127"/>
      <c r="AC2376" s="127"/>
      <c r="AD2376" s="127"/>
      <c r="AE2376" s="127"/>
      <c r="AF2376" s="127"/>
      <c r="AG2376" s="127"/>
      <c r="AH2376" s="127"/>
      <c r="AI2376" s="127"/>
      <c r="AJ2376" s="127"/>
      <c r="AK2376" s="127"/>
      <c r="AL2376" s="127"/>
      <c r="AM2376" s="127"/>
      <c r="AN2376" s="127"/>
      <c r="AO2376" s="127"/>
      <c r="AP2376" s="127"/>
      <c r="AR2376" s="113"/>
      <c r="AS2376" s="113"/>
      <c r="AT2376" s="113"/>
    </row>
    <row r="2377" spans="1:46" s="114" customFormat="1" x14ac:dyDescent="0.2">
      <c r="A2377" s="113"/>
      <c r="B2377" s="120"/>
      <c r="C2377" s="120"/>
      <c r="D2377" s="120"/>
      <c r="E2377" s="120"/>
      <c r="F2377" s="120"/>
      <c r="G2377" s="120"/>
      <c r="H2377" s="120"/>
      <c r="I2377" s="120"/>
      <c r="J2377" s="120"/>
      <c r="K2377" s="120"/>
      <c r="L2377" s="120"/>
      <c r="M2377" s="120"/>
      <c r="N2377" s="120"/>
      <c r="O2377" s="120"/>
      <c r="P2377" s="120"/>
      <c r="Q2377" s="120"/>
      <c r="R2377" s="120"/>
      <c r="S2377" s="120"/>
      <c r="T2377" s="120"/>
      <c r="U2377" s="120"/>
      <c r="V2377" s="120"/>
      <c r="W2377" s="120"/>
      <c r="X2377" s="120"/>
      <c r="Y2377" s="127"/>
      <c r="Z2377" s="127"/>
      <c r="AA2377" s="127"/>
      <c r="AB2377" s="127"/>
      <c r="AC2377" s="127"/>
      <c r="AD2377" s="127"/>
      <c r="AE2377" s="127"/>
      <c r="AF2377" s="127"/>
      <c r="AG2377" s="127"/>
      <c r="AH2377" s="127"/>
      <c r="AI2377" s="127"/>
      <c r="AJ2377" s="127"/>
      <c r="AK2377" s="127"/>
      <c r="AL2377" s="127"/>
      <c r="AM2377" s="127"/>
      <c r="AN2377" s="127"/>
      <c r="AO2377" s="127"/>
      <c r="AP2377" s="127"/>
      <c r="AR2377" s="113"/>
      <c r="AS2377" s="113"/>
      <c r="AT2377" s="113"/>
    </row>
    <row r="2378" spans="1:46" s="114" customFormat="1" x14ac:dyDescent="0.2">
      <c r="A2378" s="113"/>
      <c r="B2378" s="120"/>
      <c r="C2378" s="120"/>
      <c r="D2378" s="120"/>
      <c r="E2378" s="120"/>
      <c r="F2378" s="120"/>
      <c r="G2378" s="120"/>
      <c r="H2378" s="120"/>
      <c r="I2378" s="120"/>
      <c r="J2378" s="120"/>
      <c r="K2378" s="120"/>
      <c r="L2378" s="120"/>
      <c r="M2378" s="120"/>
      <c r="N2378" s="120"/>
      <c r="O2378" s="120"/>
      <c r="P2378" s="120"/>
      <c r="Q2378" s="120"/>
      <c r="R2378" s="120"/>
      <c r="S2378" s="120"/>
      <c r="T2378" s="120"/>
      <c r="U2378" s="120"/>
      <c r="V2378" s="120"/>
      <c r="W2378" s="120"/>
      <c r="X2378" s="120"/>
      <c r="Y2378" s="127"/>
      <c r="Z2378" s="127"/>
      <c r="AA2378" s="127"/>
      <c r="AB2378" s="127"/>
      <c r="AC2378" s="127"/>
      <c r="AD2378" s="127"/>
      <c r="AE2378" s="127"/>
      <c r="AF2378" s="127"/>
      <c r="AG2378" s="127"/>
      <c r="AH2378" s="127"/>
      <c r="AI2378" s="127"/>
      <c r="AJ2378" s="127"/>
      <c r="AK2378" s="127"/>
      <c r="AL2378" s="127"/>
      <c r="AM2378" s="127"/>
      <c r="AN2378" s="127"/>
      <c r="AO2378" s="127"/>
      <c r="AP2378" s="127"/>
      <c r="AR2378" s="113"/>
      <c r="AS2378" s="113"/>
      <c r="AT2378" s="113"/>
    </row>
    <row r="2379" spans="1:46" s="114" customFormat="1" x14ac:dyDescent="0.2">
      <c r="A2379" s="113"/>
      <c r="B2379" s="120"/>
      <c r="C2379" s="120"/>
      <c r="D2379" s="120"/>
      <c r="E2379" s="120"/>
      <c r="F2379" s="120"/>
      <c r="G2379" s="120"/>
      <c r="H2379" s="120"/>
      <c r="I2379" s="120"/>
      <c r="J2379" s="120"/>
      <c r="K2379" s="120"/>
      <c r="L2379" s="120"/>
      <c r="M2379" s="120"/>
      <c r="N2379" s="120"/>
      <c r="O2379" s="120"/>
      <c r="P2379" s="120"/>
      <c r="Q2379" s="120"/>
      <c r="R2379" s="120"/>
      <c r="S2379" s="120"/>
      <c r="T2379" s="120"/>
      <c r="U2379" s="120"/>
      <c r="V2379" s="120"/>
      <c r="W2379" s="120"/>
      <c r="X2379" s="120"/>
      <c r="Y2379" s="127"/>
      <c r="Z2379" s="127"/>
      <c r="AA2379" s="127"/>
      <c r="AB2379" s="127"/>
      <c r="AC2379" s="127"/>
      <c r="AD2379" s="127"/>
      <c r="AE2379" s="127"/>
      <c r="AF2379" s="127"/>
      <c r="AG2379" s="127"/>
      <c r="AH2379" s="127"/>
      <c r="AI2379" s="127"/>
      <c r="AJ2379" s="127"/>
      <c r="AK2379" s="127"/>
      <c r="AL2379" s="127"/>
      <c r="AM2379" s="127"/>
      <c r="AN2379" s="127"/>
      <c r="AO2379" s="127"/>
      <c r="AP2379" s="127"/>
      <c r="AR2379" s="113"/>
      <c r="AS2379" s="113"/>
      <c r="AT2379" s="113"/>
    </row>
    <row r="2380" spans="1:46" s="114" customFormat="1" x14ac:dyDescent="0.2">
      <c r="A2380" s="113"/>
      <c r="B2380" s="120"/>
      <c r="C2380" s="120"/>
      <c r="D2380" s="120"/>
      <c r="E2380" s="120"/>
      <c r="F2380" s="120"/>
      <c r="G2380" s="120"/>
      <c r="H2380" s="120"/>
      <c r="I2380" s="120"/>
      <c r="J2380" s="120"/>
      <c r="K2380" s="120"/>
      <c r="L2380" s="120"/>
      <c r="M2380" s="120"/>
      <c r="N2380" s="120"/>
      <c r="O2380" s="120"/>
      <c r="P2380" s="120"/>
      <c r="Q2380" s="120"/>
      <c r="R2380" s="120"/>
      <c r="S2380" s="120"/>
      <c r="T2380" s="120"/>
      <c r="U2380" s="120"/>
      <c r="V2380" s="120"/>
      <c r="W2380" s="120"/>
      <c r="X2380" s="120"/>
      <c r="Y2380" s="127"/>
      <c r="Z2380" s="127"/>
      <c r="AA2380" s="127"/>
      <c r="AB2380" s="127"/>
      <c r="AC2380" s="127"/>
      <c r="AD2380" s="127"/>
      <c r="AE2380" s="127"/>
      <c r="AF2380" s="127"/>
      <c r="AG2380" s="127"/>
      <c r="AH2380" s="127"/>
      <c r="AI2380" s="127"/>
      <c r="AJ2380" s="127"/>
      <c r="AK2380" s="127"/>
      <c r="AL2380" s="127"/>
      <c r="AM2380" s="127"/>
      <c r="AN2380" s="127"/>
      <c r="AO2380" s="127"/>
      <c r="AP2380" s="127"/>
      <c r="AR2380" s="113"/>
      <c r="AS2380" s="113"/>
      <c r="AT2380" s="113"/>
    </row>
    <row r="2381" spans="1:46" s="114" customFormat="1" x14ac:dyDescent="0.2">
      <c r="A2381" s="113"/>
      <c r="B2381" s="120"/>
      <c r="C2381" s="120"/>
      <c r="D2381" s="120"/>
      <c r="E2381" s="120"/>
      <c r="F2381" s="120"/>
      <c r="G2381" s="120"/>
      <c r="H2381" s="120"/>
      <c r="I2381" s="120"/>
      <c r="J2381" s="120"/>
      <c r="K2381" s="120"/>
      <c r="L2381" s="120"/>
      <c r="M2381" s="120"/>
      <c r="N2381" s="120"/>
      <c r="O2381" s="120"/>
      <c r="P2381" s="120"/>
      <c r="Q2381" s="120"/>
      <c r="R2381" s="120"/>
      <c r="S2381" s="120"/>
      <c r="T2381" s="120"/>
      <c r="U2381" s="120"/>
      <c r="V2381" s="120"/>
      <c r="W2381" s="120"/>
      <c r="X2381" s="120"/>
      <c r="Y2381" s="127"/>
      <c r="Z2381" s="127"/>
      <c r="AA2381" s="127"/>
      <c r="AB2381" s="127"/>
      <c r="AC2381" s="127"/>
      <c r="AD2381" s="127"/>
      <c r="AE2381" s="127"/>
      <c r="AF2381" s="127"/>
      <c r="AG2381" s="127"/>
      <c r="AH2381" s="127"/>
      <c r="AI2381" s="127"/>
      <c r="AJ2381" s="127"/>
      <c r="AK2381" s="127"/>
      <c r="AL2381" s="127"/>
      <c r="AM2381" s="127"/>
      <c r="AN2381" s="127"/>
      <c r="AO2381" s="127"/>
      <c r="AP2381" s="127"/>
      <c r="AR2381" s="113"/>
      <c r="AS2381" s="113"/>
      <c r="AT2381" s="113"/>
    </row>
    <row r="2382" spans="1:46" s="114" customFormat="1" x14ac:dyDescent="0.2">
      <c r="A2382" s="113"/>
      <c r="B2382" s="120"/>
      <c r="C2382" s="120"/>
      <c r="D2382" s="120"/>
      <c r="E2382" s="120"/>
      <c r="F2382" s="120"/>
      <c r="G2382" s="120"/>
      <c r="H2382" s="120"/>
      <c r="I2382" s="120"/>
      <c r="J2382" s="120"/>
      <c r="K2382" s="120"/>
      <c r="L2382" s="120"/>
      <c r="M2382" s="120"/>
      <c r="N2382" s="120"/>
      <c r="O2382" s="120"/>
      <c r="P2382" s="120"/>
      <c r="Q2382" s="120"/>
      <c r="R2382" s="120"/>
      <c r="S2382" s="120"/>
      <c r="T2382" s="120"/>
      <c r="U2382" s="120"/>
      <c r="V2382" s="120"/>
      <c r="W2382" s="120"/>
      <c r="X2382" s="120"/>
      <c r="Y2382" s="127"/>
      <c r="Z2382" s="127"/>
      <c r="AA2382" s="127"/>
      <c r="AB2382" s="127"/>
      <c r="AC2382" s="127"/>
      <c r="AD2382" s="127"/>
      <c r="AE2382" s="127"/>
      <c r="AF2382" s="127"/>
      <c r="AG2382" s="127"/>
      <c r="AH2382" s="127"/>
      <c r="AI2382" s="127"/>
      <c r="AJ2382" s="127"/>
      <c r="AK2382" s="127"/>
      <c r="AL2382" s="127"/>
      <c r="AM2382" s="127"/>
      <c r="AN2382" s="127"/>
      <c r="AO2382" s="127"/>
      <c r="AP2382" s="127"/>
      <c r="AR2382" s="113"/>
      <c r="AS2382" s="113"/>
      <c r="AT2382" s="113"/>
    </row>
    <row r="2383" spans="1:46" s="114" customFormat="1" x14ac:dyDescent="0.2">
      <c r="A2383" s="113"/>
      <c r="B2383" s="120"/>
      <c r="C2383" s="120"/>
      <c r="D2383" s="120"/>
      <c r="E2383" s="120"/>
      <c r="F2383" s="120"/>
      <c r="G2383" s="120"/>
      <c r="H2383" s="120"/>
      <c r="I2383" s="120"/>
      <c r="J2383" s="120"/>
      <c r="K2383" s="120"/>
      <c r="L2383" s="120"/>
      <c r="M2383" s="120"/>
      <c r="N2383" s="120"/>
      <c r="O2383" s="120"/>
      <c r="P2383" s="120"/>
      <c r="Q2383" s="120"/>
      <c r="R2383" s="120"/>
      <c r="S2383" s="120"/>
      <c r="T2383" s="120"/>
      <c r="U2383" s="120"/>
      <c r="V2383" s="120"/>
      <c r="W2383" s="120"/>
      <c r="X2383" s="120"/>
      <c r="Y2383" s="127"/>
      <c r="Z2383" s="127"/>
      <c r="AA2383" s="127"/>
      <c r="AB2383" s="127"/>
      <c r="AC2383" s="127"/>
      <c r="AD2383" s="127"/>
      <c r="AE2383" s="127"/>
      <c r="AF2383" s="127"/>
      <c r="AG2383" s="127"/>
      <c r="AH2383" s="127"/>
      <c r="AI2383" s="127"/>
      <c r="AJ2383" s="127"/>
      <c r="AK2383" s="127"/>
      <c r="AL2383" s="127"/>
      <c r="AM2383" s="127"/>
      <c r="AN2383" s="127"/>
      <c r="AO2383" s="127"/>
      <c r="AP2383" s="127"/>
      <c r="AR2383" s="113"/>
      <c r="AS2383" s="113"/>
      <c r="AT2383" s="113"/>
    </row>
    <row r="2384" spans="1:46" s="114" customFormat="1" x14ac:dyDescent="0.2">
      <c r="A2384" s="113"/>
      <c r="B2384" s="120"/>
      <c r="C2384" s="120"/>
      <c r="D2384" s="120"/>
      <c r="E2384" s="120"/>
      <c r="F2384" s="120"/>
      <c r="G2384" s="120"/>
      <c r="H2384" s="120"/>
      <c r="I2384" s="120"/>
      <c r="J2384" s="120"/>
      <c r="K2384" s="120"/>
      <c r="L2384" s="120"/>
      <c r="M2384" s="120"/>
      <c r="N2384" s="120"/>
      <c r="O2384" s="120"/>
      <c r="P2384" s="120"/>
      <c r="Q2384" s="120"/>
      <c r="R2384" s="120"/>
      <c r="S2384" s="120"/>
      <c r="T2384" s="120"/>
      <c r="U2384" s="120"/>
      <c r="V2384" s="120"/>
      <c r="W2384" s="120"/>
      <c r="X2384" s="120"/>
      <c r="Y2384" s="127"/>
      <c r="Z2384" s="127"/>
      <c r="AA2384" s="127"/>
      <c r="AB2384" s="127"/>
      <c r="AC2384" s="127"/>
      <c r="AD2384" s="127"/>
      <c r="AE2384" s="127"/>
      <c r="AF2384" s="127"/>
      <c r="AG2384" s="127"/>
      <c r="AH2384" s="127"/>
      <c r="AI2384" s="127"/>
      <c r="AJ2384" s="127"/>
      <c r="AK2384" s="127"/>
      <c r="AL2384" s="127"/>
      <c r="AM2384" s="127"/>
      <c r="AN2384" s="127"/>
      <c r="AO2384" s="127"/>
      <c r="AP2384" s="127"/>
      <c r="AR2384" s="113"/>
      <c r="AS2384" s="113"/>
      <c r="AT2384" s="113"/>
    </row>
    <row r="2385" spans="1:46" s="114" customFormat="1" x14ac:dyDescent="0.2">
      <c r="A2385" s="113"/>
      <c r="B2385" s="120"/>
      <c r="C2385" s="120"/>
      <c r="D2385" s="120"/>
      <c r="E2385" s="120"/>
      <c r="F2385" s="120"/>
      <c r="G2385" s="120"/>
      <c r="H2385" s="120"/>
      <c r="I2385" s="120"/>
      <c r="J2385" s="120"/>
      <c r="K2385" s="120"/>
      <c r="L2385" s="120"/>
      <c r="M2385" s="120"/>
      <c r="N2385" s="120"/>
      <c r="O2385" s="120"/>
      <c r="P2385" s="120"/>
      <c r="Q2385" s="120"/>
      <c r="R2385" s="120"/>
      <c r="S2385" s="120"/>
      <c r="T2385" s="120"/>
      <c r="U2385" s="120"/>
      <c r="V2385" s="120"/>
      <c r="W2385" s="120"/>
      <c r="X2385" s="120"/>
      <c r="Y2385" s="127"/>
      <c r="Z2385" s="127"/>
      <c r="AA2385" s="127"/>
      <c r="AB2385" s="127"/>
      <c r="AC2385" s="127"/>
      <c r="AD2385" s="127"/>
      <c r="AE2385" s="127"/>
      <c r="AF2385" s="127"/>
      <c r="AG2385" s="127"/>
      <c r="AH2385" s="127"/>
      <c r="AI2385" s="127"/>
      <c r="AJ2385" s="127"/>
      <c r="AK2385" s="127"/>
      <c r="AL2385" s="127"/>
      <c r="AM2385" s="127"/>
      <c r="AN2385" s="127"/>
      <c r="AO2385" s="127"/>
      <c r="AP2385" s="127"/>
      <c r="AR2385" s="113"/>
      <c r="AS2385" s="113"/>
      <c r="AT2385" s="113"/>
    </row>
    <row r="2386" spans="1:46" s="114" customFormat="1" x14ac:dyDescent="0.2">
      <c r="A2386" s="113"/>
      <c r="B2386" s="120"/>
      <c r="C2386" s="120"/>
      <c r="D2386" s="120"/>
      <c r="E2386" s="120"/>
      <c r="F2386" s="120"/>
      <c r="G2386" s="120"/>
      <c r="H2386" s="120"/>
      <c r="I2386" s="120"/>
      <c r="J2386" s="120"/>
      <c r="K2386" s="120"/>
      <c r="L2386" s="120"/>
      <c r="M2386" s="120"/>
      <c r="N2386" s="120"/>
      <c r="O2386" s="120"/>
      <c r="P2386" s="120"/>
      <c r="Q2386" s="120"/>
      <c r="R2386" s="120"/>
      <c r="S2386" s="120"/>
      <c r="T2386" s="120"/>
      <c r="U2386" s="120"/>
      <c r="V2386" s="120"/>
      <c r="W2386" s="120"/>
      <c r="X2386" s="120"/>
      <c r="Y2386" s="127"/>
      <c r="Z2386" s="127"/>
      <c r="AA2386" s="127"/>
      <c r="AB2386" s="127"/>
      <c r="AC2386" s="127"/>
      <c r="AD2386" s="127"/>
      <c r="AE2386" s="127"/>
      <c r="AF2386" s="127"/>
      <c r="AG2386" s="127"/>
      <c r="AH2386" s="127"/>
      <c r="AI2386" s="127"/>
      <c r="AJ2386" s="127"/>
      <c r="AK2386" s="127"/>
      <c r="AL2386" s="127"/>
      <c r="AM2386" s="127"/>
      <c r="AN2386" s="127"/>
      <c r="AO2386" s="127"/>
      <c r="AP2386" s="127"/>
      <c r="AR2386" s="113"/>
      <c r="AS2386" s="113"/>
      <c r="AT2386" s="113"/>
    </row>
    <row r="2387" spans="1:46" s="114" customFormat="1" x14ac:dyDescent="0.2">
      <c r="A2387" s="113"/>
      <c r="B2387" s="120"/>
      <c r="C2387" s="120"/>
      <c r="D2387" s="120"/>
      <c r="E2387" s="120"/>
      <c r="F2387" s="120"/>
      <c r="G2387" s="120"/>
      <c r="H2387" s="120"/>
      <c r="I2387" s="120"/>
      <c r="J2387" s="120"/>
      <c r="K2387" s="120"/>
      <c r="L2387" s="120"/>
      <c r="M2387" s="120"/>
      <c r="N2387" s="120"/>
      <c r="O2387" s="120"/>
      <c r="P2387" s="120"/>
      <c r="Q2387" s="120"/>
      <c r="R2387" s="120"/>
      <c r="S2387" s="120"/>
      <c r="T2387" s="120"/>
      <c r="U2387" s="120"/>
      <c r="V2387" s="120"/>
      <c r="W2387" s="120"/>
      <c r="X2387" s="120"/>
      <c r="Y2387" s="127"/>
      <c r="Z2387" s="127"/>
      <c r="AA2387" s="127"/>
      <c r="AB2387" s="127"/>
      <c r="AC2387" s="127"/>
      <c r="AD2387" s="127"/>
      <c r="AE2387" s="127"/>
      <c r="AF2387" s="127"/>
      <c r="AG2387" s="127"/>
      <c r="AH2387" s="127"/>
      <c r="AI2387" s="127"/>
      <c r="AJ2387" s="127"/>
      <c r="AK2387" s="127"/>
      <c r="AL2387" s="127"/>
      <c r="AM2387" s="127"/>
      <c r="AN2387" s="127"/>
      <c r="AO2387" s="127"/>
      <c r="AP2387" s="127"/>
      <c r="AR2387" s="113"/>
      <c r="AS2387" s="113"/>
      <c r="AT2387" s="113"/>
    </row>
    <row r="2388" spans="1:46" s="114" customFormat="1" x14ac:dyDescent="0.2">
      <c r="A2388" s="113"/>
      <c r="B2388" s="120"/>
      <c r="C2388" s="120"/>
      <c r="D2388" s="120"/>
      <c r="E2388" s="120"/>
      <c r="F2388" s="120"/>
      <c r="G2388" s="120"/>
      <c r="H2388" s="120"/>
      <c r="I2388" s="120"/>
      <c r="J2388" s="120"/>
      <c r="K2388" s="120"/>
      <c r="L2388" s="120"/>
      <c r="M2388" s="120"/>
      <c r="N2388" s="120"/>
      <c r="O2388" s="120"/>
      <c r="P2388" s="120"/>
      <c r="Q2388" s="120"/>
      <c r="R2388" s="120"/>
      <c r="S2388" s="120"/>
      <c r="T2388" s="120"/>
      <c r="U2388" s="120"/>
      <c r="V2388" s="120"/>
      <c r="W2388" s="120"/>
      <c r="X2388" s="120"/>
      <c r="Y2388" s="127"/>
      <c r="Z2388" s="127"/>
      <c r="AA2388" s="127"/>
      <c r="AB2388" s="127"/>
      <c r="AC2388" s="127"/>
      <c r="AD2388" s="127"/>
      <c r="AE2388" s="127"/>
      <c r="AF2388" s="127"/>
      <c r="AG2388" s="127"/>
      <c r="AH2388" s="127"/>
      <c r="AI2388" s="127"/>
      <c r="AJ2388" s="127"/>
      <c r="AK2388" s="127"/>
      <c r="AL2388" s="127"/>
      <c r="AM2388" s="127"/>
      <c r="AN2388" s="127"/>
      <c r="AO2388" s="127"/>
      <c r="AP2388" s="127"/>
      <c r="AR2388" s="113"/>
      <c r="AS2388" s="113"/>
      <c r="AT2388" s="113"/>
    </row>
    <row r="2389" spans="1:46" s="114" customFormat="1" x14ac:dyDescent="0.2">
      <c r="A2389" s="113"/>
      <c r="B2389" s="120"/>
      <c r="C2389" s="120"/>
      <c r="D2389" s="120"/>
      <c r="E2389" s="120"/>
      <c r="F2389" s="120"/>
      <c r="G2389" s="120"/>
      <c r="H2389" s="120"/>
      <c r="I2389" s="120"/>
      <c r="J2389" s="120"/>
      <c r="K2389" s="120"/>
      <c r="L2389" s="120"/>
      <c r="M2389" s="120"/>
      <c r="N2389" s="120"/>
      <c r="O2389" s="120"/>
      <c r="P2389" s="120"/>
      <c r="Q2389" s="120"/>
      <c r="R2389" s="120"/>
      <c r="S2389" s="120"/>
      <c r="T2389" s="120"/>
      <c r="U2389" s="120"/>
      <c r="V2389" s="120"/>
      <c r="W2389" s="120"/>
      <c r="X2389" s="120"/>
      <c r="Y2389" s="127"/>
      <c r="Z2389" s="127"/>
      <c r="AA2389" s="127"/>
      <c r="AB2389" s="127"/>
      <c r="AC2389" s="127"/>
      <c r="AD2389" s="127"/>
      <c r="AE2389" s="127"/>
      <c r="AF2389" s="127"/>
      <c r="AG2389" s="127"/>
      <c r="AH2389" s="127"/>
      <c r="AI2389" s="127"/>
      <c r="AJ2389" s="127"/>
      <c r="AK2389" s="127"/>
      <c r="AL2389" s="127"/>
      <c r="AM2389" s="127"/>
      <c r="AN2389" s="127"/>
      <c r="AO2389" s="127"/>
      <c r="AP2389" s="127"/>
      <c r="AR2389" s="113"/>
      <c r="AS2389" s="113"/>
      <c r="AT2389" s="113"/>
    </row>
    <row r="2390" spans="1:46" s="114" customFormat="1" x14ac:dyDescent="0.2">
      <c r="A2390" s="113"/>
      <c r="B2390" s="120"/>
      <c r="C2390" s="120"/>
      <c r="D2390" s="120"/>
      <c r="E2390" s="120"/>
      <c r="F2390" s="120"/>
      <c r="G2390" s="120"/>
      <c r="H2390" s="120"/>
      <c r="I2390" s="120"/>
      <c r="J2390" s="120"/>
      <c r="K2390" s="120"/>
      <c r="L2390" s="120"/>
      <c r="M2390" s="120"/>
      <c r="N2390" s="120"/>
      <c r="O2390" s="120"/>
      <c r="P2390" s="120"/>
      <c r="Q2390" s="120"/>
      <c r="R2390" s="120"/>
      <c r="S2390" s="120"/>
      <c r="T2390" s="120"/>
      <c r="U2390" s="120"/>
      <c r="V2390" s="120"/>
      <c r="W2390" s="120"/>
      <c r="X2390" s="120"/>
      <c r="Y2390" s="127"/>
      <c r="Z2390" s="127"/>
      <c r="AA2390" s="127"/>
      <c r="AB2390" s="127"/>
      <c r="AC2390" s="127"/>
      <c r="AD2390" s="127"/>
      <c r="AE2390" s="127"/>
      <c r="AF2390" s="127"/>
      <c r="AG2390" s="127"/>
      <c r="AH2390" s="127"/>
      <c r="AI2390" s="127"/>
      <c r="AJ2390" s="127"/>
      <c r="AK2390" s="127"/>
      <c r="AL2390" s="127"/>
      <c r="AM2390" s="127"/>
      <c r="AN2390" s="127"/>
      <c r="AO2390" s="127"/>
      <c r="AP2390" s="127"/>
      <c r="AR2390" s="113"/>
      <c r="AS2390" s="113"/>
      <c r="AT2390" s="113"/>
    </row>
    <row r="2391" spans="1:46" s="114" customFormat="1" x14ac:dyDescent="0.2">
      <c r="A2391" s="113"/>
      <c r="B2391" s="120"/>
      <c r="C2391" s="120"/>
      <c r="D2391" s="120"/>
      <c r="E2391" s="120"/>
      <c r="F2391" s="120"/>
      <c r="G2391" s="120"/>
      <c r="H2391" s="120"/>
      <c r="I2391" s="120"/>
      <c r="J2391" s="120"/>
      <c r="K2391" s="120"/>
      <c r="L2391" s="120"/>
      <c r="M2391" s="120"/>
      <c r="N2391" s="120"/>
      <c r="O2391" s="120"/>
      <c r="P2391" s="120"/>
      <c r="Q2391" s="120"/>
      <c r="R2391" s="120"/>
      <c r="S2391" s="120"/>
      <c r="T2391" s="120"/>
      <c r="U2391" s="120"/>
      <c r="V2391" s="120"/>
      <c r="W2391" s="120"/>
      <c r="X2391" s="120"/>
      <c r="Y2391" s="127"/>
      <c r="Z2391" s="127"/>
      <c r="AA2391" s="127"/>
      <c r="AB2391" s="127"/>
      <c r="AC2391" s="127"/>
      <c r="AD2391" s="127"/>
      <c r="AE2391" s="127"/>
      <c r="AF2391" s="127"/>
      <c r="AG2391" s="127"/>
      <c r="AH2391" s="127"/>
      <c r="AI2391" s="127"/>
      <c r="AJ2391" s="127"/>
      <c r="AK2391" s="127"/>
      <c r="AL2391" s="127"/>
      <c r="AM2391" s="127"/>
      <c r="AN2391" s="127"/>
      <c r="AO2391" s="127"/>
      <c r="AP2391" s="127"/>
      <c r="AR2391" s="113"/>
      <c r="AS2391" s="113"/>
      <c r="AT2391" s="113"/>
    </row>
    <row r="2392" spans="1:46" s="114" customFormat="1" x14ac:dyDescent="0.2">
      <c r="A2392" s="113"/>
      <c r="B2392" s="120"/>
      <c r="C2392" s="120"/>
      <c r="D2392" s="120"/>
      <c r="E2392" s="120"/>
      <c r="F2392" s="120"/>
      <c r="G2392" s="120"/>
      <c r="H2392" s="120"/>
      <c r="I2392" s="120"/>
      <c r="J2392" s="120"/>
      <c r="K2392" s="120"/>
      <c r="L2392" s="120"/>
      <c r="M2392" s="120"/>
      <c r="N2392" s="120"/>
      <c r="O2392" s="120"/>
      <c r="P2392" s="120"/>
      <c r="Q2392" s="120"/>
      <c r="R2392" s="120"/>
      <c r="S2392" s="120"/>
      <c r="T2392" s="120"/>
      <c r="U2392" s="120"/>
      <c r="V2392" s="120"/>
      <c r="W2392" s="120"/>
      <c r="X2392" s="120"/>
      <c r="Y2392" s="127"/>
      <c r="Z2392" s="127"/>
      <c r="AA2392" s="127"/>
      <c r="AB2392" s="127"/>
      <c r="AC2392" s="127"/>
      <c r="AD2392" s="127"/>
      <c r="AE2392" s="127"/>
      <c r="AF2392" s="127"/>
      <c r="AG2392" s="127"/>
      <c r="AH2392" s="127"/>
      <c r="AI2392" s="127"/>
      <c r="AJ2392" s="127"/>
      <c r="AK2392" s="127"/>
      <c r="AL2392" s="127"/>
      <c r="AM2392" s="127"/>
      <c r="AN2392" s="127"/>
      <c r="AO2392" s="127"/>
      <c r="AP2392" s="127"/>
      <c r="AR2392" s="113"/>
      <c r="AS2392" s="113"/>
      <c r="AT2392" s="113"/>
    </row>
    <row r="2393" spans="1:46" s="114" customFormat="1" x14ac:dyDescent="0.2">
      <c r="A2393" s="113"/>
      <c r="B2393" s="120"/>
      <c r="C2393" s="120"/>
      <c r="D2393" s="120"/>
      <c r="E2393" s="120"/>
      <c r="F2393" s="120"/>
      <c r="G2393" s="120"/>
      <c r="H2393" s="120"/>
      <c r="I2393" s="120"/>
      <c r="J2393" s="120"/>
      <c r="K2393" s="120"/>
      <c r="L2393" s="120"/>
      <c r="M2393" s="120"/>
      <c r="N2393" s="120"/>
      <c r="O2393" s="120"/>
      <c r="P2393" s="120"/>
      <c r="Q2393" s="120"/>
      <c r="R2393" s="120"/>
      <c r="S2393" s="120"/>
      <c r="T2393" s="120"/>
      <c r="U2393" s="120"/>
      <c r="V2393" s="120"/>
      <c r="W2393" s="120"/>
      <c r="X2393" s="120"/>
      <c r="Y2393" s="127"/>
      <c r="Z2393" s="127"/>
      <c r="AA2393" s="127"/>
      <c r="AB2393" s="127"/>
      <c r="AC2393" s="127"/>
      <c r="AD2393" s="127"/>
      <c r="AE2393" s="127"/>
      <c r="AF2393" s="127"/>
      <c r="AG2393" s="127"/>
      <c r="AH2393" s="127"/>
      <c r="AI2393" s="127"/>
      <c r="AJ2393" s="127"/>
      <c r="AK2393" s="127"/>
      <c r="AL2393" s="127"/>
      <c r="AM2393" s="127"/>
      <c r="AN2393" s="127"/>
      <c r="AO2393" s="127"/>
      <c r="AP2393" s="127"/>
      <c r="AR2393" s="113"/>
      <c r="AS2393" s="113"/>
      <c r="AT2393" s="113"/>
    </row>
    <row r="2394" spans="1:46" s="114" customFormat="1" x14ac:dyDescent="0.2">
      <c r="A2394" s="113"/>
      <c r="B2394" s="120"/>
      <c r="C2394" s="120"/>
      <c r="D2394" s="120"/>
      <c r="E2394" s="120"/>
      <c r="F2394" s="120"/>
      <c r="G2394" s="120"/>
      <c r="H2394" s="120"/>
      <c r="I2394" s="120"/>
      <c r="J2394" s="120"/>
      <c r="K2394" s="120"/>
      <c r="L2394" s="120"/>
      <c r="M2394" s="120"/>
      <c r="N2394" s="120"/>
      <c r="O2394" s="120"/>
      <c r="P2394" s="120"/>
      <c r="Q2394" s="120"/>
      <c r="R2394" s="120"/>
      <c r="S2394" s="120"/>
      <c r="T2394" s="120"/>
      <c r="U2394" s="120"/>
      <c r="V2394" s="120"/>
      <c r="W2394" s="120"/>
      <c r="X2394" s="120"/>
      <c r="Y2394" s="127"/>
      <c r="Z2394" s="127"/>
      <c r="AA2394" s="127"/>
      <c r="AB2394" s="127"/>
      <c r="AC2394" s="127"/>
      <c r="AD2394" s="127"/>
      <c r="AE2394" s="127"/>
      <c r="AF2394" s="127"/>
      <c r="AG2394" s="127"/>
      <c r="AH2394" s="127"/>
      <c r="AI2394" s="127"/>
      <c r="AJ2394" s="127"/>
      <c r="AK2394" s="127"/>
      <c r="AL2394" s="127"/>
      <c r="AM2394" s="127"/>
      <c r="AN2394" s="127"/>
      <c r="AO2394" s="127"/>
      <c r="AP2394" s="127"/>
      <c r="AR2394" s="113"/>
      <c r="AS2394" s="113"/>
      <c r="AT2394" s="113"/>
    </row>
    <row r="2395" spans="1:46" s="114" customFormat="1" x14ac:dyDescent="0.2">
      <c r="A2395" s="113"/>
      <c r="B2395" s="120"/>
      <c r="C2395" s="120"/>
      <c r="D2395" s="120"/>
      <c r="E2395" s="120"/>
      <c r="F2395" s="120"/>
      <c r="G2395" s="120"/>
      <c r="H2395" s="120"/>
      <c r="I2395" s="120"/>
      <c r="J2395" s="120"/>
      <c r="K2395" s="120"/>
      <c r="L2395" s="120"/>
      <c r="M2395" s="120"/>
      <c r="N2395" s="120"/>
      <c r="O2395" s="120"/>
      <c r="P2395" s="120"/>
      <c r="Q2395" s="120"/>
      <c r="R2395" s="120"/>
      <c r="S2395" s="120"/>
      <c r="T2395" s="120"/>
      <c r="U2395" s="120"/>
      <c r="V2395" s="120"/>
      <c r="W2395" s="120"/>
      <c r="X2395" s="120"/>
      <c r="Y2395" s="127"/>
      <c r="Z2395" s="127"/>
      <c r="AA2395" s="127"/>
      <c r="AB2395" s="127"/>
      <c r="AC2395" s="127"/>
      <c r="AD2395" s="127"/>
      <c r="AE2395" s="127"/>
      <c r="AF2395" s="127"/>
      <c r="AG2395" s="127"/>
      <c r="AH2395" s="127"/>
      <c r="AI2395" s="127"/>
      <c r="AJ2395" s="127"/>
      <c r="AK2395" s="127"/>
      <c r="AL2395" s="127"/>
      <c r="AM2395" s="127"/>
      <c r="AN2395" s="127"/>
      <c r="AO2395" s="127"/>
      <c r="AP2395" s="127"/>
      <c r="AR2395" s="113"/>
      <c r="AS2395" s="113"/>
      <c r="AT2395" s="113"/>
    </row>
    <row r="2396" spans="1:46" s="114" customFormat="1" x14ac:dyDescent="0.2">
      <c r="A2396" s="113"/>
      <c r="B2396" s="120"/>
      <c r="C2396" s="120"/>
      <c r="D2396" s="120"/>
      <c r="E2396" s="120"/>
      <c r="F2396" s="120"/>
      <c r="G2396" s="120"/>
      <c r="H2396" s="120"/>
      <c r="I2396" s="120"/>
      <c r="J2396" s="120"/>
      <c r="K2396" s="120"/>
      <c r="L2396" s="120"/>
      <c r="M2396" s="120"/>
      <c r="N2396" s="120"/>
      <c r="O2396" s="120"/>
      <c r="P2396" s="120"/>
      <c r="Q2396" s="120"/>
      <c r="R2396" s="120"/>
      <c r="S2396" s="120"/>
      <c r="T2396" s="120"/>
      <c r="U2396" s="120"/>
      <c r="V2396" s="120"/>
      <c r="W2396" s="120"/>
      <c r="X2396" s="120"/>
      <c r="Y2396" s="127"/>
      <c r="Z2396" s="127"/>
      <c r="AA2396" s="127"/>
      <c r="AB2396" s="127"/>
      <c r="AC2396" s="127"/>
      <c r="AD2396" s="127"/>
      <c r="AE2396" s="127"/>
      <c r="AF2396" s="127"/>
      <c r="AG2396" s="127"/>
      <c r="AH2396" s="127"/>
      <c r="AI2396" s="127"/>
      <c r="AJ2396" s="127"/>
      <c r="AK2396" s="127"/>
      <c r="AL2396" s="127"/>
      <c r="AM2396" s="127"/>
      <c r="AN2396" s="127"/>
      <c r="AO2396" s="127"/>
      <c r="AP2396" s="127"/>
      <c r="AR2396" s="113"/>
      <c r="AS2396" s="113"/>
      <c r="AT2396" s="113"/>
    </row>
    <row r="2397" spans="1:46" s="114" customFormat="1" x14ac:dyDescent="0.2">
      <c r="A2397" s="113"/>
      <c r="B2397" s="120"/>
      <c r="C2397" s="120"/>
      <c r="D2397" s="120"/>
      <c r="E2397" s="120"/>
      <c r="F2397" s="120"/>
      <c r="G2397" s="120"/>
      <c r="H2397" s="120"/>
      <c r="I2397" s="120"/>
      <c r="J2397" s="120"/>
      <c r="K2397" s="120"/>
      <c r="L2397" s="120"/>
      <c r="M2397" s="120"/>
      <c r="N2397" s="120"/>
      <c r="O2397" s="120"/>
      <c r="P2397" s="120"/>
      <c r="Q2397" s="120"/>
      <c r="R2397" s="120"/>
      <c r="S2397" s="120"/>
      <c r="T2397" s="120"/>
      <c r="U2397" s="120"/>
      <c r="V2397" s="120"/>
      <c r="W2397" s="120"/>
      <c r="X2397" s="120"/>
      <c r="Y2397" s="127"/>
      <c r="Z2397" s="127"/>
      <c r="AA2397" s="127"/>
      <c r="AB2397" s="127"/>
      <c r="AC2397" s="127"/>
      <c r="AD2397" s="127"/>
      <c r="AE2397" s="127"/>
      <c r="AF2397" s="127"/>
      <c r="AG2397" s="127"/>
      <c r="AH2397" s="127"/>
      <c r="AI2397" s="127"/>
      <c r="AJ2397" s="127"/>
      <c r="AK2397" s="127"/>
      <c r="AL2397" s="127"/>
      <c r="AM2397" s="127"/>
      <c r="AN2397" s="127"/>
      <c r="AO2397" s="127"/>
      <c r="AP2397" s="127"/>
      <c r="AR2397" s="113"/>
      <c r="AS2397" s="113"/>
      <c r="AT2397" s="113"/>
    </row>
    <row r="2398" spans="1:46" s="114" customFormat="1" x14ac:dyDescent="0.2">
      <c r="A2398" s="113"/>
      <c r="B2398" s="120"/>
      <c r="C2398" s="120"/>
      <c r="D2398" s="120"/>
      <c r="E2398" s="120"/>
      <c r="F2398" s="120"/>
      <c r="G2398" s="120"/>
      <c r="H2398" s="120"/>
      <c r="I2398" s="120"/>
      <c r="J2398" s="120"/>
      <c r="K2398" s="120"/>
      <c r="L2398" s="120"/>
      <c r="M2398" s="120"/>
      <c r="N2398" s="120"/>
      <c r="O2398" s="120"/>
      <c r="P2398" s="120"/>
      <c r="Q2398" s="120"/>
      <c r="R2398" s="120"/>
      <c r="S2398" s="120"/>
      <c r="T2398" s="120"/>
      <c r="U2398" s="120"/>
      <c r="V2398" s="120"/>
      <c r="W2398" s="120"/>
      <c r="X2398" s="120"/>
      <c r="Y2398" s="127"/>
      <c r="Z2398" s="127"/>
      <c r="AA2398" s="127"/>
      <c r="AB2398" s="127"/>
      <c r="AC2398" s="127"/>
      <c r="AD2398" s="127"/>
      <c r="AE2398" s="127"/>
      <c r="AF2398" s="127"/>
      <c r="AG2398" s="127"/>
      <c r="AH2398" s="127"/>
      <c r="AI2398" s="127"/>
      <c r="AJ2398" s="127"/>
      <c r="AK2398" s="127"/>
      <c r="AL2398" s="127"/>
      <c r="AM2398" s="127"/>
      <c r="AN2398" s="127"/>
      <c r="AO2398" s="127"/>
      <c r="AP2398" s="127"/>
      <c r="AR2398" s="113"/>
      <c r="AS2398" s="113"/>
      <c r="AT2398" s="113"/>
    </row>
    <row r="2399" spans="1:46" s="114" customFormat="1" x14ac:dyDescent="0.2">
      <c r="A2399" s="113"/>
      <c r="B2399" s="120"/>
      <c r="C2399" s="120"/>
      <c r="D2399" s="120"/>
      <c r="E2399" s="120"/>
      <c r="F2399" s="120"/>
      <c r="G2399" s="120"/>
      <c r="H2399" s="120"/>
      <c r="I2399" s="120"/>
      <c r="J2399" s="120"/>
      <c r="K2399" s="120"/>
      <c r="L2399" s="120"/>
      <c r="M2399" s="120"/>
      <c r="N2399" s="120"/>
      <c r="O2399" s="120"/>
      <c r="P2399" s="120"/>
      <c r="Q2399" s="120"/>
      <c r="R2399" s="120"/>
      <c r="S2399" s="120"/>
      <c r="T2399" s="120"/>
      <c r="U2399" s="120"/>
      <c r="V2399" s="120"/>
      <c r="W2399" s="120"/>
      <c r="X2399" s="120"/>
      <c r="Y2399" s="127"/>
      <c r="Z2399" s="127"/>
      <c r="AA2399" s="127"/>
      <c r="AB2399" s="127"/>
      <c r="AC2399" s="127"/>
      <c r="AD2399" s="127"/>
      <c r="AE2399" s="127"/>
      <c r="AF2399" s="127"/>
      <c r="AG2399" s="127"/>
      <c r="AH2399" s="127"/>
      <c r="AI2399" s="127"/>
      <c r="AJ2399" s="127"/>
      <c r="AK2399" s="127"/>
      <c r="AL2399" s="127"/>
      <c r="AM2399" s="127"/>
      <c r="AN2399" s="127"/>
      <c r="AO2399" s="127"/>
      <c r="AP2399" s="127"/>
      <c r="AR2399" s="113"/>
      <c r="AS2399" s="113"/>
      <c r="AT2399" s="113"/>
    </row>
    <row r="2400" spans="1:46" s="114" customFormat="1" x14ac:dyDescent="0.2">
      <c r="A2400" s="113"/>
      <c r="B2400" s="120"/>
      <c r="C2400" s="120"/>
      <c r="D2400" s="120"/>
      <c r="E2400" s="120"/>
      <c r="F2400" s="120"/>
      <c r="G2400" s="120"/>
      <c r="H2400" s="120"/>
      <c r="I2400" s="120"/>
      <c r="J2400" s="120"/>
      <c r="K2400" s="120"/>
      <c r="L2400" s="120"/>
      <c r="M2400" s="120"/>
      <c r="N2400" s="120"/>
      <c r="O2400" s="120"/>
      <c r="P2400" s="120"/>
      <c r="Q2400" s="120"/>
      <c r="R2400" s="120"/>
      <c r="S2400" s="120"/>
      <c r="T2400" s="120"/>
      <c r="U2400" s="120"/>
      <c r="V2400" s="120"/>
      <c r="W2400" s="120"/>
      <c r="X2400" s="120"/>
      <c r="Y2400" s="127"/>
      <c r="Z2400" s="127"/>
      <c r="AA2400" s="127"/>
      <c r="AB2400" s="127"/>
      <c r="AC2400" s="127"/>
      <c r="AD2400" s="127"/>
      <c r="AE2400" s="127"/>
      <c r="AF2400" s="127"/>
      <c r="AG2400" s="127"/>
      <c r="AH2400" s="127"/>
      <c r="AI2400" s="127"/>
      <c r="AJ2400" s="127"/>
      <c r="AK2400" s="127"/>
      <c r="AL2400" s="127"/>
      <c r="AM2400" s="127"/>
      <c r="AN2400" s="127"/>
      <c r="AO2400" s="127"/>
      <c r="AP2400" s="127"/>
      <c r="AR2400" s="113"/>
      <c r="AS2400" s="113"/>
      <c r="AT2400" s="113"/>
    </row>
    <row r="2401" spans="1:46" s="114" customFormat="1" x14ac:dyDescent="0.2">
      <c r="A2401" s="113"/>
      <c r="B2401" s="120"/>
      <c r="C2401" s="120"/>
      <c r="D2401" s="120"/>
      <c r="E2401" s="120"/>
      <c r="F2401" s="120"/>
      <c r="G2401" s="120"/>
      <c r="H2401" s="120"/>
      <c r="I2401" s="120"/>
      <c r="J2401" s="120"/>
      <c r="K2401" s="120"/>
      <c r="L2401" s="120"/>
      <c r="M2401" s="120"/>
      <c r="N2401" s="120"/>
      <c r="O2401" s="120"/>
      <c r="P2401" s="120"/>
      <c r="Q2401" s="120"/>
      <c r="R2401" s="120"/>
      <c r="S2401" s="120"/>
      <c r="T2401" s="120"/>
      <c r="U2401" s="120"/>
      <c r="V2401" s="120"/>
      <c r="W2401" s="120"/>
      <c r="X2401" s="120"/>
      <c r="Y2401" s="127"/>
      <c r="Z2401" s="127"/>
      <c r="AA2401" s="127"/>
      <c r="AB2401" s="127"/>
      <c r="AC2401" s="127"/>
      <c r="AD2401" s="127"/>
      <c r="AE2401" s="127"/>
      <c r="AF2401" s="127"/>
      <c r="AG2401" s="127"/>
      <c r="AH2401" s="127"/>
      <c r="AI2401" s="127"/>
      <c r="AJ2401" s="127"/>
      <c r="AK2401" s="127"/>
      <c r="AL2401" s="127"/>
      <c r="AM2401" s="127"/>
      <c r="AN2401" s="127"/>
      <c r="AO2401" s="127"/>
      <c r="AP2401" s="127"/>
      <c r="AR2401" s="113"/>
      <c r="AS2401" s="113"/>
      <c r="AT2401" s="113"/>
    </row>
    <row r="2402" spans="1:46" s="114" customFormat="1" x14ac:dyDescent="0.2">
      <c r="A2402" s="113"/>
      <c r="B2402" s="120"/>
      <c r="C2402" s="120"/>
      <c r="D2402" s="120"/>
      <c r="E2402" s="120"/>
      <c r="F2402" s="120"/>
      <c r="G2402" s="120"/>
      <c r="H2402" s="120"/>
      <c r="I2402" s="120"/>
      <c r="J2402" s="120"/>
      <c r="K2402" s="120"/>
      <c r="L2402" s="120"/>
      <c r="M2402" s="120"/>
      <c r="N2402" s="120"/>
      <c r="O2402" s="120"/>
      <c r="P2402" s="120"/>
      <c r="Q2402" s="120"/>
      <c r="R2402" s="120"/>
      <c r="S2402" s="120"/>
      <c r="T2402" s="120"/>
      <c r="U2402" s="120"/>
      <c r="V2402" s="120"/>
      <c r="W2402" s="120"/>
      <c r="X2402" s="120"/>
      <c r="Y2402" s="127"/>
      <c r="Z2402" s="127"/>
      <c r="AA2402" s="127"/>
      <c r="AB2402" s="127"/>
      <c r="AC2402" s="127"/>
      <c r="AD2402" s="127"/>
      <c r="AE2402" s="127"/>
      <c r="AF2402" s="127"/>
      <c r="AG2402" s="127"/>
      <c r="AH2402" s="127"/>
      <c r="AI2402" s="127"/>
      <c r="AJ2402" s="127"/>
      <c r="AK2402" s="127"/>
      <c r="AL2402" s="127"/>
      <c r="AM2402" s="127"/>
      <c r="AN2402" s="127"/>
      <c r="AO2402" s="127"/>
      <c r="AP2402" s="127"/>
      <c r="AR2402" s="113"/>
      <c r="AS2402" s="113"/>
      <c r="AT2402" s="113"/>
    </row>
    <row r="2403" spans="1:46" s="114" customFormat="1" x14ac:dyDescent="0.2">
      <c r="A2403" s="113"/>
      <c r="B2403" s="120"/>
      <c r="C2403" s="120"/>
      <c r="D2403" s="120"/>
      <c r="E2403" s="120"/>
      <c r="F2403" s="120"/>
      <c r="G2403" s="120"/>
      <c r="H2403" s="120"/>
      <c r="I2403" s="120"/>
      <c r="J2403" s="120"/>
      <c r="K2403" s="120"/>
      <c r="L2403" s="120"/>
      <c r="M2403" s="120"/>
      <c r="N2403" s="120"/>
      <c r="O2403" s="120"/>
      <c r="P2403" s="120"/>
      <c r="Q2403" s="120"/>
      <c r="R2403" s="120"/>
      <c r="S2403" s="120"/>
      <c r="T2403" s="120"/>
      <c r="U2403" s="120"/>
      <c r="V2403" s="120"/>
      <c r="W2403" s="120"/>
      <c r="X2403" s="120"/>
      <c r="Y2403" s="127"/>
      <c r="Z2403" s="127"/>
      <c r="AA2403" s="127"/>
      <c r="AB2403" s="127"/>
      <c r="AC2403" s="127"/>
      <c r="AD2403" s="127"/>
      <c r="AE2403" s="127"/>
      <c r="AF2403" s="127"/>
      <c r="AG2403" s="127"/>
      <c r="AH2403" s="127"/>
      <c r="AI2403" s="127"/>
      <c r="AJ2403" s="127"/>
      <c r="AK2403" s="127"/>
      <c r="AL2403" s="127"/>
      <c r="AM2403" s="127"/>
      <c r="AN2403" s="127"/>
      <c r="AO2403" s="127"/>
      <c r="AP2403" s="127"/>
      <c r="AR2403" s="113"/>
      <c r="AS2403" s="113"/>
      <c r="AT2403" s="113"/>
    </row>
    <row r="2404" spans="1:46" s="114" customFormat="1" x14ac:dyDescent="0.2">
      <c r="A2404" s="113"/>
      <c r="B2404" s="120"/>
      <c r="C2404" s="120"/>
      <c r="D2404" s="120"/>
      <c r="E2404" s="120"/>
      <c r="F2404" s="120"/>
      <c r="G2404" s="120"/>
      <c r="H2404" s="120"/>
      <c r="I2404" s="120"/>
      <c r="J2404" s="120"/>
      <c r="K2404" s="120"/>
      <c r="L2404" s="120"/>
      <c r="M2404" s="120"/>
      <c r="N2404" s="120"/>
      <c r="O2404" s="120"/>
      <c r="P2404" s="120"/>
      <c r="Q2404" s="120"/>
      <c r="R2404" s="120"/>
      <c r="S2404" s="120"/>
      <c r="T2404" s="120"/>
      <c r="U2404" s="120"/>
      <c r="V2404" s="120"/>
      <c r="W2404" s="120"/>
      <c r="X2404" s="120"/>
      <c r="Y2404" s="127"/>
      <c r="Z2404" s="127"/>
      <c r="AA2404" s="127"/>
      <c r="AB2404" s="127"/>
      <c r="AC2404" s="127"/>
      <c r="AD2404" s="127"/>
      <c r="AE2404" s="127"/>
      <c r="AF2404" s="127"/>
      <c r="AG2404" s="127"/>
      <c r="AH2404" s="127"/>
      <c r="AI2404" s="127"/>
      <c r="AJ2404" s="127"/>
      <c r="AK2404" s="127"/>
      <c r="AL2404" s="127"/>
      <c r="AM2404" s="127"/>
      <c r="AN2404" s="127"/>
      <c r="AO2404" s="127"/>
      <c r="AP2404" s="127"/>
      <c r="AR2404" s="113"/>
      <c r="AS2404" s="113"/>
      <c r="AT2404" s="113"/>
    </row>
    <row r="2405" spans="1:46" s="114" customFormat="1" x14ac:dyDescent="0.2">
      <c r="A2405" s="113"/>
      <c r="B2405" s="120"/>
      <c r="C2405" s="120"/>
      <c r="D2405" s="120"/>
      <c r="E2405" s="120"/>
      <c r="F2405" s="120"/>
      <c r="G2405" s="120"/>
      <c r="H2405" s="120"/>
      <c r="I2405" s="120"/>
      <c r="J2405" s="120"/>
      <c r="K2405" s="120"/>
      <c r="L2405" s="120"/>
      <c r="M2405" s="120"/>
      <c r="N2405" s="120"/>
      <c r="O2405" s="120"/>
      <c r="P2405" s="120"/>
      <c r="Q2405" s="120"/>
      <c r="R2405" s="120"/>
      <c r="S2405" s="120"/>
      <c r="T2405" s="120"/>
      <c r="U2405" s="120"/>
      <c r="V2405" s="120"/>
      <c r="W2405" s="120"/>
      <c r="X2405" s="120"/>
      <c r="Y2405" s="127"/>
      <c r="Z2405" s="127"/>
      <c r="AA2405" s="127"/>
      <c r="AB2405" s="127"/>
      <c r="AC2405" s="127"/>
      <c r="AD2405" s="127"/>
      <c r="AE2405" s="127"/>
      <c r="AF2405" s="127"/>
      <c r="AG2405" s="127"/>
      <c r="AH2405" s="127"/>
      <c r="AI2405" s="127"/>
      <c r="AJ2405" s="127"/>
      <c r="AK2405" s="127"/>
      <c r="AL2405" s="127"/>
      <c r="AM2405" s="127"/>
      <c r="AN2405" s="127"/>
      <c r="AO2405" s="127"/>
      <c r="AP2405" s="127"/>
      <c r="AR2405" s="113"/>
      <c r="AS2405" s="113"/>
      <c r="AT2405" s="113"/>
    </row>
    <row r="2406" spans="1:46" s="114" customFormat="1" x14ac:dyDescent="0.2">
      <c r="A2406" s="113"/>
      <c r="B2406" s="120"/>
      <c r="C2406" s="120"/>
      <c r="D2406" s="120"/>
      <c r="E2406" s="120"/>
      <c r="F2406" s="120"/>
      <c r="G2406" s="120"/>
      <c r="H2406" s="120"/>
      <c r="I2406" s="120"/>
      <c r="J2406" s="120"/>
      <c r="K2406" s="120"/>
      <c r="L2406" s="120"/>
      <c r="M2406" s="120"/>
      <c r="N2406" s="120"/>
      <c r="O2406" s="120"/>
      <c r="P2406" s="120"/>
      <c r="Q2406" s="120"/>
      <c r="R2406" s="120"/>
      <c r="S2406" s="120"/>
      <c r="T2406" s="120"/>
      <c r="U2406" s="120"/>
      <c r="V2406" s="120"/>
      <c r="W2406" s="120"/>
      <c r="X2406" s="120"/>
      <c r="Y2406" s="127"/>
      <c r="Z2406" s="127"/>
      <c r="AA2406" s="127"/>
      <c r="AB2406" s="127"/>
      <c r="AC2406" s="127"/>
      <c r="AD2406" s="127"/>
      <c r="AE2406" s="127"/>
      <c r="AF2406" s="127"/>
      <c r="AG2406" s="127"/>
      <c r="AH2406" s="127"/>
      <c r="AI2406" s="127"/>
      <c r="AJ2406" s="127"/>
      <c r="AK2406" s="127"/>
      <c r="AL2406" s="127"/>
      <c r="AM2406" s="127"/>
      <c r="AN2406" s="127"/>
      <c r="AO2406" s="127"/>
      <c r="AP2406" s="127"/>
      <c r="AR2406" s="113"/>
      <c r="AS2406" s="113"/>
      <c r="AT2406" s="113"/>
    </row>
    <row r="2407" spans="1:46" s="114" customFormat="1" x14ac:dyDescent="0.2">
      <c r="A2407" s="113"/>
      <c r="B2407" s="120"/>
      <c r="C2407" s="120"/>
      <c r="D2407" s="120"/>
      <c r="E2407" s="120"/>
      <c r="F2407" s="120"/>
      <c r="G2407" s="120"/>
      <c r="H2407" s="120"/>
      <c r="I2407" s="120"/>
      <c r="J2407" s="120"/>
      <c r="K2407" s="120"/>
      <c r="L2407" s="120"/>
      <c r="M2407" s="120"/>
      <c r="N2407" s="120"/>
      <c r="O2407" s="120"/>
      <c r="P2407" s="120"/>
      <c r="Q2407" s="120"/>
      <c r="R2407" s="120"/>
      <c r="S2407" s="120"/>
      <c r="T2407" s="120"/>
      <c r="U2407" s="120"/>
      <c r="V2407" s="120"/>
      <c r="W2407" s="120"/>
      <c r="X2407" s="120"/>
      <c r="Y2407" s="127"/>
      <c r="Z2407" s="127"/>
      <c r="AA2407" s="127"/>
      <c r="AB2407" s="127"/>
      <c r="AC2407" s="127"/>
      <c r="AD2407" s="127"/>
      <c r="AE2407" s="127"/>
      <c r="AF2407" s="127"/>
      <c r="AG2407" s="127"/>
      <c r="AH2407" s="127"/>
      <c r="AI2407" s="127"/>
      <c r="AJ2407" s="127"/>
      <c r="AK2407" s="127"/>
      <c r="AL2407" s="127"/>
      <c r="AM2407" s="127"/>
      <c r="AN2407" s="127"/>
      <c r="AO2407" s="127"/>
      <c r="AP2407" s="127"/>
      <c r="AR2407" s="113"/>
      <c r="AS2407" s="113"/>
      <c r="AT2407" s="113"/>
    </row>
    <row r="2408" spans="1:46" s="114" customFormat="1" x14ac:dyDescent="0.2">
      <c r="A2408" s="113"/>
      <c r="B2408" s="120"/>
      <c r="C2408" s="120"/>
      <c r="D2408" s="120"/>
      <c r="E2408" s="120"/>
      <c r="F2408" s="120"/>
      <c r="G2408" s="120"/>
      <c r="H2408" s="120"/>
      <c r="I2408" s="120"/>
      <c r="J2408" s="120"/>
      <c r="K2408" s="120"/>
      <c r="L2408" s="120"/>
      <c r="M2408" s="120"/>
      <c r="N2408" s="120"/>
      <c r="O2408" s="120"/>
      <c r="P2408" s="120"/>
      <c r="Q2408" s="120"/>
      <c r="R2408" s="120"/>
      <c r="S2408" s="120"/>
      <c r="T2408" s="120"/>
      <c r="U2408" s="120"/>
      <c r="V2408" s="120"/>
      <c r="W2408" s="120"/>
      <c r="X2408" s="120"/>
      <c r="Y2408" s="127"/>
      <c r="Z2408" s="127"/>
      <c r="AA2408" s="127"/>
      <c r="AB2408" s="127"/>
      <c r="AC2408" s="127"/>
      <c r="AD2408" s="127"/>
      <c r="AE2408" s="127"/>
      <c r="AF2408" s="127"/>
      <c r="AG2408" s="127"/>
      <c r="AH2408" s="127"/>
      <c r="AI2408" s="127"/>
      <c r="AJ2408" s="127"/>
      <c r="AK2408" s="127"/>
      <c r="AL2408" s="127"/>
      <c r="AM2408" s="127"/>
      <c r="AN2408" s="127"/>
      <c r="AO2408" s="127"/>
      <c r="AP2408" s="127"/>
      <c r="AR2408" s="113"/>
      <c r="AS2408" s="113"/>
      <c r="AT2408" s="113"/>
    </row>
    <row r="2409" spans="1:46" s="114" customFormat="1" x14ac:dyDescent="0.2">
      <c r="A2409" s="113"/>
      <c r="B2409" s="120"/>
      <c r="C2409" s="120"/>
      <c r="D2409" s="120"/>
      <c r="E2409" s="120"/>
      <c r="F2409" s="120"/>
      <c r="G2409" s="120"/>
      <c r="H2409" s="120"/>
      <c r="I2409" s="120"/>
      <c r="J2409" s="120"/>
      <c r="K2409" s="120"/>
      <c r="L2409" s="120"/>
      <c r="M2409" s="120"/>
      <c r="N2409" s="120"/>
      <c r="O2409" s="120"/>
      <c r="P2409" s="120"/>
      <c r="Q2409" s="120"/>
      <c r="R2409" s="120"/>
      <c r="S2409" s="120"/>
      <c r="T2409" s="120"/>
      <c r="U2409" s="120"/>
      <c r="V2409" s="120"/>
      <c r="W2409" s="120"/>
      <c r="X2409" s="120"/>
      <c r="Y2409" s="127"/>
      <c r="Z2409" s="127"/>
      <c r="AA2409" s="127"/>
      <c r="AB2409" s="127"/>
      <c r="AC2409" s="127"/>
      <c r="AD2409" s="127"/>
      <c r="AE2409" s="127"/>
      <c r="AF2409" s="127"/>
      <c r="AG2409" s="127"/>
      <c r="AH2409" s="127"/>
      <c r="AI2409" s="127"/>
      <c r="AJ2409" s="127"/>
      <c r="AK2409" s="127"/>
      <c r="AL2409" s="127"/>
      <c r="AM2409" s="127"/>
      <c r="AN2409" s="127"/>
      <c r="AO2409" s="127"/>
      <c r="AP2409" s="127"/>
      <c r="AR2409" s="113"/>
      <c r="AS2409" s="113"/>
      <c r="AT2409" s="113"/>
    </row>
    <row r="2410" spans="1:46" s="114" customFormat="1" x14ac:dyDescent="0.2">
      <c r="A2410" s="113"/>
      <c r="B2410" s="120"/>
      <c r="C2410" s="120"/>
      <c r="D2410" s="120"/>
      <c r="E2410" s="120"/>
      <c r="F2410" s="120"/>
      <c r="G2410" s="120"/>
      <c r="H2410" s="120"/>
      <c r="I2410" s="120"/>
      <c r="J2410" s="120"/>
      <c r="K2410" s="120"/>
      <c r="L2410" s="120"/>
      <c r="M2410" s="120"/>
      <c r="N2410" s="120"/>
      <c r="O2410" s="120"/>
      <c r="P2410" s="120"/>
      <c r="Q2410" s="120"/>
      <c r="R2410" s="120"/>
      <c r="S2410" s="120"/>
      <c r="T2410" s="120"/>
      <c r="U2410" s="120"/>
      <c r="V2410" s="120"/>
      <c r="W2410" s="120"/>
      <c r="X2410" s="120"/>
      <c r="Y2410" s="127"/>
      <c r="Z2410" s="127"/>
      <c r="AA2410" s="127"/>
      <c r="AB2410" s="127"/>
      <c r="AC2410" s="127"/>
      <c r="AD2410" s="127"/>
      <c r="AE2410" s="127"/>
      <c r="AF2410" s="127"/>
      <c r="AG2410" s="127"/>
      <c r="AH2410" s="127"/>
      <c r="AI2410" s="127"/>
      <c r="AJ2410" s="127"/>
      <c r="AK2410" s="127"/>
      <c r="AL2410" s="127"/>
      <c r="AM2410" s="127"/>
      <c r="AN2410" s="127"/>
      <c r="AO2410" s="127"/>
      <c r="AP2410" s="127"/>
      <c r="AR2410" s="113"/>
      <c r="AS2410" s="113"/>
      <c r="AT2410" s="113"/>
    </row>
    <row r="2411" spans="1:46" s="114" customFormat="1" x14ac:dyDescent="0.2">
      <c r="A2411" s="113"/>
      <c r="B2411" s="120"/>
      <c r="C2411" s="120"/>
      <c r="D2411" s="120"/>
      <c r="E2411" s="120"/>
      <c r="F2411" s="120"/>
      <c r="G2411" s="120"/>
      <c r="H2411" s="120"/>
      <c r="I2411" s="120"/>
      <c r="J2411" s="120"/>
      <c r="K2411" s="120"/>
      <c r="L2411" s="120"/>
      <c r="M2411" s="120"/>
      <c r="N2411" s="120"/>
      <c r="O2411" s="120"/>
      <c r="P2411" s="120"/>
      <c r="Q2411" s="120"/>
      <c r="R2411" s="120"/>
      <c r="S2411" s="120"/>
      <c r="T2411" s="120"/>
      <c r="U2411" s="120"/>
      <c r="V2411" s="120"/>
      <c r="W2411" s="120"/>
      <c r="X2411" s="120"/>
      <c r="Y2411" s="127"/>
      <c r="Z2411" s="127"/>
      <c r="AA2411" s="127"/>
      <c r="AB2411" s="127"/>
      <c r="AC2411" s="127"/>
      <c r="AD2411" s="127"/>
      <c r="AE2411" s="127"/>
      <c r="AF2411" s="127"/>
      <c r="AG2411" s="127"/>
      <c r="AH2411" s="127"/>
      <c r="AI2411" s="127"/>
      <c r="AJ2411" s="127"/>
      <c r="AK2411" s="127"/>
      <c r="AL2411" s="127"/>
      <c r="AM2411" s="127"/>
      <c r="AN2411" s="127"/>
      <c r="AO2411" s="127"/>
      <c r="AP2411" s="127"/>
      <c r="AR2411" s="113"/>
      <c r="AS2411" s="113"/>
      <c r="AT2411" s="113"/>
    </row>
    <row r="2412" spans="1:46" s="114" customFormat="1" x14ac:dyDescent="0.2">
      <c r="A2412" s="113"/>
      <c r="B2412" s="120"/>
      <c r="C2412" s="120"/>
      <c r="D2412" s="120"/>
      <c r="E2412" s="120"/>
      <c r="F2412" s="120"/>
      <c r="G2412" s="120"/>
      <c r="H2412" s="120"/>
      <c r="I2412" s="120"/>
      <c r="J2412" s="120"/>
      <c r="K2412" s="120"/>
      <c r="L2412" s="120"/>
      <c r="M2412" s="120"/>
      <c r="N2412" s="120"/>
      <c r="O2412" s="120"/>
      <c r="P2412" s="120"/>
      <c r="Q2412" s="120"/>
      <c r="R2412" s="120"/>
      <c r="S2412" s="120"/>
      <c r="T2412" s="120"/>
      <c r="U2412" s="120"/>
      <c r="V2412" s="120"/>
      <c r="W2412" s="120"/>
      <c r="X2412" s="120"/>
      <c r="Y2412" s="127"/>
      <c r="Z2412" s="127"/>
      <c r="AA2412" s="127"/>
      <c r="AB2412" s="127"/>
      <c r="AC2412" s="127"/>
      <c r="AD2412" s="127"/>
      <c r="AE2412" s="127"/>
      <c r="AF2412" s="127"/>
      <c r="AG2412" s="127"/>
      <c r="AH2412" s="127"/>
      <c r="AI2412" s="127"/>
      <c r="AJ2412" s="127"/>
      <c r="AK2412" s="127"/>
      <c r="AL2412" s="127"/>
      <c r="AM2412" s="127"/>
      <c r="AN2412" s="127"/>
      <c r="AO2412" s="127"/>
      <c r="AP2412" s="127"/>
      <c r="AR2412" s="113"/>
      <c r="AS2412" s="113"/>
      <c r="AT2412" s="113"/>
    </row>
    <row r="2413" spans="1:46" s="114" customFormat="1" x14ac:dyDescent="0.2">
      <c r="A2413" s="113"/>
      <c r="B2413" s="120"/>
      <c r="C2413" s="120"/>
      <c r="D2413" s="120"/>
      <c r="E2413" s="120"/>
      <c r="F2413" s="120"/>
      <c r="G2413" s="120"/>
      <c r="H2413" s="120"/>
      <c r="I2413" s="120"/>
      <c r="J2413" s="120"/>
      <c r="K2413" s="120"/>
      <c r="L2413" s="120"/>
      <c r="M2413" s="120"/>
      <c r="N2413" s="120"/>
      <c r="O2413" s="120"/>
      <c r="P2413" s="120"/>
      <c r="Q2413" s="120"/>
      <c r="R2413" s="120"/>
      <c r="S2413" s="120"/>
      <c r="T2413" s="120"/>
      <c r="U2413" s="120"/>
      <c r="V2413" s="120"/>
      <c r="W2413" s="120"/>
      <c r="X2413" s="120"/>
      <c r="Y2413" s="127"/>
      <c r="Z2413" s="127"/>
      <c r="AA2413" s="127"/>
      <c r="AB2413" s="127"/>
      <c r="AC2413" s="127"/>
      <c r="AD2413" s="127"/>
      <c r="AE2413" s="127"/>
      <c r="AF2413" s="127"/>
      <c r="AG2413" s="127"/>
      <c r="AH2413" s="127"/>
      <c r="AI2413" s="127"/>
      <c r="AJ2413" s="127"/>
      <c r="AK2413" s="127"/>
      <c r="AL2413" s="127"/>
      <c r="AM2413" s="127"/>
      <c r="AN2413" s="127"/>
      <c r="AO2413" s="127"/>
      <c r="AP2413" s="127"/>
      <c r="AR2413" s="113"/>
      <c r="AS2413" s="113"/>
      <c r="AT2413" s="113"/>
    </row>
    <row r="2414" spans="1:46" s="114" customFormat="1" x14ac:dyDescent="0.2">
      <c r="A2414" s="113"/>
      <c r="B2414" s="120"/>
      <c r="C2414" s="120"/>
      <c r="D2414" s="120"/>
      <c r="E2414" s="120"/>
      <c r="F2414" s="120"/>
      <c r="G2414" s="120"/>
      <c r="H2414" s="120"/>
      <c r="I2414" s="120"/>
      <c r="J2414" s="120"/>
      <c r="K2414" s="120"/>
      <c r="L2414" s="120"/>
      <c r="M2414" s="120"/>
      <c r="N2414" s="120"/>
      <c r="O2414" s="120"/>
      <c r="P2414" s="120"/>
      <c r="Q2414" s="120"/>
      <c r="R2414" s="120"/>
      <c r="S2414" s="120"/>
      <c r="T2414" s="120"/>
      <c r="U2414" s="120"/>
      <c r="V2414" s="120"/>
      <c r="W2414" s="120"/>
      <c r="X2414" s="120"/>
      <c r="Y2414" s="127"/>
      <c r="Z2414" s="127"/>
      <c r="AA2414" s="127"/>
      <c r="AB2414" s="127"/>
      <c r="AC2414" s="127"/>
      <c r="AD2414" s="127"/>
      <c r="AE2414" s="127"/>
      <c r="AF2414" s="127"/>
      <c r="AG2414" s="127"/>
      <c r="AH2414" s="127"/>
      <c r="AI2414" s="127"/>
      <c r="AJ2414" s="127"/>
      <c r="AK2414" s="127"/>
      <c r="AL2414" s="127"/>
      <c r="AM2414" s="127"/>
      <c r="AN2414" s="127"/>
      <c r="AO2414" s="127"/>
      <c r="AP2414" s="127"/>
      <c r="AR2414" s="113"/>
      <c r="AS2414" s="113"/>
      <c r="AT2414" s="113"/>
    </row>
    <row r="2415" spans="1:46" s="114" customFormat="1" x14ac:dyDescent="0.2">
      <c r="A2415" s="113"/>
      <c r="B2415" s="120"/>
      <c r="C2415" s="120"/>
      <c r="D2415" s="120"/>
      <c r="E2415" s="120"/>
      <c r="F2415" s="120"/>
      <c r="G2415" s="120"/>
      <c r="H2415" s="120"/>
      <c r="I2415" s="120"/>
      <c r="J2415" s="120"/>
      <c r="K2415" s="120"/>
      <c r="L2415" s="120"/>
      <c r="M2415" s="120"/>
      <c r="N2415" s="120"/>
      <c r="O2415" s="120"/>
      <c r="P2415" s="120"/>
      <c r="Q2415" s="120"/>
      <c r="R2415" s="120"/>
      <c r="S2415" s="120"/>
      <c r="T2415" s="120"/>
      <c r="U2415" s="120"/>
      <c r="V2415" s="120"/>
      <c r="W2415" s="120"/>
      <c r="X2415" s="120"/>
      <c r="Y2415" s="127"/>
      <c r="Z2415" s="127"/>
      <c r="AA2415" s="127"/>
      <c r="AB2415" s="127"/>
      <c r="AC2415" s="127"/>
      <c r="AD2415" s="127"/>
      <c r="AE2415" s="127"/>
      <c r="AF2415" s="127"/>
      <c r="AG2415" s="127"/>
      <c r="AH2415" s="127"/>
      <c r="AI2415" s="127"/>
      <c r="AJ2415" s="127"/>
      <c r="AK2415" s="127"/>
      <c r="AL2415" s="127"/>
      <c r="AM2415" s="127"/>
      <c r="AN2415" s="127"/>
      <c r="AO2415" s="127"/>
      <c r="AP2415" s="127"/>
      <c r="AR2415" s="113"/>
      <c r="AS2415" s="113"/>
      <c r="AT2415" s="113"/>
    </row>
    <row r="2416" spans="1:46" s="114" customFormat="1" x14ac:dyDescent="0.2">
      <c r="A2416" s="113"/>
      <c r="B2416" s="120"/>
      <c r="C2416" s="120"/>
      <c r="D2416" s="120"/>
      <c r="E2416" s="120"/>
      <c r="F2416" s="120"/>
      <c r="G2416" s="120"/>
      <c r="H2416" s="120"/>
      <c r="I2416" s="120"/>
      <c r="J2416" s="120"/>
      <c r="K2416" s="120"/>
      <c r="L2416" s="120"/>
      <c r="M2416" s="120"/>
      <c r="N2416" s="120"/>
      <c r="O2416" s="120"/>
      <c r="P2416" s="120"/>
      <c r="Q2416" s="120"/>
      <c r="R2416" s="120"/>
      <c r="S2416" s="120"/>
      <c r="T2416" s="120"/>
      <c r="U2416" s="120"/>
      <c r="V2416" s="120"/>
      <c r="W2416" s="120"/>
      <c r="X2416" s="120"/>
      <c r="Y2416" s="127"/>
      <c r="Z2416" s="127"/>
      <c r="AA2416" s="127"/>
      <c r="AB2416" s="127"/>
      <c r="AC2416" s="127"/>
      <c r="AD2416" s="127"/>
      <c r="AE2416" s="127"/>
      <c r="AF2416" s="127"/>
      <c r="AG2416" s="127"/>
      <c r="AH2416" s="127"/>
      <c r="AI2416" s="127"/>
      <c r="AJ2416" s="127"/>
      <c r="AK2416" s="127"/>
      <c r="AL2416" s="127"/>
      <c r="AM2416" s="127"/>
      <c r="AN2416" s="127"/>
      <c r="AO2416" s="127"/>
      <c r="AP2416" s="127"/>
      <c r="AR2416" s="113"/>
      <c r="AS2416" s="113"/>
      <c r="AT2416" s="113"/>
    </row>
    <row r="2417" spans="1:46" s="114" customFormat="1" x14ac:dyDescent="0.2">
      <c r="A2417" s="113"/>
      <c r="B2417" s="120"/>
      <c r="C2417" s="120"/>
      <c r="D2417" s="120"/>
      <c r="E2417" s="120"/>
      <c r="F2417" s="120"/>
      <c r="G2417" s="120"/>
      <c r="H2417" s="120"/>
      <c r="I2417" s="120"/>
      <c r="J2417" s="120"/>
      <c r="K2417" s="120"/>
      <c r="L2417" s="120"/>
      <c r="M2417" s="120"/>
      <c r="N2417" s="120"/>
      <c r="O2417" s="120"/>
      <c r="P2417" s="120"/>
      <c r="Q2417" s="120"/>
      <c r="R2417" s="120"/>
      <c r="S2417" s="120"/>
      <c r="T2417" s="120"/>
      <c r="U2417" s="120"/>
      <c r="V2417" s="120"/>
      <c r="W2417" s="120"/>
      <c r="X2417" s="120"/>
      <c r="Y2417" s="127"/>
      <c r="Z2417" s="127"/>
      <c r="AA2417" s="127"/>
      <c r="AB2417" s="127"/>
      <c r="AC2417" s="127"/>
      <c r="AD2417" s="127"/>
      <c r="AE2417" s="127"/>
      <c r="AF2417" s="127"/>
      <c r="AG2417" s="127"/>
      <c r="AH2417" s="127"/>
      <c r="AI2417" s="127"/>
      <c r="AJ2417" s="127"/>
      <c r="AK2417" s="127"/>
      <c r="AL2417" s="127"/>
      <c r="AM2417" s="127"/>
      <c r="AN2417" s="127"/>
      <c r="AO2417" s="127"/>
      <c r="AP2417" s="127"/>
      <c r="AR2417" s="113"/>
      <c r="AS2417" s="113"/>
      <c r="AT2417" s="113"/>
    </row>
    <row r="2418" spans="1:46" s="114" customFormat="1" x14ac:dyDescent="0.2">
      <c r="A2418" s="113"/>
      <c r="B2418" s="120"/>
      <c r="C2418" s="120"/>
      <c r="D2418" s="120"/>
      <c r="E2418" s="120"/>
      <c r="F2418" s="120"/>
      <c r="G2418" s="120"/>
      <c r="H2418" s="120"/>
      <c r="I2418" s="120"/>
      <c r="J2418" s="120"/>
      <c r="K2418" s="120"/>
      <c r="L2418" s="120"/>
      <c r="M2418" s="120"/>
      <c r="N2418" s="120"/>
      <c r="O2418" s="120"/>
      <c r="P2418" s="120"/>
      <c r="Q2418" s="120"/>
      <c r="R2418" s="120"/>
      <c r="S2418" s="120"/>
      <c r="T2418" s="120"/>
      <c r="U2418" s="120"/>
      <c r="V2418" s="120"/>
      <c r="W2418" s="120"/>
      <c r="X2418" s="120"/>
      <c r="Y2418" s="127"/>
      <c r="Z2418" s="127"/>
      <c r="AA2418" s="127"/>
      <c r="AB2418" s="127"/>
      <c r="AC2418" s="127"/>
      <c r="AD2418" s="127"/>
      <c r="AE2418" s="127"/>
      <c r="AF2418" s="127"/>
      <c r="AG2418" s="127"/>
      <c r="AH2418" s="127"/>
      <c r="AI2418" s="127"/>
      <c r="AJ2418" s="127"/>
      <c r="AK2418" s="127"/>
      <c r="AL2418" s="127"/>
      <c r="AM2418" s="127"/>
      <c r="AN2418" s="127"/>
      <c r="AO2418" s="127"/>
      <c r="AP2418" s="127"/>
      <c r="AR2418" s="113"/>
      <c r="AS2418" s="113"/>
      <c r="AT2418" s="113"/>
    </row>
    <row r="2419" spans="1:46" s="114" customFormat="1" x14ac:dyDescent="0.2">
      <c r="A2419" s="113"/>
      <c r="B2419" s="120"/>
      <c r="C2419" s="120"/>
      <c r="D2419" s="120"/>
      <c r="E2419" s="120"/>
      <c r="F2419" s="120"/>
      <c r="G2419" s="120"/>
      <c r="H2419" s="120"/>
      <c r="I2419" s="120"/>
      <c r="J2419" s="120"/>
      <c r="K2419" s="120"/>
      <c r="L2419" s="120"/>
      <c r="M2419" s="120"/>
      <c r="N2419" s="120"/>
      <c r="O2419" s="120"/>
      <c r="P2419" s="120"/>
      <c r="Q2419" s="120"/>
      <c r="R2419" s="120"/>
      <c r="S2419" s="120"/>
      <c r="T2419" s="120"/>
      <c r="U2419" s="120"/>
      <c r="V2419" s="120"/>
      <c r="W2419" s="120"/>
      <c r="X2419" s="120"/>
      <c r="Y2419" s="127"/>
      <c r="Z2419" s="127"/>
      <c r="AA2419" s="127"/>
      <c r="AB2419" s="127"/>
      <c r="AC2419" s="127"/>
      <c r="AD2419" s="127"/>
      <c r="AE2419" s="127"/>
      <c r="AF2419" s="127"/>
      <c r="AG2419" s="127"/>
      <c r="AH2419" s="127"/>
      <c r="AI2419" s="127"/>
      <c r="AJ2419" s="127"/>
      <c r="AK2419" s="127"/>
      <c r="AL2419" s="127"/>
      <c r="AM2419" s="127"/>
      <c r="AN2419" s="127"/>
      <c r="AO2419" s="127"/>
      <c r="AP2419" s="127"/>
      <c r="AR2419" s="113"/>
      <c r="AS2419" s="113"/>
      <c r="AT2419" s="113"/>
    </row>
    <row r="2420" spans="1:46" s="114" customFormat="1" x14ac:dyDescent="0.2">
      <c r="A2420" s="113"/>
      <c r="B2420" s="120"/>
      <c r="C2420" s="120"/>
      <c r="D2420" s="120"/>
      <c r="E2420" s="120"/>
      <c r="F2420" s="120"/>
      <c r="G2420" s="120"/>
      <c r="H2420" s="120"/>
      <c r="I2420" s="120"/>
      <c r="J2420" s="120"/>
      <c r="K2420" s="120"/>
      <c r="L2420" s="120"/>
      <c r="M2420" s="120"/>
      <c r="N2420" s="120"/>
      <c r="O2420" s="120"/>
      <c r="P2420" s="120"/>
      <c r="Q2420" s="120"/>
      <c r="R2420" s="120"/>
      <c r="S2420" s="120"/>
      <c r="T2420" s="120"/>
      <c r="U2420" s="120"/>
      <c r="V2420" s="120"/>
      <c r="W2420" s="120"/>
      <c r="X2420" s="120"/>
      <c r="Y2420" s="127"/>
      <c r="Z2420" s="127"/>
      <c r="AA2420" s="127"/>
      <c r="AB2420" s="127"/>
      <c r="AC2420" s="127"/>
      <c r="AD2420" s="127"/>
      <c r="AE2420" s="127"/>
      <c r="AF2420" s="127"/>
      <c r="AG2420" s="127"/>
      <c r="AH2420" s="127"/>
      <c r="AI2420" s="127"/>
      <c r="AJ2420" s="127"/>
      <c r="AK2420" s="127"/>
      <c r="AL2420" s="127"/>
      <c r="AM2420" s="127"/>
      <c r="AN2420" s="127"/>
      <c r="AO2420" s="127"/>
      <c r="AP2420" s="127"/>
      <c r="AR2420" s="113"/>
      <c r="AS2420" s="113"/>
      <c r="AT2420" s="113"/>
    </row>
    <row r="2421" spans="1:46" s="114" customFormat="1" x14ac:dyDescent="0.2">
      <c r="A2421" s="113"/>
      <c r="B2421" s="120"/>
      <c r="C2421" s="120"/>
      <c r="D2421" s="120"/>
      <c r="E2421" s="120"/>
      <c r="F2421" s="120"/>
      <c r="G2421" s="120"/>
      <c r="H2421" s="120"/>
      <c r="I2421" s="120"/>
      <c r="J2421" s="120"/>
      <c r="K2421" s="120"/>
      <c r="L2421" s="120"/>
      <c r="M2421" s="120"/>
      <c r="N2421" s="120"/>
      <c r="O2421" s="120"/>
      <c r="P2421" s="120"/>
      <c r="Q2421" s="120"/>
      <c r="R2421" s="120"/>
      <c r="S2421" s="120"/>
      <c r="T2421" s="120"/>
      <c r="U2421" s="120"/>
      <c r="V2421" s="120"/>
      <c r="W2421" s="120"/>
      <c r="X2421" s="120"/>
      <c r="Y2421" s="127"/>
      <c r="Z2421" s="127"/>
      <c r="AA2421" s="127"/>
      <c r="AB2421" s="127"/>
      <c r="AC2421" s="127"/>
      <c r="AD2421" s="127"/>
      <c r="AE2421" s="127"/>
      <c r="AF2421" s="127"/>
      <c r="AG2421" s="127"/>
      <c r="AH2421" s="127"/>
      <c r="AI2421" s="127"/>
      <c r="AJ2421" s="127"/>
      <c r="AK2421" s="127"/>
      <c r="AL2421" s="127"/>
      <c r="AM2421" s="127"/>
      <c r="AN2421" s="127"/>
      <c r="AO2421" s="127"/>
      <c r="AP2421" s="127"/>
      <c r="AR2421" s="113"/>
      <c r="AS2421" s="113"/>
      <c r="AT2421" s="113"/>
    </row>
    <row r="2422" spans="1:46" s="114" customFormat="1" x14ac:dyDescent="0.2">
      <c r="A2422" s="113"/>
      <c r="B2422" s="120"/>
      <c r="C2422" s="120"/>
      <c r="D2422" s="120"/>
      <c r="E2422" s="120"/>
      <c r="F2422" s="120"/>
      <c r="G2422" s="120"/>
      <c r="H2422" s="120"/>
      <c r="I2422" s="120"/>
      <c r="J2422" s="120"/>
      <c r="K2422" s="120"/>
      <c r="L2422" s="120"/>
      <c r="M2422" s="120"/>
      <c r="N2422" s="120"/>
      <c r="O2422" s="120"/>
      <c r="P2422" s="120"/>
      <c r="Q2422" s="120"/>
      <c r="R2422" s="120"/>
      <c r="S2422" s="120"/>
      <c r="T2422" s="120"/>
      <c r="U2422" s="120"/>
      <c r="V2422" s="120"/>
      <c r="W2422" s="120"/>
      <c r="X2422" s="120"/>
      <c r="Y2422" s="127"/>
      <c r="Z2422" s="127"/>
      <c r="AA2422" s="127"/>
      <c r="AB2422" s="127"/>
      <c r="AC2422" s="127"/>
      <c r="AD2422" s="127"/>
      <c r="AE2422" s="127"/>
      <c r="AF2422" s="127"/>
      <c r="AG2422" s="127"/>
      <c r="AH2422" s="127"/>
      <c r="AI2422" s="127"/>
      <c r="AJ2422" s="127"/>
      <c r="AK2422" s="127"/>
      <c r="AL2422" s="127"/>
      <c r="AM2422" s="127"/>
      <c r="AN2422" s="127"/>
      <c r="AO2422" s="127"/>
      <c r="AP2422" s="127"/>
      <c r="AR2422" s="113"/>
      <c r="AS2422" s="113"/>
      <c r="AT2422" s="113"/>
    </row>
    <row r="2423" spans="1:46" s="114" customFormat="1" x14ac:dyDescent="0.2">
      <c r="A2423" s="113"/>
      <c r="B2423" s="120"/>
      <c r="C2423" s="120"/>
      <c r="D2423" s="120"/>
      <c r="E2423" s="120"/>
      <c r="F2423" s="120"/>
      <c r="G2423" s="120"/>
      <c r="H2423" s="120"/>
      <c r="I2423" s="120"/>
      <c r="J2423" s="120"/>
      <c r="K2423" s="120"/>
      <c r="L2423" s="120"/>
      <c r="M2423" s="120"/>
      <c r="N2423" s="120"/>
      <c r="O2423" s="120"/>
      <c r="P2423" s="120"/>
      <c r="Q2423" s="120"/>
      <c r="R2423" s="120"/>
      <c r="S2423" s="120"/>
      <c r="T2423" s="120"/>
      <c r="U2423" s="120"/>
      <c r="V2423" s="120"/>
      <c r="W2423" s="120"/>
      <c r="X2423" s="120"/>
      <c r="Y2423" s="127"/>
      <c r="Z2423" s="127"/>
      <c r="AA2423" s="127"/>
      <c r="AB2423" s="127"/>
      <c r="AC2423" s="127"/>
      <c r="AD2423" s="127"/>
      <c r="AE2423" s="127"/>
      <c r="AF2423" s="127"/>
      <c r="AG2423" s="127"/>
      <c r="AH2423" s="127"/>
      <c r="AI2423" s="127"/>
      <c r="AJ2423" s="127"/>
      <c r="AK2423" s="127"/>
      <c r="AL2423" s="127"/>
      <c r="AM2423" s="127"/>
      <c r="AN2423" s="127"/>
      <c r="AO2423" s="127"/>
      <c r="AP2423" s="127"/>
      <c r="AR2423" s="113"/>
      <c r="AS2423" s="113"/>
      <c r="AT2423" s="113"/>
    </row>
    <row r="2424" spans="1:46" s="114" customFormat="1" x14ac:dyDescent="0.2">
      <c r="A2424" s="113"/>
      <c r="B2424" s="120"/>
      <c r="C2424" s="120"/>
      <c r="D2424" s="120"/>
      <c r="E2424" s="120"/>
      <c r="F2424" s="120"/>
      <c r="G2424" s="120"/>
      <c r="H2424" s="120"/>
      <c r="I2424" s="120"/>
      <c r="J2424" s="120"/>
      <c r="K2424" s="120"/>
      <c r="L2424" s="120"/>
      <c r="M2424" s="120"/>
      <c r="N2424" s="120"/>
      <c r="O2424" s="120"/>
      <c r="P2424" s="120"/>
      <c r="Q2424" s="120"/>
      <c r="R2424" s="120"/>
      <c r="S2424" s="120"/>
      <c r="T2424" s="120"/>
      <c r="U2424" s="120"/>
      <c r="V2424" s="120"/>
      <c r="W2424" s="120"/>
      <c r="X2424" s="120"/>
      <c r="Y2424" s="127"/>
      <c r="Z2424" s="127"/>
      <c r="AA2424" s="127"/>
      <c r="AB2424" s="127"/>
      <c r="AC2424" s="127"/>
      <c r="AD2424" s="127"/>
      <c r="AE2424" s="127"/>
      <c r="AF2424" s="127"/>
      <c r="AG2424" s="127"/>
      <c r="AH2424" s="127"/>
      <c r="AI2424" s="127"/>
      <c r="AJ2424" s="127"/>
      <c r="AK2424" s="127"/>
      <c r="AL2424" s="127"/>
      <c r="AM2424" s="127"/>
      <c r="AN2424" s="127"/>
      <c r="AO2424" s="127"/>
      <c r="AP2424" s="127"/>
      <c r="AR2424" s="113"/>
      <c r="AS2424" s="113"/>
      <c r="AT2424" s="113"/>
    </row>
    <row r="2425" spans="1:46" s="114" customFormat="1" x14ac:dyDescent="0.2">
      <c r="A2425" s="113"/>
      <c r="B2425" s="120"/>
      <c r="C2425" s="120"/>
      <c r="D2425" s="120"/>
      <c r="E2425" s="120"/>
      <c r="F2425" s="120"/>
      <c r="G2425" s="120"/>
      <c r="H2425" s="120"/>
      <c r="I2425" s="120"/>
      <c r="J2425" s="120"/>
      <c r="K2425" s="120"/>
      <c r="L2425" s="120"/>
      <c r="M2425" s="120"/>
      <c r="N2425" s="120"/>
      <c r="O2425" s="120"/>
      <c r="P2425" s="120"/>
      <c r="Q2425" s="120"/>
      <c r="R2425" s="120"/>
      <c r="S2425" s="120"/>
      <c r="T2425" s="120"/>
      <c r="U2425" s="120"/>
      <c r="V2425" s="120"/>
      <c r="W2425" s="120"/>
      <c r="X2425" s="120"/>
      <c r="Y2425" s="127"/>
      <c r="Z2425" s="127"/>
      <c r="AA2425" s="127"/>
      <c r="AB2425" s="127"/>
      <c r="AC2425" s="127"/>
      <c r="AD2425" s="127"/>
      <c r="AE2425" s="127"/>
      <c r="AF2425" s="127"/>
      <c r="AG2425" s="127"/>
      <c r="AH2425" s="127"/>
      <c r="AI2425" s="127"/>
      <c r="AJ2425" s="127"/>
      <c r="AK2425" s="127"/>
      <c r="AL2425" s="127"/>
      <c r="AM2425" s="127"/>
      <c r="AN2425" s="127"/>
      <c r="AO2425" s="127"/>
      <c r="AP2425" s="127"/>
      <c r="AR2425" s="113"/>
      <c r="AS2425" s="113"/>
      <c r="AT2425" s="113"/>
    </row>
    <row r="2426" spans="1:46" s="114" customFormat="1" x14ac:dyDescent="0.2">
      <c r="A2426" s="113"/>
      <c r="B2426" s="120"/>
      <c r="C2426" s="120"/>
      <c r="D2426" s="120"/>
      <c r="E2426" s="120"/>
      <c r="F2426" s="120"/>
      <c r="G2426" s="120"/>
      <c r="H2426" s="120"/>
      <c r="I2426" s="120"/>
      <c r="J2426" s="120"/>
      <c r="K2426" s="120"/>
      <c r="L2426" s="120"/>
      <c r="M2426" s="120"/>
      <c r="N2426" s="120"/>
      <c r="O2426" s="120"/>
      <c r="P2426" s="120"/>
      <c r="Q2426" s="120"/>
      <c r="R2426" s="120"/>
      <c r="S2426" s="120"/>
      <c r="T2426" s="120"/>
      <c r="U2426" s="120"/>
      <c r="V2426" s="120"/>
      <c r="W2426" s="120"/>
      <c r="X2426" s="120"/>
      <c r="Y2426" s="127"/>
      <c r="Z2426" s="127"/>
      <c r="AA2426" s="127"/>
      <c r="AB2426" s="127"/>
      <c r="AC2426" s="127"/>
      <c r="AD2426" s="127"/>
      <c r="AE2426" s="127"/>
      <c r="AF2426" s="127"/>
      <c r="AG2426" s="127"/>
      <c r="AH2426" s="127"/>
      <c r="AI2426" s="127"/>
      <c r="AJ2426" s="127"/>
      <c r="AK2426" s="127"/>
      <c r="AL2426" s="127"/>
      <c r="AM2426" s="127"/>
      <c r="AN2426" s="127"/>
      <c r="AO2426" s="127"/>
      <c r="AP2426" s="127"/>
      <c r="AR2426" s="113"/>
      <c r="AS2426" s="113"/>
      <c r="AT2426" s="113"/>
    </row>
    <row r="2427" spans="1:46" s="114" customFormat="1" x14ac:dyDescent="0.2">
      <c r="A2427" s="113"/>
      <c r="B2427" s="120"/>
      <c r="C2427" s="120"/>
      <c r="D2427" s="120"/>
      <c r="E2427" s="120"/>
      <c r="F2427" s="120"/>
      <c r="G2427" s="120"/>
      <c r="H2427" s="120"/>
      <c r="I2427" s="120"/>
      <c r="J2427" s="120"/>
      <c r="K2427" s="120"/>
      <c r="L2427" s="120"/>
      <c r="M2427" s="120"/>
      <c r="N2427" s="120"/>
      <c r="O2427" s="120"/>
      <c r="P2427" s="120"/>
      <c r="Q2427" s="120"/>
      <c r="R2427" s="120"/>
      <c r="S2427" s="120"/>
      <c r="T2427" s="120"/>
      <c r="U2427" s="120"/>
      <c r="V2427" s="120"/>
      <c r="W2427" s="120"/>
      <c r="X2427" s="120"/>
      <c r="Y2427" s="127"/>
      <c r="Z2427" s="127"/>
      <c r="AA2427" s="127"/>
      <c r="AB2427" s="127"/>
      <c r="AC2427" s="127"/>
      <c r="AD2427" s="127"/>
      <c r="AE2427" s="127"/>
      <c r="AF2427" s="127"/>
      <c r="AG2427" s="127"/>
      <c r="AH2427" s="127"/>
      <c r="AI2427" s="127"/>
      <c r="AJ2427" s="127"/>
      <c r="AK2427" s="127"/>
      <c r="AL2427" s="127"/>
      <c r="AM2427" s="127"/>
      <c r="AN2427" s="127"/>
      <c r="AO2427" s="127"/>
      <c r="AP2427" s="127"/>
      <c r="AR2427" s="113"/>
      <c r="AS2427" s="113"/>
      <c r="AT2427" s="113"/>
    </row>
    <row r="2428" spans="1:46" s="114" customFormat="1" x14ac:dyDescent="0.2">
      <c r="A2428" s="113"/>
      <c r="B2428" s="120"/>
      <c r="C2428" s="120"/>
      <c r="D2428" s="120"/>
      <c r="E2428" s="120"/>
      <c r="F2428" s="120"/>
      <c r="G2428" s="120"/>
      <c r="H2428" s="120"/>
      <c r="I2428" s="120"/>
      <c r="J2428" s="120"/>
      <c r="K2428" s="120"/>
      <c r="L2428" s="120"/>
      <c r="M2428" s="120"/>
      <c r="N2428" s="120"/>
      <c r="O2428" s="120"/>
      <c r="P2428" s="120"/>
      <c r="Q2428" s="120"/>
      <c r="R2428" s="120"/>
      <c r="S2428" s="120"/>
      <c r="T2428" s="120"/>
      <c r="U2428" s="120"/>
      <c r="V2428" s="120"/>
      <c r="W2428" s="120"/>
      <c r="X2428" s="120"/>
      <c r="Y2428" s="127"/>
      <c r="Z2428" s="127"/>
      <c r="AA2428" s="127"/>
      <c r="AB2428" s="127"/>
      <c r="AC2428" s="127"/>
      <c r="AD2428" s="127"/>
      <c r="AE2428" s="127"/>
      <c r="AF2428" s="127"/>
      <c r="AG2428" s="127"/>
      <c r="AH2428" s="127"/>
      <c r="AI2428" s="127"/>
      <c r="AJ2428" s="127"/>
      <c r="AK2428" s="127"/>
      <c r="AL2428" s="127"/>
      <c r="AM2428" s="127"/>
      <c r="AN2428" s="127"/>
      <c r="AO2428" s="127"/>
      <c r="AP2428" s="127"/>
      <c r="AR2428" s="113"/>
      <c r="AS2428" s="113"/>
      <c r="AT2428" s="113"/>
    </row>
    <row r="2429" spans="1:46" s="114" customFormat="1" x14ac:dyDescent="0.2">
      <c r="A2429" s="113"/>
      <c r="B2429" s="120"/>
      <c r="C2429" s="120"/>
      <c r="D2429" s="120"/>
      <c r="E2429" s="120"/>
      <c r="F2429" s="120"/>
      <c r="G2429" s="120"/>
      <c r="H2429" s="120"/>
      <c r="I2429" s="120"/>
      <c r="J2429" s="120"/>
      <c r="K2429" s="120"/>
      <c r="L2429" s="120"/>
      <c r="M2429" s="120"/>
      <c r="N2429" s="120"/>
      <c r="O2429" s="120"/>
      <c r="P2429" s="120"/>
      <c r="Q2429" s="120"/>
      <c r="R2429" s="120"/>
      <c r="S2429" s="120"/>
      <c r="T2429" s="120"/>
      <c r="U2429" s="120"/>
      <c r="V2429" s="120"/>
      <c r="W2429" s="120"/>
      <c r="X2429" s="120"/>
      <c r="Y2429" s="127"/>
      <c r="Z2429" s="127"/>
      <c r="AA2429" s="127"/>
      <c r="AB2429" s="127"/>
      <c r="AC2429" s="127"/>
      <c r="AD2429" s="127"/>
      <c r="AE2429" s="127"/>
      <c r="AF2429" s="127"/>
      <c r="AG2429" s="127"/>
      <c r="AH2429" s="127"/>
      <c r="AI2429" s="127"/>
      <c r="AJ2429" s="127"/>
      <c r="AK2429" s="127"/>
      <c r="AL2429" s="127"/>
      <c r="AM2429" s="127"/>
      <c r="AN2429" s="127"/>
      <c r="AO2429" s="127"/>
      <c r="AP2429" s="127"/>
      <c r="AR2429" s="113"/>
      <c r="AS2429" s="113"/>
      <c r="AT2429" s="113"/>
    </row>
    <row r="2430" spans="1:46" s="114" customFormat="1" x14ac:dyDescent="0.2">
      <c r="A2430" s="113"/>
      <c r="B2430" s="120"/>
      <c r="C2430" s="120"/>
      <c r="D2430" s="120"/>
      <c r="E2430" s="120"/>
      <c r="F2430" s="120"/>
      <c r="G2430" s="120"/>
      <c r="H2430" s="120"/>
      <c r="I2430" s="120"/>
      <c r="J2430" s="120"/>
      <c r="K2430" s="120"/>
      <c r="L2430" s="120"/>
      <c r="M2430" s="120"/>
      <c r="N2430" s="120"/>
      <c r="O2430" s="120"/>
      <c r="P2430" s="120"/>
      <c r="Q2430" s="120"/>
      <c r="R2430" s="120"/>
      <c r="S2430" s="120"/>
      <c r="T2430" s="120"/>
      <c r="U2430" s="120"/>
      <c r="V2430" s="120"/>
      <c r="W2430" s="120"/>
      <c r="X2430" s="120"/>
      <c r="Y2430" s="127"/>
      <c r="Z2430" s="127"/>
      <c r="AA2430" s="127"/>
      <c r="AB2430" s="127"/>
      <c r="AC2430" s="127"/>
      <c r="AD2430" s="127"/>
      <c r="AE2430" s="127"/>
      <c r="AF2430" s="127"/>
      <c r="AG2430" s="127"/>
      <c r="AH2430" s="127"/>
      <c r="AI2430" s="127"/>
      <c r="AJ2430" s="127"/>
      <c r="AK2430" s="127"/>
      <c r="AL2430" s="127"/>
      <c r="AM2430" s="127"/>
      <c r="AN2430" s="127"/>
      <c r="AO2430" s="127"/>
      <c r="AP2430" s="127"/>
      <c r="AR2430" s="113"/>
      <c r="AS2430" s="113"/>
      <c r="AT2430" s="113"/>
    </row>
  </sheetData>
  <pageMargins left="0" right="0" top="0.39" bottom="0.25" header="0.26" footer="0.26"/>
  <pageSetup paperSize="5" scale="60" orientation="landscape" horizontalDpi="4294967295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483"/>
  <sheetViews>
    <sheetView zoomScale="70" zoomScaleNormal="70" workbookViewId="0">
      <pane xSplit="2" ySplit="10" topLeftCell="AE11" activePane="bottomRight" state="frozen"/>
      <selection activeCell="M65" sqref="M65"/>
      <selection pane="topRight" activeCell="M65" sqref="M65"/>
      <selection pane="bottomLeft" activeCell="M65" sqref="M65"/>
      <selection pane="bottomRight" activeCell="AH83" sqref="AH83:AH84"/>
    </sheetView>
  </sheetViews>
  <sheetFormatPr defaultRowHeight="12.75" x14ac:dyDescent="0.2"/>
  <cols>
    <col min="1" max="1" width="32.5703125" style="113" bestFit="1" customWidth="1"/>
    <col min="2" max="2" width="9.42578125" style="120" bestFit="1" customWidth="1"/>
    <col min="3" max="3" width="13" style="120" bestFit="1" customWidth="1"/>
    <col min="4" max="4" width="12.85546875" style="120" bestFit="1" customWidth="1"/>
    <col min="5" max="8" width="11.28515625" style="120" bestFit="1" customWidth="1"/>
    <col min="9" max="16" width="11.42578125" style="120" bestFit="1" customWidth="1"/>
    <col min="17" max="19" width="12.5703125" style="120" bestFit="1" customWidth="1"/>
    <col min="20" max="21" width="11.28515625" style="120" bestFit="1" customWidth="1"/>
    <col min="22" max="23" width="12.5703125" style="120" bestFit="1" customWidth="1"/>
    <col min="24" max="24" width="11.28515625" style="120" bestFit="1" customWidth="1"/>
    <col min="25" max="25" width="13.5703125" style="113" bestFit="1" customWidth="1"/>
    <col min="26" max="41" width="14.7109375" style="113" customWidth="1"/>
    <col min="42" max="42" width="14.140625" style="113" bestFit="1" customWidth="1"/>
    <col min="43" max="43" width="14.85546875" style="114" customWidth="1"/>
    <col min="44" max="44" width="15" style="113" bestFit="1" customWidth="1"/>
    <col min="45" max="45" width="14" style="113" bestFit="1" customWidth="1"/>
    <col min="46" max="46" width="12.7109375" style="113" customWidth="1"/>
    <col min="47" max="258" width="9.140625" style="113"/>
    <col min="259" max="259" width="32.5703125" style="113" bestFit="1" customWidth="1"/>
    <col min="260" max="260" width="9.42578125" style="113" bestFit="1" customWidth="1"/>
    <col min="261" max="261" width="13" style="113" bestFit="1" customWidth="1"/>
    <col min="262" max="262" width="12.85546875" style="113" bestFit="1" customWidth="1"/>
    <col min="263" max="266" width="11.28515625" style="113" bestFit="1" customWidth="1"/>
    <col min="267" max="274" width="11.42578125" style="113" bestFit="1" customWidth="1"/>
    <col min="275" max="277" width="12.5703125" style="113" bestFit="1" customWidth="1"/>
    <col min="278" max="279" width="11.28515625" style="113" bestFit="1" customWidth="1"/>
    <col min="280" max="281" width="12.5703125" style="113" bestFit="1" customWidth="1"/>
    <col min="282" max="282" width="11.28515625" style="113" bestFit="1" customWidth="1"/>
    <col min="283" max="283" width="13.5703125" style="113" bestFit="1" customWidth="1"/>
    <col min="284" max="297" width="14.7109375" style="113" customWidth="1"/>
    <col min="298" max="298" width="14.140625" style="113" bestFit="1" customWidth="1"/>
    <col min="299" max="299" width="14.85546875" style="113" customWidth="1"/>
    <col min="300" max="300" width="15" style="113" bestFit="1" customWidth="1"/>
    <col min="301" max="301" width="14" style="113" bestFit="1" customWidth="1"/>
    <col min="302" max="302" width="12.7109375" style="113" customWidth="1"/>
    <col min="303" max="514" width="9.140625" style="113"/>
    <col min="515" max="515" width="32.5703125" style="113" bestFit="1" customWidth="1"/>
    <col min="516" max="516" width="9.42578125" style="113" bestFit="1" customWidth="1"/>
    <col min="517" max="517" width="13" style="113" bestFit="1" customWidth="1"/>
    <col min="518" max="518" width="12.85546875" style="113" bestFit="1" customWidth="1"/>
    <col min="519" max="522" width="11.28515625" style="113" bestFit="1" customWidth="1"/>
    <col min="523" max="530" width="11.42578125" style="113" bestFit="1" customWidth="1"/>
    <col min="531" max="533" width="12.5703125" style="113" bestFit="1" customWidth="1"/>
    <col min="534" max="535" width="11.28515625" style="113" bestFit="1" customWidth="1"/>
    <col min="536" max="537" width="12.5703125" style="113" bestFit="1" customWidth="1"/>
    <col min="538" max="538" width="11.28515625" style="113" bestFit="1" customWidth="1"/>
    <col min="539" max="539" width="13.5703125" style="113" bestFit="1" customWidth="1"/>
    <col min="540" max="553" width="14.7109375" style="113" customWidth="1"/>
    <col min="554" max="554" width="14.140625" style="113" bestFit="1" customWidth="1"/>
    <col min="555" max="555" width="14.85546875" style="113" customWidth="1"/>
    <col min="556" max="556" width="15" style="113" bestFit="1" customWidth="1"/>
    <col min="557" max="557" width="14" style="113" bestFit="1" customWidth="1"/>
    <col min="558" max="558" width="12.7109375" style="113" customWidth="1"/>
    <col min="559" max="770" width="9.140625" style="113"/>
    <col min="771" max="771" width="32.5703125" style="113" bestFit="1" customWidth="1"/>
    <col min="772" max="772" width="9.42578125" style="113" bestFit="1" customWidth="1"/>
    <col min="773" max="773" width="13" style="113" bestFit="1" customWidth="1"/>
    <col min="774" max="774" width="12.85546875" style="113" bestFit="1" customWidth="1"/>
    <col min="775" max="778" width="11.28515625" style="113" bestFit="1" customWidth="1"/>
    <col min="779" max="786" width="11.42578125" style="113" bestFit="1" customWidth="1"/>
    <col min="787" max="789" width="12.5703125" style="113" bestFit="1" customWidth="1"/>
    <col min="790" max="791" width="11.28515625" style="113" bestFit="1" customWidth="1"/>
    <col min="792" max="793" width="12.5703125" style="113" bestFit="1" customWidth="1"/>
    <col min="794" max="794" width="11.28515625" style="113" bestFit="1" customWidth="1"/>
    <col min="795" max="795" width="13.5703125" style="113" bestFit="1" customWidth="1"/>
    <col min="796" max="809" width="14.7109375" style="113" customWidth="1"/>
    <col min="810" max="810" width="14.140625" style="113" bestFit="1" customWidth="1"/>
    <col min="811" max="811" width="14.85546875" style="113" customWidth="1"/>
    <col min="812" max="812" width="15" style="113" bestFit="1" customWidth="1"/>
    <col min="813" max="813" width="14" style="113" bestFit="1" customWidth="1"/>
    <col min="814" max="814" width="12.7109375" style="113" customWidth="1"/>
    <col min="815" max="1026" width="9.140625" style="113"/>
    <col min="1027" max="1027" width="32.5703125" style="113" bestFit="1" customWidth="1"/>
    <col min="1028" max="1028" width="9.42578125" style="113" bestFit="1" customWidth="1"/>
    <col min="1029" max="1029" width="13" style="113" bestFit="1" customWidth="1"/>
    <col min="1030" max="1030" width="12.85546875" style="113" bestFit="1" customWidth="1"/>
    <col min="1031" max="1034" width="11.28515625" style="113" bestFit="1" customWidth="1"/>
    <col min="1035" max="1042" width="11.42578125" style="113" bestFit="1" customWidth="1"/>
    <col min="1043" max="1045" width="12.5703125" style="113" bestFit="1" customWidth="1"/>
    <col min="1046" max="1047" width="11.28515625" style="113" bestFit="1" customWidth="1"/>
    <col min="1048" max="1049" width="12.5703125" style="113" bestFit="1" customWidth="1"/>
    <col min="1050" max="1050" width="11.28515625" style="113" bestFit="1" customWidth="1"/>
    <col min="1051" max="1051" width="13.5703125" style="113" bestFit="1" customWidth="1"/>
    <col min="1052" max="1065" width="14.7109375" style="113" customWidth="1"/>
    <col min="1066" max="1066" width="14.140625" style="113" bestFit="1" customWidth="1"/>
    <col min="1067" max="1067" width="14.85546875" style="113" customWidth="1"/>
    <col min="1068" max="1068" width="15" style="113" bestFit="1" customWidth="1"/>
    <col min="1069" max="1069" width="14" style="113" bestFit="1" customWidth="1"/>
    <col min="1070" max="1070" width="12.7109375" style="113" customWidth="1"/>
    <col min="1071" max="1282" width="9.140625" style="113"/>
    <col min="1283" max="1283" width="32.5703125" style="113" bestFit="1" customWidth="1"/>
    <col min="1284" max="1284" width="9.42578125" style="113" bestFit="1" customWidth="1"/>
    <col min="1285" max="1285" width="13" style="113" bestFit="1" customWidth="1"/>
    <col min="1286" max="1286" width="12.85546875" style="113" bestFit="1" customWidth="1"/>
    <col min="1287" max="1290" width="11.28515625" style="113" bestFit="1" customWidth="1"/>
    <col min="1291" max="1298" width="11.42578125" style="113" bestFit="1" customWidth="1"/>
    <col min="1299" max="1301" width="12.5703125" style="113" bestFit="1" customWidth="1"/>
    <col min="1302" max="1303" width="11.28515625" style="113" bestFit="1" customWidth="1"/>
    <col min="1304" max="1305" width="12.5703125" style="113" bestFit="1" customWidth="1"/>
    <col min="1306" max="1306" width="11.28515625" style="113" bestFit="1" customWidth="1"/>
    <col min="1307" max="1307" width="13.5703125" style="113" bestFit="1" customWidth="1"/>
    <col min="1308" max="1321" width="14.7109375" style="113" customWidth="1"/>
    <col min="1322" max="1322" width="14.140625" style="113" bestFit="1" customWidth="1"/>
    <col min="1323" max="1323" width="14.85546875" style="113" customWidth="1"/>
    <col min="1324" max="1324" width="15" style="113" bestFit="1" customWidth="1"/>
    <col min="1325" max="1325" width="14" style="113" bestFit="1" customWidth="1"/>
    <col min="1326" max="1326" width="12.7109375" style="113" customWidth="1"/>
    <col min="1327" max="1538" width="9.140625" style="113"/>
    <col min="1539" max="1539" width="32.5703125" style="113" bestFit="1" customWidth="1"/>
    <col min="1540" max="1540" width="9.42578125" style="113" bestFit="1" customWidth="1"/>
    <col min="1541" max="1541" width="13" style="113" bestFit="1" customWidth="1"/>
    <col min="1542" max="1542" width="12.85546875" style="113" bestFit="1" customWidth="1"/>
    <col min="1543" max="1546" width="11.28515625" style="113" bestFit="1" customWidth="1"/>
    <col min="1547" max="1554" width="11.42578125" style="113" bestFit="1" customWidth="1"/>
    <col min="1555" max="1557" width="12.5703125" style="113" bestFit="1" customWidth="1"/>
    <col min="1558" max="1559" width="11.28515625" style="113" bestFit="1" customWidth="1"/>
    <col min="1560" max="1561" width="12.5703125" style="113" bestFit="1" customWidth="1"/>
    <col min="1562" max="1562" width="11.28515625" style="113" bestFit="1" customWidth="1"/>
    <col min="1563" max="1563" width="13.5703125" style="113" bestFit="1" customWidth="1"/>
    <col min="1564" max="1577" width="14.7109375" style="113" customWidth="1"/>
    <col min="1578" max="1578" width="14.140625" style="113" bestFit="1" customWidth="1"/>
    <col min="1579" max="1579" width="14.85546875" style="113" customWidth="1"/>
    <col min="1580" max="1580" width="15" style="113" bestFit="1" customWidth="1"/>
    <col min="1581" max="1581" width="14" style="113" bestFit="1" customWidth="1"/>
    <col min="1582" max="1582" width="12.7109375" style="113" customWidth="1"/>
    <col min="1583" max="1794" width="9.140625" style="113"/>
    <col min="1795" max="1795" width="32.5703125" style="113" bestFit="1" customWidth="1"/>
    <col min="1796" max="1796" width="9.42578125" style="113" bestFit="1" customWidth="1"/>
    <col min="1797" max="1797" width="13" style="113" bestFit="1" customWidth="1"/>
    <col min="1798" max="1798" width="12.85546875" style="113" bestFit="1" customWidth="1"/>
    <col min="1799" max="1802" width="11.28515625" style="113" bestFit="1" customWidth="1"/>
    <col min="1803" max="1810" width="11.42578125" style="113" bestFit="1" customWidth="1"/>
    <col min="1811" max="1813" width="12.5703125" style="113" bestFit="1" customWidth="1"/>
    <col min="1814" max="1815" width="11.28515625" style="113" bestFit="1" customWidth="1"/>
    <col min="1816" max="1817" width="12.5703125" style="113" bestFit="1" customWidth="1"/>
    <col min="1818" max="1818" width="11.28515625" style="113" bestFit="1" customWidth="1"/>
    <col min="1819" max="1819" width="13.5703125" style="113" bestFit="1" customWidth="1"/>
    <col min="1820" max="1833" width="14.7109375" style="113" customWidth="1"/>
    <col min="1834" max="1834" width="14.140625" style="113" bestFit="1" customWidth="1"/>
    <col min="1835" max="1835" width="14.85546875" style="113" customWidth="1"/>
    <col min="1836" max="1836" width="15" style="113" bestFit="1" customWidth="1"/>
    <col min="1837" max="1837" width="14" style="113" bestFit="1" customWidth="1"/>
    <col min="1838" max="1838" width="12.7109375" style="113" customWidth="1"/>
    <col min="1839" max="2050" width="9.140625" style="113"/>
    <col min="2051" max="2051" width="32.5703125" style="113" bestFit="1" customWidth="1"/>
    <col min="2052" max="2052" width="9.42578125" style="113" bestFit="1" customWidth="1"/>
    <col min="2053" max="2053" width="13" style="113" bestFit="1" customWidth="1"/>
    <col min="2054" max="2054" width="12.85546875" style="113" bestFit="1" customWidth="1"/>
    <col min="2055" max="2058" width="11.28515625" style="113" bestFit="1" customWidth="1"/>
    <col min="2059" max="2066" width="11.42578125" style="113" bestFit="1" customWidth="1"/>
    <col min="2067" max="2069" width="12.5703125" style="113" bestFit="1" customWidth="1"/>
    <col min="2070" max="2071" width="11.28515625" style="113" bestFit="1" customWidth="1"/>
    <col min="2072" max="2073" width="12.5703125" style="113" bestFit="1" customWidth="1"/>
    <col min="2074" max="2074" width="11.28515625" style="113" bestFit="1" customWidth="1"/>
    <col min="2075" max="2075" width="13.5703125" style="113" bestFit="1" customWidth="1"/>
    <col min="2076" max="2089" width="14.7109375" style="113" customWidth="1"/>
    <col min="2090" max="2090" width="14.140625" style="113" bestFit="1" customWidth="1"/>
    <col min="2091" max="2091" width="14.85546875" style="113" customWidth="1"/>
    <col min="2092" max="2092" width="15" style="113" bestFit="1" customWidth="1"/>
    <col min="2093" max="2093" width="14" style="113" bestFit="1" customWidth="1"/>
    <col min="2094" max="2094" width="12.7109375" style="113" customWidth="1"/>
    <col min="2095" max="2306" width="9.140625" style="113"/>
    <col min="2307" max="2307" width="32.5703125" style="113" bestFit="1" customWidth="1"/>
    <col min="2308" max="2308" width="9.42578125" style="113" bestFit="1" customWidth="1"/>
    <col min="2309" max="2309" width="13" style="113" bestFit="1" customWidth="1"/>
    <col min="2310" max="2310" width="12.85546875" style="113" bestFit="1" customWidth="1"/>
    <col min="2311" max="2314" width="11.28515625" style="113" bestFit="1" customWidth="1"/>
    <col min="2315" max="2322" width="11.42578125" style="113" bestFit="1" customWidth="1"/>
    <col min="2323" max="2325" width="12.5703125" style="113" bestFit="1" customWidth="1"/>
    <col min="2326" max="2327" width="11.28515625" style="113" bestFit="1" customWidth="1"/>
    <col min="2328" max="2329" width="12.5703125" style="113" bestFit="1" customWidth="1"/>
    <col min="2330" max="2330" width="11.28515625" style="113" bestFit="1" customWidth="1"/>
    <col min="2331" max="2331" width="13.5703125" style="113" bestFit="1" customWidth="1"/>
    <col min="2332" max="2345" width="14.7109375" style="113" customWidth="1"/>
    <col min="2346" max="2346" width="14.140625" style="113" bestFit="1" customWidth="1"/>
    <col min="2347" max="2347" width="14.85546875" style="113" customWidth="1"/>
    <col min="2348" max="2348" width="15" style="113" bestFit="1" customWidth="1"/>
    <col min="2349" max="2349" width="14" style="113" bestFit="1" customWidth="1"/>
    <col min="2350" max="2350" width="12.7109375" style="113" customWidth="1"/>
    <col min="2351" max="2562" width="9.140625" style="113"/>
    <col min="2563" max="2563" width="32.5703125" style="113" bestFit="1" customWidth="1"/>
    <col min="2564" max="2564" width="9.42578125" style="113" bestFit="1" customWidth="1"/>
    <col min="2565" max="2565" width="13" style="113" bestFit="1" customWidth="1"/>
    <col min="2566" max="2566" width="12.85546875" style="113" bestFit="1" customWidth="1"/>
    <col min="2567" max="2570" width="11.28515625" style="113" bestFit="1" customWidth="1"/>
    <col min="2571" max="2578" width="11.42578125" style="113" bestFit="1" customWidth="1"/>
    <col min="2579" max="2581" width="12.5703125" style="113" bestFit="1" customWidth="1"/>
    <col min="2582" max="2583" width="11.28515625" style="113" bestFit="1" customWidth="1"/>
    <col min="2584" max="2585" width="12.5703125" style="113" bestFit="1" customWidth="1"/>
    <col min="2586" max="2586" width="11.28515625" style="113" bestFit="1" customWidth="1"/>
    <col min="2587" max="2587" width="13.5703125" style="113" bestFit="1" customWidth="1"/>
    <col min="2588" max="2601" width="14.7109375" style="113" customWidth="1"/>
    <col min="2602" max="2602" width="14.140625" style="113" bestFit="1" customWidth="1"/>
    <col min="2603" max="2603" width="14.85546875" style="113" customWidth="1"/>
    <col min="2604" max="2604" width="15" style="113" bestFit="1" customWidth="1"/>
    <col min="2605" max="2605" width="14" style="113" bestFit="1" customWidth="1"/>
    <col min="2606" max="2606" width="12.7109375" style="113" customWidth="1"/>
    <col min="2607" max="2818" width="9.140625" style="113"/>
    <col min="2819" max="2819" width="32.5703125" style="113" bestFit="1" customWidth="1"/>
    <col min="2820" max="2820" width="9.42578125" style="113" bestFit="1" customWidth="1"/>
    <col min="2821" max="2821" width="13" style="113" bestFit="1" customWidth="1"/>
    <col min="2822" max="2822" width="12.85546875" style="113" bestFit="1" customWidth="1"/>
    <col min="2823" max="2826" width="11.28515625" style="113" bestFit="1" customWidth="1"/>
    <col min="2827" max="2834" width="11.42578125" style="113" bestFit="1" customWidth="1"/>
    <col min="2835" max="2837" width="12.5703125" style="113" bestFit="1" customWidth="1"/>
    <col min="2838" max="2839" width="11.28515625" style="113" bestFit="1" customWidth="1"/>
    <col min="2840" max="2841" width="12.5703125" style="113" bestFit="1" customWidth="1"/>
    <col min="2842" max="2842" width="11.28515625" style="113" bestFit="1" customWidth="1"/>
    <col min="2843" max="2843" width="13.5703125" style="113" bestFit="1" customWidth="1"/>
    <col min="2844" max="2857" width="14.7109375" style="113" customWidth="1"/>
    <col min="2858" max="2858" width="14.140625" style="113" bestFit="1" customWidth="1"/>
    <col min="2859" max="2859" width="14.85546875" style="113" customWidth="1"/>
    <col min="2860" max="2860" width="15" style="113" bestFit="1" customWidth="1"/>
    <col min="2861" max="2861" width="14" style="113" bestFit="1" customWidth="1"/>
    <col min="2862" max="2862" width="12.7109375" style="113" customWidth="1"/>
    <col min="2863" max="3074" width="9.140625" style="113"/>
    <col min="3075" max="3075" width="32.5703125" style="113" bestFit="1" customWidth="1"/>
    <col min="3076" max="3076" width="9.42578125" style="113" bestFit="1" customWidth="1"/>
    <col min="3077" max="3077" width="13" style="113" bestFit="1" customWidth="1"/>
    <col min="3078" max="3078" width="12.85546875" style="113" bestFit="1" customWidth="1"/>
    <col min="3079" max="3082" width="11.28515625" style="113" bestFit="1" customWidth="1"/>
    <col min="3083" max="3090" width="11.42578125" style="113" bestFit="1" customWidth="1"/>
    <col min="3091" max="3093" width="12.5703125" style="113" bestFit="1" customWidth="1"/>
    <col min="3094" max="3095" width="11.28515625" style="113" bestFit="1" customWidth="1"/>
    <col min="3096" max="3097" width="12.5703125" style="113" bestFit="1" customWidth="1"/>
    <col min="3098" max="3098" width="11.28515625" style="113" bestFit="1" customWidth="1"/>
    <col min="3099" max="3099" width="13.5703125" style="113" bestFit="1" customWidth="1"/>
    <col min="3100" max="3113" width="14.7109375" style="113" customWidth="1"/>
    <col min="3114" max="3114" width="14.140625" style="113" bestFit="1" customWidth="1"/>
    <col min="3115" max="3115" width="14.85546875" style="113" customWidth="1"/>
    <col min="3116" max="3116" width="15" style="113" bestFit="1" customWidth="1"/>
    <col min="3117" max="3117" width="14" style="113" bestFit="1" customWidth="1"/>
    <col min="3118" max="3118" width="12.7109375" style="113" customWidth="1"/>
    <col min="3119" max="3330" width="9.140625" style="113"/>
    <col min="3331" max="3331" width="32.5703125" style="113" bestFit="1" customWidth="1"/>
    <col min="3332" max="3332" width="9.42578125" style="113" bestFit="1" customWidth="1"/>
    <col min="3333" max="3333" width="13" style="113" bestFit="1" customWidth="1"/>
    <col min="3334" max="3334" width="12.85546875" style="113" bestFit="1" customWidth="1"/>
    <col min="3335" max="3338" width="11.28515625" style="113" bestFit="1" customWidth="1"/>
    <col min="3339" max="3346" width="11.42578125" style="113" bestFit="1" customWidth="1"/>
    <col min="3347" max="3349" width="12.5703125" style="113" bestFit="1" customWidth="1"/>
    <col min="3350" max="3351" width="11.28515625" style="113" bestFit="1" customWidth="1"/>
    <col min="3352" max="3353" width="12.5703125" style="113" bestFit="1" customWidth="1"/>
    <col min="3354" max="3354" width="11.28515625" style="113" bestFit="1" customWidth="1"/>
    <col min="3355" max="3355" width="13.5703125" style="113" bestFit="1" customWidth="1"/>
    <col min="3356" max="3369" width="14.7109375" style="113" customWidth="1"/>
    <col min="3370" max="3370" width="14.140625" style="113" bestFit="1" customWidth="1"/>
    <col min="3371" max="3371" width="14.85546875" style="113" customWidth="1"/>
    <col min="3372" max="3372" width="15" style="113" bestFit="1" customWidth="1"/>
    <col min="3373" max="3373" width="14" style="113" bestFit="1" customWidth="1"/>
    <col min="3374" max="3374" width="12.7109375" style="113" customWidth="1"/>
    <col min="3375" max="3586" width="9.140625" style="113"/>
    <col min="3587" max="3587" width="32.5703125" style="113" bestFit="1" customWidth="1"/>
    <col min="3588" max="3588" width="9.42578125" style="113" bestFit="1" customWidth="1"/>
    <col min="3589" max="3589" width="13" style="113" bestFit="1" customWidth="1"/>
    <col min="3590" max="3590" width="12.85546875" style="113" bestFit="1" customWidth="1"/>
    <col min="3591" max="3594" width="11.28515625" style="113" bestFit="1" customWidth="1"/>
    <col min="3595" max="3602" width="11.42578125" style="113" bestFit="1" customWidth="1"/>
    <col min="3603" max="3605" width="12.5703125" style="113" bestFit="1" customWidth="1"/>
    <col min="3606" max="3607" width="11.28515625" style="113" bestFit="1" customWidth="1"/>
    <col min="3608" max="3609" width="12.5703125" style="113" bestFit="1" customWidth="1"/>
    <col min="3610" max="3610" width="11.28515625" style="113" bestFit="1" customWidth="1"/>
    <col min="3611" max="3611" width="13.5703125" style="113" bestFit="1" customWidth="1"/>
    <col min="3612" max="3625" width="14.7109375" style="113" customWidth="1"/>
    <col min="3626" max="3626" width="14.140625" style="113" bestFit="1" customWidth="1"/>
    <col min="3627" max="3627" width="14.85546875" style="113" customWidth="1"/>
    <col min="3628" max="3628" width="15" style="113" bestFit="1" customWidth="1"/>
    <col min="3629" max="3629" width="14" style="113" bestFit="1" customWidth="1"/>
    <col min="3630" max="3630" width="12.7109375" style="113" customWidth="1"/>
    <col min="3631" max="3842" width="9.140625" style="113"/>
    <col min="3843" max="3843" width="32.5703125" style="113" bestFit="1" customWidth="1"/>
    <col min="3844" max="3844" width="9.42578125" style="113" bestFit="1" customWidth="1"/>
    <col min="3845" max="3845" width="13" style="113" bestFit="1" customWidth="1"/>
    <col min="3846" max="3846" width="12.85546875" style="113" bestFit="1" customWidth="1"/>
    <col min="3847" max="3850" width="11.28515625" style="113" bestFit="1" customWidth="1"/>
    <col min="3851" max="3858" width="11.42578125" style="113" bestFit="1" customWidth="1"/>
    <col min="3859" max="3861" width="12.5703125" style="113" bestFit="1" customWidth="1"/>
    <col min="3862" max="3863" width="11.28515625" style="113" bestFit="1" customWidth="1"/>
    <col min="3864" max="3865" width="12.5703125" style="113" bestFit="1" customWidth="1"/>
    <col min="3866" max="3866" width="11.28515625" style="113" bestFit="1" customWidth="1"/>
    <col min="3867" max="3867" width="13.5703125" style="113" bestFit="1" customWidth="1"/>
    <col min="3868" max="3881" width="14.7109375" style="113" customWidth="1"/>
    <col min="3882" max="3882" width="14.140625" style="113" bestFit="1" customWidth="1"/>
    <col min="3883" max="3883" width="14.85546875" style="113" customWidth="1"/>
    <col min="3884" max="3884" width="15" style="113" bestFit="1" customWidth="1"/>
    <col min="3885" max="3885" width="14" style="113" bestFit="1" customWidth="1"/>
    <col min="3886" max="3886" width="12.7109375" style="113" customWidth="1"/>
    <col min="3887" max="4098" width="9.140625" style="113"/>
    <col min="4099" max="4099" width="32.5703125" style="113" bestFit="1" customWidth="1"/>
    <col min="4100" max="4100" width="9.42578125" style="113" bestFit="1" customWidth="1"/>
    <col min="4101" max="4101" width="13" style="113" bestFit="1" customWidth="1"/>
    <col min="4102" max="4102" width="12.85546875" style="113" bestFit="1" customWidth="1"/>
    <col min="4103" max="4106" width="11.28515625" style="113" bestFit="1" customWidth="1"/>
    <col min="4107" max="4114" width="11.42578125" style="113" bestFit="1" customWidth="1"/>
    <col min="4115" max="4117" width="12.5703125" style="113" bestFit="1" customWidth="1"/>
    <col min="4118" max="4119" width="11.28515625" style="113" bestFit="1" customWidth="1"/>
    <col min="4120" max="4121" width="12.5703125" style="113" bestFit="1" customWidth="1"/>
    <col min="4122" max="4122" width="11.28515625" style="113" bestFit="1" customWidth="1"/>
    <col min="4123" max="4123" width="13.5703125" style="113" bestFit="1" customWidth="1"/>
    <col min="4124" max="4137" width="14.7109375" style="113" customWidth="1"/>
    <col min="4138" max="4138" width="14.140625" style="113" bestFit="1" customWidth="1"/>
    <col min="4139" max="4139" width="14.85546875" style="113" customWidth="1"/>
    <col min="4140" max="4140" width="15" style="113" bestFit="1" customWidth="1"/>
    <col min="4141" max="4141" width="14" style="113" bestFit="1" customWidth="1"/>
    <col min="4142" max="4142" width="12.7109375" style="113" customWidth="1"/>
    <col min="4143" max="4354" width="9.140625" style="113"/>
    <col min="4355" max="4355" width="32.5703125" style="113" bestFit="1" customWidth="1"/>
    <col min="4356" max="4356" width="9.42578125" style="113" bestFit="1" customWidth="1"/>
    <col min="4357" max="4357" width="13" style="113" bestFit="1" customWidth="1"/>
    <col min="4358" max="4358" width="12.85546875" style="113" bestFit="1" customWidth="1"/>
    <col min="4359" max="4362" width="11.28515625" style="113" bestFit="1" customWidth="1"/>
    <col min="4363" max="4370" width="11.42578125" style="113" bestFit="1" customWidth="1"/>
    <col min="4371" max="4373" width="12.5703125" style="113" bestFit="1" customWidth="1"/>
    <col min="4374" max="4375" width="11.28515625" style="113" bestFit="1" customWidth="1"/>
    <col min="4376" max="4377" width="12.5703125" style="113" bestFit="1" customWidth="1"/>
    <col min="4378" max="4378" width="11.28515625" style="113" bestFit="1" customWidth="1"/>
    <col min="4379" max="4379" width="13.5703125" style="113" bestFit="1" customWidth="1"/>
    <col min="4380" max="4393" width="14.7109375" style="113" customWidth="1"/>
    <col min="4394" max="4394" width="14.140625" style="113" bestFit="1" customWidth="1"/>
    <col min="4395" max="4395" width="14.85546875" style="113" customWidth="1"/>
    <col min="4396" max="4396" width="15" style="113" bestFit="1" customWidth="1"/>
    <col min="4397" max="4397" width="14" style="113" bestFit="1" customWidth="1"/>
    <col min="4398" max="4398" width="12.7109375" style="113" customWidth="1"/>
    <col min="4399" max="4610" width="9.140625" style="113"/>
    <col min="4611" max="4611" width="32.5703125" style="113" bestFit="1" customWidth="1"/>
    <col min="4612" max="4612" width="9.42578125" style="113" bestFit="1" customWidth="1"/>
    <col min="4613" max="4613" width="13" style="113" bestFit="1" customWidth="1"/>
    <col min="4614" max="4614" width="12.85546875" style="113" bestFit="1" customWidth="1"/>
    <col min="4615" max="4618" width="11.28515625" style="113" bestFit="1" customWidth="1"/>
    <col min="4619" max="4626" width="11.42578125" style="113" bestFit="1" customWidth="1"/>
    <col min="4627" max="4629" width="12.5703125" style="113" bestFit="1" customWidth="1"/>
    <col min="4630" max="4631" width="11.28515625" style="113" bestFit="1" customWidth="1"/>
    <col min="4632" max="4633" width="12.5703125" style="113" bestFit="1" customWidth="1"/>
    <col min="4634" max="4634" width="11.28515625" style="113" bestFit="1" customWidth="1"/>
    <col min="4635" max="4635" width="13.5703125" style="113" bestFit="1" customWidth="1"/>
    <col min="4636" max="4649" width="14.7109375" style="113" customWidth="1"/>
    <col min="4650" max="4650" width="14.140625" style="113" bestFit="1" customWidth="1"/>
    <col min="4651" max="4651" width="14.85546875" style="113" customWidth="1"/>
    <col min="4652" max="4652" width="15" style="113" bestFit="1" customWidth="1"/>
    <col min="4653" max="4653" width="14" style="113" bestFit="1" customWidth="1"/>
    <col min="4654" max="4654" width="12.7109375" style="113" customWidth="1"/>
    <col min="4655" max="4866" width="9.140625" style="113"/>
    <col min="4867" max="4867" width="32.5703125" style="113" bestFit="1" customWidth="1"/>
    <col min="4868" max="4868" width="9.42578125" style="113" bestFit="1" customWidth="1"/>
    <col min="4869" max="4869" width="13" style="113" bestFit="1" customWidth="1"/>
    <col min="4870" max="4870" width="12.85546875" style="113" bestFit="1" customWidth="1"/>
    <col min="4871" max="4874" width="11.28515625" style="113" bestFit="1" customWidth="1"/>
    <col min="4875" max="4882" width="11.42578125" style="113" bestFit="1" customWidth="1"/>
    <col min="4883" max="4885" width="12.5703125" style="113" bestFit="1" customWidth="1"/>
    <col min="4886" max="4887" width="11.28515625" style="113" bestFit="1" customWidth="1"/>
    <col min="4888" max="4889" width="12.5703125" style="113" bestFit="1" customWidth="1"/>
    <col min="4890" max="4890" width="11.28515625" style="113" bestFit="1" customWidth="1"/>
    <col min="4891" max="4891" width="13.5703125" style="113" bestFit="1" customWidth="1"/>
    <col min="4892" max="4905" width="14.7109375" style="113" customWidth="1"/>
    <col min="4906" max="4906" width="14.140625" style="113" bestFit="1" customWidth="1"/>
    <col min="4907" max="4907" width="14.85546875" style="113" customWidth="1"/>
    <col min="4908" max="4908" width="15" style="113" bestFit="1" customWidth="1"/>
    <col min="4909" max="4909" width="14" style="113" bestFit="1" customWidth="1"/>
    <col min="4910" max="4910" width="12.7109375" style="113" customWidth="1"/>
    <col min="4911" max="5122" width="9.140625" style="113"/>
    <col min="5123" max="5123" width="32.5703125" style="113" bestFit="1" customWidth="1"/>
    <col min="5124" max="5124" width="9.42578125" style="113" bestFit="1" customWidth="1"/>
    <col min="5125" max="5125" width="13" style="113" bestFit="1" customWidth="1"/>
    <col min="5126" max="5126" width="12.85546875" style="113" bestFit="1" customWidth="1"/>
    <col min="5127" max="5130" width="11.28515625" style="113" bestFit="1" customWidth="1"/>
    <col min="5131" max="5138" width="11.42578125" style="113" bestFit="1" customWidth="1"/>
    <col min="5139" max="5141" width="12.5703125" style="113" bestFit="1" customWidth="1"/>
    <col min="5142" max="5143" width="11.28515625" style="113" bestFit="1" customWidth="1"/>
    <col min="5144" max="5145" width="12.5703125" style="113" bestFit="1" customWidth="1"/>
    <col min="5146" max="5146" width="11.28515625" style="113" bestFit="1" customWidth="1"/>
    <col min="5147" max="5147" width="13.5703125" style="113" bestFit="1" customWidth="1"/>
    <col min="5148" max="5161" width="14.7109375" style="113" customWidth="1"/>
    <col min="5162" max="5162" width="14.140625" style="113" bestFit="1" customWidth="1"/>
    <col min="5163" max="5163" width="14.85546875" style="113" customWidth="1"/>
    <col min="5164" max="5164" width="15" style="113" bestFit="1" customWidth="1"/>
    <col min="5165" max="5165" width="14" style="113" bestFit="1" customWidth="1"/>
    <col min="5166" max="5166" width="12.7109375" style="113" customWidth="1"/>
    <col min="5167" max="5378" width="9.140625" style="113"/>
    <col min="5379" max="5379" width="32.5703125" style="113" bestFit="1" customWidth="1"/>
    <col min="5380" max="5380" width="9.42578125" style="113" bestFit="1" customWidth="1"/>
    <col min="5381" max="5381" width="13" style="113" bestFit="1" customWidth="1"/>
    <col min="5382" max="5382" width="12.85546875" style="113" bestFit="1" customWidth="1"/>
    <col min="5383" max="5386" width="11.28515625" style="113" bestFit="1" customWidth="1"/>
    <col min="5387" max="5394" width="11.42578125" style="113" bestFit="1" customWidth="1"/>
    <col min="5395" max="5397" width="12.5703125" style="113" bestFit="1" customWidth="1"/>
    <col min="5398" max="5399" width="11.28515625" style="113" bestFit="1" customWidth="1"/>
    <col min="5400" max="5401" width="12.5703125" style="113" bestFit="1" customWidth="1"/>
    <col min="5402" max="5402" width="11.28515625" style="113" bestFit="1" customWidth="1"/>
    <col min="5403" max="5403" width="13.5703125" style="113" bestFit="1" customWidth="1"/>
    <col min="5404" max="5417" width="14.7109375" style="113" customWidth="1"/>
    <col min="5418" max="5418" width="14.140625" style="113" bestFit="1" customWidth="1"/>
    <col min="5419" max="5419" width="14.85546875" style="113" customWidth="1"/>
    <col min="5420" max="5420" width="15" style="113" bestFit="1" customWidth="1"/>
    <col min="5421" max="5421" width="14" style="113" bestFit="1" customWidth="1"/>
    <col min="5422" max="5422" width="12.7109375" style="113" customWidth="1"/>
    <col min="5423" max="5634" width="9.140625" style="113"/>
    <col min="5635" max="5635" width="32.5703125" style="113" bestFit="1" customWidth="1"/>
    <col min="5636" max="5636" width="9.42578125" style="113" bestFit="1" customWidth="1"/>
    <col min="5637" max="5637" width="13" style="113" bestFit="1" customWidth="1"/>
    <col min="5638" max="5638" width="12.85546875" style="113" bestFit="1" customWidth="1"/>
    <col min="5639" max="5642" width="11.28515625" style="113" bestFit="1" customWidth="1"/>
    <col min="5643" max="5650" width="11.42578125" style="113" bestFit="1" customWidth="1"/>
    <col min="5651" max="5653" width="12.5703125" style="113" bestFit="1" customWidth="1"/>
    <col min="5654" max="5655" width="11.28515625" style="113" bestFit="1" customWidth="1"/>
    <col min="5656" max="5657" width="12.5703125" style="113" bestFit="1" customWidth="1"/>
    <col min="5658" max="5658" width="11.28515625" style="113" bestFit="1" customWidth="1"/>
    <col min="5659" max="5659" width="13.5703125" style="113" bestFit="1" customWidth="1"/>
    <col min="5660" max="5673" width="14.7109375" style="113" customWidth="1"/>
    <col min="5674" max="5674" width="14.140625" style="113" bestFit="1" customWidth="1"/>
    <col min="5675" max="5675" width="14.85546875" style="113" customWidth="1"/>
    <col min="5676" max="5676" width="15" style="113" bestFit="1" customWidth="1"/>
    <col min="5677" max="5677" width="14" style="113" bestFit="1" customWidth="1"/>
    <col min="5678" max="5678" width="12.7109375" style="113" customWidth="1"/>
    <col min="5679" max="5890" width="9.140625" style="113"/>
    <col min="5891" max="5891" width="32.5703125" style="113" bestFit="1" customWidth="1"/>
    <col min="5892" max="5892" width="9.42578125" style="113" bestFit="1" customWidth="1"/>
    <col min="5893" max="5893" width="13" style="113" bestFit="1" customWidth="1"/>
    <col min="5894" max="5894" width="12.85546875" style="113" bestFit="1" customWidth="1"/>
    <col min="5895" max="5898" width="11.28515625" style="113" bestFit="1" customWidth="1"/>
    <col min="5899" max="5906" width="11.42578125" style="113" bestFit="1" customWidth="1"/>
    <col min="5907" max="5909" width="12.5703125" style="113" bestFit="1" customWidth="1"/>
    <col min="5910" max="5911" width="11.28515625" style="113" bestFit="1" customWidth="1"/>
    <col min="5912" max="5913" width="12.5703125" style="113" bestFit="1" customWidth="1"/>
    <col min="5914" max="5914" width="11.28515625" style="113" bestFit="1" customWidth="1"/>
    <col min="5915" max="5915" width="13.5703125" style="113" bestFit="1" customWidth="1"/>
    <col min="5916" max="5929" width="14.7109375" style="113" customWidth="1"/>
    <col min="5930" max="5930" width="14.140625" style="113" bestFit="1" customWidth="1"/>
    <col min="5931" max="5931" width="14.85546875" style="113" customWidth="1"/>
    <col min="5932" max="5932" width="15" style="113" bestFit="1" customWidth="1"/>
    <col min="5933" max="5933" width="14" style="113" bestFit="1" customWidth="1"/>
    <col min="5934" max="5934" width="12.7109375" style="113" customWidth="1"/>
    <col min="5935" max="6146" width="9.140625" style="113"/>
    <col min="6147" max="6147" width="32.5703125" style="113" bestFit="1" customWidth="1"/>
    <col min="6148" max="6148" width="9.42578125" style="113" bestFit="1" customWidth="1"/>
    <col min="6149" max="6149" width="13" style="113" bestFit="1" customWidth="1"/>
    <col min="6150" max="6150" width="12.85546875" style="113" bestFit="1" customWidth="1"/>
    <col min="6151" max="6154" width="11.28515625" style="113" bestFit="1" customWidth="1"/>
    <col min="6155" max="6162" width="11.42578125" style="113" bestFit="1" customWidth="1"/>
    <col min="6163" max="6165" width="12.5703125" style="113" bestFit="1" customWidth="1"/>
    <col min="6166" max="6167" width="11.28515625" style="113" bestFit="1" customWidth="1"/>
    <col min="6168" max="6169" width="12.5703125" style="113" bestFit="1" customWidth="1"/>
    <col min="6170" max="6170" width="11.28515625" style="113" bestFit="1" customWidth="1"/>
    <col min="6171" max="6171" width="13.5703125" style="113" bestFit="1" customWidth="1"/>
    <col min="6172" max="6185" width="14.7109375" style="113" customWidth="1"/>
    <col min="6186" max="6186" width="14.140625" style="113" bestFit="1" customWidth="1"/>
    <col min="6187" max="6187" width="14.85546875" style="113" customWidth="1"/>
    <col min="6188" max="6188" width="15" style="113" bestFit="1" customWidth="1"/>
    <col min="6189" max="6189" width="14" style="113" bestFit="1" customWidth="1"/>
    <col min="6190" max="6190" width="12.7109375" style="113" customWidth="1"/>
    <col min="6191" max="6402" width="9.140625" style="113"/>
    <col min="6403" max="6403" width="32.5703125" style="113" bestFit="1" customWidth="1"/>
    <col min="6404" max="6404" width="9.42578125" style="113" bestFit="1" customWidth="1"/>
    <col min="6405" max="6405" width="13" style="113" bestFit="1" customWidth="1"/>
    <col min="6406" max="6406" width="12.85546875" style="113" bestFit="1" customWidth="1"/>
    <col min="6407" max="6410" width="11.28515625" style="113" bestFit="1" customWidth="1"/>
    <col min="6411" max="6418" width="11.42578125" style="113" bestFit="1" customWidth="1"/>
    <col min="6419" max="6421" width="12.5703125" style="113" bestFit="1" customWidth="1"/>
    <col min="6422" max="6423" width="11.28515625" style="113" bestFit="1" customWidth="1"/>
    <col min="6424" max="6425" width="12.5703125" style="113" bestFit="1" customWidth="1"/>
    <col min="6426" max="6426" width="11.28515625" style="113" bestFit="1" customWidth="1"/>
    <col min="6427" max="6427" width="13.5703125" style="113" bestFit="1" customWidth="1"/>
    <col min="6428" max="6441" width="14.7109375" style="113" customWidth="1"/>
    <col min="6442" max="6442" width="14.140625" style="113" bestFit="1" customWidth="1"/>
    <col min="6443" max="6443" width="14.85546875" style="113" customWidth="1"/>
    <col min="6444" max="6444" width="15" style="113" bestFit="1" customWidth="1"/>
    <col min="6445" max="6445" width="14" style="113" bestFit="1" customWidth="1"/>
    <col min="6446" max="6446" width="12.7109375" style="113" customWidth="1"/>
    <col min="6447" max="6658" width="9.140625" style="113"/>
    <col min="6659" max="6659" width="32.5703125" style="113" bestFit="1" customWidth="1"/>
    <col min="6660" max="6660" width="9.42578125" style="113" bestFit="1" customWidth="1"/>
    <col min="6661" max="6661" width="13" style="113" bestFit="1" customWidth="1"/>
    <col min="6662" max="6662" width="12.85546875" style="113" bestFit="1" customWidth="1"/>
    <col min="6663" max="6666" width="11.28515625" style="113" bestFit="1" customWidth="1"/>
    <col min="6667" max="6674" width="11.42578125" style="113" bestFit="1" customWidth="1"/>
    <col min="6675" max="6677" width="12.5703125" style="113" bestFit="1" customWidth="1"/>
    <col min="6678" max="6679" width="11.28515625" style="113" bestFit="1" customWidth="1"/>
    <col min="6680" max="6681" width="12.5703125" style="113" bestFit="1" customWidth="1"/>
    <col min="6682" max="6682" width="11.28515625" style="113" bestFit="1" customWidth="1"/>
    <col min="6683" max="6683" width="13.5703125" style="113" bestFit="1" customWidth="1"/>
    <col min="6684" max="6697" width="14.7109375" style="113" customWidth="1"/>
    <col min="6698" max="6698" width="14.140625" style="113" bestFit="1" customWidth="1"/>
    <col min="6699" max="6699" width="14.85546875" style="113" customWidth="1"/>
    <col min="6700" max="6700" width="15" style="113" bestFit="1" customWidth="1"/>
    <col min="6701" max="6701" width="14" style="113" bestFit="1" customWidth="1"/>
    <col min="6702" max="6702" width="12.7109375" style="113" customWidth="1"/>
    <col min="6703" max="6914" width="9.140625" style="113"/>
    <col min="6915" max="6915" width="32.5703125" style="113" bestFit="1" customWidth="1"/>
    <col min="6916" max="6916" width="9.42578125" style="113" bestFit="1" customWidth="1"/>
    <col min="6917" max="6917" width="13" style="113" bestFit="1" customWidth="1"/>
    <col min="6918" max="6918" width="12.85546875" style="113" bestFit="1" customWidth="1"/>
    <col min="6919" max="6922" width="11.28515625" style="113" bestFit="1" customWidth="1"/>
    <col min="6923" max="6930" width="11.42578125" style="113" bestFit="1" customWidth="1"/>
    <col min="6931" max="6933" width="12.5703125" style="113" bestFit="1" customWidth="1"/>
    <col min="6934" max="6935" width="11.28515625" style="113" bestFit="1" customWidth="1"/>
    <col min="6936" max="6937" width="12.5703125" style="113" bestFit="1" customWidth="1"/>
    <col min="6938" max="6938" width="11.28515625" style="113" bestFit="1" customWidth="1"/>
    <col min="6939" max="6939" width="13.5703125" style="113" bestFit="1" customWidth="1"/>
    <col min="6940" max="6953" width="14.7109375" style="113" customWidth="1"/>
    <col min="6954" max="6954" width="14.140625" style="113" bestFit="1" customWidth="1"/>
    <col min="6955" max="6955" width="14.85546875" style="113" customWidth="1"/>
    <col min="6956" max="6956" width="15" style="113" bestFit="1" customWidth="1"/>
    <col min="6957" max="6957" width="14" style="113" bestFit="1" customWidth="1"/>
    <col min="6958" max="6958" width="12.7109375" style="113" customWidth="1"/>
    <col min="6959" max="7170" width="9.140625" style="113"/>
    <col min="7171" max="7171" width="32.5703125" style="113" bestFit="1" customWidth="1"/>
    <col min="7172" max="7172" width="9.42578125" style="113" bestFit="1" customWidth="1"/>
    <col min="7173" max="7173" width="13" style="113" bestFit="1" customWidth="1"/>
    <col min="7174" max="7174" width="12.85546875" style="113" bestFit="1" customWidth="1"/>
    <col min="7175" max="7178" width="11.28515625" style="113" bestFit="1" customWidth="1"/>
    <col min="7179" max="7186" width="11.42578125" style="113" bestFit="1" customWidth="1"/>
    <col min="7187" max="7189" width="12.5703125" style="113" bestFit="1" customWidth="1"/>
    <col min="7190" max="7191" width="11.28515625" style="113" bestFit="1" customWidth="1"/>
    <col min="7192" max="7193" width="12.5703125" style="113" bestFit="1" customWidth="1"/>
    <col min="7194" max="7194" width="11.28515625" style="113" bestFit="1" customWidth="1"/>
    <col min="7195" max="7195" width="13.5703125" style="113" bestFit="1" customWidth="1"/>
    <col min="7196" max="7209" width="14.7109375" style="113" customWidth="1"/>
    <col min="7210" max="7210" width="14.140625" style="113" bestFit="1" customWidth="1"/>
    <col min="7211" max="7211" width="14.85546875" style="113" customWidth="1"/>
    <col min="7212" max="7212" width="15" style="113" bestFit="1" customWidth="1"/>
    <col min="7213" max="7213" width="14" style="113" bestFit="1" customWidth="1"/>
    <col min="7214" max="7214" width="12.7109375" style="113" customWidth="1"/>
    <col min="7215" max="7426" width="9.140625" style="113"/>
    <col min="7427" max="7427" width="32.5703125" style="113" bestFit="1" customWidth="1"/>
    <col min="7428" max="7428" width="9.42578125" style="113" bestFit="1" customWidth="1"/>
    <col min="7429" max="7429" width="13" style="113" bestFit="1" customWidth="1"/>
    <col min="7430" max="7430" width="12.85546875" style="113" bestFit="1" customWidth="1"/>
    <col min="7431" max="7434" width="11.28515625" style="113" bestFit="1" customWidth="1"/>
    <col min="7435" max="7442" width="11.42578125" style="113" bestFit="1" customWidth="1"/>
    <col min="7443" max="7445" width="12.5703125" style="113" bestFit="1" customWidth="1"/>
    <col min="7446" max="7447" width="11.28515625" style="113" bestFit="1" customWidth="1"/>
    <col min="7448" max="7449" width="12.5703125" style="113" bestFit="1" customWidth="1"/>
    <col min="7450" max="7450" width="11.28515625" style="113" bestFit="1" customWidth="1"/>
    <col min="7451" max="7451" width="13.5703125" style="113" bestFit="1" customWidth="1"/>
    <col min="7452" max="7465" width="14.7109375" style="113" customWidth="1"/>
    <col min="7466" max="7466" width="14.140625" style="113" bestFit="1" customWidth="1"/>
    <col min="7467" max="7467" width="14.85546875" style="113" customWidth="1"/>
    <col min="7468" max="7468" width="15" style="113" bestFit="1" customWidth="1"/>
    <col min="7469" max="7469" width="14" style="113" bestFit="1" customWidth="1"/>
    <col min="7470" max="7470" width="12.7109375" style="113" customWidth="1"/>
    <col min="7471" max="7682" width="9.140625" style="113"/>
    <col min="7683" max="7683" width="32.5703125" style="113" bestFit="1" customWidth="1"/>
    <col min="7684" max="7684" width="9.42578125" style="113" bestFit="1" customWidth="1"/>
    <col min="7685" max="7685" width="13" style="113" bestFit="1" customWidth="1"/>
    <col min="7686" max="7686" width="12.85546875" style="113" bestFit="1" customWidth="1"/>
    <col min="7687" max="7690" width="11.28515625" style="113" bestFit="1" customWidth="1"/>
    <col min="7691" max="7698" width="11.42578125" style="113" bestFit="1" customWidth="1"/>
    <col min="7699" max="7701" width="12.5703125" style="113" bestFit="1" customWidth="1"/>
    <col min="7702" max="7703" width="11.28515625" style="113" bestFit="1" customWidth="1"/>
    <col min="7704" max="7705" width="12.5703125" style="113" bestFit="1" customWidth="1"/>
    <col min="7706" max="7706" width="11.28515625" style="113" bestFit="1" customWidth="1"/>
    <col min="7707" max="7707" width="13.5703125" style="113" bestFit="1" customWidth="1"/>
    <col min="7708" max="7721" width="14.7109375" style="113" customWidth="1"/>
    <col min="7722" max="7722" width="14.140625" style="113" bestFit="1" customWidth="1"/>
    <col min="7723" max="7723" width="14.85546875" style="113" customWidth="1"/>
    <col min="7724" max="7724" width="15" style="113" bestFit="1" customWidth="1"/>
    <col min="7725" max="7725" width="14" style="113" bestFit="1" customWidth="1"/>
    <col min="7726" max="7726" width="12.7109375" style="113" customWidth="1"/>
    <col min="7727" max="7938" width="9.140625" style="113"/>
    <col min="7939" max="7939" width="32.5703125" style="113" bestFit="1" customWidth="1"/>
    <col min="7940" max="7940" width="9.42578125" style="113" bestFit="1" customWidth="1"/>
    <col min="7941" max="7941" width="13" style="113" bestFit="1" customWidth="1"/>
    <col min="7942" max="7942" width="12.85546875" style="113" bestFit="1" customWidth="1"/>
    <col min="7943" max="7946" width="11.28515625" style="113" bestFit="1" customWidth="1"/>
    <col min="7947" max="7954" width="11.42578125" style="113" bestFit="1" customWidth="1"/>
    <col min="7955" max="7957" width="12.5703125" style="113" bestFit="1" customWidth="1"/>
    <col min="7958" max="7959" width="11.28515625" style="113" bestFit="1" customWidth="1"/>
    <col min="7960" max="7961" width="12.5703125" style="113" bestFit="1" customWidth="1"/>
    <col min="7962" max="7962" width="11.28515625" style="113" bestFit="1" customWidth="1"/>
    <col min="7963" max="7963" width="13.5703125" style="113" bestFit="1" customWidth="1"/>
    <col min="7964" max="7977" width="14.7109375" style="113" customWidth="1"/>
    <col min="7978" max="7978" width="14.140625" style="113" bestFit="1" customWidth="1"/>
    <col min="7979" max="7979" width="14.85546875" style="113" customWidth="1"/>
    <col min="7980" max="7980" width="15" style="113" bestFit="1" customWidth="1"/>
    <col min="7981" max="7981" width="14" style="113" bestFit="1" customWidth="1"/>
    <col min="7982" max="7982" width="12.7109375" style="113" customWidth="1"/>
    <col min="7983" max="8194" width="9.140625" style="113"/>
    <col min="8195" max="8195" width="32.5703125" style="113" bestFit="1" customWidth="1"/>
    <col min="8196" max="8196" width="9.42578125" style="113" bestFit="1" customWidth="1"/>
    <col min="8197" max="8197" width="13" style="113" bestFit="1" customWidth="1"/>
    <col min="8198" max="8198" width="12.85546875" style="113" bestFit="1" customWidth="1"/>
    <col min="8199" max="8202" width="11.28515625" style="113" bestFit="1" customWidth="1"/>
    <col min="8203" max="8210" width="11.42578125" style="113" bestFit="1" customWidth="1"/>
    <col min="8211" max="8213" width="12.5703125" style="113" bestFit="1" customWidth="1"/>
    <col min="8214" max="8215" width="11.28515625" style="113" bestFit="1" customWidth="1"/>
    <col min="8216" max="8217" width="12.5703125" style="113" bestFit="1" customWidth="1"/>
    <col min="8218" max="8218" width="11.28515625" style="113" bestFit="1" customWidth="1"/>
    <col min="8219" max="8219" width="13.5703125" style="113" bestFit="1" customWidth="1"/>
    <col min="8220" max="8233" width="14.7109375" style="113" customWidth="1"/>
    <col min="8234" max="8234" width="14.140625" style="113" bestFit="1" customWidth="1"/>
    <col min="8235" max="8235" width="14.85546875" style="113" customWidth="1"/>
    <col min="8236" max="8236" width="15" style="113" bestFit="1" customWidth="1"/>
    <col min="8237" max="8237" width="14" style="113" bestFit="1" customWidth="1"/>
    <col min="8238" max="8238" width="12.7109375" style="113" customWidth="1"/>
    <col min="8239" max="8450" width="9.140625" style="113"/>
    <col min="8451" max="8451" width="32.5703125" style="113" bestFit="1" customWidth="1"/>
    <col min="8452" max="8452" width="9.42578125" style="113" bestFit="1" customWidth="1"/>
    <col min="8453" max="8453" width="13" style="113" bestFit="1" customWidth="1"/>
    <col min="8454" max="8454" width="12.85546875" style="113" bestFit="1" customWidth="1"/>
    <col min="8455" max="8458" width="11.28515625" style="113" bestFit="1" customWidth="1"/>
    <col min="8459" max="8466" width="11.42578125" style="113" bestFit="1" customWidth="1"/>
    <col min="8467" max="8469" width="12.5703125" style="113" bestFit="1" customWidth="1"/>
    <col min="8470" max="8471" width="11.28515625" style="113" bestFit="1" customWidth="1"/>
    <col min="8472" max="8473" width="12.5703125" style="113" bestFit="1" customWidth="1"/>
    <col min="8474" max="8474" width="11.28515625" style="113" bestFit="1" customWidth="1"/>
    <col min="8475" max="8475" width="13.5703125" style="113" bestFit="1" customWidth="1"/>
    <col min="8476" max="8489" width="14.7109375" style="113" customWidth="1"/>
    <col min="8490" max="8490" width="14.140625" style="113" bestFit="1" customWidth="1"/>
    <col min="8491" max="8491" width="14.85546875" style="113" customWidth="1"/>
    <col min="8492" max="8492" width="15" style="113" bestFit="1" customWidth="1"/>
    <col min="8493" max="8493" width="14" style="113" bestFit="1" customWidth="1"/>
    <col min="8494" max="8494" width="12.7109375" style="113" customWidth="1"/>
    <col min="8495" max="8706" width="9.140625" style="113"/>
    <col min="8707" max="8707" width="32.5703125" style="113" bestFit="1" customWidth="1"/>
    <col min="8708" max="8708" width="9.42578125" style="113" bestFit="1" customWidth="1"/>
    <col min="8709" max="8709" width="13" style="113" bestFit="1" customWidth="1"/>
    <col min="8710" max="8710" width="12.85546875" style="113" bestFit="1" customWidth="1"/>
    <col min="8711" max="8714" width="11.28515625" style="113" bestFit="1" customWidth="1"/>
    <col min="8715" max="8722" width="11.42578125" style="113" bestFit="1" customWidth="1"/>
    <col min="8723" max="8725" width="12.5703125" style="113" bestFit="1" customWidth="1"/>
    <col min="8726" max="8727" width="11.28515625" style="113" bestFit="1" customWidth="1"/>
    <col min="8728" max="8729" width="12.5703125" style="113" bestFit="1" customWidth="1"/>
    <col min="8730" max="8730" width="11.28515625" style="113" bestFit="1" customWidth="1"/>
    <col min="8731" max="8731" width="13.5703125" style="113" bestFit="1" customWidth="1"/>
    <col min="8732" max="8745" width="14.7109375" style="113" customWidth="1"/>
    <col min="8746" max="8746" width="14.140625" style="113" bestFit="1" customWidth="1"/>
    <col min="8747" max="8747" width="14.85546875" style="113" customWidth="1"/>
    <col min="8748" max="8748" width="15" style="113" bestFit="1" customWidth="1"/>
    <col min="8749" max="8749" width="14" style="113" bestFit="1" customWidth="1"/>
    <col min="8750" max="8750" width="12.7109375" style="113" customWidth="1"/>
    <col min="8751" max="8962" width="9.140625" style="113"/>
    <col min="8963" max="8963" width="32.5703125" style="113" bestFit="1" customWidth="1"/>
    <col min="8964" max="8964" width="9.42578125" style="113" bestFit="1" customWidth="1"/>
    <col min="8965" max="8965" width="13" style="113" bestFit="1" customWidth="1"/>
    <col min="8966" max="8966" width="12.85546875" style="113" bestFit="1" customWidth="1"/>
    <col min="8967" max="8970" width="11.28515625" style="113" bestFit="1" customWidth="1"/>
    <col min="8971" max="8978" width="11.42578125" style="113" bestFit="1" customWidth="1"/>
    <col min="8979" max="8981" width="12.5703125" style="113" bestFit="1" customWidth="1"/>
    <col min="8982" max="8983" width="11.28515625" style="113" bestFit="1" customWidth="1"/>
    <col min="8984" max="8985" width="12.5703125" style="113" bestFit="1" customWidth="1"/>
    <col min="8986" max="8986" width="11.28515625" style="113" bestFit="1" customWidth="1"/>
    <col min="8987" max="8987" width="13.5703125" style="113" bestFit="1" customWidth="1"/>
    <col min="8988" max="9001" width="14.7109375" style="113" customWidth="1"/>
    <col min="9002" max="9002" width="14.140625" style="113" bestFit="1" customWidth="1"/>
    <col min="9003" max="9003" width="14.85546875" style="113" customWidth="1"/>
    <col min="9004" max="9004" width="15" style="113" bestFit="1" customWidth="1"/>
    <col min="9005" max="9005" width="14" style="113" bestFit="1" customWidth="1"/>
    <col min="9006" max="9006" width="12.7109375" style="113" customWidth="1"/>
    <col min="9007" max="9218" width="9.140625" style="113"/>
    <col min="9219" max="9219" width="32.5703125" style="113" bestFit="1" customWidth="1"/>
    <col min="9220" max="9220" width="9.42578125" style="113" bestFit="1" customWidth="1"/>
    <col min="9221" max="9221" width="13" style="113" bestFit="1" customWidth="1"/>
    <col min="9222" max="9222" width="12.85546875" style="113" bestFit="1" customWidth="1"/>
    <col min="9223" max="9226" width="11.28515625" style="113" bestFit="1" customWidth="1"/>
    <col min="9227" max="9234" width="11.42578125" style="113" bestFit="1" customWidth="1"/>
    <col min="9235" max="9237" width="12.5703125" style="113" bestFit="1" customWidth="1"/>
    <col min="9238" max="9239" width="11.28515625" style="113" bestFit="1" customWidth="1"/>
    <col min="9240" max="9241" width="12.5703125" style="113" bestFit="1" customWidth="1"/>
    <col min="9242" max="9242" width="11.28515625" style="113" bestFit="1" customWidth="1"/>
    <col min="9243" max="9243" width="13.5703125" style="113" bestFit="1" customWidth="1"/>
    <col min="9244" max="9257" width="14.7109375" style="113" customWidth="1"/>
    <col min="9258" max="9258" width="14.140625" style="113" bestFit="1" customWidth="1"/>
    <col min="9259" max="9259" width="14.85546875" style="113" customWidth="1"/>
    <col min="9260" max="9260" width="15" style="113" bestFit="1" customWidth="1"/>
    <col min="9261" max="9261" width="14" style="113" bestFit="1" customWidth="1"/>
    <col min="9262" max="9262" width="12.7109375" style="113" customWidth="1"/>
    <col min="9263" max="9474" width="9.140625" style="113"/>
    <col min="9475" max="9475" width="32.5703125" style="113" bestFit="1" customWidth="1"/>
    <col min="9476" max="9476" width="9.42578125" style="113" bestFit="1" customWidth="1"/>
    <col min="9477" max="9477" width="13" style="113" bestFit="1" customWidth="1"/>
    <col min="9478" max="9478" width="12.85546875" style="113" bestFit="1" customWidth="1"/>
    <col min="9479" max="9482" width="11.28515625" style="113" bestFit="1" customWidth="1"/>
    <col min="9483" max="9490" width="11.42578125" style="113" bestFit="1" customWidth="1"/>
    <col min="9491" max="9493" width="12.5703125" style="113" bestFit="1" customWidth="1"/>
    <col min="9494" max="9495" width="11.28515625" style="113" bestFit="1" customWidth="1"/>
    <col min="9496" max="9497" width="12.5703125" style="113" bestFit="1" customWidth="1"/>
    <col min="9498" max="9498" width="11.28515625" style="113" bestFit="1" customWidth="1"/>
    <col min="9499" max="9499" width="13.5703125" style="113" bestFit="1" customWidth="1"/>
    <col min="9500" max="9513" width="14.7109375" style="113" customWidth="1"/>
    <col min="9514" max="9514" width="14.140625" style="113" bestFit="1" customWidth="1"/>
    <col min="9515" max="9515" width="14.85546875" style="113" customWidth="1"/>
    <col min="9516" max="9516" width="15" style="113" bestFit="1" customWidth="1"/>
    <col min="9517" max="9517" width="14" style="113" bestFit="1" customWidth="1"/>
    <col min="9518" max="9518" width="12.7109375" style="113" customWidth="1"/>
    <col min="9519" max="9730" width="9.140625" style="113"/>
    <col min="9731" max="9731" width="32.5703125" style="113" bestFit="1" customWidth="1"/>
    <col min="9732" max="9732" width="9.42578125" style="113" bestFit="1" customWidth="1"/>
    <col min="9733" max="9733" width="13" style="113" bestFit="1" customWidth="1"/>
    <col min="9734" max="9734" width="12.85546875" style="113" bestFit="1" customWidth="1"/>
    <col min="9735" max="9738" width="11.28515625" style="113" bestFit="1" customWidth="1"/>
    <col min="9739" max="9746" width="11.42578125" style="113" bestFit="1" customWidth="1"/>
    <col min="9747" max="9749" width="12.5703125" style="113" bestFit="1" customWidth="1"/>
    <col min="9750" max="9751" width="11.28515625" style="113" bestFit="1" customWidth="1"/>
    <col min="9752" max="9753" width="12.5703125" style="113" bestFit="1" customWidth="1"/>
    <col min="9754" max="9754" width="11.28515625" style="113" bestFit="1" customWidth="1"/>
    <col min="9755" max="9755" width="13.5703125" style="113" bestFit="1" customWidth="1"/>
    <col min="9756" max="9769" width="14.7109375" style="113" customWidth="1"/>
    <col min="9770" max="9770" width="14.140625" style="113" bestFit="1" customWidth="1"/>
    <col min="9771" max="9771" width="14.85546875" style="113" customWidth="1"/>
    <col min="9772" max="9772" width="15" style="113" bestFit="1" customWidth="1"/>
    <col min="9773" max="9773" width="14" style="113" bestFit="1" customWidth="1"/>
    <col min="9774" max="9774" width="12.7109375" style="113" customWidth="1"/>
    <col min="9775" max="9986" width="9.140625" style="113"/>
    <col min="9987" max="9987" width="32.5703125" style="113" bestFit="1" customWidth="1"/>
    <col min="9988" max="9988" width="9.42578125" style="113" bestFit="1" customWidth="1"/>
    <col min="9989" max="9989" width="13" style="113" bestFit="1" customWidth="1"/>
    <col min="9990" max="9990" width="12.85546875" style="113" bestFit="1" customWidth="1"/>
    <col min="9991" max="9994" width="11.28515625" style="113" bestFit="1" customWidth="1"/>
    <col min="9995" max="10002" width="11.42578125" style="113" bestFit="1" customWidth="1"/>
    <col min="10003" max="10005" width="12.5703125" style="113" bestFit="1" customWidth="1"/>
    <col min="10006" max="10007" width="11.28515625" style="113" bestFit="1" customWidth="1"/>
    <col min="10008" max="10009" width="12.5703125" style="113" bestFit="1" customWidth="1"/>
    <col min="10010" max="10010" width="11.28515625" style="113" bestFit="1" customWidth="1"/>
    <col min="10011" max="10011" width="13.5703125" style="113" bestFit="1" customWidth="1"/>
    <col min="10012" max="10025" width="14.7109375" style="113" customWidth="1"/>
    <col min="10026" max="10026" width="14.140625" style="113" bestFit="1" customWidth="1"/>
    <col min="10027" max="10027" width="14.85546875" style="113" customWidth="1"/>
    <col min="10028" max="10028" width="15" style="113" bestFit="1" customWidth="1"/>
    <col min="10029" max="10029" width="14" style="113" bestFit="1" customWidth="1"/>
    <col min="10030" max="10030" width="12.7109375" style="113" customWidth="1"/>
    <col min="10031" max="10242" width="9.140625" style="113"/>
    <col min="10243" max="10243" width="32.5703125" style="113" bestFit="1" customWidth="1"/>
    <col min="10244" max="10244" width="9.42578125" style="113" bestFit="1" customWidth="1"/>
    <col min="10245" max="10245" width="13" style="113" bestFit="1" customWidth="1"/>
    <col min="10246" max="10246" width="12.85546875" style="113" bestFit="1" customWidth="1"/>
    <col min="10247" max="10250" width="11.28515625" style="113" bestFit="1" customWidth="1"/>
    <col min="10251" max="10258" width="11.42578125" style="113" bestFit="1" customWidth="1"/>
    <col min="10259" max="10261" width="12.5703125" style="113" bestFit="1" customWidth="1"/>
    <col min="10262" max="10263" width="11.28515625" style="113" bestFit="1" customWidth="1"/>
    <col min="10264" max="10265" width="12.5703125" style="113" bestFit="1" customWidth="1"/>
    <col min="10266" max="10266" width="11.28515625" style="113" bestFit="1" customWidth="1"/>
    <col min="10267" max="10267" width="13.5703125" style="113" bestFit="1" customWidth="1"/>
    <col min="10268" max="10281" width="14.7109375" style="113" customWidth="1"/>
    <col min="10282" max="10282" width="14.140625" style="113" bestFit="1" customWidth="1"/>
    <col min="10283" max="10283" width="14.85546875" style="113" customWidth="1"/>
    <col min="10284" max="10284" width="15" style="113" bestFit="1" customWidth="1"/>
    <col min="10285" max="10285" width="14" style="113" bestFit="1" customWidth="1"/>
    <col min="10286" max="10286" width="12.7109375" style="113" customWidth="1"/>
    <col min="10287" max="10498" width="9.140625" style="113"/>
    <col min="10499" max="10499" width="32.5703125" style="113" bestFit="1" customWidth="1"/>
    <col min="10500" max="10500" width="9.42578125" style="113" bestFit="1" customWidth="1"/>
    <col min="10501" max="10501" width="13" style="113" bestFit="1" customWidth="1"/>
    <col min="10502" max="10502" width="12.85546875" style="113" bestFit="1" customWidth="1"/>
    <col min="10503" max="10506" width="11.28515625" style="113" bestFit="1" customWidth="1"/>
    <col min="10507" max="10514" width="11.42578125" style="113" bestFit="1" customWidth="1"/>
    <col min="10515" max="10517" width="12.5703125" style="113" bestFit="1" customWidth="1"/>
    <col min="10518" max="10519" width="11.28515625" style="113" bestFit="1" customWidth="1"/>
    <col min="10520" max="10521" width="12.5703125" style="113" bestFit="1" customWidth="1"/>
    <col min="10522" max="10522" width="11.28515625" style="113" bestFit="1" customWidth="1"/>
    <col min="10523" max="10523" width="13.5703125" style="113" bestFit="1" customWidth="1"/>
    <col min="10524" max="10537" width="14.7109375" style="113" customWidth="1"/>
    <col min="10538" max="10538" width="14.140625" style="113" bestFit="1" customWidth="1"/>
    <col min="10539" max="10539" width="14.85546875" style="113" customWidth="1"/>
    <col min="10540" max="10540" width="15" style="113" bestFit="1" customWidth="1"/>
    <col min="10541" max="10541" width="14" style="113" bestFit="1" customWidth="1"/>
    <col min="10542" max="10542" width="12.7109375" style="113" customWidth="1"/>
    <col min="10543" max="10754" width="9.140625" style="113"/>
    <col min="10755" max="10755" width="32.5703125" style="113" bestFit="1" customWidth="1"/>
    <col min="10756" max="10756" width="9.42578125" style="113" bestFit="1" customWidth="1"/>
    <col min="10757" max="10757" width="13" style="113" bestFit="1" customWidth="1"/>
    <col min="10758" max="10758" width="12.85546875" style="113" bestFit="1" customWidth="1"/>
    <col min="10759" max="10762" width="11.28515625" style="113" bestFit="1" customWidth="1"/>
    <col min="10763" max="10770" width="11.42578125" style="113" bestFit="1" customWidth="1"/>
    <col min="10771" max="10773" width="12.5703125" style="113" bestFit="1" customWidth="1"/>
    <col min="10774" max="10775" width="11.28515625" style="113" bestFit="1" customWidth="1"/>
    <col min="10776" max="10777" width="12.5703125" style="113" bestFit="1" customWidth="1"/>
    <col min="10778" max="10778" width="11.28515625" style="113" bestFit="1" customWidth="1"/>
    <col min="10779" max="10779" width="13.5703125" style="113" bestFit="1" customWidth="1"/>
    <col min="10780" max="10793" width="14.7109375" style="113" customWidth="1"/>
    <col min="10794" max="10794" width="14.140625" style="113" bestFit="1" customWidth="1"/>
    <col min="10795" max="10795" width="14.85546875" style="113" customWidth="1"/>
    <col min="10796" max="10796" width="15" style="113" bestFit="1" customWidth="1"/>
    <col min="10797" max="10797" width="14" style="113" bestFit="1" customWidth="1"/>
    <col min="10798" max="10798" width="12.7109375" style="113" customWidth="1"/>
    <col min="10799" max="11010" width="9.140625" style="113"/>
    <col min="11011" max="11011" width="32.5703125" style="113" bestFit="1" customWidth="1"/>
    <col min="11012" max="11012" width="9.42578125" style="113" bestFit="1" customWidth="1"/>
    <col min="11013" max="11013" width="13" style="113" bestFit="1" customWidth="1"/>
    <col min="11014" max="11014" width="12.85546875" style="113" bestFit="1" customWidth="1"/>
    <col min="11015" max="11018" width="11.28515625" style="113" bestFit="1" customWidth="1"/>
    <col min="11019" max="11026" width="11.42578125" style="113" bestFit="1" customWidth="1"/>
    <col min="11027" max="11029" width="12.5703125" style="113" bestFit="1" customWidth="1"/>
    <col min="11030" max="11031" width="11.28515625" style="113" bestFit="1" customWidth="1"/>
    <col min="11032" max="11033" width="12.5703125" style="113" bestFit="1" customWidth="1"/>
    <col min="11034" max="11034" width="11.28515625" style="113" bestFit="1" customWidth="1"/>
    <col min="11035" max="11035" width="13.5703125" style="113" bestFit="1" customWidth="1"/>
    <col min="11036" max="11049" width="14.7109375" style="113" customWidth="1"/>
    <col min="11050" max="11050" width="14.140625" style="113" bestFit="1" customWidth="1"/>
    <col min="11051" max="11051" width="14.85546875" style="113" customWidth="1"/>
    <col min="11052" max="11052" width="15" style="113" bestFit="1" customWidth="1"/>
    <col min="11053" max="11053" width="14" style="113" bestFit="1" customWidth="1"/>
    <col min="11054" max="11054" width="12.7109375" style="113" customWidth="1"/>
    <col min="11055" max="11266" width="9.140625" style="113"/>
    <col min="11267" max="11267" width="32.5703125" style="113" bestFit="1" customWidth="1"/>
    <col min="11268" max="11268" width="9.42578125" style="113" bestFit="1" customWidth="1"/>
    <col min="11269" max="11269" width="13" style="113" bestFit="1" customWidth="1"/>
    <col min="11270" max="11270" width="12.85546875" style="113" bestFit="1" customWidth="1"/>
    <col min="11271" max="11274" width="11.28515625" style="113" bestFit="1" customWidth="1"/>
    <col min="11275" max="11282" width="11.42578125" style="113" bestFit="1" customWidth="1"/>
    <col min="11283" max="11285" width="12.5703125" style="113" bestFit="1" customWidth="1"/>
    <col min="11286" max="11287" width="11.28515625" style="113" bestFit="1" customWidth="1"/>
    <col min="11288" max="11289" width="12.5703125" style="113" bestFit="1" customWidth="1"/>
    <col min="11290" max="11290" width="11.28515625" style="113" bestFit="1" customWidth="1"/>
    <col min="11291" max="11291" width="13.5703125" style="113" bestFit="1" customWidth="1"/>
    <col min="11292" max="11305" width="14.7109375" style="113" customWidth="1"/>
    <col min="11306" max="11306" width="14.140625" style="113" bestFit="1" customWidth="1"/>
    <col min="11307" max="11307" width="14.85546875" style="113" customWidth="1"/>
    <col min="11308" max="11308" width="15" style="113" bestFit="1" customWidth="1"/>
    <col min="11309" max="11309" width="14" style="113" bestFit="1" customWidth="1"/>
    <col min="11310" max="11310" width="12.7109375" style="113" customWidth="1"/>
    <col min="11311" max="11522" width="9.140625" style="113"/>
    <col min="11523" max="11523" width="32.5703125" style="113" bestFit="1" customWidth="1"/>
    <col min="11524" max="11524" width="9.42578125" style="113" bestFit="1" customWidth="1"/>
    <col min="11525" max="11525" width="13" style="113" bestFit="1" customWidth="1"/>
    <col min="11526" max="11526" width="12.85546875" style="113" bestFit="1" customWidth="1"/>
    <col min="11527" max="11530" width="11.28515625" style="113" bestFit="1" customWidth="1"/>
    <col min="11531" max="11538" width="11.42578125" style="113" bestFit="1" customWidth="1"/>
    <col min="11539" max="11541" width="12.5703125" style="113" bestFit="1" customWidth="1"/>
    <col min="11542" max="11543" width="11.28515625" style="113" bestFit="1" customWidth="1"/>
    <col min="11544" max="11545" width="12.5703125" style="113" bestFit="1" customWidth="1"/>
    <col min="11546" max="11546" width="11.28515625" style="113" bestFit="1" customWidth="1"/>
    <col min="11547" max="11547" width="13.5703125" style="113" bestFit="1" customWidth="1"/>
    <col min="11548" max="11561" width="14.7109375" style="113" customWidth="1"/>
    <col min="11562" max="11562" width="14.140625" style="113" bestFit="1" customWidth="1"/>
    <col min="11563" max="11563" width="14.85546875" style="113" customWidth="1"/>
    <col min="11564" max="11564" width="15" style="113" bestFit="1" customWidth="1"/>
    <col min="11565" max="11565" width="14" style="113" bestFit="1" customWidth="1"/>
    <col min="11566" max="11566" width="12.7109375" style="113" customWidth="1"/>
    <col min="11567" max="11778" width="9.140625" style="113"/>
    <col min="11779" max="11779" width="32.5703125" style="113" bestFit="1" customWidth="1"/>
    <col min="11780" max="11780" width="9.42578125" style="113" bestFit="1" customWidth="1"/>
    <col min="11781" max="11781" width="13" style="113" bestFit="1" customWidth="1"/>
    <col min="11782" max="11782" width="12.85546875" style="113" bestFit="1" customWidth="1"/>
    <col min="11783" max="11786" width="11.28515625" style="113" bestFit="1" customWidth="1"/>
    <col min="11787" max="11794" width="11.42578125" style="113" bestFit="1" customWidth="1"/>
    <col min="11795" max="11797" width="12.5703125" style="113" bestFit="1" customWidth="1"/>
    <col min="11798" max="11799" width="11.28515625" style="113" bestFit="1" customWidth="1"/>
    <col min="11800" max="11801" width="12.5703125" style="113" bestFit="1" customWidth="1"/>
    <col min="11802" max="11802" width="11.28515625" style="113" bestFit="1" customWidth="1"/>
    <col min="11803" max="11803" width="13.5703125" style="113" bestFit="1" customWidth="1"/>
    <col min="11804" max="11817" width="14.7109375" style="113" customWidth="1"/>
    <col min="11818" max="11818" width="14.140625" style="113" bestFit="1" customWidth="1"/>
    <col min="11819" max="11819" width="14.85546875" style="113" customWidth="1"/>
    <col min="11820" max="11820" width="15" style="113" bestFit="1" customWidth="1"/>
    <col min="11821" max="11821" width="14" style="113" bestFit="1" customWidth="1"/>
    <col min="11822" max="11822" width="12.7109375" style="113" customWidth="1"/>
    <col min="11823" max="12034" width="9.140625" style="113"/>
    <col min="12035" max="12035" width="32.5703125" style="113" bestFit="1" customWidth="1"/>
    <col min="12036" max="12036" width="9.42578125" style="113" bestFit="1" customWidth="1"/>
    <col min="12037" max="12037" width="13" style="113" bestFit="1" customWidth="1"/>
    <col min="12038" max="12038" width="12.85546875" style="113" bestFit="1" customWidth="1"/>
    <col min="12039" max="12042" width="11.28515625" style="113" bestFit="1" customWidth="1"/>
    <col min="12043" max="12050" width="11.42578125" style="113" bestFit="1" customWidth="1"/>
    <col min="12051" max="12053" width="12.5703125" style="113" bestFit="1" customWidth="1"/>
    <col min="12054" max="12055" width="11.28515625" style="113" bestFit="1" customWidth="1"/>
    <col min="12056" max="12057" width="12.5703125" style="113" bestFit="1" customWidth="1"/>
    <col min="12058" max="12058" width="11.28515625" style="113" bestFit="1" customWidth="1"/>
    <col min="12059" max="12059" width="13.5703125" style="113" bestFit="1" customWidth="1"/>
    <col min="12060" max="12073" width="14.7109375" style="113" customWidth="1"/>
    <col min="12074" max="12074" width="14.140625" style="113" bestFit="1" customWidth="1"/>
    <col min="12075" max="12075" width="14.85546875" style="113" customWidth="1"/>
    <col min="12076" max="12076" width="15" style="113" bestFit="1" customWidth="1"/>
    <col min="12077" max="12077" width="14" style="113" bestFit="1" customWidth="1"/>
    <col min="12078" max="12078" width="12.7109375" style="113" customWidth="1"/>
    <col min="12079" max="12290" width="9.140625" style="113"/>
    <col min="12291" max="12291" width="32.5703125" style="113" bestFit="1" customWidth="1"/>
    <col min="12292" max="12292" width="9.42578125" style="113" bestFit="1" customWidth="1"/>
    <col min="12293" max="12293" width="13" style="113" bestFit="1" customWidth="1"/>
    <col min="12294" max="12294" width="12.85546875" style="113" bestFit="1" customWidth="1"/>
    <col min="12295" max="12298" width="11.28515625" style="113" bestFit="1" customWidth="1"/>
    <col min="12299" max="12306" width="11.42578125" style="113" bestFit="1" customWidth="1"/>
    <col min="12307" max="12309" width="12.5703125" style="113" bestFit="1" customWidth="1"/>
    <col min="12310" max="12311" width="11.28515625" style="113" bestFit="1" customWidth="1"/>
    <col min="12312" max="12313" width="12.5703125" style="113" bestFit="1" customWidth="1"/>
    <col min="12314" max="12314" width="11.28515625" style="113" bestFit="1" customWidth="1"/>
    <col min="12315" max="12315" width="13.5703125" style="113" bestFit="1" customWidth="1"/>
    <col min="12316" max="12329" width="14.7109375" style="113" customWidth="1"/>
    <col min="12330" max="12330" width="14.140625" style="113" bestFit="1" customWidth="1"/>
    <col min="12331" max="12331" width="14.85546875" style="113" customWidth="1"/>
    <col min="12332" max="12332" width="15" style="113" bestFit="1" customWidth="1"/>
    <col min="12333" max="12333" width="14" style="113" bestFit="1" customWidth="1"/>
    <col min="12334" max="12334" width="12.7109375" style="113" customWidth="1"/>
    <col min="12335" max="12546" width="9.140625" style="113"/>
    <col min="12547" max="12547" width="32.5703125" style="113" bestFit="1" customWidth="1"/>
    <col min="12548" max="12548" width="9.42578125" style="113" bestFit="1" customWidth="1"/>
    <col min="12549" max="12549" width="13" style="113" bestFit="1" customWidth="1"/>
    <col min="12550" max="12550" width="12.85546875" style="113" bestFit="1" customWidth="1"/>
    <col min="12551" max="12554" width="11.28515625" style="113" bestFit="1" customWidth="1"/>
    <col min="12555" max="12562" width="11.42578125" style="113" bestFit="1" customWidth="1"/>
    <col min="12563" max="12565" width="12.5703125" style="113" bestFit="1" customWidth="1"/>
    <col min="12566" max="12567" width="11.28515625" style="113" bestFit="1" customWidth="1"/>
    <col min="12568" max="12569" width="12.5703125" style="113" bestFit="1" customWidth="1"/>
    <col min="12570" max="12570" width="11.28515625" style="113" bestFit="1" customWidth="1"/>
    <col min="12571" max="12571" width="13.5703125" style="113" bestFit="1" customWidth="1"/>
    <col min="12572" max="12585" width="14.7109375" style="113" customWidth="1"/>
    <col min="12586" max="12586" width="14.140625" style="113" bestFit="1" customWidth="1"/>
    <col min="12587" max="12587" width="14.85546875" style="113" customWidth="1"/>
    <col min="12588" max="12588" width="15" style="113" bestFit="1" customWidth="1"/>
    <col min="12589" max="12589" width="14" style="113" bestFit="1" customWidth="1"/>
    <col min="12590" max="12590" width="12.7109375" style="113" customWidth="1"/>
    <col min="12591" max="12802" width="9.140625" style="113"/>
    <col min="12803" max="12803" width="32.5703125" style="113" bestFit="1" customWidth="1"/>
    <col min="12804" max="12804" width="9.42578125" style="113" bestFit="1" customWidth="1"/>
    <col min="12805" max="12805" width="13" style="113" bestFit="1" customWidth="1"/>
    <col min="12806" max="12806" width="12.85546875" style="113" bestFit="1" customWidth="1"/>
    <col min="12807" max="12810" width="11.28515625" style="113" bestFit="1" customWidth="1"/>
    <col min="12811" max="12818" width="11.42578125" style="113" bestFit="1" customWidth="1"/>
    <col min="12819" max="12821" width="12.5703125" style="113" bestFit="1" customWidth="1"/>
    <col min="12822" max="12823" width="11.28515625" style="113" bestFit="1" customWidth="1"/>
    <col min="12824" max="12825" width="12.5703125" style="113" bestFit="1" customWidth="1"/>
    <col min="12826" max="12826" width="11.28515625" style="113" bestFit="1" customWidth="1"/>
    <col min="12827" max="12827" width="13.5703125" style="113" bestFit="1" customWidth="1"/>
    <col min="12828" max="12841" width="14.7109375" style="113" customWidth="1"/>
    <col min="12842" max="12842" width="14.140625" style="113" bestFit="1" customWidth="1"/>
    <col min="12843" max="12843" width="14.85546875" style="113" customWidth="1"/>
    <col min="12844" max="12844" width="15" style="113" bestFit="1" customWidth="1"/>
    <col min="12845" max="12845" width="14" style="113" bestFit="1" customWidth="1"/>
    <col min="12846" max="12846" width="12.7109375" style="113" customWidth="1"/>
    <col min="12847" max="13058" width="9.140625" style="113"/>
    <col min="13059" max="13059" width="32.5703125" style="113" bestFit="1" customWidth="1"/>
    <col min="13060" max="13060" width="9.42578125" style="113" bestFit="1" customWidth="1"/>
    <col min="13061" max="13061" width="13" style="113" bestFit="1" customWidth="1"/>
    <col min="13062" max="13062" width="12.85546875" style="113" bestFit="1" customWidth="1"/>
    <col min="13063" max="13066" width="11.28515625" style="113" bestFit="1" customWidth="1"/>
    <col min="13067" max="13074" width="11.42578125" style="113" bestFit="1" customWidth="1"/>
    <col min="13075" max="13077" width="12.5703125" style="113" bestFit="1" customWidth="1"/>
    <col min="13078" max="13079" width="11.28515625" style="113" bestFit="1" customWidth="1"/>
    <col min="13080" max="13081" width="12.5703125" style="113" bestFit="1" customWidth="1"/>
    <col min="13082" max="13082" width="11.28515625" style="113" bestFit="1" customWidth="1"/>
    <col min="13083" max="13083" width="13.5703125" style="113" bestFit="1" customWidth="1"/>
    <col min="13084" max="13097" width="14.7109375" style="113" customWidth="1"/>
    <col min="13098" max="13098" width="14.140625" style="113" bestFit="1" customWidth="1"/>
    <col min="13099" max="13099" width="14.85546875" style="113" customWidth="1"/>
    <col min="13100" max="13100" width="15" style="113" bestFit="1" customWidth="1"/>
    <col min="13101" max="13101" width="14" style="113" bestFit="1" customWidth="1"/>
    <col min="13102" max="13102" width="12.7109375" style="113" customWidth="1"/>
    <col min="13103" max="13314" width="9.140625" style="113"/>
    <col min="13315" max="13315" width="32.5703125" style="113" bestFit="1" customWidth="1"/>
    <col min="13316" max="13316" width="9.42578125" style="113" bestFit="1" customWidth="1"/>
    <col min="13317" max="13317" width="13" style="113" bestFit="1" customWidth="1"/>
    <col min="13318" max="13318" width="12.85546875" style="113" bestFit="1" customWidth="1"/>
    <col min="13319" max="13322" width="11.28515625" style="113" bestFit="1" customWidth="1"/>
    <col min="13323" max="13330" width="11.42578125" style="113" bestFit="1" customWidth="1"/>
    <col min="13331" max="13333" width="12.5703125" style="113" bestFit="1" customWidth="1"/>
    <col min="13334" max="13335" width="11.28515625" style="113" bestFit="1" customWidth="1"/>
    <col min="13336" max="13337" width="12.5703125" style="113" bestFit="1" customWidth="1"/>
    <col min="13338" max="13338" width="11.28515625" style="113" bestFit="1" customWidth="1"/>
    <col min="13339" max="13339" width="13.5703125" style="113" bestFit="1" customWidth="1"/>
    <col min="13340" max="13353" width="14.7109375" style="113" customWidth="1"/>
    <col min="13354" max="13354" width="14.140625" style="113" bestFit="1" customWidth="1"/>
    <col min="13355" max="13355" width="14.85546875" style="113" customWidth="1"/>
    <col min="13356" max="13356" width="15" style="113" bestFit="1" customWidth="1"/>
    <col min="13357" max="13357" width="14" style="113" bestFit="1" customWidth="1"/>
    <col min="13358" max="13358" width="12.7109375" style="113" customWidth="1"/>
    <col min="13359" max="13570" width="9.140625" style="113"/>
    <col min="13571" max="13571" width="32.5703125" style="113" bestFit="1" customWidth="1"/>
    <col min="13572" max="13572" width="9.42578125" style="113" bestFit="1" customWidth="1"/>
    <col min="13573" max="13573" width="13" style="113" bestFit="1" customWidth="1"/>
    <col min="13574" max="13574" width="12.85546875" style="113" bestFit="1" customWidth="1"/>
    <col min="13575" max="13578" width="11.28515625" style="113" bestFit="1" customWidth="1"/>
    <col min="13579" max="13586" width="11.42578125" style="113" bestFit="1" customWidth="1"/>
    <col min="13587" max="13589" width="12.5703125" style="113" bestFit="1" customWidth="1"/>
    <col min="13590" max="13591" width="11.28515625" style="113" bestFit="1" customWidth="1"/>
    <col min="13592" max="13593" width="12.5703125" style="113" bestFit="1" customWidth="1"/>
    <col min="13594" max="13594" width="11.28515625" style="113" bestFit="1" customWidth="1"/>
    <col min="13595" max="13595" width="13.5703125" style="113" bestFit="1" customWidth="1"/>
    <col min="13596" max="13609" width="14.7109375" style="113" customWidth="1"/>
    <col min="13610" max="13610" width="14.140625" style="113" bestFit="1" customWidth="1"/>
    <col min="13611" max="13611" width="14.85546875" style="113" customWidth="1"/>
    <col min="13612" max="13612" width="15" style="113" bestFit="1" customWidth="1"/>
    <col min="13613" max="13613" width="14" style="113" bestFit="1" customWidth="1"/>
    <col min="13614" max="13614" width="12.7109375" style="113" customWidth="1"/>
    <col min="13615" max="13826" width="9.140625" style="113"/>
    <col min="13827" max="13827" width="32.5703125" style="113" bestFit="1" customWidth="1"/>
    <col min="13828" max="13828" width="9.42578125" style="113" bestFit="1" customWidth="1"/>
    <col min="13829" max="13829" width="13" style="113" bestFit="1" customWidth="1"/>
    <col min="13830" max="13830" width="12.85546875" style="113" bestFit="1" customWidth="1"/>
    <col min="13831" max="13834" width="11.28515625" style="113" bestFit="1" customWidth="1"/>
    <col min="13835" max="13842" width="11.42578125" style="113" bestFit="1" customWidth="1"/>
    <col min="13843" max="13845" width="12.5703125" style="113" bestFit="1" customWidth="1"/>
    <col min="13846" max="13847" width="11.28515625" style="113" bestFit="1" customWidth="1"/>
    <col min="13848" max="13849" width="12.5703125" style="113" bestFit="1" customWidth="1"/>
    <col min="13850" max="13850" width="11.28515625" style="113" bestFit="1" customWidth="1"/>
    <col min="13851" max="13851" width="13.5703125" style="113" bestFit="1" customWidth="1"/>
    <col min="13852" max="13865" width="14.7109375" style="113" customWidth="1"/>
    <col min="13866" max="13866" width="14.140625" style="113" bestFit="1" customWidth="1"/>
    <col min="13867" max="13867" width="14.85546875" style="113" customWidth="1"/>
    <col min="13868" max="13868" width="15" style="113" bestFit="1" customWidth="1"/>
    <col min="13869" max="13869" width="14" style="113" bestFit="1" customWidth="1"/>
    <col min="13870" max="13870" width="12.7109375" style="113" customWidth="1"/>
    <col min="13871" max="14082" width="9.140625" style="113"/>
    <col min="14083" max="14083" width="32.5703125" style="113" bestFit="1" customWidth="1"/>
    <col min="14084" max="14084" width="9.42578125" style="113" bestFit="1" customWidth="1"/>
    <col min="14085" max="14085" width="13" style="113" bestFit="1" customWidth="1"/>
    <col min="14086" max="14086" width="12.85546875" style="113" bestFit="1" customWidth="1"/>
    <col min="14087" max="14090" width="11.28515625" style="113" bestFit="1" customWidth="1"/>
    <col min="14091" max="14098" width="11.42578125" style="113" bestFit="1" customWidth="1"/>
    <col min="14099" max="14101" width="12.5703125" style="113" bestFit="1" customWidth="1"/>
    <col min="14102" max="14103" width="11.28515625" style="113" bestFit="1" customWidth="1"/>
    <col min="14104" max="14105" width="12.5703125" style="113" bestFit="1" customWidth="1"/>
    <col min="14106" max="14106" width="11.28515625" style="113" bestFit="1" customWidth="1"/>
    <col min="14107" max="14107" width="13.5703125" style="113" bestFit="1" customWidth="1"/>
    <col min="14108" max="14121" width="14.7109375" style="113" customWidth="1"/>
    <col min="14122" max="14122" width="14.140625" style="113" bestFit="1" customWidth="1"/>
    <col min="14123" max="14123" width="14.85546875" style="113" customWidth="1"/>
    <col min="14124" max="14124" width="15" style="113" bestFit="1" customWidth="1"/>
    <col min="14125" max="14125" width="14" style="113" bestFit="1" customWidth="1"/>
    <col min="14126" max="14126" width="12.7109375" style="113" customWidth="1"/>
    <col min="14127" max="14338" width="9.140625" style="113"/>
    <col min="14339" max="14339" width="32.5703125" style="113" bestFit="1" customWidth="1"/>
    <col min="14340" max="14340" width="9.42578125" style="113" bestFit="1" customWidth="1"/>
    <col min="14341" max="14341" width="13" style="113" bestFit="1" customWidth="1"/>
    <col min="14342" max="14342" width="12.85546875" style="113" bestFit="1" customWidth="1"/>
    <col min="14343" max="14346" width="11.28515625" style="113" bestFit="1" customWidth="1"/>
    <col min="14347" max="14354" width="11.42578125" style="113" bestFit="1" customWidth="1"/>
    <col min="14355" max="14357" width="12.5703125" style="113" bestFit="1" customWidth="1"/>
    <col min="14358" max="14359" width="11.28515625" style="113" bestFit="1" customWidth="1"/>
    <col min="14360" max="14361" width="12.5703125" style="113" bestFit="1" customWidth="1"/>
    <col min="14362" max="14362" width="11.28515625" style="113" bestFit="1" customWidth="1"/>
    <col min="14363" max="14363" width="13.5703125" style="113" bestFit="1" customWidth="1"/>
    <col min="14364" max="14377" width="14.7109375" style="113" customWidth="1"/>
    <col min="14378" max="14378" width="14.140625" style="113" bestFit="1" customWidth="1"/>
    <col min="14379" max="14379" width="14.85546875" style="113" customWidth="1"/>
    <col min="14380" max="14380" width="15" style="113" bestFit="1" customWidth="1"/>
    <col min="14381" max="14381" width="14" style="113" bestFit="1" customWidth="1"/>
    <col min="14382" max="14382" width="12.7109375" style="113" customWidth="1"/>
    <col min="14383" max="14594" width="9.140625" style="113"/>
    <col min="14595" max="14595" width="32.5703125" style="113" bestFit="1" customWidth="1"/>
    <col min="14596" max="14596" width="9.42578125" style="113" bestFit="1" customWidth="1"/>
    <col min="14597" max="14597" width="13" style="113" bestFit="1" customWidth="1"/>
    <col min="14598" max="14598" width="12.85546875" style="113" bestFit="1" customWidth="1"/>
    <col min="14599" max="14602" width="11.28515625" style="113" bestFit="1" customWidth="1"/>
    <col min="14603" max="14610" width="11.42578125" style="113" bestFit="1" customWidth="1"/>
    <col min="14611" max="14613" width="12.5703125" style="113" bestFit="1" customWidth="1"/>
    <col min="14614" max="14615" width="11.28515625" style="113" bestFit="1" customWidth="1"/>
    <col min="14616" max="14617" width="12.5703125" style="113" bestFit="1" customWidth="1"/>
    <col min="14618" max="14618" width="11.28515625" style="113" bestFit="1" customWidth="1"/>
    <col min="14619" max="14619" width="13.5703125" style="113" bestFit="1" customWidth="1"/>
    <col min="14620" max="14633" width="14.7109375" style="113" customWidth="1"/>
    <col min="14634" max="14634" width="14.140625" style="113" bestFit="1" customWidth="1"/>
    <col min="14635" max="14635" width="14.85546875" style="113" customWidth="1"/>
    <col min="14636" max="14636" width="15" style="113" bestFit="1" customWidth="1"/>
    <col min="14637" max="14637" width="14" style="113" bestFit="1" customWidth="1"/>
    <col min="14638" max="14638" width="12.7109375" style="113" customWidth="1"/>
    <col min="14639" max="14850" width="9.140625" style="113"/>
    <col min="14851" max="14851" width="32.5703125" style="113" bestFit="1" customWidth="1"/>
    <col min="14852" max="14852" width="9.42578125" style="113" bestFit="1" customWidth="1"/>
    <col min="14853" max="14853" width="13" style="113" bestFit="1" customWidth="1"/>
    <col min="14854" max="14854" width="12.85546875" style="113" bestFit="1" customWidth="1"/>
    <col min="14855" max="14858" width="11.28515625" style="113" bestFit="1" customWidth="1"/>
    <col min="14859" max="14866" width="11.42578125" style="113" bestFit="1" customWidth="1"/>
    <col min="14867" max="14869" width="12.5703125" style="113" bestFit="1" customWidth="1"/>
    <col min="14870" max="14871" width="11.28515625" style="113" bestFit="1" customWidth="1"/>
    <col min="14872" max="14873" width="12.5703125" style="113" bestFit="1" customWidth="1"/>
    <col min="14874" max="14874" width="11.28515625" style="113" bestFit="1" customWidth="1"/>
    <col min="14875" max="14875" width="13.5703125" style="113" bestFit="1" customWidth="1"/>
    <col min="14876" max="14889" width="14.7109375" style="113" customWidth="1"/>
    <col min="14890" max="14890" width="14.140625" style="113" bestFit="1" customWidth="1"/>
    <col min="14891" max="14891" width="14.85546875" style="113" customWidth="1"/>
    <col min="14892" max="14892" width="15" style="113" bestFit="1" customWidth="1"/>
    <col min="14893" max="14893" width="14" style="113" bestFit="1" customWidth="1"/>
    <col min="14894" max="14894" width="12.7109375" style="113" customWidth="1"/>
    <col min="14895" max="15106" width="9.140625" style="113"/>
    <col min="15107" max="15107" width="32.5703125" style="113" bestFit="1" customWidth="1"/>
    <col min="15108" max="15108" width="9.42578125" style="113" bestFit="1" customWidth="1"/>
    <col min="15109" max="15109" width="13" style="113" bestFit="1" customWidth="1"/>
    <col min="15110" max="15110" width="12.85546875" style="113" bestFit="1" customWidth="1"/>
    <col min="15111" max="15114" width="11.28515625" style="113" bestFit="1" customWidth="1"/>
    <col min="15115" max="15122" width="11.42578125" style="113" bestFit="1" customWidth="1"/>
    <col min="15123" max="15125" width="12.5703125" style="113" bestFit="1" customWidth="1"/>
    <col min="15126" max="15127" width="11.28515625" style="113" bestFit="1" customWidth="1"/>
    <col min="15128" max="15129" width="12.5703125" style="113" bestFit="1" customWidth="1"/>
    <col min="15130" max="15130" width="11.28515625" style="113" bestFit="1" customWidth="1"/>
    <col min="15131" max="15131" width="13.5703125" style="113" bestFit="1" customWidth="1"/>
    <col min="15132" max="15145" width="14.7109375" style="113" customWidth="1"/>
    <col min="15146" max="15146" width="14.140625" style="113" bestFit="1" customWidth="1"/>
    <col min="15147" max="15147" width="14.85546875" style="113" customWidth="1"/>
    <col min="15148" max="15148" width="15" style="113" bestFit="1" customWidth="1"/>
    <col min="15149" max="15149" width="14" style="113" bestFit="1" customWidth="1"/>
    <col min="15150" max="15150" width="12.7109375" style="113" customWidth="1"/>
    <col min="15151" max="15362" width="9.140625" style="113"/>
    <col min="15363" max="15363" width="32.5703125" style="113" bestFit="1" customWidth="1"/>
    <col min="15364" max="15364" width="9.42578125" style="113" bestFit="1" customWidth="1"/>
    <col min="15365" max="15365" width="13" style="113" bestFit="1" customWidth="1"/>
    <col min="15366" max="15366" width="12.85546875" style="113" bestFit="1" customWidth="1"/>
    <col min="15367" max="15370" width="11.28515625" style="113" bestFit="1" customWidth="1"/>
    <col min="15371" max="15378" width="11.42578125" style="113" bestFit="1" customWidth="1"/>
    <col min="15379" max="15381" width="12.5703125" style="113" bestFit="1" customWidth="1"/>
    <col min="15382" max="15383" width="11.28515625" style="113" bestFit="1" customWidth="1"/>
    <col min="15384" max="15385" width="12.5703125" style="113" bestFit="1" customWidth="1"/>
    <col min="15386" max="15386" width="11.28515625" style="113" bestFit="1" customWidth="1"/>
    <col min="15387" max="15387" width="13.5703125" style="113" bestFit="1" customWidth="1"/>
    <col min="15388" max="15401" width="14.7109375" style="113" customWidth="1"/>
    <col min="15402" max="15402" width="14.140625" style="113" bestFit="1" customWidth="1"/>
    <col min="15403" max="15403" width="14.85546875" style="113" customWidth="1"/>
    <col min="15404" max="15404" width="15" style="113" bestFit="1" customWidth="1"/>
    <col min="15405" max="15405" width="14" style="113" bestFit="1" customWidth="1"/>
    <col min="15406" max="15406" width="12.7109375" style="113" customWidth="1"/>
    <col min="15407" max="15618" width="9.140625" style="113"/>
    <col min="15619" max="15619" width="32.5703125" style="113" bestFit="1" customWidth="1"/>
    <col min="15620" max="15620" width="9.42578125" style="113" bestFit="1" customWidth="1"/>
    <col min="15621" max="15621" width="13" style="113" bestFit="1" customWidth="1"/>
    <col min="15622" max="15622" width="12.85546875" style="113" bestFit="1" customWidth="1"/>
    <col min="15623" max="15626" width="11.28515625" style="113" bestFit="1" customWidth="1"/>
    <col min="15627" max="15634" width="11.42578125" style="113" bestFit="1" customWidth="1"/>
    <col min="15635" max="15637" width="12.5703125" style="113" bestFit="1" customWidth="1"/>
    <col min="15638" max="15639" width="11.28515625" style="113" bestFit="1" customWidth="1"/>
    <col min="15640" max="15641" width="12.5703125" style="113" bestFit="1" customWidth="1"/>
    <col min="15642" max="15642" width="11.28515625" style="113" bestFit="1" customWidth="1"/>
    <col min="15643" max="15643" width="13.5703125" style="113" bestFit="1" customWidth="1"/>
    <col min="15644" max="15657" width="14.7109375" style="113" customWidth="1"/>
    <col min="15658" max="15658" width="14.140625" style="113" bestFit="1" customWidth="1"/>
    <col min="15659" max="15659" width="14.85546875" style="113" customWidth="1"/>
    <col min="15660" max="15660" width="15" style="113" bestFit="1" customWidth="1"/>
    <col min="15661" max="15661" width="14" style="113" bestFit="1" customWidth="1"/>
    <col min="15662" max="15662" width="12.7109375" style="113" customWidth="1"/>
    <col min="15663" max="15874" width="9.140625" style="113"/>
    <col min="15875" max="15875" width="32.5703125" style="113" bestFit="1" customWidth="1"/>
    <col min="15876" max="15876" width="9.42578125" style="113" bestFit="1" customWidth="1"/>
    <col min="15877" max="15877" width="13" style="113" bestFit="1" customWidth="1"/>
    <col min="15878" max="15878" width="12.85546875" style="113" bestFit="1" customWidth="1"/>
    <col min="15879" max="15882" width="11.28515625" style="113" bestFit="1" customWidth="1"/>
    <col min="15883" max="15890" width="11.42578125" style="113" bestFit="1" customWidth="1"/>
    <col min="15891" max="15893" width="12.5703125" style="113" bestFit="1" customWidth="1"/>
    <col min="15894" max="15895" width="11.28515625" style="113" bestFit="1" customWidth="1"/>
    <col min="15896" max="15897" width="12.5703125" style="113" bestFit="1" customWidth="1"/>
    <col min="15898" max="15898" width="11.28515625" style="113" bestFit="1" customWidth="1"/>
    <col min="15899" max="15899" width="13.5703125" style="113" bestFit="1" customWidth="1"/>
    <col min="15900" max="15913" width="14.7109375" style="113" customWidth="1"/>
    <col min="15914" max="15914" width="14.140625" style="113" bestFit="1" customWidth="1"/>
    <col min="15915" max="15915" width="14.85546875" style="113" customWidth="1"/>
    <col min="15916" max="15916" width="15" style="113" bestFit="1" customWidth="1"/>
    <col min="15917" max="15917" width="14" style="113" bestFit="1" customWidth="1"/>
    <col min="15918" max="15918" width="12.7109375" style="113" customWidth="1"/>
    <col min="15919" max="16130" width="9.140625" style="113"/>
    <col min="16131" max="16131" width="32.5703125" style="113" bestFit="1" customWidth="1"/>
    <col min="16132" max="16132" width="9.42578125" style="113" bestFit="1" customWidth="1"/>
    <col min="16133" max="16133" width="13" style="113" bestFit="1" customWidth="1"/>
    <col min="16134" max="16134" width="12.85546875" style="113" bestFit="1" customWidth="1"/>
    <col min="16135" max="16138" width="11.28515625" style="113" bestFit="1" customWidth="1"/>
    <col min="16139" max="16146" width="11.42578125" style="113" bestFit="1" customWidth="1"/>
    <col min="16147" max="16149" width="12.5703125" style="113" bestFit="1" customWidth="1"/>
    <col min="16150" max="16151" width="11.28515625" style="113" bestFit="1" customWidth="1"/>
    <col min="16152" max="16153" width="12.5703125" style="113" bestFit="1" customWidth="1"/>
    <col min="16154" max="16154" width="11.28515625" style="113" bestFit="1" customWidth="1"/>
    <col min="16155" max="16155" width="13.5703125" style="113" bestFit="1" customWidth="1"/>
    <col min="16156" max="16169" width="14.7109375" style="113" customWidth="1"/>
    <col min="16170" max="16170" width="14.140625" style="113" bestFit="1" customWidth="1"/>
    <col min="16171" max="16171" width="14.85546875" style="113" customWidth="1"/>
    <col min="16172" max="16172" width="15" style="113" bestFit="1" customWidth="1"/>
    <col min="16173" max="16173" width="14" style="113" bestFit="1" customWidth="1"/>
    <col min="16174" max="16174" width="12.7109375" style="113" customWidth="1"/>
    <col min="16175" max="16384" width="9.140625" style="113"/>
  </cols>
  <sheetData>
    <row r="1" spans="1:43" ht="15.75" x14ac:dyDescent="0.2">
      <c r="A1" s="111" t="s">
        <v>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43" ht="15.75" x14ac:dyDescent="0.25">
      <c r="A2" s="115" t="s">
        <v>75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</row>
    <row r="3" spans="1:43" ht="15.75" x14ac:dyDescent="0.25">
      <c r="A3" s="115" t="s">
        <v>44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43" ht="15.75" x14ac:dyDescent="0.2">
      <c r="A4" s="117" t="s">
        <v>89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</row>
    <row r="5" spans="1:43" ht="15" x14ac:dyDescent="0.2">
      <c r="A5" s="119" t="s">
        <v>76</v>
      </c>
    </row>
    <row r="7" spans="1:43" x14ac:dyDescent="0.2">
      <c r="AQ7" s="121" t="s">
        <v>0</v>
      </c>
    </row>
    <row r="8" spans="1:43" x14ac:dyDescent="0.2">
      <c r="AQ8" s="121" t="s">
        <v>46</v>
      </c>
    </row>
    <row r="9" spans="1:43" s="120" customFormat="1" x14ac:dyDescent="0.2">
      <c r="B9" s="122" t="s">
        <v>9</v>
      </c>
      <c r="C9" s="122">
        <v>1979</v>
      </c>
      <c r="D9" s="122">
        <v>1980</v>
      </c>
      <c r="E9" s="122">
        <v>1981</v>
      </c>
      <c r="F9" s="122">
        <v>1982</v>
      </c>
      <c r="G9" s="122">
        <v>1983</v>
      </c>
      <c r="H9" s="122">
        <v>1984</v>
      </c>
      <c r="I9" s="122">
        <v>1985</v>
      </c>
      <c r="J9" s="122">
        <v>1986</v>
      </c>
      <c r="K9" s="122">
        <v>1987</v>
      </c>
      <c r="L9" s="122">
        <v>1988</v>
      </c>
      <c r="M9" s="122">
        <v>1989</v>
      </c>
      <c r="N9" s="122">
        <v>1990</v>
      </c>
      <c r="O9" s="122">
        <v>1991</v>
      </c>
      <c r="P9" s="122">
        <v>1992</v>
      </c>
      <c r="Q9" s="122">
        <v>1993</v>
      </c>
      <c r="R9" s="122">
        <v>1994</v>
      </c>
      <c r="S9" s="122">
        <v>1995</v>
      </c>
      <c r="T9" s="122">
        <v>1996</v>
      </c>
      <c r="U9" s="122">
        <v>1997</v>
      </c>
      <c r="V9" s="122">
        <v>1998</v>
      </c>
      <c r="W9" s="122">
        <v>1999</v>
      </c>
      <c r="X9" s="122">
        <v>2000</v>
      </c>
      <c r="Y9" s="122">
        <v>2001</v>
      </c>
      <c r="Z9" s="122">
        <v>2002</v>
      </c>
      <c r="AA9" s="122">
        <v>2003</v>
      </c>
      <c r="AB9" s="122">
        <v>2004</v>
      </c>
      <c r="AC9" s="122">
        <v>2005</v>
      </c>
      <c r="AD9" s="122">
        <v>2006</v>
      </c>
      <c r="AE9" s="122">
        <v>2007</v>
      </c>
      <c r="AF9" s="122">
        <v>2007</v>
      </c>
      <c r="AG9" s="122">
        <v>2008</v>
      </c>
      <c r="AH9" s="122">
        <v>2008</v>
      </c>
      <c r="AI9" s="122">
        <v>2009</v>
      </c>
      <c r="AJ9" s="122">
        <v>2010</v>
      </c>
      <c r="AK9" s="122">
        <v>2011</v>
      </c>
      <c r="AL9" s="122">
        <v>2012</v>
      </c>
      <c r="AM9" s="122">
        <v>2013</v>
      </c>
      <c r="AN9" s="122">
        <v>2014</v>
      </c>
      <c r="AO9" s="122">
        <v>2015</v>
      </c>
      <c r="AP9" s="122" t="s">
        <v>10</v>
      </c>
      <c r="AQ9" s="123" t="s">
        <v>13</v>
      </c>
    </row>
    <row r="10" spans="1:43" s="120" customFormat="1" x14ac:dyDescent="0.2">
      <c r="AQ10" s="124"/>
    </row>
    <row r="11" spans="1:43" s="120" customFormat="1" x14ac:dyDescent="0.2">
      <c r="AQ11" s="124"/>
    </row>
    <row r="12" spans="1:43" s="120" customFormat="1" x14ac:dyDescent="0.2">
      <c r="AQ12" s="124"/>
    </row>
    <row r="13" spans="1:43" s="120" customFormat="1" x14ac:dyDescent="0.2">
      <c r="AQ13" s="124"/>
    </row>
    <row r="14" spans="1:43" x14ac:dyDescent="0.2">
      <c r="A14" s="122" t="s">
        <v>2</v>
      </c>
    </row>
    <row r="15" spans="1:43" x14ac:dyDescent="0.2">
      <c r="A15" s="140" t="s">
        <v>44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78">
        <v>81908.95</v>
      </c>
      <c r="AM15" s="127">
        <v>105662</v>
      </c>
      <c r="AN15" s="127">
        <v>138345.59999999998</v>
      </c>
      <c r="AO15" s="127">
        <v>101000</v>
      </c>
      <c r="AP15" s="127">
        <f>SUM(C15:AO15)</f>
        <v>426916.55</v>
      </c>
    </row>
    <row r="16" spans="1:43" x14ac:dyDescent="0.2">
      <c r="A16" s="140" t="s">
        <v>77</v>
      </c>
      <c r="C16" s="125">
        <v>0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68426.517432036213</v>
      </c>
      <c r="Q16" s="125">
        <v>43697.368671988748</v>
      </c>
      <c r="R16" s="125">
        <v>35480.5543105006</v>
      </c>
      <c r="S16" s="125">
        <v>36013.579550706389</v>
      </c>
      <c r="T16" s="125">
        <v>45696.534947911714</v>
      </c>
      <c r="U16" s="125">
        <v>64025.11234120946</v>
      </c>
      <c r="V16" s="125">
        <v>37677.459570253224</v>
      </c>
      <c r="W16" s="125">
        <v>38254.594104462267</v>
      </c>
      <c r="X16" s="125">
        <v>48554.318630582864</v>
      </c>
      <c r="Y16" s="126">
        <v>39444.337316115583</v>
      </c>
      <c r="Z16" s="126">
        <v>68656.204263129388</v>
      </c>
      <c r="AA16" s="126">
        <v>41065.084656381514</v>
      </c>
      <c r="AB16" s="126">
        <v>52144.173675881997</v>
      </c>
      <c r="AC16" s="126">
        <v>42379.225113606197</v>
      </c>
      <c r="AD16" s="126">
        <v>43057.092780831998</v>
      </c>
      <c r="AE16" s="126">
        <f>74408.1113568+16054.98</f>
        <v>90463.091356799996</v>
      </c>
      <c r="AF16" s="126">
        <v>0</v>
      </c>
      <c r="AG16" s="126">
        <f>178989.8881248+18009.95</f>
        <v>196999.83812480001</v>
      </c>
      <c r="AH16" s="126">
        <v>0</v>
      </c>
      <c r="AI16" s="126">
        <v>170657.29938073599</v>
      </c>
      <c r="AJ16" s="126">
        <v>185210.81547052032</v>
      </c>
      <c r="AK16" s="126">
        <v>209374.93437544903</v>
      </c>
      <c r="AL16" s="126">
        <v>179731.38425863755</v>
      </c>
      <c r="AP16" s="127">
        <f>SUM(C16:AO16)</f>
        <v>1737009.5203325413</v>
      </c>
    </row>
    <row r="17" spans="1:46" x14ac:dyDescent="0.2">
      <c r="A17" s="140" t="s">
        <v>5</v>
      </c>
      <c r="C17" s="141"/>
      <c r="D17" s="141"/>
      <c r="E17" s="141"/>
      <c r="G17" s="141"/>
      <c r="H17" s="141"/>
      <c r="I17" s="141"/>
      <c r="J17" s="141"/>
      <c r="K17" s="141"/>
      <c r="L17" s="141"/>
      <c r="M17" s="141"/>
      <c r="O17" s="141"/>
      <c r="P17" s="141"/>
      <c r="Q17" s="141"/>
      <c r="R17" s="141"/>
      <c r="S17" s="141"/>
      <c r="T17" s="141"/>
      <c r="V17" s="141"/>
      <c r="W17" s="141"/>
      <c r="X17" s="141"/>
      <c r="Y17" s="127"/>
      <c r="Z17" s="127"/>
      <c r="AB17" s="127"/>
      <c r="AC17" s="127"/>
      <c r="AD17" s="127"/>
      <c r="AF17" s="194">
        <v>-16054.98</v>
      </c>
      <c r="AG17" s="194"/>
      <c r="AH17" s="185">
        <v>-18009.95</v>
      </c>
      <c r="AI17" s="185"/>
      <c r="AJ17" s="185"/>
      <c r="AK17" s="185"/>
      <c r="AL17" s="173"/>
      <c r="AM17" s="173"/>
      <c r="AN17" s="173"/>
      <c r="AO17" s="173"/>
      <c r="AP17" s="185">
        <f>SUM(C17:AO17)</f>
        <v>-34064.93</v>
      </c>
    </row>
    <row r="18" spans="1:46" x14ac:dyDescent="0.2"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R18" s="114"/>
    </row>
    <row r="19" spans="1:46" x14ac:dyDescent="0.2">
      <c r="C19" s="138">
        <f t="shared" ref="C19:AP19" si="0">SUM(C15:C18)</f>
        <v>0</v>
      </c>
      <c r="D19" s="138">
        <f t="shared" si="0"/>
        <v>0</v>
      </c>
      <c r="E19" s="138">
        <f t="shared" si="0"/>
        <v>0</v>
      </c>
      <c r="F19" s="138">
        <f t="shared" si="0"/>
        <v>0</v>
      </c>
      <c r="G19" s="138">
        <f t="shared" si="0"/>
        <v>0</v>
      </c>
      <c r="H19" s="138">
        <f t="shared" si="0"/>
        <v>0</v>
      </c>
      <c r="I19" s="138">
        <f t="shared" si="0"/>
        <v>0</v>
      </c>
      <c r="J19" s="138">
        <f t="shared" si="0"/>
        <v>0</v>
      </c>
      <c r="K19" s="138">
        <f t="shared" si="0"/>
        <v>0</v>
      </c>
      <c r="L19" s="138">
        <f t="shared" si="0"/>
        <v>0</v>
      </c>
      <c r="M19" s="138">
        <f t="shared" si="0"/>
        <v>0</v>
      </c>
      <c r="N19" s="138">
        <f t="shared" si="0"/>
        <v>0</v>
      </c>
      <c r="O19" s="138">
        <f t="shared" si="0"/>
        <v>0</v>
      </c>
      <c r="P19" s="138">
        <f t="shared" si="0"/>
        <v>68426.517432036213</v>
      </c>
      <c r="Q19" s="138">
        <f t="shared" si="0"/>
        <v>43697.368671988748</v>
      </c>
      <c r="R19" s="138">
        <f t="shared" si="0"/>
        <v>35480.5543105006</v>
      </c>
      <c r="S19" s="138">
        <f t="shared" si="0"/>
        <v>36013.579550706389</v>
      </c>
      <c r="T19" s="138">
        <f t="shared" si="0"/>
        <v>45696.534947911714</v>
      </c>
      <c r="U19" s="138">
        <f t="shared" si="0"/>
        <v>64025.11234120946</v>
      </c>
      <c r="V19" s="138">
        <f t="shared" si="0"/>
        <v>37677.459570253224</v>
      </c>
      <c r="W19" s="138">
        <f t="shared" si="0"/>
        <v>38254.594104462267</v>
      </c>
      <c r="X19" s="138">
        <f t="shared" si="0"/>
        <v>48554.318630582864</v>
      </c>
      <c r="Y19" s="138">
        <f t="shared" si="0"/>
        <v>39444.337316115583</v>
      </c>
      <c r="Z19" s="138">
        <f t="shared" si="0"/>
        <v>68656.204263129388</v>
      </c>
      <c r="AA19" s="138">
        <f t="shared" si="0"/>
        <v>41065.084656381514</v>
      </c>
      <c r="AB19" s="138">
        <f t="shared" si="0"/>
        <v>52144.173675881997</v>
      </c>
      <c r="AC19" s="138">
        <f t="shared" si="0"/>
        <v>42379.225113606197</v>
      </c>
      <c r="AD19" s="138">
        <f t="shared" si="0"/>
        <v>43057.092780831998</v>
      </c>
      <c r="AE19" s="138">
        <f t="shared" si="0"/>
        <v>90463.091356799996</v>
      </c>
      <c r="AF19" s="138">
        <f t="shared" si="0"/>
        <v>-16054.98</v>
      </c>
      <c r="AG19" s="138">
        <f t="shared" si="0"/>
        <v>196999.83812480001</v>
      </c>
      <c r="AH19" s="138">
        <f t="shared" si="0"/>
        <v>-18009.95</v>
      </c>
      <c r="AI19" s="138">
        <f t="shared" si="0"/>
        <v>170657.29938073599</v>
      </c>
      <c r="AJ19" s="138">
        <f t="shared" si="0"/>
        <v>185210.81547052032</v>
      </c>
      <c r="AK19" s="138">
        <f t="shared" si="0"/>
        <v>209374.93437544903</v>
      </c>
      <c r="AL19" s="138">
        <f t="shared" si="0"/>
        <v>261640.33425863757</v>
      </c>
      <c r="AM19" s="138">
        <f t="shared" si="0"/>
        <v>105662</v>
      </c>
      <c r="AN19" s="138">
        <f t="shared" si="0"/>
        <v>138345.59999999998</v>
      </c>
      <c r="AO19" s="138">
        <f t="shared" si="0"/>
        <v>101000</v>
      </c>
      <c r="AP19" s="138">
        <f t="shared" si="0"/>
        <v>2129861.140332541</v>
      </c>
      <c r="AR19" s="133"/>
      <c r="AS19" s="127"/>
      <c r="AT19" s="127"/>
    </row>
    <row r="20" spans="1:46" x14ac:dyDescent="0.2"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R20" s="114"/>
    </row>
    <row r="21" spans="1:46" x14ac:dyDescent="0.2"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37">
        <v>2846055.9</v>
      </c>
      <c r="AQ21" s="179" t="s">
        <v>52</v>
      </c>
      <c r="AR21" s="114"/>
      <c r="AS21" s="128"/>
      <c r="AT21" s="128"/>
    </row>
    <row r="22" spans="1:46" ht="13.5" thickBot="1" x14ac:dyDescent="0.25"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32">
        <f>AP19-AP21</f>
        <v>-716194.75966745894</v>
      </c>
      <c r="AQ22" s="133" t="s">
        <v>1</v>
      </c>
      <c r="AR22" s="139"/>
    </row>
    <row r="23" spans="1:46" ht="13.5" thickTop="1" x14ac:dyDescent="0.2"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37"/>
      <c r="AQ23" s="133"/>
      <c r="AR23" s="139"/>
    </row>
    <row r="24" spans="1:46" ht="13.5" thickBot="1" x14ac:dyDescent="0.25"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32">
        <v>716194.7627285847</v>
      </c>
      <c r="AQ24" s="133" t="s">
        <v>78</v>
      </c>
      <c r="AR24" s="139"/>
    </row>
    <row r="25" spans="1:46" ht="13.5" thickTop="1" x14ac:dyDescent="0.2"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37"/>
      <c r="AQ25" s="133"/>
      <c r="AR25" s="139"/>
    </row>
    <row r="26" spans="1:46" x14ac:dyDescent="0.2"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37">
        <f>AP22+AP24</f>
        <v>3.0611257534474134E-3</v>
      </c>
      <c r="AQ26" s="133"/>
      <c r="AR26" s="139"/>
    </row>
    <row r="27" spans="1:46" x14ac:dyDescent="0.2"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R27" s="139"/>
    </row>
    <row r="28" spans="1:46" x14ac:dyDescent="0.2"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R28" s="139"/>
    </row>
    <row r="29" spans="1:46" x14ac:dyDescent="0.2"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R29" s="139"/>
    </row>
    <row r="30" spans="1:46" x14ac:dyDescent="0.2"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R30" s="139"/>
    </row>
    <row r="31" spans="1:46" x14ac:dyDescent="0.2"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R31" s="139"/>
    </row>
    <row r="32" spans="1:46" x14ac:dyDescent="0.2"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R32" s="139"/>
    </row>
    <row r="33" spans="1:44" x14ac:dyDescent="0.2">
      <c r="A33" s="122" t="s">
        <v>13</v>
      </c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R33" s="139"/>
    </row>
    <row r="34" spans="1:44" x14ac:dyDescent="0.2">
      <c r="A34" s="140" t="s">
        <v>44</v>
      </c>
      <c r="B34" s="120">
        <v>1979</v>
      </c>
      <c r="C34" s="141">
        <v>0</v>
      </c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>
        <f>SUM(C34:AO34)</f>
        <v>0</v>
      </c>
      <c r="AQ34" s="127">
        <f>AP34</f>
        <v>0</v>
      </c>
    </row>
    <row r="35" spans="1:44" x14ac:dyDescent="0.2">
      <c r="A35" s="140" t="s">
        <v>44</v>
      </c>
      <c r="B35" s="120">
        <v>1980</v>
      </c>
      <c r="C35" s="141"/>
      <c r="D35" s="141">
        <v>0</v>
      </c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 t="s">
        <v>5</v>
      </c>
      <c r="X35" s="141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>
        <f t="shared" ref="AP35:AP67" si="1">SUM(C35:AO35)</f>
        <v>0</v>
      </c>
      <c r="AQ35" s="127">
        <f>AQ34+AP35</f>
        <v>0</v>
      </c>
    </row>
    <row r="36" spans="1:44" x14ac:dyDescent="0.2">
      <c r="A36" s="140" t="s">
        <v>44</v>
      </c>
      <c r="B36" s="120">
        <v>1981</v>
      </c>
      <c r="C36" s="141"/>
      <c r="D36" s="141">
        <v>0</v>
      </c>
      <c r="E36" s="141">
        <v>0</v>
      </c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>
        <f t="shared" si="1"/>
        <v>0</v>
      </c>
      <c r="AQ36" s="127">
        <f t="shared" ref="AQ36:AQ67" si="2">AQ35+AP36</f>
        <v>0</v>
      </c>
    </row>
    <row r="37" spans="1:44" x14ac:dyDescent="0.2">
      <c r="A37" s="140" t="s">
        <v>5</v>
      </c>
      <c r="B37" s="120">
        <v>1982</v>
      </c>
      <c r="C37" s="141"/>
      <c r="D37" s="141">
        <v>0</v>
      </c>
      <c r="E37" s="141">
        <v>0</v>
      </c>
      <c r="F37" s="141">
        <v>0</v>
      </c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>
        <f t="shared" si="1"/>
        <v>0</v>
      </c>
      <c r="AQ37" s="127">
        <f t="shared" si="2"/>
        <v>0</v>
      </c>
    </row>
    <row r="38" spans="1:44" x14ac:dyDescent="0.2">
      <c r="A38" s="140" t="s">
        <v>44</v>
      </c>
      <c r="B38" s="120">
        <v>1983</v>
      </c>
      <c r="C38" s="141"/>
      <c r="D38" s="141">
        <v>0</v>
      </c>
      <c r="E38" s="141">
        <v>0</v>
      </c>
      <c r="F38" s="141">
        <v>0</v>
      </c>
      <c r="G38" s="141">
        <v>0</v>
      </c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>
        <f t="shared" si="1"/>
        <v>0</v>
      </c>
      <c r="AQ38" s="127">
        <f t="shared" si="2"/>
        <v>0</v>
      </c>
    </row>
    <row r="39" spans="1:44" x14ac:dyDescent="0.2">
      <c r="A39" s="140" t="s">
        <v>44</v>
      </c>
      <c r="B39" s="120">
        <v>1984</v>
      </c>
      <c r="C39" s="141"/>
      <c r="D39" s="141">
        <v>0</v>
      </c>
      <c r="E39" s="141">
        <v>0</v>
      </c>
      <c r="F39" s="141">
        <v>0</v>
      </c>
      <c r="G39" s="141">
        <v>0</v>
      </c>
      <c r="H39" s="141">
        <v>0</v>
      </c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>
        <f t="shared" si="1"/>
        <v>0</v>
      </c>
      <c r="AQ39" s="127">
        <f t="shared" si="2"/>
        <v>0</v>
      </c>
    </row>
    <row r="40" spans="1:44" x14ac:dyDescent="0.2">
      <c r="A40" s="140" t="s">
        <v>44</v>
      </c>
      <c r="B40" s="120">
        <v>1985</v>
      </c>
      <c r="C40" s="141"/>
      <c r="D40" s="141">
        <v>0</v>
      </c>
      <c r="E40" s="141">
        <v>0</v>
      </c>
      <c r="F40" s="141">
        <v>0</v>
      </c>
      <c r="G40" s="141">
        <v>0</v>
      </c>
      <c r="H40" s="141">
        <v>0</v>
      </c>
      <c r="I40" s="141">
        <v>0</v>
      </c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>
        <f t="shared" si="1"/>
        <v>0</v>
      </c>
      <c r="AQ40" s="127">
        <f t="shared" si="2"/>
        <v>0</v>
      </c>
    </row>
    <row r="41" spans="1:44" x14ac:dyDescent="0.2">
      <c r="A41" s="140" t="s">
        <v>44</v>
      </c>
      <c r="B41" s="120">
        <v>1986</v>
      </c>
      <c r="C41" s="141"/>
      <c r="D41" s="141">
        <v>0</v>
      </c>
      <c r="E41" s="141">
        <v>0</v>
      </c>
      <c r="F41" s="141">
        <v>0</v>
      </c>
      <c r="G41" s="141">
        <v>0</v>
      </c>
      <c r="H41" s="141">
        <v>0</v>
      </c>
      <c r="I41" s="141">
        <v>0</v>
      </c>
      <c r="J41" s="141">
        <v>0</v>
      </c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>
        <f t="shared" si="1"/>
        <v>0</v>
      </c>
      <c r="AQ41" s="127">
        <f t="shared" si="2"/>
        <v>0</v>
      </c>
    </row>
    <row r="42" spans="1:44" x14ac:dyDescent="0.2">
      <c r="A42" s="140" t="s">
        <v>44</v>
      </c>
      <c r="B42" s="120">
        <v>1987</v>
      </c>
      <c r="C42" s="141"/>
      <c r="D42" s="141">
        <v>0</v>
      </c>
      <c r="E42" s="141">
        <v>0</v>
      </c>
      <c r="F42" s="141">
        <v>0</v>
      </c>
      <c r="G42" s="141">
        <v>0</v>
      </c>
      <c r="H42" s="141">
        <v>0</v>
      </c>
      <c r="I42" s="141">
        <v>0</v>
      </c>
      <c r="J42" s="141">
        <v>0</v>
      </c>
      <c r="K42" s="141">
        <v>0</v>
      </c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>
        <f t="shared" si="1"/>
        <v>0</v>
      </c>
      <c r="AQ42" s="127">
        <f t="shared" si="2"/>
        <v>0</v>
      </c>
    </row>
    <row r="43" spans="1:44" x14ac:dyDescent="0.2">
      <c r="A43" s="140" t="s">
        <v>44</v>
      </c>
      <c r="B43" s="120">
        <v>1988</v>
      </c>
      <c r="C43" s="141"/>
      <c r="D43" s="141">
        <v>0</v>
      </c>
      <c r="E43" s="141">
        <v>0</v>
      </c>
      <c r="F43" s="141">
        <v>0</v>
      </c>
      <c r="G43" s="141">
        <v>0</v>
      </c>
      <c r="H43" s="141">
        <v>0</v>
      </c>
      <c r="I43" s="141">
        <v>0</v>
      </c>
      <c r="J43" s="141">
        <v>0</v>
      </c>
      <c r="K43" s="141">
        <v>0</v>
      </c>
      <c r="L43" s="141">
        <v>0</v>
      </c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>
        <f t="shared" si="1"/>
        <v>0</v>
      </c>
      <c r="AQ43" s="127">
        <f t="shared" si="2"/>
        <v>0</v>
      </c>
    </row>
    <row r="44" spans="1:44" x14ac:dyDescent="0.2">
      <c r="A44" s="140" t="s">
        <v>44</v>
      </c>
      <c r="B44" s="120">
        <v>1989</v>
      </c>
      <c r="C44" s="141"/>
      <c r="D44" s="141">
        <v>0</v>
      </c>
      <c r="E44" s="141">
        <v>0</v>
      </c>
      <c r="F44" s="141">
        <v>0</v>
      </c>
      <c r="G44" s="141">
        <v>0</v>
      </c>
      <c r="H44" s="141">
        <v>0</v>
      </c>
      <c r="I44" s="141">
        <v>0</v>
      </c>
      <c r="J44" s="141">
        <v>0</v>
      </c>
      <c r="K44" s="141">
        <v>0</v>
      </c>
      <c r="L44" s="141">
        <v>0</v>
      </c>
      <c r="M44" s="141">
        <v>0</v>
      </c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>
        <f t="shared" si="1"/>
        <v>0</v>
      </c>
      <c r="AQ44" s="127">
        <f t="shared" si="2"/>
        <v>0</v>
      </c>
    </row>
    <row r="45" spans="1:44" x14ac:dyDescent="0.2">
      <c r="A45" s="140" t="s">
        <v>44</v>
      </c>
      <c r="B45" s="120">
        <v>1990</v>
      </c>
      <c r="C45" s="141"/>
      <c r="D45" s="141">
        <v>0</v>
      </c>
      <c r="E45" s="141">
        <v>0</v>
      </c>
      <c r="F45" s="141">
        <v>0</v>
      </c>
      <c r="G45" s="141">
        <v>0</v>
      </c>
      <c r="H45" s="141">
        <v>0</v>
      </c>
      <c r="I45" s="141">
        <v>0</v>
      </c>
      <c r="J45" s="141">
        <v>0</v>
      </c>
      <c r="K45" s="141">
        <v>0</v>
      </c>
      <c r="L45" s="141">
        <v>0</v>
      </c>
      <c r="M45" s="141">
        <v>0</v>
      </c>
      <c r="N45" s="141">
        <v>0</v>
      </c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>
        <f t="shared" si="1"/>
        <v>0</v>
      </c>
      <c r="AQ45" s="127">
        <f t="shared" si="2"/>
        <v>0</v>
      </c>
    </row>
    <row r="46" spans="1:44" x14ac:dyDescent="0.2">
      <c r="A46" s="140" t="s">
        <v>44</v>
      </c>
      <c r="B46" s="120">
        <v>1991</v>
      </c>
      <c r="C46" s="141"/>
      <c r="D46" s="141">
        <v>0</v>
      </c>
      <c r="E46" s="141">
        <v>0</v>
      </c>
      <c r="F46" s="141">
        <v>0</v>
      </c>
      <c r="G46" s="141">
        <v>0</v>
      </c>
      <c r="H46" s="141">
        <v>0</v>
      </c>
      <c r="I46" s="141">
        <v>0</v>
      </c>
      <c r="J46" s="141">
        <v>0</v>
      </c>
      <c r="K46" s="141">
        <v>0</v>
      </c>
      <c r="L46" s="141">
        <v>0</v>
      </c>
      <c r="M46" s="141">
        <v>0</v>
      </c>
      <c r="N46" s="141">
        <v>0</v>
      </c>
      <c r="O46" s="141">
        <v>0</v>
      </c>
      <c r="P46" s="141"/>
      <c r="Q46" s="141"/>
      <c r="R46" s="141"/>
      <c r="S46" s="141"/>
      <c r="T46" s="141"/>
      <c r="U46" s="141"/>
      <c r="V46" s="141"/>
      <c r="W46" s="141"/>
      <c r="X46" s="141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>
        <f t="shared" si="1"/>
        <v>0</v>
      </c>
      <c r="AQ46" s="127">
        <f t="shared" si="2"/>
        <v>0</v>
      </c>
    </row>
    <row r="47" spans="1:44" x14ac:dyDescent="0.2">
      <c r="A47" s="140" t="s">
        <v>44</v>
      </c>
      <c r="B47" s="120">
        <v>1992</v>
      </c>
      <c r="C47" s="141"/>
      <c r="D47" s="141">
        <v>0</v>
      </c>
      <c r="E47" s="141">
        <v>0</v>
      </c>
      <c r="F47" s="141">
        <v>0</v>
      </c>
      <c r="G47" s="141">
        <v>0</v>
      </c>
      <c r="H47" s="141">
        <v>0</v>
      </c>
      <c r="I47" s="141">
        <v>0</v>
      </c>
      <c r="J47" s="141">
        <v>0</v>
      </c>
      <c r="K47" s="141">
        <v>0</v>
      </c>
      <c r="L47" s="141">
        <v>0</v>
      </c>
      <c r="M47" s="141">
        <v>0</v>
      </c>
      <c r="N47" s="141">
        <v>0</v>
      </c>
      <c r="O47" s="141">
        <v>0</v>
      </c>
      <c r="P47" s="141">
        <v>-2738.2712915358916</v>
      </c>
      <c r="Q47" s="141"/>
      <c r="R47" s="141"/>
      <c r="S47" s="141"/>
      <c r="T47" s="141"/>
      <c r="U47" s="141"/>
      <c r="V47" s="141"/>
      <c r="W47" s="141"/>
      <c r="X47" s="141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>
        <f t="shared" si="1"/>
        <v>-2738.2712915358916</v>
      </c>
      <c r="AQ47" s="127">
        <f t="shared" si="2"/>
        <v>-2738.2712915358916</v>
      </c>
    </row>
    <row r="48" spans="1:44" x14ac:dyDescent="0.2">
      <c r="A48" s="140" t="s">
        <v>44</v>
      </c>
      <c r="B48" s="120">
        <v>1993</v>
      </c>
      <c r="C48" s="141"/>
      <c r="D48" s="141">
        <v>0</v>
      </c>
      <c r="E48" s="141">
        <v>0</v>
      </c>
      <c r="F48" s="141">
        <v>0</v>
      </c>
      <c r="G48" s="141">
        <v>0</v>
      </c>
      <c r="H48" s="141">
        <v>0</v>
      </c>
      <c r="I48" s="141">
        <v>0</v>
      </c>
      <c r="J48" s="141">
        <v>0</v>
      </c>
      <c r="K48" s="141">
        <v>0</v>
      </c>
      <c r="L48" s="141">
        <v>0</v>
      </c>
      <c r="M48" s="141">
        <v>0</v>
      </c>
      <c r="N48" s="141">
        <v>0</v>
      </c>
      <c r="O48" s="141">
        <v>0</v>
      </c>
      <c r="P48" s="141">
        <v>-2737.0102558541803</v>
      </c>
      <c r="Q48" s="141">
        <v>-1750.9891519261121</v>
      </c>
      <c r="R48" s="141"/>
      <c r="S48" s="141"/>
      <c r="T48" s="141"/>
      <c r="U48" s="141"/>
      <c r="V48" s="141"/>
      <c r="W48" s="141"/>
      <c r="X48" s="141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>
        <f t="shared" si="1"/>
        <v>-4487.9994077802921</v>
      </c>
      <c r="AQ48" s="127">
        <f t="shared" si="2"/>
        <v>-7226.2706993161837</v>
      </c>
    </row>
    <row r="49" spans="1:43" x14ac:dyDescent="0.2">
      <c r="A49" s="140" t="s">
        <v>44</v>
      </c>
      <c r="B49" s="120">
        <v>1994</v>
      </c>
      <c r="C49" s="141"/>
      <c r="D49" s="141">
        <v>0</v>
      </c>
      <c r="E49" s="141">
        <v>0</v>
      </c>
      <c r="F49" s="141">
        <v>0</v>
      </c>
      <c r="G49" s="141">
        <v>0</v>
      </c>
      <c r="H49" s="141">
        <v>0</v>
      </c>
      <c r="I49" s="141">
        <v>0</v>
      </c>
      <c r="J49" s="141">
        <v>0</v>
      </c>
      <c r="K49" s="141">
        <v>0</v>
      </c>
      <c r="L49" s="141">
        <v>0</v>
      </c>
      <c r="M49" s="141">
        <v>0</v>
      </c>
      <c r="N49" s="141">
        <v>0</v>
      </c>
      <c r="O49" s="141">
        <v>0</v>
      </c>
      <c r="P49" s="141">
        <v>-2737.0102558541803</v>
      </c>
      <c r="Q49" s="141">
        <v>-1747.7658133359432</v>
      </c>
      <c r="R49" s="141">
        <v>-1422.1355772836362</v>
      </c>
      <c r="S49" s="141"/>
      <c r="T49" s="141"/>
      <c r="U49" s="141"/>
      <c r="V49" s="141"/>
      <c r="W49" s="141"/>
      <c r="X49" s="141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>
        <f t="shared" si="1"/>
        <v>-5906.9116464737599</v>
      </c>
      <c r="AQ49" s="127">
        <f t="shared" si="2"/>
        <v>-13133.182345789945</v>
      </c>
    </row>
    <row r="50" spans="1:43" x14ac:dyDescent="0.2">
      <c r="A50" s="140" t="s">
        <v>44</v>
      </c>
      <c r="B50" s="120">
        <v>1995</v>
      </c>
      <c r="C50" s="141"/>
      <c r="D50" s="141">
        <v>0</v>
      </c>
      <c r="E50" s="141">
        <v>0</v>
      </c>
      <c r="F50" s="141">
        <v>0</v>
      </c>
      <c r="G50" s="141">
        <v>0</v>
      </c>
      <c r="H50" s="141">
        <v>0</v>
      </c>
      <c r="I50" s="141">
        <v>0</v>
      </c>
      <c r="J50" s="141">
        <v>0</v>
      </c>
      <c r="K50" s="141">
        <v>0</v>
      </c>
      <c r="L50" s="141">
        <v>0</v>
      </c>
      <c r="M50" s="141">
        <v>0</v>
      </c>
      <c r="N50" s="141">
        <v>0</v>
      </c>
      <c r="O50" s="141">
        <v>0</v>
      </c>
      <c r="P50" s="141">
        <v>-2737.0102558541803</v>
      </c>
      <c r="Q50" s="141">
        <v>-1747.7658133359432</v>
      </c>
      <c r="R50" s="141">
        <v>-1419.1007805507068</v>
      </c>
      <c r="S50" s="141">
        <v>-1446.3371239714745</v>
      </c>
      <c r="T50" s="141"/>
      <c r="U50" s="141"/>
      <c r="V50" s="141"/>
      <c r="W50" s="141"/>
      <c r="X50" s="141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>
        <f t="shared" si="1"/>
        <v>-7350.2139737123052</v>
      </c>
      <c r="AQ50" s="127">
        <f t="shared" si="2"/>
        <v>-20483.396319502252</v>
      </c>
    </row>
    <row r="51" spans="1:43" x14ac:dyDescent="0.2">
      <c r="A51" s="140" t="s">
        <v>44</v>
      </c>
      <c r="B51" s="120">
        <v>1996</v>
      </c>
      <c r="C51" s="141"/>
      <c r="D51" s="141">
        <v>0</v>
      </c>
      <c r="E51" s="141">
        <v>0</v>
      </c>
      <c r="F51" s="141">
        <v>0</v>
      </c>
      <c r="G51" s="141">
        <v>0</v>
      </c>
      <c r="H51" s="141">
        <v>0</v>
      </c>
      <c r="I51" s="141">
        <v>0</v>
      </c>
      <c r="J51" s="141">
        <v>0</v>
      </c>
      <c r="K51" s="141">
        <v>0</v>
      </c>
      <c r="L51" s="141">
        <v>0</v>
      </c>
      <c r="M51" s="141">
        <v>0</v>
      </c>
      <c r="N51" s="141">
        <v>0</v>
      </c>
      <c r="O51" s="141">
        <v>0</v>
      </c>
      <c r="P51" s="141">
        <v>-2737.0102558541803</v>
      </c>
      <c r="Q51" s="141">
        <v>-1747.7658133359432</v>
      </c>
      <c r="R51" s="141">
        <v>-1419.1007805507068</v>
      </c>
      <c r="S51" s="141">
        <v>-1440.3017677806217</v>
      </c>
      <c r="T51" s="141">
        <v>-1832.8361426305166</v>
      </c>
      <c r="U51" s="141"/>
      <c r="V51" s="141"/>
      <c r="W51" s="141"/>
      <c r="X51" s="141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>
        <f t="shared" si="1"/>
        <v>-9177.0147601519693</v>
      </c>
      <c r="AQ51" s="127">
        <f t="shared" si="2"/>
        <v>-29660.411079654223</v>
      </c>
    </row>
    <row r="52" spans="1:43" x14ac:dyDescent="0.2">
      <c r="A52" s="140" t="s">
        <v>44</v>
      </c>
      <c r="B52" s="120">
        <v>1997</v>
      </c>
      <c r="C52" s="141"/>
      <c r="D52" s="141">
        <v>0</v>
      </c>
      <c r="E52" s="141">
        <v>0</v>
      </c>
      <c r="F52" s="141">
        <v>0</v>
      </c>
      <c r="G52" s="141">
        <v>0</v>
      </c>
      <c r="H52" s="141">
        <v>0</v>
      </c>
      <c r="I52" s="141">
        <v>0</v>
      </c>
      <c r="J52" s="141">
        <v>0</v>
      </c>
      <c r="K52" s="141">
        <v>0</v>
      </c>
      <c r="L52" s="141">
        <v>0</v>
      </c>
      <c r="M52" s="141">
        <v>0</v>
      </c>
      <c r="N52" s="141">
        <v>0</v>
      </c>
      <c r="O52" s="141">
        <v>0</v>
      </c>
      <c r="P52" s="141">
        <v>-2737.0102558541803</v>
      </c>
      <c r="Q52" s="141">
        <v>-1747.7658133359432</v>
      </c>
      <c r="R52" s="141">
        <v>-1419.1007805507068</v>
      </c>
      <c r="S52" s="141">
        <v>-1440.3017677806217</v>
      </c>
      <c r="T52" s="141">
        <v>-1827.6541168867163</v>
      </c>
      <c r="U52" s="141">
        <v>-2559.6055328463185</v>
      </c>
      <c r="V52" s="141"/>
      <c r="W52" s="141"/>
      <c r="X52" s="141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>
        <f t="shared" si="1"/>
        <v>-11731.438267254489</v>
      </c>
      <c r="AQ52" s="127">
        <f t="shared" si="2"/>
        <v>-41391.849346908712</v>
      </c>
    </row>
    <row r="53" spans="1:43" x14ac:dyDescent="0.2">
      <c r="A53" s="140" t="s">
        <v>44</v>
      </c>
      <c r="B53" s="120">
        <v>1998</v>
      </c>
      <c r="C53" s="141"/>
      <c r="D53" s="141">
        <v>0</v>
      </c>
      <c r="E53" s="141">
        <v>0</v>
      </c>
      <c r="F53" s="141">
        <v>0</v>
      </c>
      <c r="G53" s="141">
        <v>0</v>
      </c>
      <c r="H53" s="141">
        <v>0</v>
      </c>
      <c r="I53" s="141">
        <v>0</v>
      </c>
      <c r="J53" s="141">
        <v>0</v>
      </c>
      <c r="K53" s="141">
        <v>0</v>
      </c>
      <c r="L53" s="141">
        <v>0</v>
      </c>
      <c r="M53" s="141">
        <v>0</v>
      </c>
      <c r="N53" s="141">
        <v>0</v>
      </c>
      <c r="O53" s="141">
        <v>0</v>
      </c>
      <c r="P53" s="141">
        <v>-2737.0102558541803</v>
      </c>
      <c r="Q53" s="141">
        <v>-1747.7658133359432</v>
      </c>
      <c r="R53" s="141">
        <v>-1419.1007805507068</v>
      </c>
      <c r="S53" s="141">
        <v>-1440.3017677806217</v>
      </c>
      <c r="T53" s="141">
        <v>-1827.6541168867163</v>
      </c>
      <c r="U53" s="141">
        <v>-2561.0627836817976</v>
      </c>
      <c r="V53" s="141">
        <v>-1507.2773983877787</v>
      </c>
      <c r="W53" s="141"/>
      <c r="X53" s="141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>
        <f t="shared" si="1"/>
        <v>-13240.172916477746</v>
      </c>
      <c r="AQ53" s="127">
        <f t="shared" si="2"/>
        <v>-54632.022263386461</v>
      </c>
    </row>
    <row r="54" spans="1:43" x14ac:dyDescent="0.2">
      <c r="A54" s="140" t="s">
        <v>44</v>
      </c>
      <c r="B54" s="120">
        <v>1999</v>
      </c>
      <c r="C54" s="141"/>
      <c r="D54" s="141">
        <v>0</v>
      </c>
      <c r="E54" s="141">
        <v>0</v>
      </c>
      <c r="F54" s="141">
        <v>0</v>
      </c>
      <c r="G54" s="141">
        <v>0</v>
      </c>
      <c r="H54" s="141">
        <v>0</v>
      </c>
      <c r="I54" s="141">
        <v>0</v>
      </c>
      <c r="J54" s="141">
        <v>0</v>
      </c>
      <c r="K54" s="141">
        <v>0</v>
      </c>
      <c r="L54" s="141">
        <v>0</v>
      </c>
      <c r="M54" s="141">
        <v>0</v>
      </c>
      <c r="N54" s="141">
        <v>0</v>
      </c>
      <c r="O54" s="141">
        <v>0</v>
      </c>
      <c r="P54" s="141">
        <v>-2737.0102558541803</v>
      </c>
      <c r="Q54" s="141">
        <v>-1747.7658133359432</v>
      </c>
      <c r="R54" s="141">
        <v>-1419.1007805507068</v>
      </c>
      <c r="S54" s="141">
        <v>-1440.3017677806217</v>
      </c>
      <c r="T54" s="141">
        <v>-1827.6541168867163</v>
      </c>
      <c r="U54" s="141">
        <v>-2561.0627836817976</v>
      </c>
      <c r="V54" s="141">
        <v>-1507.0909238277268</v>
      </c>
      <c r="W54" s="141">
        <v>-1138.9868458804531</v>
      </c>
      <c r="X54" s="141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>
        <f t="shared" si="1"/>
        <v>-14378.973287798148</v>
      </c>
      <c r="AQ54" s="127">
        <f t="shared" si="2"/>
        <v>-69010.995551184606</v>
      </c>
    </row>
    <row r="55" spans="1:43" x14ac:dyDescent="0.2">
      <c r="A55" s="140" t="s">
        <v>44</v>
      </c>
      <c r="B55" s="120">
        <v>2000</v>
      </c>
      <c r="C55" s="141"/>
      <c r="D55" s="141">
        <v>0</v>
      </c>
      <c r="E55" s="141">
        <v>0</v>
      </c>
      <c r="F55" s="141">
        <v>0</v>
      </c>
      <c r="G55" s="141">
        <v>0</v>
      </c>
      <c r="H55" s="141">
        <v>0</v>
      </c>
      <c r="I55" s="141">
        <v>0</v>
      </c>
      <c r="J55" s="141">
        <v>0</v>
      </c>
      <c r="K55" s="141">
        <v>0</v>
      </c>
      <c r="L55" s="141">
        <v>0</v>
      </c>
      <c r="M55" s="141">
        <v>0</v>
      </c>
      <c r="N55" s="141">
        <v>0</v>
      </c>
      <c r="O55" s="141">
        <v>0</v>
      </c>
      <c r="P55" s="141">
        <v>-2737.0102558541803</v>
      </c>
      <c r="Q55" s="141">
        <v>-1747.7658133359432</v>
      </c>
      <c r="R55" s="141">
        <v>-1419.1007805507068</v>
      </c>
      <c r="S55" s="141">
        <v>-1440.3017677806217</v>
      </c>
      <c r="T55" s="141">
        <v>-1827.6541168867163</v>
      </c>
      <c r="U55" s="141">
        <v>-2561.0627836817976</v>
      </c>
      <c r="V55" s="141">
        <v>-1507.0909238277268</v>
      </c>
      <c r="W55" s="141">
        <v>-1139.5596956628096</v>
      </c>
      <c r="X55" s="141">
        <v>-1942.6532029650325</v>
      </c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>
        <f t="shared" si="1"/>
        <v>-16322.19934054554</v>
      </c>
      <c r="AQ55" s="127">
        <f t="shared" si="2"/>
        <v>-85333.194891730149</v>
      </c>
    </row>
    <row r="56" spans="1:43" x14ac:dyDescent="0.2">
      <c r="A56" s="140" t="s">
        <v>44</v>
      </c>
      <c r="B56" s="120">
        <v>2001</v>
      </c>
      <c r="C56" s="141"/>
      <c r="D56" s="141">
        <v>0</v>
      </c>
      <c r="E56" s="141">
        <v>0</v>
      </c>
      <c r="F56" s="141">
        <v>0</v>
      </c>
      <c r="G56" s="141">
        <v>0</v>
      </c>
      <c r="H56" s="141">
        <v>0</v>
      </c>
      <c r="I56" s="141">
        <v>0</v>
      </c>
      <c r="J56" s="141">
        <v>0</v>
      </c>
      <c r="K56" s="141">
        <v>0</v>
      </c>
      <c r="L56" s="141">
        <v>0</v>
      </c>
      <c r="M56" s="141">
        <v>0</v>
      </c>
      <c r="N56" s="141">
        <v>0</v>
      </c>
      <c r="O56" s="141">
        <v>0</v>
      </c>
      <c r="P56" s="141">
        <v>-2737.0102558541803</v>
      </c>
      <c r="Q56" s="141">
        <v>-1747.7658133359432</v>
      </c>
      <c r="R56" s="141">
        <v>-1419.1007805507068</v>
      </c>
      <c r="S56" s="141">
        <v>-1440.3017677806217</v>
      </c>
      <c r="T56" s="141">
        <v>-1827.6541168867163</v>
      </c>
      <c r="U56" s="141">
        <v>-2561.0627836817976</v>
      </c>
      <c r="V56" s="141">
        <v>-1507.0909238277268</v>
      </c>
      <c r="W56" s="141">
        <v>-1139.5596956628096</v>
      </c>
      <c r="X56" s="141">
        <v>-1942.1527261507431</v>
      </c>
      <c r="Y56" s="180">
        <v>-1573.9815396335191</v>
      </c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>
        <f t="shared" si="1"/>
        <v>-17895.680403364768</v>
      </c>
      <c r="AQ56" s="127">
        <f t="shared" si="2"/>
        <v>-103228.87529509491</v>
      </c>
    </row>
    <row r="57" spans="1:43" x14ac:dyDescent="0.2">
      <c r="A57" s="140" t="s">
        <v>44</v>
      </c>
      <c r="B57" s="120">
        <v>2002</v>
      </c>
      <c r="C57" s="141"/>
      <c r="D57" s="141">
        <v>0</v>
      </c>
      <c r="E57" s="141">
        <v>0</v>
      </c>
      <c r="F57" s="141">
        <v>0</v>
      </c>
      <c r="G57" s="141">
        <v>0</v>
      </c>
      <c r="H57" s="141">
        <v>0</v>
      </c>
      <c r="I57" s="141">
        <v>0</v>
      </c>
      <c r="J57" s="141">
        <v>0</v>
      </c>
      <c r="K57" s="141">
        <v>0</v>
      </c>
      <c r="L57" s="141">
        <v>0</v>
      </c>
      <c r="M57" s="141">
        <v>0</v>
      </c>
      <c r="N57" s="141">
        <v>0</v>
      </c>
      <c r="O57" s="141">
        <v>0</v>
      </c>
      <c r="P57" s="141">
        <v>-2737.0102558541803</v>
      </c>
      <c r="Q57" s="141">
        <v>-1747.7658133359432</v>
      </c>
      <c r="R57" s="141">
        <v>-1419.1007805507068</v>
      </c>
      <c r="S57" s="141">
        <v>-1440.3017677806217</v>
      </c>
      <c r="T57" s="141">
        <v>-1827.6541168867163</v>
      </c>
      <c r="U57" s="141">
        <v>-2561.0627836817976</v>
      </c>
      <c r="V57" s="141">
        <v>-1507.0909238277268</v>
      </c>
      <c r="W57" s="141">
        <v>-1139.5596956628096</v>
      </c>
      <c r="X57" s="141">
        <v>-1942.1527261507431</v>
      </c>
      <c r="Y57" s="127">
        <v>-1573.9815396335191</v>
      </c>
      <c r="Z57" s="180">
        <v>-2746.2481056518704</v>
      </c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>
        <f t="shared" si="1"/>
        <v>-20641.928509016638</v>
      </c>
      <c r="AQ57" s="127">
        <f t="shared" si="2"/>
        <v>-123870.80380411155</v>
      </c>
    </row>
    <row r="58" spans="1:43" x14ac:dyDescent="0.2">
      <c r="A58" s="140" t="s">
        <v>44</v>
      </c>
      <c r="B58" s="120">
        <v>2003</v>
      </c>
      <c r="C58" s="141"/>
      <c r="D58" s="141">
        <v>0</v>
      </c>
      <c r="E58" s="141">
        <v>0</v>
      </c>
      <c r="F58" s="141">
        <v>0</v>
      </c>
      <c r="G58" s="141">
        <v>0</v>
      </c>
      <c r="H58" s="141">
        <v>0</v>
      </c>
      <c r="I58" s="141">
        <v>0</v>
      </c>
      <c r="J58" s="141">
        <v>0</v>
      </c>
      <c r="K58" s="141">
        <v>0</v>
      </c>
      <c r="L58" s="141">
        <v>0</v>
      </c>
      <c r="M58" s="141">
        <v>0</v>
      </c>
      <c r="N58" s="141">
        <v>0</v>
      </c>
      <c r="O58" s="141">
        <v>0</v>
      </c>
      <c r="P58" s="141">
        <v>-2737.0102558541803</v>
      </c>
      <c r="Q58" s="141">
        <v>-1747.7658133359432</v>
      </c>
      <c r="R58" s="141">
        <v>-1419.1007805507068</v>
      </c>
      <c r="S58" s="141">
        <v>-1440.3017677806217</v>
      </c>
      <c r="T58" s="141">
        <v>-1827.6541168867163</v>
      </c>
      <c r="U58" s="141">
        <v>-2561.0627836817976</v>
      </c>
      <c r="V58" s="141">
        <v>-1507.0909238277268</v>
      </c>
      <c r="W58" s="141">
        <v>-1139.5596956628096</v>
      </c>
      <c r="X58" s="141">
        <v>-1942.1527261507431</v>
      </c>
      <c r="Y58" s="127">
        <v>-1573.9815396335191</v>
      </c>
      <c r="Z58" s="127">
        <v>-2746.2481056518704</v>
      </c>
      <c r="AA58" s="180">
        <v>-1642.6033197356192</v>
      </c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>
        <f t="shared" si="1"/>
        <v>-22284.531828752257</v>
      </c>
      <c r="AQ58" s="127">
        <f t="shared" si="2"/>
        <v>-146155.3356328638</v>
      </c>
    </row>
    <row r="59" spans="1:43" x14ac:dyDescent="0.2">
      <c r="A59" s="140" t="s">
        <v>44</v>
      </c>
      <c r="B59" s="120">
        <v>2004</v>
      </c>
      <c r="C59" s="141"/>
      <c r="D59" s="141">
        <v>0</v>
      </c>
      <c r="E59" s="141">
        <v>0</v>
      </c>
      <c r="F59" s="141">
        <v>0</v>
      </c>
      <c r="G59" s="141">
        <v>0</v>
      </c>
      <c r="H59" s="141">
        <v>0</v>
      </c>
      <c r="I59" s="141">
        <v>0</v>
      </c>
      <c r="J59" s="141">
        <v>0</v>
      </c>
      <c r="K59" s="141">
        <v>0</v>
      </c>
      <c r="L59" s="141">
        <v>0</v>
      </c>
      <c r="M59" s="141">
        <v>0</v>
      </c>
      <c r="N59" s="141">
        <v>0</v>
      </c>
      <c r="O59" s="141">
        <v>0</v>
      </c>
      <c r="P59" s="141">
        <v>-2737.0102558541803</v>
      </c>
      <c r="Q59" s="141">
        <v>-1747.7658133359432</v>
      </c>
      <c r="R59" s="141">
        <v>-1419.1007805507068</v>
      </c>
      <c r="S59" s="141">
        <v>-1440.3017677806217</v>
      </c>
      <c r="T59" s="141">
        <v>-1827.6541168867163</v>
      </c>
      <c r="U59" s="141">
        <v>-2561.0627836817976</v>
      </c>
      <c r="V59" s="141">
        <v>-1507.0909238277268</v>
      </c>
      <c r="W59" s="141">
        <v>-1139.5596956628096</v>
      </c>
      <c r="X59" s="141">
        <v>-1942.1527261507431</v>
      </c>
      <c r="Y59" s="127">
        <v>-1573.9815396335191</v>
      </c>
      <c r="Z59" s="127">
        <v>-2746.2481056518704</v>
      </c>
      <c r="AA59" s="127">
        <v>-1642.6033197356192</v>
      </c>
      <c r="AB59" s="127">
        <v>-2085.7668020188694</v>
      </c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>
        <f t="shared" si="1"/>
        <v>-24370.298630771125</v>
      </c>
      <c r="AQ59" s="127">
        <f t="shared" si="2"/>
        <v>-170525.63426363491</v>
      </c>
    </row>
    <row r="60" spans="1:43" x14ac:dyDescent="0.2">
      <c r="A60" s="140" t="s">
        <v>44</v>
      </c>
      <c r="B60" s="120">
        <v>2005</v>
      </c>
      <c r="C60" s="141"/>
      <c r="D60" s="141"/>
      <c r="E60" s="141">
        <v>0</v>
      </c>
      <c r="F60" s="141">
        <v>0</v>
      </c>
      <c r="G60" s="141">
        <v>0</v>
      </c>
      <c r="H60" s="141">
        <v>0</v>
      </c>
      <c r="I60" s="141">
        <v>0</v>
      </c>
      <c r="J60" s="141">
        <v>0</v>
      </c>
      <c r="K60" s="141">
        <v>0</v>
      </c>
      <c r="L60" s="141">
        <v>0</v>
      </c>
      <c r="M60" s="141">
        <v>0</v>
      </c>
      <c r="N60" s="141">
        <v>0</v>
      </c>
      <c r="O60" s="141">
        <v>0</v>
      </c>
      <c r="P60" s="141">
        <v>-2737.0102558541803</v>
      </c>
      <c r="Q60" s="141">
        <v>-1747.7658133359432</v>
      </c>
      <c r="R60" s="141">
        <v>-1419.1007805507068</v>
      </c>
      <c r="S60" s="141">
        <v>-1440.3017677806217</v>
      </c>
      <c r="T60" s="141">
        <v>-1827.6541168867163</v>
      </c>
      <c r="U60" s="141">
        <v>-2561.0627836817976</v>
      </c>
      <c r="V60" s="141">
        <v>-1507.0909238277268</v>
      </c>
      <c r="W60" s="141">
        <v>-1139.5596956628096</v>
      </c>
      <c r="X60" s="141">
        <v>-1942.1527261507431</v>
      </c>
      <c r="Y60" s="127">
        <v>-1573.9815396335191</v>
      </c>
      <c r="Z60" s="127">
        <v>-2746.2481056518704</v>
      </c>
      <c r="AA60" s="127">
        <v>-1642.6033197356192</v>
      </c>
      <c r="AB60" s="127">
        <v>-2085.7668020188694</v>
      </c>
      <c r="AC60" s="127">
        <v>-1695.1687825426043</v>
      </c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>
        <f t="shared" si="1"/>
        <v>-26065.467413313731</v>
      </c>
      <c r="AQ60" s="127">
        <f t="shared" si="2"/>
        <v>-196591.10167694866</v>
      </c>
    </row>
    <row r="61" spans="1:43" x14ac:dyDescent="0.2">
      <c r="A61" s="142" t="s">
        <v>44</v>
      </c>
      <c r="B61" s="120">
        <v>2006</v>
      </c>
      <c r="C61" s="141"/>
      <c r="D61" s="141"/>
      <c r="E61" s="141"/>
      <c r="F61" s="141">
        <v>0</v>
      </c>
      <c r="G61" s="141">
        <v>0</v>
      </c>
      <c r="H61" s="141">
        <v>0</v>
      </c>
      <c r="I61" s="141">
        <v>0</v>
      </c>
      <c r="J61" s="141">
        <v>0</v>
      </c>
      <c r="K61" s="141">
        <v>0</v>
      </c>
      <c r="L61" s="141">
        <v>0</v>
      </c>
      <c r="M61" s="141">
        <v>0</v>
      </c>
      <c r="N61" s="141">
        <v>0</v>
      </c>
      <c r="O61" s="141">
        <v>0</v>
      </c>
      <c r="P61" s="141">
        <v>-2737.0102558541803</v>
      </c>
      <c r="Q61" s="141">
        <v>-1747.7658133359432</v>
      </c>
      <c r="R61" s="141">
        <v>-1419.1007805507068</v>
      </c>
      <c r="S61" s="141">
        <v>-1440.3017677806217</v>
      </c>
      <c r="T61" s="141">
        <v>-1827.6541168867163</v>
      </c>
      <c r="U61" s="141">
        <v>-2561.0627836817976</v>
      </c>
      <c r="V61" s="141">
        <v>-1507.0909238277268</v>
      </c>
      <c r="W61" s="141">
        <v>-1139.5596956628096</v>
      </c>
      <c r="X61" s="141">
        <v>-1942.1527261507431</v>
      </c>
      <c r="Y61" s="127">
        <v>-1573.9815396335191</v>
      </c>
      <c r="Z61" s="127">
        <v>-2746.2481056518704</v>
      </c>
      <c r="AA61" s="127">
        <v>-1642.6033197356192</v>
      </c>
      <c r="AB61" s="127">
        <v>-2085.7668020188694</v>
      </c>
      <c r="AC61" s="127">
        <v>-1695.1687825426043</v>
      </c>
      <c r="AD61" s="127">
        <v>-1722.2838146500301</v>
      </c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>
        <f t="shared" si="1"/>
        <v>-27787.751227963759</v>
      </c>
      <c r="AQ61" s="127">
        <f t="shared" si="2"/>
        <v>-224378.85290491243</v>
      </c>
    </row>
    <row r="62" spans="1:43" x14ac:dyDescent="0.2">
      <c r="A62" s="142" t="s">
        <v>44</v>
      </c>
      <c r="B62" s="120">
        <v>2007</v>
      </c>
      <c r="C62" s="141"/>
      <c r="D62" s="141"/>
      <c r="E62" s="141"/>
      <c r="F62" s="141"/>
      <c r="G62" s="141">
        <v>0</v>
      </c>
      <c r="H62" s="141">
        <v>0</v>
      </c>
      <c r="I62" s="141">
        <v>0</v>
      </c>
      <c r="J62" s="141">
        <v>0</v>
      </c>
      <c r="K62" s="141">
        <v>0</v>
      </c>
      <c r="L62" s="141">
        <v>0</v>
      </c>
      <c r="M62" s="141">
        <v>0</v>
      </c>
      <c r="N62" s="141">
        <v>0</v>
      </c>
      <c r="O62" s="141">
        <v>0</v>
      </c>
      <c r="P62" s="141">
        <v>-2737.0102558541803</v>
      </c>
      <c r="Q62" s="141">
        <v>-1747.7658133359432</v>
      </c>
      <c r="R62" s="141">
        <v>-1419.1007805507068</v>
      </c>
      <c r="S62" s="141">
        <v>-1440.3017677806217</v>
      </c>
      <c r="T62" s="141">
        <v>-1827.6541168867163</v>
      </c>
      <c r="U62" s="141">
        <v>-2561.0627836817976</v>
      </c>
      <c r="V62" s="141">
        <v>-1507.0909238277268</v>
      </c>
      <c r="W62" s="141">
        <v>-1139.5596956628096</v>
      </c>
      <c r="X62" s="141">
        <v>-1942.1527261507431</v>
      </c>
      <c r="Y62" s="127">
        <v>-1573.9815396335191</v>
      </c>
      <c r="Z62" s="127">
        <v>-2746.2481056518704</v>
      </c>
      <c r="AA62" s="127">
        <v>-1642.6033197356192</v>
      </c>
      <c r="AB62" s="127">
        <v>-2085.7668020188694</v>
      </c>
      <c r="AC62" s="127">
        <v>-1695.1687825426043</v>
      </c>
      <c r="AD62" s="127">
        <v>-1722.2838146500301</v>
      </c>
      <c r="AE62" s="127">
        <f>-$AE$19/25</f>
        <v>-3618.5236542719999</v>
      </c>
      <c r="AF62" s="127">
        <f>-$AF$19/25</f>
        <v>642.19920000000002</v>
      </c>
      <c r="AG62" s="127"/>
      <c r="AH62" s="127"/>
      <c r="AI62" s="127"/>
      <c r="AJ62" s="127"/>
      <c r="AK62" s="127"/>
      <c r="AL62" s="127"/>
      <c r="AM62" s="127"/>
      <c r="AN62" s="127"/>
      <c r="AO62" s="127"/>
      <c r="AP62" s="127">
        <f t="shared" si="1"/>
        <v>-30764.075682235762</v>
      </c>
      <c r="AQ62" s="127">
        <f t="shared" si="2"/>
        <v>-255142.9285871482</v>
      </c>
    </row>
    <row r="63" spans="1:43" x14ac:dyDescent="0.2">
      <c r="A63" s="142" t="s">
        <v>44</v>
      </c>
      <c r="B63" s="120">
        <v>2008</v>
      </c>
      <c r="C63" s="141"/>
      <c r="D63" s="141"/>
      <c r="E63" s="141"/>
      <c r="F63" s="141"/>
      <c r="G63" s="141"/>
      <c r="H63" s="141">
        <v>0</v>
      </c>
      <c r="I63" s="141">
        <v>0</v>
      </c>
      <c r="J63" s="141">
        <v>0</v>
      </c>
      <c r="K63" s="141">
        <v>0</v>
      </c>
      <c r="L63" s="141">
        <v>0</v>
      </c>
      <c r="M63" s="141">
        <v>0</v>
      </c>
      <c r="N63" s="141">
        <v>0</v>
      </c>
      <c r="O63" s="141">
        <v>0</v>
      </c>
      <c r="P63" s="141">
        <v>-2737.0102558541803</v>
      </c>
      <c r="Q63" s="141">
        <v>-1747.7658133359432</v>
      </c>
      <c r="R63" s="141">
        <v>-1419.1007805507068</v>
      </c>
      <c r="S63" s="141">
        <v>-1440.3017677806217</v>
      </c>
      <c r="T63" s="141">
        <v>-1827.6541168867163</v>
      </c>
      <c r="U63" s="141">
        <v>-2561.0627836817976</v>
      </c>
      <c r="V63" s="141">
        <v>-1507.0909238277268</v>
      </c>
      <c r="W63" s="141">
        <v>-1139.5596956628096</v>
      </c>
      <c r="X63" s="141">
        <v>-1942.1527261507431</v>
      </c>
      <c r="Y63" s="127">
        <v>-1573.9815396335191</v>
      </c>
      <c r="Z63" s="127">
        <v>-2746.2481056518704</v>
      </c>
      <c r="AA63" s="127">
        <v>-1642.6033197356192</v>
      </c>
      <c r="AB63" s="127">
        <v>-2085.7668020188694</v>
      </c>
      <c r="AC63" s="127">
        <v>-1695.1687825426043</v>
      </c>
      <c r="AD63" s="127">
        <v>-1722.2838146500301</v>
      </c>
      <c r="AE63" s="127">
        <f t="shared" ref="AE63:AE67" si="3">-$AE$19/25</f>
        <v>-3618.5236542719999</v>
      </c>
      <c r="AF63" s="127">
        <f t="shared" ref="AF63:AF67" si="4">-$AF$19/25</f>
        <v>642.19920000000002</v>
      </c>
      <c r="AG63" s="127">
        <f>-$AG$19/25</f>
        <v>-7879.9935249919999</v>
      </c>
      <c r="AH63" s="127">
        <f>-$AH$19/25</f>
        <v>720.39800000000002</v>
      </c>
      <c r="AI63" s="127"/>
      <c r="AJ63" s="127"/>
      <c r="AK63" s="127"/>
      <c r="AL63" s="127"/>
      <c r="AM63" s="127"/>
      <c r="AN63" s="127"/>
      <c r="AO63" s="127"/>
      <c r="AP63" s="127">
        <f t="shared" si="1"/>
        <v>-37923.671207227759</v>
      </c>
      <c r="AQ63" s="127">
        <f t="shared" si="2"/>
        <v>-293066.59979437594</v>
      </c>
    </row>
    <row r="64" spans="1:43" x14ac:dyDescent="0.2">
      <c r="A64" s="142" t="s">
        <v>44</v>
      </c>
      <c r="B64" s="120">
        <v>2009</v>
      </c>
      <c r="C64" s="141"/>
      <c r="D64" s="141"/>
      <c r="E64" s="141"/>
      <c r="F64" s="141"/>
      <c r="G64" s="141"/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1">
        <v>0</v>
      </c>
      <c r="O64" s="141">
        <v>0</v>
      </c>
      <c r="P64" s="141">
        <v>-2737.0102558541803</v>
      </c>
      <c r="Q64" s="141">
        <v>-1747.7658133359432</v>
      </c>
      <c r="R64" s="141">
        <v>-1419.1007805507068</v>
      </c>
      <c r="S64" s="141">
        <v>-1440.3017677806217</v>
      </c>
      <c r="T64" s="141">
        <v>-1827.6541168867163</v>
      </c>
      <c r="U64" s="141">
        <v>-2561.0627836817976</v>
      </c>
      <c r="V64" s="141">
        <v>-1507.0909238277268</v>
      </c>
      <c r="W64" s="141">
        <v>-1139.5596956628096</v>
      </c>
      <c r="X64" s="141">
        <v>-1942.1527261507431</v>
      </c>
      <c r="Y64" s="127">
        <v>-1573.9815396335191</v>
      </c>
      <c r="Z64" s="127">
        <v>-2746.2481056518704</v>
      </c>
      <c r="AA64" s="127">
        <v>-1642.6033197356192</v>
      </c>
      <c r="AB64" s="127">
        <v>-2085.7668020188694</v>
      </c>
      <c r="AC64" s="127">
        <v>-1695.1687825426043</v>
      </c>
      <c r="AD64" s="127">
        <v>-1722.2838146500301</v>
      </c>
      <c r="AE64" s="127">
        <f t="shared" si="3"/>
        <v>-3618.5236542719999</v>
      </c>
      <c r="AF64" s="127">
        <f t="shared" si="4"/>
        <v>642.19920000000002</v>
      </c>
      <c r="AG64" s="127">
        <f t="shared" ref="AG64:AG67" si="5">-$AG$19/25</f>
        <v>-7879.9935249919999</v>
      </c>
      <c r="AH64" s="127">
        <f t="shared" ref="AH64:AH67" si="6">-$AH$19/25</f>
        <v>720.39800000000002</v>
      </c>
      <c r="AI64" s="127">
        <v>-6826.2820683851469</v>
      </c>
      <c r="AJ64" s="127"/>
      <c r="AK64" s="127"/>
      <c r="AL64" s="127"/>
      <c r="AM64" s="127"/>
      <c r="AN64" s="127"/>
      <c r="AO64" s="127"/>
      <c r="AP64" s="127">
        <f t="shared" si="1"/>
        <v>-44749.953275612905</v>
      </c>
      <c r="AQ64" s="127">
        <f t="shared" si="2"/>
        <v>-337816.55306998885</v>
      </c>
    </row>
    <row r="65" spans="1:44" x14ac:dyDescent="0.2">
      <c r="A65" s="142" t="s">
        <v>44</v>
      </c>
      <c r="B65" s="120">
        <v>2010</v>
      </c>
      <c r="C65" s="141">
        <v>0</v>
      </c>
      <c r="D65" s="141">
        <v>0</v>
      </c>
      <c r="E65" s="141">
        <v>0</v>
      </c>
      <c r="F65" s="141"/>
      <c r="G65" s="141"/>
      <c r="H65" s="141">
        <v>0</v>
      </c>
      <c r="I65" s="141"/>
      <c r="J65" s="141">
        <v>0</v>
      </c>
      <c r="K65" s="141">
        <v>0</v>
      </c>
      <c r="L65" s="141">
        <v>0</v>
      </c>
      <c r="M65" s="141">
        <v>0</v>
      </c>
      <c r="N65" s="141">
        <v>0</v>
      </c>
      <c r="O65" s="141">
        <v>0</v>
      </c>
      <c r="P65" s="141">
        <v>-2737.0102558541803</v>
      </c>
      <c r="Q65" s="141">
        <v>-1747.7658133359432</v>
      </c>
      <c r="R65" s="141">
        <v>-1419.1007805507068</v>
      </c>
      <c r="S65" s="141">
        <v>-1440.3017677806217</v>
      </c>
      <c r="T65" s="141">
        <v>-1827.6541168867163</v>
      </c>
      <c r="U65" s="141">
        <v>-2561.0627836817976</v>
      </c>
      <c r="V65" s="141">
        <v>-1507.0909238277268</v>
      </c>
      <c r="W65" s="141">
        <v>-1139.5596956628096</v>
      </c>
      <c r="X65" s="141">
        <v>-1942.1527261507431</v>
      </c>
      <c r="Y65" s="127">
        <v>-1573.9815396335191</v>
      </c>
      <c r="Z65" s="127">
        <v>-2746.2481056518704</v>
      </c>
      <c r="AA65" s="127">
        <v>-1642.6033197356192</v>
      </c>
      <c r="AB65" s="127">
        <v>-2085.7668020188694</v>
      </c>
      <c r="AC65" s="127">
        <v>-1695.1687825426043</v>
      </c>
      <c r="AD65" s="127">
        <v>-1722.2838146500301</v>
      </c>
      <c r="AE65" s="127">
        <f t="shared" si="3"/>
        <v>-3618.5236542719999</v>
      </c>
      <c r="AF65" s="127">
        <f t="shared" si="4"/>
        <v>642.19920000000002</v>
      </c>
      <c r="AG65" s="127">
        <f t="shared" si="5"/>
        <v>-7879.9935249919999</v>
      </c>
      <c r="AH65" s="127">
        <f t="shared" si="6"/>
        <v>720.39800000000002</v>
      </c>
      <c r="AI65" s="127">
        <v>-6826.2191151939887</v>
      </c>
      <c r="AJ65" s="127">
        <v>-3704.2162851835724</v>
      </c>
      <c r="AK65" s="127"/>
      <c r="AL65" s="127"/>
      <c r="AM65" s="127"/>
      <c r="AN65" s="127"/>
      <c r="AO65" s="127"/>
      <c r="AP65" s="127">
        <f t="shared" si="1"/>
        <v>-48454.106607605325</v>
      </c>
      <c r="AQ65" s="127">
        <f t="shared" si="2"/>
        <v>-386270.6596775942</v>
      </c>
    </row>
    <row r="66" spans="1:44" x14ac:dyDescent="0.2">
      <c r="A66" s="142" t="s">
        <v>44</v>
      </c>
      <c r="B66" s="120">
        <v>2011</v>
      </c>
      <c r="C66" s="141"/>
      <c r="D66" s="141"/>
      <c r="E66" s="141"/>
      <c r="F66" s="141"/>
      <c r="G66" s="141"/>
      <c r="H66" s="141"/>
      <c r="I66" s="141"/>
      <c r="J66" s="141"/>
      <c r="K66" s="141">
        <v>0</v>
      </c>
      <c r="L66" s="141">
        <v>0</v>
      </c>
      <c r="M66" s="141">
        <v>0</v>
      </c>
      <c r="N66" s="141">
        <v>0</v>
      </c>
      <c r="O66" s="141">
        <v>0</v>
      </c>
      <c r="P66" s="141">
        <v>-2737.0102558541803</v>
      </c>
      <c r="Q66" s="141">
        <v>-1747.7658133359432</v>
      </c>
      <c r="R66" s="141">
        <v>-1419.1007805507068</v>
      </c>
      <c r="S66" s="141">
        <v>-1440.3017677806217</v>
      </c>
      <c r="T66" s="141">
        <v>-1827.6541168867163</v>
      </c>
      <c r="U66" s="141">
        <v>-2561.0627836817976</v>
      </c>
      <c r="V66" s="141">
        <v>-1507.0909238277268</v>
      </c>
      <c r="W66" s="141">
        <v>-1139.5596956628096</v>
      </c>
      <c r="X66" s="141">
        <v>-1942.1527261507431</v>
      </c>
      <c r="Y66" s="127">
        <v>-1573.9815396335191</v>
      </c>
      <c r="Z66" s="127">
        <v>-2746.2481056518704</v>
      </c>
      <c r="AA66" s="127">
        <v>-1642.6033197356192</v>
      </c>
      <c r="AB66" s="127">
        <v>-2085.7668020188694</v>
      </c>
      <c r="AC66" s="127">
        <v>-1695.1687825426043</v>
      </c>
      <c r="AD66" s="127">
        <v>-1722.2838146500301</v>
      </c>
      <c r="AE66" s="127">
        <f t="shared" si="3"/>
        <v>-3618.5236542719999</v>
      </c>
      <c r="AF66" s="127">
        <f t="shared" si="4"/>
        <v>642.19920000000002</v>
      </c>
      <c r="AG66" s="127">
        <f t="shared" si="5"/>
        <v>-7879.9935249919999</v>
      </c>
      <c r="AH66" s="127">
        <f t="shared" si="6"/>
        <v>720.39800000000002</v>
      </c>
      <c r="AI66" s="127">
        <v>-6826.2191151939887</v>
      </c>
      <c r="AJ66" s="127">
        <v>-7408.4325703671448</v>
      </c>
      <c r="AK66" s="127">
        <v>-4187.4988579710289</v>
      </c>
      <c r="AL66" s="127"/>
      <c r="AM66" s="127"/>
      <c r="AN66" s="127"/>
      <c r="AO66" s="127"/>
      <c r="AP66" s="127">
        <f t="shared" si="1"/>
        <v>-56345.821750759918</v>
      </c>
      <c r="AQ66" s="127">
        <f t="shared" si="2"/>
        <v>-442616.48142835411</v>
      </c>
    </row>
    <row r="67" spans="1:44" x14ac:dyDescent="0.2">
      <c r="A67" s="143" t="s">
        <v>44</v>
      </c>
      <c r="B67" s="144">
        <v>2012</v>
      </c>
      <c r="C67" s="145"/>
      <c r="D67" s="145"/>
      <c r="E67" s="145"/>
      <c r="F67" s="145"/>
      <c r="G67" s="145"/>
      <c r="H67" s="145"/>
      <c r="I67" s="145"/>
      <c r="J67" s="145"/>
      <c r="K67" s="145"/>
      <c r="L67" s="145">
        <v>0</v>
      </c>
      <c r="M67" s="145">
        <v>0</v>
      </c>
      <c r="N67" s="145">
        <v>0</v>
      </c>
      <c r="O67" s="145">
        <v>0</v>
      </c>
      <c r="P67" s="145">
        <v>-2737.0102558541803</v>
      </c>
      <c r="Q67" s="145">
        <v>-1747.7658133359432</v>
      </c>
      <c r="R67" s="145">
        <v>-1419.1007805507068</v>
      </c>
      <c r="S67" s="145">
        <v>-1440.3017677806217</v>
      </c>
      <c r="T67" s="145">
        <v>-1827.6541168867163</v>
      </c>
      <c r="U67" s="145">
        <v>-2561.0627836817976</v>
      </c>
      <c r="V67" s="181">
        <v>-1507.0909238277268</v>
      </c>
      <c r="W67" s="181">
        <v>-1953.4076270512501</v>
      </c>
      <c r="X67" s="181">
        <v>-1942.1527261507431</v>
      </c>
      <c r="Y67" s="146">
        <v>-1573.9815396335191</v>
      </c>
      <c r="Z67" s="146">
        <v>-2746.2481056518704</v>
      </c>
      <c r="AA67" s="146">
        <v>-1642.6033197356192</v>
      </c>
      <c r="AB67" s="146">
        <v>-2085.7668020188694</v>
      </c>
      <c r="AC67" s="146">
        <v>-1695.1687825426043</v>
      </c>
      <c r="AD67" s="146">
        <v>-1722.2838146500301</v>
      </c>
      <c r="AE67" s="127">
        <f t="shared" si="3"/>
        <v>-3618.5236542719999</v>
      </c>
      <c r="AF67" s="127">
        <f t="shared" si="4"/>
        <v>642.19920000000002</v>
      </c>
      <c r="AG67" s="127">
        <f t="shared" si="5"/>
        <v>-7879.9935249919999</v>
      </c>
      <c r="AH67" s="127">
        <f t="shared" si="6"/>
        <v>720.39800000000002</v>
      </c>
      <c r="AI67" s="146">
        <v>-6826.2953216885489</v>
      </c>
      <c r="AJ67" s="146">
        <v>-7408.4325703671448</v>
      </c>
      <c r="AK67" s="146">
        <v>-8374.9977159420578</v>
      </c>
      <c r="AL67" s="146">
        <v>-5232.8066851727499</v>
      </c>
      <c r="AM67" s="146"/>
      <c r="AN67" s="146"/>
      <c r="AO67" s="146"/>
      <c r="AP67" s="147">
        <f t="shared" si="1"/>
        <v>-66580.051431786706</v>
      </c>
      <c r="AQ67" s="146">
        <f t="shared" si="2"/>
        <v>-509196.53286014078</v>
      </c>
      <c r="AR67" s="127"/>
    </row>
    <row r="68" spans="1:44" ht="14.25" x14ac:dyDescent="0.2">
      <c r="A68" s="148" t="s">
        <v>53</v>
      </c>
      <c r="C68" s="149">
        <f>SUM(C34:C67)</f>
        <v>0</v>
      </c>
      <c r="D68" s="149">
        <f t="shared" ref="D68:AP68" si="7">SUM(D34:D67)</f>
        <v>0</v>
      </c>
      <c r="E68" s="149">
        <f t="shared" si="7"/>
        <v>0</v>
      </c>
      <c r="F68" s="149">
        <f t="shared" si="7"/>
        <v>0</v>
      </c>
      <c r="G68" s="149">
        <f t="shared" si="7"/>
        <v>0</v>
      </c>
      <c r="H68" s="149">
        <f t="shared" si="7"/>
        <v>0</v>
      </c>
      <c r="I68" s="149">
        <f t="shared" si="7"/>
        <v>0</v>
      </c>
      <c r="J68" s="149">
        <f t="shared" si="7"/>
        <v>0</v>
      </c>
      <c r="K68" s="149">
        <f t="shared" si="7"/>
        <v>0</v>
      </c>
      <c r="L68" s="149">
        <f t="shared" si="7"/>
        <v>0</v>
      </c>
      <c r="M68" s="149">
        <f t="shared" si="7"/>
        <v>0</v>
      </c>
      <c r="N68" s="149">
        <f t="shared" si="7"/>
        <v>0</v>
      </c>
      <c r="O68" s="149">
        <f t="shared" si="7"/>
        <v>0</v>
      </c>
      <c r="P68" s="149">
        <f t="shared" si="7"/>
        <v>-57478.476408619521</v>
      </c>
      <c r="Q68" s="149">
        <f t="shared" si="7"/>
        <v>-34958.539605309037</v>
      </c>
      <c r="R68" s="149">
        <f t="shared" si="7"/>
        <v>-26965.949627196362</v>
      </c>
      <c r="S68" s="149">
        <f t="shared" si="7"/>
        <v>-25931.467176242037</v>
      </c>
      <c r="T68" s="149">
        <f t="shared" si="7"/>
        <v>-31075.302012817971</v>
      </c>
      <c r="U68" s="149">
        <f t="shared" si="7"/>
        <v>-40975.547288073278</v>
      </c>
      <c r="V68" s="149">
        <f t="shared" si="7"/>
        <v>-22606.550331975959</v>
      </c>
      <c r="W68" s="149">
        <f t="shared" si="7"/>
        <v>-16767.11082088542</v>
      </c>
      <c r="X68" s="149">
        <f t="shared" si="7"/>
        <v>-25248.485916773952</v>
      </c>
      <c r="Y68" s="149">
        <f t="shared" si="7"/>
        <v>-18887.77847560223</v>
      </c>
      <c r="Z68" s="149">
        <f t="shared" si="7"/>
        <v>-30208.729162170574</v>
      </c>
      <c r="AA68" s="149">
        <f t="shared" si="7"/>
        <v>-16426.033197356192</v>
      </c>
      <c r="AB68" s="149">
        <f t="shared" si="7"/>
        <v>-18771.90121816982</v>
      </c>
      <c r="AC68" s="149">
        <f t="shared" si="7"/>
        <v>-13561.350260340838</v>
      </c>
      <c r="AD68" s="149">
        <f t="shared" si="7"/>
        <v>-12055.986702550212</v>
      </c>
      <c r="AE68" s="149">
        <f t="shared" si="7"/>
        <v>-21711.141925632</v>
      </c>
      <c r="AF68" s="149">
        <f t="shared" si="7"/>
        <v>3853.1952000000001</v>
      </c>
      <c r="AG68" s="149">
        <f t="shared" si="7"/>
        <v>-39399.967624960002</v>
      </c>
      <c r="AH68" s="149">
        <f t="shared" si="7"/>
        <v>3601.9900000000002</v>
      </c>
      <c r="AI68" s="149">
        <f t="shared" si="7"/>
        <v>-27305.015620461672</v>
      </c>
      <c r="AJ68" s="149">
        <f t="shared" si="7"/>
        <v>-18521.081425917862</v>
      </c>
      <c r="AK68" s="149">
        <f t="shared" si="7"/>
        <v>-12562.496573913086</v>
      </c>
      <c r="AL68" s="149">
        <f t="shared" si="7"/>
        <v>-5232.8066851727499</v>
      </c>
      <c r="AM68" s="149">
        <f t="shared" si="7"/>
        <v>0</v>
      </c>
      <c r="AN68" s="149"/>
      <c r="AO68" s="149"/>
      <c r="AP68" s="149">
        <f t="shared" si="7"/>
        <v>-509196.53286014078</v>
      </c>
      <c r="AQ68" s="133"/>
      <c r="AR68" s="127"/>
    </row>
    <row r="69" spans="1:44" ht="14.25" x14ac:dyDescent="0.2">
      <c r="A69" s="148" t="s">
        <v>54</v>
      </c>
      <c r="C69" s="141">
        <f>C19+C68</f>
        <v>0</v>
      </c>
      <c r="D69" s="141">
        <f t="shared" ref="D69:AP69" si="8">D19+D68</f>
        <v>0</v>
      </c>
      <c r="E69" s="141">
        <f t="shared" si="8"/>
        <v>0</v>
      </c>
      <c r="F69" s="141">
        <f t="shared" si="8"/>
        <v>0</v>
      </c>
      <c r="G69" s="141">
        <f t="shared" si="8"/>
        <v>0</v>
      </c>
      <c r="H69" s="141">
        <f t="shared" si="8"/>
        <v>0</v>
      </c>
      <c r="I69" s="141">
        <f t="shared" si="8"/>
        <v>0</v>
      </c>
      <c r="J69" s="141">
        <f t="shared" si="8"/>
        <v>0</v>
      </c>
      <c r="K69" s="141">
        <f t="shared" si="8"/>
        <v>0</v>
      </c>
      <c r="L69" s="141">
        <f t="shared" si="8"/>
        <v>0</v>
      </c>
      <c r="M69" s="141">
        <f t="shared" si="8"/>
        <v>0</v>
      </c>
      <c r="N69" s="141">
        <f t="shared" si="8"/>
        <v>0</v>
      </c>
      <c r="O69" s="141">
        <f t="shared" si="8"/>
        <v>0</v>
      </c>
      <c r="P69" s="141">
        <f t="shared" si="8"/>
        <v>10948.041023416692</v>
      </c>
      <c r="Q69" s="141">
        <f t="shared" si="8"/>
        <v>8738.8290666797111</v>
      </c>
      <c r="R69" s="141">
        <f t="shared" si="8"/>
        <v>8514.6046833042383</v>
      </c>
      <c r="S69" s="141">
        <f t="shared" si="8"/>
        <v>10082.112374464352</v>
      </c>
      <c r="T69" s="141">
        <f t="shared" si="8"/>
        <v>14621.232935093743</v>
      </c>
      <c r="U69" s="141">
        <f t="shared" si="8"/>
        <v>23049.565053136183</v>
      </c>
      <c r="V69" s="141">
        <f t="shared" si="8"/>
        <v>15070.909238277265</v>
      </c>
      <c r="W69" s="141">
        <f t="shared" si="8"/>
        <v>21487.483283576847</v>
      </c>
      <c r="X69" s="141">
        <f t="shared" si="8"/>
        <v>23305.832713808912</v>
      </c>
      <c r="Y69" s="141">
        <f t="shared" si="8"/>
        <v>20556.558840513353</v>
      </c>
      <c r="Z69" s="141">
        <f t="shared" si="8"/>
        <v>38447.475100958814</v>
      </c>
      <c r="AA69" s="141">
        <f t="shared" si="8"/>
        <v>24639.051459025322</v>
      </c>
      <c r="AB69" s="141">
        <f t="shared" si="8"/>
        <v>33372.272457712177</v>
      </c>
      <c r="AC69" s="141">
        <f t="shared" si="8"/>
        <v>28817.874853265359</v>
      </c>
      <c r="AD69" s="141">
        <f t="shared" si="8"/>
        <v>31001.106078281788</v>
      </c>
      <c r="AE69" s="141">
        <f t="shared" si="8"/>
        <v>68751.949431168003</v>
      </c>
      <c r="AF69" s="141">
        <f t="shared" si="8"/>
        <v>-12201.784799999999</v>
      </c>
      <c r="AG69" s="141">
        <f t="shared" si="8"/>
        <v>157599.87049984001</v>
      </c>
      <c r="AH69" s="141">
        <f t="shared" si="8"/>
        <v>-14407.960000000001</v>
      </c>
      <c r="AI69" s="141">
        <f t="shared" si="8"/>
        <v>143352.28376027432</v>
      </c>
      <c r="AJ69" s="141">
        <f t="shared" si="8"/>
        <v>166689.73404460246</v>
      </c>
      <c r="AK69" s="141">
        <f t="shared" si="8"/>
        <v>196812.43780153594</v>
      </c>
      <c r="AL69" s="141">
        <f t="shared" si="8"/>
        <v>256407.52757346482</v>
      </c>
      <c r="AM69" s="141">
        <f t="shared" si="8"/>
        <v>105662</v>
      </c>
      <c r="AN69" s="141">
        <f t="shared" si="8"/>
        <v>138345.59999999998</v>
      </c>
      <c r="AO69" s="141">
        <f t="shared" si="8"/>
        <v>101000</v>
      </c>
      <c r="AP69" s="141">
        <f t="shared" si="8"/>
        <v>1620664.6074724002</v>
      </c>
      <c r="AQ69" s="133"/>
      <c r="AR69" s="127"/>
    </row>
    <row r="70" spans="1:44" ht="14.25" x14ac:dyDescent="0.2">
      <c r="A70" s="148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37"/>
      <c r="AQ70" s="133"/>
      <c r="AR70" s="127"/>
    </row>
    <row r="71" spans="1:44" ht="14.25" x14ac:dyDescent="0.2">
      <c r="A71" s="148" t="s">
        <v>55</v>
      </c>
      <c r="C71" s="141">
        <v>0</v>
      </c>
      <c r="D71" s="141">
        <v>0</v>
      </c>
      <c r="E71" s="141">
        <v>0</v>
      </c>
      <c r="F71" s="141">
        <v>0</v>
      </c>
      <c r="G71" s="141">
        <v>0</v>
      </c>
      <c r="H71" s="141">
        <v>0</v>
      </c>
      <c r="I71" s="141">
        <v>0</v>
      </c>
      <c r="J71" s="141">
        <v>0</v>
      </c>
      <c r="K71" s="141">
        <v>0</v>
      </c>
      <c r="L71" s="141">
        <v>0</v>
      </c>
      <c r="M71" s="141">
        <v>0</v>
      </c>
      <c r="N71" s="141">
        <v>0</v>
      </c>
      <c r="O71" s="141">
        <v>0</v>
      </c>
      <c r="P71" s="141">
        <v>25</v>
      </c>
      <c r="Q71" s="141">
        <v>25</v>
      </c>
      <c r="R71" s="141">
        <v>25</v>
      </c>
      <c r="S71" s="141">
        <v>25</v>
      </c>
      <c r="T71" s="141">
        <v>25</v>
      </c>
      <c r="U71" s="141">
        <v>25</v>
      </c>
      <c r="V71" s="141">
        <v>25</v>
      </c>
      <c r="W71" s="141">
        <v>25</v>
      </c>
      <c r="X71" s="141">
        <v>25</v>
      </c>
      <c r="Y71" s="141">
        <v>25</v>
      </c>
      <c r="Z71" s="141">
        <v>25</v>
      </c>
      <c r="AA71" s="141">
        <v>25</v>
      </c>
      <c r="AB71" s="141">
        <v>25</v>
      </c>
      <c r="AC71" s="141">
        <v>25</v>
      </c>
      <c r="AD71" s="141">
        <v>25</v>
      </c>
      <c r="AE71" s="141">
        <v>25</v>
      </c>
      <c r="AF71" s="141">
        <v>25</v>
      </c>
      <c r="AG71" s="141">
        <v>25</v>
      </c>
      <c r="AH71" s="141">
        <v>25</v>
      </c>
      <c r="AI71" s="141">
        <v>25</v>
      </c>
      <c r="AJ71" s="141">
        <v>25</v>
      </c>
      <c r="AK71" s="141">
        <v>25</v>
      </c>
      <c r="AL71" s="141">
        <v>25</v>
      </c>
      <c r="AM71" s="141">
        <v>25</v>
      </c>
      <c r="AN71" s="141"/>
      <c r="AO71" s="141"/>
      <c r="AP71" s="137"/>
      <c r="AQ71" s="133"/>
      <c r="AR71" s="127"/>
    </row>
    <row r="72" spans="1:44" ht="14.25" x14ac:dyDescent="0.2">
      <c r="A72" s="148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37"/>
      <c r="AQ72" s="133"/>
      <c r="AR72" s="127"/>
    </row>
    <row r="73" spans="1:44" ht="14.25" x14ac:dyDescent="0.2">
      <c r="A73" s="148" t="s">
        <v>56</v>
      </c>
      <c r="C73" s="141">
        <v>0</v>
      </c>
      <c r="D73" s="141">
        <v>0</v>
      </c>
      <c r="E73" s="141">
        <v>0</v>
      </c>
      <c r="F73" s="141">
        <v>0</v>
      </c>
      <c r="G73" s="141">
        <v>0</v>
      </c>
      <c r="H73" s="141">
        <v>0</v>
      </c>
      <c r="I73" s="141">
        <v>0</v>
      </c>
      <c r="J73" s="141">
        <v>0</v>
      </c>
      <c r="K73" s="141">
        <v>0</v>
      </c>
      <c r="L73" s="141">
        <v>0</v>
      </c>
      <c r="M73" s="141">
        <v>0</v>
      </c>
      <c r="N73" s="141">
        <v>0</v>
      </c>
      <c r="O73" s="141">
        <v>0</v>
      </c>
      <c r="P73" s="141">
        <v>21</v>
      </c>
      <c r="Q73" s="141">
        <v>20</v>
      </c>
      <c r="R73" s="141">
        <v>19</v>
      </c>
      <c r="S73" s="141">
        <v>18</v>
      </c>
      <c r="T73" s="141">
        <v>17</v>
      </c>
      <c r="U73" s="141">
        <v>16</v>
      </c>
      <c r="V73" s="141">
        <v>15</v>
      </c>
      <c r="W73" s="141">
        <v>14</v>
      </c>
      <c r="X73" s="141">
        <v>13</v>
      </c>
      <c r="Y73" s="127">
        <v>12</v>
      </c>
      <c r="Z73" s="127">
        <v>11</v>
      </c>
      <c r="AA73" s="127">
        <v>10</v>
      </c>
      <c r="AB73" s="127">
        <v>9</v>
      </c>
      <c r="AC73" s="127">
        <v>8</v>
      </c>
      <c r="AD73" s="127">
        <v>7</v>
      </c>
      <c r="AE73" s="127">
        <v>6</v>
      </c>
      <c r="AF73" s="127">
        <v>6</v>
      </c>
      <c r="AG73" s="127">
        <v>5</v>
      </c>
      <c r="AH73" s="127">
        <v>5</v>
      </c>
      <c r="AI73" s="127">
        <v>4</v>
      </c>
      <c r="AJ73" s="127">
        <v>2.5</v>
      </c>
      <c r="AK73" s="127">
        <v>1.5</v>
      </c>
      <c r="AL73" s="127">
        <v>0.5</v>
      </c>
      <c r="AM73" s="127">
        <v>0</v>
      </c>
      <c r="AN73" s="127"/>
      <c r="AO73" s="127"/>
      <c r="AP73" s="137"/>
      <c r="AQ73" s="133"/>
      <c r="AR73" s="127"/>
    </row>
    <row r="74" spans="1:44" ht="14.25" x14ac:dyDescent="0.2">
      <c r="A74" s="148" t="s">
        <v>57</v>
      </c>
      <c r="C74" s="149">
        <f>C71-C73</f>
        <v>0</v>
      </c>
      <c r="D74" s="149">
        <f t="shared" ref="D74:AM74" si="9">D71-D73</f>
        <v>0</v>
      </c>
      <c r="E74" s="149">
        <f t="shared" si="9"/>
        <v>0</v>
      </c>
      <c r="F74" s="149">
        <f t="shared" si="9"/>
        <v>0</v>
      </c>
      <c r="G74" s="149">
        <f t="shared" si="9"/>
        <v>0</v>
      </c>
      <c r="H74" s="149">
        <f t="shared" si="9"/>
        <v>0</v>
      </c>
      <c r="I74" s="149">
        <f t="shared" si="9"/>
        <v>0</v>
      </c>
      <c r="J74" s="149">
        <f t="shared" si="9"/>
        <v>0</v>
      </c>
      <c r="K74" s="149">
        <f t="shared" si="9"/>
        <v>0</v>
      </c>
      <c r="L74" s="149">
        <f t="shared" si="9"/>
        <v>0</v>
      </c>
      <c r="M74" s="149">
        <f t="shared" si="9"/>
        <v>0</v>
      </c>
      <c r="N74" s="149">
        <f t="shared" si="9"/>
        <v>0</v>
      </c>
      <c r="O74" s="149">
        <f t="shared" si="9"/>
        <v>0</v>
      </c>
      <c r="P74" s="149">
        <f t="shared" si="9"/>
        <v>4</v>
      </c>
      <c r="Q74" s="149">
        <f t="shared" si="9"/>
        <v>5</v>
      </c>
      <c r="R74" s="149">
        <f t="shared" si="9"/>
        <v>6</v>
      </c>
      <c r="S74" s="149">
        <f t="shared" si="9"/>
        <v>7</v>
      </c>
      <c r="T74" s="149">
        <f t="shared" si="9"/>
        <v>8</v>
      </c>
      <c r="U74" s="149">
        <f t="shared" si="9"/>
        <v>9</v>
      </c>
      <c r="V74" s="149">
        <f t="shared" si="9"/>
        <v>10</v>
      </c>
      <c r="W74" s="149">
        <f t="shared" si="9"/>
        <v>11</v>
      </c>
      <c r="X74" s="149">
        <f t="shared" si="9"/>
        <v>12</v>
      </c>
      <c r="Y74" s="149">
        <f t="shared" si="9"/>
        <v>13</v>
      </c>
      <c r="Z74" s="149">
        <f t="shared" si="9"/>
        <v>14</v>
      </c>
      <c r="AA74" s="149">
        <f t="shared" si="9"/>
        <v>15</v>
      </c>
      <c r="AB74" s="149">
        <f t="shared" si="9"/>
        <v>16</v>
      </c>
      <c r="AC74" s="149">
        <f t="shared" si="9"/>
        <v>17</v>
      </c>
      <c r="AD74" s="149">
        <f t="shared" si="9"/>
        <v>18</v>
      </c>
      <c r="AE74" s="149">
        <f t="shared" si="9"/>
        <v>19</v>
      </c>
      <c r="AF74" s="149">
        <v>19</v>
      </c>
      <c r="AG74" s="149">
        <f t="shared" si="9"/>
        <v>20</v>
      </c>
      <c r="AH74" s="149">
        <v>20</v>
      </c>
      <c r="AI74" s="149">
        <f t="shared" si="9"/>
        <v>21</v>
      </c>
      <c r="AJ74" s="149">
        <f t="shared" si="9"/>
        <v>22.5</v>
      </c>
      <c r="AK74" s="149">
        <f t="shared" si="9"/>
        <v>23.5</v>
      </c>
      <c r="AL74" s="149">
        <f t="shared" si="9"/>
        <v>24.5</v>
      </c>
      <c r="AM74" s="149">
        <f t="shared" si="9"/>
        <v>25</v>
      </c>
      <c r="AN74" s="136"/>
      <c r="AO74" s="136"/>
      <c r="AP74" s="137"/>
      <c r="AQ74" s="133"/>
      <c r="AR74" s="127"/>
    </row>
    <row r="75" spans="1:44" ht="14.25" x14ac:dyDescent="0.2">
      <c r="A75" s="148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37"/>
      <c r="AQ75" s="133"/>
      <c r="AR75" s="127"/>
    </row>
    <row r="76" spans="1:44" ht="14.25" x14ac:dyDescent="0.2">
      <c r="A76" s="148" t="s">
        <v>58</v>
      </c>
      <c r="C76" s="141">
        <v>15</v>
      </c>
      <c r="D76" s="141">
        <v>15</v>
      </c>
      <c r="E76" s="141">
        <v>15</v>
      </c>
      <c r="F76" s="141">
        <v>15</v>
      </c>
      <c r="G76" s="141">
        <v>15</v>
      </c>
      <c r="H76" s="141">
        <v>15</v>
      </c>
      <c r="I76" s="141">
        <v>15</v>
      </c>
      <c r="J76" s="141">
        <v>15</v>
      </c>
      <c r="K76" s="141">
        <v>15</v>
      </c>
      <c r="L76" s="141">
        <v>15</v>
      </c>
      <c r="M76" s="141">
        <v>15</v>
      </c>
      <c r="N76" s="141">
        <v>15</v>
      </c>
      <c r="O76" s="141">
        <v>15</v>
      </c>
      <c r="P76" s="141">
        <v>15</v>
      </c>
      <c r="Q76" s="141">
        <v>15</v>
      </c>
      <c r="R76" s="141">
        <v>15</v>
      </c>
      <c r="S76" s="141">
        <v>15</v>
      </c>
      <c r="T76" s="141">
        <v>15</v>
      </c>
      <c r="U76" s="141">
        <v>15</v>
      </c>
      <c r="V76" s="141">
        <v>15</v>
      </c>
      <c r="W76" s="141">
        <v>15</v>
      </c>
      <c r="X76" s="141">
        <v>15</v>
      </c>
      <c r="Y76" s="141">
        <v>15</v>
      </c>
      <c r="Z76" s="141">
        <v>15</v>
      </c>
      <c r="AA76" s="141">
        <v>15</v>
      </c>
      <c r="AB76" s="141">
        <v>15</v>
      </c>
      <c r="AC76" s="141">
        <v>15</v>
      </c>
      <c r="AD76" s="141">
        <v>15</v>
      </c>
      <c r="AE76" s="141">
        <v>15</v>
      </c>
      <c r="AF76" s="141">
        <v>15</v>
      </c>
      <c r="AG76" s="141">
        <v>15</v>
      </c>
      <c r="AH76" s="141">
        <v>15</v>
      </c>
      <c r="AI76" s="141">
        <v>15</v>
      </c>
      <c r="AJ76" s="141">
        <v>15</v>
      </c>
      <c r="AK76" s="141">
        <v>15</v>
      </c>
      <c r="AL76" s="141">
        <v>15</v>
      </c>
      <c r="AM76" s="141">
        <v>15</v>
      </c>
      <c r="AN76" s="141"/>
      <c r="AO76" s="141"/>
      <c r="AP76" s="137"/>
      <c r="AQ76" s="133"/>
      <c r="AR76" s="127"/>
    </row>
    <row r="77" spans="1:44" ht="14.25" x14ac:dyDescent="0.2">
      <c r="A77" s="148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37"/>
      <c r="AQ77" s="133"/>
      <c r="AR77" s="127"/>
    </row>
    <row r="78" spans="1:44" ht="14.25" x14ac:dyDescent="0.2">
      <c r="A78" s="148" t="s">
        <v>59</v>
      </c>
      <c r="C78" s="141">
        <f t="shared" ref="C78:O78" si="10">C76-C71</f>
        <v>15</v>
      </c>
      <c r="D78" s="141">
        <f t="shared" si="10"/>
        <v>15</v>
      </c>
      <c r="E78" s="141">
        <f t="shared" si="10"/>
        <v>15</v>
      </c>
      <c r="F78" s="141">
        <f t="shared" si="10"/>
        <v>15</v>
      </c>
      <c r="G78" s="141">
        <f t="shared" si="10"/>
        <v>15</v>
      </c>
      <c r="H78" s="141">
        <f t="shared" si="10"/>
        <v>15</v>
      </c>
      <c r="I78" s="141">
        <f t="shared" si="10"/>
        <v>15</v>
      </c>
      <c r="J78" s="141">
        <f t="shared" si="10"/>
        <v>15</v>
      </c>
      <c r="K78" s="141">
        <f t="shared" si="10"/>
        <v>15</v>
      </c>
      <c r="L78" s="141">
        <f t="shared" si="10"/>
        <v>15</v>
      </c>
      <c r="M78" s="141">
        <f t="shared" si="10"/>
        <v>15</v>
      </c>
      <c r="N78" s="141">
        <f t="shared" si="10"/>
        <v>15</v>
      </c>
      <c r="O78" s="141">
        <f t="shared" si="10"/>
        <v>15</v>
      </c>
      <c r="P78" s="141">
        <f>P76-P73</f>
        <v>-6</v>
      </c>
      <c r="Q78" s="141">
        <f t="shared" ref="Q78:AM78" si="11">Q76-Q73</f>
        <v>-5</v>
      </c>
      <c r="R78" s="141">
        <f t="shared" si="11"/>
        <v>-4</v>
      </c>
      <c r="S78" s="141">
        <f t="shared" si="11"/>
        <v>-3</v>
      </c>
      <c r="T78" s="141">
        <f t="shared" si="11"/>
        <v>-2</v>
      </c>
      <c r="U78" s="141">
        <f t="shared" si="11"/>
        <v>-1</v>
      </c>
      <c r="V78" s="141">
        <f t="shared" si="11"/>
        <v>0</v>
      </c>
      <c r="W78" s="141">
        <f t="shared" si="11"/>
        <v>1</v>
      </c>
      <c r="X78" s="141">
        <f t="shared" si="11"/>
        <v>2</v>
      </c>
      <c r="Y78" s="141">
        <f t="shared" si="11"/>
        <v>3</v>
      </c>
      <c r="Z78" s="141">
        <f t="shared" si="11"/>
        <v>4</v>
      </c>
      <c r="AA78" s="141">
        <f t="shared" si="11"/>
        <v>5</v>
      </c>
      <c r="AB78" s="141">
        <f t="shared" si="11"/>
        <v>6</v>
      </c>
      <c r="AC78" s="141">
        <f t="shared" si="11"/>
        <v>7</v>
      </c>
      <c r="AD78" s="141">
        <f t="shared" si="11"/>
        <v>8</v>
      </c>
      <c r="AE78" s="141">
        <f t="shared" si="11"/>
        <v>9</v>
      </c>
      <c r="AF78" s="141">
        <v>9</v>
      </c>
      <c r="AG78" s="141">
        <f t="shared" si="11"/>
        <v>10</v>
      </c>
      <c r="AH78" s="141">
        <v>10</v>
      </c>
      <c r="AI78" s="141">
        <f t="shared" si="11"/>
        <v>11</v>
      </c>
      <c r="AJ78" s="141">
        <f t="shared" si="11"/>
        <v>12.5</v>
      </c>
      <c r="AK78" s="141">
        <f t="shared" si="11"/>
        <v>13.5</v>
      </c>
      <c r="AL78" s="141">
        <f t="shared" si="11"/>
        <v>14.5</v>
      </c>
      <c r="AM78" s="141">
        <f t="shared" si="11"/>
        <v>15</v>
      </c>
      <c r="AN78" s="141"/>
      <c r="AO78" s="141"/>
      <c r="AP78" s="137"/>
      <c r="AQ78" s="133"/>
      <c r="AR78" s="127"/>
    </row>
    <row r="79" spans="1:44" ht="14.25" x14ac:dyDescent="0.2">
      <c r="A79" s="148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37"/>
      <c r="AQ79" s="133"/>
      <c r="AR79" s="127"/>
    </row>
    <row r="80" spans="1:44" ht="14.25" x14ac:dyDescent="0.2">
      <c r="A80" s="148" t="s">
        <v>60</v>
      </c>
      <c r="C80" s="141">
        <f>0</f>
        <v>0</v>
      </c>
      <c r="D80" s="141">
        <f>0</f>
        <v>0</v>
      </c>
      <c r="E80" s="141">
        <f>0</f>
        <v>0</v>
      </c>
      <c r="F80" s="141">
        <f>0</f>
        <v>0</v>
      </c>
      <c r="G80" s="141">
        <f>0</f>
        <v>0</v>
      </c>
      <c r="H80" s="141">
        <f>0</f>
        <v>0</v>
      </c>
      <c r="I80" s="141">
        <f>0</f>
        <v>0</v>
      </c>
      <c r="J80" s="141">
        <f>0</f>
        <v>0</v>
      </c>
      <c r="K80" s="141">
        <f>0</f>
        <v>0</v>
      </c>
      <c r="L80" s="141">
        <f>0</f>
        <v>0</v>
      </c>
      <c r="M80" s="141">
        <f>0</f>
        <v>0</v>
      </c>
      <c r="N80" s="141">
        <f>0</f>
        <v>0</v>
      </c>
      <c r="O80" s="141">
        <f>0</f>
        <v>0</v>
      </c>
      <c r="P80" s="141">
        <v>0</v>
      </c>
      <c r="Q80" s="141">
        <v>0</v>
      </c>
      <c r="R80" s="141">
        <v>0</v>
      </c>
      <c r="S80" s="141">
        <v>0</v>
      </c>
      <c r="T80" s="141">
        <v>0</v>
      </c>
      <c r="U80" s="141">
        <v>0</v>
      </c>
      <c r="V80" s="141">
        <f>V76-V73</f>
        <v>0</v>
      </c>
      <c r="W80" s="141">
        <f t="shared" ref="W80:AM80" si="12">W76-W73</f>
        <v>1</v>
      </c>
      <c r="X80" s="141">
        <f t="shared" si="12"/>
        <v>2</v>
      </c>
      <c r="Y80" s="141">
        <f t="shared" si="12"/>
        <v>3</v>
      </c>
      <c r="Z80" s="141">
        <f t="shared" si="12"/>
        <v>4</v>
      </c>
      <c r="AA80" s="141">
        <f t="shared" si="12"/>
        <v>5</v>
      </c>
      <c r="AB80" s="141">
        <f t="shared" si="12"/>
        <v>6</v>
      </c>
      <c r="AC80" s="141">
        <f t="shared" si="12"/>
        <v>7</v>
      </c>
      <c r="AD80" s="141">
        <f t="shared" si="12"/>
        <v>8</v>
      </c>
      <c r="AE80" s="141">
        <f t="shared" si="12"/>
        <v>9</v>
      </c>
      <c r="AF80" s="141">
        <v>9</v>
      </c>
      <c r="AG80" s="141">
        <f t="shared" si="12"/>
        <v>10</v>
      </c>
      <c r="AH80" s="141">
        <v>10</v>
      </c>
      <c r="AI80" s="141">
        <f t="shared" si="12"/>
        <v>11</v>
      </c>
      <c r="AJ80" s="141">
        <f t="shared" si="12"/>
        <v>12.5</v>
      </c>
      <c r="AK80" s="141">
        <f t="shared" si="12"/>
        <v>13.5</v>
      </c>
      <c r="AL80" s="141">
        <f t="shared" si="12"/>
        <v>14.5</v>
      </c>
      <c r="AM80" s="141">
        <f t="shared" si="12"/>
        <v>15</v>
      </c>
      <c r="AN80" s="141"/>
      <c r="AO80" s="141"/>
      <c r="AP80" s="137"/>
      <c r="AQ80" s="133"/>
      <c r="AR80" s="127"/>
    </row>
    <row r="81" spans="1:44" ht="14.25" x14ac:dyDescent="0.2">
      <c r="A81" s="148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37"/>
      <c r="AQ81" s="133"/>
      <c r="AR81" s="127"/>
    </row>
    <row r="82" spans="1:44" ht="14.25" x14ac:dyDescent="0.2">
      <c r="A82" s="152">
        <v>2013</v>
      </c>
      <c r="C82" s="141">
        <v>0</v>
      </c>
      <c r="D82" s="141">
        <v>0</v>
      </c>
      <c r="E82" s="141">
        <v>0</v>
      </c>
      <c r="F82" s="141">
        <v>0</v>
      </c>
      <c r="G82" s="141">
        <v>0</v>
      </c>
      <c r="H82" s="141">
        <v>0</v>
      </c>
      <c r="I82" s="141">
        <v>0</v>
      </c>
      <c r="J82" s="141">
        <v>0</v>
      </c>
      <c r="K82" s="141">
        <v>0</v>
      </c>
      <c r="L82" s="141">
        <v>0</v>
      </c>
      <c r="M82" s="141">
        <v>0</v>
      </c>
      <c r="N82" s="141">
        <v>0</v>
      </c>
      <c r="O82" s="141">
        <v>0</v>
      </c>
      <c r="P82" s="141">
        <f t="shared" ref="P82:V82" si="13">-P69</f>
        <v>-10948.041023416692</v>
      </c>
      <c r="Q82" s="141">
        <f t="shared" si="13"/>
        <v>-8738.8290666797111</v>
      </c>
      <c r="R82" s="141">
        <f t="shared" si="13"/>
        <v>-8514.6046833042383</v>
      </c>
      <c r="S82" s="141">
        <f t="shared" si="13"/>
        <v>-10082.112374464352</v>
      </c>
      <c r="T82" s="141">
        <f t="shared" si="13"/>
        <v>-14621.232935093743</v>
      </c>
      <c r="U82" s="141">
        <f t="shared" si="13"/>
        <v>-23049.565053136183</v>
      </c>
      <c r="V82" s="141">
        <f t="shared" si="13"/>
        <v>-15070.909238277265</v>
      </c>
      <c r="W82" s="141">
        <f>-W69/W80</f>
        <v>-21487.483283576847</v>
      </c>
      <c r="X82" s="141">
        <f>-$X$69/$X$80</f>
        <v>-11652.916356904456</v>
      </c>
      <c r="Y82" s="141">
        <f>-$Y$69/$Y$80</f>
        <v>-6852.1862801711177</v>
      </c>
      <c r="Z82" s="141">
        <f>-$Z$69/$Z$80</f>
        <v>-9611.8687752397036</v>
      </c>
      <c r="AA82" s="141">
        <f>-$AA$69/$AA$80</f>
        <v>-4927.8102918050645</v>
      </c>
      <c r="AB82" s="141">
        <f t="shared" ref="AB82:AB87" si="14">-$AB$69/$AB$80</f>
        <v>-5562.0454096186959</v>
      </c>
      <c r="AC82" s="141">
        <f>-$AC$69/$AC$80</f>
        <v>-4116.8392647521941</v>
      </c>
      <c r="AD82" s="141">
        <f>-$AD$69/$AD$80</f>
        <v>-3875.1382597852235</v>
      </c>
      <c r="AE82" s="141">
        <f>-$AE$69/$AE$80</f>
        <v>-7639.1054923520005</v>
      </c>
      <c r="AF82" s="141">
        <f>-$AF$69/$AF$80</f>
        <v>1355.7538666666667</v>
      </c>
      <c r="AG82" s="141">
        <f>-$AG$69/$AG$80</f>
        <v>-15759.987049984</v>
      </c>
      <c r="AH82" s="141">
        <f>-$AH$69/$AH$80</f>
        <v>1440.796</v>
      </c>
      <c r="AI82" s="141">
        <f>-$AI$69/$AI$80</f>
        <v>-13032.025796388574</v>
      </c>
      <c r="AJ82" s="141">
        <f>-$AJ$69/$AJ$80</f>
        <v>-13335.178723568197</v>
      </c>
      <c r="AK82" s="141">
        <f>-$AK$69/$AK$80</f>
        <v>-14578.69909641007</v>
      </c>
      <c r="AL82" s="141">
        <f>-$AL$69/$AL$80</f>
        <v>-17683.277763687227</v>
      </c>
      <c r="AM82" s="127">
        <f>-AM19/AM80*0.5</f>
        <v>-3522.0666666666666</v>
      </c>
      <c r="AN82" s="127"/>
      <c r="AO82" s="127"/>
      <c r="AP82" s="137">
        <f>SUM(C82:AO82)</f>
        <v>-241865.37301861556</v>
      </c>
      <c r="AQ82" s="137">
        <f>AQ67+AP82</f>
        <v>-751061.90587875631</v>
      </c>
      <c r="AR82" s="127"/>
    </row>
    <row r="83" spans="1:44" ht="14.25" x14ac:dyDescent="0.2">
      <c r="A83" s="154">
        <v>2014</v>
      </c>
      <c r="B83" s="155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>
        <f>-$X$69/$X$80</f>
        <v>-11652.916356904456</v>
      </c>
      <c r="Y83" s="182">
        <f>-$Y$69/$Y$80</f>
        <v>-6852.1862801711177</v>
      </c>
      <c r="Z83" s="182">
        <f>-$Z$69/$Z$80</f>
        <v>-9611.8687752397036</v>
      </c>
      <c r="AA83" s="182">
        <f>-$AA$69/$AA$80</f>
        <v>-4927.8102918050645</v>
      </c>
      <c r="AB83" s="182">
        <f t="shared" si="14"/>
        <v>-5562.0454096186959</v>
      </c>
      <c r="AC83" s="182">
        <f t="shared" ref="AC83:AC88" si="15">-$AC$69/$AC$80</f>
        <v>-4116.8392647521941</v>
      </c>
      <c r="AD83" s="182">
        <f t="shared" ref="AD83:AD89" si="16">-$AD$69/$AD$80</f>
        <v>-3875.1382597852235</v>
      </c>
      <c r="AE83" s="182">
        <f t="shared" ref="AE83:AE90" si="17">-$AE$69/$AE$80</f>
        <v>-7639.1054923520005</v>
      </c>
      <c r="AF83" s="181">
        <f t="shared" ref="AF83:AF90" si="18">-$AF$69/$AF$80</f>
        <v>1355.7538666666667</v>
      </c>
      <c r="AG83" s="182">
        <f t="shared" ref="AG83:AG91" si="19">-$AG$69/$AG$80</f>
        <v>-15759.987049984</v>
      </c>
      <c r="AH83" s="181">
        <f t="shared" ref="AH83:AH91" si="20">-$AH$69/$AH$80</f>
        <v>1440.796</v>
      </c>
      <c r="AI83" s="182">
        <f t="shared" ref="AI83:AI92" si="21">-$AI$69/$AI$80</f>
        <v>-13032.025796388574</v>
      </c>
      <c r="AJ83" s="182">
        <f t="shared" ref="AJ83:AJ93" si="22">-$AJ$69/$AJ$80</f>
        <v>-13335.178723568197</v>
      </c>
      <c r="AK83" s="182">
        <f t="shared" ref="AK83:AK94" si="23">-$AK$69/$AK$80</f>
        <v>-14578.69909641007</v>
      </c>
      <c r="AL83" s="182">
        <f t="shared" ref="AL83:AL95" si="24">-$AL$69/$AL$80</f>
        <v>-17683.277763687227</v>
      </c>
      <c r="AM83" s="183">
        <f>-$AM$19/$AM$80</f>
        <v>-7044.1333333333332</v>
      </c>
      <c r="AN83" s="183">
        <f>-AN19/15*0.5</f>
        <v>-4611.5199999999995</v>
      </c>
      <c r="AO83" s="183"/>
      <c r="AP83" s="172">
        <f t="shared" ref="AP83:AP99" si="25">SUM(C83:AO83)</f>
        <v>-137486.18202733318</v>
      </c>
      <c r="AQ83" s="172">
        <f>AP83+AQ82</f>
        <v>-888548.08790608949</v>
      </c>
      <c r="AR83" s="127"/>
    </row>
    <row r="84" spans="1:44" ht="14.25" x14ac:dyDescent="0.2">
      <c r="A84" s="157">
        <v>2015</v>
      </c>
      <c r="B84" s="158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>
        <f>-$Y$69/$Y$80</f>
        <v>-6852.1862801711177</v>
      </c>
      <c r="Z84" s="184">
        <f>-$Z$69/$Z$80</f>
        <v>-9611.8687752397036</v>
      </c>
      <c r="AA84" s="184">
        <f>-$AA$69/$AA$80</f>
        <v>-4927.8102918050645</v>
      </c>
      <c r="AB84" s="184">
        <f t="shared" si="14"/>
        <v>-5562.0454096186959</v>
      </c>
      <c r="AC84" s="184">
        <f t="shared" si="15"/>
        <v>-4116.8392647521941</v>
      </c>
      <c r="AD84" s="184">
        <f t="shared" si="16"/>
        <v>-3875.1382597852235</v>
      </c>
      <c r="AE84" s="184">
        <f t="shared" si="17"/>
        <v>-7639.1054923520005</v>
      </c>
      <c r="AF84" s="181">
        <f t="shared" si="18"/>
        <v>1355.7538666666667</v>
      </c>
      <c r="AG84" s="184">
        <f t="shared" si="19"/>
        <v>-15759.987049984</v>
      </c>
      <c r="AH84" s="181">
        <f t="shared" si="20"/>
        <v>1440.796</v>
      </c>
      <c r="AI84" s="184">
        <f t="shared" si="21"/>
        <v>-13032.025796388574</v>
      </c>
      <c r="AJ84" s="184">
        <f t="shared" si="22"/>
        <v>-13335.178723568197</v>
      </c>
      <c r="AK84" s="184">
        <f t="shared" si="23"/>
        <v>-14578.69909641007</v>
      </c>
      <c r="AL84" s="184">
        <f t="shared" si="24"/>
        <v>-17683.277763687227</v>
      </c>
      <c r="AM84" s="185">
        <f t="shared" ref="AM84:AM96" si="26">-$AM$19/$AM$80</f>
        <v>-7044.1333333333332</v>
      </c>
      <c r="AN84" s="185">
        <f>-$AN$19/15</f>
        <v>-9223.0399999999991</v>
      </c>
      <c r="AO84" s="185">
        <f>-$AO$15/15*0.5</f>
        <v>-3366.6666666666665</v>
      </c>
      <c r="AP84" s="174">
        <f t="shared" si="25"/>
        <v>-133811.4523370954</v>
      </c>
      <c r="AQ84" s="174">
        <f t="shared" ref="AQ84:AQ99" si="27">AP84+AQ83</f>
        <v>-1022359.5402431849</v>
      </c>
      <c r="AR84" s="127"/>
    </row>
    <row r="85" spans="1:44" ht="14.25" x14ac:dyDescent="0.2">
      <c r="A85" s="148">
        <v>2016</v>
      </c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27"/>
      <c r="Z85" s="141">
        <f>-$Z$69/$Z$80</f>
        <v>-9611.8687752397036</v>
      </c>
      <c r="AA85" s="141">
        <f>-$AA$69/$AA$80</f>
        <v>-4927.8102918050645</v>
      </c>
      <c r="AB85" s="141">
        <f t="shared" si="14"/>
        <v>-5562.0454096186959</v>
      </c>
      <c r="AC85" s="141">
        <f t="shared" si="15"/>
        <v>-4116.8392647521941</v>
      </c>
      <c r="AD85" s="141">
        <f t="shared" si="16"/>
        <v>-3875.1382597852235</v>
      </c>
      <c r="AE85" s="141">
        <f t="shared" si="17"/>
        <v>-7639.1054923520005</v>
      </c>
      <c r="AF85" s="141">
        <f t="shared" si="18"/>
        <v>1355.7538666666667</v>
      </c>
      <c r="AG85" s="141">
        <f t="shared" si="19"/>
        <v>-15759.987049984</v>
      </c>
      <c r="AH85" s="141">
        <f t="shared" si="20"/>
        <v>1440.796</v>
      </c>
      <c r="AI85" s="141">
        <f t="shared" si="21"/>
        <v>-13032.025796388574</v>
      </c>
      <c r="AJ85" s="141">
        <f t="shared" si="22"/>
        <v>-13335.178723568197</v>
      </c>
      <c r="AK85" s="141">
        <f t="shared" si="23"/>
        <v>-14578.69909641007</v>
      </c>
      <c r="AL85" s="141">
        <f t="shared" si="24"/>
        <v>-17683.277763687227</v>
      </c>
      <c r="AM85" s="127">
        <f t="shared" si="26"/>
        <v>-7044.1333333333332</v>
      </c>
      <c r="AN85" s="127">
        <f t="shared" ref="AN85:AN97" si="28">-$AN$19/15</f>
        <v>-9223.0399999999991</v>
      </c>
      <c r="AO85" s="127">
        <f>-$AO$15/15</f>
        <v>-6733.333333333333</v>
      </c>
      <c r="AP85" s="137">
        <f t="shared" si="25"/>
        <v>-130325.93272359093</v>
      </c>
      <c r="AQ85" s="137">
        <f t="shared" si="27"/>
        <v>-1152685.4729667758</v>
      </c>
      <c r="AR85" s="127"/>
    </row>
    <row r="86" spans="1:44" ht="14.25" x14ac:dyDescent="0.2">
      <c r="A86" s="148">
        <v>2017</v>
      </c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27"/>
      <c r="Z86" s="127"/>
      <c r="AA86" s="141">
        <f>-$AA$69/$AA$80</f>
        <v>-4927.8102918050645</v>
      </c>
      <c r="AB86" s="141">
        <f t="shared" si="14"/>
        <v>-5562.0454096186959</v>
      </c>
      <c r="AC86" s="141">
        <f t="shared" si="15"/>
        <v>-4116.8392647521941</v>
      </c>
      <c r="AD86" s="141">
        <f t="shared" si="16"/>
        <v>-3875.1382597852235</v>
      </c>
      <c r="AE86" s="141">
        <f t="shared" si="17"/>
        <v>-7639.1054923520005</v>
      </c>
      <c r="AF86" s="141">
        <f t="shared" si="18"/>
        <v>1355.7538666666667</v>
      </c>
      <c r="AG86" s="141">
        <f t="shared" si="19"/>
        <v>-15759.987049984</v>
      </c>
      <c r="AH86" s="141">
        <f t="shared" si="20"/>
        <v>1440.796</v>
      </c>
      <c r="AI86" s="141">
        <f t="shared" si="21"/>
        <v>-13032.025796388574</v>
      </c>
      <c r="AJ86" s="141">
        <f t="shared" si="22"/>
        <v>-13335.178723568197</v>
      </c>
      <c r="AK86" s="141">
        <f t="shared" si="23"/>
        <v>-14578.69909641007</v>
      </c>
      <c r="AL86" s="141">
        <f t="shared" si="24"/>
        <v>-17683.277763687227</v>
      </c>
      <c r="AM86" s="127">
        <f t="shared" si="26"/>
        <v>-7044.1333333333332</v>
      </c>
      <c r="AN86" s="127">
        <f t="shared" si="28"/>
        <v>-9223.0399999999991</v>
      </c>
      <c r="AO86" s="127">
        <f t="shared" ref="AO86:AO98" si="29">-$AO$15/15</f>
        <v>-6733.333333333333</v>
      </c>
      <c r="AP86" s="137">
        <f t="shared" si="25"/>
        <v>-120714.06394835122</v>
      </c>
      <c r="AQ86" s="137">
        <f t="shared" si="27"/>
        <v>-1273399.536915127</v>
      </c>
      <c r="AR86" s="127"/>
    </row>
    <row r="87" spans="1:44" ht="14.25" x14ac:dyDescent="0.2">
      <c r="A87" s="148">
        <v>2018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27"/>
      <c r="Z87" s="127"/>
      <c r="AA87" s="141">
        <v>0</v>
      </c>
      <c r="AB87" s="141">
        <f t="shared" si="14"/>
        <v>-5562.0454096186959</v>
      </c>
      <c r="AC87" s="141">
        <f t="shared" si="15"/>
        <v>-4116.8392647521941</v>
      </c>
      <c r="AD87" s="141">
        <f t="shared" si="16"/>
        <v>-3875.1382597852235</v>
      </c>
      <c r="AE87" s="141">
        <f t="shared" si="17"/>
        <v>-7639.1054923520005</v>
      </c>
      <c r="AF87" s="141">
        <f t="shared" si="18"/>
        <v>1355.7538666666667</v>
      </c>
      <c r="AG87" s="141">
        <f t="shared" si="19"/>
        <v>-15759.987049984</v>
      </c>
      <c r="AH87" s="141">
        <f t="shared" si="20"/>
        <v>1440.796</v>
      </c>
      <c r="AI87" s="141">
        <f t="shared" si="21"/>
        <v>-13032.025796388574</v>
      </c>
      <c r="AJ87" s="141">
        <f t="shared" si="22"/>
        <v>-13335.178723568197</v>
      </c>
      <c r="AK87" s="141">
        <f t="shared" si="23"/>
        <v>-14578.69909641007</v>
      </c>
      <c r="AL87" s="141">
        <f t="shared" si="24"/>
        <v>-17683.277763687227</v>
      </c>
      <c r="AM87" s="127">
        <f t="shared" si="26"/>
        <v>-7044.1333333333332</v>
      </c>
      <c r="AN87" s="127">
        <f t="shared" si="28"/>
        <v>-9223.0399999999991</v>
      </c>
      <c r="AO87" s="127">
        <f t="shared" si="29"/>
        <v>-6733.333333333333</v>
      </c>
      <c r="AP87" s="137">
        <f t="shared" si="25"/>
        <v>-115786.25365654615</v>
      </c>
      <c r="AQ87" s="137">
        <f t="shared" si="27"/>
        <v>-1389185.7905716731</v>
      </c>
      <c r="AR87" s="127"/>
    </row>
    <row r="88" spans="1:44" ht="14.25" x14ac:dyDescent="0.2">
      <c r="A88" s="148">
        <v>2019</v>
      </c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27"/>
      <c r="Z88" s="127"/>
      <c r="AA88" s="127"/>
      <c r="AB88" s="127"/>
      <c r="AC88" s="141">
        <f t="shared" si="15"/>
        <v>-4116.8392647521941</v>
      </c>
      <c r="AD88" s="141">
        <f t="shared" si="16"/>
        <v>-3875.1382597852235</v>
      </c>
      <c r="AE88" s="141">
        <f t="shared" si="17"/>
        <v>-7639.1054923520005</v>
      </c>
      <c r="AF88" s="141">
        <f t="shared" si="18"/>
        <v>1355.7538666666667</v>
      </c>
      <c r="AG88" s="141">
        <f t="shared" si="19"/>
        <v>-15759.987049984</v>
      </c>
      <c r="AH88" s="141">
        <f t="shared" si="20"/>
        <v>1440.796</v>
      </c>
      <c r="AI88" s="141">
        <f t="shared" si="21"/>
        <v>-13032.025796388574</v>
      </c>
      <c r="AJ88" s="141">
        <f t="shared" si="22"/>
        <v>-13335.178723568197</v>
      </c>
      <c r="AK88" s="141">
        <f t="shared" si="23"/>
        <v>-14578.69909641007</v>
      </c>
      <c r="AL88" s="141">
        <f t="shared" si="24"/>
        <v>-17683.277763687227</v>
      </c>
      <c r="AM88" s="127">
        <f t="shared" si="26"/>
        <v>-7044.1333333333332</v>
      </c>
      <c r="AN88" s="127">
        <f t="shared" si="28"/>
        <v>-9223.0399999999991</v>
      </c>
      <c r="AO88" s="127">
        <f t="shared" si="29"/>
        <v>-6733.333333333333</v>
      </c>
      <c r="AP88" s="137">
        <f t="shared" si="25"/>
        <v>-110224.20824692748</v>
      </c>
      <c r="AQ88" s="137">
        <f t="shared" si="27"/>
        <v>-1499409.9988186006</v>
      </c>
      <c r="AR88" s="127"/>
    </row>
    <row r="89" spans="1:44" ht="14.25" x14ac:dyDescent="0.2">
      <c r="A89" s="148">
        <v>2020</v>
      </c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27"/>
      <c r="Z89" s="127"/>
      <c r="AA89" s="127"/>
      <c r="AB89" s="127"/>
      <c r="AC89" s="127"/>
      <c r="AD89" s="141">
        <f t="shared" si="16"/>
        <v>-3875.1382597852235</v>
      </c>
      <c r="AE89" s="141">
        <f t="shared" si="17"/>
        <v>-7639.1054923520005</v>
      </c>
      <c r="AF89" s="141">
        <f t="shared" si="18"/>
        <v>1355.7538666666667</v>
      </c>
      <c r="AG89" s="141">
        <f t="shared" si="19"/>
        <v>-15759.987049984</v>
      </c>
      <c r="AH89" s="141">
        <f t="shared" si="20"/>
        <v>1440.796</v>
      </c>
      <c r="AI89" s="141">
        <f t="shared" si="21"/>
        <v>-13032.025796388574</v>
      </c>
      <c r="AJ89" s="141">
        <f t="shared" si="22"/>
        <v>-13335.178723568197</v>
      </c>
      <c r="AK89" s="141">
        <f t="shared" si="23"/>
        <v>-14578.69909641007</v>
      </c>
      <c r="AL89" s="141">
        <f t="shared" si="24"/>
        <v>-17683.277763687227</v>
      </c>
      <c r="AM89" s="127">
        <f t="shared" si="26"/>
        <v>-7044.1333333333332</v>
      </c>
      <c r="AN89" s="127">
        <f t="shared" si="28"/>
        <v>-9223.0399999999991</v>
      </c>
      <c r="AO89" s="127">
        <f t="shared" si="29"/>
        <v>-6733.333333333333</v>
      </c>
      <c r="AP89" s="137">
        <f t="shared" si="25"/>
        <v>-106107.36898217528</v>
      </c>
      <c r="AQ89" s="137">
        <f t="shared" si="27"/>
        <v>-1605517.3678007759</v>
      </c>
      <c r="AR89" s="127"/>
    </row>
    <row r="90" spans="1:44" ht="14.25" x14ac:dyDescent="0.2">
      <c r="A90" s="148">
        <v>2021</v>
      </c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27"/>
      <c r="Z90" s="127"/>
      <c r="AA90" s="127"/>
      <c r="AB90" s="127"/>
      <c r="AC90" s="127"/>
      <c r="AD90" s="127"/>
      <c r="AE90" s="141">
        <f t="shared" si="17"/>
        <v>-7639.1054923520005</v>
      </c>
      <c r="AF90" s="141">
        <f t="shared" si="18"/>
        <v>1355.7538666666667</v>
      </c>
      <c r="AG90" s="141">
        <f t="shared" si="19"/>
        <v>-15759.987049984</v>
      </c>
      <c r="AH90" s="141">
        <f t="shared" si="20"/>
        <v>1440.796</v>
      </c>
      <c r="AI90" s="141">
        <f t="shared" si="21"/>
        <v>-13032.025796388574</v>
      </c>
      <c r="AJ90" s="141">
        <f t="shared" si="22"/>
        <v>-13335.178723568197</v>
      </c>
      <c r="AK90" s="141">
        <f t="shared" si="23"/>
        <v>-14578.69909641007</v>
      </c>
      <c r="AL90" s="141">
        <f t="shared" si="24"/>
        <v>-17683.277763687227</v>
      </c>
      <c r="AM90" s="127">
        <f t="shared" si="26"/>
        <v>-7044.1333333333332</v>
      </c>
      <c r="AN90" s="127">
        <f t="shared" si="28"/>
        <v>-9223.0399999999991</v>
      </c>
      <c r="AO90" s="127">
        <f t="shared" si="29"/>
        <v>-6733.333333333333</v>
      </c>
      <c r="AP90" s="137">
        <f t="shared" si="25"/>
        <v>-102232.23072239006</v>
      </c>
      <c r="AQ90" s="137">
        <f t="shared" si="27"/>
        <v>-1707749.598523166</v>
      </c>
      <c r="AR90" s="127"/>
    </row>
    <row r="91" spans="1:44" ht="14.25" x14ac:dyDescent="0.2">
      <c r="A91" s="148">
        <v>2022</v>
      </c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27"/>
      <c r="Z91" s="127"/>
      <c r="AA91" s="127"/>
      <c r="AB91" s="127"/>
      <c r="AC91" s="127"/>
      <c r="AD91" s="127"/>
      <c r="AE91" s="127"/>
      <c r="AF91" s="127"/>
      <c r="AG91" s="141">
        <f t="shared" si="19"/>
        <v>-15759.987049984</v>
      </c>
      <c r="AH91" s="141">
        <f t="shared" si="20"/>
        <v>1440.796</v>
      </c>
      <c r="AI91" s="141">
        <f t="shared" si="21"/>
        <v>-13032.025796388574</v>
      </c>
      <c r="AJ91" s="141">
        <f t="shared" si="22"/>
        <v>-13335.178723568197</v>
      </c>
      <c r="AK91" s="141">
        <f t="shared" si="23"/>
        <v>-14578.69909641007</v>
      </c>
      <c r="AL91" s="141">
        <f t="shared" si="24"/>
        <v>-17683.277763687227</v>
      </c>
      <c r="AM91" s="127">
        <f t="shared" si="26"/>
        <v>-7044.1333333333332</v>
      </c>
      <c r="AN91" s="127">
        <f t="shared" si="28"/>
        <v>-9223.0399999999991</v>
      </c>
      <c r="AO91" s="127">
        <f t="shared" si="29"/>
        <v>-6733.333333333333</v>
      </c>
      <c r="AP91" s="137">
        <f t="shared" si="25"/>
        <v>-95948.879096704724</v>
      </c>
      <c r="AQ91" s="137">
        <f t="shared" si="27"/>
        <v>-1803698.4776198708</v>
      </c>
      <c r="AR91" s="127"/>
    </row>
    <row r="92" spans="1:44" ht="14.25" x14ac:dyDescent="0.2">
      <c r="A92" s="148">
        <v>2023</v>
      </c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41">
        <f t="shared" si="21"/>
        <v>-13032.025796388574</v>
      </c>
      <c r="AJ92" s="141">
        <f t="shared" si="22"/>
        <v>-13335.178723568197</v>
      </c>
      <c r="AK92" s="141">
        <f t="shared" si="23"/>
        <v>-14578.69909641007</v>
      </c>
      <c r="AL92" s="141">
        <f t="shared" si="24"/>
        <v>-17683.277763687227</v>
      </c>
      <c r="AM92" s="127">
        <f t="shared" si="26"/>
        <v>-7044.1333333333332</v>
      </c>
      <c r="AN92" s="127">
        <f t="shared" si="28"/>
        <v>-9223.0399999999991</v>
      </c>
      <c r="AO92" s="127">
        <f t="shared" si="29"/>
        <v>-6733.333333333333</v>
      </c>
      <c r="AP92" s="137">
        <f t="shared" si="25"/>
        <v>-81629.688046720723</v>
      </c>
      <c r="AQ92" s="137">
        <f t="shared" si="27"/>
        <v>-1885328.1656665916</v>
      </c>
      <c r="AR92" s="127"/>
    </row>
    <row r="93" spans="1:44" ht="14.25" x14ac:dyDescent="0.2">
      <c r="A93" s="148">
        <v>2024</v>
      </c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41">
        <f t="shared" si="22"/>
        <v>-13335.178723568197</v>
      </c>
      <c r="AK93" s="141">
        <f t="shared" si="23"/>
        <v>-14578.69909641007</v>
      </c>
      <c r="AL93" s="141">
        <f t="shared" si="24"/>
        <v>-17683.277763687227</v>
      </c>
      <c r="AM93" s="127">
        <f t="shared" si="26"/>
        <v>-7044.1333333333332</v>
      </c>
      <c r="AN93" s="127">
        <f t="shared" si="28"/>
        <v>-9223.0399999999991</v>
      </c>
      <c r="AO93" s="127">
        <f t="shared" si="29"/>
        <v>-6733.333333333333</v>
      </c>
      <c r="AP93" s="137">
        <f t="shared" si="25"/>
        <v>-68597.662250332156</v>
      </c>
      <c r="AQ93" s="137">
        <f t="shared" si="27"/>
        <v>-1953925.8279169237</v>
      </c>
      <c r="AR93" s="127"/>
    </row>
    <row r="94" spans="1:44" ht="14.25" x14ac:dyDescent="0.2">
      <c r="A94" s="148">
        <v>2025</v>
      </c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>
        <v>-6667.59</v>
      </c>
      <c r="AK94" s="141">
        <f t="shared" si="23"/>
        <v>-14578.69909641007</v>
      </c>
      <c r="AL94" s="141">
        <f t="shared" si="24"/>
        <v>-17683.277763687227</v>
      </c>
      <c r="AM94" s="127">
        <f t="shared" si="26"/>
        <v>-7044.1333333333332</v>
      </c>
      <c r="AN94" s="127">
        <f t="shared" si="28"/>
        <v>-9223.0399999999991</v>
      </c>
      <c r="AO94" s="127">
        <f t="shared" si="29"/>
        <v>-6733.333333333333</v>
      </c>
      <c r="AP94" s="137">
        <f t="shared" si="25"/>
        <v>-61930.073526763968</v>
      </c>
      <c r="AQ94" s="137">
        <f t="shared" si="27"/>
        <v>-2015855.9014436877</v>
      </c>
      <c r="AR94" s="127"/>
    </row>
    <row r="95" spans="1:44" ht="14.25" x14ac:dyDescent="0.2">
      <c r="A95" s="148">
        <v>2026</v>
      </c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>
        <v>-7289.35</v>
      </c>
      <c r="AL95" s="141">
        <f t="shared" si="24"/>
        <v>-17683.277763687227</v>
      </c>
      <c r="AM95" s="127">
        <f t="shared" si="26"/>
        <v>-7044.1333333333332</v>
      </c>
      <c r="AN95" s="127">
        <f t="shared" si="28"/>
        <v>-9223.0399999999991</v>
      </c>
      <c r="AO95" s="127">
        <f t="shared" si="29"/>
        <v>-6733.333333333333</v>
      </c>
      <c r="AP95" s="137">
        <f t="shared" si="25"/>
        <v>-47973.134430353894</v>
      </c>
      <c r="AQ95" s="137">
        <f t="shared" si="27"/>
        <v>-2063829.0358740417</v>
      </c>
      <c r="AR95" s="127"/>
    </row>
    <row r="96" spans="1:44" ht="14.25" x14ac:dyDescent="0.2">
      <c r="A96" s="148">
        <v>2027</v>
      </c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>
        <v>-8841.64</v>
      </c>
      <c r="AM96" s="127">
        <f t="shared" si="26"/>
        <v>-7044.1333333333332</v>
      </c>
      <c r="AN96" s="127">
        <f t="shared" si="28"/>
        <v>-9223.0399999999991</v>
      </c>
      <c r="AO96" s="127">
        <f t="shared" si="29"/>
        <v>-6733.333333333333</v>
      </c>
      <c r="AP96" s="137">
        <f t="shared" si="25"/>
        <v>-31842.146666666664</v>
      </c>
      <c r="AQ96" s="137">
        <f t="shared" si="27"/>
        <v>-2095671.1825407085</v>
      </c>
      <c r="AR96" s="127"/>
    </row>
    <row r="97" spans="1:44" ht="14.25" x14ac:dyDescent="0.2">
      <c r="A97" s="148">
        <v>2028</v>
      </c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>
        <v>-3522.07</v>
      </c>
      <c r="AN97" s="127">
        <f t="shared" si="28"/>
        <v>-9223.0399999999991</v>
      </c>
      <c r="AO97" s="127">
        <f t="shared" si="29"/>
        <v>-6733.333333333333</v>
      </c>
      <c r="AP97" s="137">
        <f t="shared" si="25"/>
        <v>-19478.443333333333</v>
      </c>
      <c r="AQ97" s="137">
        <f t="shared" si="27"/>
        <v>-2115149.6258740416</v>
      </c>
      <c r="AR97" s="127"/>
    </row>
    <row r="98" spans="1:44" ht="14.25" x14ac:dyDescent="0.2">
      <c r="A98" s="148">
        <v>2029</v>
      </c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>
        <f>-$AN$19/15*0.5</f>
        <v>-4611.5199999999995</v>
      </c>
      <c r="AO98" s="127">
        <f t="shared" si="29"/>
        <v>-6733.333333333333</v>
      </c>
      <c r="AP98" s="137">
        <f t="shared" si="25"/>
        <v>-11344.853333333333</v>
      </c>
      <c r="AQ98" s="137">
        <f t="shared" si="27"/>
        <v>-2126494.4792073751</v>
      </c>
      <c r="AR98" s="127"/>
    </row>
    <row r="99" spans="1:44" ht="14.25" x14ac:dyDescent="0.2">
      <c r="A99" s="148">
        <v>2030</v>
      </c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>
        <f>-$AO$15/15*0.5</f>
        <v>-3366.6666666666665</v>
      </c>
      <c r="AP99" s="137">
        <f t="shared" si="25"/>
        <v>-3366.6666666666665</v>
      </c>
      <c r="AQ99" s="137">
        <f t="shared" si="27"/>
        <v>-2129861.1458740416</v>
      </c>
      <c r="AR99" s="127"/>
    </row>
    <row r="100" spans="1:44" ht="14.25" x14ac:dyDescent="0.2">
      <c r="A100" s="148">
        <v>2031</v>
      </c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37"/>
      <c r="AQ100" s="133"/>
      <c r="AR100" s="127"/>
    </row>
    <row r="101" spans="1:44" ht="14.25" x14ac:dyDescent="0.2">
      <c r="A101" s="148">
        <v>2032</v>
      </c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37"/>
      <c r="AQ101" s="133"/>
      <c r="AR101" s="127"/>
    </row>
    <row r="102" spans="1:44" x14ac:dyDescent="0.2"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37"/>
      <c r="AQ102" s="133"/>
      <c r="AR102" s="127"/>
    </row>
    <row r="103" spans="1:44" x14ac:dyDescent="0.2">
      <c r="A103" s="161" t="s">
        <v>61</v>
      </c>
      <c r="C103" s="149">
        <f>SUM(C82:C102)</f>
        <v>0</v>
      </c>
      <c r="D103" s="149">
        <f t="shared" ref="D103:AP103" si="30">SUM(D82:D102)</f>
        <v>0</v>
      </c>
      <c r="E103" s="149">
        <f t="shared" si="30"/>
        <v>0</v>
      </c>
      <c r="F103" s="149">
        <f t="shared" si="30"/>
        <v>0</v>
      </c>
      <c r="G103" s="149">
        <f t="shared" si="30"/>
        <v>0</v>
      </c>
      <c r="H103" s="149">
        <f t="shared" si="30"/>
        <v>0</v>
      </c>
      <c r="I103" s="149">
        <f t="shared" si="30"/>
        <v>0</v>
      </c>
      <c r="J103" s="149">
        <f t="shared" si="30"/>
        <v>0</v>
      </c>
      <c r="K103" s="149">
        <f t="shared" si="30"/>
        <v>0</v>
      </c>
      <c r="L103" s="149">
        <f t="shared" si="30"/>
        <v>0</v>
      </c>
      <c r="M103" s="149">
        <f t="shared" si="30"/>
        <v>0</v>
      </c>
      <c r="N103" s="149">
        <f t="shared" si="30"/>
        <v>0</v>
      </c>
      <c r="O103" s="149">
        <f t="shared" si="30"/>
        <v>0</v>
      </c>
      <c r="P103" s="149">
        <f t="shared" si="30"/>
        <v>-10948.041023416692</v>
      </c>
      <c r="Q103" s="149">
        <f t="shared" si="30"/>
        <v>-8738.8290666797111</v>
      </c>
      <c r="R103" s="149">
        <f t="shared" si="30"/>
        <v>-8514.6046833042383</v>
      </c>
      <c r="S103" s="149">
        <f t="shared" si="30"/>
        <v>-10082.112374464352</v>
      </c>
      <c r="T103" s="149">
        <f t="shared" si="30"/>
        <v>-14621.232935093743</v>
      </c>
      <c r="U103" s="149">
        <f t="shared" si="30"/>
        <v>-23049.565053136183</v>
      </c>
      <c r="V103" s="149">
        <f t="shared" si="30"/>
        <v>-15070.909238277265</v>
      </c>
      <c r="W103" s="149">
        <f t="shared" si="30"/>
        <v>-21487.483283576847</v>
      </c>
      <c r="X103" s="149">
        <f t="shared" si="30"/>
        <v>-23305.832713808912</v>
      </c>
      <c r="Y103" s="149">
        <f t="shared" si="30"/>
        <v>-20556.558840513353</v>
      </c>
      <c r="Z103" s="149">
        <f t="shared" si="30"/>
        <v>-38447.475100958814</v>
      </c>
      <c r="AA103" s="149">
        <f t="shared" si="30"/>
        <v>-24639.051459025322</v>
      </c>
      <c r="AB103" s="149">
        <f t="shared" si="30"/>
        <v>-33372.272457712177</v>
      </c>
      <c r="AC103" s="149">
        <f t="shared" si="30"/>
        <v>-28817.874853265359</v>
      </c>
      <c r="AD103" s="149">
        <f t="shared" si="30"/>
        <v>-31001.106078281791</v>
      </c>
      <c r="AE103" s="149">
        <f t="shared" si="30"/>
        <v>-68751.949431168003</v>
      </c>
      <c r="AF103" s="149">
        <f t="shared" si="30"/>
        <v>12201.784799999999</v>
      </c>
      <c r="AG103" s="149">
        <f t="shared" si="30"/>
        <v>-157599.87049984001</v>
      </c>
      <c r="AH103" s="149">
        <f t="shared" si="30"/>
        <v>14407.960000000001</v>
      </c>
      <c r="AI103" s="149">
        <f t="shared" si="30"/>
        <v>-143352.28376027429</v>
      </c>
      <c r="AJ103" s="149">
        <f t="shared" si="30"/>
        <v>-166689.73468281832</v>
      </c>
      <c r="AK103" s="149">
        <f t="shared" si="30"/>
        <v>-196812.43825333091</v>
      </c>
      <c r="AL103" s="149">
        <f t="shared" si="30"/>
        <v>-256407.52869162109</v>
      </c>
      <c r="AM103" s="149">
        <f t="shared" si="30"/>
        <v>-105662.00333333333</v>
      </c>
      <c r="AN103" s="149">
        <f t="shared" si="30"/>
        <v>-138345.59999999995</v>
      </c>
      <c r="AO103" s="149">
        <f t="shared" si="30"/>
        <v>-100999.99999999999</v>
      </c>
      <c r="AP103" s="149">
        <f t="shared" si="30"/>
        <v>-1620664.613013901</v>
      </c>
      <c r="AQ103" s="133"/>
      <c r="AR103" s="127"/>
    </row>
    <row r="104" spans="1:44" x14ac:dyDescent="0.2"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33"/>
      <c r="AR104" s="127"/>
    </row>
    <row r="105" spans="1:44" x14ac:dyDescent="0.2">
      <c r="A105" s="161" t="s">
        <v>62</v>
      </c>
      <c r="C105" s="149">
        <f>C69+C103</f>
        <v>0</v>
      </c>
      <c r="D105" s="149">
        <f t="shared" ref="D105:AP105" si="31">D69+D103</f>
        <v>0</v>
      </c>
      <c r="E105" s="149">
        <f t="shared" si="31"/>
        <v>0</v>
      </c>
      <c r="F105" s="149">
        <f t="shared" si="31"/>
        <v>0</v>
      </c>
      <c r="G105" s="149">
        <f t="shared" si="31"/>
        <v>0</v>
      </c>
      <c r="H105" s="149">
        <f t="shared" si="31"/>
        <v>0</v>
      </c>
      <c r="I105" s="149">
        <f t="shared" si="31"/>
        <v>0</v>
      </c>
      <c r="J105" s="149">
        <f t="shared" si="31"/>
        <v>0</v>
      </c>
      <c r="K105" s="149">
        <f t="shared" si="31"/>
        <v>0</v>
      </c>
      <c r="L105" s="149">
        <f t="shared" si="31"/>
        <v>0</v>
      </c>
      <c r="M105" s="149">
        <f t="shared" si="31"/>
        <v>0</v>
      </c>
      <c r="N105" s="149">
        <f t="shared" si="31"/>
        <v>0</v>
      </c>
      <c r="O105" s="149">
        <f t="shared" si="31"/>
        <v>0</v>
      </c>
      <c r="P105" s="149">
        <f t="shared" si="31"/>
        <v>0</v>
      </c>
      <c r="Q105" s="149">
        <f t="shared" si="31"/>
        <v>0</v>
      </c>
      <c r="R105" s="149">
        <f t="shared" si="31"/>
        <v>0</v>
      </c>
      <c r="S105" s="149">
        <f t="shared" si="31"/>
        <v>0</v>
      </c>
      <c r="T105" s="149">
        <f t="shared" si="31"/>
        <v>0</v>
      </c>
      <c r="U105" s="149">
        <f t="shared" si="31"/>
        <v>0</v>
      </c>
      <c r="V105" s="149">
        <f t="shared" si="31"/>
        <v>0</v>
      </c>
      <c r="W105" s="149">
        <f t="shared" si="31"/>
        <v>0</v>
      </c>
      <c r="X105" s="149">
        <f t="shared" si="31"/>
        <v>0</v>
      </c>
      <c r="Y105" s="149">
        <f t="shared" si="31"/>
        <v>0</v>
      </c>
      <c r="Z105" s="149">
        <f t="shared" si="31"/>
        <v>0</v>
      </c>
      <c r="AA105" s="149">
        <f t="shared" si="31"/>
        <v>0</v>
      </c>
      <c r="AB105" s="149">
        <f t="shared" si="31"/>
        <v>0</v>
      </c>
      <c r="AC105" s="149">
        <f t="shared" si="31"/>
        <v>0</v>
      </c>
      <c r="AD105" s="149">
        <f t="shared" si="31"/>
        <v>0</v>
      </c>
      <c r="AE105" s="149">
        <f t="shared" si="31"/>
        <v>0</v>
      </c>
      <c r="AF105" s="149">
        <f t="shared" si="31"/>
        <v>0</v>
      </c>
      <c r="AG105" s="149">
        <f t="shared" si="31"/>
        <v>0</v>
      </c>
      <c r="AH105" s="149">
        <f t="shared" si="31"/>
        <v>0</v>
      </c>
      <c r="AI105" s="149">
        <f t="shared" si="31"/>
        <v>0</v>
      </c>
      <c r="AJ105" s="149">
        <f t="shared" si="31"/>
        <v>-6.3821586081758142E-4</v>
      </c>
      <c r="AK105" s="149">
        <f t="shared" si="31"/>
        <v>-4.5179497101344168E-4</v>
      </c>
      <c r="AL105" s="149">
        <f t="shared" si="31"/>
        <v>-1.1181562731508166E-3</v>
      </c>
      <c r="AM105" s="149">
        <f t="shared" si="31"/>
        <v>-3.3333333267364651E-3</v>
      </c>
      <c r="AN105" s="149">
        <f t="shared" si="31"/>
        <v>0</v>
      </c>
      <c r="AO105" s="149">
        <f t="shared" si="31"/>
        <v>0</v>
      </c>
      <c r="AP105" s="149">
        <f t="shared" si="31"/>
        <v>-5.5415008682757616E-3</v>
      </c>
      <c r="AQ105" s="133"/>
      <c r="AR105" s="127"/>
    </row>
    <row r="106" spans="1:44" x14ac:dyDescent="0.2"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37"/>
      <c r="AQ106" s="133"/>
      <c r="AR106" s="127"/>
    </row>
    <row r="107" spans="1:44" x14ac:dyDescent="0.2"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37"/>
      <c r="AQ107" s="133"/>
      <c r="AR107" s="127"/>
    </row>
    <row r="108" spans="1:44" x14ac:dyDescent="0.2"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37"/>
      <c r="AQ108" s="133"/>
      <c r="AR108" s="127"/>
    </row>
    <row r="109" spans="1:44" x14ac:dyDescent="0.2"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37"/>
      <c r="AQ109" s="133"/>
      <c r="AR109" s="127"/>
    </row>
    <row r="110" spans="1:44" x14ac:dyDescent="0.2"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27"/>
      <c r="Z110" s="127"/>
      <c r="AA110" s="127"/>
      <c r="AB110" s="127"/>
      <c r="AC110" s="127"/>
      <c r="AD110" s="127"/>
      <c r="AE110" s="127"/>
      <c r="AF110" s="127"/>
      <c r="AG110" s="127" t="s">
        <v>63</v>
      </c>
      <c r="AH110" s="127"/>
      <c r="AI110" s="127"/>
      <c r="AJ110" s="127"/>
      <c r="AK110" s="141" t="s">
        <v>79</v>
      </c>
      <c r="AL110" s="141" t="s">
        <v>80</v>
      </c>
      <c r="AM110" s="136" t="s">
        <v>0</v>
      </c>
      <c r="AN110" s="136"/>
      <c r="AO110" s="136"/>
      <c r="AQ110" s="133"/>
      <c r="AR110" s="127"/>
    </row>
    <row r="111" spans="1:44" x14ac:dyDescent="0.2">
      <c r="Y111" s="127"/>
      <c r="Z111" s="127"/>
      <c r="AA111" s="127"/>
      <c r="AB111" s="127"/>
      <c r="AC111" s="127"/>
      <c r="AD111" s="137"/>
      <c r="AE111" s="127"/>
      <c r="AF111" s="127"/>
      <c r="AG111" s="42" t="s">
        <v>15</v>
      </c>
      <c r="AH111" s="42"/>
      <c r="AI111" s="127"/>
      <c r="AJ111" s="127"/>
      <c r="AK111" s="127">
        <f>AQ83</f>
        <v>-888548.08790608949</v>
      </c>
      <c r="AL111" s="128">
        <v>-461015.91429725179</v>
      </c>
      <c r="AM111" s="127">
        <f>SUM(AK111:AL111)</f>
        <v>-1349564.0022033413</v>
      </c>
      <c r="AN111" s="127"/>
      <c r="AO111" s="127"/>
      <c r="AQ111" s="133"/>
    </row>
    <row r="112" spans="1:44" x14ac:dyDescent="0.2"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42" t="s">
        <v>16</v>
      </c>
      <c r="AH112" s="42"/>
      <c r="AI112" s="141"/>
      <c r="AJ112" s="141"/>
      <c r="AK112" s="180">
        <v>-133811.4523370954</v>
      </c>
      <c r="AL112" s="128">
        <v>-76901.1476673617</v>
      </c>
      <c r="AM112" s="127">
        <f>SUM(AK112:AL112)</f>
        <v>-210712.60000445711</v>
      </c>
      <c r="AN112" s="127"/>
      <c r="AO112" s="127"/>
      <c r="AQ112" s="137"/>
    </row>
    <row r="113" spans="25:44" ht="13.5" thickBot="1" x14ac:dyDescent="0.25">
      <c r="Y113" s="127"/>
      <c r="Z113" s="127"/>
      <c r="AA113" s="127"/>
      <c r="AB113" s="127"/>
      <c r="AC113" s="127"/>
      <c r="AD113" s="137"/>
      <c r="AE113" s="137"/>
      <c r="AF113" s="137"/>
      <c r="AG113" s="42" t="s">
        <v>17</v>
      </c>
      <c r="AH113" s="42"/>
      <c r="AI113" s="186"/>
      <c r="AJ113" s="186"/>
      <c r="AK113" s="132">
        <f>SUM(AK111:AK112)</f>
        <v>-1022359.5402431849</v>
      </c>
      <c r="AL113" s="132">
        <f>SUM(AL111:AL112)</f>
        <v>-537917.0619646135</v>
      </c>
      <c r="AM113" s="132">
        <f>SUM(AM111:AM112)</f>
        <v>-1560276.6022077985</v>
      </c>
      <c r="AN113" s="137"/>
      <c r="AO113" s="137"/>
      <c r="AQ113" s="137"/>
      <c r="AR113" s="134"/>
    </row>
    <row r="114" spans="25:44" ht="13.5" thickTop="1" x14ac:dyDescent="0.2">
      <c r="Y114" s="127"/>
      <c r="Z114" s="127"/>
      <c r="AA114" s="127"/>
      <c r="AB114" s="127"/>
      <c r="AC114" s="127"/>
      <c r="AD114" s="137"/>
      <c r="AE114" s="137"/>
      <c r="AF114" s="137"/>
      <c r="AG114" s="137"/>
      <c r="AH114" s="137"/>
      <c r="AI114" s="186"/>
      <c r="AJ114" s="186"/>
      <c r="AK114" s="186"/>
      <c r="AL114" s="186"/>
      <c r="AM114" s="186"/>
      <c r="AN114" s="186"/>
      <c r="AO114" s="186"/>
      <c r="AP114" s="137"/>
      <c r="AQ114" s="137"/>
      <c r="AR114" s="134"/>
    </row>
    <row r="115" spans="25:44" x14ac:dyDescent="0.2"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37"/>
      <c r="AJ115" s="137"/>
      <c r="AK115" s="137"/>
      <c r="AL115" s="137"/>
      <c r="AM115" s="137"/>
      <c r="AN115" s="137"/>
      <c r="AO115" s="137"/>
      <c r="AP115" s="137"/>
      <c r="AQ115" s="133"/>
      <c r="AR115" s="134"/>
    </row>
    <row r="116" spans="25:44" x14ac:dyDescent="0.2"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</row>
    <row r="117" spans="25:44" x14ac:dyDescent="0.2"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</row>
    <row r="118" spans="25:44" x14ac:dyDescent="0.2"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</row>
    <row r="119" spans="25:44" x14ac:dyDescent="0.2"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</row>
    <row r="120" spans="25:44" x14ac:dyDescent="0.2"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</row>
    <row r="121" spans="25:44" x14ac:dyDescent="0.2"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</row>
    <row r="122" spans="25:44" x14ac:dyDescent="0.2"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</row>
    <row r="123" spans="25:44" x14ac:dyDescent="0.2"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</row>
    <row r="124" spans="25:44" x14ac:dyDescent="0.2"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</row>
    <row r="125" spans="25:44" x14ac:dyDescent="0.2"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</row>
    <row r="126" spans="25:44" x14ac:dyDescent="0.2"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</row>
    <row r="127" spans="25:44" x14ac:dyDescent="0.2"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</row>
    <row r="128" spans="25:44" x14ac:dyDescent="0.2"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</row>
    <row r="129" spans="25:42" x14ac:dyDescent="0.2"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</row>
    <row r="130" spans="25:42" x14ac:dyDescent="0.2"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</row>
    <row r="131" spans="25:42" x14ac:dyDescent="0.2"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</row>
    <row r="132" spans="25:42" x14ac:dyDescent="0.2"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</row>
    <row r="133" spans="25:42" x14ac:dyDescent="0.2"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</row>
    <row r="134" spans="25:42" x14ac:dyDescent="0.2"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</row>
    <row r="135" spans="25:42" x14ac:dyDescent="0.2"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</row>
    <row r="136" spans="25:42" x14ac:dyDescent="0.2"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</row>
    <row r="137" spans="25:42" x14ac:dyDescent="0.2"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</row>
    <row r="138" spans="25:42" x14ac:dyDescent="0.2"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</row>
    <row r="139" spans="25:42" x14ac:dyDescent="0.2"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</row>
    <row r="140" spans="25:42" x14ac:dyDescent="0.2"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</row>
    <row r="141" spans="25:42" x14ac:dyDescent="0.2"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</row>
    <row r="142" spans="25:42" x14ac:dyDescent="0.2"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</row>
    <row r="143" spans="25:42" x14ac:dyDescent="0.2"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</row>
    <row r="144" spans="25:42" x14ac:dyDescent="0.2"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</row>
    <row r="145" spans="25:42" x14ac:dyDescent="0.2"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</row>
    <row r="146" spans="25:42" x14ac:dyDescent="0.2"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</row>
    <row r="147" spans="25:42" x14ac:dyDescent="0.2"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</row>
    <row r="148" spans="25:42" x14ac:dyDescent="0.2"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</row>
    <row r="149" spans="25:42" x14ac:dyDescent="0.2"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</row>
    <row r="150" spans="25:42" x14ac:dyDescent="0.2"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</row>
    <row r="151" spans="25:42" x14ac:dyDescent="0.2"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</row>
    <row r="152" spans="25:42" x14ac:dyDescent="0.2"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</row>
    <row r="153" spans="25:42" x14ac:dyDescent="0.2"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</row>
    <row r="154" spans="25:42" x14ac:dyDescent="0.2"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</row>
    <row r="155" spans="25:42" x14ac:dyDescent="0.2"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</row>
    <row r="156" spans="25:42" x14ac:dyDescent="0.2"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</row>
    <row r="157" spans="25:42" x14ac:dyDescent="0.2"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</row>
    <row r="158" spans="25:42" x14ac:dyDescent="0.2"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</row>
    <row r="159" spans="25:42" x14ac:dyDescent="0.2"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</row>
    <row r="160" spans="25:42" x14ac:dyDescent="0.2"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</row>
    <row r="161" spans="25:42" x14ac:dyDescent="0.2"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</row>
    <row r="162" spans="25:42" x14ac:dyDescent="0.2"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</row>
    <row r="163" spans="25:42" x14ac:dyDescent="0.2"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</row>
    <row r="164" spans="25:42" x14ac:dyDescent="0.2"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</row>
    <row r="165" spans="25:42" x14ac:dyDescent="0.2"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</row>
    <row r="166" spans="25:42" x14ac:dyDescent="0.2"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</row>
    <row r="167" spans="25:42" x14ac:dyDescent="0.2"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</row>
    <row r="168" spans="25:42" x14ac:dyDescent="0.2"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</row>
    <row r="169" spans="25:42" x14ac:dyDescent="0.2"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</row>
    <row r="170" spans="25:42" x14ac:dyDescent="0.2"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</row>
    <row r="171" spans="25:42" x14ac:dyDescent="0.2"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</row>
    <row r="172" spans="25:42" x14ac:dyDescent="0.2"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</row>
    <row r="173" spans="25:42" x14ac:dyDescent="0.2"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</row>
    <row r="174" spans="25:42" x14ac:dyDescent="0.2"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</row>
    <row r="175" spans="25:42" x14ac:dyDescent="0.2"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</row>
    <row r="176" spans="25:42" x14ac:dyDescent="0.2"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</row>
    <row r="177" spans="25:42" x14ac:dyDescent="0.2"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</row>
    <row r="178" spans="25:42" x14ac:dyDescent="0.2"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</row>
    <row r="179" spans="25:42" x14ac:dyDescent="0.2"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</row>
    <row r="180" spans="25:42" x14ac:dyDescent="0.2"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</row>
    <row r="181" spans="25:42" x14ac:dyDescent="0.2"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</row>
    <row r="182" spans="25:42" x14ac:dyDescent="0.2"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</row>
    <row r="183" spans="25:42" x14ac:dyDescent="0.2"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</row>
    <row r="184" spans="25:42" x14ac:dyDescent="0.2"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</row>
    <row r="185" spans="25:42" x14ac:dyDescent="0.2"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</row>
    <row r="186" spans="25:42" x14ac:dyDescent="0.2"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</row>
    <row r="187" spans="25:42" x14ac:dyDescent="0.2"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</row>
    <row r="188" spans="25:42" x14ac:dyDescent="0.2"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</row>
    <row r="189" spans="25:42" x14ac:dyDescent="0.2"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</row>
    <row r="190" spans="25:42" x14ac:dyDescent="0.2"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</row>
    <row r="191" spans="25:42" x14ac:dyDescent="0.2"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</row>
    <row r="192" spans="25:42" x14ac:dyDescent="0.2"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</row>
    <row r="193" spans="25:42" x14ac:dyDescent="0.2"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</row>
    <row r="194" spans="25:42" x14ac:dyDescent="0.2"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</row>
    <row r="195" spans="25:42" x14ac:dyDescent="0.2"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</row>
    <row r="196" spans="25:42" x14ac:dyDescent="0.2"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</row>
    <row r="197" spans="25:42" x14ac:dyDescent="0.2"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</row>
    <row r="198" spans="25:42" x14ac:dyDescent="0.2"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</row>
    <row r="199" spans="25:42" x14ac:dyDescent="0.2"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</row>
    <row r="200" spans="25:42" x14ac:dyDescent="0.2"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</row>
    <row r="201" spans="25:42" x14ac:dyDescent="0.2"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</row>
    <row r="202" spans="25:42" x14ac:dyDescent="0.2"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</row>
    <row r="203" spans="25:42" x14ac:dyDescent="0.2"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</row>
    <row r="204" spans="25:42" x14ac:dyDescent="0.2"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</row>
    <row r="205" spans="25:42" x14ac:dyDescent="0.2"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</row>
    <row r="206" spans="25:42" x14ac:dyDescent="0.2"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</row>
    <row r="207" spans="25:42" x14ac:dyDescent="0.2"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</row>
    <row r="208" spans="25:42" x14ac:dyDescent="0.2"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</row>
    <row r="209" spans="25:42" x14ac:dyDescent="0.2"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</row>
    <row r="210" spans="25:42" x14ac:dyDescent="0.2"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</row>
    <row r="211" spans="25:42" x14ac:dyDescent="0.2"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</row>
    <row r="212" spans="25:42" x14ac:dyDescent="0.2"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</row>
    <row r="213" spans="25:42" x14ac:dyDescent="0.2"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</row>
    <row r="214" spans="25:42" x14ac:dyDescent="0.2"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</row>
    <row r="215" spans="25:42" x14ac:dyDescent="0.2"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</row>
    <row r="216" spans="25:42" x14ac:dyDescent="0.2"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</row>
    <row r="217" spans="25:42" x14ac:dyDescent="0.2"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</row>
    <row r="218" spans="25:42" x14ac:dyDescent="0.2"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</row>
    <row r="219" spans="25:42" x14ac:dyDescent="0.2"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</row>
    <row r="220" spans="25:42" x14ac:dyDescent="0.2"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</row>
    <row r="221" spans="25:42" x14ac:dyDescent="0.2"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</row>
    <row r="222" spans="25:42" x14ac:dyDescent="0.2"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</row>
    <row r="223" spans="25:42" x14ac:dyDescent="0.2"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</row>
    <row r="224" spans="25:42" x14ac:dyDescent="0.2"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</row>
    <row r="225" spans="25:42" x14ac:dyDescent="0.2"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</row>
    <row r="226" spans="25:42" x14ac:dyDescent="0.2"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</row>
    <row r="227" spans="25:42" x14ac:dyDescent="0.2"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</row>
    <row r="228" spans="25:42" x14ac:dyDescent="0.2"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</row>
    <row r="229" spans="25:42" x14ac:dyDescent="0.2"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</row>
    <row r="230" spans="25:42" x14ac:dyDescent="0.2"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</row>
    <row r="231" spans="25:42" x14ac:dyDescent="0.2"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</row>
    <row r="232" spans="25:42" x14ac:dyDescent="0.2"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</row>
    <row r="233" spans="25:42" x14ac:dyDescent="0.2"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</row>
    <row r="234" spans="25:42" x14ac:dyDescent="0.2"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</row>
    <row r="235" spans="25:42" x14ac:dyDescent="0.2"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</row>
    <row r="236" spans="25:42" x14ac:dyDescent="0.2"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</row>
    <row r="237" spans="25:42" x14ac:dyDescent="0.2"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</row>
    <row r="238" spans="25:42" x14ac:dyDescent="0.2"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</row>
    <row r="239" spans="25:42" x14ac:dyDescent="0.2"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</row>
    <row r="240" spans="25:42" x14ac:dyDescent="0.2"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</row>
    <row r="241" spans="25:42" x14ac:dyDescent="0.2"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</row>
    <row r="242" spans="25:42" x14ac:dyDescent="0.2"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</row>
    <row r="243" spans="25:42" x14ac:dyDescent="0.2"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</row>
    <row r="244" spans="25:42" x14ac:dyDescent="0.2"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</row>
    <row r="245" spans="25:42" x14ac:dyDescent="0.2"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</row>
    <row r="246" spans="25:42" x14ac:dyDescent="0.2"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</row>
    <row r="247" spans="25:42" x14ac:dyDescent="0.2"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</row>
    <row r="248" spans="25:42" x14ac:dyDescent="0.2"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</row>
    <row r="249" spans="25:42" x14ac:dyDescent="0.2"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</row>
    <row r="250" spans="25:42" x14ac:dyDescent="0.2"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</row>
    <row r="251" spans="25:42" x14ac:dyDescent="0.2"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</row>
    <row r="252" spans="25:42" x14ac:dyDescent="0.2"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</row>
    <row r="253" spans="25:42" x14ac:dyDescent="0.2"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</row>
    <row r="254" spans="25:42" x14ac:dyDescent="0.2"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</row>
    <row r="255" spans="25:42" x14ac:dyDescent="0.2"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</row>
    <row r="256" spans="25:42" x14ac:dyDescent="0.2"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</row>
    <row r="257" spans="25:42" x14ac:dyDescent="0.2"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</row>
    <row r="258" spans="25:42" x14ac:dyDescent="0.2"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</row>
    <row r="259" spans="25:42" x14ac:dyDescent="0.2"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</row>
    <row r="260" spans="25:42" x14ac:dyDescent="0.2"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</row>
    <row r="261" spans="25:42" x14ac:dyDescent="0.2"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</row>
    <row r="262" spans="25:42" x14ac:dyDescent="0.2"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</row>
    <row r="263" spans="25:42" x14ac:dyDescent="0.2"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</row>
    <row r="264" spans="25:42" x14ac:dyDescent="0.2"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</row>
    <row r="265" spans="25:42" x14ac:dyDescent="0.2"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</row>
    <row r="266" spans="25:42" x14ac:dyDescent="0.2"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</row>
    <row r="267" spans="25:42" x14ac:dyDescent="0.2"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</row>
    <row r="268" spans="25:42" x14ac:dyDescent="0.2"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</row>
    <row r="269" spans="25:42" x14ac:dyDescent="0.2"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</row>
    <row r="270" spans="25:42" x14ac:dyDescent="0.2"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</row>
    <row r="271" spans="25:42" x14ac:dyDescent="0.2"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</row>
    <row r="272" spans="25:42" x14ac:dyDescent="0.2"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</row>
    <row r="273" spans="25:42" x14ac:dyDescent="0.2"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</row>
    <row r="274" spans="25:42" x14ac:dyDescent="0.2"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</row>
    <row r="275" spans="25:42" x14ac:dyDescent="0.2"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</row>
    <row r="276" spans="25:42" x14ac:dyDescent="0.2"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</row>
    <row r="277" spans="25:42" x14ac:dyDescent="0.2"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</row>
    <row r="278" spans="25:42" x14ac:dyDescent="0.2"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</row>
    <row r="279" spans="25:42" x14ac:dyDescent="0.2"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</row>
    <row r="280" spans="25:42" x14ac:dyDescent="0.2"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</row>
    <row r="281" spans="25:42" x14ac:dyDescent="0.2"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</row>
    <row r="282" spans="25:42" x14ac:dyDescent="0.2"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</row>
    <row r="283" spans="25:42" x14ac:dyDescent="0.2"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</row>
    <row r="284" spans="25:42" x14ac:dyDescent="0.2"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</row>
    <row r="285" spans="25:42" x14ac:dyDescent="0.2"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</row>
    <row r="286" spans="25:42" x14ac:dyDescent="0.2"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</row>
    <row r="287" spans="25:42" x14ac:dyDescent="0.2"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</row>
    <row r="288" spans="25:42" x14ac:dyDescent="0.2"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</row>
    <row r="289" spans="25:42" x14ac:dyDescent="0.2"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</row>
    <row r="290" spans="25:42" x14ac:dyDescent="0.2"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</row>
    <row r="291" spans="25:42" x14ac:dyDescent="0.2"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</row>
    <row r="292" spans="25:42" x14ac:dyDescent="0.2"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</row>
    <row r="293" spans="25:42" x14ac:dyDescent="0.2"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</row>
    <row r="294" spans="25:42" x14ac:dyDescent="0.2"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</row>
    <row r="295" spans="25:42" x14ac:dyDescent="0.2"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</row>
    <row r="296" spans="25:42" x14ac:dyDescent="0.2"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</row>
    <row r="297" spans="25:42" x14ac:dyDescent="0.2"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</row>
    <row r="298" spans="25:42" x14ac:dyDescent="0.2"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</row>
    <row r="299" spans="25:42" x14ac:dyDescent="0.2"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</row>
    <row r="300" spans="25:42" x14ac:dyDescent="0.2"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</row>
    <row r="301" spans="25:42" x14ac:dyDescent="0.2"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</row>
    <row r="302" spans="25:42" x14ac:dyDescent="0.2"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</row>
    <row r="303" spans="25:42" x14ac:dyDescent="0.2"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</row>
    <row r="304" spans="25:42" x14ac:dyDescent="0.2"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</row>
    <row r="305" spans="25:42" x14ac:dyDescent="0.2"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</row>
    <row r="306" spans="25:42" x14ac:dyDescent="0.2"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</row>
    <row r="307" spans="25:42" x14ac:dyDescent="0.2"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</row>
    <row r="308" spans="25:42" x14ac:dyDescent="0.2"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</row>
    <row r="309" spans="25:42" x14ac:dyDescent="0.2"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</row>
    <row r="310" spans="25:42" x14ac:dyDescent="0.2"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</row>
    <row r="311" spans="25:42" x14ac:dyDescent="0.2"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</row>
    <row r="312" spans="25:42" x14ac:dyDescent="0.2"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</row>
    <row r="313" spans="25:42" x14ac:dyDescent="0.2"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</row>
    <row r="314" spans="25:42" x14ac:dyDescent="0.2"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</row>
    <row r="315" spans="25:42" x14ac:dyDescent="0.2"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</row>
    <row r="316" spans="25:42" x14ac:dyDescent="0.2"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</row>
    <row r="317" spans="25:42" x14ac:dyDescent="0.2"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</row>
    <row r="318" spans="25:42" x14ac:dyDescent="0.2"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</row>
    <row r="319" spans="25:42" x14ac:dyDescent="0.2"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</row>
    <row r="320" spans="25:42" x14ac:dyDescent="0.2"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</row>
    <row r="321" spans="25:42" x14ac:dyDescent="0.2"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</row>
    <row r="322" spans="25:42" x14ac:dyDescent="0.2"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</row>
    <row r="323" spans="25:42" x14ac:dyDescent="0.2"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</row>
    <row r="324" spans="25:42" x14ac:dyDescent="0.2"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</row>
    <row r="325" spans="25:42" x14ac:dyDescent="0.2"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</row>
    <row r="326" spans="25:42" x14ac:dyDescent="0.2"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</row>
    <row r="327" spans="25:42" x14ac:dyDescent="0.2"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</row>
    <row r="328" spans="25:42" x14ac:dyDescent="0.2"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</row>
    <row r="329" spans="25:42" x14ac:dyDescent="0.2"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</row>
    <row r="330" spans="25:42" x14ac:dyDescent="0.2"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</row>
    <row r="331" spans="25:42" x14ac:dyDescent="0.2"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</row>
    <row r="332" spans="25:42" x14ac:dyDescent="0.2"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</row>
    <row r="333" spans="25:42" x14ac:dyDescent="0.2"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</row>
    <row r="334" spans="25:42" x14ac:dyDescent="0.2"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</row>
    <row r="335" spans="25:42" x14ac:dyDescent="0.2"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</row>
    <row r="336" spans="25:42" x14ac:dyDescent="0.2"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</row>
    <row r="337" spans="25:42" x14ac:dyDescent="0.2"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</row>
    <row r="338" spans="25:42" x14ac:dyDescent="0.2"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</row>
    <row r="339" spans="25:42" x14ac:dyDescent="0.2"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</row>
    <row r="340" spans="25:42" x14ac:dyDescent="0.2"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</row>
    <row r="341" spans="25:42" x14ac:dyDescent="0.2"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</row>
    <row r="342" spans="25:42" x14ac:dyDescent="0.2"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</row>
    <row r="343" spans="25:42" x14ac:dyDescent="0.2"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</row>
    <row r="344" spans="25:42" x14ac:dyDescent="0.2"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</row>
    <row r="345" spans="25:42" x14ac:dyDescent="0.2"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</row>
    <row r="346" spans="25:42" x14ac:dyDescent="0.2"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</row>
    <row r="347" spans="25:42" x14ac:dyDescent="0.2"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</row>
    <row r="348" spans="25:42" x14ac:dyDescent="0.2"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</row>
    <row r="349" spans="25:42" x14ac:dyDescent="0.2"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</row>
    <row r="350" spans="25:42" x14ac:dyDescent="0.2"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</row>
    <row r="351" spans="25:42" x14ac:dyDescent="0.2"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</row>
    <row r="352" spans="25:42" x14ac:dyDescent="0.2"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</row>
    <row r="353" spans="25:42" x14ac:dyDescent="0.2"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</row>
    <row r="354" spans="25:42" x14ac:dyDescent="0.2"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</row>
    <row r="355" spans="25:42" x14ac:dyDescent="0.2"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</row>
    <row r="356" spans="25:42" x14ac:dyDescent="0.2"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</row>
    <row r="357" spans="25:42" x14ac:dyDescent="0.2"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</row>
    <row r="358" spans="25:42" x14ac:dyDescent="0.2"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</row>
    <row r="359" spans="25:42" x14ac:dyDescent="0.2"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</row>
    <row r="360" spans="25:42" x14ac:dyDescent="0.2"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</row>
    <row r="361" spans="25:42" x14ac:dyDescent="0.2"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</row>
    <row r="362" spans="25:42" x14ac:dyDescent="0.2"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</row>
    <row r="363" spans="25:42" x14ac:dyDescent="0.2"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</row>
    <row r="364" spans="25:42" x14ac:dyDescent="0.2"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</row>
    <row r="365" spans="25:42" x14ac:dyDescent="0.2"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</row>
    <row r="366" spans="25:42" x14ac:dyDescent="0.2"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</row>
    <row r="367" spans="25:42" x14ac:dyDescent="0.2"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</row>
    <row r="368" spans="25:42" x14ac:dyDescent="0.2"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</row>
    <row r="369" spans="25:42" x14ac:dyDescent="0.2"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</row>
    <row r="370" spans="25:42" x14ac:dyDescent="0.2"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</row>
    <row r="371" spans="25:42" x14ac:dyDescent="0.2"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</row>
    <row r="372" spans="25:42" x14ac:dyDescent="0.2"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</row>
    <row r="373" spans="25:42" x14ac:dyDescent="0.2"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</row>
    <row r="374" spans="25:42" x14ac:dyDescent="0.2"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</row>
    <row r="375" spans="25:42" x14ac:dyDescent="0.2"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</row>
    <row r="376" spans="25:42" x14ac:dyDescent="0.2"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</row>
    <row r="377" spans="25:42" x14ac:dyDescent="0.2"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</row>
    <row r="378" spans="25:42" x14ac:dyDescent="0.2"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</row>
    <row r="379" spans="25:42" x14ac:dyDescent="0.2"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</row>
    <row r="380" spans="25:42" x14ac:dyDescent="0.2"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</row>
    <row r="381" spans="25:42" x14ac:dyDescent="0.2"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</row>
    <row r="382" spans="25:42" x14ac:dyDescent="0.2"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</row>
    <row r="383" spans="25:42" x14ac:dyDescent="0.2"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</row>
    <row r="384" spans="25:42" x14ac:dyDescent="0.2"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</row>
    <row r="385" spans="25:42" x14ac:dyDescent="0.2"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</row>
    <row r="386" spans="25:42" x14ac:dyDescent="0.2"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</row>
    <row r="387" spans="25:42" x14ac:dyDescent="0.2"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</row>
    <row r="388" spans="25:42" x14ac:dyDescent="0.2"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</row>
    <row r="389" spans="25:42" x14ac:dyDescent="0.2"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</row>
    <row r="390" spans="25:42" x14ac:dyDescent="0.2"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</row>
    <row r="391" spans="25:42" x14ac:dyDescent="0.2"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</row>
    <row r="392" spans="25:42" x14ac:dyDescent="0.2"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</row>
    <row r="393" spans="25:42" x14ac:dyDescent="0.2"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</row>
    <row r="394" spans="25:42" x14ac:dyDescent="0.2"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</row>
    <row r="395" spans="25:42" x14ac:dyDescent="0.2"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</row>
    <row r="396" spans="25:42" x14ac:dyDescent="0.2"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</row>
    <row r="397" spans="25:42" x14ac:dyDescent="0.2"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</row>
    <row r="398" spans="25:42" x14ac:dyDescent="0.2"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</row>
    <row r="399" spans="25:42" x14ac:dyDescent="0.2"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</row>
    <row r="400" spans="25:42" x14ac:dyDescent="0.2"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</row>
    <row r="401" spans="25:42" x14ac:dyDescent="0.2"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</row>
    <row r="402" spans="25:42" x14ac:dyDescent="0.2"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</row>
    <row r="403" spans="25:42" x14ac:dyDescent="0.2"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</row>
    <row r="404" spans="25:42" x14ac:dyDescent="0.2"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</row>
    <row r="405" spans="25:42" x14ac:dyDescent="0.2"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</row>
    <row r="406" spans="25:42" x14ac:dyDescent="0.2"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</row>
    <row r="407" spans="25:42" x14ac:dyDescent="0.2"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</row>
    <row r="408" spans="25:42" x14ac:dyDescent="0.2"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</row>
    <row r="409" spans="25:42" x14ac:dyDescent="0.2"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</row>
    <row r="410" spans="25:42" x14ac:dyDescent="0.2"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</row>
    <row r="411" spans="25:42" x14ac:dyDescent="0.2"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</row>
    <row r="412" spans="25:42" x14ac:dyDescent="0.2"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</row>
    <row r="413" spans="25:42" x14ac:dyDescent="0.2"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</row>
    <row r="414" spans="25:42" x14ac:dyDescent="0.2"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</row>
    <row r="415" spans="25:42" x14ac:dyDescent="0.2"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</row>
    <row r="416" spans="25:42" x14ac:dyDescent="0.2"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</row>
    <row r="417" spans="25:42" x14ac:dyDescent="0.2"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</row>
    <row r="418" spans="25:42" x14ac:dyDescent="0.2"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</row>
    <row r="419" spans="25:42" x14ac:dyDescent="0.2"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</row>
    <row r="420" spans="25:42" x14ac:dyDescent="0.2"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</row>
    <row r="421" spans="25:42" x14ac:dyDescent="0.2"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</row>
    <row r="422" spans="25:42" x14ac:dyDescent="0.2"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</row>
    <row r="423" spans="25:42" x14ac:dyDescent="0.2"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</row>
    <row r="424" spans="25:42" x14ac:dyDescent="0.2"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</row>
    <row r="425" spans="25:42" x14ac:dyDescent="0.2"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</row>
    <row r="426" spans="25:42" x14ac:dyDescent="0.2"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</row>
    <row r="427" spans="25:42" x14ac:dyDescent="0.2"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</row>
    <row r="428" spans="25:42" x14ac:dyDescent="0.2"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</row>
    <row r="429" spans="25:42" x14ac:dyDescent="0.2"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</row>
    <row r="430" spans="25:42" x14ac:dyDescent="0.2"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</row>
    <row r="431" spans="25:42" x14ac:dyDescent="0.2"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</row>
    <row r="432" spans="25:42" x14ac:dyDescent="0.2"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</row>
    <row r="433" spans="25:42" x14ac:dyDescent="0.2"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</row>
    <row r="434" spans="25:42" x14ac:dyDescent="0.2"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</row>
    <row r="435" spans="25:42" x14ac:dyDescent="0.2"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</row>
    <row r="436" spans="25:42" x14ac:dyDescent="0.2"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</row>
    <row r="437" spans="25:42" x14ac:dyDescent="0.2"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</row>
    <row r="438" spans="25:42" x14ac:dyDescent="0.2"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</row>
    <row r="439" spans="25:42" x14ac:dyDescent="0.2"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</row>
    <row r="440" spans="25:42" x14ac:dyDescent="0.2"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</row>
    <row r="441" spans="25:42" x14ac:dyDescent="0.2"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</row>
    <row r="442" spans="25:42" x14ac:dyDescent="0.2"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</row>
    <row r="443" spans="25:42" x14ac:dyDescent="0.2"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</row>
    <row r="444" spans="25:42" x14ac:dyDescent="0.2"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</row>
    <row r="445" spans="25:42" x14ac:dyDescent="0.2"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</row>
    <row r="446" spans="25:42" x14ac:dyDescent="0.2"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</row>
    <row r="447" spans="25:42" x14ac:dyDescent="0.2"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</row>
    <row r="448" spans="25:42" x14ac:dyDescent="0.2"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</row>
    <row r="449" spans="25:42" x14ac:dyDescent="0.2"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</row>
    <row r="450" spans="25:42" x14ac:dyDescent="0.2"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</row>
    <row r="451" spans="25:42" x14ac:dyDescent="0.2"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</row>
    <row r="452" spans="25:42" x14ac:dyDescent="0.2"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</row>
    <row r="453" spans="25:42" x14ac:dyDescent="0.2"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</row>
    <row r="454" spans="25:42" x14ac:dyDescent="0.2"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</row>
    <row r="455" spans="25:42" x14ac:dyDescent="0.2"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</row>
    <row r="456" spans="25:42" x14ac:dyDescent="0.2"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</row>
    <row r="457" spans="25:42" x14ac:dyDescent="0.2"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</row>
    <row r="458" spans="25:42" x14ac:dyDescent="0.2"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</row>
    <row r="459" spans="25:42" x14ac:dyDescent="0.2"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</row>
    <row r="460" spans="25:42" x14ac:dyDescent="0.2"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</row>
    <row r="461" spans="25:42" x14ac:dyDescent="0.2"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</row>
    <row r="462" spans="25:42" x14ac:dyDescent="0.2"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</row>
    <row r="463" spans="25:42" x14ac:dyDescent="0.2"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</row>
    <row r="464" spans="25:42" x14ac:dyDescent="0.2"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</row>
    <row r="465" spans="25:42" x14ac:dyDescent="0.2"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</row>
    <row r="466" spans="25:42" x14ac:dyDescent="0.2"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</row>
    <row r="467" spans="25:42" x14ac:dyDescent="0.2"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</row>
    <row r="468" spans="25:42" x14ac:dyDescent="0.2"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</row>
    <row r="469" spans="25:42" x14ac:dyDescent="0.2"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</row>
    <row r="470" spans="25:42" x14ac:dyDescent="0.2"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</row>
    <row r="471" spans="25:42" x14ac:dyDescent="0.2"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</row>
    <row r="472" spans="25:42" x14ac:dyDescent="0.2"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</row>
    <row r="473" spans="25:42" x14ac:dyDescent="0.2"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</row>
    <row r="474" spans="25:42" x14ac:dyDescent="0.2"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</row>
    <row r="475" spans="25:42" x14ac:dyDescent="0.2"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</row>
    <row r="476" spans="25:42" x14ac:dyDescent="0.2"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</row>
    <row r="477" spans="25:42" x14ac:dyDescent="0.2"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</row>
    <row r="478" spans="25:42" x14ac:dyDescent="0.2"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</row>
    <row r="479" spans="25:42" x14ac:dyDescent="0.2"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</row>
    <row r="480" spans="25:42" x14ac:dyDescent="0.2"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</row>
    <row r="481" spans="25:42" x14ac:dyDescent="0.2"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</row>
    <row r="482" spans="25:42" x14ac:dyDescent="0.2"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</row>
    <row r="483" spans="25:42" x14ac:dyDescent="0.2"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</row>
    <row r="484" spans="25:42" x14ac:dyDescent="0.2"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</row>
    <row r="485" spans="25:42" x14ac:dyDescent="0.2"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</row>
    <row r="486" spans="25:42" x14ac:dyDescent="0.2"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</row>
    <row r="487" spans="25:42" x14ac:dyDescent="0.2"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</row>
    <row r="488" spans="25:42" x14ac:dyDescent="0.2"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</row>
    <row r="489" spans="25:42" x14ac:dyDescent="0.2"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</row>
    <row r="490" spans="25:42" x14ac:dyDescent="0.2"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</row>
    <row r="491" spans="25:42" x14ac:dyDescent="0.2"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</row>
    <row r="492" spans="25:42" x14ac:dyDescent="0.2"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</row>
    <row r="493" spans="25:42" x14ac:dyDescent="0.2"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</row>
    <row r="494" spans="25:42" x14ac:dyDescent="0.2"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</row>
    <row r="495" spans="25:42" x14ac:dyDescent="0.2"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</row>
    <row r="496" spans="25:42" x14ac:dyDescent="0.2"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</row>
    <row r="497" spans="25:42" x14ac:dyDescent="0.2"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</row>
    <row r="498" spans="25:42" x14ac:dyDescent="0.2"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</row>
    <row r="499" spans="25:42" x14ac:dyDescent="0.2"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</row>
    <row r="500" spans="25:42" x14ac:dyDescent="0.2"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</row>
    <row r="501" spans="25:42" x14ac:dyDescent="0.2"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</row>
    <row r="502" spans="25:42" x14ac:dyDescent="0.2"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</row>
    <row r="503" spans="25:42" x14ac:dyDescent="0.2"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</row>
    <row r="504" spans="25:42" x14ac:dyDescent="0.2"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</row>
    <row r="505" spans="25:42" x14ac:dyDescent="0.2"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</row>
    <row r="506" spans="25:42" x14ac:dyDescent="0.2"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</row>
    <row r="507" spans="25:42" x14ac:dyDescent="0.2"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</row>
    <row r="508" spans="25:42" x14ac:dyDescent="0.2"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</row>
    <row r="509" spans="25:42" x14ac:dyDescent="0.2"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</row>
    <row r="510" spans="25:42" x14ac:dyDescent="0.2"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</row>
    <row r="511" spans="25:42" x14ac:dyDescent="0.2"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</row>
    <row r="512" spans="25:42" x14ac:dyDescent="0.2"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</row>
    <row r="513" spans="25:42" x14ac:dyDescent="0.2"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</row>
    <row r="514" spans="25:42" x14ac:dyDescent="0.2"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</row>
    <row r="515" spans="25:42" x14ac:dyDescent="0.2"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</row>
    <row r="516" spans="25:42" x14ac:dyDescent="0.2"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</row>
    <row r="517" spans="25:42" x14ac:dyDescent="0.2"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</row>
    <row r="518" spans="25:42" x14ac:dyDescent="0.2"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</row>
    <row r="519" spans="25:42" x14ac:dyDescent="0.2"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</row>
    <row r="520" spans="25:42" x14ac:dyDescent="0.2"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</row>
    <row r="521" spans="25:42" x14ac:dyDescent="0.2"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</row>
    <row r="522" spans="25:42" x14ac:dyDescent="0.2"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</row>
    <row r="523" spans="25:42" x14ac:dyDescent="0.2"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</row>
    <row r="524" spans="25:42" x14ac:dyDescent="0.2"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</row>
    <row r="525" spans="25:42" x14ac:dyDescent="0.2"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</row>
    <row r="526" spans="25:42" x14ac:dyDescent="0.2"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</row>
    <row r="527" spans="25:42" x14ac:dyDescent="0.2"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</row>
    <row r="528" spans="25:42" x14ac:dyDescent="0.2"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</row>
    <row r="529" spans="25:42" x14ac:dyDescent="0.2"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</row>
    <row r="530" spans="25:42" x14ac:dyDescent="0.2"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</row>
    <row r="531" spans="25:42" x14ac:dyDescent="0.2"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</row>
    <row r="532" spans="25:42" x14ac:dyDescent="0.2"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</row>
    <row r="533" spans="25:42" x14ac:dyDescent="0.2"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</row>
    <row r="534" spans="25:42" x14ac:dyDescent="0.2"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</row>
    <row r="535" spans="25:42" x14ac:dyDescent="0.2"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</row>
    <row r="536" spans="25:42" x14ac:dyDescent="0.2"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</row>
    <row r="537" spans="25:42" x14ac:dyDescent="0.2"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</row>
    <row r="538" spans="25:42" x14ac:dyDescent="0.2"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</row>
    <row r="539" spans="25:42" x14ac:dyDescent="0.2"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</row>
    <row r="540" spans="25:42" x14ac:dyDescent="0.2"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</row>
    <row r="541" spans="25:42" x14ac:dyDescent="0.2"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</row>
    <row r="542" spans="25:42" x14ac:dyDescent="0.2"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</row>
    <row r="543" spans="25:42" x14ac:dyDescent="0.2"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</row>
    <row r="544" spans="25:42" x14ac:dyDescent="0.2"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</row>
    <row r="545" spans="25:42" x14ac:dyDescent="0.2"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</row>
    <row r="546" spans="25:42" x14ac:dyDescent="0.2"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</row>
    <row r="547" spans="25:42" x14ac:dyDescent="0.2"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</row>
    <row r="548" spans="25:42" x14ac:dyDescent="0.2"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</row>
    <row r="549" spans="25:42" x14ac:dyDescent="0.2"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</row>
    <row r="550" spans="25:42" x14ac:dyDescent="0.2"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</row>
    <row r="551" spans="25:42" x14ac:dyDescent="0.2"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</row>
    <row r="552" spans="25:42" x14ac:dyDescent="0.2"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</row>
    <row r="553" spans="25:42" x14ac:dyDescent="0.2"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</row>
    <row r="554" spans="25:42" x14ac:dyDescent="0.2"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</row>
    <row r="555" spans="25:42" x14ac:dyDescent="0.2"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</row>
    <row r="556" spans="25:42" x14ac:dyDescent="0.2"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</row>
    <row r="557" spans="25:42" x14ac:dyDescent="0.2"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</row>
    <row r="558" spans="25:42" x14ac:dyDescent="0.2"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</row>
    <row r="559" spans="25:42" x14ac:dyDescent="0.2"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</row>
    <row r="560" spans="25:42" x14ac:dyDescent="0.2"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</row>
    <row r="561" spans="25:42" x14ac:dyDescent="0.2"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</row>
    <row r="562" spans="25:42" x14ac:dyDescent="0.2"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</row>
    <row r="563" spans="25:42" x14ac:dyDescent="0.2"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</row>
    <row r="564" spans="25:42" x14ac:dyDescent="0.2"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</row>
    <row r="565" spans="25:42" x14ac:dyDescent="0.2"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</row>
    <row r="566" spans="25:42" x14ac:dyDescent="0.2"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</row>
    <row r="567" spans="25:42" x14ac:dyDescent="0.2"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</row>
    <row r="568" spans="25:42" x14ac:dyDescent="0.2"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</row>
    <row r="569" spans="25:42" x14ac:dyDescent="0.2"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</row>
    <row r="570" spans="25:42" x14ac:dyDescent="0.2"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</row>
    <row r="571" spans="25:42" x14ac:dyDescent="0.2"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</row>
    <row r="572" spans="25:42" x14ac:dyDescent="0.2"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</row>
    <row r="573" spans="25:42" x14ac:dyDescent="0.2"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</row>
    <row r="574" spans="25:42" x14ac:dyDescent="0.2"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</row>
    <row r="575" spans="25:42" x14ac:dyDescent="0.2"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</row>
    <row r="576" spans="25:42" x14ac:dyDescent="0.2"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</row>
    <row r="577" spans="25:42" x14ac:dyDescent="0.2"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</row>
    <row r="578" spans="25:42" x14ac:dyDescent="0.2"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</row>
    <row r="579" spans="25:42" x14ac:dyDescent="0.2"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</row>
    <row r="580" spans="25:42" x14ac:dyDescent="0.2"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</row>
    <row r="581" spans="25:42" x14ac:dyDescent="0.2"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</row>
    <row r="582" spans="25:42" x14ac:dyDescent="0.2"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</row>
    <row r="583" spans="25:42" x14ac:dyDescent="0.2"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</row>
    <row r="584" spans="25:42" x14ac:dyDescent="0.2"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</row>
    <row r="585" spans="25:42" x14ac:dyDescent="0.2"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</row>
    <row r="586" spans="25:42" x14ac:dyDescent="0.2"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</row>
    <row r="587" spans="25:42" x14ac:dyDescent="0.2"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</row>
    <row r="588" spans="25:42" x14ac:dyDescent="0.2"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</row>
    <row r="589" spans="25:42" x14ac:dyDescent="0.2"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</row>
    <row r="590" spans="25:42" x14ac:dyDescent="0.2"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</row>
    <row r="591" spans="25:42" x14ac:dyDescent="0.2"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</row>
    <row r="592" spans="25:42" x14ac:dyDescent="0.2"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</row>
    <row r="593" spans="25:42" x14ac:dyDescent="0.2"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</row>
    <row r="594" spans="25:42" x14ac:dyDescent="0.2"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</row>
    <row r="595" spans="25:42" x14ac:dyDescent="0.2"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</row>
    <row r="596" spans="25:42" x14ac:dyDescent="0.2"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</row>
    <row r="597" spans="25:42" x14ac:dyDescent="0.2"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</row>
    <row r="598" spans="25:42" x14ac:dyDescent="0.2"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</row>
    <row r="599" spans="25:42" x14ac:dyDescent="0.2"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</row>
    <row r="600" spans="25:42" x14ac:dyDescent="0.2"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</row>
    <row r="601" spans="25:42" x14ac:dyDescent="0.2"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</row>
    <row r="602" spans="25:42" x14ac:dyDescent="0.2"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</row>
    <row r="603" spans="25:42" x14ac:dyDescent="0.2"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</row>
    <row r="604" spans="25:42" x14ac:dyDescent="0.2"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</row>
    <row r="605" spans="25:42" x14ac:dyDescent="0.2"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</row>
    <row r="606" spans="25:42" x14ac:dyDescent="0.2"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</row>
    <row r="607" spans="25:42" x14ac:dyDescent="0.2"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</row>
    <row r="608" spans="25:42" x14ac:dyDescent="0.2"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</row>
    <row r="609" spans="25:42" x14ac:dyDescent="0.2"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</row>
    <row r="610" spans="25:42" x14ac:dyDescent="0.2"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</row>
    <row r="611" spans="25:42" x14ac:dyDescent="0.2"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</row>
    <row r="612" spans="25:42" x14ac:dyDescent="0.2"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</row>
    <row r="613" spans="25:42" x14ac:dyDescent="0.2"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</row>
    <row r="614" spans="25:42" x14ac:dyDescent="0.2"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</row>
    <row r="615" spans="25:42" x14ac:dyDescent="0.2"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</row>
    <row r="616" spans="25:42" x14ac:dyDescent="0.2"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</row>
    <row r="617" spans="25:42" x14ac:dyDescent="0.2"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</row>
    <row r="618" spans="25:42" x14ac:dyDescent="0.2"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</row>
    <row r="619" spans="25:42" x14ac:dyDescent="0.2"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</row>
    <row r="620" spans="25:42" x14ac:dyDescent="0.2"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</row>
    <row r="621" spans="25:42" x14ac:dyDescent="0.2"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</row>
    <row r="622" spans="25:42" x14ac:dyDescent="0.2"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</row>
    <row r="623" spans="25:42" x14ac:dyDescent="0.2"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</row>
    <row r="624" spans="25:42" x14ac:dyDescent="0.2"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</row>
    <row r="625" spans="25:42" x14ac:dyDescent="0.2"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</row>
    <row r="626" spans="25:42" x14ac:dyDescent="0.2"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</row>
    <row r="627" spans="25:42" x14ac:dyDescent="0.2"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</row>
    <row r="628" spans="25:42" x14ac:dyDescent="0.2"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</row>
    <row r="629" spans="25:42" x14ac:dyDescent="0.2"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</row>
    <row r="630" spans="25:42" x14ac:dyDescent="0.2"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</row>
    <row r="631" spans="25:42" x14ac:dyDescent="0.2"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</row>
    <row r="632" spans="25:42" x14ac:dyDescent="0.2"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</row>
    <row r="633" spans="25:42" x14ac:dyDescent="0.2"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</row>
    <row r="634" spans="25:42" x14ac:dyDescent="0.2"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</row>
    <row r="635" spans="25:42" x14ac:dyDescent="0.2"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</row>
    <row r="636" spans="25:42" x14ac:dyDescent="0.2"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</row>
    <row r="637" spans="25:42" x14ac:dyDescent="0.2"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</row>
    <row r="638" spans="25:42" x14ac:dyDescent="0.2"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</row>
    <row r="639" spans="25:42" x14ac:dyDescent="0.2"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</row>
    <row r="640" spans="25:42" x14ac:dyDescent="0.2"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</row>
    <row r="641" spans="25:42" x14ac:dyDescent="0.2"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</row>
    <row r="642" spans="25:42" x14ac:dyDescent="0.2"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</row>
    <row r="643" spans="25:42" x14ac:dyDescent="0.2"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</row>
    <row r="644" spans="25:42" x14ac:dyDescent="0.2"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</row>
    <row r="645" spans="25:42" x14ac:dyDescent="0.2"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</row>
    <row r="646" spans="25:42" x14ac:dyDescent="0.2"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</row>
    <row r="647" spans="25:42" x14ac:dyDescent="0.2"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</row>
    <row r="648" spans="25:42" x14ac:dyDescent="0.2"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</row>
    <row r="649" spans="25:42" x14ac:dyDescent="0.2"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</row>
    <row r="650" spans="25:42" x14ac:dyDescent="0.2"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</row>
    <row r="651" spans="25:42" x14ac:dyDescent="0.2"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</row>
    <row r="652" spans="25:42" x14ac:dyDescent="0.2"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</row>
    <row r="653" spans="25:42" x14ac:dyDescent="0.2"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</row>
    <row r="654" spans="25:42" x14ac:dyDescent="0.2"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</row>
    <row r="655" spans="25:42" x14ac:dyDescent="0.2"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</row>
    <row r="656" spans="25:42" x14ac:dyDescent="0.2"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</row>
    <row r="657" spans="25:42" x14ac:dyDescent="0.2"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</row>
    <row r="658" spans="25:42" x14ac:dyDescent="0.2"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</row>
    <row r="659" spans="25:42" x14ac:dyDescent="0.2"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</row>
    <row r="660" spans="25:42" x14ac:dyDescent="0.2"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</row>
    <row r="661" spans="25:42" x14ac:dyDescent="0.2"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</row>
    <row r="662" spans="25:42" x14ac:dyDescent="0.2"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</row>
    <row r="663" spans="25:42" x14ac:dyDescent="0.2"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</row>
    <row r="664" spans="25:42" x14ac:dyDescent="0.2"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</row>
    <row r="665" spans="25:42" x14ac:dyDescent="0.2"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</row>
    <row r="666" spans="25:42" x14ac:dyDescent="0.2"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</row>
    <row r="667" spans="25:42" x14ac:dyDescent="0.2"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</row>
    <row r="668" spans="25:42" x14ac:dyDescent="0.2"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</row>
    <row r="669" spans="25:42" x14ac:dyDescent="0.2"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</row>
    <row r="670" spans="25:42" x14ac:dyDescent="0.2"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</row>
    <row r="671" spans="25:42" x14ac:dyDescent="0.2"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</row>
    <row r="672" spans="25:42" x14ac:dyDescent="0.2"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</row>
    <row r="673" spans="25:42" x14ac:dyDescent="0.2"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</row>
    <row r="674" spans="25:42" x14ac:dyDescent="0.2"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</row>
    <row r="675" spans="25:42" x14ac:dyDescent="0.2"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</row>
    <row r="676" spans="25:42" x14ac:dyDescent="0.2"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</row>
    <row r="677" spans="25:42" x14ac:dyDescent="0.2"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</row>
    <row r="678" spans="25:42" x14ac:dyDescent="0.2"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</row>
    <row r="679" spans="25:42" x14ac:dyDescent="0.2"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</row>
    <row r="680" spans="25:42" x14ac:dyDescent="0.2"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</row>
    <row r="681" spans="25:42" x14ac:dyDescent="0.2"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</row>
    <row r="682" spans="25:42" x14ac:dyDescent="0.2"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</row>
    <row r="683" spans="25:42" x14ac:dyDescent="0.2"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</row>
    <row r="684" spans="25:42" x14ac:dyDescent="0.2"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</row>
    <row r="685" spans="25:42" x14ac:dyDescent="0.2"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</row>
    <row r="686" spans="25:42" x14ac:dyDescent="0.2"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</row>
    <row r="687" spans="25:42" x14ac:dyDescent="0.2"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</row>
    <row r="688" spans="25:42" x14ac:dyDescent="0.2"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</row>
    <row r="689" spans="25:42" x14ac:dyDescent="0.2"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</row>
    <row r="690" spans="25:42" x14ac:dyDescent="0.2"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</row>
    <row r="691" spans="25:42" x14ac:dyDescent="0.2"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</row>
    <row r="692" spans="25:42" x14ac:dyDescent="0.2"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</row>
    <row r="693" spans="25:42" x14ac:dyDescent="0.2"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</row>
    <row r="694" spans="25:42" x14ac:dyDescent="0.2"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</row>
    <row r="695" spans="25:42" x14ac:dyDescent="0.2"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</row>
    <row r="696" spans="25:42" x14ac:dyDescent="0.2"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</row>
    <row r="697" spans="25:42" x14ac:dyDescent="0.2"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</row>
    <row r="698" spans="25:42" x14ac:dyDescent="0.2"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</row>
    <row r="699" spans="25:42" x14ac:dyDescent="0.2"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</row>
    <row r="700" spans="25:42" x14ac:dyDescent="0.2"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</row>
    <row r="701" spans="25:42" x14ac:dyDescent="0.2"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</row>
    <row r="702" spans="25:42" x14ac:dyDescent="0.2"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</row>
    <row r="703" spans="25:42" x14ac:dyDescent="0.2"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</row>
    <row r="704" spans="25:42" x14ac:dyDescent="0.2"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</row>
    <row r="705" spans="25:42" x14ac:dyDescent="0.2"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</row>
    <row r="706" spans="25:42" x14ac:dyDescent="0.2"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</row>
    <row r="707" spans="25:42" x14ac:dyDescent="0.2"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</row>
    <row r="708" spans="25:42" x14ac:dyDescent="0.2"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</row>
    <row r="709" spans="25:42" x14ac:dyDescent="0.2"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</row>
    <row r="710" spans="25:42" x14ac:dyDescent="0.2"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</row>
    <row r="711" spans="25:42" x14ac:dyDescent="0.2"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</row>
    <row r="712" spans="25:42" x14ac:dyDescent="0.2"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</row>
    <row r="713" spans="25:42" x14ac:dyDescent="0.2"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</row>
    <row r="714" spans="25:42" x14ac:dyDescent="0.2"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</row>
    <row r="715" spans="25:42" x14ac:dyDescent="0.2"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</row>
    <row r="716" spans="25:42" x14ac:dyDescent="0.2"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</row>
    <row r="717" spans="25:42" x14ac:dyDescent="0.2"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</row>
    <row r="718" spans="25:42" x14ac:dyDescent="0.2"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</row>
    <row r="719" spans="25:42" x14ac:dyDescent="0.2"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</row>
    <row r="720" spans="25:42" x14ac:dyDescent="0.2"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</row>
    <row r="721" spans="25:42" x14ac:dyDescent="0.2"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</row>
    <row r="722" spans="25:42" x14ac:dyDescent="0.2"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</row>
    <row r="723" spans="25:42" x14ac:dyDescent="0.2"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</row>
    <row r="724" spans="25:42" x14ac:dyDescent="0.2"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</row>
    <row r="725" spans="25:42" x14ac:dyDescent="0.2"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</row>
    <row r="726" spans="25:42" x14ac:dyDescent="0.2"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</row>
    <row r="727" spans="25:42" x14ac:dyDescent="0.2"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</row>
    <row r="728" spans="25:42" x14ac:dyDescent="0.2"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</row>
    <row r="729" spans="25:42" x14ac:dyDescent="0.2"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</row>
    <row r="730" spans="25:42" x14ac:dyDescent="0.2"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</row>
    <row r="731" spans="25:42" x14ac:dyDescent="0.2"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</row>
    <row r="732" spans="25:42" x14ac:dyDescent="0.2"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</row>
    <row r="733" spans="25:42" x14ac:dyDescent="0.2"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</row>
    <row r="734" spans="25:42" x14ac:dyDescent="0.2"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</row>
    <row r="735" spans="25:42" x14ac:dyDescent="0.2"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</row>
    <row r="736" spans="25:42" x14ac:dyDescent="0.2"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</row>
    <row r="737" spans="25:42" x14ac:dyDescent="0.2"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</row>
    <row r="738" spans="25:42" x14ac:dyDescent="0.2"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</row>
    <row r="739" spans="25:42" x14ac:dyDescent="0.2"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</row>
    <row r="740" spans="25:42" x14ac:dyDescent="0.2"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</row>
    <row r="741" spans="25:42" x14ac:dyDescent="0.2"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</row>
    <row r="742" spans="25:42" x14ac:dyDescent="0.2"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</row>
    <row r="743" spans="25:42" x14ac:dyDescent="0.2"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</row>
    <row r="744" spans="25:42" x14ac:dyDescent="0.2"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</row>
    <row r="745" spans="25:42" x14ac:dyDescent="0.2"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</row>
    <row r="746" spans="25:42" x14ac:dyDescent="0.2"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</row>
    <row r="747" spans="25:42" x14ac:dyDescent="0.2"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</row>
    <row r="748" spans="25:42" x14ac:dyDescent="0.2"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</row>
    <row r="749" spans="25:42" x14ac:dyDescent="0.2"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</row>
    <row r="750" spans="25:42" x14ac:dyDescent="0.2"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</row>
    <row r="751" spans="25:42" x14ac:dyDescent="0.2"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</row>
    <row r="752" spans="25:42" x14ac:dyDescent="0.2"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</row>
    <row r="753" spans="25:42" x14ac:dyDescent="0.2"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</row>
    <row r="754" spans="25:42" x14ac:dyDescent="0.2"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</row>
    <row r="755" spans="25:42" x14ac:dyDescent="0.2"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</row>
    <row r="756" spans="25:42" x14ac:dyDescent="0.2"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</row>
    <row r="757" spans="25:42" x14ac:dyDescent="0.2"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</row>
    <row r="758" spans="25:42" x14ac:dyDescent="0.2"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</row>
    <row r="759" spans="25:42" x14ac:dyDescent="0.2"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</row>
    <row r="760" spans="25:42" x14ac:dyDescent="0.2"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</row>
    <row r="761" spans="25:42" x14ac:dyDescent="0.2"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</row>
    <row r="762" spans="25:42" x14ac:dyDescent="0.2"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</row>
    <row r="763" spans="25:42" x14ac:dyDescent="0.2"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</row>
    <row r="764" spans="25:42" x14ac:dyDescent="0.2"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</row>
    <row r="765" spans="25:42" x14ac:dyDescent="0.2"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</row>
    <row r="766" spans="25:42" x14ac:dyDescent="0.2"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</row>
    <row r="767" spans="25:42" x14ac:dyDescent="0.2"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</row>
    <row r="768" spans="25:42" x14ac:dyDescent="0.2"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</row>
    <row r="769" spans="25:42" x14ac:dyDescent="0.2"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</row>
    <row r="770" spans="25:42" x14ac:dyDescent="0.2"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</row>
    <row r="771" spans="25:42" x14ac:dyDescent="0.2"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</row>
    <row r="772" spans="25:42" x14ac:dyDescent="0.2"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</row>
    <row r="773" spans="25:42" x14ac:dyDescent="0.2"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</row>
    <row r="774" spans="25:42" x14ac:dyDescent="0.2"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</row>
    <row r="775" spans="25:42" x14ac:dyDescent="0.2"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</row>
    <row r="776" spans="25:42" x14ac:dyDescent="0.2"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</row>
    <row r="777" spans="25:42" x14ac:dyDescent="0.2"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</row>
    <row r="778" spans="25:42" x14ac:dyDescent="0.2"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</row>
    <row r="779" spans="25:42" x14ac:dyDescent="0.2"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</row>
    <row r="780" spans="25:42" x14ac:dyDescent="0.2"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</row>
    <row r="781" spans="25:42" x14ac:dyDescent="0.2"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</row>
    <row r="782" spans="25:42" x14ac:dyDescent="0.2"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</row>
    <row r="783" spans="25:42" x14ac:dyDescent="0.2"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</row>
    <row r="784" spans="25:42" x14ac:dyDescent="0.2"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</row>
    <row r="785" spans="25:42" x14ac:dyDescent="0.2"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</row>
    <row r="786" spans="25:42" x14ac:dyDescent="0.2"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</row>
    <row r="787" spans="25:42" x14ac:dyDescent="0.2"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</row>
    <row r="788" spans="25:42" x14ac:dyDescent="0.2"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</row>
    <row r="789" spans="25:42" x14ac:dyDescent="0.2"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</row>
    <row r="790" spans="25:42" x14ac:dyDescent="0.2"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</row>
    <row r="791" spans="25:42" x14ac:dyDescent="0.2"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</row>
    <row r="792" spans="25:42" x14ac:dyDescent="0.2"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</row>
    <row r="793" spans="25:42" x14ac:dyDescent="0.2"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</row>
    <row r="794" spans="25:42" x14ac:dyDescent="0.2">
      <c r="Y794" s="127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</row>
    <row r="795" spans="25:42" x14ac:dyDescent="0.2"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</row>
    <row r="796" spans="25:42" x14ac:dyDescent="0.2"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</row>
    <row r="797" spans="25:42" x14ac:dyDescent="0.2"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</row>
    <row r="798" spans="25:42" x14ac:dyDescent="0.2"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</row>
    <row r="799" spans="25:42" x14ac:dyDescent="0.2"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</row>
    <row r="800" spans="25:42" x14ac:dyDescent="0.2"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</row>
    <row r="801" spans="25:42" x14ac:dyDescent="0.2"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</row>
    <row r="802" spans="25:42" x14ac:dyDescent="0.2"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</row>
    <row r="803" spans="25:42" x14ac:dyDescent="0.2"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</row>
    <row r="804" spans="25:42" x14ac:dyDescent="0.2"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</row>
    <row r="805" spans="25:42" x14ac:dyDescent="0.2"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</row>
    <row r="806" spans="25:42" x14ac:dyDescent="0.2"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</row>
    <row r="807" spans="25:42" x14ac:dyDescent="0.2"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</row>
    <row r="808" spans="25:42" x14ac:dyDescent="0.2"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</row>
    <row r="809" spans="25:42" x14ac:dyDescent="0.2"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</row>
    <row r="810" spans="25:42" x14ac:dyDescent="0.2"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</row>
    <row r="811" spans="25:42" x14ac:dyDescent="0.2"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</row>
    <row r="812" spans="25:42" x14ac:dyDescent="0.2"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</row>
    <row r="813" spans="25:42" x14ac:dyDescent="0.2"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</row>
    <row r="814" spans="25:42" x14ac:dyDescent="0.2"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</row>
    <row r="815" spans="25:42" x14ac:dyDescent="0.2"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</row>
    <row r="816" spans="25:42" x14ac:dyDescent="0.2"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</row>
    <row r="817" spans="25:42" x14ac:dyDescent="0.2"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</row>
    <row r="818" spans="25:42" x14ac:dyDescent="0.2"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</row>
    <row r="819" spans="25:42" x14ac:dyDescent="0.2"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</row>
    <row r="820" spans="25:42" x14ac:dyDescent="0.2"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</row>
    <row r="821" spans="25:42" x14ac:dyDescent="0.2"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</row>
    <row r="822" spans="25:42" x14ac:dyDescent="0.2"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</row>
    <row r="823" spans="25:42" x14ac:dyDescent="0.2"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</row>
    <row r="824" spans="25:42" x14ac:dyDescent="0.2"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</row>
    <row r="825" spans="25:42" x14ac:dyDescent="0.2"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</row>
    <row r="826" spans="25:42" x14ac:dyDescent="0.2"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</row>
    <row r="827" spans="25:42" x14ac:dyDescent="0.2"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</row>
    <row r="828" spans="25:42" x14ac:dyDescent="0.2"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</row>
    <row r="829" spans="25:42" x14ac:dyDescent="0.2"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</row>
    <row r="830" spans="25:42" x14ac:dyDescent="0.2"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</row>
    <row r="831" spans="25:42" x14ac:dyDescent="0.2"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</row>
    <row r="832" spans="25:42" x14ac:dyDescent="0.2"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</row>
    <row r="833" spans="25:42" x14ac:dyDescent="0.2"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</row>
    <row r="834" spans="25:42" x14ac:dyDescent="0.2"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</row>
    <row r="835" spans="25:42" x14ac:dyDescent="0.2"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</row>
    <row r="836" spans="25:42" x14ac:dyDescent="0.2"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</row>
    <row r="837" spans="25:42" x14ac:dyDescent="0.2">
      <c r="Y837" s="127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</row>
    <row r="838" spans="25:42" x14ac:dyDescent="0.2"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</row>
    <row r="839" spans="25:42" x14ac:dyDescent="0.2"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</row>
    <row r="840" spans="25:42" x14ac:dyDescent="0.2"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</row>
    <row r="841" spans="25:42" x14ac:dyDescent="0.2"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</row>
    <row r="842" spans="25:42" x14ac:dyDescent="0.2"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</row>
    <row r="843" spans="25:42" x14ac:dyDescent="0.2"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</row>
    <row r="844" spans="25:42" x14ac:dyDescent="0.2"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</row>
    <row r="845" spans="25:42" x14ac:dyDescent="0.2"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</row>
    <row r="846" spans="25:42" x14ac:dyDescent="0.2"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</row>
    <row r="847" spans="25:42" x14ac:dyDescent="0.2"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</row>
    <row r="848" spans="25:42" x14ac:dyDescent="0.2"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</row>
    <row r="849" spans="25:42" x14ac:dyDescent="0.2"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</row>
    <row r="850" spans="25:42" x14ac:dyDescent="0.2"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</row>
    <row r="851" spans="25:42" x14ac:dyDescent="0.2">
      <c r="Y851" s="127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</row>
    <row r="852" spans="25:42" x14ac:dyDescent="0.2"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</row>
    <row r="853" spans="25:42" x14ac:dyDescent="0.2">
      <c r="Y853" s="127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</row>
    <row r="854" spans="25:42" x14ac:dyDescent="0.2"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</row>
    <row r="855" spans="25:42" x14ac:dyDescent="0.2"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</row>
    <row r="856" spans="25:42" x14ac:dyDescent="0.2"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</row>
    <row r="857" spans="25:42" x14ac:dyDescent="0.2"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</row>
    <row r="858" spans="25:42" x14ac:dyDescent="0.2"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</row>
    <row r="859" spans="25:42" x14ac:dyDescent="0.2"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</row>
    <row r="860" spans="25:42" x14ac:dyDescent="0.2"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</row>
    <row r="861" spans="25:42" x14ac:dyDescent="0.2"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</row>
    <row r="862" spans="25:42" x14ac:dyDescent="0.2"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</row>
    <row r="863" spans="25:42" x14ac:dyDescent="0.2">
      <c r="Y863" s="127"/>
      <c r="Z863" s="127"/>
      <c r="AA863" s="127"/>
      <c r="AB863" s="127"/>
      <c r="AC863" s="127"/>
      <c r="AD863" s="127"/>
      <c r="AE863" s="127"/>
      <c r="AF863" s="127"/>
      <c r="AG863" s="127"/>
      <c r="AH863" s="127"/>
      <c r="AI863" s="127"/>
      <c r="AJ863" s="127"/>
      <c r="AK863" s="127"/>
      <c r="AL863" s="127"/>
      <c r="AM863" s="127"/>
      <c r="AN863" s="127"/>
      <c r="AO863" s="127"/>
      <c r="AP863" s="127"/>
    </row>
    <row r="864" spans="25:42" x14ac:dyDescent="0.2">
      <c r="Y864" s="127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</row>
    <row r="865" spans="25:42" x14ac:dyDescent="0.2">
      <c r="Y865" s="127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</row>
    <row r="866" spans="25:42" x14ac:dyDescent="0.2"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</row>
    <row r="867" spans="25:42" x14ac:dyDescent="0.2"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</row>
    <row r="868" spans="25:42" x14ac:dyDescent="0.2"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</row>
    <row r="869" spans="25:42" x14ac:dyDescent="0.2">
      <c r="Y869" s="127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</row>
    <row r="870" spans="25:42" x14ac:dyDescent="0.2"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</row>
    <row r="871" spans="25:42" x14ac:dyDescent="0.2">
      <c r="Y871" s="127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</row>
    <row r="872" spans="25:42" x14ac:dyDescent="0.2">
      <c r="Y872" s="127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</row>
    <row r="873" spans="25:42" x14ac:dyDescent="0.2"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</row>
    <row r="874" spans="25:42" x14ac:dyDescent="0.2">
      <c r="Y874" s="127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</row>
    <row r="875" spans="25:42" x14ac:dyDescent="0.2">
      <c r="Y875" s="127"/>
      <c r="Z875" s="127"/>
      <c r="AA875" s="127"/>
      <c r="AB875" s="127"/>
      <c r="AC875" s="127"/>
      <c r="AD875" s="127"/>
      <c r="AE875" s="127"/>
      <c r="AF875" s="127"/>
      <c r="AG875" s="127"/>
      <c r="AH875" s="127"/>
      <c r="AI875" s="127"/>
      <c r="AJ875" s="127"/>
      <c r="AK875" s="127"/>
      <c r="AL875" s="127"/>
      <c r="AM875" s="127"/>
      <c r="AN875" s="127"/>
      <c r="AO875" s="127"/>
      <c r="AP875" s="127"/>
    </row>
    <row r="876" spans="25:42" x14ac:dyDescent="0.2"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</row>
    <row r="877" spans="25:42" x14ac:dyDescent="0.2">
      <c r="Y877" s="127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</row>
    <row r="878" spans="25:42" x14ac:dyDescent="0.2"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</row>
    <row r="879" spans="25:42" x14ac:dyDescent="0.2">
      <c r="Y879" s="127"/>
      <c r="Z879" s="127"/>
      <c r="AA879" s="127"/>
      <c r="AB879" s="127"/>
      <c r="AC879" s="127"/>
      <c r="AD879" s="127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</row>
    <row r="880" spans="25:42" x14ac:dyDescent="0.2"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</row>
    <row r="881" spans="25:42" x14ac:dyDescent="0.2">
      <c r="Y881" s="127"/>
      <c r="Z881" s="127"/>
      <c r="AA881" s="127"/>
      <c r="AB881" s="127"/>
      <c r="AC881" s="127"/>
      <c r="AD881" s="127"/>
      <c r="AE881" s="127"/>
      <c r="AF881" s="127"/>
      <c r="AG881" s="127"/>
      <c r="AH881" s="127"/>
      <c r="AI881" s="127"/>
      <c r="AJ881" s="127"/>
      <c r="AK881" s="127"/>
      <c r="AL881" s="127"/>
      <c r="AM881" s="127"/>
      <c r="AN881" s="127"/>
      <c r="AO881" s="127"/>
      <c r="AP881" s="127"/>
    </row>
    <row r="882" spans="25:42" x14ac:dyDescent="0.2">
      <c r="Y882" s="127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</row>
    <row r="883" spans="25:42" x14ac:dyDescent="0.2"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</row>
    <row r="884" spans="25:42" x14ac:dyDescent="0.2"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</row>
    <row r="885" spans="25:42" x14ac:dyDescent="0.2">
      <c r="Y885" s="127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</row>
    <row r="886" spans="25:42" x14ac:dyDescent="0.2"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</row>
    <row r="887" spans="25:42" x14ac:dyDescent="0.2">
      <c r="Y887" s="127"/>
      <c r="Z887" s="127"/>
      <c r="AA887" s="127"/>
      <c r="AB887" s="127"/>
      <c r="AC887" s="127"/>
      <c r="AD887" s="127"/>
      <c r="AE887" s="127"/>
      <c r="AF887" s="127"/>
      <c r="AG887" s="127"/>
      <c r="AH887" s="127"/>
      <c r="AI887" s="127"/>
      <c r="AJ887" s="127"/>
      <c r="AK887" s="127"/>
      <c r="AL887" s="127"/>
      <c r="AM887" s="127"/>
      <c r="AN887" s="127"/>
      <c r="AO887" s="127"/>
      <c r="AP887" s="127"/>
    </row>
    <row r="888" spans="25:42" x14ac:dyDescent="0.2"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</row>
    <row r="889" spans="25:42" x14ac:dyDescent="0.2">
      <c r="Y889" s="127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</row>
    <row r="890" spans="25:42" x14ac:dyDescent="0.2"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</row>
    <row r="891" spans="25:42" x14ac:dyDescent="0.2"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</row>
    <row r="892" spans="25:42" x14ac:dyDescent="0.2"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</row>
    <row r="893" spans="25:42" x14ac:dyDescent="0.2"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</row>
    <row r="894" spans="25:42" x14ac:dyDescent="0.2"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</row>
    <row r="895" spans="25:42" x14ac:dyDescent="0.2">
      <c r="Y895" s="127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</row>
    <row r="896" spans="25:42" x14ac:dyDescent="0.2"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</row>
    <row r="897" spans="25:42" x14ac:dyDescent="0.2">
      <c r="Y897" s="127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</row>
    <row r="898" spans="25:42" x14ac:dyDescent="0.2"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</row>
    <row r="899" spans="25:42" x14ac:dyDescent="0.2"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</row>
    <row r="900" spans="25:42" x14ac:dyDescent="0.2"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</row>
    <row r="901" spans="25:42" x14ac:dyDescent="0.2">
      <c r="Y901" s="127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</row>
    <row r="902" spans="25:42" x14ac:dyDescent="0.2"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</row>
    <row r="903" spans="25:42" x14ac:dyDescent="0.2">
      <c r="Y903" s="127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</row>
    <row r="904" spans="25:42" x14ac:dyDescent="0.2"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</row>
    <row r="905" spans="25:42" x14ac:dyDescent="0.2"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</row>
    <row r="906" spans="25:42" x14ac:dyDescent="0.2">
      <c r="Y906" s="127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</row>
    <row r="907" spans="25:42" x14ac:dyDescent="0.2"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</row>
    <row r="908" spans="25:42" x14ac:dyDescent="0.2"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</row>
    <row r="909" spans="25:42" x14ac:dyDescent="0.2"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</row>
    <row r="910" spans="25:42" x14ac:dyDescent="0.2">
      <c r="Y910" s="127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</row>
    <row r="911" spans="25:42" x14ac:dyDescent="0.2"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</row>
    <row r="912" spans="25:42" x14ac:dyDescent="0.2"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</row>
    <row r="913" spans="25:42" x14ac:dyDescent="0.2"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</row>
    <row r="914" spans="25:42" x14ac:dyDescent="0.2"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</row>
    <row r="915" spans="25:42" x14ac:dyDescent="0.2"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</row>
    <row r="916" spans="25:42" x14ac:dyDescent="0.2">
      <c r="Y916" s="127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</row>
    <row r="917" spans="25:42" x14ac:dyDescent="0.2">
      <c r="Y917" s="127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</row>
    <row r="918" spans="25:42" x14ac:dyDescent="0.2">
      <c r="Y918" s="127"/>
      <c r="Z918" s="127"/>
      <c r="AA918" s="127"/>
      <c r="AB918" s="127"/>
      <c r="AC918" s="127"/>
      <c r="AD918" s="127"/>
      <c r="AE918" s="127"/>
      <c r="AF918" s="127"/>
      <c r="AG918" s="127"/>
      <c r="AH918" s="127"/>
      <c r="AI918" s="127"/>
      <c r="AJ918" s="127"/>
      <c r="AK918" s="127"/>
      <c r="AL918" s="127"/>
      <c r="AM918" s="127"/>
      <c r="AN918" s="127"/>
      <c r="AO918" s="127"/>
      <c r="AP918" s="127"/>
    </row>
    <row r="919" spans="25:42" x14ac:dyDescent="0.2"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</row>
    <row r="920" spans="25:42" x14ac:dyDescent="0.2">
      <c r="Y920" s="127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</row>
    <row r="921" spans="25:42" x14ac:dyDescent="0.2">
      <c r="Y921" s="127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</row>
    <row r="922" spans="25:42" x14ac:dyDescent="0.2">
      <c r="Y922" s="127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</row>
    <row r="923" spans="25:42" x14ac:dyDescent="0.2">
      <c r="Y923" s="127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</row>
    <row r="924" spans="25:42" x14ac:dyDescent="0.2">
      <c r="Y924" s="127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</row>
    <row r="925" spans="25:42" x14ac:dyDescent="0.2">
      <c r="Y925" s="127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</row>
    <row r="926" spans="25:42" x14ac:dyDescent="0.2">
      <c r="Y926" s="127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</row>
    <row r="927" spans="25:42" x14ac:dyDescent="0.2"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</row>
    <row r="928" spans="25:42" x14ac:dyDescent="0.2">
      <c r="Y928" s="127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</row>
    <row r="929" spans="25:42" x14ac:dyDescent="0.2">
      <c r="Y929" s="127"/>
      <c r="Z929" s="127"/>
      <c r="AA929" s="127"/>
      <c r="AB929" s="127"/>
      <c r="AC929" s="127"/>
      <c r="AD929" s="127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</row>
    <row r="930" spans="25:42" x14ac:dyDescent="0.2">
      <c r="Y930" s="127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</row>
    <row r="931" spans="25:42" x14ac:dyDescent="0.2">
      <c r="Y931" s="127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</row>
    <row r="932" spans="25:42" x14ac:dyDescent="0.2">
      <c r="Y932" s="127"/>
      <c r="Z932" s="127"/>
      <c r="AA932" s="127"/>
      <c r="AB932" s="127"/>
      <c r="AC932" s="127"/>
      <c r="AD932" s="127"/>
      <c r="AE932" s="127"/>
      <c r="AF932" s="127"/>
      <c r="AG932" s="127"/>
      <c r="AH932" s="127"/>
      <c r="AI932" s="127"/>
      <c r="AJ932" s="127"/>
      <c r="AK932" s="127"/>
      <c r="AL932" s="127"/>
      <c r="AM932" s="127"/>
      <c r="AN932" s="127"/>
      <c r="AO932" s="127"/>
      <c r="AP932" s="127"/>
    </row>
    <row r="933" spans="25:42" x14ac:dyDescent="0.2">
      <c r="Y933" s="127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</row>
    <row r="934" spans="25:42" x14ac:dyDescent="0.2">
      <c r="Y934" s="127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</row>
    <row r="935" spans="25:42" x14ac:dyDescent="0.2">
      <c r="Y935" s="127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</row>
    <row r="936" spans="25:42" x14ac:dyDescent="0.2">
      <c r="Y936" s="127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</row>
    <row r="937" spans="25:42" x14ac:dyDescent="0.2">
      <c r="Y937" s="127"/>
      <c r="Z937" s="127"/>
      <c r="AA937" s="127"/>
      <c r="AB937" s="127"/>
      <c r="AC937" s="127"/>
      <c r="AD937" s="127"/>
      <c r="AE937" s="127"/>
      <c r="AF937" s="127"/>
      <c r="AG937" s="127"/>
      <c r="AH937" s="127"/>
      <c r="AI937" s="127"/>
      <c r="AJ937" s="127"/>
      <c r="AK937" s="127"/>
      <c r="AL937" s="127"/>
      <c r="AM937" s="127"/>
      <c r="AN937" s="127"/>
      <c r="AO937" s="127"/>
      <c r="AP937" s="127"/>
    </row>
    <row r="938" spans="25:42" x14ac:dyDescent="0.2">
      <c r="Y938" s="127"/>
      <c r="Z938" s="127"/>
      <c r="AA938" s="127"/>
      <c r="AB938" s="127"/>
      <c r="AC938" s="127"/>
      <c r="AD938" s="127"/>
      <c r="AE938" s="127"/>
      <c r="AF938" s="127"/>
      <c r="AG938" s="127"/>
      <c r="AH938" s="127"/>
      <c r="AI938" s="127"/>
      <c r="AJ938" s="127"/>
      <c r="AK938" s="127"/>
      <c r="AL938" s="127"/>
      <c r="AM938" s="127"/>
      <c r="AN938" s="127"/>
      <c r="AO938" s="127"/>
      <c r="AP938" s="127"/>
    </row>
    <row r="939" spans="25:42" x14ac:dyDescent="0.2"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</row>
    <row r="940" spans="25:42" x14ac:dyDescent="0.2">
      <c r="Y940" s="127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</row>
    <row r="941" spans="25:42" x14ac:dyDescent="0.2">
      <c r="Y941" s="127"/>
      <c r="Z941" s="127"/>
      <c r="AA941" s="127"/>
      <c r="AB941" s="127"/>
      <c r="AC941" s="127"/>
      <c r="AD941" s="127"/>
      <c r="AE941" s="127"/>
      <c r="AF941" s="127"/>
      <c r="AG941" s="127"/>
      <c r="AH941" s="127"/>
      <c r="AI941" s="127"/>
      <c r="AJ941" s="127"/>
      <c r="AK941" s="127"/>
      <c r="AL941" s="127"/>
      <c r="AM941" s="127"/>
      <c r="AN941" s="127"/>
      <c r="AO941" s="127"/>
      <c r="AP941" s="127"/>
    </row>
    <row r="942" spans="25:42" x14ac:dyDescent="0.2">
      <c r="Y942" s="127"/>
      <c r="Z942" s="127"/>
      <c r="AA942" s="127"/>
      <c r="AB942" s="127"/>
      <c r="AC942" s="127"/>
      <c r="AD942" s="127"/>
      <c r="AE942" s="127"/>
      <c r="AF942" s="127"/>
      <c r="AG942" s="127"/>
      <c r="AH942" s="127"/>
      <c r="AI942" s="127"/>
      <c r="AJ942" s="127"/>
      <c r="AK942" s="127"/>
      <c r="AL942" s="127"/>
      <c r="AM942" s="127"/>
      <c r="AN942" s="127"/>
      <c r="AO942" s="127"/>
      <c r="AP942" s="127"/>
    </row>
    <row r="943" spans="25:42" x14ac:dyDescent="0.2">
      <c r="Y943" s="127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</row>
    <row r="944" spans="25:42" x14ac:dyDescent="0.2">
      <c r="Y944" s="127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</row>
    <row r="945" spans="25:42" x14ac:dyDescent="0.2">
      <c r="Y945" s="127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</row>
    <row r="946" spans="25:42" x14ac:dyDescent="0.2">
      <c r="Y946" s="127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</row>
    <row r="947" spans="25:42" x14ac:dyDescent="0.2">
      <c r="Y947" s="127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</row>
    <row r="948" spans="25:42" x14ac:dyDescent="0.2"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</row>
    <row r="949" spans="25:42" x14ac:dyDescent="0.2"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</row>
    <row r="950" spans="25:42" x14ac:dyDescent="0.2"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</row>
    <row r="951" spans="25:42" x14ac:dyDescent="0.2"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</row>
    <row r="952" spans="25:42" x14ac:dyDescent="0.2"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</row>
    <row r="953" spans="25:42" x14ac:dyDescent="0.2">
      <c r="Y953" s="127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</row>
    <row r="954" spans="25:42" x14ac:dyDescent="0.2"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</row>
    <row r="955" spans="25:42" x14ac:dyDescent="0.2"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</row>
    <row r="956" spans="25:42" x14ac:dyDescent="0.2"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</row>
    <row r="957" spans="25:42" x14ac:dyDescent="0.2">
      <c r="Y957" s="127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</row>
    <row r="958" spans="25:42" x14ac:dyDescent="0.2">
      <c r="Y958" s="127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</row>
    <row r="959" spans="25:42" x14ac:dyDescent="0.2"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</row>
    <row r="960" spans="25:42" x14ac:dyDescent="0.2">
      <c r="Y960" s="127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</row>
    <row r="961" spans="25:42" x14ac:dyDescent="0.2"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</row>
    <row r="962" spans="25:42" x14ac:dyDescent="0.2">
      <c r="Y962" s="127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</row>
    <row r="963" spans="25:42" x14ac:dyDescent="0.2">
      <c r="Y963" s="127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</row>
    <row r="964" spans="25:42" x14ac:dyDescent="0.2"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</row>
    <row r="965" spans="25:42" x14ac:dyDescent="0.2">
      <c r="Y965" s="127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</row>
    <row r="966" spans="25:42" x14ac:dyDescent="0.2">
      <c r="Y966" s="127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</row>
    <row r="967" spans="25:42" x14ac:dyDescent="0.2"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</row>
    <row r="968" spans="25:42" x14ac:dyDescent="0.2"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</row>
    <row r="969" spans="25:42" x14ac:dyDescent="0.2"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</row>
    <row r="970" spans="25:42" x14ac:dyDescent="0.2"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</row>
    <row r="971" spans="25:42" x14ac:dyDescent="0.2"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</row>
    <row r="972" spans="25:42" x14ac:dyDescent="0.2"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</row>
    <row r="973" spans="25:42" x14ac:dyDescent="0.2"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</row>
    <row r="974" spans="25:42" x14ac:dyDescent="0.2">
      <c r="Y974" s="127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</row>
    <row r="975" spans="25:42" x14ac:dyDescent="0.2"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</row>
    <row r="976" spans="25:42" x14ac:dyDescent="0.2"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</row>
    <row r="977" spans="25:42" x14ac:dyDescent="0.2"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</row>
    <row r="978" spans="25:42" x14ac:dyDescent="0.2"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</row>
    <row r="979" spans="25:42" x14ac:dyDescent="0.2"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</row>
    <row r="980" spans="25:42" x14ac:dyDescent="0.2"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</row>
    <row r="981" spans="25:42" x14ac:dyDescent="0.2"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</row>
    <row r="982" spans="25:42" x14ac:dyDescent="0.2"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</row>
    <row r="983" spans="25:42" x14ac:dyDescent="0.2"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</row>
    <row r="984" spans="25:42" x14ac:dyDescent="0.2"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</row>
    <row r="985" spans="25:42" x14ac:dyDescent="0.2"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</row>
    <row r="986" spans="25:42" x14ac:dyDescent="0.2"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</row>
    <row r="987" spans="25:42" x14ac:dyDescent="0.2"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</row>
    <row r="988" spans="25:42" x14ac:dyDescent="0.2"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</row>
    <row r="989" spans="25:42" x14ac:dyDescent="0.2"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</row>
    <row r="990" spans="25:42" x14ac:dyDescent="0.2"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</row>
    <row r="991" spans="25:42" x14ac:dyDescent="0.2"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</row>
    <row r="992" spans="25:42" x14ac:dyDescent="0.2"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</row>
    <row r="993" spans="25:42" x14ac:dyDescent="0.2"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</row>
    <row r="994" spans="25:42" x14ac:dyDescent="0.2">
      <c r="Y994" s="127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</row>
    <row r="995" spans="25:42" x14ac:dyDescent="0.2"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</row>
    <row r="996" spans="25:42" x14ac:dyDescent="0.2">
      <c r="Y996" s="127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</row>
    <row r="997" spans="25:42" x14ac:dyDescent="0.2"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</row>
    <row r="998" spans="25:42" x14ac:dyDescent="0.2">
      <c r="Y998" s="127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</row>
    <row r="999" spans="25:42" x14ac:dyDescent="0.2"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</row>
    <row r="1000" spans="25:42" x14ac:dyDescent="0.2">
      <c r="Y1000" s="127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</row>
    <row r="1001" spans="25:42" x14ac:dyDescent="0.2">
      <c r="Y1001" s="127"/>
      <c r="Z1001" s="127"/>
      <c r="AA1001" s="127"/>
      <c r="AB1001" s="127"/>
      <c r="AC1001" s="127"/>
      <c r="AD1001" s="127"/>
      <c r="AE1001" s="127"/>
      <c r="AF1001" s="127"/>
      <c r="AG1001" s="127"/>
      <c r="AH1001" s="127"/>
      <c r="AI1001" s="127"/>
      <c r="AJ1001" s="127"/>
      <c r="AK1001" s="127"/>
      <c r="AL1001" s="127"/>
      <c r="AM1001" s="127"/>
      <c r="AN1001" s="127"/>
      <c r="AO1001" s="127"/>
      <c r="AP1001" s="127"/>
    </row>
    <row r="1002" spans="25:42" x14ac:dyDescent="0.2">
      <c r="Y1002" s="127"/>
      <c r="Z1002" s="127"/>
      <c r="AA1002" s="127"/>
      <c r="AB1002" s="127"/>
      <c r="AC1002" s="127"/>
      <c r="AD1002" s="127"/>
      <c r="AE1002" s="127"/>
      <c r="AF1002" s="127"/>
      <c r="AG1002" s="127"/>
      <c r="AH1002" s="127"/>
      <c r="AI1002" s="127"/>
      <c r="AJ1002" s="127"/>
      <c r="AK1002" s="127"/>
      <c r="AL1002" s="127"/>
      <c r="AM1002" s="127"/>
      <c r="AN1002" s="127"/>
      <c r="AO1002" s="127"/>
      <c r="AP1002" s="127"/>
    </row>
    <row r="1003" spans="25:42" x14ac:dyDescent="0.2">
      <c r="Y1003" s="127"/>
      <c r="Z1003" s="127"/>
      <c r="AA1003" s="127"/>
      <c r="AB1003" s="127"/>
      <c r="AC1003" s="127"/>
      <c r="AD1003" s="127"/>
      <c r="AE1003" s="127"/>
      <c r="AF1003" s="127"/>
      <c r="AG1003" s="127"/>
      <c r="AH1003" s="127"/>
      <c r="AI1003" s="127"/>
      <c r="AJ1003" s="127"/>
      <c r="AK1003" s="127"/>
      <c r="AL1003" s="127"/>
      <c r="AM1003" s="127"/>
      <c r="AN1003" s="127"/>
      <c r="AO1003" s="127"/>
      <c r="AP1003" s="127"/>
    </row>
    <row r="1004" spans="25:42" x14ac:dyDescent="0.2">
      <c r="Y1004" s="127"/>
      <c r="Z1004" s="127"/>
      <c r="AA1004" s="127"/>
      <c r="AB1004" s="127"/>
      <c r="AC1004" s="127"/>
      <c r="AD1004" s="127"/>
      <c r="AE1004" s="127"/>
      <c r="AF1004" s="127"/>
      <c r="AG1004" s="127"/>
      <c r="AH1004" s="127"/>
      <c r="AI1004" s="127"/>
      <c r="AJ1004" s="127"/>
      <c r="AK1004" s="127"/>
      <c r="AL1004" s="127"/>
      <c r="AM1004" s="127"/>
      <c r="AN1004" s="127"/>
      <c r="AO1004" s="127"/>
      <c r="AP1004" s="127"/>
    </row>
    <row r="1005" spans="25:42" x14ac:dyDescent="0.2">
      <c r="Y1005" s="127"/>
      <c r="Z1005" s="127"/>
      <c r="AA1005" s="127"/>
      <c r="AB1005" s="127"/>
      <c r="AC1005" s="127"/>
      <c r="AD1005" s="127"/>
      <c r="AE1005" s="127"/>
      <c r="AF1005" s="127"/>
      <c r="AG1005" s="127"/>
      <c r="AH1005" s="127"/>
      <c r="AI1005" s="127"/>
      <c r="AJ1005" s="127"/>
      <c r="AK1005" s="127"/>
      <c r="AL1005" s="127"/>
      <c r="AM1005" s="127"/>
      <c r="AN1005" s="127"/>
      <c r="AO1005" s="127"/>
      <c r="AP1005" s="127"/>
    </row>
    <row r="1006" spans="25:42" x14ac:dyDescent="0.2">
      <c r="Y1006" s="127"/>
      <c r="Z1006" s="127"/>
      <c r="AA1006" s="127"/>
      <c r="AB1006" s="127"/>
      <c r="AC1006" s="127"/>
      <c r="AD1006" s="127"/>
      <c r="AE1006" s="127"/>
      <c r="AF1006" s="127"/>
      <c r="AG1006" s="127"/>
      <c r="AH1006" s="127"/>
      <c r="AI1006" s="127"/>
      <c r="AJ1006" s="127"/>
      <c r="AK1006" s="127"/>
      <c r="AL1006" s="127"/>
      <c r="AM1006" s="127"/>
      <c r="AN1006" s="127"/>
      <c r="AO1006" s="127"/>
      <c r="AP1006" s="127"/>
    </row>
    <row r="1007" spans="25:42" x14ac:dyDescent="0.2">
      <c r="Y1007" s="127"/>
      <c r="Z1007" s="127"/>
      <c r="AA1007" s="127"/>
      <c r="AB1007" s="127"/>
      <c r="AC1007" s="127"/>
      <c r="AD1007" s="127"/>
      <c r="AE1007" s="127"/>
      <c r="AF1007" s="127"/>
      <c r="AG1007" s="127"/>
      <c r="AH1007" s="127"/>
      <c r="AI1007" s="127"/>
      <c r="AJ1007" s="127"/>
      <c r="AK1007" s="127"/>
      <c r="AL1007" s="127"/>
      <c r="AM1007" s="127"/>
      <c r="AN1007" s="127"/>
      <c r="AO1007" s="127"/>
      <c r="AP1007" s="127"/>
    </row>
    <row r="1008" spans="25:42" x14ac:dyDescent="0.2">
      <c r="Y1008" s="127"/>
      <c r="Z1008" s="127"/>
      <c r="AA1008" s="127"/>
      <c r="AB1008" s="127"/>
      <c r="AC1008" s="127"/>
      <c r="AD1008" s="127"/>
      <c r="AE1008" s="127"/>
      <c r="AF1008" s="127"/>
      <c r="AG1008" s="127"/>
      <c r="AH1008" s="127"/>
      <c r="AI1008" s="127"/>
      <c r="AJ1008" s="127"/>
      <c r="AK1008" s="127"/>
      <c r="AL1008" s="127"/>
      <c r="AM1008" s="127"/>
      <c r="AN1008" s="127"/>
      <c r="AO1008" s="127"/>
      <c r="AP1008" s="127"/>
    </row>
    <row r="1009" spans="25:42" x14ac:dyDescent="0.2">
      <c r="Y1009" s="127"/>
      <c r="Z1009" s="127"/>
      <c r="AA1009" s="127"/>
      <c r="AB1009" s="127"/>
      <c r="AC1009" s="127"/>
      <c r="AD1009" s="127"/>
      <c r="AE1009" s="127"/>
      <c r="AF1009" s="127"/>
      <c r="AG1009" s="127"/>
      <c r="AH1009" s="127"/>
      <c r="AI1009" s="127"/>
      <c r="AJ1009" s="127"/>
      <c r="AK1009" s="127"/>
      <c r="AL1009" s="127"/>
      <c r="AM1009" s="127"/>
      <c r="AN1009" s="127"/>
      <c r="AO1009" s="127"/>
      <c r="AP1009" s="127"/>
    </row>
    <row r="1010" spans="25:42" x14ac:dyDescent="0.2">
      <c r="Y1010" s="127"/>
      <c r="Z1010" s="127"/>
      <c r="AA1010" s="127"/>
      <c r="AB1010" s="127"/>
      <c r="AC1010" s="127"/>
      <c r="AD1010" s="127"/>
      <c r="AE1010" s="127"/>
      <c r="AF1010" s="127"/>
      <c r="AG1010" s="127"/>
      <c r="AH1010" s="127"/>
      <c r="AI1010" s="127"/>
      <c r="AJ1010" s="127"/>
      <c r="AK1010" s="127"/>
      <c r="AL1010" s="127"/>
      <c r="AM1010" s="127"/>
      <c r="AN1010" s="127"/>
      <c r="AO1010" s="127"/>
      <c r="AP1010" s="127"/>
    </row>
    <row r="1011" spans="25:42" x14ac:dyDescent="0.2">
      <c r="Y1011" s="127"/>
      <c r="Z1011" s="127"/>
      <c r="AA1011" s="127"/>
      <c r="AB1011" s="127"/>
      <c r="AC1011" s="127"/>
      <c r="AD1011" s="127"/>
      <c r="AE1011" s="127"/>
      <c r="AF1011" s="127"/>
      <c r="AG1011" s="127"/>
      <c r="AH1011" s="127"/>
      <c r="AI1011" s="127"/>
      <c r="AJ1011" s="127"/>
      <c r="AK1011" s="127"/>
      <c r="AL1011" s="127"/>
      <c r="AM1011" s="127"/>
      <c r="AN1011" s="127"/>
      <c r="AO1011" s="127"/>
      <c r="AP1011" s="127"/>
    </row>
    <row r="1012" spans="25:42" x14ac:dyDescent="0.2">
      <c r="Y1012" s="127"/>
      <c r="Z1012" s="127"/>
      <c r="AA1012" s="127"/>
      <c r="AB1012" s="127"/>
      <c r="AC1012" s="127"/>
      <c r="AD1012" s="127"/>
      <c r="AE1012" s="127"/>
      <c r="AF1012" s="127"/>
      <c r="AG1012" s="127"/>
      <c r="AH1012" s="127"/>
      <c r="AI1012" s="127"/>
      <c r="AJ1012" s="127"/>
      <c r="AK1012" s="127"/>
      <c r="AL1012" s="127"/>
      <c r="AM1012" s="127"/>
      <c r="AN1012" s="127"/>
      <c r="AO1012" s="127"/>
      <c r="AP1012" s="127"/>
    </row>
    <row r="1013" spans="25:42" x14ac:dyDescent="0.2">
      <c r="Y1013" s="127"/>
      <c r="Z1013" s="127"/>
      <c r="AA1013" s="127"/>
      <c r="AB1013" s="127"/>
      <c r="AC1013" s="127"/>
      <c r="AD1013" s="127"/>
      <c r="AE1013" s="127"/>
      <c r="AF1013" s="127"/>
      <c r="AG1013" s="127"/>
      <c r="AH1013" s="127"/>
      <c r="AI1013" s="127"/>
      <c r="AJ1013" s="127"/>
      <c r="AK1013" s="127"/>
      <c r="AL1013" s="127"/>
      <c r="AM1013" s="127"/>
      <c r="AN1013" s="127"/>
      <c r="AO1013" s="127"/>
      <c r="AP1013" s="127"/>
    </row>
    <row r="1014" spans="25:42" x14ac:dyDescent="0.2">
      <c r="Y1014" s="127"/>
      <c r="Z1014" s="127"/>
      <c r="AA1014" s="127"/>
      <c r="AB1014" s="127"/>
      <c r="AC1014" s="127"/>
      <c r="AD1014" s="127"/>
      <c r="AE1014" s="127"/>
      <c r="AF1014" s="127"/>
      <c r="AG1014" s="127"/>
      <c r="AH1014" s="127"/>
      <c r="AI1014" s="127"/>
      <c r="AJ1014" s="127"/>
      <c r="AK1014" s="127"/>
      <c r="AL1014" s="127"/>
      <c r="AM1014" s="127"/>
      <c r="AN1014" s="127"/>
      <c r="AO1014" s="127"/>
      <c r="AP1014" s="127"/>
    </row>
    <row r="1015" spans="25:42" x14ac:dyDescent="0.2">
      <c r="Y1015" s="127"/>
      <c r="Z1015" s="127"/>
      <c r="AA1015" s="127"/>
      <c r="AB1015" s="127"/>
      <c r="AC1015" s="127"/>
      <c r="AD1015" s="127"/>
      <c r="AE1015" s="127"/>
      <c r="AF1015" s="127"/>
      <c r="AG1015" s="127"/>
      <c r="AH1015" s="127"/>
      <c r="AI1015" s="127"/>
      <c r="AJ1015" s="127"/>
      <c r="AK1015" s="127"/>
      <c r="AL1015" s="127"/>
      <c r="AM1015" s="127"/>
      <c r="AN1015" s="127"/>
      <c r="AO1015" s="127"/>
      <c r="AP1015" s="127"/>
    </row>
    <row r="1016" spans="25:42" x14ac:dyDescent="0.2">
      <c r="Y1016" s="127"/>
      <c r="Z1016" s="127"/>
      <c r="AA1016" s="127"/>
      <c r="AB1016" s="127"/>
      <c r="AC1016" s="127"/>
      <c r="AD1016" s="127"/>
      <c r="AE1016" s="127"/>
      <c r="AF1016" s="127"/>
      <c r="AG1016" s="127"/>
      <c r="AH1016" s="127"/>
      <c r="AI1016" s="127"/>
      <c r="AJ1016" s="127"/>
      <c r="AK1016" s="127"/>
      <c r="AL1016" s="127"/>
      <c r="AM1016" s="127"/>
      <c r="AN1016" s="127"/>
      <c r="AO1016" s="127"/>
      <c r="AP1016" s="127"/>
    </row>
    <row r="1017" spans="25:42" x14ac:dyDescent="0.2">
      <c r="Y1017" s="127"/>
      <c r="Z1017" s="127"/>
      <c r="AA1017" s="127"/>
      <c r="AB1017" s="127"/>
      <c r="AC1017" s="127"/>
      <c r="AD1017" s="127"/>
      <c r="AE1017" s="127"/>
      <c r="AF1017" s="127"/>
      <c r="AG1017" s="127"/>
      <c r="AH1017" s="127"/>
      <c r="AI1017" s="127"/>
      <c r="AJ1017" s="127"/>
      <c r="AK1017" s="127"/>
      <c r="AL1017" s="127"/>
      <c r="AM1017" s="127"/>
      <c r="AN1017" s="127"/>
      <c r="AO1017" s="127"/>
      <c r="AP1017" s="127"/>
    </row>
    <row r="1018" spans="25:42" x14ac:dyDescent="0.2">
      <c r="Y1018" s="127"/>
      <c r="Z1018" s="127"/>
      <c r="AA1018" s="127"/>
      <c r="AB1018" s="127"/>
      <c r="AC1018" s="127"/>
      <c r="AD1018" s="127"/>
      <c r="AE1018" s="127"/>
      <c r="AF1018" s="127"/>
      <c r="AG1018" s="127"/>
      <c r="AH1018" s="127"/>
      <c r="AI1018" s="127"/>
      <c r="AJ1018" s="127"/>
      <c r="AK1018" s="127"/>
      <c r="AL1018" s="127"/>
      <c r="AM1018" s="127"/>
      <c r="AN1018" s="127"/>
      <c r="AO1018" s="127"/>
      <c r="AP1018" s="127"/>
    </row>
    <row r="1019" spans="25:42" x14ac:dyDescent="0.2">
      <c r="Y1019" s="127"/>
      <c r="Z1019" s="127"/>
      <c r="AA1019" s="127"/>
      <c r="AB1019" s="127"/>
      <c r="AC1019" s="127"/>
      <c r="AD1019" s="127"/>
      <c r="AE1019" s="127"/>
      <c r="AF1019" s="127"/>
      <c r="AG1019" s="127"/>
      <c r="AH1019" s="127"/>
      <c r="AI1019" s="127"/>
      <c r="AJ1019" s="127"/>
      <c r="AK1019" s="127"/>
      <c r="AL1019" s="127"/>
      <c r="AM1019" s="127"/>
      <c r="AN1019" s="127"/>
      <c r="AO1019" s="127"/>
      <c r="AP1019" s="127"/>
    </row>
    <row r="1020" spans="25:42" x14ac:dyDescent="0.2">
      <c r="Y1020" s="127"/>
      <c r="Z1020" s="127"/>
      <c r="AA1020" s="127"/>
      <c r="AB1020" s="127"/>
      <c r="AC1020" s="127"/>
      <c r="AD1020" s="127"/>
      <c r="AE1020" s="127"/>
      <c r="AF1020" s="127"/>
      <c r="AG1020" s="127"/>
      <c r="AH1020" s="127"/>
      <c r="AI1020" s="127"/>
      <c r="AJ1020" s="127"/>
      <c r="AK1020" s="127"/>
      <c r="AL1020" s="127"/>
      <c r="AM1020" s="127"/>
      <c r="AN1020" s="127"/>
      <c r="AO1020" s="127"/>
      <c r="AP1020" s="127"/>
    </row>
    <row r="1021" spans="25:42" x14ac:dyDescent="0.2">
      <c r="Y1021" s="127"/>
      <c r="Z1021" s="127"/>
      <c r="AA1021" s="127"/>
      <c r="AB1021" s="127"/>
      <c r="AC1021" s="127"/>
      <c r="AD1021" s="127"/>
      <c r="AE1021" s="127"/>
      <c r="AF1021" s="127"/>
      <c r="AG1021" s="127"/>
      <c r="AH1021" s="127"/>
      <c r="AI1021" s="127"/>
      <c r="AJ1021" s="127"/>
      <c r="AK1021" s="127"/>
      <c r="AL1021" s="127"/>
      <c r="AM1021" s="127"/>
      <c r="AN1021" s="127"/>
      <c r="AO1021" s="127"/>
      <c r="AP1021" s="127"/>
    </row>
    <row r="1022" spans="25:42" x14ac:dyDescent="0.2">
      <c r="Y1022" s="127"/>
      <c r="Z1022" s="127"/>
      <c r="AA1022" s="127"/>
      <c r="AB1022" s="127"/>
      <c r="AC1022" s="127"/>
      <c r="AD1022" s="127"/>
      <c r="AE1022" s="127"/>
      <c r="AF1022" s="127"/>
      <c r="AG1022" s="127"/>
      <c r="AH1022" s="127"/>
      <c r="AI1022" s="127"/>
      <c r="AJ1022" s="127"/>
      <c r="AK1022" s="127"/>
      <c r="AL1022" s="127"/>
      <c r="AM1022" s="127"/>
      <c r="AN1022" s="127"/>
      <c r="AO1022" s="127"/>
      <c r="AP1022" s="127"/>
    </row>
    <row r="1023" spans="25:42" x14ac:dyDescent="0.2">
      <c r="Y1023" s="127"/>
      <c r="Z1023" s="127"/>
      <c r="AA1023" s="127"/>
      <c r="AB1023" s="127"/>
      <c r="AC1023" s="127"/>
      <c r="AD1023" s="127"/>
      <c r="AE1023" s="127"/>
      <c r="AF1023" s="127"/>
      <c r="AG1023" s="127"/>
      <c r="AH1023" s="127"/>
      <c r="AI1023" s="127"/>
      <c r="AJ1023" s="127"/>
      <c r="AK1023" s="127"/>
      <c r="AL1023" s="127"/>
      <c r="AM1023" s="127"/>
      <c r="AN1023" s="127"/>
      <c r="AO1023" s="127"/>
      <c r="AP1023" s="127"/>
    </row>
    <row r="1024" spans="25:42" x14ac:dyDescent="0.2">
      <c r="Y1024" s="127"/>
      <c r="Z1024" s="127"/>
      <c r="AA1024" s="127"/>
      <c r="AB1024" s="127"/>
      <c r="AC1024" s="127"/>
      <c r="AD1024" s="127"/>
      <c r="AE1024" s="127"/>
      <c r="AF1024" s="127"/>
      <c r="AG1024" s="127"/>
      <c r="AH1024" s="127"/>
      <c r="AI1024" s="127"/>
      <c r="AJ1024" s="127"/>
      <c r="AK1024" s="127"/>
      <c r="AL1024" s="127"/>
      <c r="AM1024" s="127"/>
      <c r="AN1024" s="127"/>
      <c r="AO1024" s="127"/>
      <c r="AP1024" s="127"/>
    </row>
    <row r="1025" spans="25:42" x14ac:dyDescent="0.2">
      <c r="Y1025" s="127"/>
      <c r="Z1025" s="127"/>
      <c r="AA1025" s="127"/>
      <c r="AB1025" s="127"/>
      <c r="AC1025" s="127"/>
      <c r="AD1025" s="127"/>
      <c r="AE1025" s="127"/>
      <c r="AF1025" s="127"/>
      <c r="AG1025" s="127"/>
      <c r="AH1025" s="127"/>
      <c r="AI1025" s="127"/>
      <c r="AJ1025" s="127"/>
      <c r="AK1025" s="127"/>
      <c r="AL1025" s="127"/>
      <c r="AM1025" s="127"/>
      <c r="AN1025" s="127"/>
      <c r="AO1025" s="127"/>
      <c r="AP1025" s="127"/>
    </row>
    <row r="1026" spans="25:42" x14ac:dyDescent="0.2">
      <c r="Y1026" s="127"/>
      <c r="Z1026" s="127"/>
      <c r="AA1026" s="127"/>
      <c r="AB1026" s="127"/>
      <c r="AC1026" s="127"/>
      <c r="AD1026" s="127"/>
      <c r="AE1026" s="127"/>
      <c r="AF1026" s="127"/>
      <c r="AG1026" s="127"/>
      <c r="AH1026" s="127"/>
      <c r="AI1026" s="127"/>
      <c r="AJ1026" s="127"/>
      <c r="AK1026" s="127"/>
      <c r="AL1026" s="127"/>
      <c r="AM1026" s="127"/>
      <c r="AN1026" s="127"/>
      <c r="AO1026" s="127"/>
      <c r="AP1026" s="127"/>
    </row>
    <row r="1027" spans="25:42" x14ac:dyDescent="0.2">
      <c r="Y1027" s="127"/>
      <c r="Z1027" s="127"/>
      <c r="AA1027" s="127"/>
      <c r="AB1027" s="127"/>
      <c r="AC1027" s="127"/>
      <c r="AD1027" s="127"/>
      <c r="AE1027" s="127"/>
      <c r="AF1027" s="127"/>
      <c r="AG1027" s="127"/>
      <c r="AH1027" s="127"/>
      <c r="AI1027" s="127"/>
      <c r="AJ1027" s="127"/>
      <c r="AK1027" s="127"/>
      <c r="AL1027" s="127"/>
      <c r="AM1027" s="127"/>
      <c r="AN1027" s="127"/>
      <c r="AO1027" s="127"/>
      <c r="AP1027" s="127"/>
    </row>
    <row r="1028" spans="25:42" x14ac:dyDescent="0.2">
      <c r="Y1028" s="127"/>
      <c r="Z1028" s="127"/>
      <c r="AA1028" s="127"/>
      <c r="AB1028" s="127"/>
      <c r="AC1028" s="127"/>
      <c r="AD1028" s="127"/>
      <c r="AE1028" s="127"/>
      <c r="AF1028" s="127"/>
      <c r="AG1028" s="127"/>
      <c r="AH1028" s="127"/>
      <c r="AI1028" s="127"/>
      <c r="AJ1028" s="127"/>
      <c r="AK1028" s="127"/>
      <c r="AL1028" s="127"/>
      <c r="AM1028" s="127"/>
      <c r="AN1028" s="127"/>
      <c r="AO1028" s="127"/>
      <c r="AP1028" s="127"/>
    </row>
    <row r="1029" spans="25:42" x14ac:dyDescent="0.2">
      <c r="Y1029" s="127"/>
      <c r="Z1029" s="127"/>
      <c r="AA1029" s="127"/>
      <c r="AB1029" s="127"/>
      <c r="AC1029" s="127"/>
      <c r="AD1029" s="127"/>
      <c r="AE1029" s="127"/>
      <c r="AF1029" s="127"/>
      <c r="AG1029" s="127"/>
      <c r="AH1029" s="127"/>
      <c r="AI1029" s="127"/>
      <c r="AJ1029" s="127"/>
      <c r="AK1029" s="127"/>
      <c r="AL1029" s="127"/>
      <c r="AM1029" s="127"/>
      <c r="AN1029" s="127"/>
      <c r="AO1029" s="127"/>
      <c r="AP1029" s="127"/>
    </row>
    <row r="1030" spans="25:42" x14ac:dyDescent="0.2">
      <c r="Y1030" s="127"/>
      <c r="Z1030" s="127"/>
      <c r="AA1030" s="127"/>
      <c r="AB1030" s="127"/>
      <c r="AC1030" s="127"/>
      <c r="AD1030" s="127"/>
      <c r="AE1030" s="127"/>
      <c r="AF1030" s="127"/>
      <c r="AG1030" s="127"/>
      <c r="AH1030" s="127"/>
      <c r="AI1030" s="127"/>
      <c r="AJ1030" s="127"/>
      <c r="AK1030" s="127"/>
      <c r="AL1030" s="127"/>
      <c r="AM1030" s="127"/>
      <c r="AN1030" s="127"/>
      <c r="AO1030" s="127"/>
      <c r="AP1030" s="127"/>
    </row>
    <row r="1031" spans="25:42" x14ac:dyDescent="0.2">
      <c r="Y1031" s="127"/>
      <c r="Z1031" s="127"/>
      <c r="AA1031" s="127"/>
      <c r="AB1031" s="127"/>
      <c r="AC1031" s="127"/>
      <c r="AD1031" s="127"/>
      <c r="AE1031" s="127"/>
      <c r="AF1031" s="127"/>
      <c r="AG1031" s="127"/>
      <c r="AH1031" s="127"/>
      <c r="AI1031" s="127"/>
      <c r="AJ1031" s="127"/>
      <c r="AK1031" s="127"/>
      <c r="AL1031" s="127"/>
      <c r="AM1031" s="127"/>
      <c r="AN1031" s="127"/>
      <c r="AO1031" s="127"/>
      <c r="AP1031" s="127"/>
    </row>
    <row r="1032" spans="25:42" x14ac:dyDescent="0.2">
      <c r="Y1032" s="127"/>
      <c r="Z1032" s="127"/>
      <c r="AA1032" s="127"/>
      <c r="AB1032" s="127"/>
      <c r="AC1032" s="127"/>
      <c r="AD1032" s="127"/>
      <c r="AE1032" s="127"/>
      <c r="AF1032" s="127"/>
      <c r="AG1032" s="127"/>
      <c r="AH1032" s="127"/>
      <c r="AI1032" s="127"/>
      <c r="AJ1032" s="127"/>
      <c r="AK1032" s="127"/>
      <c r="AL1032" s="127"/>
      <c r="AM1032" s="127"/>
      <c r="AN1032" s="127"/>
      <c r="AO1032" s="127"/>
      <c r="AP1032" s="127"/>
    </row>
    <row r="1033" spans="25:42" x14ac:dyDescent="0.2">
      <c r="Y1033" s="127"/>
      <c r="Z1033" s="127"/>
      <c r="AA1033" s="127"/>
      <c r="AB1033" s="127"/>
      <c r="AC1033" s="127"/>
      <c r="AD1033" s="127"/>
      <c r="AE1033" s="127"/>
      <c r="AF1033" s="127"/>
      <c r="AG1033" s="127"/>
      <c r="AH1033" s="127"/>
      <c r="AI1033" s="127"/>
      <c r="AJ1033" s="127"/>
      <c r="AK1033" s="127"/>
      <c r="AL1033" s="127"/>
      <c r="AM1033" s="127"/>
      <c r="AN1033" s="127"/>
      <c r="AO1033" s="127"/>
      <c r="AP1033" s="127"/>
    </row>
    <row r="1034" spans="25:42" x14ac:dyDescent="0.2">
      <c r="Y1034" s="127"/>
      <c r="Z1034" s="127"/>
      <c r="AA1034" s="127"/>
      <c r="AB1034" s="127"/>
      <c r="AC1034" s="127"/>
      <c r="AD1034" s="127"/>
      <c r="AE1034" s="127"/>
      <c r="AF1034" s="127"/>
      <c r="AG1034" s="127"/>
      <c r="AH1034" s="127"/>
      <c r="AI1034" s="127"/>
      <c r="AJ1034" s="127"/>
      <c r="AK1034" s="127"/>
      <c r="AL1034" s="127"/>
      <c r="AM1034" s="127"/>
      <c r="AN1034" s="127"/>
      <c r="AO1034" s="127"/>
      <c r="AP1034" s="127"/>
    </row>
    <row r="1035" spans="25:42" x14ac:dyDescent="0.2">
      <c r="Y1035" s="127"/>
      <c r="Z1035" s="127"/>
      <c r="AA1035" s="127"/>
      <c r="AB1035" s="127"/>
      <c r="AC1035" s="127"/>
      <c r="AD1035" s="127"/>
      <c r="AE1035" s="127"/>
      <c r="AF1035" s="127"/>
      <c r="AG1035" s="127"/>
      <c r="AH1035" s="127"/>
      <c r="AI1035" s="127"/>
      <c r="AJ1035" s="127"/>
      <c r="AK1035" s="127"/>
      <c r="AL1035" s="127"/>
      <c r="AM1035" s="127"/>
      <c r="AN1035" s="127"/>
      <c r="AO1035" s="127"/>
      <c r="AP1035" s="127"/>
    </row>
    <row r="1036" spans="25:42" x14ac:dyDescent="0.2">
      <c r="Y1036" s="127"/>
      <c r="Z1036" s="127"/>
      <c r="AA1036" s="127"/>
      <c r="AB1036" s="127"/>
      <c r="AC1036" s="127"/>
      <c r="AD1036" s="127"/>
      <c r="AE1036" s="127"/>
      <c r="AF1036" s="127"/>
      <c r="AG1036" s="127"/>
      <c r="AH1036" s="127"/>
      <c r="AI1036" s="127"/>
      <c r="AJ1036" s="127"/>
      <c r="AK1036" s="127"/>
      <c r="AL1036" s="127"/>
      <c r="AM1036" s="127"/>
      <c r="AN1036" s="127"/>
      <c r="AO1036" s="127"/>
      <c r="AP1036" s="127"/>
    </row>
    <row r="1037" spans="25:42" x14ac:dyDescent="0.2">
      <c r="Y1037" s="127"/>
      <c r="Z1037" s="127"/>
      <c r="AA1037" s="127"/>
      <c r="AB1037" s="127"/>
      <c r="AC1037" s="127"/>
      <c r="AD1037" s="127"/>
      <c r="AE1037" s="127"/>
      <c r="AF1037" s="127"/>
      <c r="AG1037" s="127"/>
      <c r="AH1037" s="127"/>
      <c r="AI1037" s="127"/>
      <c r="AJ1037" s="127"/>
      <c r="AK1037" s="127"/>
      <c r="AL1037" s="127"/>
      <c r="AM1037" s="127"/>
      <c r="AN1037" s="127"/>
      <c r="AO1037" s="127"/>
      <c r="AP1037" s="127"/>
    </row>
    <row r="1038" spans="25:42" x14ac:dyDescent="0.2">
      <c r="Y1038" s="127"/>
      <c r="Z1038" s="127"/>
      <c r="AA1038" s="127"/>
      <c r="AB1038" s="127"/>
      <c r="AC1038" s="127"/>
      <c r="AD1038" s="127"/>
      <c r="AE1038" s="127"/>
      <c r="AF1038" s="127"/>
      <c r="AG1038" s="127"/>
      <c r="AH1038" s="127"/>
      <c r="AI1038" s="127"/>
      <c r="AJ1038" s="127"/>
      <c r="AK1038" s="127"/>
      <c r="AL1038" s="127"/>
      <c r="AM1038" s="127"/>
      <c r="AN1038" s="127"/>
      <c r="AO1038" s="127"/>
      <c r="AP1038" s="127"/>
    </row>
    <row r="1039" spans="25:42" x14ac:dyDescent="0.2">
      <c r="Y1039" s="127"/>
      <c r="Z1039" s="127"/>
      <c r="AA1039" s="127"/>
      <c r="AB1039" s="127"/>
      <c r="AC1039" s="127"/>
      <c r="AD1039" s="127"/>
      <c r="AE1039" s="127"/>
      <c r="AF1039" s="127"/>
      <c r="AG1039" s="127"/>
      <c r="AH1039" s="127"/>
      <c r="AI1039" s="127"/>
      <c r="AJ1039" s="127"/>
      <c r="AK1039" s="127"/>
      <c r="AL1039" s="127"/>
      <c r="AM1039" s="127"/>
      <c r="AN1039" s="127"/>
      <c r="AO1039" s="127"/>
      <c r="AP1039" s="127"/>
    </row>
    <row r="1040" spans="25:42" x14ac:dyDescent="0.2">
      <c r="Y1040" s="127"/>
      <c r="Z1040" s="127"/>
      <c r="AA1040" s="127"/>
      <c r="AB1040" s="127"/>
      <c r="AC1040" s="127"/>
      <c r="AD1040" s="127"/>
      <c r="AE1040" s="127"/>
      <c r="AF1040" s="127"/>
      <c r="AG1040" s="127"/>
      <c r="AH1040" s="127"/>
      <c r="AI1040" s="127"/>
      <c r="AJ1040" s="127"/>
      <c r="AK1040" s="127"/>
      <c r="AL1040" s="127"/>
      <c r="AM1040" s="127"/>
      <c r="AN1040" s="127"/>
      <c r="AO1040" s="127"/>
      <c r="AP1040" s="127"/>
    </row>
    <row r="1041" spans="25:42" x14ac:dyDescent="0.2">
      <c r="Y1041" s="127"/>
      <c r="Z1041" s="127"/>
      <c r="AA1041" s="127"/>
      <c r="AB1041" s="127"/>
      <c r="AC1041" s="127"/>
      <c r="AD1041" s="127"/>
      <c r="AE1041" s="127"/>
      <c r="AF1041" s="127"/>
      <c r="AG1041" s="127"/>
      <c r="AH1041" s="127"/>
      <c r="AI1041" s="127"/>
      <c r="AJ1041" s="127"/>
      <c r="AK1041" s="127"/>
      <c r="AL1041" s="127"/>
      <c r="AM1041" s="127"/>
      <c r="AN1041" s="127"/>
      <c r="AO1041" s="127"/>
      <c r="AP1041" s="127"/>
    </row>
    <row r="1042" spans="25:42" x14ac:dyDescent="0.2">
      <c r="Y1042" s="127"/>
      <c r="Z1042" s="127"/>
      <c r="AA1042" s="127"/>
      <c r="AB1042" s="127"/>
      <c r="AC1042" s="127"/>
      <c r="AD1042" s="127"/>
      <c r="AE1042" s="127"/>
      <c r="AF1042" s="127"/>
      <c r="AG1042" s="127"/>
      <c r="AH1042" s="127"/>
      <c r="AI1042" s="127"/>
      <c r="AJ1042" s="127"/>
      <c r="AK1042" s="127"/>
      <c r="AL1042" s="127"/>
      <c r="AM1042" s="127"/>
      <c r="AN1042" s="127"/>
      <c r="AO1042" s="127"/>
      <c r="AP1042" s="127"/>
    </row>
    <row r="1043" spans="25:42" x14ac:dyDescent="0.2">
      <c r="Y1043" s="127"/>
      <c r="Z1043" s="127"/>
      <c r="AA1043" s="127"/>
      <c r="AB1043" s="127"/>
      <c r="AC1043" s="127"/>
      <c r="AD1043" s="127"/>
      <c r="AE1043" s="127"/>
      <c r="AF1043" s="127"/>
      <c r="AG1043" s="127"/>
      <c r="AH1043" s="127"/>
      <c r="AI1043" s="127"/>
      <c r="AJ1043" s="127"/>
      <c r="AK1043" s="127"/>
      <c r="AL1043" s="127"/>
      <c r="AM1043" s="127"/>
      <c r="AN1043" s="127"/>
      <c r="AO1043" s="127"/>
      <c r="AP1043" s="127"/>
    </row>
    <row r="1044" spans="25:42" x14ac:dyDescent="0.2">
      <c r="Y1044" s="127"/>
      <c r="Z1044" s="127"/>
      <c r="AA1044" s="127"/>
      <c r="AB1044" s="127"/>
      <c r="AC1044" s="127"/>
      <c r="AD1044" s="127"/>
      <c r="AE1044" s="127"/>
      <c r="AF1044" s="127"/>
      <c r="AG1044" s="127"/>
      <c r="AH1044" s="127"/>
      <c r="AI1044" s="127"/>
      <c r="AJ1044" s="127"/>
      <c r="AK1044" s="127"/>
      <c r="AL1044" s="127"/>
      <c r="AM1044" s="127"/>
      <c r="AN1044" s="127"/>
      <c r="AO1044" s="127"/>
      <c r="AP1044" s="127"/>
    </row>
    <row r="1045" spans="25:42" x14ac:dyDescent="0.2">
      <c r="Y1045" s="127"/>
      <c r="Z1045" s="127"/>
      <c r="AA1045" s="127"/>
      <c r="AB1045" s="127"/>
      <c r="AC1045" s="127"/>
      <c r="AD1045" s="127"/>
      <c r="AE1045" s="127"/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</row>
    <row r="1046" spans="25:42" x14ac:dyDescent="0.2">
      <c r="Y1046" s="127"/>
      <c r="Z1046" s="127"/>
      <c r="AA1046" s="127"/>
      <c r="AB1046" s="127"/>
      <c r="AC1046" s="127"/>
      <c r="AD1046" s="127"/>
      <c r="AE1046" s="127"/>
      <c r="AF1046" s="127"/>
      <c r="AG1046" s="127"/>
      <c r="AH1046" s="127"/>
      <c r="AI1046" s="127"/>
      <c r="AJ1046" s="127"/>
      <c r="AK1046" s="127"/>
      <c r="AL1046" s="127"/>
      <c r="AM1046" s="127"/>
      <c r="AN1046" s="127"/>
      <c r="AO1046" s="127"/>
      <c r="AP1046" s="127"/>
    </row>
    <row r="1047" spans="25:42" x14ac:dyDescent="0.2">
      <c r="Y1047" s="127"/>
      <c r="Z1047" s="127"/>
      <c r="AA1047" s="127"/>
      <c r="AB1047" s="127"/>
      <c r="AC1047" s="127"/>
      <c r="AD1047" s="127"/>
      <c r="AE1047" s="127"/>
      <c r="AF1047" s="127"/>
      <c r="AG1047" s="127"/>
      <c r="AH1047" s="127"/>
      <c r="AI1047" s="127"/>
      <c r="AJ1047" s="127"/>
      <c r="AK1047" s="127"/>
      <c r="AL1047" s="127"/>
      <c r="AM1047" s="127"/>
      <c r="AN1047" s="127"/>
      <c r="AO1047" s="127"/>
      <c r="AP1047" s="127"/>
    </row>
    <row r="1048" spans="25:42" x14ac:dyDescent="0.2">
      <c r="Y1048" s="127"/>
      <c r="Z1048" s="127"/>
      <c r="AA1048" s="127"/>
      <c r="AB1048" s="127"/>
      <c r="AC1048" s="127"/>
      <c r="AD1048" s="127"/>
      <c r="AE1048" s="127"/>
      <c r="AF1048" s="127"/>
      <c r="AG1048" s="127"/>
      <c r="AH1048" s="127"/>
      <c r="AI1048" s="127"/>
      <c r="AJ1048" s="127"/>
      <c r="AK1048" s="127"/>
      <c r="AL1048" s="127"/>
      <c r="AM1048" s="127"/>
      <c r="AN1048" s="127"/>
      <c r="AO1048" s="127"/>
      <c r="AP1048" s="127"/>
    </row>
    <row r="1049" spans="25:42" x14ac:dyDescent="0.2">
      <c r="Y1049" s="127"/>
      <c r="Z1049" s="127"/>
      <c r="AA1049" s="127"/>
      <c r="AB1049" s="127"/>
      <c r="AC1049" s="127"/>
      <c r="AD1049" s="127"/>
      <c r="AE1049" s="127"/>
      <c r="AF1049" s="127"/>
      <c r="AG1049" s="127"/>
      <c r="AH1049" s="127"/>
      <c r="AI1049" s="127"/>
      <c r="AJ1049" s="127"/>
      <c r="AK1049" s="127"/>
      <c r="AL1049" s="127"/>
      <c r="AM1049" s="127"/>
      <c r="AN1049" s="127"/>
      <c r="AO1049" s="127"/>
      <c r="AP1049" s="127"/>
    </row>
    <row r="1050" spans="25:42" x14ac:dyDescent="0.2">
      <c r="Y1050" s="127"/>
      <c r="Z1050" s="127"/>
      <c r="AA1050" s="127"/>
      <c r="AB1050" s="127"/>
      <c r="AC1050" s="127"/>
      <c r="AD1050" s="127"/>
      <c r="AE1050" s="127"/>
      <c r="AF1050" s="127"/>
      <c r="AG1050" s="127"/>
      <c r="AH1050" s="127"/>
      <c r="AI1050" s="127"/>
      <c r="AJ1050" s="127"/>
      <c r="AK1050" s="127"/>
      <c r="AL1050" s="127"/>
      <c r="AM1050" s="127"/>
      <c r="AN1050" s="127"/>
      <c r="AO1050" s="127"/>
      <c r="AP1050" s="127"/>
    </row>
    <row r="1051" spans="25:42" x14ac:dyDescent="0.2">
      <c r="Y1051" s="127"/>
      <c r="Z1051" s="127"/>
      <c r="AA1051" s="127"/>
      <c r="AB1051" s="127"/>
      <c r="AC1051" s="127"/>
      <c r="AD1051" s="127"/>
      <c r="AE1051" s="127"/>
      <c r="AF1051" s="127"/>
      <c r="AG1051" s="127"/>
      <c r="AH1051" s="127"/>
      <c r="AI1051" s="127"/>
      <c r="AJ1051" s="127"/>
      <c r="AK1051" s="127"/>
      <c r="AL1051" s="127"/>
      <c r="AM1051" s="127"/>
      <c r="AN1051" s="127"/>
      <c r="AO1051" s="127"/>
      <c r="AP1051" s="127"/>
    </row>
    <row r="1052" spans="25:42" x14ac:dyDescent="0.2">
      <c r="Y1052" s="127"/>
      <c r="Z1052" s="127"/>
      <c r="AA1052" s="127"/>
      <c r="AB1052" s="127"/>
      <c r="AC1052" s="127"/>
      <c r="AD1052" s="127"/>
      <c r="AE1052" s="127"/>
      <c r="AF1052" s="127"/>
      <c r="AG1052" s="127"/>
      <c r="AH1052" s="127"/>
      <c r="AI1052" s="127"/>
      <c r="AJ1052" s="127"/>
      <c r="AK1052" s="127"/>
      <c r="AL1052" s="127"/>
      <c r="AM1052" s="127"/>
      <c r="AN1052" s="127"/>
      <c r="AO1052" s="127"/>
      <c r="AP1052" s="127"/>
    </row>
    <row r="1053" spans="25:42" x14ac:dyDescent="0.2">
      <c r="Y1053" s="127"/>
      <c r="Z1053" s="127"/>
      <c r="AA1053" s="127"/>
      <c r="AB1053" s="127"/>
      <c r="AC1053" s="127"/>
      <c r="AD1053" s="127"/>
      <c r="AE1053" s="127"/>
      <c r="AF1053" s="127"/>
      <c r="AG1053" s="127"/>
      <c r="AH1053" s="127"/>
      <c r="AI1053" s="127"/>
      <c r="AJ1053" s="127"/>
      <c r="AK1053" s="127"/>
      <c r="AL1053" s="127"/>
      <c r="AM1053" s="127"/>
      <c r="AN1053" s="127"/>
      <c r="AO1053" s="127"/>
      <c r="AP1053" s="127"/>
    </row>
    <row r="1054" spans="25:42" x14ac:dyDescent="0.2">
      <c r="Y1054" s="127"/>
      <c r="Z1054" s="127"/>
      <c r="AA1054" s="127"/>
      <c r="AB1054" s="127"/>
      <c r="AC1054" s="127"/>
      <c r="AD1054" s="127"/>
      <c r="AE1054" s="127"/>
      <c r="AF1054" s="127"/>
      <c r="AG1054" s="127"/>
      <c r="AH1054" s="127"/>
      <c r="AI1054" s="127"/>
      <c r="AJ1054" s="127"/>
      <c r="AK1054" s="127"/>
      <c r="AL1054" s="127"/>
      <c r="AM1054" s="127"/>
      <c r="AN1054" s="127"/>
      <c r="AO1054" s="127"/>
      <c r="AP1054" s="127"/>
    </row>
    <row r="1055" spans="25:42" x14ac:dyDescent="0.2">
      <c r="Y1055" s="127"/>
      <c r="Z1055" s="127"/>
      <c r="AA1055" s="127"/>
      <c r="AB1055" s="127"/>
      <c r="AC1055" s="127"/>
      <c r="AD1055" s="127"/>
      <c r="AE1055" s="127"/>
      <c r="AF1055" s="127"/>
      <c r="AG1055" s="127"/>
      <c r="AH1055" s="127"/>
      <c r="AI1055" s="127"/>
      <c r="AJ1055" s="127"/>
      <c r="AK1055" s="127"/>
      <c r="AL1055" s="127"/>
      <c r="AM1055" s="127"/>
      <c r="AN1055" s="127"/>
      <c r="AO1055" s="127"/>
      <c r="AP1055" s="127"/>
    </row>
    <row r="1056" spans="25:42" x14ac:dyDescent="0.2">
      <c r="Y1056" s="127"/>
      <c r="Z1056" s="127"/>
      <c r="AA1056" s="127"/>
      <c r="AB1056" s="127"/>
      <c r="AC1056" s="127"/>
      <c r="AD1056" s="127"/>
      <c r="AE1056" s="127"/>
      <c r="AF1056" s="127"/>
      <c r="AG1056" s="127"/>
      <c r="AH1056" s="127"/>
      <c r="AI1056" s="127"/>
      <c r="AJ1056" s="127"/>
      <c r="AK1056" s="127"/>
      <c r="AL1056" s="127"/>
      <c r="AM1056" s="127"/>
      <c r="AN1056" s="127"/>
      <c r="AO1056" s="127"/>
      <c r="AP1056" s="127"/>
    </row>
    <row r="1057" spans="25:42" x14ac:dyDescent="0.2">
      <c r="Y1057" s="127"/>
      <c r="Z1057" s="127"/>
      <c r="AA1057" s="127"/>
      <c r="AB1057" s="127"/>
      <c r="AC1057" s="127"/>
      <c r="AD1057" s="127"/>
      <c r="AE1057" s="127"/>
      <c r="AF1057" s="127"/>
      <c r="AG1057" s="127"/>
      <c r="AH1057" s="127"/>
      <c r="AI1057" s="127"/>
      <c r="AJ1057" s="127"/>
      <c r="AK1057" s="127"/>
      <c r="AL1057" s="127"/>
      <c r="AM1057" s="127"/>
      <c r="AN1057" s="127"/>
      <c r="AO1057" s="127"/>
      <c r="AP1057" s="127"/>
    </row>
    <row r="1058" spans="25:42" x14ac:dyDescent="0.2">
      <c r="Y1058" s="127"/>
      <c r="Z1058" s="127"/>
      <c r="AA1058" s="127"/>
      <c r="AB1058" s="127"/>
      <c r="AC1058" s="127"/>
      <c r="AD1058" s="127"/>
      <c r="AE1058" s="127"/>
      <c r="AF1058" s="127"/>
      <c r="AG1058" s="127"/>
      <c r="AH1058" s="127"/>
      <c r="AI1058" s="127"/>
      <c r="AJ1058" s="127"/>
      <c r="AK1058" s="127"/>
      <c r="AL1058" s="127"/>
      <c r="AM1058" s="127"/>
      <c r="AN1058" s="127"/>
      <c r="AO1058" s="127"/>
      <c r="AP1058" s="127"/>
    </row>
    <row r="1059" spans="25:42" x14ac:dyDescent="0.2">
      <c r="Y1059" s="127"/>
      <c r="Z1059" s="127"/>
      <c r="AA1059" s="127"/>
      <c r="AB1059" s="127"/>
      <c r="AC1059" s="127"/>
      <c r="AD1059" s="127"/>
      <c r="AE1059" s="127"/>
      <c r="AF1059" s="127"/>
      <c r="AG1059" s="127"/>
      <c r="AH1059" s="127"/>
      <c r="AI1059" s="127"/>
      <c r="AJ1059" s="127"/>
      <c r="AK1059" s="127"/>
      <c r="AL1059" s="127"/>
      <c r="AM1059" s="127"/>
      <c r="AN1059" s="127"/>
      <c r="AO1059" s="127"/>
      <c r="AP1059" s="127"/>
    </row>
    <row r="1060" spans="25:42" x14ac:dyDescent="0.2">
      <c r="Y1060" s="127"/>
      <c r="Z1060" s="127"/>
      <c r="AA1060" s="127"/>
      <c r="AB1060" s="127"/>
      <c r="AC1060" s="127"/>
      <c r="AD1060" s="127"/>
      <c r="AE1060" s="127"/>
      <c r="AF1060" s="127"/>
      <c r="AG1060" s="127"/>
      <c r="AH1060" s="127"/>
      <c r="AI1060" s="127"/>
      <c r="AJ1060" s="127"/>
      <c r="AK1060" s="127"/>
      <c r="AL1060" s="127"/>
      <c r="AM1060" s="127"/>
      <c r="AN1060" s="127"/>
      <c r="AO1060" s="127"/>
      <c r="AP1060" s="127"/>
    </row>
    <row r="1061" spans="25:42" x14ac:dyDescent="0.2">
      <c r="Y1061" s="127"/>
      <c r="Z1061" s="127"/>
      <c r="AA1061" s="127"/>
      <c r="AB1061" s="127"/>
      <c r="AC1061" s="127"/>
      <c r="AD1061" s="127"/>
      <c r="AE1061" s="127"/>
      <c r="AF1061" s="127"/>
      <c r="AG1061" s="127"/>
      <c r="AH1061" s="127"/>
      <c r="AI1061" s="127"/>
      <c r="AJ1061" s="127"/>
      <c r="AK1061" s="127"/>
      <c r="AL1061" s="127"/>
      <c r="AM1061" s="127"/>
      <c r="AN1061" s="127"/>
      <c r="AO1061" s="127"/>
      <c r="AP1061" s="127"/>
    </row>
    <row r="1062" spans="25:42" x14ac:dyDescent="0.2">
      <c r="Y1062" s="127"/>
      <c r="Z1062" s="127"/>
      <c r="AA1062" s="127"/>
      <c r="AB1062" s="127"/>
      <c r="AC1062" s="127"/>
      <c r="AD1062" s="127"/>
      <c r="AE1062" s="127"/>
      <c r="AF1062" s="127"/>
      <c r="AG1062" s="127"/>
      <c r="AH1062" s="127"/>
      <c r="AI1062" s="127"/>
      <c r="AJ1062" s="127"/>
      <c r="AK1062" s="127"/>
      <c r="AL1062" s="127"/>
      <c r="AM1062" s="127"/>
      <c r="AN1062" s="127"/>
      <c r="AO1062" s="127"/>
      <c r="AP1062" s="127"/>
    </row>
    <row r="1063" spans="25:42" x14ac:dyDescent="0.2">
      <c r="Y1063" s="127"/>
      <c r="Z1063" s="127"/>
      <c r="AA1063" s="127"/>
      <c r="AB1063" s="127"/>
      <c r="AC1063" s="127"/>
      <c r="AD1063" s="127"/>
      <c r="AE1063" s="127"/>
      <c r="AF1063" s="127"/>
      <c r="AG1063" s="127"/>
      <c r="AH1063" s="127"/>
      <c r="AI1063" s="127"/>
      <c r="AJ1063" s="127"/>
      <c r="AK1063" s="127"/>
      <c r="AL1063" s="127"/>
      <c r="AM1063" s="127"/>
      <c r="AN1063" s="127"/>
      <c r="AO1063" s="127"/>
      <c r="AP1063" s="127"/>
    </row>
    <row r="1064" spans="25:42" x14ac:dyDescent="0.2">
      <c r="Y1064" s="127"/>
      <c r="Z1064" s="127"/>
      <c r="AA1064" s="127"/>
      <c r="AB1064" s="127"/>
      <c r="AC1064" s="127"/>
      <c r="AD1064" s="127"/>
      <c r="AE1064" s="127"/>
      <c r="AF1064" s="127"/>
      <c r="AG1064" s="127"/>
      <c r="AH1064" s="127"/>
      <c r="AI1064" s="127"/>
      <c r="AJ1064" s="127"/>
      <c r="AK1064" s="127"/>
      <c r="AL1064" s="127"/>
      <c r="AM1064" s="127"/>
      <c r="AN1064" s="127"/>
      <c r="AO1064" s="127"/>
      <c r="AP1064" s="127"/>
    </row>
    <row r="1065" spans="25:42" x14ac:dyDescent="0.2">
      <c r="Y1065" s="127"/>
      <c r="Z1065" s="127"/>
      <c r="AA1065" s="127"/>
      <c r="AB1065" s="127"/>
      <c r="AC1065" s="127"/>
      <c r="AD1065" s="127"/>
      <c r="AE1065" s="127"/>
      <c r="AF1065" s="127"/>
      <c r="AG1065" s="127"/>
      <c r="AH1065" s="127"/>
      <c r="AI1065" s="127"/>
      <c r="AJ1065" s="127"/>
      <c r="AK1065" s="127"/>
      <c r="AL1065" s="127"/>
      <c r="AM1065" s="127"/>
      <c r="AN1065" s="127"/>
      <c r="AO1065" s="127"/>
      <c r="AP1065" s="127"/>
    </row>
    <row r="1066" spans="25:42" x14ac:dyDescent="0.2">
      <c r="Y1066" s="127"/>
      <c r="Z1066" s="127"/>
      <c r="AA1066" s="127"/>
      <c r="AB1066" s="127"/>
      <c r="AC1066" s="127"/>
      <c r="AD1066" s="127"/>
      <c r="AE1066" s="127"/>
      <c r="AF1066" s="127"/>
      <c r="AG1066" s="127"/>
      <c r="AH1066" s="127"/>
      <c r="AI1066" s="127"/>
      <c r="AJ1066" s="127"/>
      <c r="AK1066" s="127"/>
      <c r="AL1066" s="127"/>
      <c r="AM1066" s="127"/>
      <c r="AN1066" s="127"/>
      <c r="AO1066" s="127"/>
      <c r="AP1066" s="127"/>
    </row>
    <row r="1067" spans="25:42" x14ac:dyDescent="0.2">
      <c r="Y1067" s="127"/>
      <c r="Z1067" s="127"/>
      <c r="AA1067" s="127"/>
      <c r="AB1067" s="127"/>
      <c r="AC1067" s="127"/>
      <c r="AD1067" s="127"/>
      <c r="AE1067" s="127"/>
      <c r="AF1067" s="127"/>
      <c r="AG1067" s="127"/>
      <c r="AH1067" s="127"/>
      <c r="AI1067" s="127"/>
      <c r="AJ1067" s="127"/>
      <c r="AK1067" s="127"/>
      <c r="AL1067" s="127"/>
      <c r="AM1067" s="127"/>
      <c r="AN1067" s="127"/>
      <c r="AO1067" s="127"/>
      <c r="AP1067" s="127"/>
    </row>
    <row r="1068" spans="25:42" x14ac:dyDescent="0.2">
      <c r="Y1068" s="127"/>
      <c r="Z1068" s="127"/>
      <c r="AA1068" s="127"/>
      <c r="AB1068" s="127"/>
      <c r="AC1068" s="127"/>
      <c r="AD1068" s="127"/>
      <c r="AE1068" s="127"/>
      <c r="AF1068" s="127"/>
      <c r="AG1068" s="127"/>
      <c r="AH1068" s="127"/>
      <c r="AI1068" s="127"/>
      <c r="AJ1068" s="127"/>
      <c r="AK1068" s="127"/>
      <c r="AL1068" s="127"/>
      <c r="AM1068" s="127"/>
      <c r="AN1068" s="127"/>
      <c r="AO1068" s="127"/>
      <c r="AP1068" s="127"/>
    </row>
    <row r="1069" spans="25:42" x14ac:dyDescent="0.2">
      <c r="Y1069" s="127"/>
      <c r="Z1069" s="127"/>
      <c r="AA1069" s="127"/>
      <c r="AB1069" s="127"/>
      <c r="AC1069" s="127"/>
      <c r="AD1069" s="127"/>
      <c r="AE1069" s="127"/>
      <c r="AF1069" s="127"/>
      <c r="AG1069" s="127"/>
      <c r="AH1069" s="127"/>
      <c r="AI1069" s="127"/>
      <c r="AJ1069" s="127"/>
      <c r="AK1069" s="127"/>
      <c r="AL1069" s="127"/>
      <c r="AM1069" s="127"/>
      <c r="AN1069" s="127"/>
      <c r="AO1069" s="127"/>
      <c r="AP1069" s="127"/>
    </row>
    <row r="1070" spans="25:42" x14ac:dyDescent="0.2">
      <c r="Y1070" s="127"/>
      <c r="Z1070" s="127"/>
      <c r="AA1070" s="127"/>
      <c r="AB1070" s="127"/>
      <c r="AC1070" s="127"/>
      <c r="AD1070" s="127"/>
      <c r="AE1070" s="127"/>
      <c r="AF1070" s="127"/>
      <c r="AG1070" s="127"/>
      <c r="AH1070" s="127"/>
      <c r="AI1070" s="127"/>
      <c r="AJ1070" s="127"/>
      <c r="AK1070" s="127"/>
      <c r="AL1070" s="127"/>
      <c r="AM1070" s="127"/>
      <c r="AN1070" s="127"/>
      <c r="AO1070" s="127"/>
      <c r="AP1070" s="127"/>
    </row>
    <row r="1071" spans="25:42" x14ac:dyDescent="0.2">
      <c r="Y1071" s="127"/>
      <c r="Z1071" s="127"/>
      <c r="AA1071" s="127"/>
      <c r="AB1071" s="127"/>
      <c r="AC1071" s="127"/>
      <c r="AD1071" s="127"/>
      <c r="AE1071" s="127"/>
      <c r="AF1071" s="127"/>
      <c r="AG1071" s="127"/>
      <c r="AH1071" s="127"/>
      <c r="AI1071" s="127"/>
      <c r="AJ1071" s="127"/>
      <c r="AK1071" s="127"/>
      <c r="AL1071" s="127"/>
      <c r="AM1071" s="127"/>
      <c r="AN1071" s="127"/>
      <c r="AO1071" s="127"/>
      <c r="AP1071" s="127"/>
    </row>
    <row r="1072" spans="25:42" x14ac:dyDescent="0.2">
      <c r="Y1072" s="127"/>
      <c r="Z1072" s="127"/>
      <c r="AA1072" s="127"/>
      <c r="AB1072" s="127"/>
      <c r="AC1072" s="127"/>
      <c r="AD1072" s="127"/>
      <c r="AE1072" s="127"/>
      <c r="AF1072" s="127"/>
      <c r="AG1072" s="127"/>
      <c r="AH1072" s="127"/>
      <c r="AI1072" s="127"/>
      <c r="AJ1072" s="127"/>
      <c r="AK1072" s="127"/>
      <c r="AL1072" s="127"/>
      <c r="AM1072" s="127"/>
      <c r="AN1072" s="127"/>
      <c r="AO1072" s="127"/>
      <c r="AP1072" s="127"/>
    </row>
    <row r="1073" spans="25:42" x14ac:dyDescent="0.2">
      <c r="Y1073" s="127"/>
      <c r="Z1073" s="127"/>
      <c r="AA1073" s="127"/>
      <c r="AB1073" s="127"/>
      <c r="AC1073" s="127"/>
      <c r="AD1073" s="127"/>
      <c r="AE1073" s="127"/>
      <c r="AF1073" s="127"/>
      <c r="AG1073" s="127"/>
      <c r="AH1073" s="127"/>
      <c r="AI1073" s="127"/>
      <c r="AJ1073" s="127"/>
      <c r="AK1073" s="127"/>
      <c r="AL1073" s="127"/>
      <c r="AM1073" s="127"/>
      <c r="AN1073" s="127"/>
      <c r="AO1073" s="127"/>
      <c r="AP1073" s="127"/>
    </row>
    <row r="1074" spans="25:42" x14ac:dyDescent="0.2">
      <c r="Y1074" s="127"/>
      <c r="Z1074" s="127"/>
      <c r="AA1074" s="127"/>
      <c r="AB1074" s="127"/>
      <c r="AC1074" s="127"/>
      <c r="AD1074" s="127"/>
      <c r="AE1074" s="127"/>
      <c r="AF1074" s="127"/>
      <c r="AG1074" s="127"/>
      <c r="AH1074" s="127"/>
      <c r="AI1074" s="127"/>
      <c r="AJ1074" s="127"/>
      <c r="AK1074" s="127"/>
      <c r="AL1074" s="127"/>
      <c r="AM1074" s="127"/>
      <c r="AN1074" s="127"/>
      <c r="AO1074" s="127"/>
      <c r="AP1074" s="127"/>
    </row>
    <row r="1075" spans="25:42" x14ac:dyDescent="0.2">
      <c r="Y1075" s="127"/>
      <c r="Z1075" s="127"/>
      <c r="AA1075" s="127"/>
      <c r="AB1075" s="127"/>
      <c r="AC1075" s="127"/>
      <c r="AD1075" s="127"/>
      <c r="AE1075" s="127"/>
      <c r="AF1075" s="127"/>
      <c r="AG1075" s="127"/>
      <c r="AH1075" s="127"/>
      <c r="AI1075" s="127"/>
      <c r="AJ1075" s="127"/>
      <c r="AK1075" s="127"/>
      <c r="AL1075" s="127"/>
      <c r="AM1075" s="127"/>
      <c r="AN1075" s="127"/>
      <c r="AO1075" s="127"/>
      <c r="AP1075" s="127"/>
    </row>
    <row r="1076" spans="25:42" x14ac:dyDescent="0.2">
      <c r="Y1076" s="127"/>
      <c r="Z1076" s="127"/>
      <c r="AA1076" s="127"/>
      <c r="AB1076" s="127"/>
      <c r="AC1076" s="127"/>
      <c r="AD1076" s="127"/>
      <c r="AE1076" s="127"/>
      <c r="AF1076" s="127"/>
      <c r="AG1076" s="127"/>
      <c r="AH1076" s="127"/>
      <c r="AI1076" s="127"/>
      <c r="AJ1076" s="127"/>
      <c r="AK1076" s="127"/>
      <c r="AL1076" s="127"/>
      <c r="AM1076" s="127"/>
      <c r="AN1076" s="127"/>
      <c r="AO1076" s="127"/>
      <c r="AP1076" s="127"/>
    </row>
    <row r="1077" spans="25:42" x14ac:dyDescent="0.2">
      <c r="Y1077" s="127"/>
      <c r="Z1077" s="127"/>
      <c r="AA1077" s="127"/>
      <c r="AB1077" s="127"/>
      <c r="AC1077" s="127"/>
      <c r="AD1077" s="127"/>
      <c r="AE1077" s="127"/>
      <c r="AF1077" s="127"/>
      <c r="AG1077" s="127"/>
      <c r="AH1077" s="127"/>
      <c r="AI1077" s="127"/>
      <c r="AJ1077" s="127"/>
      <c r="AK1077" s="127"/>
      <c r="AL1077" s="127"/>
      <c r="AM1077" s="127"/>
      <c r="AN1077" s="127"/>
      <c r="AO1077" s="127"/>
      <c r="AP1077" s="127"/>
    </row>
    <row r="1078" spans="25:42" x14ac:dyDescent="0.2">
      <c r="Y1078" s="127"/>
      <c r="Z1078" s="127"/>
      <c r="AA1078" s="127"/>
      <c r="AB1078" s="127"/>
      <c r="AC1078" s="127"/>
      <c r="AD1078" s="127"/>
      <c r="AE1078" s="127"/>
      <c r="AF1078" s="127"/>
      <c r="AG1078" s="127"/>
      <c r="AH1078" s="127"/>
      <c r="AI1078" s="127"/>
      <c r="AJ1078" s="127"/>
      <c r="AK1078" s="127"/>
      <c r="AL1078" s="127"/>
      <c r="AM1078" s="127"/>
      <c r="AN1078" s="127"/>
      <c r="AO1078" s="127"/>
      <c r="AP1078" s="127"/>
    </row>
    <row r="1079" spans="25:42" x14ac:dyDescent="0.2">
      <c r="Y1079" s="127"/>
      <c r="Z1079" s="127"/>
      <c r="AA1079" s="127"/>
      <c r="AB1079" s="127"/>
      <c r="AC1079" s="127"/>
      <c r="AD1079" s="127"/>
      <c r="AE1079" s="127"/>
      <c r="AF1079" s="127"/>
      <c r="AG1079" s="127"/>
      <c r="AH1079" s="127"/>
      <c r="AI1079" s="127"/>
      <c r="AJ1079" s="127"/>
      <c r="AK1079" s="127"/>
      <c r="AL1079" s="127"/>
      <c r="AM1079" s="127"/>
      <c r="AN1079" s="127"/>
      <c r="AO1079" s="127"/>
      <c r="AP1079" s="127"/>
    </row>
    <row r="1080" spans="25:42" x14ac:dyDescent="0.2">
      <c r="Y1080" s="127"/>
      <c r="Z1080" s="127"/>
      <c r="AA1080" s="127"/>
      <c r="AB1080" s="127"/>
      <c r="AC1080" s="127"/>
      <c r="AD1080" s="127"/>
      <c r="AE1080" s="127"/>
      <c r="AF1080" s="127"/>
      <c r="AG1080" s="127"/>
      <c r="AH1080" s="127"/>
      <c r="AI1080" s="127"/>
      <c r="AJ1080" s="127"/>
      <c r="AK1080" s="127"/>
      <c r="AL1080" s="127"/>
      <c r="AM1080" s="127"/>
      <c r="AN1080" s="127"/>
      <c r="AO1080" s="127"/>
      <c r="AP1080" s="127"/>
    </row>
    <row r="1081" spans="25:42" x14ac:dyDescent="0.2">
      <c r="Y1081" s="127"/>
      <c r="Z1081" s="127"/>
      <c r="AA1081" s="127"/>
      <c r="AB1081" s="127"/>
      <c r="AC1081" s="127"/>
      <c r="AD1081" s="127"/>
      <c r="AE1081" s="127"/>
      <c r="AF1081" s="127"/>
      <c r="AG1081" s="127"/>
      <c r="AH1081" s="127"/>
      <c r="AI1081" s="127"/>
      <c r="AJ1081" s="127"/>
      <c r="AK1081" s="127"/>
      <c r="AL1081" s="127"/>
      <c r="AM1081" s="127"/>
      <c r="AN1081" s="127"/>
      <c r="AO1081" s="127"/>
      <c r="AP1081" s="127"/>
    </row>
    <row r="1082" spans="25:42" x14ac:dyDescent="0.2">
      <c r="Y1082" s="127"/>
      <c r="Z1082" s="127"/>
      <c r="AA1082" s="127"/>
      <c r="AB1082" s="127"/>
      <c r="AC1082" s="127"/>
      <c r="AD1082" s="127"/>
      <c r="AE1082" s="127"/>
      <c r="AF1082" s="127"/>
      <c r="AG1082" s="127"/>
      <c r="AH1082" s="127"/>
      <c r="AI1082" s="127"/>
      <c r="AJ1082" s="127"/>
      <c r="AK1082" s="127"/>
      <c r="AL1082" s="127"/>
      <c r="AM1082" s="127"/>
      <c r="AN1082" s="127"/>
      <c r="AO1082" s="127"/>
      <c r="AP1082" s="127"/>
    </row>
    <row r="1083" spans="25:42" x14ac:dyDescent="0.2">
      <c r="Y1083" s="127"/>
      <c r="Z1083" s="127"/>
      <c r="AA1083" s="127"/>
      <c r="AB1083" s="127"/>
      <c r="AC1083" s="127"/>
      <c r="AD1083" s="127"/>
      <c r="AE1083" s="127"/>
      <c r="AF1083" s="127"/>
      <c r="AG1083" s="127"/>
      <c r="AH1083" s="127"/>
      <c r="AI1083" s="127"/>
      <c r="AJ1083" s="127"/>
      <c r="AK1083" s="127"/>
      <c r="AL1083" s="127"/>
      <c r="AM1083" s="127"/>
      <c r="AN1083" s="127"/>
      <c r="AO1083" s="127"/>
      <c r="AP1083" s="127"/>
    </row>
    <row r="1084" spans="25:42" x14ac:dyDescent="0.2">
      <c r="Y1084" s="127"/>
      <c r="Z1084" s="127"/>
      <c r="AA1084" s="127"/>
      <c r="AB1084" s="127"/>
      <c r="AC1084" s="127"/>
      <c r="AD1084" s="127"/>
      <c r="AE1084" s="127"/>
      <c r="AF1084" s="127"/>
      <c r="AG1084" s="127"/>
      <c r="AH1084" s="127"/>
      <c r="AI1084" s="127"/>
      <c r="AJ1084" s="127"/>
      <c r="AK1084" s="127"/>
      <c r="AL1084" s="127"/>
      <c r="AM1084" s="127"/>
      <c r="AN1084" s="127"/>
      <c r="AO1084" s="127"/>
      <c r="AP1084" s="127"/>
    </row>
    <row r="1085" spans="25:42" x14ac:dyDescent="0.2">
      <c r="Y1085" s="127"/>
      <c r="Z1085" s="127"/>
      <c r="AA1085" s="127"/>
      <c r="AB1085" s="127"/>
      <c r="AC1085" s="127"/>
      <c r="AD1085" s="127"/>
      <c r="AE1085" s="127"/>
      <c r="AF1085" s="127"/>
      <c r="AG1085" s="127"/>
      <c r="AH1085" s="127"/>
      <c r="AI1085" s="127"/>
      <c r="AJ1085" s="127"/>
      <c r="AK1085" s="127"/>
      <c r="AL1085" s="127"/>
      <c r="AM1085" s="127"/>
      <c r="AN1085" s="127"/>
      <c r="AO1085" s="127"/>
      <c r="AP1085" s="127"/>
    </row>
    <row r="1086" spans="25:42" x14ac:dyDescent="0.2">
      <c r="Y1086" s="127"/>
      <c r="Z1086" s="127"/>
      <c r="AA1086" s="127"/>
      <c r="AB1086" s="127"/>
      <c r="AC1086" s="127"/>
      <c r="AD1086" s="127"/>
      <c r="AE1086" s="127"/>
      <c r="AF1086" s="127"/>
      <c r="AG1086" s="127"/>
      <c r="AH1086" s="127"/>
      <c r="AI1086" s="127"/>
      <c r="AJ1086" s="127"/>
      <c r="AK1086" s="127"/>
      <c r="AL1086" s="127"/>
      <c r="AM1086" s="127"/>
      <c r="AN1086" s="127"/>
      <c r="AO1086" s="127"/>
      <c r="AP1086" s="127"/>
    </row>
    <row r="1087" spans="25:42" x14ac:dyDescent="0.2">
      <c r="Y1087" s="127"/>
      <c r="Z1087" s="127"/>
      <c r="AA1087" s="127"/>
      <c r="AB1087" s="127"/>
      <c r="AC1087" s="127"/>
      <c r="AD1087" s="127"/>
      <c r="AE1087" s="127"/>
      <c r="AF1087" s="127"/>
      <c r="AG1087" s="127"/>
      <c r="AH1087" s="127"/>
      <c r="AI1087" s="127"/>
      <c r="AJ1087" s="127"/>
      <c r="AK1087" s="127"/>
      <c r="AL1087" s="127"/>
      <c r="AM1087" s="127"/>
      <c r="AN1087" s="127"/>
      <c r="AO1087" s="127"/>
      <c r="AP1087" s="127"/>
    </row>
    <row r="1088" spans="25:42" x14ac:dyDescent="0.2">
      <c r="Y1088" s="127"/>
      <c r="Z1088" s="127"/>
      <c r="AA1088" s="127"/>
      <c r="AB1088" s="127"/>
      <c r="AC1088" s="127"/>
      <c r="AD1088" s="127"/>
      <c r="AE1088" s="127"/>
      <c r="AF1088" s="127"/>
      <c r="AG1088" s="127"/>
      <c r="AH1088" s="127"/>
      <c r="AI1088" s="127"/>
      <c r="AJ1088" s="127"/>
      <c r="AK1088" s="127"/>
      <c r="AL1088" s="127"/>
      <c r="AM1088" s="127"/>
      <c r="AN1088" s="127"/>
      <c r="AO1088" s="127"/>
      <c r="AP1088" s="127"/>
    </row>
    <row r="1089" spans="25:42" x14ac:dyDescent="0.2">
      <c r="Y1089" s="127"/>
      <c r="Z1089" s="127"/>
      <c r="AA1089" s="127"/>
      <c r="AB1089" s="127"/>
      <c r="AC1089" s="127"/>
      <c r="AD1089" s="127"/>
      <c r="AE1089" s="127"/>
      <c r="AF1089" s="127"/>
      <c r="AG1089" s="127"/>
      <c r="AH1089" s="127"/>
      <c r="AI1089" s="127"/>
      <c r="AJ1089" s="127"/>
      <c r="AK1089" s="127"/>
      <c r="AL1089" s="127"/>
      <c r="AM1089" s="127"/>
      <c r="AN1089" s="127"/>
      <c r="AO1089" s="127"/>
      <c r="AP1089" s="127"/>
    </row>
    <row r="1090" spans="25:42" x14ac:dyDescent="0.2">
      <c r="Y1090" s="127"/>
      <c r="Z1090" s="127"/>
      <c r="AA1090" s="127"/>
      <c r="AB1090" s="127"/>
      <c r="AC1090" s="127"/>
      <c r="AD1090" s="127"/>
      <c r="AE1090" s="127"/>
      <c r="AF1090" s="127"/>
      <c r="AG1090" s="127"/>
      <c r="AH1090" s="127"/>
      <c r="AI1090" s="127"/>
      <c r="AJ1090" s="127"/>
      <c r="AK1090" s="127"/>
      <c r="AL1090" s="127"/>
      <c r="AM1090" s="127"/>
      <c r="AN1090" s="127"/>
      <c r="AO1090" s="127"/>
      <c r="AP1090" s="127"/>
    </row>
    <row r="1091" spans="25:42" x14ac:dyDescent="0.2">
      <c r="Y1091" s="127"/>
      <c r="Z1091" s="127"/>
      <c r="AA1091" s="127"/>
      <c r="AB1091" s="127"/>
      <c r="AC1091" s="127"/>
      <c r="AD1091" s="127"/>
      <c r="AE1091" s="127"/>
      <c r="AF1091" s="127"/>
      <c r="AG1091" s="127"/>
      <c r="AH1091" s="127"/>
      <c r="AI1091" s="127"/>
      <c r="AJ1091" s="127"/>
      <c r="AK1091" s="127"/>
      <c r="AL1091" s="127"/>
      <c r="AM1091" s="127"/>
      <c r="AN1091" s="127"/>
      <c r="AO1091" s="127"/>
      <c r="AP1091" s="127"/>
    </row>
    <row r="1092" spans="25:42" x14ac:dyDescent="0.2">
      <c r="Y1092" s="127"/>
      <c r="Z1092" s="127"/>
      <c r="AA1092" s="127"/>
      <c r="AB1092" s="127"/>
      <c r="AC1092" s="127"/>
      <c r="AD1092" s="127"/>
      <c r="AE1092" s="127"/>
      <c r="AF1092" s="127"/>
      <c r="AG1092" s="127"/>
      <c r="AH1092" s="127"/>
      <c r="AI1092" s="127"/>
      <c r="AJ1092" s="127"/>
      <c r="AK1092" s="127"/>
      <c r="AL1092" s="127"/>
      <c r="AM1092" s="127"/>
      <c r="AN1092" s="127"/>
      <c r="AO1092" s="127"/>
      <c r="AP1092" s="127"/>
    </row>
    <row r="1093" spans="25:42" x14ac:dyDescent="0.2">
      <c r="Y1093" s="127"/>
      <c r="Z1093" s="127"/>
      <c r="AA1093" s="127"/>
      <c r="AB1093" s="127"/>
      <c r="AC1093" s="127"/>
      <c r="AD1093" s="127"/>
      <c r="AE1093" s="127"/>
      <c r="AF1093" s="127"/>
      <c r="AG1093" s="127"/>
      <c r="AH1093" s="127"/>
      <c r="AI1093" s="127"/>
      <c r="AJ1093" s="127"/>
      <c r="AK1093" s="127"/>
      <c r="AL1093" s="127"/>
      <c r="AM1093" s="127"/>
      <c r="AN1093" s="127"/>
      <c r="AO1093" s="127"/>
      <c r="AP1093" s="127"/>
    </row>
    <row r="1094" spans="25:42" x14ac:dyDescent="0.2">
      <c r="Y1094" s="127"/>
      <c r="Z1094" s="127"/>
      <c r="AA1094" s="127"/>
      <c r="AB1094" s="127"/>
      <c r="AC1094" s="127"/>
      <c r="AD1094" s="127"/>
      <c r="AE1094" s="127"/>
      <c r="AF1094" s="127"/>
      <c r="AG1094" s="127"/>
      <c r="AH1094" s="127"/>
      <c r="AI1094" s="127"/>
      <c r="AJ1094" s="127"/>
      <c r="AK1094" s="127"/>
      <c r="AL1094" s="127"/>
      <c r="AM1094" s="127"/>
      <c r="AN1094" s="127"/>
      <c r="AO1094" s="127"/>
      <c r="AP1094" s="127"/>
    </row>
    <row r="1095" spans="25:42" x14ac:dyDescent="0.2">
      <c r="Y1095" s="127"/>
      <c r="Z1095" s="127"/>
      <c r="AA1095" s="127"/>
      <c r="AB1095" s="127"/>
      <c r="AC1095" s="127"/>
      <c r="AD1095" s="127"/>
      <c r="AE1095" s="127"/>
      <c r="AF1095" s="127"/>
      <c r="AG1095" s="127"/>
      <c r="AH1095" s="127"/>
      <c r="AI1095" s="127"/>
      <c r="AJ1095" s="127"/>
      <c r="AK1095" s="127"/>
      <c r="AL1095" s="127"/>
      <c r="AM1095" s="127"/>
      <c r="AN1095" s="127"/>
      <c r="AO1095" s="127"/>
      <c r="AP1095" s="127"/>
    </row>
    <row r="1096" spans="25:42" x14ac:dyDescent="0.2">
      <c r="Y1096" s="127"/>
      <c r="Z1096" s="127"/>
      <c r="AA1096" s="127"/>
      <c r="AB1096" s="127"/>
      <c r="AC1096" s="127"/>
      <c r="AD1096" s="127"/>
      <c r="AE1096" s="127"/>
      <c r="AF1096" s="127"/>
      <c r="AG1096" s="127"/>
      <c r="AH1096" s="127"/>
      <c r="AI1096" s="127"/>
      <c r="AJ1096" s="127"/>
      <c r="AK1096" s="127"/>
      <c r="AL1096" s="127"/>
      <c r="AM1096" s="127"/>
      <c r="AN1096" s="127"/>
      <c r="AO1096" s="127"/>
      <c r="AP1096" s="127"/>
    </row>
    <row r="1097" spans="25:42" x14ac:dyDescent="0.2">
      <c r="Y1097" s="127"/>
      <c r="Z1097" s="127"/>
      <c r="AA1097" s="127"/>
      <c r="AB1097" s="127"/>
      <c r="AC1097" s="127"/>
      <c r="AD1097" s="127"/>
      <c r="AE1097" s="127"/>
      <c r="AF1097" s="127"/>
      <c r="AG1097" s="127"/>
      <c r="AH1097" s="127"/>
      <c r="AI1097" s="127"/>
      <c r="AJ1097" s="127"/>
      <c r="AK1097" s="127"/>
      <c r="AL1097" s="127"/>
      <c r="AM1097" s="127"/>
      <c r="AN1097" s="127"/>
      <c r="AO1097" s="127"/>
      <c r="AP1097" s="127"/>
    </row>
    <row r="1098" spans="25:42" x14ac:dyDescent="0.2">
      <c r="Y1098" s="127"/>
      <c r="Z1098" s="127"/>
      <c r="AA1098" s="127"/>
      <c r="AB1098" s="127"/>
      <c r="AC1098" s="127"/>
      <c r="AD1098" s="127"/>
      <c r="AE1098" s="127"/>
      <c r="AF1098" s="127"/>
      <c r="AG1098" s="127"/>
      <c r="AH1098" s="127"/>
      <c r="AI1098" s="127"/>
      <c r="AJ1098" s="127"/>
      <c r="AK1098" s="127"/>
      <c r="AL1098" s="127"/>
      <c r="AM1098" s="127"/>
      <c r="AN1098" s="127"/>
      <c r="AO1098" s="127"/>
      <c r="AP1098" s="127"/>
    </row>
    <row r="1099" spans="25:42" x14ac:dyDescent="0.2">
      <c r="Y1099" s="127"/>
      <c r="Z1099" s="127"/>
      <c r="AA1099" s="127"/>
      <c r="AB1099" s="127"/>
      <c r="AC1099" s="127"/>
      <c r="AD1099" s="127"/>
      <c r="AE1099" s="127"/>
      <c r="AF1099" s="127"/>
      <c r="AG1099" s="127"/>
      <c r="AH1099" s="127"/>
      <c r="AI1099" s="127"/>
      <c r="AJ1099" s="127"/>
      <c r="AK1099" s="127"/>
      <c r="AL1099" s="127"/>
      <c r="AM1099" s="127"/>
      <c r="AN1099" s="127"/>
      <c r="AO1099" s="127"/>
      <c r="AP1099" s="127"/>
    </row>
    <row r="1100" spans="25:42" x14ac:dyDescent="0.2">
      <c r="Y1100" s="127"/>
      <c r="Z1100" s="127"/>
      <c r="AA1100" s="127"/>
      <c r="AB1100" s="127"/>
      <c r="AC1100" s="127"/>
      <c r="AD1100" s="127"/>
      <c r="AE1100" s="127"/>
      <c r="AF1100" s="127"/>
      <c r="AG1100" s="127"/>
      <c r="AH1100" s="127"/>
      <c r="AI1100" s="127"/>
      <c r="AJ1100" s="127"/>
      <c r="AK1100" s="127"/>
      <c r="AL1100" s="127"/>
      <c r="AM1100" s="127"/>
      <c r="AN1100" s="127"/>
      <c r="AO1100" s="127"/>
      <c r="AP1100" s="127"/>
    </row>
    <row r="1101" spans="25:42" x14ac:dyDescent="0.2">
      <c r="Y1101" s="127"/>
      <c r="Z1101" s="127"/>
      <c r="AA1101" s="127"/>
      <c r="AB1101" s="127"/>
      <c r="AC1101" s="127"/>
      <c r="AD1101" s="127"/>
      <c r="AE1101" s="127"/>
      <c r="AF1101" s="127"/>
      <c r="AG1101" s="127"/>
      <c r="AH1101" s="127"/>
      <c r="AI1101" s="127"/>
      <c r="AJ1101" s="127"/>
      <c r="AK1101" s="127"/>
      <c r="AL1101" s="127"/>
      <c r="AM1101" s="127"/>
      <c r="AN1101" s="127"/>
      <c r="AO1101" s="127"/>
      <c r="AP1101" s="127"/>
    </row>
    <row r="1102" spans="25:42" x14ac:dyDescent="0.2">
      <c r="Y1102" s="127"/>
      <c r="Z1102" s="127"/>
      <c r="AA1102" s="127"/>
      <c r="AB1102" s="127"/>
      <c r="AC1102" s="127"/>
      <c r="AD1102" s="127"/>
      <c r="AE1102" s="127"/>
      <c r="AF1102" s="127"/>
      <c r="AG1102" s="127"/>
      <c r="AH1102" s="127"/>
      <c r="AI1102" s="127"/>
      <c r="AJ1102" s="127"/>
      <c r="AK1102" s="127"/>
      <c r="AL1102" s="127"/>
      <c r="AM1102" s="127"/>
      <c r="AN1102" s="127"/>
      <c r="AO1102" s="127"/>
      <c r="AP1102" s="127"/>
    </row>
    <row r="1103" spans="25:42" x14ac:dyDescent="0.2">
      <c r="Y1103" s="127"/>
      <c r="Z1103" s="127"/>
      <c r="AA1103" s="127"/>
      <c r="AB1103" s="127"/>
      <c r="AC1103" s="127"/>
      <c r="AD1103" s="127"/>
      <c r="AE1103" s="127"/>
      <c r="AF1103" s="127"/>
      <c r="AG1103" s="127"/>
      <c r="AH1103" s="127"/>
      <c r="AI1103" s="127"/>
      <c r="AJ1103" s="127"/>
      <c r="AK1103" s="127"/>
      <c r="AL1103" s="127"/>
      <c r="AM1103" s="127"/>
      <c r="AN1103" s="127"/>
      <c r="AO1103" s="127"/>
      <c r="AP1103" s="127"/>
    </row>
    <row r="1104" spans="25:42" x14ac:dyDescent="0.2">
      <c r="Y1104" s="127"/>
      <c r="Z1104" s="127"/>
      <c r="AA1104" s="127"/>
      <c r="AB1104" s="127"/>
      <c r="AC1104" s="127"/>
      <c r="AD1104" s="127"/>
      <c r="AE1104" s="127"/>
      <c r="AF1104" s="127"/>
      <c r="AG1104" s="127"/>
      <c r="AH1104" s="127"/>
      <c r="AI1104" s="127"/>
      <c r="AJ1104" s="127"/>
      <c r="AK1104" s="127"/>
      <c r="AL1104" s="127"/>
      <c r="AM1104" s="127"/>
      <c r="AN1104" s="127"/>
      <c r="AO1104" s="127"/>
      <c r="AP1104" s="127"/>
    </row>
    <row r="1105" spans="25:42" x14ac:dyDescent="0.2">
      <c r="Y1105" s="127"/>
      <c r="Z1105" s="127"/>
      <c r="AA1105" s="127"/>
      <c r="AB1105" s="127"/>
      <c r="AC1105" s="127"/>
      <c r="AD1105" s="127"/>
      <c r="AE1105" s="127"/>
      <c r="AF1105" s="127"/>
      <c r="AG1105" s="127"/>
      <c r="AH1105" s="127"/>
      <c r="AI1105" s="127"/>
      <c r="AJ1105" s="127"/>
      <c r="AK1105" s="127"/>
      <c r="AL1105" s="127"/>
      <c r="AM1105" s="127"/>
      <c r="AN1105" s="127"/>
      <c r="AO1105" s="127"/>
      <c r="AP1105" s="127"/>
    </row>
    <row r="1106" spans="25:42" x14ac:dyDescent="0.2">
      <c r="Y1106" s="127"/>
      <c r="Z1106" s="127"/>
      <c r="AA1106" s="127"/>
      <c r="AB1106" s="127"/>
      <c r="AC1106" s="127"/>
      <c r="AD1106" s="127"/>
      <c r="AE1106" s="127"/>
      <c r="AF1106" s="127"/>
      <c r="AG1106" s="127"/>
      <c r="AH1106" s="127"/>
      <c r="AI1106" s="127"/>
      <c r="AJ1106" s="127"/>
      <c r="AK1106" s="127"/>
      <c r="AL1106" s="127"/>
      <c r="AM1106" s="127"/>
      <c r="AN1106" s="127"/>
      <c r="AO1106" s="127"/>
      <c r="AP1106" s="127"/>
    </row>
    <row r="1107" spans="25:42" x14ac:dyDescent="0.2">
      <c r="Y1107" s="127"/>
      <c r="Z1107" s="127"/>
      <c r="AA1107" s="127"/>
      <c r="AB1107" s="127"/>
      <c r="AC1107" s="127"/>
      <c r="AD1107" s="127"/>
      <c r="AE1107" s="127"/>
      <c r="AF1107" s="127"/>
      <c r="AG1107" s="127"/>
      <c r="AH1107" s="127"/>
      <c r="AI1107" s="127"/>
      <c r="AJ1107" s="127"/>
      <c r="AK1107" s="127"/>
      <c r="AL1107" s="127"/>
      <c r="AM1107" s="127"/>
      <c r="AN1107" s="127"/>
      <c r="AO1107" s="127"/>
      <c r="AP1107" s="127"/>
    </row>
    <row r="1108" spans="25:42" x14ac:dyDescent="0.2">
      <c r="Y1108" s="127"/>
      <c r="Z1108" s="127"/>
      <c r="AA1108" s="127"/>
      <c r="AB1108" s="127"/>
      <c r="AC1108" s="127"/>
      <c r="AD1108" s="127"/>
      <c r="AE1108" s="127"/>
      <c r="AF1108" s="127"/>
      <c r="AG1108" s="127"/>
      <c r="AH1108" s="127"/>
      <c r="AI1108" s="127"/>
      <c r="AJ1108" s="127"/>
      <c r="AK1108" s="127"/>
      <c r="AL1108" s="127"/>
      <c r="AM1108" s="127"/>
      <c r="AN1108" s="127"/>
      <c r="AO1108" s="127"/>
      <c r="AP1108" s="127"/>
    </row>
    <row r="1109" spans="25:42" x14ac:dyDescent="0.2">
      <c r="Y1109" s="127"/>
      <c r="Z1109" s="127"/>
      <c r="AA1109" s="127"/>
      <c r="AB1109" s="127"/>
      <c r="AC1109" s="127"/>
      <c r="AD1109" s="127"/>
      <c r="AE1109" s="127"/>
      <c r="AF1109" s="127"/>
      <c r="AG1109" s="127"/>
      <c r="AH1109" s="127"/>
      <c r="AI1109" s="127"/>
      <c r="AJ1109" s="127"/>
      <c r="AK1109" s="127"/>
      <c r="AL1109" s="127"/>
      <c r="AM1109" s="127"/>
      <c r="AN1109" s="127"/>
      <c r="AO1109" s="127"/>
      <c r="AP1109" s="127"/>
    </row>
    <row r="1110" spans="25:42" x14ac:dyDescent="0.2">
      <c r="Y1110" s="127"/>
      <c r="Z1110" s="127"/>
      <c r="AA1110" s="127"/>
      <c r="AB1110" s="127"/>
      <c r="AC1110" s="127"/>
      <c r="AD1110" s="127"/>
      <c r="AE1110" s="127"/>
      <c r="AF1110" s="127"/>
      <c r="AG1110" s="127"/>
      <c r="AH1110" s="127"/>
      <c r="AI1110" s="127"/>
      <c r="AJ1110" s="127"/>
      <c r="AK1110" s="127"/>
      <c r="AL1110" s="127"/>
      <c r="AM1110" s="127"/>
      <c r="AN1110" s="127"/>
      <c r="AO1110" s="127"/>
      <c r="AP1110" s="127"/>
    </row>
    <row r="1111" spans="25:42" x14ac:dyDescent="0.2">
      <c r="Y1111" s="127"/>
      <c r="Z1111" s="127"/>
      <c r="AA1111" s="127"/>
      <c r="AB1111" s="127"/>
      <c r="AC1111" s="127"/>
      <c r="AD1111" s="127"/>
      <c r="AE1111" s="127"/>
      <c r="AF1111" s="127"/>
      <c r="AG1111" s="127"/>
      <c r="AH1111" s="127"/>
      <c r="AI1111" s="127"/>
      <c r="AJ1111" s="127"/>
      <c r="AK1111" s="127"/>
      <c r="AL1111" s="127"/>
      <c r="AM1111" s="127"/>
      <c r="AN1111" s="127"/>
      <c r="AO1111" s="127"/>
      <c r="AP1111" s="127"/>
    </row>
    <row r="1112" spans="25:42" x14ac:dyDescent="0.2">
      <c r="Y1112" s="127"/>
      <c r="Z1112" s="127"/>
      <c r="AA1112" s="127"/>
      <c r="AB1112" s="127"/>
      <c r="AC1112" s="127"/>
      <c r="AD1112" s="127"/>
      <c r="AE1112" s="127"/>
      <c r="AF1112" s="127"/>
      <c r="AG1112" s="127"/>
      <c r="AH1112" s="127"/>
      <c r="AI1112" s="127"/>
      <c r="AJ1112" s="127"/>
      <c r="AK1112" s="127"/>
      <c r="AL1112" s="127"/>
      <c r="AM1112" s="127"/>
      <c r="AN1112" s="127"/>
      <c r="AO1112" s="127"/>
      <c r="AP1112" s="127"/>
    </row>
    <row r="1113" spans="25:42" x14ac:dyDescent="0.2">
      <c r="Y1113" s="127"/>
      <c r="Z1113" s="127"/>
      <c r="AA1113" s="127"/>
      <c r="AB1113" s="127"/>
      <c r="AC1113" s="127"/>
      <c r="AD1113" s="127"/>
      <c r="AE1113" s="127"/>
      <c r="AF1113" s="127"/>
      <c r="AG1113" s="127"/>
      <c r="AH1113" s="127"/>
      <c r="AI1113" s="127"/>
      <c r="AJ1113" s="127"/>
      <c r="AK1113" s="127"/>
      <c r="AL1113" s="127"/>
      <c r="AM1113" s="127"/>
      <c r="AN1113" s="127"/>
      <c r="AO1113" s="127"/>
      <c r="AP1113" s="127"/>
    </row>
    <row r="1114" spans="25:42" x14ac:dyDescent="0.2">
      <c r="Y1114" s="127"/>
      <c r="Z1114" s="127"/>
      <c r="AA1114" s="127"/>
      <c r="AB1114" s="127"/>
      <c r="AC1114" s="127"/>
      <c r="AD1114" s="127"/>
      <c r="AE1114" s="127"/>
      <c r="AF1114" s="127"/>
      <c r="AG1114" s="127"/>
      <c r="AH1114" s="127"/>
      <c r="AI1114" s="127"/>
      <c r="AJ1114" s="127"/>
      <c r="AK1114" s="127"/>
      <c r="AL1114" s="127"/>
      <c r="AM1114" s="127"/>
      <c r="AN1114" s="127"/>
      <c r="AO1114" s="127"/>
      <c r="AP1114" s="127"/>
    </row>
    <row r="1115" spans="25:42" x14ac:dyDescent="0.2">
      <c r="Y1115" s="127"/>
      <c r="Z1115" s="127"/>
      <c r="AA1115" s="127"/>
      <c r="AB1115" s="127"/>
      <c r="AC1115" s="127"/>
      <c r="AD1115" s="127"/>
      <c r="AE1115" s="127"/>
      <c r="AF1115" s="127"/>
      <c r="AG1115" s="127"/>
      <c r="AH1115" s="127"/>
      <c r="AI1115" s="127"/>
      <c r="AJ1115" s="127"/>
      <c r="AK1115" s="127"/>
      <c r="AL1115" s="127"/>
      <c r="AM1115" s="127"/>
      <c r="AN1115" s="127"/>
      <c r="AO1115" s="127"/>
      <c r="AP1115" s="127"/>
    </row>
    <row r="1116" spans="25:42" x14ac:dyDescent="0.2">
      <c r="Y1116" s="127"/>
      <c r="Z1116" s="127"/>
      <c r="AA1116" s="127"/>
      <c r="AB1116" s="127"/>
      <c r="AC1116" s="127"/>
      <c r="AD1116" s="127"/>
      <c r="AE1116" s="127"/>
      <c r="AF1116" s="127"/>
      <c r="AG1116" s="127"/>
      <c r="AH1116" s="127"/>
      <c r="AI1116" s="127"/>
      <c r="AJ1116" s="127"/>
      <c r="AK1116" s="127"/>
      <c r="AL1116" s="127"/>
      <c r="AM1116" s="127"/>
      <c r="AN1116" s="127"/>
      <c r="AO1116" s="127"/>
      <c r="AP1116" s="127"/>
    </row>
    <row r="1117" spans="25:42" x14ac:dyDescent="0.2">
      <c r="Y1117" s="127"/>
      <c r="Z1117" s="127"/>
      <c r="AA1117" s="127"/>
      <c r="AB1117" s="127"/>
      <c r="AC1117" s="127"/>
      <c r="AD1117" s="127"/>
      <c r="AE1117" s="127"/>
      <c r="AF1117" s="127"/>
      <c r="AG1117" s="127"/>
      <c r="AH1117" s="127"/>
      <c r="AI1117" s="127"/>
      <c r="AJ1117" s="127"/>
      <c r="AK1117" s="127"/>
      <c r="AL1117" s="127"/>
      <c r="AM1117" s="127"/>
      <c r="AN1117" s="127"/>
      <c r="AO1117" s="127"/>
      <c r="AP1117" s="127"/>
    </row>
    <row r="1118" spans="25:42" x14ac:dyDescent="0.2">
      <c r="Y1118" s="127"/>
      <c r="Z1118" s="127"/>
      <c r="AA1118" s="127"/>
      <c r="AB1118" s="127"/>
      <c r="AC1118" s="127"/>
      <c r="AD1118" s="127"/>
      <c r="AE1118" s="127"/>
      <c r="AF1118" s="127"/>
      <c r="AG1118" s="127"/>
      <c r="AH1118" s="127"/>
      <c r="AI1118" s="127"/>
      <c r="AJ1118" s="127"/>
      <c r="AK1118" s="127"/>
      <c r="AL1118" s="127"/>
      <c r="AM1118" s="127"/>
      <c r="AN1118" s="127"/>
      <c r="AO1118" s="127"/>
      <c r="AP1118" s="127"/>
    </row>
    <row r="1119" spans="25:42" x14ac:dyDescent="0.2">
      <c r="Y1119" s="127"/>
      <c r="Z1119" s="127"/>
      <c r="AA1119" s="127"/>
      <c r="AB1119" s="127"/>
      <c r="AC1119" s="127"/>
      <c r="AD1119" s="127"/>
      <c r="AE1119" s="127"/>
      <c r="AF1119" s="127"/>
      <c r="AG1119" s="127"/>
      <c r="AH1119" s="127"/>
      <c r="AI1119" s="127"/>
      <c r="AJ1119" s="127"/>
      <c r="AK1119" s="127"/>
      <c r="AL1119" s="127"/>
      <c r="AM1119" s="127"/>
      <c r="AN1119" s="127"/>
      <c r="AO1119" s="127"/>
      <c r="AP1119" s="127"/>
    </row>
    <row r="1120" spans="25:42" x14ac:dyDescent="0.2">
      <c r="Y1120" s="127"/>
      <c r="Z1120" s="127"/>
      <c r="AA1120" s="127"/>
      <c r="AB1120" s="127"/>
      <c r="AC1120" s="127"/>
      <c r="AD1120" s="127"/>
      <c r="AE1120" s="127"/>
      <c r="AF1120" s="127"/>
      <c r="AG1120" s="127"/>
      <c r="AH1120" s="127"/>
      <c r="AI1120" s="127"/>
      <c r="AJ1120" s="127"/>
      <c r="AK1120" s="127"/>
      <c r="AL1120" s="127"/>
      <c r="AM1120" s="127"/>
      <c r="AN1120" s="127"/>
      <c r="AO1120" s="127"/>
      <c r="AP1120" s="127"/>
    </row>
    <row r="1121" spans="25:42" x14ac:dyDescent="0.2">
      <c r="Y1121" s="127"/>
      <c r="Z1121" s="127"/>
      <c r="AA1121" s="127"/>
      <c r="AB1121" s="127"/>
      <c r="AC1121" s="127"/>
      <c r="AD1121" s="127"/>
      <c r="AE1121" s="127"/>
      <c r="AF1121" s="127"/>
      <c r="AG1121" s="127"/>
      <c r="AH1121" s="127"/>
      <c r="AI1121" s="127"/>
      <c r="AJ1121" s="127"/>
      <c r="AK1121" s="127"/>
      <c r="AL1121" s="127"/>
      <c r="AM1121" s="127"/>
      <c r="AN1121" s="127"/>
      <c r="AO1121" s="127"/>
      <c r="AP1121" s="127"/>
    </row>
    <row r="1122" spans="25:42" x14ac:dyDescent="0.2">
      <c r="Y1122" s="127"/>
      <c r="Z1122" s="127"/>
      <c r="AA1122" s="127"/>
      <c r="AB1122" s="127"/>
      <c r="AC1122" s="127"/>
      <c r="AD1122" s="127"/>
      <c r="AE1122" s="127"/>
      <c r="AF1122" s="127"/>
      <c r="AG1122" s="127"/>
      <c r="AH1122" s="127"/>
      <c r="AI1122" s="127"/>
      <c r="AJ1122" s="127"/>
      <c r="AK1122" s="127"/>
      <c r="AL1122" s="127"/>
      <c r="AM1122" s="127"/>
      <c r="AN1122" s="127"/>
      <c r="AO1122" s="127"/>
      <c r="AP1122" s="127"/>
    </row>
    <row r="1123" spans="25:42" x14ac:dyDescent="0.2">
      <c r="Y1123" s="127"/>
      <c r="Z1123" s="127"/>
      <c r="AA1123" s="127"/>
      <c r="AB1123" s="127"/>
      <c r="AC1123" s="127"/>
      <c r="AD1123" s="127"/>
      <c r="AE1123" s="127"/>
      <c r="AF1123" s="127"/>
      <c r="AG1123" s="127"/>
      <c r="AH1123" s="127"/>
      <c r="AI1123" s="127"/>
      <c r="AJ1123" s="127"/>
      <c r="AK1123" s="127"/>
      <c r="AL1123" s="127"/>
      <c r="AM1123" s="127"/>
      <c r="AN1123" s="127"/>
      <c r="AO1123" s="127"/>
      <c r="AP1123" s="127"/>
    </row>
    <row r="1124" spans="25:42" x14ac:dyDescent="0.2">
      <c r="Y1124" s="127"/>
      <c r="Z1124" s="127"/>
      <c r="AA1124" s="127"/>
      <c r="AB1124" s="127"/>
      <c r="AC1124" s="127"/>
      <c r="AD1124" s="127"/>
      <c r="AE1124" s="127"/>
      <c r="AF1124" s="127"/>
      <c r="AG1124" s="127"/>
      <c r="AH1124" s="127"/>
      <c r="AI1124" s="127"/>
      <c r="AJ1124" s="127"/>
      <c r="AK1124" s="127"/>
      <c r="AL1124" s="127"/>
      <c r="AM1124" s="127"/>
      <c r="AN1124" s="127"/>
      <c r="AO1124" s="127"/>
      <c r="AP1124" s="127"/>
    </row>
    <row r="1125" spans="25:42" x14ac:dyDescent="0.2">
      <c r="Y1125" s="127"/>
      <c r="Z1125" s="127"/>
      <c r="AA1125" s="127"/>
      <c r="AB1125" s="127"/>
      <c r="AC1125" s="127"/>
      <c r="AD1125" s="127"/>
      <c r="AE1125" s="127"/>
      <c r="AF1125" s="127"/>
      <c r="AG1125" s="127"/>
      <c r="AH1125" s="127"/>
      <c r="AI1125" s="127"/>
      <c r="AJ1125" s="127"/>
      <c r="AK1125" s="127"/>
      <c r="AL1125" s="127"/>
      <c r="AM1125" s="127"/>
      <c r="AN1125" s="127"/>
      <c r="AO1125" s="127"/>
      <c r="AP1125" s="127"/>
    </row>
    <row r="1126" spans="25:42" x14ac:dyDescent="0.2">
      <c r="Y1126" s="127"/>
      <c r="Z1126" s="127"/>
      <c r="AA1126" s="127"/>
      <c r="AB1126" s="127"/>
      <c r="AC1126" s="127"/>
      <c r="AD1126" s="127"/>
      <c r="AE1126" s="127"/>
      <c r="AF1126" s="127"/>
      <c r="AG1126" s="127"/>
      <c r="AH1126" s="127"/>
      <c r="AI1126" s="127"/>
      <c r="AJ1126" s="127"/>
      <c r="AK1126" s="127"/>
      <c r="AL1126" s="127"/>
      <c r="AM1126" s="127"/>
      <c r="AN1126" s="127"/>
      <c r="AO1126" s="127"/>
      <c r="AP1126" s="127"/>
    </row>
    <row r="1127" spans="25:42" x14ac:dyDescent="0.2">
      <c r="Y1127" s="127"/>
      <c r="Z1127" s="127"/>
      <c r="AA1127" s="127"/>
      <c r="AB1127" s="127"/>
      <c r="AC1127" s="127"/>
      <c r="AD1127" s="127"/>
      <c r="AE1127" s="127"/>
      <c r="AF1127" s="127"/>
      <c r="AG1127" s="127"/>
      <c r="AH1127" s="127"/>
      <c r="AI1127" s="127"/>
      <c r="AJ1127" s="127"/>
      <c r="AK1127" s="127"/>
      <c r="AL1127" s="127"/>
      <c r="AM1127" s="127"/>
      <c r="AN1127" s="127"/>
      <c r="AO1127" s="127"/>
      <c r="AP1127" s="127"/>
    </row>
    <row r="1128" spans="25:42" x14ac:dyDescent="0.2">
      <c r="Y1128" s="127"/>
      <c r="Z1128" s="127"/>
      <c r="AA1128" s="127"/>
      <c r="AB1128" s="127"/>
      <c r="AC1128" s="127"/>
      <c r="AD1128" s="127"/>
      <c r="AE1128" s="127"/>
      <c r="AF1128" s="127"/>
      <c r="AG1128" s="127"/>
      <c r="AH1128" s="127"/>
      <c r="AI1128" s="127"/>
      <c r="AJ1128" s="127"/>
      <c r="AK1128" s="127"/>
      <c r="AL1128" s="127"/>
      <c r="AM1128" s="127"/>
      <c r="AN1128" s="127"/>
      <c r="AO1128" s="127"/>
      <c r="AP1128" s="127"/>
    </row>
    <row r="1129" spans="25:42" x14ac:dyDescent="0.2">
      <c r="Y1129" s="127"/>
      <c r="Z1129" s="127"/>
      <c r="AA1129" s="127"/>
      <c r="AB1129" s="127"/>
      <c r="AC1129" s="127"/>
      <c r="AD1129" s="127"/>
      <c r="AE1129" s="127"/>
      <c r="AF1129" s="127"/>
      <c r="AG1129" s="127"/>
      <c r="AH1129" s="127"/>
      <c r="AI1129" s="127"/>
      <c r="AJ1129" s="127"/>
      <c r="AK1129" s="127"/>
      <c r="AL1129" s="127"/>
      <c r="AM1129" s="127"/>
      <c r="AN1129" s="127"/>
      <c r="AO1129" s="127"/>
      <c r="AP1129" s="127"/>
    </row>
    <row r="1130" spans="25:42" x14ac:dyDescent="0.2">
      <c r="Y1130" s="127"/>
      <c r="Z1130" s="127"/>
      <c r="AA1130" s="127"/>
      <c r="AB1130" s="127"/>
      <c r="AC1130" s="127"/>
      <c r="AD1130" s="127"/>
      <c r="AE1130" s="127"/>
      <c r="AF1130" s="127"/>
      <c r="AG1130" s="127"/>
      <c r="AH1130" s="127"/>
      <c r="AI1130" s="127"/>
      <c r="AJ1130" s="127"/>
      <c r="AK1130" s="127"/>
      <c r="AL1130" s="127"/>
      <c r="AM1130" s="127"/>
      <c r="AN1130" s="127"/>
      <c r="AO1130" s="127"/>
      <c r="AP1130" s="127"/>
    </row>
    <row r="1131" spans="25:42" x14ac:dyDescent="0.2">
      <c r="Y1131" s="127"/>
      <c r="Z1131" s="127"/>
      <c r="AA1131" s="127"/>
      <c r="AB1131" s="127"/>
      <c r="AC1131" s="127"/>
      <c r="AD1131" s="127"/>
      <c r="AE1131" s="127"/>
      <c r="AF1131" s="127"/>
      <c r="AG1131" s="127"/>
      <c r="AH1131" s="127"/>
      <c r="AI1131" s="127"/>
      <c r="AJ1131" s="127"/>
      <c r="AK1131" s="127"/>
      <c r="AL1131" s="127"/>
      <c r="AM1131" s="127"/>
      <c r="AN1131" s="127"/>
      <c r="AO1131" s="127"/>
      <c r="AP1131" s="127"/>
    </row>
    <row r="1132" spans="25:42" x14ac:dyDescent="0.2">
      <c r="Y1132" s="127"/>
      <c r="Z1132" s="127"/>
      <c r="AA1132" s="127"/>
      <c r="AB1132" s="127"/>
      <c r="AC1132" s="127"/>
      <c r="AD1132" s="127"/>
      <c r="AE1132" s="127"/>
      <c r="AF1132" s="127"/>
      <c r="AG1132" s="127"/>
      <c r="AH1132" s="127"/>
      <c r="AI1132" s="127"/>
      <c r="AJ1132" s="127"/>
      <c r="AK1132" s="127"/>
      <c r="AL1132" s="127"/>
      <c r="AM1132" s="127"/>
      <c r="AN1132" s="127"/>
      <c r="AO1132" s="127"/>
      <c r="AP1132" s="127"/>
    </row>
    <row r="1133" spans="25:42" x14ac:dyDescent="0.2">
      <c r="Y1133" s="127"/>
      <c r="Z1133" s="127"/>
      <c r="AA1133" s="127"/>
      <c r="AB1133" s="127"/>
      <c r="AC1133" s="127"/>
      <c r="AD1133" s="127"/>
      <c r="AE1133" s="127"/>
      <c r="AF1133" s="127"/>
      <c r="AG1133" s="127"/>
      <c r="AH1133" s="127"/>
      <c r="AI1133" s="127"/>
      <c r="AJ1133" s="127"/>
      <c r="AK1133" s="127"/>
      <c r="AL1133" s="127"/>
      <c r="AM1133" s="127"/>
      <c r="AN1133" s="127"/>
      <c r="AO1133" s="127"/>
      <c r="AP1133" s="127"/>
    </row>
    <row r="1134" spans="25:42" x14ac:dyDescent="0.2">
      <c r="Y1134" s="127"/>
      <c r="Z1134" s="127"/>
      <c r="AA1134" s="127"/>
      <c r="AB1134" s="127"/>
      <c r="AC1134" s="127"/>
      <c r="AD1134" s="127"/>
      <c r="AE1134" s="127"/>
      <c r="AF1134" s="127"/>
      <c r="AG1134" s="127"/>
      <c r="AH1134" s="127"/>
      <c r="AI1134" s="127"/>
      <c r="AJ1134" s="127"/>
      <c r="AK1134" s="127"/>
      <c r="AL1134" s="127"/>
      <c r="AM1134" s="127"/>
      <c r="AN1134" s="127"/>
      <c r="AO1134" s="127"/>
      <c r="AP1134" s="127"/>
    </row>
    <row r="1135" spans="25:42" x14ac:dyDescent="0.2">
      <c r="Y1135" s="127"/>
      <c r="Z1135" s="127"/>
      <c r="AA1135" s="127"/>
      <c r="AB1135" s="127"/>
      <c r="AC1135" s="127"/>
      <c r="AD1135" s="127"/>
      <c r="AE1135" s="127"/>
      <c r="AF1135" s="127"/>
      <c r="AG1135" s="127"/>
      <c r="AH1135" s="127"/>
      <c r="AI1135" s="127"/>
      <c r="AJ1135" s="127"/>
      <c r="AK1135" s="127"/>
      <c r="AL1135" s="127"/>
      <c r="AM1135" s="127"/>
      <c r="AN1135" s="127"/>
      <c r="AO1135" s="127"/>
      <c r="AP1135" s="127"/>
    </row>
    <row r="1136" spans="25:42" x14ac:dyDescent="0.2">
      <c r="Y1136" s="127"/>
      <c r="Z1136" s="127"/>
      <c r="AA1136" s="127"/>
      <c r="AB1136" s="127"/>
      <c r="AC1136" s="127"/>
      <c r="AD1136" s="127"/>
      <c r="AE1136" s="127"/>
      <c r="AF1136" s="127"/>
      <c r="AG1136" s="127"/>
      <c r="AH1136" s="127"/>
      <c r="AI1136" s="127"/>
      <c r="AJ1136" s="127"/>
      <c r="AK1136" s="127"/>
      <c r="AL1136" s="127"/>
      <c r="AM1136" s="127"/>
      <c r="AN1136" s="127"/>
      <c r="AO1136" s="127"/>
      <c r="AP1136" s="127"/>
    </row>
    <row r="1137" spans="25:42" x14ac:dyDescent="0.2">
      <c r="Y1137" s="127"/>
      <c r="Z1137" s="127"/>
      <c r="AA1137" s="127"/>
      <c r="AB1137" s="127"/>
      <c r="AC1137" s="127"/>
      <c r="AD1137" s="127"/>
      <c r="AE1137" s="127"/>
      <c r="AF1137" s="127"/>
      <c r="AG1137" s="127"/>
      <c r="AH1137" s="127"/>
      <c r="AI1137" s="127"/>
      <c r="AJ1137" s="127"/>
      <c r="AK1137" s="127"/>
      <c r="AL1137" s="127"/>
      <c r="AM1137" s="127"/>
      <c r="AN1137" s="127"/>
      <c r="AO1137" s="127"/>
      <c r="AP1137" s="127"/>
    </row>
    <row r="1138" spans="25:42" x14ac:dyDescent="0.2">
      <c r="Y1138" s="127"/>
      <c r="Z1138" s="127"/>
      <c r="AA1138" s="127"/>
      <c r="AB1138" s="127"/>
      <c r="AC1138" s="127"/>
      <c r="AD1138" s="127"/>
      <c r="AE1138" s="127"/>
      <c r="AF1138" s="127"/>
      <c r="AG1138" s="127"/>
      <c r="AH1138" s="127"/>
      <c r="AI1138" s="127"/>
      <c r="AJ1138" s="127"/>
      <c r="AK1138" s="127"/>
      <c r="AL1138" s="127"/>
      <c r="AM1138" s="127"/>
      <c r="AN1138" s="127"/>
      <c r="AO1138" s="127"/>
      <c r="AP1138" s="127"/>
    </row>
    <row r="1139" spans="25:42" x14ac:dyDescent="0.2">
      <c r="Y1139" s="127"/>
      <c r="Z1139" s="127"/>
      <c r="AA1139" s="127"/>
      <c r="AB1139" s="127"/>
      <c r="AC1139" s="127"/>
      <c r="AD1139" s="127"/>
      <c r="AE1139" s="127"/>
      <c r="AF1139" s="127"/>
      <c r="AG1139" s="127"/>
      <c r="AH1139" s="127"/>
      <c r="AI1139" s="127"/>
      <c r="AJ1139" s="127"/>
      <c r="AK1139" s="127"/>
      <c r="AL1139" s="127"/>
      <c r="AM1139" s="127"/>
      <c r="AN1139" s="127"/>
      <c r="AO1139" s="127"/>
      <c r="AP1139" s="127"/>
    </row>
    <row r="1140" spans="25:42" x14ac:dyDescent="0.2">
      <c r="Y1140" s="127"/>
      <c r="Z1140" s="127"/>
      <c r="AA1140" s="127"/>
      <c r="AB1140" s="127"/>
      <c r="AC1140" s="127"/>
      <c r="AD1140" s="127"/>
      <c r="AE1140" s="127"/>
      <c r="AF1140" s="127"/>
      <c r="AG1140" s="127"/>
      <c r="AH1140" s="127"/>
      <c r="AI1140" s="127"/>
      <c r="AJ1140" s="127"/>
      <c r="AK1140" s="127"/>
      <c r="AL1140" s="127"/>
      <c r="AM1140" s="127"/>
      <c r="AN1140" s="127"/>
      <c r="AO1140" s="127"/>
      <c r="AP1140" s="127"/>
    </row>
    <row r="1141" spans="25:42" x14ac:dyDescent="0.2">
      <c r="Y1141" s="127"/>
      <c r="Z1141" s="127"/>
      <c r="AA1141" s="127"/>
      <c r="AB1141" s="127"/>
      <c r="AC1141" s="127"/>
      <c r="AD1141" s="127"/>
      <c r="AE1141" s="127"/>
      <c r="AF1141" s="127"/>
      <c r="AG1141" s="127"/>
      <c r="AH1141" s="127"/>
      <c r="AI1141" s="127"/>
      <c r="AJ1141" s="127"/>
      <c r="AK1141" s="127"/>
      <c r="AL1141" s="127"/>
      <c r="AM1141" s="127"/>
      <c r="AN1141" s="127"/>
      <c r="AO1141" s="127"/>
      <c r="AP1141" s="127"/>
    </row>
    <row r="1142" spans="25:42" x14ac:dyDescent="0.2">
      <c r="Y1142" s="127"/>
      <c r="Z1142" s="127"/>
      <c r="AA1142" s="127"/>
      <c r="AB1142" s="127"/>
      <c r="AC1142" s="127"/>
      <c r="AD1142" s="127"/>
      <c r="AE1142" s="127"/>
      <c r="AF1142" s="127"/>
      <c r="AG1142" s="127"/>
      <c r="AH1142" s="127"/>
      <c r="AI1142" s="127"/>
      <c r="AJ1142" s="127"/>
      <c r="AK1142" s="127"/>
      <c r="AL1142" s="127"/>
      <c r="AM1142" s="127"/>
      <c r="AN1142" s="127"/>
      <c r="AO1142" s="127"/>
      <c r="AP1142" s="127"/>
    </row>
    <row r="1143" spans="25:42" x14ac:dyDescent="0.2">
      <c r="Y1143" s="127"/>
      <c r="Z1143" s="127"/>
      <c r="AA1143" s="127"/>
      <c r="AB1143" s="127"/>
      <c r="AC1143" s="127"/>
      <c r="AD1143" s="127"/>
      <c r="AE1143" s="127"/>
      <c r="AF1143" s="127"/>
      <c r="AG1143" s="127"/>
      <c r="AH1143" s="127"/>
      <c r="AI1143" s="127"/>
      <c r="AJ1143" s="127"/>
      <c r="AK1143" s="127"/>
      <c r="AL1143" s="127"/>
      <c r="AM1143" s="127"/>
      <c r="AN1143" s="127"/>
      <c r="AO1143" s="127"/>
      <c r="AP1143" s="127"/>
    </row>
    <row r="1144" spans="25:42" x14ac:dyDescent="0.2">
      <c r="Y1144" s="127"/>
      <c r="Z1144" s="127"/>
      <c r="AA1144" s="127"/>
      <c r="AB1144" s="127"/>
      <c r="AC1144" s="127"/>
      <c r="AD1144" s="127"/>
      <c r="AE1144" s="127"/>
      <c r="AF1144" s="127"/>
      <c r="AG1144" s="127"/>
      <c r="AH1144" s="127"/>
      <c r="AI1144" s="127"/>
      <c r="AJ1144" s="127"/>
      <c r="AK1144" s="127"/>
      <c r="AL1144" s="127"/>
      <c r="AM1144" s="127"/>
      <c r="AN1144" s="127"/>
      <c r="AO1144" s="127"/>
      <c r="AP1144" s="127"/>
    </row>
    <row r="1145" spans="25:42" x14ac:dyDescent="0.2">
      <c r="Y1145" s="127"/>
      <c r="Z1145" s="127"/>
      <c r="AA1145" s="127"/>
      <c r="AB1145" s="127"/>
      <c r="AC1145" s="127"/>
      <c r="AD1145" s="127"/>
      <c r="AE1145" s="127"/>
      <c r="AF1145" s="127"/>
      <c r="AG1145" s="127"/>
      <c r="AH1145" s="127"/>
      <c r="AI1145" s="127"/>
      <c r="AJ1145" s="127"/>
      <c r="AK1145" s="127"/>
      <c r="AL1145" s="127"/>
      <c r="AM1145" s="127"/>
      <c r="AN1145" s="127"/>
      <c r="AO1145" s="127"/>
      <c r="AP1145" s="127"/>
    </row>
    <row r="1146" spans="25:42" x14ac:dyDescent="0.2">
      <c r="Y1146" s="127"/>
      <c r="Z1146" s="127"/>
      <c r="AA1146" s="127"/>
      <c r="AB1146" s="127"/>
      <c r="AC1146" s="127"/>
      <c r="AD1146" s="127"/>
      <c r="AE1146" s="127"/>
      <c r="AF1146" s="127"/>
      <c r="AG1146" s="127"/>
      <c r="AH1146" s="127"/>
      <c r="AI1146" s="127"/>
      <c r="AJ1146" s="127"/>
      <c r="AK1146" s="127"/>
      <c r="AL1146" s="127"/>
      <c r="AM1146" s="127"/>
      <c r="AN1146" s="127"/>
      <c r="AO1146" s="127"/>
      <c r="AP1146" s="127"/>
    </row>
    <row r="1147" spans="25:42" x14ac:dyDescent="0.2">
      <c r="Y1147" s="127"/>
      <c r="Z1147" s="127"/>
      <c r="AA1147" s="127"/>
      <c r="AB1147" s="127"/>
      <c r="AC1147" s="127"/>
      <c r="AD1147" s="127"/>
      <c r="AE1147" s="127"/>
      <c r="AF1147" s="127"/>
      <c r="AG1147" s="127"/>
      <c r="AH1147" s="127"/>
      <c r="AI1147" s="127"/>
      <c r="AJ1147" s="127"/>
      <c r="AK1147" s="127"/>
      <c r="AL1147" s="127"/>
      <c r="AM1147" s="127"/>
      <c r="AN1147" s="127"/>
      <c r="AO1147" s="127"/>
      <c r="AP1147" s="127"/>
    </row>
    <row r="1148" spans="25:42" x14ac:dyDescent="0.2">
      <c r="Y1148" s="127"/>
      <c r="Z1148" s="127"/>
      <c r="AA1148" s="127"/>
      <c r="AB1148" s="127"/>
      <c r="AC1148" s="127"/>
      <c r="AD1148" s="127"/>
      <c r="AE1148" s="127"/>
      <c r="AF1148" s="127"/>
      <c r="AG1148" s="127"/>
      <c r="AH1148" s="127"/>
      <c r="AI1148" s="127"/>
      <c r="AJ1148" s="127"/>
      <c r="AK1148" s="127"/>
      <c r="AL1148" s="127"/>
      <c r="AM1148" s="127"/>
      <c r="AN1148" s="127"/>
      <c r="AO1148" s="127"/>
      <c r="AP1148" s="127"/>
    </row>
    <row r="1149" spans="25:42" x14ac:dyDescent="0.2">
      <c r="Y1149" s="127"/>
      <c r="Z1149" s="127"/>
      <c r="AA1149" s="127"/>
      <c r="AB1149" s="127"/>
      <c r="AC1149" s="127"/>
      <c r="AD1149" s="127"/>
      <c r="AE1149" s="127"/>
      <c r="AF1149" s="127"/>
      <c r="AG1149" s="127"/>
      <c r="AH1149" s="127"/>
      <c r="AI1149" s="127"/>
      <c r="AJ1149" s="127"/>
      <c r="AK1149" s="127"/>
      <c r="AL1149" s="127"/>
      <c r="AM1149" s="127"/>
      <c r="AN1149" s="127"/>
      <c r="AO1149" s="127"/>
      <c r="AP1149" s="127"/>
    </row>
    <row r="1150" spans="25:42" x14ac:dyDescent="0.2">
      <c r="Y1150" s="127"/>
      <c r="Z1150" s="127"/>
      <c r="AA1150" s="127"/>
      <c r="AB1150" s="127"/>
      <c r="AC1150" s="127"/>
      <c r="AD1150" s="127"/>
      <c r="AE1150" s="127"/>
      <c r="AF1150" s="127"/>
      <c r="AG1150" s="127"/>
      <c r="AH1150" s="127"/>
      <c r="AI1150" s="127"/>
      <c r="AJ1150" s="127"/>
      <c r="AK1150" s="127"/>
      <c r="AL1150" s="127"/>
      <c r="AM1150" s="127"/>
      <c r="AN1150" s="127"/>
      <c r="AO1150" s="127"/>
      <c r="AP1150" s="127"/>
    </row>
    <row r="1151" spans="25:42" x14ac:dyDescent="0.2">
      <c r="Y1151" s="127"/>
      <c r="Z1151" s="127"/>
      <c r="AA1151" s="127"/>
      <c r="AB1151" s="127"/>
      <c r="AC1151" s="127"/>
      <c r="AD1151" s="127"/>
      <c r="AE1151" s="127"/>
      <c r="AF1151" s="127"/>
      <c r="AG1151" s="127"/>
      <c r="AH1151" s="127"/>
      <c r="AI1151" s="127"/>
      <c r="AJ1151" s="127"/>
      <c r="AK1151" s="127"/>
      <c r="AL1151" s="127"/>
      <c r="AM1151" s="127"/>
      <c r="AN1151" s="127"/>
      <c r="AO1151" s="127"/>
      <c r="AP1151" s="127"/>
    </row>
    <row r="1152" spans="25:42" x14ac:dyDescent="0.2"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  <c r="AL1152" s="127"/>
      <c r="AM1152" s="127"/>
      <c r="AN1152" s="127"/>
      <c r="AO1152" s="127"/>
      <c r="AP1152" s="127"/>
    </row>
    <row r="1153" spans="25:42" x14ac:dyDescent="0.2">
      <c r="Y1153" s="127"/>
      <c r="Z1153" s="127"/>
      <c r="AA1153" s="127"/>
      <c r="AB1153" s="127"/>
      <c r="AC1153" s="127"/>
      <c r="AD1153" s="127"/>
      <c r="AE1153" s="127"/>
      <c r="AF1153" s="127"/>
      <c r="AG1153" s="127"/>
      <c r="AH1153" s="127"/>
      <c r="AI1153" s="127"/>
      <c r="AJ1153" s="127"/>
      <c r="AK1153" s="127"/>
      <c r="AL1153" s="127"/>
      <c r="AM1153" s="127"/>
      <c r="AN1153" s="127"/>
      <c r="AO1153" s="127"/>
      <c r="AP1153" s="127"/>
    </row>
    <row r="1154" spans="25:42" x14ac:dyDescent="0.2">
      <c r="Y1154" s="127"/>
      <c r="Z1154" s="127"/>
      <c r="AA1154" s="127"/>
      <c r="AB1154" s="127"/>
      <c r="AC1154" s="127"/>
      <c r="AD1154" s="127"/>
      <c r="AE1154" s="127"/>
      <c r="AF1154" s="127"/>
      <c r="AG1154" s="127"/>
      <c r="AH1154" s="127"/>
      <c r="AI1154" s="127"/>
      <c r="AJ1154" s="127"/>
      <c r="AK1154" s="127"/>
      <c r="AL1154" s="127"/>
      <c r="AM1154" s="127"/>
      <c r="AN1154" s="127"/>
      <c r="AO1154" s="127"/>
      <c r="AP1154" s="127"/>
    </row>
    <row r="1155" spans="25:42" x14ac:dyDescent="0.2">
      <c r="Y1155" s="127"/>
      <c r="Z1155" s="127"/>
      <c r="AA1155" s="127"/>
      <c r="AB1155" s="127"/>
      <c r="AC1155" s="127"/>
      <c r="AD1155" s="127"/>
      <c r="AE1155" s="127"/>
      <c r="AF1155" s="127"/>
      <c r="AG1155" s="127"/>
      <c r="AH1155" s="127"/>
      <c r="AI1155" s="127"/>
      <c r="AJ1155" s="127"/>
      <c r="AK1155" s="127"/>
      <c r="AL1155" s="127"/>
      <c r="AM1155" s="127"/>
      <c r="AN1155" s="127"/>
      <c r="AO1155" s="127"/>
      <c r="AP1155" s="127"/>
    </row>
    <row r="1156" spans="25:42" x14ac:dyDescent="0.2">
      <c r="Y1156" s="127"/>
      <c r="Z1156" s="127"/>
      <c r="AA1156" s="127"/>
      <c r="AB1156" s="127"/>
      <c r="AC1156" s="127"/>
      <c r="AD1156" s="127"/>
      <c r="AE1156" s="127"/>
      <c r="AF1156" s="127"/>
      <c r="AG1156" s="127"/>
      <c r="AH1156" s="127"/>
      <c r="AI1156" s="127"/>
      <c r="AJ1156" s="127"/>
      <c r="AK1156" s="127"/>
      <c r="AL1156" s="127"/>
      <c r="AM1156" s="127"/>
      <c r="AN1156" s="127"/>
      <c r="AO1156" s="127"/>
      <c r="AP1156" s="127"/>
    </row>
    <row r="1157" spans="25:42" x14ac:dyDescent="0.2">
      <c r="Y1157" s="127"/>
      <c r="Z1157" s="127"/>
      <c r="AA1157" s="127"/>
      <c r="AB1157" s="127"/>
      <c r="AC1157" s="127"/>
      <c r="AD1157" s="127"/>
      <c r="AE1157" s="127"/>
      <c r="AF1157" s="127"/>
      <c r="AG1157" s="127"/>
      <c r="AH1157" s="127"/>
      <c r="AI1157" s="127"/>
      <c r="AJ1157" s="127"/>
      <c r="AK1157" s="127"/>
      <c r="AL1157" s="127"/>
      <c r="AM1157" s="127"/>
      <c r="AN1157" s="127"/>
      <c r="AO1157" s="127"/>
      <c r="AP1157" s="127"/>
    </row>
    <row r="1158" spans="25:42" x14ac:dyDescent="0.2">
      <c r="Y1158" s="127"/>
      <c r="Z1158" s="127"/>
      <c r="AA1158" s="127"/>
      <c r="AB1158" s="127"/>
      <c r="AC1158" s="127"/>
      <c r="AD1158" s="127"/>
      <c r="AE1158" s="127"/>
      <c r="AF1158" s="127"/>
      <c r="AG1158" s="127"/>
      <c r="AH1158" s="127"/>
      <c r="AI1158" s="127"/>
      <c r="AJ1158" s="127"/>
      <c r="AK1158" s="127"/>
      <c r="AL1158" s="127"/>
      <c r="AM1158" s="127"/>
      <c r="AN1158" s="127"/>
      <c r="AO1158" s="127"/>
      <c r="AP1158" s="127"/>
    </row>
    <row r="1159" spans="25:42" x14ac:dyDescent="0.2">
      <c r="Y1159" s="127"/>
      <c r="Z1159" s="127"/>
      <c r="AA1159" s="127"/>
      <c r="AB1159" s="127"/>
      <c r="AC1159" s="127"/>
      <c r="AD1159" s="127"/>
      <c r="AE1159" s="127"/>
      <c r="AF1159" s="127"/>
      <c r="AG1159" s="127"/>
      <c r="AH1159" s="127"/>
      <c r="AI1159" s="127"/>
      <c r="AJ1159" s="127"/>
      <c r="AK1159" s="127"/>
      <c r="AL1159" s="127"/>
      <c r="AM1159" s="127"/>
      <c r="AN1159" s="127"/>
      <c r="AO1159" s="127"/>
      <c r="AP1159" s="127"/>
    </row>
    <row r="1160" spans="25:42" x14ac:dyDescent="0.2">
      <c r="Y1160" s="127"/>
      <c r="Z1160" s="127"/>
      <c r="AA1160" s="127"/>
      <c r="AB1160" s="127"/>
      <c r="AC1160" s="127"/>
      <c r="AD1160" s="127"/>
      <c r="AE1160" s="127"/>
      <c r="AF1160" s="127"/>
      <c r="AG1160" s="127"/>
      <c r="AH1160" s="127"/>
      <c r="AI1160" s="127"/>
      <c r="AJ1160" s="127"/>
      <c r="AK1160" s="127"/>
      <c r="AL1160" s="127"/>
      <c r="AM1160" s="127"/>
      <c r="AN1160" s="127"/>
      <c r="AO1160" s="127"/>
      <c r="AP1160" s="127"/>
    </row>
    <row r="1161" spans="25:42" x14ac:dyDescent="0.2">
      <c r="Y1161" s="127"/>
      <c r="Z1161" s="127"/>
      <c r="AA1161" s="127"/>
      <c r="AB1161" s="127"/>
      <c r="AC1161" s="127"/>
      <c r="AD1161" s="127"/>
      <c r="AE1161" s="127"/>
      <c r="AF1161" s="127"/>
      <c r="AG1161" s="127"/>
      <c r="AH1161" s="127"/>
      <c r="AI1161" s="127"/>
      <c r="AJ1161" s="127"/>
      <c r="AK1161" s="127"/>
      <c r="AL1161" s="127"/>
      <c r="AM1161" s="127"/>
      <c r="AN1161" s="127"/>
      <c r="AO1161" s="127"/>
      <c r="AP1161" s="127"/>
    </row>
    <row r="1162" spans="25:42" x14ac:dyDescent="0.2">
      <c r="Y1162" s="127"/>
      <c r="Z1162" s="127"/>
      <c r="AA1162" s="127"/>
      <c r="AB1162" s="127"/>
      <c r="AC1162" s="127"/>
      <c r="AD1162" s="127"/>
      <c r="AE1162" s="127"/>
      <c r="AF1162" s="127"/>
      <c r="AG1162" s="127"/>
      <c r="AH1162" s="127"/>
      <c r="AI1162" s="127"/>
      <c r="AJ1162" s="127"/>
      <c r="AK1162" s="127"/>
      <c r="AL1162" s="127"/>
      <c r="AM1162" s="127"/>
      <c r="AN1162" s="127"/>
      <c r="AO1162" s="127"/>
      <c r="AP1162" s="127"/>
    </row>
    <row r="1163" spans="25:42" x14ac:dyDescent="0.2">
      <c r="Y1163" s="127"/>
      <c r="Z1163" s="127"/>
      <c r="AA1163" s="127"/>
      <c r="AB1163" s="127"/>
      <c r="AC1163" s="127"/>
      <c r="AD1163" s="127"/>
      <c r="AE1163" s="127"/>
      <c r="AF1163" s="127"/>
      <c r="AG1163" s="127"/>
      <c r="AH1163" s="127"/>
      <c r="AI1163" s="127"/>
      <c r="AJ1163" s="127"/>
      <c r="AK1163" s="127"/>
      <c r="AL1163" s="127"/>
      <c r="AM1163" s="127"/>
      <c r="AN1163" s="127"/>
      <c r="AO1163" s="127"/>
      <c r="AP1163" s="127"/>
    </row>
    <row r="1164" spans="25:42" x14ac:dyDescent="0.2">
      <c r="Y1164" s="127"/>
      <c r="Z1164" s="127"/>
      <c r="AA1164" s="127"/>
      <c r="AB1164" s="127"/>
      <c r="AC1164" s="127"/>
      <c r="AD1164" s="127"/>
      <c r="AE1164" s="127"/>
      <c r="AF1164" s="127"/>
      <c r="AG1164" s="127"/>
      <c r="AH1164" s="127"/>
      <c r="AI1164" s="127"/>
      <c r="AJ1164" s="127"/>
      <c r="AK1164" s="127"/>
      <c r="AL1164" s="127"/>
      <c r="AM1164" s="127"/>
      <c r="AN1164" s="127"/>
      <c r="AO1164" s="127"/>
      <c r="AP1164" s="127"/>
    </row>
    <row r="1165" spans="25:42" x14ac:dyDescent="0.2">
      <c r="Y1165" s="127"/>
      <c r="Z1165" s="127"/>
      <c r="AA1165" s="127"/>
      <c r="AB1165" s="127"/>
      <c r="AC1165" s="127"/>
      <c r="AD1165" s="127"/>
      <c r="AE1165" s="127"/>
      <c r="AF1165" s="127"/>
      <c r="AG1165" s="127"/>
      <c r="AH1165" s="127"/>
      <c r="AI1165" s="127"/>
      <c r="AJ1165" s="127"/>
      <c r="AK1165" s="127"/>
      <c r="AL1165" s="127"/>
      <c r="AM1165" s="127"/>
      <c r="AN1165" s="127"/>
      <c r="AO1165" s="127"/>
      <c r="AP1165" s="127"/>
    </row>
    <row r="1166" spans="25:42" x14ac:dyDescent="0.2">
      <c r="Y1166" s="127"/>
      <c r="Z1166" s="127"/>
      <c r="AA1166" s="127"/>
      <c r="AB1166" s="127"/>
      <c r="AC1166" s="127"/>
      <c r="AD1166" s="127"/>
      <c r="AE1166" s="127"/>
      <c r="AF1166" s="127"/>
      <c r="AG1166" s="127"/>
      <c r="AH1166" s="127"/>
      <c r="AI1166" s="127"/>
      <c r="AJ1166" s="127"/>
      <c r="AK1166" s="127"/>
      <c r="AL1166" s="127"/>
      <c r="AM1166" s="127"/>
      <c r="AN1166" s="127"/>
      <c r="AO1166" s="127"/>
      <c r="AP1166" s="127"/>
    </row>
    <row r="1167" spans="25:42" x14ac:dyDescent="0.2">
      <c r="Y1167" s="127"/>
      <c r="Z1167" s="127"/>
      <c r="AA1167" s="127"/>
      <c r="AB1167" s="127"/>
      <c r="AC1167" s="127"/>
      <c r="AD1167" s="127"/>
      <c r="AE1167" s="127"/>
      <c r="AF1167" s="127"/>
      <c r="AG1167" s="127"/>
      <c r="AH1167" s="127"/>
      <c r="AI1167" s="127"/>
      <c r="AJ1167" s="127"/>
      <c r="AK1167" s="127"/>
      <c r="AL1167" s="127"/>
      <c r="AM1167" s="127"/>
      <c r="AN1167" s="127"/>
      <c r="AO1167" s="127"/>
      <c r="AP1167" s="127"/>
    </row>
    <row r="1168" spans="25:42" x14ac:dyDescent="0.2">
      <c r="Y1168" s="127"/>
      <c r="Z1168" s="127"/>
      <c r="AA1168" s="127"/>
      <c r="AB1168" s="127"/>
      <c r="AC1168" s="127"/>
      <c r="AD1168" s="127"/>
      <c r="AE1168" s="127"/>
      <c r="AF1168" s="127"/>
      <c r="AG1168" s="127"/>
      <c r="AH1168" s="127"/>
      <c r="AI1168" s="127"/>
      <c r="AJ1168" s="127"/>
      <c r="AK1168" s="127"/>
      <c r="AL1168" s="127"/>
      <c r="AM1168" s="127"/>
      <c r="AN1168" s="127"/>
      <c r="AO1168" s="127"/>
      <c r="AP1168" s="127"/>
    </row>
    <row r="1169" spans="25:42" x14ac:dyDescent="0.2">
      <c r="Y1169" s="127"/>
      <c r="Z1169" s="127"/>
      <c r="AA1169" s="127"/>
      <c r="AB1169" s="127"/>
      <c r="AC1169" s="127"/>
      <c r="AD1169" s="127"/>
      <c r="AE1169" s="127"/>
      <c r="AF1169" s="127"/>
      <c r="AG1169" s="127"/>
      <c r="AH1169" s="127"/>
      <c r="AI1169" s="127"/>
      <c r="AJ1169" s="127"/>
      <c r="AK1169" s="127"/>
      <c r="AL1169" s="127"/>
      <c r="AM1169" s="127"/>
      <c r="AN1169" s="127"/>
      <c r="AO1169" s="127"/>
      <c r="AP1169" s="127"/>
    </row>
    <row r="1170" spans="25:42" x14ac:dyDescent="0.2">
      <c r="Y1170" s="127"/>
      <c r="Z1170" s="127"/>
      <c r="AA1170" s="127"/>
      <c r="AB1170" s="127"/>
      <c r="AC1170" s="127"/>
      <c r="AD1170" s="127"/>
      <c r="AE1170" s="127"/>
      <c r="AF1170" s="127"/>
      <c r="AG1170" s="127"/>
      <c r="AH1170" s="127"/>
      <c r="AI1170" s="127"/>
      <c r="AJ1170" s="127"/>
      <c r="AK1170" s="127"/>
      <c r="AL1170" s="127"/>
      <c r="AM1170" s="127"/>
      <c r="AN1170" s="127"/>
      <c r="AO1170" s="127"/>
      <c r="AP1170" s="127"/>
    </row>
    <row r="1171" spans="25:42" x14ac:dyDescent="0.2">
      <c r="Y1171" s="127"/>
      <c r="Z1171" s="127"/>
      <c r="AA1171" s="127"/>
      <c r="AB1171" s="127"/>
      <c r="AC1171" s="127"/>
      <c r="AD1171" s="127"/>
      <c r="AE1171" s="127"/>
      <c r="AF1171" s="127"/>
      <c r="AG1171" s="127"/>
      <c r="AH1171" s="127"/>
      <c r="AI1171" s="127"/>
      <c r="AJ1171" s="127"/>
      <c r="AK1171" s="127"/>
      <c r="AL1171" s="127"/>
      <c r="AM1171" s="127"/>
      <c r="AN1171" s="127"/>
      <c r="AO1171" s="127"/>
      <c r="AP1171" s="127"/>
    </row>
    <row r="1172" spans="25:42" x14ac:dyDescent="0.2">
      <c r="Y1172" s="127"/>
      <c r="Z1172" s="127"/>
      <c r="AA1172" s="127"/>
      <c r="AB1172" s="127"/>
      <c r="AC1172" s="127"/>
      <c r="AD1172" s="127"/>
      <c r="AE1172" s="127"/>
      <c r="AF1172" s="127"/>
      <c r="AG1172" s="127"/>
      <c r="AH1172" s="127"/>
      <c r="AI1172" s="127"/>
      <c r="AJ1172" s="127"/>
      <c r="AK1172" s="127"/>
      <c r="AL1172" s="127"/>
      <c r="AM1172" s="127"/>
      <c r="AN1172" s="127"/>
      <c r="AO1172" s="127"/>
      <c r="AP1172" s="127"/>
    </row>
    <row r="1173" spans="25:42" x14ac:dyDescent="0.2">
      <c r="Y1173" s="127"/>
      <c r="Z1173" s="127"/>
      <c r="AA1173" s="127"/>
      <c r="AB1173" s="127"/>
      <c r="AC1173" s="127"/>
      <c r="AD1173" s="127"/>
      <c r="AE1173" s="127"/>
      <c r="AF1173" s="127"/>
      <c r="AG1173" s="127"/>
      <c r="AH1173" s="127"/>
      <c r="AI1173" s="127"/>
      <c r="AJ1173" s="127"/>
      <c r="AK1173" s="127"/>
      <c r="AL1173" s="127"/>
      <c r="AM1173" s="127"/>
      <c r="AN1173" s="127"/>
      <c r="AO1173" s="127"/>
      <c r="AP1173" s="127"/>
    </row>
    <row r="1174" spans="25:42" x14ac:dyDescent="0.2">
      <c r="Y1174" s="127"/>
      <c r="Z1174" s="127"/>
      <c r="AA1174" s="127"/>
      <c r="AB1174" s="127"/>
      <c r="AC1174" s="127"/>
      <c r="AD1174" s="127"/>
      <c r="AE1174" s="127"/>
      <c r="AF1174" s="127"/>
      <c r="AG1174" s="127"/>
      <c r="AH1174" s="127"/>
      <c r="AI1174" s="127"/>
      <c r="AJ1174" s="127"/>
      <c r="AK1174" s="127"/>
      <c r="AL1174" s="127"/>
      <c r="AM1174" s="127"/>
      <c r="AN1174" s="127"/>
      <c r="AO1174" s="127"/>
      <c r="AP1174" s="127"/>
    </row>
    <row r="1175" spans="25:42" x14ac:dyDescent="0.2">
      <c r="Y1175" s="127"/>
      <c r="Z1175" s="127"/>
      <c r="AA1175" s="127"/>
      <c r="AB1175" s="127"/>
      <c r="AC1175" s="127"/>
      <c r="AD1175" s="127"/>
      <c r="AE1175" s="127"/>
      <c r="AF1175" s="127"/>
      <c r="AG1175" s="127"/>
      <c r="AH1175" s="127"/>
      <c r="AI1175" s="127"/>
      <c r="AJ1175" s="127"/>
      <c r="AK1175" s="127"/>
      <c r="AL1175" s="127"/>
      <c r="AM1175" s="127"/>
      <c r="AN1175" s="127"/>
      <c r="AO1175" s="127"/>
      <c r="AP1175" s="127"/>
    </row>
    <row r="1176" spans="25:42" x14ac:dyDescent="0.2">
      <c r="Y1176" s="127"/>
      <c r="Z1176" s="127"/>
      <c r="AA1176" s="127"/>
      <c r="AB1176" s="127"/>
      <c r="AC1176" s="127"/>
      <c r="AD1176" s="127"/>
      <c r="AE1176" s="127"/>
      <c r="AF1176" s="127"/>
      <c r="AG1176" s="127"/>
      <c r="AH1176" s="127"/>
      <c r="AI1176" s="127"/>
      <c r="AJ1176" s="127"/>
      <c r="AK1176" s="127"/>
      <c r="AL1176" s="127"/>
      <c r="AM1176" s="127"/>
      <c r="AN1176" s="127"/>
      <c r="AO1176" s="127"/>
      <c r="AP1176" s="127"/>
    </row>
    <row r="1177" spans="25:42" x14ac:dyDescent="0.2">
      <c r="Y1177" s="127"/>
      <c r="Z1177" s="127"/>
      <c r="AA1177" s="127"/>
      <c r="AB1177" s="127"/>
      <c r="AC1177" s="127"/>
      <c r="AD1177" s="127"/>
      <c r="AE1177" s="127"/>
      <c r="AF1177" s="127"/>
      <c r="AG1177" s="127"/>
      <c r="AH1177" s="127"/>
      <c r="AI1177" s="127"/>
      <c r="AJ1177" s="127"/>
      <c r="AK1177" s="127"/>
      <c r="AL1177" s="127"/>
      <c r="AM1177" s="127"/>
      <c r="AN1177" s="127"/>
      <c r="AO1177" s="127"/>
      <c r="AP1177" s="127"/>
    </row>
    <row r="1178" spans="25:42" x14ac:dyDescent="0.2">
      <c r="Y1178" s="127"/>
      <c r="Z1178" s="127"/>
      <c r="AA1178" s="127"/>
      <c r="AB1178" s="127"/>
      <c r="AC1178" s="127"/>
      <c r="AD1178" s="127"/>
      <c r="AE1178" s="127"/>
      <c r="AF1178" s="127"/>
      <c r="AG1178" s="127"/>
      <c r="AH1178" s="127"/>
      <c r="AI1178" s="127"/>
      <c r="AJ1178" s="127"/>
      <c r="AK1178" s="127"/>
      <c r="AL1178" s="127"/>
      <c r="AM1178" s="127"/>
      <c r="AN1178" s="127"/>
      <c r="AO1178" s="127"/>
      <c r="AP1178" s="127"/>
    </row>
    <row r="1179" spans="25:42" x14ac:dyDescent="0.2">
      <c r="Y1179" s="127"/>
      <c r="Z1179" s="127"/>
      <c r="AA1179" s="127"/>
      <c r="AB1179" s="127"/>
      <c r="AC1179" s="127"/>
      <c r="AD1179" s="127"/>
      <c r="AE1179" s="127"/>
      <c r="AF1179" s="127"/>
      <c r="AG1179" s="127"/>
      <c r="AH1179" s="127"/>
      <c r="AI1179" s="127"/>
      <c r="AJ1179" s="127"/>
      <c r="AK1179" s="127"/>
      <c r="AL1179" s="127"/>
      <c r="AM1179" s="127"/>
      <c r="AN1179" s="127"/>
      <c r="AO1179" s="127"/>
      <c r="AP1179" s="127"/>
    </row>
    <row r="1180" spans="25:42" x14ac:dyDescent="0.2">
      <c r="Y1180" s="127"/>
      <c r="Z1180" s="127"/>
      <c r="AA1180" s="127"/>
      <c r="AB1180" s="127"/>
      <c r="AC1180" s="127"/>
      <c r="AD1180" s="127"/>
      <c r="AE1180" s="127"/>
      <c r="AF1180" s="127"/>
      <c r="AG1180" s="127"/>
      <c r="AH1180" s="127"/>
      <c r="AI1180" s="127"/>
      <c r="AJ1180" s="127"/>
      <c r="AK1180" s="127"/>
      <c r="AL1180" s="127"/>
      <c r="AM1180" s="127"/>
      <c r="AN1180" s="127"/>
      <c r="AO1180" s="127"/>
      <c r="AP1180" s="127"/>
    </row>
    <row r="1181" spans="25:42" x14ac:dyDescent="0.2">
      <c r="Y1181" s="127"/>
      <c r="Z1181" s="127"/>
      <c r="AA1181" s="127"/>
      <c r="AB1181" s="127"/>
      <c r="AC1181" s="127"/>
      <c r="AD1181" s="127"/>
      <c r="AE1181" s="127"/>
      <c r="AF1181" s="127"/>
      <c r="AG1181" s="127"/>
      <c r="AH1181" s="127"/>
      <c r="AI1181" s="127"/>
      <c r="AJ1181" s="127"/>
      <c r="AK1181" s="127"/>
      <c r="AL1181" s="127"/>
      <c r="AM1181" s="127"/>
      <c r="AN1181" s="127"/>
      <c r="AO1181" s="127"/>
      <c r="AP1181" s="127"/>
    </row>
    <row r="1182" spans="25:42" x14ac:dyDescent="0.2">
      <c r="Y1182" s="127"/>
      <c r="Z1182" s="127"/>
      <c r="AA1182" s="127"/>
      <c r="AB1182" s="127"/>
      <c r="AC1182" s="127"/>
      <c r="AD1182" s="127"/>
      <c r="AE1182" s="127"/>
      <c r="AF1182" s="127"/>
      <c r="AG1182" s="127"/>
      <c r="AH1182" s="127"/>
      <c r="AI1182" s="127"/>
      <c r="AJ1182" s="127"/>
      <c r="AK1182" s="127"/>
      <c r="AL1182" s="127"/>
      <c r="AM1182" s="127"/>
      <c r="AN1182" s="127"/>
      <c r="AO1182" s="127"/>
      <c r="AP1182" s="127"/>
    </row>
    <row r="1183" spans="25:42" x14ac:dyDescent="0.2">
      <c r="Y1183" s="127"/>
      <c r="Z1183" s="127"/>
      <c r="AA1183" s="127"/>
      <c r="AB1183" s="127"/>
      <c r="AC1183" s="127"/>
      <c r="AD1183" s="127"/>
      <c r="AE1183" s="127"/>
      <c r="AF1183" s="127"/>
      <c r="AG1183" s="127"/>
      <c r="AH1183" s="127"/>
      <c r="AI1183" s="127"/>
      <c r="AJ1183" s="127"/>
      <c r="AK1183" s="127"/>
      <c r="AL1183" s="127"/>
      <c r="AM1183" s="127"/>
      <c r="AN1183" s="127"/>
      <c r="AO1183" s="127"/>
      <c r="AP1183" s="127"/>
    </row>
    <row r="1184" spans="25:42" x14ac:dyDescent="0.2">
      <c r="Y1184" s="127"/>
      <c r="Z1184" s="127"/>
      <c r="AA1184" s="127"/>
      <c r="AB1184" s="127"/>
      <c r="AC1184" s="127"/>
      <c r="AD1184" s="127"/>
      <c r="AE1184" s="127"/>
      <c r="AF1184" s="127"/>
      <c r="AG1184" s="127"/>
      <c r="AH1184" s="127"/>
      <c r="AI1184" s="127"/>
      <c r="AJ1184" s="127"/>
      <c r="AK1184" s="127"/>
      <c r="AL1184" s="127"/>
      <c r="AM1184" s="127"/>
      <c r="AN1184" s="127"/>
      <c r="AO1184" s="127"/>
      <c r="AP1184" s="127"/>
    </row>
    <row r="1185" spans="25:42" x14ac:dyDescent="0.2">
      <c r="Y1185" s="127"/>
      <c r="Z1185" s="127"/>
      <c r="AA1185" s="127"/>
      <c r="AB1185" s="127"/>
      <c r="AC1185" s="127"/>
      <c r="AD1185" s="127"/>
      <c r="AE1185" s="127"/>
      <c r="AF1185" s="127"/>
      <c r="AG1185" s="127"/>
      <c r="AH1185" s="127"/>
      <c r="AI1185" s="127"/>
      <c r="AJ1185" s="127"/>
      <c r="AK1185" s="127"/>
      <c r="AL1185" s="127"/>
      <c r="AM1185" s="127"/>
      <c r="AN1185" s="127"/>
      <c r="AO1185" s="127"/>
      <c r="AP1185" s="127"/>
    </row>
    <row r="1186" spans="25:42" x14ac:dyDescent="0.2">
      <c r="Y1186" s="127"/>
      <c r="Z1186" s="127"/>
      <c r="AA1186" s="127"/>
      <c r="AB1186" s="127"/>
      <c r="AC1186" s="127"/>
      <c r="AD1186" s="127"/>
      <c r="AE1186" s="127"/>
      <c r="AF1186" s="127"/>
      <c r="AG1186" s="127"/>
      <c r="AH1186" s="127"/>
      <c r="AI1186" s="127"/>
      <c r="AJ1186" s="127"/>
      <c r="AK1186" s="127"/>
      <c r="AL1186" s="127"/>
      <c r="AM1186" s="127"/>
      <c r="AN1186" s="127"/>
      <c r="AO1186" s="127"/>
      <c r="AP1186" s="127"/>
    </row>
    <row r="1187" spans="25:42" x14ac:dyDescent="0.2">
      <c r="Y1187" s="127"/>
      <c r="Z1187" s="127"/>
      <c r="AA1187" s="127"/>
      <c r="AB1187" s="127"/>
      <c r="AC1187" s="127"/>
      <c r="AD1187" s="127"/>
      <c r="AE1187" s="127"/>
      <c r="AF1187" s="127"/>
      <c r="AG1187" s="127"/>
      <c r="AH1187" s="127"/>
      <c r="AI1187" s="127"/>
      <c r="AJ1187" s="127"/>
      <c r="AK1187" s="127"/>
      <c r="AL1187" s="127"/>
      <c r="AM1187" s="127"/>
      <c r="AN1187" s="127"/>
      <c r="AO1187" s="127"/>
      <c r="AP1187" s="127"/>
    </row>
    <row r="1188" spans="25:42" x14ac:dyDescent="0.2">
      <c r="Y1188" s="127"/>
      <c r="Z1188" s="127"/>
      <c r="AA1188" s="127"/>
      <c r="AB1188" s="127"/>
      <c r="AC1188" s="127"/>
      <c r="AD1188" s="127"/>
      <c r="AE1188" s="127"/>
      <c r="AF1188" s="127"/>
      <c r="AG1188" s="127"/>
      <c r="AH1188" s="127"/>
      <c r="AI1188" s="127"/>
      <c r="AJ1188" s="127"/>
      <c r="AK1188" s="127"/>
      <c r="AL1188" s="127"/>
      <c r="AM1188" s="127"/>
      <c r="AN1188" s="127"/>
      <c r="AO1188" s="127"/>
      <c r="AP1188" s="127"/>
    </row>
    <row r="1189" spans="25:42" x14ac:dyDescent="0.2">
      <c r="Y1189" s="127"/>
      <c r="Z1189" s="127"/>
      <c r="AA1189" s="127"/>
      <c r="AB1189" s="127"/>
      <c r="AC1189" s="127"/>
      <c r="AD1189" s="127"/>
      <c r="AE1189" s="127"/>
      <c r="AF1189" s="127"/>
      <c r="AG1189" s="127"/>
      <c r="AH1189" s="127"/>
      <c r="AI1189" s="127"/>
      <c r="AJ1189" s="127"/>
      <c r="AK1189" s="127"/>
      <c r="AL1189" s="127"/>
      <c r="AM1189" s="127"/>
      <c r="AN1189" s="127"/>
      <c r="AO1189" s="127"/>
      <c r="AP1189" s="127"/>
    </row>
    <row r="1190" spans="25:42" x14ac:dyDescent="0.2">
      <c r="Y1190" s="127"/>
      <c r="Z1190" s="127"/>
      <c r="AA1190" s="127"/>
      <c r="AB1190" s="127"/>
      <c r="AC1190" s="127"/>
      <c r="AD1190" s="127"/>
      <c r="AE1190" s="127"/>
      <c r="AF1190" s="127"/>
      <c r="AG1190" s="127"/>
      <c r="AH1190" s="127"/>
      <c r="AI1190" s="127"/>
      <c r="AJ1190" s="127"/>
      <c r="AK1190" s="127"/>
      <c r="AL1190" s="127"/>
      <c r="AM1190" s="127"/>
      <c r="AN1190" s="127"/>
      <c r="AO1190" s="127"/>
      <c r="AP1190" s="127"/>
    </row>
    <row r="1191" spans="25:42" x14ac:dyDescent="0.2">
      <c r="Y1191" s="127"/>
      <c r="Z1191" s="127"/>
      <c r="AA1191" s="127"/>
      <c r="AB1191" s="127"/>
      <c r="AC1191" s="127"/>
      <c r="AD1191" s="127"/>
      <c r="AE1191" s="127"/>
      <c r="AF1191" s="127"/>
      <c r="AG1191" s="127"/>
      <c r="AH1191" s="127"/>
      <c r="AI1191" s="127"/>
      <c r="AJ1191" s="127"/>
      <c r="AK1191" s="127"/>
      <c r="AL1191" s="127"/>
      <c r="AM1191" s="127"/>
      <c r="AN1191" s="127"/>
      <c r="AO1191" s="127"/>
      <c r="AP1191" s="127"/>
    </row>
    <row r="1192" spans="25:42" x14ac:dyDescent="0.2">
      <c r="Y1192" s="127"/>
      <c r="Z1192" s="127"/>
      <c r="AA1192" s="127"/>
      <c r="AB1192" s="127"/>
      <c r="AC1192" s="127"/>
      <c r="AD1192" s="127"/>
      <c r="AE1192" s="127"/>
      <c r="AF1192" s="127"/>
      <c r="AG1192" s="127"/>
      <c r="AH1192" s="127"/>
      <c r="AI1192" s="127"/>
      <c r="AJ1192" s="127"/>
      <c r="AK1192" s="127"/>
      <c r="AL1192" s="127"/>
      <c r="AM1192" s="127"/>
      <c r="AN1192" s="127"/>
      <c r="AO1192" s="127"/>
      <c r="AP1192" s="127"/>
    </row>
    <row r="1193" spans="25:42" x14ac:dyDescent="0.2">
      <c r="Y1193" s="127"/>
      <c r="Z1193" s="127"/>
      <c r="AA1193" s="127"/>
      <c r="AB1193" s="127"/>
      <c r="AC1193" s="127"/>
      <c r="AD1193" s="127"/>
      <c r="AE1193" s="127"/>
      <c r="AF1193" s="127"/>
      <c r="AG1193" s="127"/>
      <c r="AH1193" s="127"/>
      <c r="AI1193" s="127"/>
      <c r="AJ1193" s="127"/>
      <c r="AK1193" s="127"/>
      <c r="AL1193" s="127"/>
      <c r="AM1193" s="127"/>
      <c r="AN1193" s="127"/>
      <c r="AO1193" s="127"/>
      <c r="AP1193" s="127"/>
    </row>
    <row r="1194" spans="25:42" x14ac:dyDescent="0.2">
      <c r="Y1194" s="127"/>
      <c r="Z1194" s="127"/>
      <c r="AA1194" s="127"/>
      <c r="AB1194" s="127"/>
      <c r="AC1194" s="127"/>
      <c r="AD1194" s="127"/>
      <c r="AE1194" s="127"/>
      <c r="AF1194" s="127"/>
      <c r="AG1194" s="127"/>
      <c r="AH1194" s="127"/>
      <c r="AI1194" s="127"/>
      <c r="AJ1194" s="127"/>
      <c r="AK1194" s="127"/>
      <c r="AL1194" s="127"/>
      <c r="AM1194" s="127"/>
      <c r="AN1194" s="127"/>
      <c r="AO1194" s="127"/>
      <c r="AP1194" s="127"/>
    </row>
    <row r="1195" spans="25:42" x14ac:dyDescent="0.2">
      <c r="Y1195" s="127"/>
      <c r="Z1195" s="127"/>
      <c r="AA1195" s="127"/>
      <c r="AB1195" s="127"/>
      <c r="AC1195" s="127"/>
      <c r="AD1195" s="127"/>
      <c r="AE1195" s="127"/>
      <c r="AF1195" s="127"/>
      <c r="AG1195" s="127"/>
      <c r="AH1195" s="127"/>
      <c r="AI1195" s="127"/>
      <c r="AJ1195" s="127"/>
      <c r="AK1195" s="127"/>
      <c r="AL1195" s="127"/>
      <c r="AM1195" s="127"/>
      <c r="AN1195" s="127"/>
      <c r="AO1195" s="127"/>
      <c r="AP1195" s="127"/>
    </row>
    <row r="1196" spans="25:42" x14ac:dyDescent="0.2">
      <c r="Y1196" s="127"/>
      <c r="Z1196" s="127"/>
      <c r="AA1196" s="127"/>
      <c r="AB1196" s="127"/>
      <c r="AC1196" s="127"/>
      <c r="AD1196" s="127"/>
      <c r="AE1196" s="127"/>
      <c r="AF1196" s="127"/>
      <c r="AG1196" s="127"/>
      <c r="AH1196" s="127"/>
      <c r="AI1196" s="127"/>
      <c r="AJ1196" s="127"/>
      <c r="AK1196" s="127"/>
      <c r="AL1196" s="127"/>
      <c r="AM1196" s="127"/>
      <c r="AN1196" s="127"/>
      <c r="AO1196" s="127"/>
      <c r="AP1196" s="127"/>
    </row>
    <row r="1197" spans="25:42" x14ac:dyDescent="0.2">
      <c r="Y1197" s="127"/>
      <c r="Z1197" s="127"/>
      <c r="AA1197" s="127"/>
      <c r="AB1197" s="127"/>
      <c r="AC1197" s="127"/>
      <c r="AD1197" s="127"/>
      <c r="AE1197" s="127"/>
      <c r="AF1197" s="127"/>
      <c r="AG1197" s="127"/>
      <c r="AH1197" s="127"/>
      <c r="AI1197" s="127"/>
      <c r="AJ1197" s="127"/>
      <c r="AK1197" s="127"/>
      <c r="AL1197" s="127"/>
      <c r="AM1197" s="127"/>
      <c r="AN1197" s="127"/>
      <c r="AO1197" s="127"/>
      <c r="AP1197" s="127"/>
    </row>
    <row r="1198" spans="25:42" x14ac:dyDescent="0.2">
      <c r="Y1198" s="127"/>
      <c r="Z1198" s="127"/>
      <c r="AA1198" s="127"/>
      <c r="AB1198" s="127"/>
      <c r="AC1198" s="127"/>
      <c r="AD1198" s="127"/>
      <c r="AE1198" s="127"/>
      <c r="AF1198" s="127"/>
      <c r="AG1198" s="127"/>
      <c r="AH1198" s="127"/>
      <c r="AI1198" s="127"/>
      <c r="AJ1198" s="127"/>
      <c r="AK1198" s="127"/>
      <c r="AL1198" s="127"/>
      <c r="AM1198" s="127"/>
      <c r="AN1198" s="127"/>
      <c r="AO1198" s="127"/>
      <c r="AP1198" s="127"/>
    </row>
    <row r="1199" spans="25:42" x14ac:dyDescent="0.2">
      <c r="Y1199" s="127"/>
      <c r="Z1199" s="127"/>
      <c r="AA1199" s="127"/>
      <c r="AB1199" s="127"/>
      <c r="AC1199" s="127"/>
      <c r="AD1199" s="127"/>
      <c r="AE1199" s="127"/>
      <c r="AF1199" s="127"/>
      <c r="AG1199" s="127"/>
      <c r="AH1199" s="127"/>
      <c r="AI1199" s="127"/>
      <c r="AJ1199" s="127"/>
      <c r="AK1199" s="127"/>
      <c r="AL1199" s="127"/>
      <c r="AM1199" s="127"/>
      <c r="AN1199" s="127"/>
      <c r="AO1199" s="127"/>
      <c r="AP1199" s="127"/>
    </row>
    <row r="1200" spans="25:42" x14ac:dyDescent="0.2">
      <c r="Y1200" s="127"/>
      <c r="Z1200" s="127"/>
      <c r="AA1200" s="127"/>
      <c r="AB1200" s="127"/>
      <c r="AC1200" s="127"/>
      <c r="AD1200" s="127"/>
      <c r="AE1200" s="127"/>
      <c r="AF1200" s="127"/>
      <c r="AG1200" s="127"/>
      <c r="AH1200" s="127"/>
      <c r="AI1200" s="127"/>
      <c r="AJ1200" s="127"/>
      <c r="AK1200" s="127"/>
      <c r="AL1200" s="127"/>
      <c r="AM1200" s="127"/>
      <c r="AN1200" s="127"/>
      <c r="AO1200" s="127"/>
      <c r="AP1200" s="127"/>
    </row>
    <row r="1201" spans="25:42" x14ac:dyDescent="0.2">
      <c r="Y1201" s="127"/>
      <c r="Z1201" s="127"/>
      <c r="AA1201" s="127"/>
      <c r="AB1201" s="127"/>
      <c r="AC1201" s="127"/>
      <c r="AD1201" s="127"/>
      <c r="AE1201" s="127"/>
      <c r="AF1201" s="127"/>
      <c r="AG1201" s="127"/>
      <c r="AH1201" s="127"/>
      <c r="AI1201" s="127"/>
      <c r="AJ1201" s="127"/>
      <c r="AK1201" s="127"/>
      <c r="AL1201" s="127"/>
      <c r="AM1201" s="127"/>
      <c r="AN1201" s="127"/>
      <c r="AO1201" s="127"/>
      <c r="AP1201" s="127"/>
    </row>
    <row r="1202" spans="25:42" x14ac:dyDescent="0.2">
      <c r="Y1202" s="127"/>
      <c r="Z1202" s="127"/>
      <c r="AA1202" s="127"/>
      <c r="AB1202" s="127"/>
      <c r="AC1202" s="127"/>
      <c r="AD1202" s="127"/>
      <c r="AE1202" s="127"/>
      <c r="AF1202" s="127"/>
      <c r="AG1202" s="127"/>
      <c r="AH1202" s="127"/>
      <c r="AI1202" s="127"/>
      <c r="AJ1202" s="127"/>
      <c r="AK1202" s="127"/>
      <c r="AL1202" s="127"/>
      <c r="AM1202" s="127"/>
      <c r="AN1202" s="127"/>
      <c r="AO1202" s="127"/>
      <c r="AP1202" s="127"/>
    </row>
    <row r="1203" spans="25:42" x14ac:dyDescent="0.2">
      <c r="Y1203" s="127"/>
      <c r="Z1203" s="127"/>
      <c r="AA1203" s="127"/>
      <c r="AB1203" s="127"/>
      <c r="AC1203" s="127"/>
      <c r="AD1203" s="127"/>
      <c r="AE1203" s="127"/>
      <c r="AF1203" s="127"/>
      <c r="AG1203" s="127"/>
      <c r="AH1203" s="127"/>
      <c r="AI1203" s="127"/>
      <c r="AJ1203" s="127"/>
      <c r="AK1203" s="127"/>
      <c r="AL1203" s="127"/>
      <c r="AM1203" s="127"/>
      <c r="AN1203" s="127"/>
      <c r="AO1203" s="127"/>
      <c r="AP1203" s="127"/>
    </row>
    <row r="1204" spans="25:42" x14ac:dyDescent="0.2">
      <c r="Y1204" s="127"/>
      <c r="Z1204" s="127"/>
      <c r="AA1204" s="127"/>
      <c r="AB1204" s="127"/>
      <c r="AC1204" s="127"/>
      <c r="AD1204" s="127"/>
      <c r="AE1204" s="127"/>
      <c r="AF1204" s="127"/>
      <c r="AG1204" s="127"/>
      <c r="AH1204" s="127"/>
      <c r="AI1204" s="127"/>
      <c r="AJ1204" s="127"/>
      <c r="AK1204" s="127"/>
      <c r="AL1204" s="127"/>
      <c r="AM1204" s="127"/>
      <c r="AN1204" s="127"/>
      <c r="AO1204" s="127"/>
      <c r="AP1204" s="127"/>
    </row>
    <row r="1205" spans="25:42" x14ac:dyDescent="0.2">
      <c r="Y1205" s="127"/>
      <c r="Z1205" s="127"/>
      <c r="AA1205" s="127"/>
      <c r="AB1205" s="127"/>
      <c r="AC1205" s="127"/>
      <c r="AD1205" s="127"/>
      <c r="AE1205" s="127"/>
      <c r="AF1205" s="127"/>
      <c r="AG1205" s="127"/>
      <c r="AH1205" s="127"/>
      <c r="AI1205" s="127"/>
      <c r="AJ1205" s="127"/>
      <c r="AK1205" s="127"/>
      <c r="AL1205" s="127"/>
      <c r="AM1205" s="127"/>
      <c r="AN1205" s="127"/>
      <c r="AO1205" s="127"/>
      <c r="AP1205" s="127"/>
    </row>
    <row r="1206" spans="25:42" x14ac:dyDescent="0.2">
      <c r="Y1206" s="127"/>
      <c r="Z1206" s="127"/>
      <c r="AA1206" s="127"/>
      <c r="AB1206" s="127"/>
      <c r="AC1206" s="127"/>
      <c r="AD1206" s="127"/>
      <c r="AE1206" s="127"/>
      <c r="AF1206" s="127"/>
      <c r="AG1206" s="127"/>
      <c r="AH1206" s="127"/>
      <c r="AI1206" s="127"/>
      <c r="AJ1206" s="127"/>
      <c r="AK1206" s="127"/>
      <c r="AL1206" s="127"/>
      <c r="AM1206" s="127"/>
      <c r="AN1206" s="127"/>
      <c r="AO1206" s="127"/>
      <c r="AP1206" s="127"/>
    </row>
    <row r="1207" spans="25:42" x14ac:dyDescent="0.2">
      <c r="Y1207" s="127"/>
      <c r="Z1207" s="127"/>
      <c r="AA1207" s="127"/>
      <c r="AB1207" s="127"/>
      <c r="AC1207" s="127"/>
      <c r="AD1207" s="127"/>
      <c r="AE1207" s="127"/>
      <c r="AF1207" s="127"/>
      <c r="AG1207" s="127"/>
      <c r="AH1207" s="127"/>
      <c r="AI1207" s="127"/>
      <c r="AJ1207" s="127"/>
      <c r="AK1207" s="127"/>
      <c r="AL1207" s="127"/>
      <c r="AM1207" s="127"/>
      <c r="AN1207" s="127"/>
      <c r="AO1207" s="127"/>
      <c r="AP1207" s="127"/>
    </row>
    <row r="1208" spans="25:42" x14ac:dyDescent="0.2">
      <c r="Y1208" s="127"/>
      <c r="Z1208" s="127"/>
      <c r="AA1208" s="127"/>
      <c r="AB1208" s="127"/>
      <c r="AC1208" s="127"/>
      <c r="AD1208" s="127"/>
      <c r="AE1208" s="127"/>
      <c r="AF1208" s="127"/>
      <c r="AG1208" s="127"/>
      <c r="AH1208" s="127"/>
      <c r="AI1208" s="127"/>
      <c r="AJ1208" s="127"/>
      <c r="AK1208" s="127"/>
      <c r="AL1208" s="127"/>
      <c r="AM1208" s="127"/>
      <c r="AN1208" s="127"/>
      <c r="AO1208" s="127"/>
      <c r="AP1208" s="127"/>
    </row>
    <row r="1209" spans="25:42" x14ac:dyDescent="0.2">
      <c r="Y1209" s="127"/>
      <c r="Z1209" s="127"/>
      <c r="AA1209" s="127"/>
      <c r="AB1209" s="127"/>
      <c r="AC1209" s="127"/>
      <c r="AD1209" s="127"/>
      <c r="AE1209" s="127"/>
      <c r="AF1209" s="127"/>
      <c r="AG1209" s="127"/>
      <c r="AH1209" s="127"/>
      <c r="AI1209" s="127"/>
      <c r="AJ1209" s="127"/>
      <c r="AK1209" s="127"/>
      <c r="AL1209" s="127"/>
      <c r="AM1209" s="127"/>
      <c r="AN1209" s="127"/>
      <c r="AO1209" s="127"/>
      <c r="AP1209" s="127"/>
    </row>
    <row r="1210" spans="25:42" x14ac:dyDescent="0.2">
      <c r="Y1210" s="127"/>
      <c r="Z1210" s="127"/>
      <c r="AA1210" s="127"/>
      <c r="AB1210" s="127"/>
      <c r="AC1210" s="127"/>
      <c r="AD1210" s="127"/>
      <c r="AE1210" s="127"/>
      <c r="AF1210" s="127"/>
      <c r="AG1210" s="127"/>
      <c r="AH1210" s="127"/>
      <c r="AI1210" s="127"/>
      <c r="AJ1210" s="127"/>
      <c r="AK1210" s="127"/>
      <c r="AL1210" s="127"/>
      <c r="AM1210" s="127"/>
      <c r="AN1210" s="127"/>
      <c r="AO1210" s="127"/>
      <c r="AP1210" s="127"/>
    </row>
    <row r="1211" spans="25:42" x14ac:dyDescent="0.2">
      <c r="Y1211" s="127"/>
      <c r="Z1211" s="127"/>
      <c r="AA1211" s="127"/>
      <c r="AB1211" s="127"/>
      <c r="AC1211" s="127"/>
      <c r="AD1211" s="127"/>
      <c r="AE1211" s="127"/>
      <c r="AF1211" s="127"/>
      <c r="AG1211" s="127"/>
      <c r="AH1211" s="127"/>
      <c r="AI1211" s="127"/>
      <c r="AJ1211" s="127"/>
      <c r="AK1211" s="127"/>
      <c r="AL1211" s="127"/>
      <c r="AM1211" s="127"/>
      <c r="AN1211" s="127"/>
      <c r="AO1211" s="127"/>
      <c r="AP1211" s="127"/>
    </row>
    <row r="1212" spans="25:42" x14ac:dyDescent="0.2">
      <c r="Y1212" s="127"/>
      <c r="Z1212" s="127"/>
      <c r="AA1212" s="127"/>
      <c r="AB1212" s="127"/>
      <c r="AC1212" s="127"/>
      <c r="AD1212" s="127"/>
      <c r="AE1212" s="127"/>
      <c r="AF1212" s="127"/>
      <c r="AG1212" s="127"/>
      <c r="AH1212" s="127"/>
      <c r="AI1212" s="127"/>
      <c r="AJ1212" s="127"/>
      <c r="AK1212" s="127"/>
      <c r="AL1212" s="127"/>
      <c r="AM1212" s="127"/>
      <c r="AN1212" s="127"/>
      <c r="AO1212" s="127"/>
      <c r="AP1212" s="127"/>
    </row>
    <row r="1213" spans="25:42" x14ac:dyDescent="0.2">
      <c r="Y1213" s="127"/>
      <c r="Z1213" s="127"/>
      <c r="AA1213" s="127"/>
      <c r="AB1213" s="127"/>
      <c r="AC1213" s="127"/>
      <c r="AD1213" s="127"/>
      <c r="AE1213" s="127"/>
      <c r="AF1213" s="127"/>
      <c r="AG1213" s="127"/>
      <c r="AH1213" s="127"/>
      <c r="AI1213" s="127"/>
      <c r="AJ1213" s="127"/>
      <c r="AK1213" s="127"/>
      <c r="AL1213" s="127"/>
      <c r="AM1213" s="127"/>
      <c r="AN1213" s="127"/>
      <c r="AO1213" s="127"/>
      <c r="AP1213" s="127"/>
    </row>
    <row r="1214" spans="25:42" x14ac:dyDescent="0.2">
      <c r="Y1214" s="127"/>
      <c r="Z1214" s="127"/>
      <c r="AA1214" s="127"/>
      <c r="AB1214" s="127"/>
      <c r="AC1214" s="127"/>
      <c r="AD1214" s="127"/>
      <c r="AE1214" s="127"/>
      <c r="AF1214" s="127"/>
      <c r="AG1214" s="127"/>
      <c r="AH1214" s="127"/>
      <c r="AI1214" s="127"/>
      <c r="AJ1214" s="127"/>
      <c r="AK1214" s="127"/>
      <c r="AL1214" s="127"/>
      <c r="AM1214" s="127"/>
      <c r="AN1214" s="127"/>
      <c r="AO1214" s="127"/>
      <c r="AP1214" s="127"/>
    </row>
    <row r="1215" spans="25:42" x14ac:dyDescent="0.2">
      <c r="Y1215" s="127"/>
      <c r="Z1215" s="127"/>
      <c r="AA1215" s="127"/>
      <c r="AB1215" s="127"/>
      <c r="AC1215" s="127"/>
      <c r="AD1215" s="127"/>
      <c r="AE1215" s="127"/>
      <c r="AF1215" s="127"/>
      <c r="AG1215" s="127"/>
      <c r="AH1215" s="127"/>
      <c r="AI1215" s="127"/>
      <c r="AJ1215" s="127"/>
      <c r="AK1215" s="127"/>
      <c r="AL1215" s="127"/>
      <c r="AM1215" s="127"/>
      <c r="AN1215" s="127"/>
      <c r="AO1215" s="127"/>
      <c r="AP1215" s="127"/>
    </row>
    <row r="1216" spans="25:42" x14ac:dyDescent="0.2">
      <c r="Y1216" s="127"/>
      <c r="Z1216" s="127"/>
      <c r="AA1216" s="127"/>
      <c r="AB1216" s="127"/>
      <c r="AC1216" s="127"/>
      <c r="AD1216" s="127"/>
      <c r="AE1216" s="127"/>
      <c r="AF1216" s="127"/>
      <c r="AG1216" s="127"/>
      <c r="AH1216" s="127"/>
      <c r="AI1216" s="127"/>
      <c r="AJ1216" s="127"/>
      <c r="AK1216" s="127"/>
      <c r="AL1216" s="127"/>
      <c r="AM1216" s="127"/>
      <c r="AN1216" s="127"/>
      <c r="AO1216" s="127"/>
      <c r="AP1216" s="127"/>
    </row>
    <row r="1217" spans="25:42" x14ac:dyDescent="0.2">
      <c r="Y1217" s="127"/>
      <c r="Z1217" s="127"/>
      <c r="AA1217" s="127"/>
      <c r="AB1217" s="127"/>
      <c r="AC1217" s="127"/>
      <c r="AD1217" s="127"/>
      <c r="AE1217" s="127"/>
      <c r="AF1217" s="127"/>
      <c r="AG1217" s="127"/>
      <c r="AH1217" s="127"/>
      <c r="AI1217" s="127"/>
      <c r="AJ1217" s="127"/>
      <c r="AK1217" s="127"/>
      <c r="AL1217" s="127"/>
      <c r="AM1217" s="127"/>
      <c r="AN1217" s="127"/>
      <c r="AO1217" s="127"/>
      <c r="AP1217" s="127"/>
    </row>
    <row r="1218" spans="25:42" x14ac:dyDescent="0.2">
      <c r="Y1218" s="127"/>
      <c r="Z1218" s="127"/>
      <c r="AA1218" s="127"/>
      <c r="AB1218" s="127"/>
      <c r="AC1218" s="127"/>
      <c r="AD1218" s="127"/>
      <c r="AE1218" s="127"/>
      <c r="AF1218" s="127"/>
      <c r="AG1218" s="127"/>
      <c r="AH1218" s="127"/>
      <c r="AI1218" s="127"/>
      <c r="AJ1218" s="127"/>
      <c r="AK1218" s="127"/>
      <c r="AL1218" s="127"/>
      <c r="AM1218" s="127"/>
      <c r="AN1218" s="127"/>
      <c r="AO1218" s="127"/>
      <c r="AP1218" s="127"/>
    </row>
    <row r="1219" spans="25:42" x14ac:dyDescent="0.2">
      <c r="Y1219" s="127"/>
      <c r="Z1219" s="127"/>
      <c r="AA1219" s="127"/>
      <c r="AB1219" s="127"/>
      <c r="AC1219" s="127"/>
      <c r="AD1219" s="127"/>
      <c r="AE1219" s="127"/>
      <c r="AF1219" s="127"/>
      <c r="AG1219" s="127"/>
      <c r="AH1219" s="127"/>
      <c r="AI1219" s="127"/>
      <c r="AJ1219" s="127"/>
      <c r="AK1219" s="127"/>
      <c r="AL1219" s="127"/>
      <c r="AM1219" s="127"/>
      <c r="AN1219" s="127"/>
      <c r="AO1219" s="127"/>
      <c r="AP1219" s="127"/>
    </row>
    <row r="1220" spans="25:42" x14ac:dyDescent="0.2">
      <c r="Y1220" s="127"/>
      <c r="Z1220" s="127"/>
      <c r="AA1220" s="127"/>
      <c r="AB1220" s="127"/>
      <c r="AC1220" s="127"/>
      <c r="AD1220" s="127"/>
      <c r="AE1220" s="127"/>
      <c r="AF1220" s="127"/>
      <c r="AG1220" s="127"/>
      <c r="AH1220" s="127"/>
      <c r="AI1220" s="127"/>
      <c r="AJ1220" s="127"/>
      <c r="AK1220" s="127"/>
      <c r="AL1220" s="127"/>
      <c r="AM1220" s="127"/>
      <c r="AN1220" s="127"/>
      <c r="AO1220" s="127"/>
      <c r="AP1220" s="127"/>
    </row>
    <row r="1221" spans="25:42" x14ac:dyDescent="0.2">
      <c r="Y1221" s="127"/>
      <c r="Z1221" s="127"/>
      <c r="AA1221" s="127"/>
      <c r="AB1221" s="127"/>
      <c r="AC1221" s="127"/>
      <c r="AD1221" s="127"/>
      <c r="AE1221" s="127"/>
      <c r="AF1221" s="127"/>
      <c r="AG1221" s="127"/>
      <c r="AH1221" s="127"/>
      <c r="AI1221" s="127"/>
      <c r="AJ1221" s="127"/>
      <c r="AK1221" s="127"/>
      <c r="AL1221" s="127"/>
      <c r="AM1221" s="127"/>
      <c r="AN1221" s="127"/>
      <c r="AO1221" s="127"/>
      <c r="AP1221" s="127"/>
    </row>
    <row r="1222" spans="25:42" x14ac:dyDescent="0.2">
      <c r="Y1222" s="127"/>
      <c r="Z1222" s="127"/>
      <c r="AA1222" s="127"/>
      <c r="AB1222" s="127"/>
      <c r="AC1222" s="127"/>
      <c r="AD1222" s="127"/>
      <c r="AE1222" s="127"/>
      <c r="AF1222" s="127"/>
      <c r="AG1222" s="127"/>
      <c r="AH1222" s="127"/>
      <c r="AI1222" s="127"/>
      <c r="AJ1222" s="127"/>
      <c r="AK1222" s="127"/>
      <c r="AL1222" s="127"/>
      <c r="AM1222" s="127"/>
      <c r="AN1222" s="127"/>
      <c r="AO1222" s="127"/>
      <c r="AP1222" s="127"/>
    </row>
    <row r="1223" spans="25:42" x14ac:dyDescent="0.2">
      <c r="Y1223" s="127"/>
      <c r="Z1223" s="127"/>
      <c r="AA1223" s="127"/>
      <c r="AB1223" s="127"/>
      <c r="AC1223" s="127"/>
      <c r="AD1223" s="127"/>
      <c r="AE1223" s="127"/>
      <c r="AF1223" s="127"/>
      <c r="AG1223" s="127"/>
      <c r="AH1223" s="127"/>
      <c r="AI1223" s="127"/>
      <c r="AJ1223" s="127"/>
      <c r="AK1223" s="127"/>
      <c r="AL1223" s="127"/>
      <c r="AM1223" s="127"/>
      <c r="AN1223" s="127"/>
      <c r="AO1223" s="127"/>
      <c r="AP1223" s="127"/>
    </row>
    <row r="1224" spans="25:42" x14ac:dyDescent="0.2">
      <c r="Y1224" s="127"/>
      <c r="Z1224" s="127"/>
      <c r="AA1224" s="127"/>
      <c r="AB1224" s="127"/>
      <c r="AC1224" s="127"/>
      <c r="AD1224" s="127"/>
      <c r="AE1224" s="127"/>
      <c r="AF1224" s="127"/>
      <c r="AG1224" s="127"/>
      <c r="AH1224" s="127"/>
      <c r="AI1224" s="127"/>
      <c r="AJ1224" s="127"/>
      <c r="AK1224" s="127"/>
      <c r="AL1224" s="127"/>
      <c r="AM1224" s="127"/>
      <c r="AN1224" s="127"/>
      <c r="AO1224" s="127"/>
      <c r="AP1224" s="127"/>
    </row>
    <row r="1225" spans="25:42" x14ac:dyDescent="0.2">
      <c r="Y1225" s="127"/>
      <c r="Z1225" s="127"/>
      <c r="AA1225" s="127"/>
      <c r="AB1225" s="127"/>
      <c r="AC1225" s="127"/>
      <c r="AD1225" s="127"/>
      <c r="AE1225" s="127"/>
      <c r="AF1225" s="127"/>
      <c r="AG1225" s="127"/>
      <c r="AH1225" s="127"/>
      <c r="AI1225" s="127"/>
      <c r="AJ1225" s="127"/>
      <c r="AK1225" s="127"/>
      <c r="AL1225" s="127"/>
      <c r="AM1225" s="127"/>
      <c r="AN1225" s="127"/>
      <c r="AO1225" s="127"/>
      <c r="AP1225" s="127"/>
    </row>
    <row r="1226" spans="25:42" x14ac:dyDescent="0.2">
      <c r="Y1226" s="127"/>
      <c r="Z1226" s="127"/>
      <c r="AA1226" s="127"/>
      <c r="AB1226" s="127"/>
      <c r="AC1226" s="127"/>
      <c r="AD1226" s="127"/>
      <c r="AE1226" s="127"/>
      <c r="AF1226" s="127"/>
      <c r="AG1226" s="127"/>
      <c r="AH1226" s="127"/>
      <c r="AI1226" s="127"/>
      <c r="AJ1226" s="127"/>
      <c r="AK1226" s="127"/>
      <c r="AL1226" s="127"/>
      <c r="AM1226" s="127"/>
      <c r="AN1226" s="127"/>
      <c r="AO1226" s="127"/>
      <c r="AP1226" s="127"/>
    </row>
    <row r="1227" spans="25:42" x14ac:dyDescent="0.2">
      <c r="Y1227" s="127"/>
      <c r="Z1227" s="127"/>
      <c r="AA1227" s="127"/>
      <c r="AB1227" s="127"/>
      <c r="AC1227" s="127"/>
      <c r="AD1227" s="127"/>
      <c r="AE1227" s="127"/>
      <c r="AF1227" s="127"/>
      <c r="AG1227" s="127"/>
      <c r="AH1227" s="127"/>
      <c r="AI1227" s="127"/>
      <c r="AJ1227" s="127"/>
      <c r="AK1227" s="127"/>
      <c r="AL1227" s="127"/>
      <c r="AM1227" s="127"/>
      <c r="AN1227" s="127"/>
      <c r="AO1227" s="127"/>
      <c r="AP1227" s="127"/>
    </row>
    <row r="1228" spans="25:42" x14ac:dyDescent="0.2">
      <c r="Y1228" s="127"/>
      <c r="Z1228" s="127"/>
      <c r="AA1228" s="127"/>
      <c r="AB1228" s="127"/>
      <c r="AC1228" s="127"/>
      <c r="AD1228" s="127"/>
      <c r="AE1228" s="127"/>
      <c r="AF1228" s="127"/>
      <c r="AG1228" s="127"/>
      <c r="AH1228" s="127"/>
      <c r="AI1228" s="127"/>
      <c r="AJ1228" s="127"/>
      <c r="AK1228" s="127"/>
      <c r="AL1228" s="127"/>
      <c r="AM1228" s="127"/>
      <c r="AN1228" s="127"/>
      <c r="AO1228" s="127"/>
      <c r="AP1228" s="127"/>
    </row>
    <row r="1229" spans="25:42" x14ac:dyDescent="0.2">
      <c r="Y1229" s="127"/>
      <c r="Z1229" s="127"/>
      <c r="AA1229" s="127"/>
      <c r="AB1229" s="127"/>
      <c r="AC1229" s="127"/>
      <c r="AD1229" s="127"/>
      <c r="AE1229" s="127"/>
      <c r="AF1229" s="127"/>
      <c r="AG1229" s="127"/>
      <c r="AH1229" s="127"/>
      <c r="AI1229" s="127"/>
      <c r="AJ1229" s="127"/>
      <c r="AK1229" s="127"/>
      <c r="AL1229" s="127"/>
      <c r="AM1229" s="127"/>
      <c r="AN1229" s="127"/>
      <c r="AO1229" s="127"/>
      <c r="AP1229" s="127"/>
    </row>
    <row r="1230" spans="25:42" x14ac:dyDescent="0.2">
      <c r="Y1230" s="127"/>
      <c r="Z1230" s="127"/>
      <c r="AA1230" s="127"/>
      <c r="AB1230" s="127"/>
      <c r="AC1230" s="127"/>
      <c r="AD1230" s="127"/>
      <c r="AE1230" s="127"/>
      <c r="AF1230" s="127"/>
      <c r="AG1230" s="127"/>
      <c r="AH1230" s="127"/>
      <c r="AI1230" s="127"/>
      <c r="AJ1230" s="127"/>
      <c r="AK1230" s="127"/>
      <c r="AL1230" s="127"/>
      <c r="AM1230" s="127"/>
      <c r="AN1230" s="127"/>
      <c r="AO1230" s="127"/>
      <c r="AP1230" s="127"/>
    </row>
    <row r="1231" spans="25:42" x14ac:dyDescent="0.2">
      <c r="Y1231" s="127"/>
      <c r="Z1231" s="127"/>
      <c r="AA1231" s="127"/>
      <c r="AB1231" s="127"/>
      <c r="AC1231" s="127"/>
      <c r="AD1231" s="127"/>
      <c r="AE1231" s="127"/>
      <c r="AF1231" s="127"/>
      <c r="AG1231" s="127"/>
      <c r="AH1231" s="127"/>
      <c r="AI1231" s="127"/>
      <c r="AJ1231" s="127"/>
      <c r="AK1231" s="127"/>
      <c r="AL1231" s="127"/>
      <c r="AM1231" s="127"/>
      <c r="AN1231" s="127"/>
      <c r="AO1231" s="127"/>
      <c r="AP1231" s="127"/>
    </row>
    <row r="1232" spans="25:42" x14ac:dyDescent="0.2">
      <c r="Y1232" s="127"/>
      <c r="Z1232" s="127"/>
      <c r="AA1232" s="127"/>
      <c r="AB1232" s="127"/>
      <c r="AC1232" s="127"/>
      <c r="AD1232" s="127"/>
      <c r="AE1232" s="127"/>
      <c r="AF1232" s="127"/>
      <c r="AG1232" s="127"/>
      <c r="AH1232" s="127"/>
      <c r="AI1232" s="127"/>
      <c r="AJ1232" s="127"/>
      <c r="AK1232" s="127"/>
      <c r="AL1232" s="127"/>
      <c r="AM1232" s="127"/>
      <c r="AN1232" s="127"/>
      <c r="AO1232" s="127"/>
      <c r="AP1232" s="127"/>
    </row>
    <row r="1233" spans="25:42" x14ac:dyDescent="0.2">
      <c r="Y1233" s="127"/>
      <c r="Z1233" s="127"/>
      <c r="AA1233" s="127"/>
      <c r="AB1233" s="127"/>
      <c r="AC1233" s="127"/>
      <c r="AD1233" s="127"/>
      <c r="AE1233" s="127"/>
      <c r="AF1233" s="127"/>
      <c r="AG1233" s="127"/>
      <c r="AH1233" s="127"/>
      <c r="AI1233" s="127"/>
      <c r="AJ1233" s="127"/>
      <c r="AK1233" s="127"/>
      <c r="AL1233" s="127"/>
      <c r="AM1233" s="127"/>
      <c r="AN1233" s="127"/>
      <c r="AO1233" s="127"/>
      <c r="AP1233" s="127"/>
    </row>
    <row r="1234" spans="25:42" x14ac:dyDescent="0.2">
      <c r="Y1234" s="127"/>
      <c r="Z1234" s="127"/>
      <c r="AA1234" s="127"/>
      <c r="AB1234" s="127"/>
      <c r="AC1234" s="127"/>
      <c r="AD1234" s="127"/>
      <c r="AE1234" s="127"/>
      <c r="AF1234" s="127"/>
      <c r="AG1234" s="127"/>
      <c r="AH1234" s="127"/>
      <c r="AI1234" s="127"/>
      <c r="AJ1234" s="127"/>
      <c r="AK1234" s="127"/>
      <c r="AL1234" s="127"/>
      <c r="AM1234" s="127"/>
      <c r="AN1234" s="127"/>
      <c r="AO1234" s="127"/>
      <c r="AP1234" s="127"/>
    </row>
    <row r="1235" spans="25:42" x14ac:dyDescent="0.2">
      <c r="Y1235" s="127"/>
      <c r="Z1235" s="127"/>
      <c r="AA1235" s="127"/>
      <c r="AB1235" s="127"/>
      <c r="AC1235" s="127"/>
      <c r="AD1235" s="127"/>
      <c r="AE1235" s="127"/>
      <c r="AF1235" s="127"/>
      <c r="AG1235" s="127"/>
      <c r="AH1235" s="127"/>
      <c r="AI1235" s="127"/>
      <c r="AJ1235" s="127"/>
      <c r="AK1235" s="127"/>
      <c r="AL1235" s="127"/>
      <c r="AM1235" s="127"/>
      <c r="AN1235" s="127"/>
      <c r="AO1235" s="127"/>
      <c r="AP1235" s="127"/>
    </row>
    <row r="1236" spans="25:42" x14ac:dyDescent="0.2">
      <c r="Y1236" s="127"/>
      <c r="Z1236" s="127"/>
      <c r="AA1236" s="127"/>
      <c r="AB1236" s="127"/>
      <c r="AC1236" s="127"/>
      <c r="AD1236" s="127"/>
      <c r="AE1236" s="127"/>
      <c r="AF1236" s="127"/>
      <c r="AG1236" s="127"/>
      <c r="AH1236" s="127"/>
      <c r="AI1236" s="127"/>
      <c r="AJ1236" s="127"/>
      <c r="AK1236" s="127"/>
      <c r="AL1236" s="127"/>
      <c r="AM1236" s="127"/>
      <c r="AN1236" s="127"/>
      <c r="AO1236" s="127"/>
      <c r="AP1236" s="127"/>
    </row>
    <row r="1237" spans="25:42" x14ac:dyDescent="0.2">
      <c r="Y1237" s="127"/>
      <c r="Z1237" s="127"/>
      <c r="AA1237" s="127"/>
      <c r="AB1237" s="127"/>
      <c r="AC1237" s="127"/>
      <c r="AD1237" s="127"/>
      <c r="AE1237" s="127"/>
      <c r="AF1237" s="127"/>
      <c r="AG1237" s="127"/>
      <c r="AH1237" s="127"/>
      <c r="AI1237" s="127"/>
      <c r="AJ1237" s="127"/>
      <c r="AK1237" s="127"/>
      <c r="AL1237" s="127"/>
      <c r="AM1237" s="127"/>
      <c r="AN1237" s="127"/>
      <c r="AO1237" s="127"/>
      <c r="AP1237" s="127"/>
    </row>
    <row r="1238" spans="25:42" x14ac:dyDescent="0.2">
      <c r="Y1238" s="127"/>
      <c r="Z1238" s="127"/>
      <c r="AA1238" s="127"/>
      <c r="AB1238" s="127"/>
      <c r="AC1238" s="127"/>
      <c r="AD1238" s="127"/>
      <c r="AE1238" s="127"/>
      <c r="AF1238" s="127"/>
      <c r="AG1238" s="127"/>
      <c r="AH1238" s="127"/>
      <c r="AI1238" s="127"/>
      <c r="AJ1238" s="127"/>
      <c r="AK1238" s="127"/>
      <c r="AL1238" s="127"/>
      <c r="AM1238" s="127"/>
      <c r="AN1238" s="127"/>
      <c r="AO1238" s="127"/>
      <c r="AP1238" s="127"/>
    </row>
    <row r="1239" spans="25:42" x14ac:dyDescent="0.2">
      <c r="Y1239" s="127"/>
      <c r="Z1239" s="127"/>
      <c r="AA1239" s="127"/>
      <c r="AB1239" s="127"/>
      <c r="AC1239" s="127"/>
      <c r="AD1239" s="127"/>
      <c r="AE1239" s="127"/>
      <c r="AF1239" s="127"/>
      <c r="AG1239" s="127"/>
      <c r="AH1239" s="127"/>
      <c r="AI1239" s="127"/>
      <c r="AJ1239" s="127"/>
      <c r="AK1239" s="127"/>
      <c r="AL1239" s="127"/>
      <c r="AM1239" s="127"/>
      <c r="AN1239" s="127"/>
      <c r="AO1239" s="127"/>
      <c r="AP1239" s="127"/>
    </row>
    <row r="1240" spans="25:42" x14ac:dyDescent="0.2">
      <c r="Y1240" s="127"/>
      <c r="Z1240" s="127"/>
      <c r="AA1240" s="127"/>
      <c r="AB1240" s="127"/>
      <c r="AC1240" s="127"/>
      <c r="AD1240" s="127"/>
      <c r="AE1240" s="127"/>
      <c r="AF1240" s="127"/>
      <c r="AG1240" s="127"/>
      <c r="AH1240" s="127"/>
      <c r="AI1240" s="127"/>
      <c r="AJ1240" s="127"/>
      <c r="AK1240" s="127"/>
      <c r="AL1240" s="127"/>
      <c r="AM1240" s="127"/>
      <c r="AN1240" s="127"/>
      <c r="AO1240" s="127"/>
      <c r="AP1240" s="127"/>
    </row>
    <row r="1241" spans="25:42" x14ac:dyDescent="0.2">
      <c r="Y1241" s="127"/>
      <c r="Z1241" s="127"/>
      <c r="AA1241" s="127"/>
      <c r="AB1241" s="127"/>
      <c r="AC1241" s="127"/>
      <c r="AD1241" s="127"/>
      <c r="AE1241" s="127"/>
      <c r="AF1241" s="127"/>
      <c r="AG1241" s="127"/>
      <c r="AH1241" s="127"/>
      <c r="AI1241" s="127"/>
      <c r="AJ1241" s="127"/>
      <c r="AK1241" s="127"/>
      <c r="AL1241" s="127"/>
      <c r="AM1241" s="127"/>
      <c r="AN1241" s="127"/>
      <c r="AO1241" s="127"/>
      <c r="AP1241" s="127"/>
    </row>
    <row r="1242" spans="25:42" x14ac:dyDescent="0.2">
      <c r="Y1242" s="127"/>
      <c r="Z1242" s="127"/>
      <c r="AA1242" s="127"/>
      <c r="AB1242" s="127"/>
      <c r="AC1242" s="127"/>
      <c r="AD1242" s="127"/>
      <c r="AE1242" s="127"/>
      <c r="AF1242" s="127"/>
      <c r="AG1242" s="127"/>
      <c r="AH1242" s="127"/>
      <c r="AI1242" s="127"/>
      <c r="AJ1242" s="127"/>
      <c r="AK1242" s="127"/>
      <c r="AL1242" s="127"/>
      <c r="AM1242" s="127"/>
      <c r="AN1242" s="127"/>
      <c r="AO1242" s="127"/>
      <c r="AP1242" s="127"/>
    </row>
    <row r="1243" spans="25:42" x14ac:dyDescent="0.2">
      <c r="Y1243" s="127"/>
      <c r="Z1243" s="127"/>
      <c r="AA1243" s="127"/>
      <c r="AB1243" s="127"/>
      <c r="AC1243" s="127"/>
      <c r="AD1243" s="127"/>
      <c r="AE1243" s="127"/>
      <c r="AF1243" s="127"/>
      <c r="AG1243" s="127"/>
      <c r="AH1243" s="127"/>
      <c r="AI1243" s="127"/>
      <c r="AJ1243" s="127"/>
      <c r="AK1243" s="127"/>
      <c r="AL1243" s="127"/>
      <c r="AM1243" s="127"/>
      <c r="AN1243" s="127"/>
      <c r="AO1243" s="127"/>
      <c r="AP1243" s="127"/>
    </row>
    <row r="1244" spans="25:42" x14ac:dyDescent="0.2">
      <c r="Y1244" s="127"/>
      <c r="Z1244" s="127"/>
      <c r="AA1244" s="127"/>
      <c r="AB1244" s="127"/>
      <c r="AC1244" s="127"/>
      <c r="AD1244" s="127"/>
      <c r="AE1244" s="127"/>
      <c r="AF1244" s="127"/>
      <c r="AG1244" s="127"/>
      <c r="AH1244" s="127"/>
      <c r="AI1244" s="127"/>
      <c r="AJ1244" s="127"/>
      <c r="AK1244" s="127"/>
      <c r="AL1244" s="127"/>
      <c r="AM1244" s="127"/>
      <c r="AN1244" s="127"/>
      <c r="AO1244" s="127"/>
      <c r="AP1244" s="127"/>
    </row>
    <row r="1245" spans="25:42" x14ac:dyDescent="0.2">
      <c r="Y1245" s="127"/>
      <c r="Z1245" s="127"/>
      <c r="AA1245" s="127"/>
      <c r="AB1245" s="127"/>
      <c r="AC1245" s="127"/>
      <c r="AD1245" s="127"/>
      <c r="AE1245" s="127"/>
      <c r="AF1245" s="127"/>
      <c r="AG1245" s="127"/>
      <c r="AH1245" s="127"/>
      <c r="AI1245" s="127"/>
      <c r="AJ1245" s="127"/>
      <c r="AK1245" s="127"/>
      <c r="AL1245" s="127"/>
      <c r="AM1245" s="127"/>
      <c r="AN1245" s="127"/>
      <c r="AO1245" s="127"/>
      <c r="AP1245" s="127"/>
    </row>
    <row r="1246" spans="25:42" x14ac:dyDescent="0.2">
      <c r="Y1246" s="127"/>
      <c r="Z1246" s="127"/>
      <c r="AA1246" s="127"/>
      <c r="AB1246" s="127"/>
      <c r="AC1246" s="127"/>
      <c r="AD1246" s="127"/>
      <c r="AE1246" s="127"/>
      <c r="AF1246" s="127"/>
      <c r="AG1246" s="127"/>
      <c r="AH1246" s="127"/>
      <c r="AI1246" s="127"/>
      <c r="AJ1246" s="127"/>
      <c r="AK1246" s="127"/>
      <c r="AL1246" s="127"/>
      <c r="AM1246" s="127"/>
      <c r="AN1246" s="127"/>
      <c r="AO1246" s="127"/>
      <c r="AP1246" s="127"/>
    </row>
    <row r="1247" spans="25:42" x14ac:dyDescent="0.2">
      <c r="Y1247" s="127"/>
      <c r="Z1247" s="127"/>
      <c r="AA1247" s="127"/>
      <c r="AB1247" s="127"/>
      <c r="AC1247" s="127"/>
      <c r="AD1247" s="127"/>
      <c r="AE1247" s="127"/>
      <c r="AF1247" s="127"/>
      <c r="AG1247" s="127"/>
      <c r="AH1247" s="127"/>
      <c r="AI1247" s="127"/>
      <c r="AJ1247" s="127"/>
      <c r="AK1247" s="127"/>
      <c r="AL1247" s="127"/>
      <c r="AM1247" s="127"/>
      <c r="AN1247" s="127"/>
      <c r="AO1247" s="127"/>
      <c r="AP1247" s="127"/>
    </row>
    <row r="1248" spans="25:42" x14ac:dyDescent="0.2">
      <c r="Y1248" s="127"/>
      <c r="Z1248" s="127"/>
      <c r="AA1248" s="127"/>
      <c r="AB1248" s="127"/>
      <c r="AC1248" s="127"/>
      <c r="AD1248" s="127"/>
      <c r="AE1248" s="127"/>
      <c r="AF1248" s="127"/>
      <c r="AG1248" s="127"/>
      <c r="AH1248" s="127"/>
      <c r="AI1248" s="127"/>
      <c r="AJ1248" s="127"/>
      <c r="AK1248" s="127"/>
      <c r="AL1248" s="127"/>
      <c r="AM1248" s="127"/>
      <c r="AN1248" s="127"/>
      <c r="AO1248" s="127"/>
      <c r="AP1248" s="127"/>
    </row>
    <row r="1249" spans="25:42" x14ac:dyDescent="0.2">
      <c r="Y1249" s="127"/>
      <c r="Z1249" s="127"/>
      <c r="AA1249" s="127"/>
      <c r="AB1249" s="127"/>
      <c r="AC1249" s="127"/>
      <c r="AD1249" s="127"/>
      <c r="AE1249" s="127"/>
      <c r="AF1249" s="127"/>
      <c r="AG1249" s="127"/>
      <c r="AH1249" s="127"/>
      <c r="AI1249" s="127"/>
      <c r="AJ1249" s="127"/>
      <c r="AK1249" s="127"/>
      <c r="AL1249" s="127"/>
      <c r="AM1249" s="127"/>
      <c r="AN1249" s="127"/>
      <c r="AO1249" s="127"/>
      <c r="AP1249" s="127"/>
    </row>
    <row r="1250" spans="25:42" x14ac:dyDescent="0.2">
      <c r="Y1250" s="127"/>
      <c r="Z1250" s="127"/>
      <c r="AA1250" s="127"/>
      <c r="AB1250" s="127"/>
      <c r="AC1250" s="127"/>
      <c r="AD1250" s="127"/>
      <c r="AE1250" s="127"/>
      <c r="AF1250" s="127"/>
      <c r="AG1250" s="127"/>
      <c r="AH1250" s="127"/>
      <c r="AI1250" s="127"/>
      <c r="AJ1250" s="127"/>
      <c r="AK1250" s="127"/>
      <c r="AL1250" s="127"/>
      <c r="AM1250" s="127"/>
      <c r="AN1250" s="127"/>
      <c r="AO1250" s="127"/>
      <c r="AP1250" s="127"/>
    </row>
    <row r="1251" spans="25:42" x14ac:dyDescent="0.2">
      <c r="Y1251" s="127"/>
      <c r="Z1251" s="127"/>
      <c r="AA1251" s="127"/>
      <c r="AB1251" s="127"/>
      <c r="AC1251" s="127"/>
      <c r="AD1251" s="127"/>
      <c r="AE1251" s="127"/>
      <c r="AF1251" s="127"/>
      <c r="AG1251" s="127"/>
      <c r="AH1251" s="127"/>
      <c r="AI1251" s="127"/>
      <c r="AJ1251" s="127"/>
      <c r="AK1251" s="127"/>
      <c r="AL1251" s="127"/>
      <c r="AM1251" s="127"/>
      <c r="AN1251" s="127"/>
      <c r="AO1251" s="127"/>
      <c r="AP1251" s="127"/>
    </row>
    <row r="1252" spans="25:42" x14ac:dyDescent="0.2">
      <c r="Y1252" s="127"/>
      <c r="Z1252" s="127"/>
      <c r="AA1252" s="127"/>
      <c r="AB1252" s="127"/>
      <c r="AC1252" s="127"/>
      <c r="AD1252" s="127"/>
      <c r="AE1252" s="127"/>
      <c r="AF1252" s="127"/>
      <c r="AG1252" s="127"/>
      <c r="AH1252" s="127"/>
      <c r="AI1252" s="127"/>
      <c r="AJ1252" s="127"/>
      <c r="AK1252" s="127"/>
      <c r="AL1252" s="127"/>
      <c r="AM1252" s="127"/>
      <c r="AN1252" s="127"/>
      <c r="AO1252" s="127"/>
      <c r="AP1252" s="127"/>
    </row>
    <row r="1253" spans="25:42" x14ac:dyDescent="0.2">
      <c r="Y1253" s="127"/>
      <c r="Z1253" s="127"/>
      <c r="AA1253" s="127"/>
      <c r="AB1253" s="127"/>
      <c r="AC1253" s="127"/>
      <c r="AD1253" s="127"/>
      <c r="AE1253" s="127"/>
      <c r="AF1253" s="127"/>
      <c r="AG1253" s="127"/>
      <c r="AH1253" s="127"/>
      <c r="AI1253" s="127"/>
      <c r="AJ1253" s="127"/>
      <c r="AK1253" s="127"/>
      <c r="AL1253" s="127"/>
      <c r="AM1253" s="127"/>
      <c r="AN1253" s="127"/>
      <c r="AO1253" s="127"/>
      <c r="AP1253" s="127"/>
    </row>
    <row r="1254" spans="25:42" x14ac:dyDescent="0.2">
      <c r="Y1254" s="127"/>
      <c r="Z1254" s="127"/>
      <c r="AA1254" s="127"/>
      <c r="AB1254" s="127"/>
      <c r="AC1254" s="127"/>
      <c r="AD1254" s="127"/>
      <c r="AE1254" s="127"/>
      <c r="AF1254" s="127"/>
      <c r="AG1254" s="127"/>
      <c r="AH1254" s="127"/>
      <c r="AI1254" s="127"/>
      <c r="AJ1254" s="127"/>
      <c r="AK1254" s="127"/>
      <c r="AL1254" s="127"/>
      <c r="AM1254" s="127"/>
      <c r="AN1254" s="127"/>
      <c r="AO1254" s="127"/>
      <c r="AP1254" s="127"/>
    </row>
    <row r="1255" spans="25:42" x14ac:dyDescent="0.2">
      <c r="Y1255" s="127"/>
      <c r="Z1255" s="127"/>
      <c r="AA1255" s="127"/>
      <c r="AB1255" s="127"/>
      <c r="AC1255" s="127"/>
      <c r="AD1255" s="127"/>
      <c r="AE1255" s="127"/>
      <c r="AF1255" s="127"/>
      <c r="AG1255" s="127"/>
      <c r="AH1255" s="127"/>
      <c r="AI1255" s="127"/>
      <c r="AJ1255" s="127"/>
      <c r="AK1255" s="127"/>
      <c r="AL1255" s="127"/>
      <c r="AM1255" s="127"/>
      <c r="AN1255" s="127"/>
      <c r="AO1255" s="127"/>
      <c r="AP1255" s="127"/>
    </row>
    <row r="1256" spans="25:42" x14ac:dyDescent="0.2">
      <c r="Y1256" s="127"/>
      <c r="Z1256" s="127"/>
      <c r="AA1256" s="127"/>
      <c r="AB1256" s="127"/>
      <c r="AC1256" s="127"/>
      <c r="AD1256" s="127"/>
      <c r="AE1256" s="127"/>
      <c r="AF1256" s="127"/>
      <c r="AG1256" s="127"/>
      <c r="AH1256" s="127"/>
      <c r="AI1256" s="127"/>
      <c r="AJ1256" s="127"/>
      <c r="AK1256" s="127"/>
      <c r="AL1256" s="127"/>
      <c r="AM1256" s="127"/>
      <c r="AN1256" s="127"/>
      <c r="AO1256" s="127"/>
      <c r="AP1256" s="127"/>
    </row>
    <row r="1257" spans="25:42" x14ac:dyDescent="0.2">
      <c r="Y1257" s="127"/>
      <c r="Z1257" s="127"/>
      <c r="AA1257" s="127"/>
      <c r="AB1257" s="127"/>
      <c r="AC1257" s="127"/>
      <c r="AD1257" s="127"/>
      <c r="AE1257" s="127"/>
      <c r="AF1257" s="127"/>
      <c r="AG1257" s="127"/>
      <c r="AH1257" s="127"/>
      <c r="AI1257" s="127"/>
      <c r="AJ1257" s="127"/>
      <c r="AK1257" s="127"/>
      <c r="AL1257" s="127"/>
      <c r="AM1257" s="127"/>
      <c r="AN1257" s="127"/>
      <c r="AO1257" s="127"/>
      <c r="AP1257" s="127"/>
    </row>
    <row r="1258" spans="25:42" x14ac:dyDescent="0.2">
      <c r="Y1258" s="127"/>
      <c r="Z1258" s="127"/>
      <c r="AA1258" s="127"/>
      <c r="AB1258" s="127"/>
      <c r="AC1258" s="127"/>
      <c r="AD1258" s="127"/>
      <c r="AE1258" s="127"/>
      <c r="AF1258" s="127"/>
      <c r="AG1258" s="127"/>
      <c r="AH1258" s="127"/>
      <c r="AI1258" s="127"/>
      <c r="AJ1258" s="127"/>
      <c r="AK1258" s="127"/>
      <c r="AL1258" s="127"/>
      <c r="AM1258" s="127"/>
      <c r="AN1258" s="127"/>
      <c r="AO1258" s="127"/>
      <c r="AP1258" s="127"/>
    </row>
    <row r="1259" spans="25:42" x14ac:dyDescent="0.2">
      <c r="Y1259" s="127"/>
      <c r="Z1259" s="127"/>
      <c r="AA1259" s="127"/>
      <c r="AB1259" s="127"/>
      <c r="AC1259" s="127"/>
      <c r="AD1259" s="127"/>
      <c r="AE1259" s="127"/>
      <c r="AF1259" s="127"/>
      <c r="AG1259" s="127"/>
      <c r="AH1259" s="127"/>
      <c r="AI1259" s="127"/>
      <c r="AJ1259" s="127"/>
      <c r="AK1259" s="127"/>
      <c r="AL1259" s="127"/>
      <c r="AM1259" s="127"/>
      <c r="AN1259" s="127"/>
      <c r="AO1259" s="127"/>
      <c r="AP1259" s="127"/>
    </row>
    <row r="1260" spans="25:42" x14ac:dyDescent="0.2">
      <c r="Y1260" s="127"/>
      <c r="Z1260" s="127"/>
      <c r="AA1260" s="127"/>
      <c r="AB1260" s="127"/>
      <c r="AC1260" s="127"/>
      <c r="AD1260" s="127"/>
      <c r="AE1260" s="127"/>
      <c r="AF1260" s="127"/>
      <c r="AG1260" s="127"/>
      <c r="AH1260" s="127"/>
      <c r="AI1260" s="127"/>
      <c r="AJ1260" s="127"/>
      <c r="AK1260" s="127"/>
      <c r="AL1260" s="127"/>
      <c r="AM1260" s="127"/>
      <c r="AN1260" s="127"/>
      <c r="AO1260" s="127"/>
      <c r="AP1260" s="127"/>
    </row>
    <row r="1261" spans="25:42" x14ac:dyDescent="0.2">
      <c r="Y1261" s="127"/>
      <c r="Z1261" s="127"/>
      <c r="AA1261" s="127"/>
      <c r="AB1261" s="127"/>
      <c r="AC1261" s="127"/>
      <c r="AD1261" s="127"/>
      <c r="AE1261" s="127"/>
      <c r="AF1261" s="127"/>
      <c r="AG1261" s="127"/>
      <c r="AH1261" s="127"/>
      <c r="AI1261" s="127"/>
      <c r="AJ1261" s="127"/>
      <c r="AK1261" s="127"/>
      <c r="AL1261" s="127"/>
      <c r="AM1261" s="127"/>
      <c r="AN1261" s="127"/>
      <c r="AO1261" s="127"/>
      <c r="AP1261" s="127"/>
    </row>
    <row r="1262" spans="25:42" x14ac:dyDescent="0.2">
      <c r="Y1262" s="127"/>
      <c r="Z1262" s="127"/>
      <c r="AA1262" s="127"/>
      <c r="AB1262" s="127"/>
      <c r="AC1262" s="127"/>
      <c r="AD1262" s="127"/>
      <c r="AE1262" s="127"/>
      <c r="AF1262" s="127"/>
      <c r="AG1262" s="127"/>
      <c r="AH1262" s="127"/>
      <c r="AI1262" s="127"/>
      <c r="AJ1262" s="127"/>
      <c r="AK1262" s="127"/>
      <c r="AL1262" s="127"/>
      <c r="AM1262" s="127"/>
      <c r="AN1262" s="127"/>
      <c r="AO1262" s="127"/>
      <c r="AP1262" s="127"/>
    </row>
    <row r="1263" spans="25:42" x14ac:dyDescent="0.2">
      <c r="Y1263" s="127"/>
      <c r="Z1263" s="127"/>
      <c r="AA1263" s="127"/>
      <c r="AB1263" s="127"/>
      <c r="AC1263" s="127"/>
      <c r="AD1263" s="127"/>
      <c r="AE1263" s="127"/>
      <c r="AF1263" s="127"/>
      <c r="AG1263" s="127"/>
      <c r="AH1263" s="127"/>
      <c r="AI1263" s="127"/>
      <c r="AJ1263" s="127"/>
      <c r="AK1263" s="127"/>
      <c r="AL1263" s="127"/>
      <c r="AM1263" s="127"/>
      <c r="AN1263" s="127"/>
      <c r="AO1263" s="127"/>
      <c r="AP1263" s="127"/>
    </row>
    <row r="1264" spans="25:42" x14ac:dyDescent="0.2">
      <c r="Y1264" s="127"/>
      <c r="Z1264" s="127"/>
      <c r="AA1264" s="127"/>
      <c r="AB1264" s="127"/>
      <c r="AC1264" s="127"/>
      <c r="AD1264" s="127"/>
      <c r="AE1264" s="127"/>
      <c r="AF1264" s="127"/>
      <c r="AG1264" s="127"/>
      <c r="AH1264" s="127"/>
      <c r="AI1264" s="127"/>
      <c r="AJ1264" s="127"/>
      <c r="AK1264" s="127"/>
      <c r="AL1264" s="127"/>
      <c r="AM1264" s="127"/>
      <c r="AN1264" s="127"/>
      <c r="AO1264" s="127"/>
      <c r="AP1264" s="127"/>
    </row>
    <row r="1265" spans="25:42" x14ac:dyDescent="0.2">
      <c r="Y1265" s="127"/>
      <c r="Z1265" s="127"/>
      <c r="AA1265" s="127"/>
      <c r="AB1265" s="127"/>
      <c r="AC1265" s="127"/>
      <c r="AD1265" s="127"/>
      <c r="AE1265" s="127"/>
      <c r="AF1265" s="127"/>
      <c r="AG1265" s="127"/>
      <c r="AH1265" s="127"/>
      <c r="AI1265" s="127"/>
      <c r="AJ1265" s="127"/>
      <c r="AK1265" s="127"/>
      <c r="AL1265" s="127"/>
      <c r="AM1265" s="127"/>
      <c r="AN1265" s="127"/>
      <c r="AO1265" s="127"/>
      <c r="AP1265" s="127"/>
    </row>
    <row r="1266" spans="25:42" x14ac:dyDescent="0.2">
      <c r="Y1266" s="127"/>
      <c r="Z1266" s="127"/>
      <c r="AA1266" s="127"/>
      <c r="AB1266" s="127"/>
      <c r="AC1266" s="127"/>
      <c r="AD1266" s="127"/>
      <c r="AE1266" s="127"/>
      <c r="AF1266" s="127"/>
      <c r="AG1266" s="127"/>
      <c r="AH1266" s="127"/>
      <c r="AI1266" s="127"/>
      <c r="AJ1266" s="127"/>
      <c r="AK1266" s="127"/>
      <c r="AL1266" s="127"/>
      <c r="AM1266" s="127"/>
      <c r="AN1266" s="127"/>
      <c r="AO1266" s="127"/>
      <c r="AP1266" s="127"/>
    </row>
    <row r="1267" spans="25:42" x14ac:dyDescent="0.2">
      <c r="Y1267" s="127"/>
      <c r="Z1267" s="127"/>
      <c r="AA1267" s="127"/>
      <c r="AB1267" s="127"/>
      <c r="AC1267" s="127"/>
      <c r="AD1267" s="127"/>
      <c r="AE1267" s="127"/>
      <c r="AF1267" s="127"/>
      <c r="AG1267" s="127"/>
      <c r="AH1267" s="127"/>
      <c r="AI1267" s="127"/>
      <c r="AJ1267" s="127"/>
      <c r="AK1267" s="127"/>
      <c r="AL1267" s="127"/>
      <c r="AM1267" s="127"/>
      <c r="AN1267" s="127"/>
      <c r="AO1267" s="127"/>
      <c r="AP1267" s="127"/>
    </row>
    <row r="1268" spans="25:42" x14ac:dyDescent="0.2">
      <c r="Y1268" s="127"/>
      <c r="Z1268" s="127"/>
      <c r="AA1268" s="127"/>
      <c r="AB1268" s="127"/>
      <c r="AC1268" s="127"/>
      <c r="AD1268" s="127"/>
      <c r="AE1268" s="127"/>
      <c r="AF1268" s="127"/>
      <c r="AG1268" s="127"/>
      <c r="AH1268" s="127"/>
      <c r="AI1268" s="127"/>
      <c r="AJ1268" s="127"/>
      <c r="AK1268" s="127"/>
      <c r="AL1268" s="127"/>
      <c r="AM1268" s="127"/>
      <c r="AN1268" s="127"/>
      <c r="AO1268" s="127"/>
      <c r="AP1268" s="127"/>
    </row>
    <row r="1269" spans="25:42" x14ac:dyDescent="0.2">
      <c r="Y1269" s="127"/>
      <c r="Z1269" s="127"/>
      <c r="AA1269" s="127"/>
      <c r="AB1269" s="127"/>
      <c r="AC1269" s="127"/>
      <c r="AD1269" s="127"/>
      <c r="AE1269" s="127"/>
      <c r="AF1269" s="127"/>
      <c r="AG1269" s="127"/>
      <c r="AH1269" s="127"/>
      <c r="AI1269" s="127"/>
      <c r="AJ1269" s="127"/>
      <c r="AK1269" s="127"/>
      <c r="AL1269" s="127"/>
      <c r="AM1269" s="127"/>
      <c r="AN1269" s="127"/>
      <c r="AO1269" s="127"/>
      <c r="AP1269" s="127"/>
    </row>
    <row r="1270" spans="25:42" x14ac:dyDescent="0.2">
      <c r="Y1270" s="127"/>
      <c r="Z1270" s="127"/>
      <c r="AA1270" s="127"/>
      <c r="AB1270" s="127"/>
      <c r="AC1270" s="127"/>
      <c r="AD1270" s="127"/>
      <c r="AE1270" s="127"/>
      <c r="AF1270" s="127"/>
      <c r="AG1270" s="127"/>
      <c r="AH1270" s="127"/>
      <c r="AI1270" s="127"/>
      <c r="AJ1270" s="127"/>
      <c r="AK1270" s="127"/>
      <c r="AL1270" s="127"/>
      <c r="AM1270" s="127"/>
      <c r="AN1270" s="127"/>
      <c r="AO1270" s="127"/>
      <c r="AP1270" s="127"/>
    </row>
    <row r="1271" spans="25:42" x14ac:dyDescent="0.2">
      <c r="Y1271" s="127"/>
      <c r="Z1271" s="127"/>
      <c r="AA1271" s="127"/>
      <c r="AB1271" s="127"/>
      <c r="AC1271" s="127"/>
      <c r="AD1271" s="127"/>
      <c r="AE1271" s="127"/>
      <c r="AF1271" s="127"/>
      <c r="AG1271" s="127"/>
      <c r="AH1271" s="127"/>
      <c r="AI1271" s="127"/>
      <c r="AJ1271" s="127"/>
      <c r="AK1271" s="127"/>
      <c r="AL1271" s="127"/>
      <c r="AM1271" s="127"/>
      <c r="AN1271" s="127"/>
      <c r="AO1271" s="127"/>
      <c r="AP1271" s="127"/>
    </row>
    <row r="1272" spans="25:42" x14ac:dyDescent="0.2">
      <c r="Y1272" s="127"/>
      <c r="Z1272" s="127"/>
      <c r="AA1272" s="127"/>
      <c r="AB1272" s="127"/>
      <c r="AC1272" s="127"/>
      <c r="AD1272" s="127"/>
      <c r="AE1272" s="127"/>
      <c r="AF1272" s="127"/>
      <c r="AG1272" s="127"/>
      <c r="AH1272" s="127"/>
      <c r="AI1272" s="127"/>
      <c r="AJ1272" s="127"/>
      <c r="AK1272" s="127"/>
      <c r="AL1272" s="127"/>
      <c r="AM1272" s="127"/>
      <c r="AN1272" s="127"/>
      <c r="AO1272" s="127"/>
      <c r="AP1272" s="127"/>
    </row>
    <row r="1273" spans="25:42" x14ac:dyDescent="0.2">
      <c r="Y1273" s="127"/>
      <c r="Z1273" s="127"/>
      <c r="AA1273" s="127"/>
      <c r="AB1273" s="127"/>
      <c r="AC1273" s="127"/>
      <c r="AD1273" s="127"/>
      <c r="AE1273" s="127"/>
      <c r="AF1273" s="127"/>
      <c r="AG1273" s="127"/>
      <c r="AH1273" s="127"/>
      <c r="AI1273" s="127"/>
      <c r="AJ1273" s="127"/>
      <c r="AK1273" s="127"/>
      <c r="AL1273" s="127"/>
      <c r="AM1273" s="127"/>
      <c r="AN1273" s="127"/>
      <c r="AO1273" s="127"/>
      <c r="AP1273" s="127"/>
    </row>
    <row r="1274" spans="25:42" x14ac:dyDescent="0.2">
      <c r="Y1274" s="127"/>
      <c r="Z1274" s="127"/>
      <c r="AA1274" s="127"/>
      <c r="AB1274" s="127"/>
      <c r="AC1274" s="127"/>
      <c r="AD1274" s="127"/>
      <c r="AE1274" s="127"/>
      <c r="AF1274" s="127"/>
      <c r="AG1274" s="127"/>
      <c r="AH1274" s="127"/>
      <c r="AI1274" s="127"/>
      <c r="AJ1274" s="127"/>
      <c r="AK1274" s="127"/>
      <c r="AL1274" s="127"/>
      <c r="AM1274" s="127"/>
      <c r="AN1274" s="127"/>
      <c r="AO1274" s="127"/>
      <c r="AP1274" s="127"/>
    </row>
    <row r="1275" spans="25:42" x14ac:dyDescent="0.2">
      <c r="Y1275" s="127"/>
      <c r="Z1275" s="127"/>
      <c r="AA1275" s="127"/>
      <c r="AB1275" s="127"/>
      <c r="AC1275" s="127"/>
      <c r="AD1275" s="127"/>
      <c r="AE1275" s="127"/>
      <c r="AF1275" s="127"/>
      <c r="AG1275" s="127"/>
      <c r="AH1275" s="127"/>
      <c r="AI1275" s="127"/>
      <c r="AJ1275" s="127"/>
      <c r="AK1275" s="127"/>
      <c r="AL1275" s="127"/>
      <c r="AM1275" s="127"/>
      <c r="AN1275" s="127"/>
      <c r="AO1275" s="127"/>
      <c r="AP1275" s="127"/>
    </row>
    <row r="1276" spans="25:42" x14ac:dyDescent="0.2">
      <c r="Y1276" s="127"/>
      <c r="Z1276" s="127"/>
      <c r="AA1276" s="127"/>
      <c r="AB1276" s="127"/>
      <c r="AC1276" s="127"/>
      <c r="AD1276" s="127"/>
      <c r="AE1276" s="127"/>
      <c r="AF1276" s="127"/>
      <c r="AG1276" s="127"/>
      <c r="AH1276" s="127"/>
      <c r="AI1276" s="127"/>
      <c r="AJ1276" s="127"/>
      <c r="AK1276" s="127"/>
      <c r="AL1276" s="127"/>
      <c r="AM1276" s="127"/>
      <c r="AN1276" s="127"/>
      <c r="AO1276" s="127"/>
      <c r="AP1276" s="127"/>
    </row>
    <row r="1277" spans="25:42" x14ac:dyDescent="0.2">
      <c r="Y1277" s="127"/>
      <c r="Z1277" s="127"/>
      <c r="AA1277" s="127"/>
      <c r="AB1277" s="127"/>
      <c r="AC1277" s="127"/>
      <c r="AD1277" s="127"/>
      <c r="AE1277" s="127"/>
      <c r="AF1277" s="127"/>
      <c r="AG1277" s="127"/>
      <c r="AH1277" s="127"/>
      <c r="AI1277" s="127"/>
      <c r="AJ1277" s="127"/>
      <c r="AK1277" s="127"/>
      <c r="AL1277" s="127"/>
      <c r="AM1277" s="127"/>
      <c r="AN1277" s="127"/>
      <c r="AO1277" s="127"/>
      <c r="AP1277" s="127"/>
    </row>
    <row r="1278" spans="25:42" x14ac:dyDescent="0.2">
      <c r="Y1278" s="127"/>
      <c r="Z1278" s="127"/>
      <c r="AA1278" s="127"/>
      <c r="AB1278" s="127"/>
      <c r="AC1278" s="127"/>
      <c r="AD1278" s="127"/>
      <c r="AE1278" s="127"/>
      <c r="AF1278" s="127"/>
      <c r="AG1278" s="127"/>
      <c r="AH1278" s="127"/>
      <c r="AI1278" s="127"/>
      <c r="AJ1278" s="127"/>
      <c r="AK1278" s="127"/>
      <c r="AL1278" s="127"/>
      <c r="AM1278" s="127"/>
      <c r="AN1278" s="127"/>
      <c r="AO1278" s="127"/>
      <c r="AP1278" s="127"/>
    </row>
    <row r="1279" spans="25:42" x14ac:dyDescent="0.2">
      <c r="Y1279" s="127"/>
      <c r="Z1279" s="127"/>
      <c r="AA1279" s="127"/>
      <c r="AB1279" s="127"/>
      <c r="AC1279" s="127"/>
      <c r="AD1279" s="127"/>
      <c r="AE1279" s="127"/>
      <c r="AF1279" s="127"/>
      <c r="AG1279" s="127"/>
      <c r="AH1279" s="127"/>
      <c r="AI1279" s="127"/>
      <c r="AJ1279" s="127"/>
      <c r="AK1279" s="127"/>
      <c r="AL1279" s="127"/>
      <c r="AM1279" s="127"/>
      <c r="AN1279" s="127"/>
      <c r="AO1279" s="127"/>
      <c r="AP1279" s="127"/>
    </row>
    <row r="1280" spans="25:42" x14ac:dyDescent="0.2">
      <c r="Y1280" s="127"/>
      <c r="Z1280" s="127"/>
      <c r="AA1280" s="127"/>
      <c r="AB1280" s="127"/>
      <c r="AC1280" s="127"/>
      <c r="AD1280" s="127"/>
      <c r="AE1280" s="127"/>
      <c r="AF1280" s="127"/>
      <c r="AG1280" s="127"/>
      <c r="AH1280" s="127"/>
      <c r="AI1280" s="127"/>
      <c r="AJ1280" s="127"/>
      <c r="AK1280" s="127"/>
      <c r="AL1280" s="127"/>
      <c r="AM1280" s="127"/>
      <c r="AN1280" s="127"/>
      <c r="AO1280" s="127"/>
      <c r="AP1280" s="127"/>
    </row>
    <row r="1281" spans="25:42" x14ac:dyDescent="0.2">
      <c r="Y1281" s="127"/>
      <c r="Z1281" s="127"/>
      <c r="AA1281" s="127"/>
      <c r="AB1281" s="127"/>
      <c r="AC1281" s="127"/>
      <c r="AD1281" s="127"/>
      <c r="AE1281" s="127"/>
      <c r="AF1281" s="127"/>
      <c r="AG1281" s="127"/>
      <c r="AH1281" s="127"/>
      <c r="AI1281" s="127"/>
      <c r="AJ1281" s="127"/>
      <c r="AK1281" s="127"/>
      <c r="AL1281" s="127"/>
      <c r="AM1281" s="127"/>
      <c r="AN1281" s="127"/>
      <c r="AO1281" s="127"/>
      <c r="AP1281" s="127"/>
    </row>
    <row r="1282" spans="25:42" x14ac:dyDescent="0.2">
      <c r="Y1282" s="127"/>
      <c r="Z1282" s="127"/>
      <c r="AA1282" s="127"/>
      <c r="AB1282" s="127"/>
      <c r="AC1282" s="127"/>
      <c r="AD1282" s="127"/>
      <c r="AE1282" s="127"/>
      <c r="AF1282" s="127"/>
      <c r="AG1282" s="127"/>
      <c r="AH1282" s="127"/>
      <c r="AI1282" s="127"/>
      <c r="AJ1282" s="127"/>
      <c r="AK1282" s="127"/>
      <c r="AL1282" s="127"/>
      <c r="AM1282" s="127"/>
      <c r="AN1282" s="127"/>
      <c r="AO1282" s="127"/>
      <c r="AP1282" s="127"/>
    </row>
    <row r="1283" spans="25:42" x14ac:dyDescent="0.2">
      <c r="Y1283" s="127"/>
      <c r="Z1283" s="127"/>
      <c r="AA1283" s="127"/>
      <c r="AB1283" s="127"/>
      <c r="AC1283" s="127"/>
      <c r="AD1283" s="127"/>
      <c r="AE1283" s="127"/>
      <c r="AF1283" s="127"/>
      <c r="AG1283" s="127"/>
      <c r="AH1283" s="127"/>
      <c r="AI1283" s="127"/>
      <c r="AJ1283" s="127"/>
      <c r="AK1283" s="127"/>
      <c r="AL1283" s="127"/>
      <c r="AM1283" s="127"/>
      <c r="AN1283" s="127"/>
      <c r="AO1283" s="127"/>
      <c r="AP1283" s="127"/>
    </row>
    <row r="1284" spans="25:42" x14ac:dyDescent="0.2">
      <c r="Y1284" s="127"/>
      <c r="Z1284" s="127"/>
      <c r="AA1284" s="127"/>
      <c r="AB1284" s="127"/>
      <c r="AC1284" s="127"/>
      <c r="AD1284" s="127"/>
      <c r="AE1284" s="127"/>
      <c r="AF1284" s="127"/>
      <c r="AG1284" s="127"/>
      <c r="AH1284" s="127"/>
      <c r="AI1284" s="127"/>
      <c r="AJ1284" s="127"/>
      <c r="AK1284" s="127"/>
      <c r="AL1284" s="127"/>
      <c r="AM1284" s="127"/>
      <c r="AN1284" s="127"/>
      <c r="AO1284" s="127"/>
      <c r="AP1284" s="127"/>
    </row>
    <row r="1285" spans="25:42" x14ac:dyDescent="0.2">
      <c r="Y1285" s="127"/>
      <c r="Z1285" s="127"/>
      <c r="AA1285" s="127"/>
      <c r="AB1285" s="127"/>
      <c r="AC1285" s="127"/>
      <c r="AD1285" s="127"/>
      <c r="AE1285" s="127"/>
      <c r="AF1285" s="127"/>
      <c r="AG1285" s="127"/>
      <c r="AH1285" s="127"/>
      <c r="AI1285" s="127"/>
      <c r="AJ1285" s="127"/>
      <c r="AK1285" s="127"/>
      <c r="AL1285" s="127"/>
      <c r="AM1285" s="127"/>
      <c r="AN1285" s="127"/>
      <c r="AO1285" s="127"/>
      <c r="AP1285" s="127"/>
    </row>
    <row r="1286" spans="25:42" x14ac:dyDescent="0.2">
      <c r="Y1286" s="127"/>
      <c r="Z1286" s="127"/>
      <c r="AA1286" s="127"/>
      <c r="AB1286" s="127"/>
      <c r="AC1286" s="127"/>
      <c r="AD1286" s="127"/>
      <c r="AE1286" s="127"/>
      <c r="AF1286" s="127"/>
      <c r="AG1286" s="127"/>
      <c r="AH1286" s="127"/>
      <c r="AI1286" s="127"/>
      <c r="AJ1286" s="127"/>
      <c r="AK1286" s="127"/>
      <c r="AL1286" s="127"/>
      <c r="AM1286" s="127"/>
      <c r="AN1286" s="127"/>
      <c r="AO1286" s="127"/>
      <c r="AP1286" s="127"/>
    </row>
    <row r="1287" spans="25:42" x14ac:dyDescent="0.2">
      <c r="Y1287" s="127"/>
      <c r="Z1287" s="127"/>
      <c r="AA1287" s="127"/>
      <c r="AB1287" s="127"/>
      <c r="AC1287" s="127"/>
      <c r="AD1287" s="127"/>
      <c r="AE1287" s="127"/>
      <c r="AF1287" s="127"/>
      <c r="AG1287" s="127"/>
      <c r="AH1287" s="127"/>
      <c r="AI1287" s="127"/>
      <c r="AJ1287" s="127"/>
      <c r="AK1287" s="127"/>
      <c r="AL1287" s="127"/>
      <c r="AM1287" s="127"/>
      <c r="AN1287" s="127"/>
      <c r="AO1287" s="127"/>
      <c r="AP1287" s="127"/>
    </row>
    <row r="1288" spans="25:42" x14ac:dyDescent="0.2">
      <c r="Y1288" s="127"/>
      <c r="Z1288" s="127"/>
      <c r="AA1288" s="127"/>
      <c r="AB1288" s="127"/>
      <c r="AC1288" s="127"/>
      <c r="AD1288" s="127"/>
      <c r="AE1288" s="127"/>
      <c r="AF1288" s="127"/>
      <c r="AG1288" s="127"/>
      <c r="AH1288" s="127"/>
      <c r="AI1288" s="127"/>
      <c r="AJ1288" s="127"/>
      <c r="AK1288" s="127"/>
      <c r="AL1288" s="127"/>
      <c r="AM1288" s="127"/>
      <c r="AN1288" s="127"/>
      <c r="AO1288" s="127"/>
      <c r="AP1288" s="127"/>
    </row>
    <row r="1289" spans="25:42" x14ac:dyDescent="0.2">
      <c r="Y1289" s="127"/>
      <c r="Z1289" s="127"/>
      <c r="AA1289" s="127"/>
      <c r="AB1289" s="127"/>
      <c r="AC1289" s="127"/>
      <c r="AD1289" s="127"/>
      <c r="AE1289" s="127"/>
      <c r="AF1289" s="127"/>
      <c r="AG1289" s="127"/>
      <c r="AH1289" s="127"/>
      <c r="AI1289" s="127"/>
      <c r="AJ1289" s="127"/>
      <c r="AK1289" s="127"/>
      <c r="AL1289" s="127"/>
      <c r="AM1289" s="127"/>
      <c r="AN1289" s="127"/>
      <c r="AO1289" s="127"/>
      <c r="AP1289" s="127"/>
    </row>
    <row r="1290" spans="25:42" x14ac:dyDescent="0.2">
      <c r="Y1290" s="127"/>
      <c r="Z1290" s="127"/>
      <c r="AA1290" s="127"/>
      <c r="AB1290" s="127"/>
      <c r="AC1290" s="127"/>
      <c r="AD1290" s="127"/>
      <c r="AE1290" s="127"/>
      <c r="AF1290" s="127"/>
      <c r="AG1290" s="127"/>
      <c r="AH1290" s="127"/>
      <c r="AI1290" s="127"/>
      <c r="AJ1290" s="127"/>
      <c r="AK1290" s="127"/>
      <c r="AL1290" s="127"/>
      <c r="AM1290" s="127"/>
      <c r="AN1290" s="127"/>
      <c r="AO1290" s="127"/>
      <c r="AP1290" s="127"/>
    </row>
    <row r="1291" spans="25:42" x14ac:dyDescent="0.2">
      <c r="Y1291" s="127"/>
      <c r="Z1291" s="127"/>
      <c r="AA1291" s="127"/>
      <c r="AB1291" s="127"/>
      <c r="AC1291" s="127"/>
      <c r="AD1291" s="127"/>
      <c r="AE1291" s="127"/>
      <c r="AF1291" s="127"/>
      <c r="AG1291" s="127"/>
      <c r="AH1291" s="127"/>
      <c r="AI1291" s="127"/>
      <c r="AJ1291" s="127"/>
      <c r="AK1291" s="127"/>
      <c r="AL1291" s="127"/>
      <c r="AM1291" s="127"/>
      <c r="AN1291" s="127"/>
      <c r="AO1291" s="127"/>
      <c r="AP1291" s="127"/>
    </row>
    <row r="1292" spans="25:42" x14ac:dyDescent="0.2">
      <c r="Y1292" s="127"/>
      <c r="Z1292" s="127"/>
      <c r="AA1292" s="127"/>
      <c r="AB1292" s="127"/>
      <c r="AC1292" s="127"/>
      <c r="AD1292" s="127"/>
      <c r="AE1292" s="127"/>
      <c r="AF1292" s="127"/>
      <c r="AG1292" s="127"/>
      <c r="AH1292" s="127"/>
      <c r="AI1292" s="127"/>
      <c r="AJ1292" s="127"/>
      <c r="AK1292" s="127"/>
      <c r="AL1292" s="127"/>
      <c r="AM1292" s="127"/>
      <c r="AN1292" s="127"/>
      <c r="AO1292" s="127"/>
      <c r="AP1292" s="127"/>
    </row>
    <row r="1293" spans="25:42" x14ac:dyDescent="0.2">
      <c r="Y1293" s="127"/>
      <c r="Z1293" s="127"/>
      <c r="AA1293" s="127"/>
      <c r="AB1293" s="127"/>
      <c r="AC1293" s="127"/>
      <c r="AD1293" s="127"/>
      <c r="AE1293" s="127"/>
      <c r="AF1293" s="127"/>
      <c r="AG1293" s="127"/>
      <c r="AH1293" s="127"/>
      <c r="AI1293" s="127"/>
      <c r="AJ1293" s="127"/>
      <c r="AK1293" s="127"/>
      <c r="AL1293" s="127"/>
      <c r="AM1293" s="127"/>
      <c r="AN1293" s="127"/>
      <c r="AO1293" s="127"/>
      <c r="AP1293" s="127"/>
    </row>
    <row r="1294" spans="25:42" x14ac:dyDescent="0.2">
      <c r="Y1294" s="127"/>
      <c r="Z1294" s="127"/>
      <c r="AA1294" s="127"/>
      <c r="AB1294" s="127"/>
      <c r="AC1294" s="127"/>
      <c r="AD1294" s="127"/>
      <c r="AE1294" s="127"/>
      <c r="AF1294" s="127"/>
      <c r="AG1294" s="127"/>
      <c r="AH1294" s="127"/>
      <c r="AI1294" s="127"/>
      <c r="AJ1294" s="127"/>
      <c r="AK1294" s="127"/>
      <c r="AL1294" s="127"/>
      <c r="AM1294" s="127"/>
      <c r="AN1294" s="127"/>
      <c r="AO1294" s="127"/>
      <c r="AP1294" s="127"/>
    </row>
    <row r="1295" spans="25:42" x14ac:dyDescent="0.2">
      <c r="Y1295" s="127"/>
      <c r="Z1295" s="127"/>
      <c r="AA1295" s="127"/>
      <c r="AB1295" s="127"/>
      <c r="AC1295" s="127"/>
      <c r="AD1295" s="127"/>
      <c r="AE1295" s="127"/>
      <c r="AF1295" s="127"/>
      <c r="AG1295" s="127"/>
      <c r="AH1295" s="127"/>
      <c r="AI1295" s="127"/>
      <c r="AJ1295" s="127"/>
      <c r="AK1295" s="127"/>
      <c r="AL1295" s="127"/>
      <c r="AM1295" s="127"/>
      <c r="AN1295" s="127"/>
      <c r="AO1295" s="127"/>
      <c r="AP1295" s="127"/>
    </row>
    <row r="1296" spans="25:42" x14ac:dyDescent="0.2">
      <c r="Y1296" s="127"/>
      <c r="Z1296" s="127"/>
      <c r="AA1296" s="127"/>
      <c r="AB1296" s="127"/>
      <c r="AC1296" s="127"/>
      <c r="AD1296" s="127"/>
      <c r="AE1296" s="127"/>
      <c r="AF1296" s="127"/>
      <c r="AG1296" s="127"/>
      <c r="AH1296" s="127"/>
      <c r="AI1296" s="127"/>
      <c r="AJ1296" s="127"/>
      <c r="AK1296" s="127"/>
      <c r="AL1296" s="127"/>
      <c r="AM1296" s="127"/>
      <c r="AN1296" s="127"/>
      <c r="AO1296" s="127"/>
      <c r="AP1296" s="127"/>
    </row>
    <row r="1297" spans="25:42" x14ac:dyDescent="0.2">
      <c r="Y1297" s="127"/>
      <c r="Z1297" s="127"/>
      <c r="AA1297" s="127"/>
      <c r="AB1297" s="127"/>
      <c r="AC1297" s="127"/>
      <c r="AD1297" s="127"/>
      <c r="AE1297" s="127"/>
      <c r="AF1297" s="127"/>
      <c r="AG1297" s="127"/>
      <c r="AH1297" s="127"/>
      <c r="AI1297" s="127"/>
      <c r="AJ1297" s="127"/>
      <c r="AK1297" s="127"/>
      <c r="AL1297" s="127"/>
      <c r="AM1297" s="127"/>
      <c r="AN1297" s="127"/>
      <c r="AO1297" s="127"/>
      <c r="AP1297" s="127"/>
    </row>
    <row r="1298" spans="25:42" x14ac:dyDescent="0.2">
      <c r="Y1298" s="127"/>
      <c r="Z1298" s="127"/>
      <c r="AA1298" s="127"/>
      <c r="AB1298" s="127"/>
      <c r="AC1298" s="127"/>
      <c r="AD1298" s="127"/>
      <c r="AE1298" s="127"/>
      <c r="AF1298" s="127"/>
      <c r="AG1298" s="127"/>
      <c r="AH1298" s="127"/>
      <c r="AI1298" s="127"/>
      <c r="AJ1298" s="127"/>
      <c r="AK1298" s="127"/>
      <c r="AL1298" s="127"/>
      <c r="AM1298" s="127"/>
      <c r="AN1298" s="127"/>
      <c r="AO1298" s="127"/>
      <c r="AP1298" s="127"/>
    </row>
    <row r="1299" spans="25:42" x14ac:dyDescent="0.2">
      <c r="Y1299" s="127"/>
      <c r="Z1299" s="127"/>
      <c r="AA1299" s="127"/>
      <c r="AB1299" s="127"/>
      <c r="AC1299" s="127"/>
      <c r="AD1299" s="127"/>
      <c r="AE1299" s="127"/>
      <c r="AF1299" s="127"/>
      <c r="AG1299" s="127"/>
      <c r="AH1299" s="127"/>
      <c r="AI1299" s="127"/>
      <c r="AJ1299" s="127"/>
      <c r="AK1299" s="127"/>
      <c r="AL1299" s="127"/>
      <c r="AM1299" s="127"/>
      <c r="AN1299" s="127"/>
      <c r="AO1299" s="127"/>
      <c r="AP1299" s="127"/>
    </row>
    <row r="1300" spans="25:42" x14ac:dyDescent="0.2">
      <c r="Y1300" s="127"/>
      <c r="Z1300" s="127"/>
      <c r="AA1300" s="127"/>
      <c r="AB1300" s="127"/>
      <c r="AC1300" s="127"/>
      <c r="AD1300" s="127"/>
      <c r="AE1300" s="127"/>
      <c r="AF1300" s="127"/>
      <c r="AG1300" s="127"/>
      <c r="AH1300" s="127"/>
      <c r="AI1300" s="127"/>
      <c r="AJ1300" s="127"/>
      <c r="AK1300" s="127"/>
      <c r="AL1300" s="127"/>
      <c r="AM1300" s="127"/>
      <c r="AN1300" s="127"/>
      <c r="AO1300" s="127"/>
      <c r="AP1300" s="127"/>
    </row>
    <row r="1301" spans="25:42" x14ac:dyDescent="0.2">
      <c r="Y1301" s="127"/>
      <c r="Z1301" s="127"/>
      <c r="AA1301" s="127"/>
      <c r="AB1301" s="127"/>
      <c r="AC1301" s="127"/>
      <c r="AD1301" s="127"/>
      <c r="AE1301" s="127"/>
      <c r="AF1301" s="127"/>
      <c r="AG1301" s="127"/>
      <c r="AH1301" s="127"/>
      <c r="AI1301" s="127"/>
      <c r="AJ1301" s="127"/>
      <c r="AK1301" s="127"/>
      <c r="AL1301" s="127"/>
      <c r="AM1301" s="127"/>
      <c r="AN1301" s="127"/>
      <c r="AO1301" s="127"/>
      <c r="AP1301" s="127"/>
    </row>
    <row r="1302" spans="25:42" x14ac:dyDescent="0.2">
      <c r="Y1302" s="127"/>
      <c r="Z1302" s="127"/>
      <c r="AA1302" s="127"/>
      <c r="AB1302" s="127"/>
      <c r="AC1302" s="127"/>
      <c r="AD1302" s="127"/>
      <c r="AE1302" s="127"/>
      <c r="AF1302" s="127"/>
      <c r="AG1302" s="127"/>
      <c r="AH1302" s="127"/>
      <c r="AI1302" s="127"/>
      <c r="AJ1302" s="127"/>
      <c r="AK1302" s="127"/>
      <c r="AL1302" s="127"/>
      <c r="AM1302" s="127"/>
      <c r="AN1302" s="127"/>
      <c r="AO1302" s="127"/>
      <c r="AP1302" s="127"/>
    </row>
    <row r="1303" spans="25:42" x14ac:dyDescent="0.2">
      <c r="Y1303" s="127"/>
      <c r="Z1303" s="127"/>
      <c r="AA1303" s="127"/>
      <c r="AB1303" s="127"/>
      <c r="AC1303" s="127"/>
      <c r="AD1303" s="127"/>
      <c r="AE1303" s="127"/>
      <c r="AF1303" s="127"/>
      <c r="AG1303" s="127"/>
      <c r="AH1303" s="127"/>
      <c r="AI1303" s="127"/>
      <c r="AJ1303" s="127"/>
      <c r="AK1303" s="127"/>
      <c r="AL1303" s="127"/>
      <c r="AM1303" s="127"/>
      <c r="AN1303" s="127"/>
      <c r="AO1303" s="127"/>
      <c r="AP1303" s="127"/>
    </row>
    <row r="1304" spans="25:42" x14ac:dyDescent="0.2">
      <c r="Y1304" s="127"/>
      <c r="Z1304" s="127"/>
      <c r="AA1304" s="127"/>
      <c r="AB1304" s="127"/>
      <c r="AC1304" s="127"/>
      <c r="AD1304" s="127"/>
      <c r="AE1304" s="127"/>
      <c r="AF1304" s="127"/>
      <c r="AG1304" s="127"/>
      <c r="AH1304" s="127"/>
      <c r="AI1304" s="127"/>
      <c r="AJ1304" s="127"/>
      <c r="AK1304" s="127"/>
      <c r="AL1304" s="127"/>
      <c r="AM1304" s="127"/>
      <c r="AN1304" s="127"/>
      <c r="AO1304" s="127"/>
      <c r="AP1304" s="127"/>
    </row>
    <row r="1305" spans="25:42" x14ac:dyDescent="0.2">
      <c r="Y1305" s="127"/>
      <c r="Z1305" s="127"/>
      <c r="AA1305" s="127"/>
      <c r="AB1305" s="127"/>
      <c r="AC1305" s="127"/>
      <c r="AD1305" s="127"/>
      <c r="AE1305" s="127"/>
      <c r="AF1305" s="127"/>
      <c r="AG1305" s="127"/>
      <c r="AH1305" s="127"/>
      <c r="AI1305" s="127"/>
      <c r="AJ1305" s="127"/>
      <c r="AK1305" s="127"/>
      <c r="AL1305" s="127"/>
      <c r="AM1305" s="127"/>
      <c r="AN1305" s="127"/>
      <c r="AO1305" s="127"/>
      <c r="AP1305" s="127"/>
    </row>
    <row r="1306" spans="25:42" x14ac:dyDescent="0.2">
      <c r="Y1306" s="127"/>
      <c r="Z1306" s="127"/>
      <c r="AA1306" s="127"/>
      <c r="AB1306" s="127"/>
      <c r="AC1306" s="127"/>
      <c r="AD1306" s="127"/>
      <c r="AE1306" s="127"/>
      <c r="AF1306" s="127"/>
      <c r="AG1306" s="127"/>
      <c r="AH1306" s="127"/>
      <c r="AI1306" s="127"/>
      <c r="AJ1306" s="127"/>
      <c r="AK1306" s="127"/>
      <c r="AL1306" s="127"/>
      <c r="AM1306" s="127"/>
      <c r="AN1306" s="127"/>
      <c r="AO1306" s="127"/>
      <c r="AP1306" s="127"/>
    </row>
    <row r="1307" spans="25:42" x14ac:dyDescent="0.2">
      <c r="Y1307" s="127"/>
      <c r="Z1307" s="127"/>
      <c r="AA1307" s="127"/>
      <c r="AB1307" s="127"/>
      <c r="AC1307" s="127"/>
      <c r="AD1307" s="127"/>
      <c r="AE1307" s="127"/>
      <c r="AF1307" s="127"/>
      <c r="AG1307" s="127"/>
      <c r="AH1307" s="127"/>
      <c r="AI1307" s="127"/>
      <c r="AJ1307" s="127"/>
      <c r="AK1307" s="127"/>
      <c r="AL1307" s="127"/>
      <c r="AM1307" s="127"/>
      <c r="AN1307" s="127"/>
      <c r="AO1307" s="127"/>
      <c r="AP1307" s="127"/>
    </row>
    <row r="1308" spans="25:42" x14ac:dyDescent="0.2">
      <c r="Y1308" s="127"/>
      <c r="Z1308" s="127"/>
      <c r="AA1308" s="127"/>
      <c r="AB1308" s="127"/>
      <c r="AC1308" s="127"/>
      <c r="AD1308" s="127"/>
      <c r="AE1308" s="127"/>
      <c r="AF1308" s="127"/>
      <c r="AG1308" s="127"/>
      <c r="AH1308" s="127"/>
      <c r="AI1308" s="127"/>
      <c r="AJ1308" s="127"/>
      <c r="AK1308" s="127"/>
      <c r="AL1308" s="127"/>
      <c r="AM1308" s="127"/>
      <c r="AN1308" s="127"/>
      <c r="AO1308" s="127"/>
      <c r="AP1308" s="127"/>
    </row>
    <row r="1309" spans="25:42" x14ac:dyDescent="0.2">
      <c r="Y1309" s="127"/>
      <c r="Z1309" s="127"/>
      <c r="AA1309" s="127"/>
      <c r="AB1309" s="127"/>
      <c r="AC1309" s="127"/>
      <c r="AD1309" s="127"/>
      <c r="AE1309" s="127"/>
      <c r="AF1309" s="127"/>
      <c r="AG1309" s="127"/>
      <c r="AH1309" s="127"/>
      <c r="AI1309" s="127"/>
      <c r="AJ1309" s="127"/>
      <c r="AK1309" s="127"/>
      <c r="AL1309" s="127"/>
      <c r="AM1309" s="127"/>
      <c r="AN1309" s="127"/>
      <c r="AO1309" s="127"/>
      <c r="AP1309" s="127"/>
    </row>
    <row r="1310" spans="25:42" x14ac:dyDescent="0.2">
      <c r="Y1310" s="127"/>
      <c r="Z1310" s="127"/>
      <c r="AA1310" s="127"/>
      <c r="AB1310" s="127"/>
      <c r="AC1310" s="127"/>
      <c r="AD1310" s="127"/>
      <c r="AE1310" s="127"/>
      <c r="AF1310" s="127"/>
      <c r="AG1310" s="127"/>
      <c r="AH1310" s="127"/>
      <c r="AI1310" s="127"/>
      <c r="AJ1310" s="127"/>
      <c r="AK1310" s="127"/>
      <c r="AL1310" s="127"/>
      <c r="AM1310" s="127"/>
      <c r="AN1310" s="127"/>
      <c r="AO1310" s="127"/>
      <c r="AP1310" s="127"/>
    </row>
    <row r="1311" spans="25:42" x14ac:dyDescent="0.2">
      <c r="Y1311" s="127"/>
      <c r="Z1311" s="127"/>
      <c r="AA1311" s="127"/>
      <c r="AB1311" s="127"/>
      <c r="AC1311" s="127"/>
      <c r="AD1311" s="127"/>
      <c r="AE1311" s="127"/>
      <c r="AF1311" s="127"/>
      <c r="AG1311" s="127"/>
      <c r="AH1311" s="127"/>
      <c r="AI1311" s="127"/>
      <c r="AJ1311" s="127"/>
      <c r="AK1311" s="127"/>
      <c r="AL1311" s="127"/>
      <c r="AM1311" s="127"/>
      <c r="AN1311" s="127"/>
      <c r="AO1311" s="127"/>
      <c r="AP1311" s="127"/>
    </row>
    <row r="1312" spans="25:42" x14ac:dyDescent="0.2">
      <c r="Y1312" s="127"/>
      <c r="Z1312" s="127"/>
      <c r="AA1312" s="127"/>
      <c r="AB1312" s="127"/>
      <c r="AC1312" s="127"/>
      <c r="AD1312" s="127"/>
      <c r="AE1312" s="127"/>
      <c r="AF1312" s="127"/>
      <c r="AG1312" s="127"/>
      <c r="AH1312" s="127"/>
      <c r="AI1312" s="127"/>
      <c r="AJ1312" s="127"/>
      <c r="AK1312" s="127"/>
      <c r="AL1312" s="127"/>
      <c r="AM1312" s="127"/>
      <c r="AN1312" s="127"/>
      <c r="AO1312" s="127"/>
      <c r="AP1312" s="127"/>
    </row>
    <row r="1313" spans="25:42" x14ac:dyDescent="0.2">
      <c r="Y1313" s="127"/>
      <c r="Z1313" s="127"/>
      <c r="AA1313" s="127"/>
      <c r="AB1313" s="127"/>
      <c r="AC1313" s="127"/>
      <c r="AD1313" s="127"/>
      <c r="AE1313" s="127"/>
      <c r="AF1313" s="127"/>
      <c r="AG1313" s="127"/>
      <c r="AH1313" s="127"/>
      <c r="AI1313" s="127"/>
      <c r="AJ1313" s="127"/>
      <c r="AK1313" s="127"/>
      <c r="AL1313" s="127"/>
      <c r="AM1313" s="127"/>
      <c r="AN1313" s="127"/>
      <c r="AO1313" s="127"/>
      <c r="AP1313" s="127"/>
    </row>
    <row r="1314" spans="25:42" x14ac:dyDescent="0.2">
      <c r="Y1314" s="127"/>
      <c r="Z1314" s="127"/>
      <c r="AA1314" s="127"/>
      <c r="AB1314" s="127"/>
      <c r="AC1314" s="127"/>
      <c r="AD1314" s="127"/>
      <c r="AE1314" s="127"/>
      <c r="AF1314" s="127"/>
      <c r="AG1314" s="127"/>
      <c r="AH1314" s="127"/>
      <c r="AI1314" s="127"/>
      <c r="AJ1314" s="127"/>
      <c r="AK1314" s="127"/>
      <c r="AL1314" s="127"/>
      <c r="AM1314" s="127"/>
      <c r="AN1314" s="127"/>
      <c r="AO1314" s="127"/>
      <c r="AP1314" s="127"/>
    </row>
    <row r="1315" spans="25:42" x14ac:dyDescent="0.2">
      <c r="Y1315" s="127"/>
      <c r="Z1315" s="127"/>
      <c r="AA1315" s="127"/>
      <c r="AB1315" s="127"/>
      <c r="AC1315" s="127"/>
      <c r="AD1315" s="127"/>
      <c r="AE1315" s="127"/>
      <c r="AF1315" s="127"/>
      <c r="AG1315" s="127"/>
      <c r="AH1315" s="127"/>
      <c r="AI1315" s="127"/>
      <c r="AJ1315" s="127"/>
      <c r="AK1315" s="127"/>
      <c r="AL1315" s="127"/>
      <c r="AM1315" s="127"/>
      <c r="AN1315" s="127"/>
      <c r="AO1315" s="127"/>
      <c r="AP1315" s="127"/>
    </row>
    <row r="1316" spans="25:42" x14ac:dyDescent="0.2">
      <c r="Y1316" s="127"/>
      <c r="Z1316" s="127"/>
      <c r="AA1316" s="127"/>
      <c r="AB1316" s="127"/>
      <c r="AC1316" s="127"/>
      <c r="AD1316" s="127"/>
      <c r="AE1316" s="127"/>
      <c r="AF1316" s="127"/>
      <c r="AG1316" s="127"/>
      <c r="AH1316" s="127"/>
      <c r="AI1316" s="127"/>
      <c r="AJ1316" s="127"/>
      <c r="AK1316" s="127"/>
      <c r="AL1316" s="127"/>
      <c r="AM1316" s="127"/>
      <c r="AN1316" s="127"/>
      <c r="AO1316" s="127"/>
      <c r="AP1316" s="127"/>
    </row>
    <row r="1317" spans="25:42" x14ac:dyDescent="0.2">
      <c r="Y1317" s="127"/>
      <c r="Z1317" s="127"/>
      <c r="AA1317" s="127"/>
      <c r="AB1317" s="127"/>
      <c r="AC1317" s="127"/>
      <c r="AD1317" s="127"/>
      <c r="AE1317" s="127"/>
      <c r="AF1317" s="127"/>
      <c r="AG1317" s="127"/>
      <c r="AH1317" s="127"/>
      <c r="AI1317" s="127"/>
      <c r="AJ1317" s="127"/>
      <c r="AK1317" s="127"/>
      <c r="AL1317" s="127"/>
      <c r="AM1317" s="127"/>
      <c r="AN1317" s="127"/>
      <c r="AO1317" s="127"/>
      <c r="AP1317" s="127"/>
    </row>
    <row r="1318" spans="25:42" x14ac:dyDescent="0.2">
      <c r="Y1318" s="127"/>
      <c r="Z1318" s="127"/>
      <c r="AA1318" s="127"/>
      <c r="AB1318" s="127"/>
      <c r="AC1318" s="127"/>
      <c r="AD1318" s="127"/>
      <c r="AE1318" s="127"/>
      <c r="AF1318" s="127"/>
      <c r="AG1318" s="127"/>
      <c r="AH1318" s="127"/>
      <c r="AI1318" s="127"/>
      <c r="AJ1318" s="127"/>
      <c r="AK1318" s="127"/>
      <c r="AL1318" s="127"/>
      <c r="AM1318" s="127"/>
      <c r="AN1318" s="127"/>
      <c r="AO1318" s="127"/>
      <c r="AP1318" s="127"/>
    </row>
    <row r="1319" spans="25:42" x14ac:dyDescent="0.2">
      <c r="Y1319" s="127"/>
      <c r="Z1319" s="127"/>
      <c r="AA1319" s="127"/>
      <c r="AB1319" s="127"/>
      <c r="AC1319" s="127"/>
      <c r="AD1319" s="127"/>
      <c r="AE1319" s="127"/>
      <c r="AF1319" s="127"/>
      <c r="AG1319" s="127"/>
      <c r="AH1319" s="127"/>
      <c r="AI1319" s="127"/>
      <c r="AJ1319" s="127"/>
      <c r="AK1319" s="127"/>
      <c r="AL1319" s="127"/>
      <c r="AM1319" s="127"/>
      <c r="AN1319" s="127"/>
      <c r="AO1319" s="127"/>
      <c r="AP1319" s="127"/>
    </row>
    <row r="1320" spans="25:42" x14ac:dyDescent="0.2">
      <c r="Y1320" s="127"/>
      <c r="Z1320" s="127"/>
      <c r="AA1320" s="127"/>
      <c r="AB1320" s="127"/>
      <c r="AC1320" s="127"/>
      <c r="AD1320" s="127"/>
      <c r="AE1320" s="127"/>
      <c r="AF1320" s="127"/>
      <c r="AG1320" s="127"/>
      <c r="AH1320" s="127"/>
      <c r="AI1320" s="127"/>
      <c r="AJ1320" s="127"/>
      <c r="AK1320" s="127"/>
      <c r="AL1320" s="127"/>
      <c r="AM1320" s="127"/>
      <c r="AN1320" s="127"/>
      <c r="AO1320" s="127"/>
      <c r="AP1320" s="127"/>
    </row>
    <row r="1321" spans="25:42" x14ac:dyDescent="0.2">
      <c r="Y1321" s="127"/>
      <c r="Z1321" s="127"/>
      <c r="AA1321" s="127"/>
      <c r="AB1321" s="127"/>
      <c r="AC1321" s="127"/>
      <c r="AD1321" s="127"/>
      <c r="AE1321" s="127"/>
      <c r="AF1321" s="127"/>
      <c r="AG1321" s="127"/>
      <c r="AH1321" s="127"/>
      <c r="AI1321" s="127"/>
      <c r="AJ1321" s="127"/>
      <c r="AK1321" s="127"/>
      <c r="AL1321" s="127"/>
      <c r="AM1321" s="127"/>
      <c r="AN1321" s="127"/>
      <c r="AO1321" s="127"/>
      <c r="AP1321" s="127"/>
    </row>
    <row r="1322" spans="25:42" x14ac:dyDescent="0.2">
      <c r="Y1322" s="127"/>
      <c r="Z1322" s="127"/>
      <c r="AA1322" s="127"/>
      <c r="AB1322" s="127"/>
      <c r="AC1322" s="127"/>
      <c r="AD1322" s="127"/>
      <c r="AE1322" s="127"/>
      <c r="AF1322" s="127"/>
      <c r="AG1322" s="127"/>
      <c r="AH1322" s="127"/>
      <c r="AI1322" s="127"/>
      <c r="AJ1322" s="127"/>
      <c r="AK1322" s="127"/>
      <c r="AL1322" s="127"/>
      <c r="AM1322" s="127"/>
      <c r="AN1322" s="127"/>
      <c r="AO1322" s="127"/>
      <c r="AP1322" s="127"/>
    </row>
    <row r="1323" spans="25:42" x14ac:dyDescent="0.2">
      <c r="Y1323" s="127"/>
      <c r="Z1323" s="127"/>
      <c r="AA1323" s="127"/>
      <c r="AB1323" s="127"/>
      <c r="AC1323" s="127"/>
      <c r="AD1323" s="127"/>
      <c r="AE1323" s="127"/>
      <c r="AF1323" s="127"/>
      <c r="AG1323" s="127"/>
      <c r="AH1323" s="127"/>
      <c r="AI1323" s="127"/>
      <c r="AJ1323" s="127"/>
      <c r="AK1323" s="127"/>
      <c r="AL1323" s="127"/>
      <c r="AM1323" s="127"/>
      <c r="AN1323" s="127"/>
      <c r="AO1323" s="127"/>
      <c r="AP1323" s="127"/>
    </row>
    <row r="1324" spans="25:42" x14ac:dyDescent="0.2">
      <c r="Y1324" s="127"/>
      <c r="Z1324" s="127"/>
      <c r="AA1324" s="127"/>
      <c r="AB1324" s="127"/>
      <c r="AC1324" s="127"/>
      <c r="AD1324" s="127"/>
      <c r="AE1324" s="127"/>
      <c r="AF1324" s="127"/>
      <c r="AG1324" s="127"/>
      <c r="AH1324" s="127"/>
      <c r="AI1324" s="127"/>
      <c r="AJ1324" s="127"/>
      <c r="AK1324" s="127"/>
      <c r="AL1324" s="127"/>
      <c r="AM1324" s="127"/>
      <c r="AN1324" s="127"/>
      <c r="AO1324" s="127"/>
      <c r="AP1324" s="127"/>
    </row>
    <row r="1325" spans="25:42" x14ac:dyDescent="0.2">
      <c r="Y1325" s="127"/>
      <c r="Z1325" s="127"/>
      <c r="AA1325" s="127"/>
      <c r="AB1325" s="127"/>
      <c r="AC1325" s="127"/>
      <c r="AD1325" s="127"/>
      <c r="AE1325" s="127"/>
      <c r="AF1325" s="127"/>
      <c r="AG1325" s="127"/>
      <c r="AH1325" s="127"/>
      <c r="AI1325" s="127"/>
      <c r="AJ1325" s="127"/>
      <c r="AK1325" s="127"/>
      <c r="AL1325" s="127"/>
      <c r="AM1325" s="127"/>
      <c r="AN1325" s="127"/>
      <c r="AO1325" s="127"/>
      <c r="AP1325" s="127"/>
    </row>
    <row r="1326" spans="25:42" x14ac:dyDescent="0.2">
      <c r="Y1326" s="127"/>
      <c r="Z1326" s="127"/>
      <c r="AA1326" s="127"/>
      <c r="AB1326" s="127"/>
      <c r="AC1326" s="127"/>
      <c r="AD1326" s="127"/>
      <c r="AE1326" s="127"/>
      <c r="AF1326" s="127"/>
      <c r="AG1326" s="127"/>
      <c r="AH1326" s="127"/>
      <c r="AI1326" s="127"/>
      <c r="AJ1326" s="127"/>
      <c r="AK1326" s="127"/>
      <c r="AL1326" s="127"/>
      <c r="AM1326" s="127"/>
      <c r="AN1326" s="127"/>
      <c r="AO1326" s="127"/>
      <c r="AP1326" s="127"/>
    </row>
    <row r="1327" spans="25:42" x14ac:dyDescent="0.2">
      <c r="Y1327" s="127"/>
      <c r="Z1327" s="127"/>
      <c r="AA1327" s="127"/>
      <c r="AB1327" s="127"/>
      <c r="AC1327" s="127"/>
      <c r="AD1327" s="127"/>
      <c r="AE1327" s="127"/>
      <c r="AF1327" s="127"/>
      <c r="AG1327" s="127"/>
      <c r="AH1327" s="127"/>
      <c r="AI1327" s="127"/>
      <c r="AJ1327" s="127"/>
      <c r="AK1327" s="127"/>
      <c r="AL1327" s="127"/>
      <c r="AM1327" s="127"/>
      <c r="AN1327" s="127"/>
      <c r="AO1327" s="127"/>
      <c r="AP1327" s="127"/>
    </row>
    <row r="1328" spans="25:42" x14ac:dyDescent="0.2">
      <c r="Y1328" s="127"/>
      <c r="Z1328" s="127"/>
      <c r="AA1328" s="127"/>
      <c r="AB1328" s="127"/>
      <c r="AC1328" s="127"/>
      <c r="AD1328" s="127"/>
      <c r="AE1328" s="127"/>
      <c r="AF1328" s="127"/>
      <c r="AG1328" s="127"/>
      <c r="AH1328" s="127"/>
      <c r="AI1328" s="127"/>
      <c r="AJ1328" s="127"/>
      <c r="AK1328" s="127"/>
      <c r="AL1328" s="127"/>
      <c r="AM1328" s="127"/>
      <c r="AN1328" s="127"/>
      <c r="AO1328" s="127"/>
      <c r="AP1328" s="127"/>
    </row>
    <row r="1329" spans="25:42" x14ac:dyDescent="0.2">
      <c r="Y1329" s="127"/>
      <c r="Z1329" s="127"/>
      <c r="AA1329" s="127"/>
      <c r="AB1329" s="127"/>
      <c r="AC1329" s="127"/>
      <c r="AD1329" s="127"/>
      <c r="AE1329" s="127"/>
      <c r="AF1329" s="127"/>
      <c r="AG1329" s="127"/>
      <c r="AH1329" s="127"/>
      <c r="AI1329" s="127"/>
      <c r="AJ1329" s="127"/>
      <c r="AK1329" s="127"/>
      <c r="AL1329" s="127"/>
      <c r="AM1329" s="127"/>
      <c r="AN1329" s="127"/>
      <c r="AO1329" s="127"/>
      <c r="AP1329" s="127"/>
    </row>
    <row r="1330" spans="25:42" x14ac:dyDescent="0.2">
      <c r="Y1330" s="127"/>
      <c r="Z1330" s="127"/>
      <c r="AA1330" s="127"/>
      <c r="AB1330" s="127"/>
      <c r="AC1330" s="127"/>
      <c r="AD1330" s="127"/>
      <c r="AE1330" s="127"/>
      <c r="AF1330" s="127"/>
      <c r="AG1330" s="127"/>
      <c r="AH1330" s="127"/>
      <c r="AI1330" s="127"/>
      <c r="AJ1330" s="127"/>
      <c r="AK1330" s="127"/>
      <c r="AL1330" s="127"/>
      <c r="AM1330" s="127"/>
      <c r="AN1330" s="127"/>
      <c r="AO1330" s="127"/>
      <c r="AP1330" s="127"/>
    </row>
    <row r="1331" spans="25:42" x14ac:dyDescent="0.2">
      <c r="Y1331" s="127"/>
      <c r="Z1331" s="127"/>
      <c r="AA1331" s="127"/>
      <c r="AB1331" s="127"/>
      <c r="AC1331" s="127"/>
      <c r="AD1331" s="127"/>
      <c r="AE1331" s="127"/>
      <c r="AF1331" s="127"/>
      <c r="AG1331" s="127"/>
      <c r="AH1331" s="127"/>
      <c r="AI1331" s="127"/>
      <c r="AJ1331" s="127"/>
      <c r="AK1331" s="127"/>
      <c r="AL1331" s="127"/>
      <c r="AM1331" s="127"/>
      <c r="AN1331" s="127"/>
      <c r="AO1331" s="127"/>
      <c r="AP1331" s="127"/>
    </row>
    <row r="1332" spans="25:42" x14ac:dyDescent="0.2">
      <c r="Y1332" s="127"/>
      <c r="Z1332" s="127"/>
      <c r="AA1332" s="127"/>
      <c r="AB1332" s="127"/>
      <c r="AC1332" s="127"/>
      <c r="AD1332" s="127"/>
      <c r="AE1332" s="127"/>
      <c r="AF1332" s="127"/>
      <c r="AG1332" s="127"/>
      <c r="AH1332" s="127"/>
      <c r="AI1332" s="127"/>
      <c r="AJ1332" s="127"/>
      <c r="AK1332" s="127"/>
      <c r="AL1332" s="127"/>
      <c r="AM1332" s="127"/>
      <c r="AN1332" s="127"/>
      <c r="AO1332" s="127"/>
      <c r="AP1332" s="127"/>
    </row>
    <row r="1333" spans="25:42" x14ac:dyDescent="0.2">
      <c r="Y1333" s="127"/>
      <c r="Z1333" s="127"/>
      <c r="AA1333" s="127"/>
      <c r="AB1333" s="127"/>
      <c r="AC1333" s="127"/>
      <c r="AD1333" s="127"/>
      <c r="AE1333" s="127"/>
      <c r="AF1333" s="127"/>
      <c r="AG1333" s="127"/>
      <c r="AH1333" s="127"/>
      <c r="AI1333" s="127"/>
      <c r="AJ1333" s="127"/>
      <c r="AK1333" s="127"/>
      <c r="AL1333" s="127"/>
      <c r="AM1333" s="127"/>
      <c r="AN1333" s="127"/>
      <c r="AO1333" s="127"/>
      <c r="AP1333" s="127"/>
    </row>
    <row r="1334" spans="25:42" x14ac:dyDescent="0.2">
      <c r="Y1334" s="127"/>
      <c r="Z1334" s="127"/>
      <c r="AA1334" s="127"/>
      <c r="AB1334" s="127"/>
      <c r="AC1334" s="127"/>
      <c r="AD1334" s="127"/>
      <c r="AE1334" s="127"/>
      <c r="AF1334" s="127"/>
      <c r="AG1334" s="127"/>
      <c r="AH1334" s="127"/>
      <c r="AI1334" s="127"/>
      <c r="AJ1334" s="127"/>
      <c r="AK1334" s="127"/>
      <c r="AL1334" s="127"/>
      <c r="AM1334" s="127"/>
      <c r="AN1334" s="127"/>
      <c r="AO1334" s="127"/>
      <c r="AP1334" s="127"/>
    </row>
    <row r="1335" spans="25:42" x14ac:dyDescent="0.2">
      <c r="Y1335" s="127"/>
      <c r="Z1335" s="127"/>
      <c r="AA1335" s="127"/>
      <c r="AB1335" s="127"/>
      <c r="AC1335" s="127"/>
      <c r="AD1335" s="127"/>
      <c r="AE1335" s="127"/>
      <c r="AF1335" s="127"/>
      <c r="AG1335" s="127"/>
      <c r="AH1335" s="127"/>
      <c r="AI1335" s="127"/>
      <c r="AJ1335" s="127"/>
      <c r="AK1335" s="127"/>
      <c r="AL1335" s="127"/>
      <c r="AM1335" s="127"/>
      <c r="AN1335" s="127"/>
      <c r="AO1335" s="127"/>
      <c r="AP1335" s="127"/>
    </row>
    <row r="1336" spans="25:42" x14ac:dyDescent="0.2">
      <c r="Y1336" s="127"/>
      <c r="Z1336" s="127"/>
      <c r="AA1336" s="127"/>
      <c r="AB1336" s="127"/>
      <c r="AC1336" s="127"/>
      <c r="AD1336" s="127"/>
      <c r="AE1336" s="127"/>
      <c r="AF1336" s="127"/>
      <c r="AG1336" s="127"/>
      <c r="AH1336" s="127"/>
      <c r="AI1336" s="127"/>
      <c r="AJ1336" s="127"/>
      <c r="AK1336" s="127"/>
      <c r="AL1336" s="127"/>
      <c r="AM1336" s="127"/>
      <c r="AN1336" s="127"/>
      <c r="AO1336" s="127"/>
      <c r="AP1336" s="127"/>
    </row>
    <row r="1337" spans="25:42" x14ac:dyDescent="0.2">
      <c r="Y1337" s="127"/>
      <c r="Z1337" s="127"/>
      <c r="AA1337" s="127"/>
      <c r="AB1337" s="127"/>
      <c r="AC1337" s="127"/>
      <c r="AD1337" s="127"/>
      <c r="AE1337" s="127"/>
      <c r="AF1337" s="127"/>
      <c r="AG1337" s="127"/>
      <c r="AH1337" s="127"/>
      <c r="AI1337" s="127"/>
      <c r="AJ1337" s="127"/>
      <c r="AK1337" s="127"/>
      <c r="AL1337" s="127"/>
      <c r="AM1337" s="127"/>
      <c r="AN1337" s="127"/>
      <c r="AO1337" s="127"/>
      <c r="AP1337" s="127"/>
    </row>
    <row r="1338" spans="25:42" x14ac:dyDescent="0.2">
      <c r="Y1338" s="127"/>
      <c r="Z1338" s="127"/>
      <c r="AA1338" s="127"/>
      <c r="AB1338" s="127"/>
      <c r="AC1338" s="127"/>
      <c r="AD1338" s="127"/>
      <c r="AE1338" s="127"/>
      <c r="AF1338" s="127"/>
      <c r="AG1338" s="127"/>
      <c r="AH1338" s="127"/>
      <c r="AI1338" s="127"/>
      <c r="AJ1338" s="127"/>
      <c r="AK1338" s="127"/>
      <c r="AL1338" s="127"/>
      <c r="AM1338" s="127"/>
      <c r="AN1338" s="127"/>
      <c r="AO1338" s="127"/>
      <c r="AP1338" s="127"/>
    </row>
    <row r="1339" spans="25:42" x14ac:dyDescent="0.2">
      <c r="Y1339" s="127"/>
      <c r="Z1339" s="127"/>
      <c r="AA1339" s="127"/>
      <c r="AB1339" s="127"/>
      <c r="AC1339" s="127"/>
      <c r="AD1339" s="127"/>
      <c r="AE1339" s="127"/>
      <c r="AF1339" s="127"/>
      <c r="AG1339" s="127"/>
      <c r="AH1339" s="127"/>
      <c r="AI1339" s="127"/>
      <c r="AJ1339" s="127"/>
      <c r="AK1339" s="127"/>
      <c r="AL1339" s="127"/>
      <c r="AM1339" s="127"/>
      <c r="AN1339" s="127"/>
      <c r="AO1339" s="127"/>
      <c r="AP1339" s="127"/>
    </row>
    <row r="1340" spans="25:42" x14ac:dyDescent="0.2">
      <c r="Y1340" s="127"/>
      <c r="Z1340" s="127"/>
      <c r="AA1340" s="127"/>
      <c r="AB1340" s="127"/>
      <c r="AC1340" s="127"/>
      <c r="AD1340" s="127"/>
      <c r="AE1340" s="127"/>
      <c r="AF1340" s="127"/>
      <c r="AG1340" s="127"/>
      <c r="AH1340" s="127"/>
      <c r="AI1340" s="127"/>
      <c r="AJ1340" s="127"/>
      <c r="AK1340" s="127"/>
      <c r="AL1340" s="127"/>
      <c r="AM1340" s="127"/>
      <c r="AN1340" s="127"/>
      <c r="AO1340" s="127"/>
      <c r="AP1340" s="127"/>
    </row>
    <row r="1341" spans="25:42" x14ac:dyDescent="0.2">
      <c r="Y1341" s="127"/>
      <c r="Z1341" s="127"/>
      <c r="AA1341" s="127"/>
      <c r="AB1341" s="127"/>
      <c r="AC1341" s="127"/>
      <c r="AD1341" s="127"/>
      <c r="AE1341" s="127"/>
      <c r="AF1341" s="127"/>
      <c r="AG1341" s="127"/>
      <c r="AH1341" s="127"/>
      <c r="AI1341" s="127"/>
      <c r="AJ1341" s="127"/>
      <c r="AK1341" s="127"/>
      <c r="AL1341" s="127"/>
      <c r="AM1341" s="127"/>
      <c r="AN1341" s="127"/>
      <c r="AO1341" s="127"/>
      <c r="AP1341" s="127"/>
    </row>
    <row r="1342" spans="25:42" x14ac:dyDescent="0.2">
      <c r="Y1342" s="127"/>
      <c r="Z1342" s="127"/>
      <c r="AA1342" s="127"/>
      <c r="AB1342" s="127"/>
      <c r="AC1342" s="127"/>
      <c r="AD1342" s="127"/>
      <c r="AE1342" s="127"/>
      <c r="AF1342" s="127"/>
      <c r="AG1342" s="127"/>
      <c r="AH1342" s="127"/>
      <c r="AI1342" s="127"/>
      <c r="AJ1342" s="127"/>
      <c r="AK1342" s="127"/>
      <c r="AL1342" s="127"/>
      <c r="AM1342" s="127"/>
      <c r="AN1342" s="127"/>
      <c r="AO1342" s="127"/>
      <c r="AP1342" s="127"/>
    </row>
    <row r="1343" spans="25:42" x14ac:dyDescent="0.2">
      <c r="Y1343" s="127"/>
      <c r="Z1343" s="127"/>
      <c r="AA1343" s="127"/>
      <c r="AB1343" s="127"/>
      <c r="AC1343" s="127"/>
      <c r="AD1343" s="127"/>
      <c r="AE1343" s="127"/>
      <c r="AF1343" s="127"/>
      <c r="AG1343" s="127"/>
      <c r="AH1343" s="127"/>
      <c r="AI1343" s="127"/>
      <c r="AJ1343" s="127"/>
      <c r="AK1343" s="127"/>
      <c r="AL1343" s="127"/>
      <c r="AM1343" s="127"/>
      <c r="AN1343" s="127"/>
      <c r="AO1343" s="127"/>
      <c r="AP1343" s="127"/>
    </row>
    <row r="1344" spans="25:42" x14ac:dyDescent="0.2">
      <c r="Y1344" s="127"/>
      <c r="Z1344" s="127"/>
      <c r="AA1344" s="127"/>
      <c r="AB1344" s="127"/>
      <c r="AC1344" s="127"/>
      <c r="AD1344" s="127"/>
      <c r="AE1344" s="127"/>
      <c r="AF1344" s="127"/>
      <c r="AG1344" s="127"/>
      <c r="AH1344" s="127"/>
      <c r="AI1344" s="127"/>
      <c r="AJ1344" s="127"/>
      <c r="AK1344" s="127"/>
      <c r="AL1344" s="127"/>
      <c r="AM1344" s="127"/>
      <c r="AN1344" s="127"/>
      <c r="AO1344" s="127"/>
      <c r="AP1344" s="127"/>
    </row>
    <row r="1345" spans="25:42" x14ac:dyDescent="0.2">
      <c r="Y1345" s="127"/>
      <c r="Z1345" s="127"/>
      <c r="AA1345" s="127"/>
      <c r="AB1345" s="127"/>
      <c r="AC1345" s="127"/>
      <c r="AD1345" s="127"/>
      <c r="AE1345" s="127"/>
      <c r="AF1345" s="127"/>
      <c r="AG1345" s="127"/>
      <c r="AH1345" s="127"/>
      <c r="AI1345" s="127"/>
      <c r="AJ1345" s="127"/>
      <c r="AK1345" s="127"/>
      <c r="AL1345" s="127"/>
      <c r="AM1345" s="127"/>
      <c r="AN1345" s="127"/>
      <c r="AO1345" s="127"/>
      <c r="AP1345" s="127"/>
    </row>
    <row r="1346" spans="25:42" x14ac:dyDescent="0.2">
      <c r="Y1346" s="127"/>
      <c r="Z1346" s="127"/>
      <c r="AA1346" s="127"/>
      <c r="AB1346" s="127"/>
      <c r="AC1346" s="127"/>
      <c r="AD1346" s="127"/>
      <c r="AE1346" s="127"/>
      <c r="AF1346" s="127"/>
      <c r="AG1346" s="127"/>
      <c r="AH1346" s="127"/>
      <c r="AI1346" s="127"/>
      <c r="AJ1346" s="127"/>
      <c r="AK1346" s="127"/>
      <c r="AL1346" s="127"/>
      <c r="AM1346" s="127"/>
      <c r="AN1346" s="127"/>
      <c r="AO1346" s="127"/>
      <c r="AP1346" s="127"/>
    </row>
    <row r="1347" spans="25:42" x14ac:dyDescent="0.2">
      <c r="Y1347" s="127"/>
      <c r="Z1347" s="127"/>
      <c r="AA1347" s="127"/>
      <c r="AB1347" s="127"/>
      <c r="AC1347" s="127"/>
      <c r="AD1347" s="127"/>
      <c r="AE1347" s="127"/>
      <c r="AF1347" s="127"/>
      <c r="AG1347" s="127"/>
      <c r="AH1347" s="127"/>
      <c r="AI1347" s="127"/>
      <c r="AJ1347" s="127"/>
      <c r="AK1347" s="127"/>
      <c r="AL1347" s="127"/>
      <c r="AM1347" s="127"/>
      <c r="AN1347" s="127"/>
      <c r="AO1347" s="127"/>
      <c r="AP1347" s="127"/>
    </row>
    <row r="1348" spans="25:42" x14ac:dyDescent="0.2">
      <c r="Y1348" s="127"/>
      <c r="Z1348" s="127"/>
      <c r="AA1348" s="127"/>
      <c r="AB1348" s="127"/>
      <c r="AC1348" s="127"/>
      <c r="AD1348" s="127"/>
      <c r="AE1348" s="127"/>
      <c r="AF1348" s="127"/>
      <c r="AG1348" s="127"/>
      <c r="AH1348" s="127"/>
      <c r="AI1348" s="127"/>
      <c r="AJ1348" s="127"/>
      <c r="AK1348" s="127"/>
      <c r="AL1348" s="127"/>
      <c r="AM1348" s="127"/>
      <c r="AN1348" s="127"/>
      <c r="AO1348" s="127"/>
      <c r="AP1348" s="127"/>
    </row>
    <row r="1349" spans="25:42" x14ac:dyDescent="0.2">
      <c r="Y1349" s="127"/>
      <c r="Z1349" s="127"/>
      <c r="AA1349" s="127"/>
      <c r="AB1349" s="127"/>
      <c r="AC1349" s="127"/>
      <c r="AD1349" s="127"/>
      <c r="AE1349" s="127"/>
      <c r="AF1349" s="127"/>
      <c r="AG1349" s="127"/>
      <c r="AH1349" s="127"/>
      <c r="AI1349" s="127"/>
      <c r="AJ1349" s="127"/>
      <c r="AK1349" s="127"/>
      <c r="AL1349" s="127"/>
      <c r="AM1349" s="127"/>
      <c r="AN1349" s="127"/>
      <c r="AO1349" s="127"/>
      <c r="AP1349" s="127"/>
    </row>
    <row r="1350" spans="25:42" x14ac:dyDescent="0.2">
      <c r="Y1350" s="127"/>
      <c r="Z1350" s="127"/>
      <c r="AA1350" s="127"/>
      <c r="AB1350" s="127"/>
      <c r="AC1350" s="127"/>
      <c r="AD1350" s="127"/>
      <c r="AE1350" s="127"/>
      <c r="AF1350" s="127"/>
      <c r="AG1350" s="127"/>
      <c r="AH1350" s="127"/>
      <c r="AI1350" s="127"/>
      <c r="AJ1350" s="127"/>
      <c r="AK1350" s="127"/>
      <c r="AL1350" s="127"/>
      <c r="AM1350" s="127"/>
      <c r="AN1350" s="127"/>
      <c r="AO1350" s="127"/>
      <c r="AP1350" s="127"/>
    </row>
    <row r="1351" spans="25:42" x14ac:dyDescent="0.2">
      <c r="Y1351" s="127"/>
      <c r="Z1351" s="127"/>
      <c r="AA1351" s="127"/>
      <c r="AB1351" s="127"/>
      <c r="AC1351" s="127"/>
      <c r="AD1351" s="127"/>
      <c r="AE1351" s="127"/>
      <c r="AF1351" s="127"/>
      <c r="AG1351" s="127"/>
      <c r="AH1351" s="127"/>
      <c r="AI1351" s="127"/>
      <c r="AJ1351" s="127"/>
      <c r="AK1351" s="127"/>
      <c r="AL1351" s="127"/>
      <c r="AM1351" s="127"/>
      <c r="AN1351" s="127"/>
      <c r="AO1351" s="127"/>
      <c r="AP1351" s="127"/>
    </row>
    <row r="1352" spans="25:42" x14ac:dyDescent="0.2">
      <c r="Y1352" s="127"/>
      <c r="Z1352" s="127"/>
      <c r="AA1352" s="127"/>
      <c r="AB1352" s="127"/>
      <c r="AC1352" s="127"/>
      <c r="AD1352" s="127"/>
      <c r="AE1352" s="127"/>
      <c r="AF1352" s="127"/>
      <c r="AG1352" s="127"/>
      <c r="AH1352" s="127"/>
      <c r="AI1352" s="127"/>
      <c r="AJ1352" s="127"/>
      <c r="AK1352" s="127"/>
      <c r="AL1352" s="127"/>
      <c r="AM1352" s="127"/>
      <c r="AN1352" s="127"/>
      <c r="AO1352" s="127"/>
      <c r="AP1352" s="127"/>
    </row>
    <row r="1353" spans="25:42" x14ac:dyDescent="0.2">
      <c r="Y1353" s="127"/>
      <c r="Z1353" s="127"/>
      <c r="AA1353" s="127"/>
      <c r="AB1353" s="127"/>
      <c r="AC1353" s="127"/>
      <c r="AD1353" s="127"/>
      <c r="AE1353" s="127"/>
      <c r="AF1353" s="127"/>
      <c r="AG1353" s="127"/>
      <c r="AH1353" s="127"/>
      <c r="AI1353" s="127"/>
      <c r="AJ1353" s="127"/>
      <c r="AK1353" s="127"/>
      <c r="AL1353" s="127"/>
      <c r="AM1353" s="127"/>
      <c r="AN1353" s="127"/>
      <c r="AO1353" s="127"/>
      <c r="AP1353" s="127"/>
    </row>
    <row r="1354" spans="25:42" x14ac:dyDescent="0.2">
      <c r="Y1354" s="127"/>
      <c r="Z1354" s="127"/>
      <c r="AA1354" s="127"/>
      <c r="AB1354" s="127"/>
      <c r="AC1354" s="127"/>
      <c r="AD1354" s="127"/>
      <c r="AE1354" s="127"/>
      <c r="AF1354" s="127"/>
      <c r="AG1354" s="127"/>
      <c r="AH1354" s="127"/>
      <c r="AI1354" s="127"/>
      <c r="AJ1354" s="127"/>
      <c r="AK1354" s="127"/>
      <c r="AL1354" s="127"/>
      <c r="AM1354" s="127"/>
      <c r="AN1354" s="127"/>
      <c r="AO1354" s="127"/>
      <c r="AP1354" s="127"/>
    </row>
    <row r="1355" spans="25:42" x14ac:dyDescent="0.2">
      <c r="Y1355" s="127"/>
      <c r="Z1355" s="127"/>
      <c r="AA1355" s="127"/>
      <c r="AB1355" s="127"/>
      <c r="AC1355" s="127"/>
      <c r="AD1355" s="127"/>
      <c r="AE1355" s="127"/>
      <c r="AF1355" s="127"/>
      <c r="AG1355" s="127"/>
      <c r="AH1355" s="127"/>
      <c r="AI1355" s="127"/>
      <c r="AJ1355" s="127"/>
      <c r="AK1355" s="127"/>
      <c r="AL1355" s="127"/>
      <c r="AM1355" s="127"/>
      <c r="AN1355" s="127"/>
      <c r="AO1355" s="127"/>
      <c r="AP1355" s="127"/>
    </row>
    <row r="1356" spans="25:42" x14ac:dyDescent="0.2">
      <c r="Y1356" s="127"/>
      <c r="Z1356" s="127"/>
      <c r="AA1356" s="127"/>
      <c r="AB1356" s="127"/>
      <c r="AC1356" s="127"/>
      <c r="AD1356" s="127"/>
      <c r="AE1356" s="127"/>
      <c r="AF1356" s="127"/>
      <c r="AG1356" s="127"/>
      <c r="AH1356" s="127"/>
      <c r="AI1356" s="127"/>
      <c r="AJ1356" s="127"/>
      <c r="AK1356" s="127"/>
      <c r="AL1356" s="127"/>
      <c r="AM1356" s="127"/>
      <c r="AN1356" s="127"/>
      <c r="AO1356" s="127"/>
      <c r="AP1356" s="127"/>
    </row>
    <row r="1357" spans="25:42" x14ac:dyDescent="0.2">
      <c r="Y1357" s="127"/>
      <c r="Z1357" s="127"/>
      <c r="AA1357" s="127"/>
      <c r="AB1357" s="127"/>
      <c r="AC1357" s="127"/>
      <c r="AD1357" s="127"/>
      <c r="AE1357" s="127"/>
      <c r="AF1357" s="127"/>
      <c r="AG1357" s="127"/>
      <c r="AH1357" s="127"/>
      <c r="AI1357" s="127"/>
      <c r="AJ1357" s="127"/>
      <c r="AK1357" s="127"/>
      <c r="AL1357" s="127"/>
      <c r="AM1357" s="127"/>
      <c r="AN1357" s="127"/>
      <c r="AO1357" s="127"/>
      <c r="AP1357" s="127"/>
    </row>
    <row r="1358" spans="25:42" x14ac:dyDescent="0.2">
      <c r="Y1358" s="127"/>
      <c r="Z1358" s="127"/>
      <c r="AA1358" s="127"/>
      <c r="AB1358" s="127"/>
      <c r="AC1358" s="127"/>
      <c r="AD1358" s="127"/>
      <c r="AE1358" s="127"/>
      <c r="AF1358" s="127"/>
      <c r="AG1358" s="127"/>
      <c r="AH1358" s="127"/>
      <c r="AI1358" s="127"/>
      <c r="AJ1358" s="127"/>
      <c r="AK1358" s="127"/>
      <c r="AL1358" s="127"/>
      <c r="AM1358" s="127"/>
      <c r="AN1358" s="127"/>
      <c r="AO1358" s="127"/>
      <c r="AP1358" s="127"/>
    </row>
    <row r="1359" spans="25:42" x14ac:dyDescent="0.2">
      <c r="Y1359" s="127"/>
      <c r="Z1359" s="127"/>
      <c r="AA1359" s="127"/>
      <c r="AB1359" s="127"/>
      <c r="AC1359" s="127"/>
      <c r="AD1359" s="127"/>
      <c r="AE1359" s="127"/>
      <c r="AF1359" s="127"/>
      <c r="AG1359" s="127"/>
      <c r="AH1359" s="127"/>
      <c r="AI1359" s="127"/>
      <c r="AJ1359" s="127"/>
      <c r="AK1359" s="127"/>
      <c r="AL1359" s="127"/>
      <c r="AM1359" s="127"/>
      <c r="AN1359" s="127"/>
      <c r="AO1359" s="127"/>
      <c r="AP1359" s="127"/>
    </row>
    <row r="1360" spans="25:42" x14ac:dyDescent="0.2">
      <c r="Y1360" s="127"/>
      <c r="Z1360" s="127"/>
      <c r="AA1360" s="127"/>
      <c r="AB1360" s="127"/>
      <c r="AC1360" s="127"/>
      <c r="AD1360" s="127"/>
      <c r="AE1360" s="127"/>
      <c r="AF1360" s="127"/>
      <c r="AG1360" s="127"/>
      <c r="AH1360" s="127"/>
      <c r="AI1360" s="127"/>
      <c r="AJ1360" s="127"/>
      <c r="AK1360" s="127"/>
      <c r="AL1360" s="127"/>
      <c r="AM1360" s="127"/>
      <c r="AN1360" s="127"/>
      <c r="AO1360" s="127"/>
      <c r="AP1360" s="127"/>
    </row>
    <row r="1361" spans="25:42" x14ac:dyDescent="0.2">
      <c r="Y1361" s="127"/>
      <c r="Z1361" s="127"/>
      <c r="AA1361" s="127"/>
      <c r="AB1361" s="127"/>
      <c r="AC1361" s="127"/>
      <c r="AD1361" s="127"/>
      <c r="AE1361" s="127"/>
      <c r="AF1361" s="127"/>
      <c r="AG1361" s="127"/>
      <c r="AH1361" s="127"/>
      <c r="AI1361" s="127"/>
      <c r="AJ1361" s="127"/>
      <c r="AK1361" s="127"/>
      <c r="AL1361" s="127"/>
      <c r="AM1361" s="127"/>
      <c r="AN1361" s="127"/>
      <c r="AO1361" s="127"/>
      <c r="AP1361" s="127"/>
    </row>
    <row r="1362" spans="25:42" x14ac:dyDescent="0.2">
      <c r="Y1362" s="127"/>
      <c r="Z1362" s="127"/>
      <c r="AA1362" s="127"/>
      <c r="AB1362" s="127"/>
      <c r="AC1362" s="127"/>
      <c r="AD1362" s="127"/>
      <c r="AE1362" s="127"/>
      <c r="AF1362" s="127"/>
      <c r="AG1362" s="127"/>
      <c r="AH1362" s="127"/>
      <c r="AI1362" s="127"/>
      <c r="AJ1362" s="127"/>
      <c r="AK1362" s="127"/>
      <c r="AL1362" s="127"/>
      <c r="AM1362" s="127"/>
      <c r="AN1362" s="127"/>
      <c r="AO1362" s="127"/>
      <c r="AP1362" s="127"/>
    </row>
    <row r="1363" spans="25:42" x14ac:dyDescent="0.2">
      <c r="Y1363" s="127"/>
      <c r="Z1363" s="127"/>
      <c r="AA1363" s="127"/>
      <c r="AB1363" s="127"/>
      <c r="AC1363" s="127"/>
      <c r="AD1363" s="127"/>
      <c r="AE1363" s="127"/>
      <c r="AF1363" s="127"/>
      <c r="AG1363" s="127"/>
      <c r="AH1363" s="127"/>
      <c r="AI1363" s="127"/>
      <c r="AJ1363" s="127"/>
      <c r="AK1363" s="127"/>
      <c r="AL1363" s="127"/>
      <c r="AM1363" s="127"/>
      <c r="AN1363" s="127"/>
      <c r="AO1363" s="127"/>
      <c r="AP1363" s="127"/>
    </row>
    <row r="1364" spans="25:42" x14ac:dyDescent="0.2">
      <c r="Y1364" s="127"/>
      <c r="Z1364" s="127"/>
      <c r="AA1364" s="127"/>
      <c r="AB1364" s="127"/>
      <c r="AC1364" s="127"/>
      <c r="AD1364" s="127"/>
      <c r="AE1364" s="127"/>
      <c r="AF1364" s="127"/>
      <c r="AG1364" s="127"/>
      <c r="AH1364" s="127"/>
      <c r="AI1364" s="127"/>
      <c r="AJ1364" s="127"/>
      <c r="AK1364" s="127"/>
      <c r="AL1364" s="127"/>
      <c r="AM1364" s="127"/>
      <c r="AN1364" s="127"/>
      <c r="AO1364" s="127"/>
      <c r="AP1364" s="127"/>
    </row>
    <row r="1365" spans="25:42" x14ac:dyDescent="0.2">
      <c r="Y1365" s="127"/>
      <c r="Z1365" s="127"/>
      <c r="AA1365" s="127"/>
      <c r="AB1365" s="127"/>
      <c r="AC1365" s="127"/>
      <c r="AD1365" s="127"/>
      <c r="AE1365" s="127"/>
      <c r="AF1365" s="127"/>
      <c r="AG1365" s="127"/>
      <c r="AH1365" s="127"/>
      <c r="AI1365" s="127"/>
      <c r="AJ1365" s="127"/>
      <c r="AK1365" s="127"/>
      <c r="AL1365" s="127"/>
      <c r="AM1365" s="127"/>
      <c r="AN1365" s="127"/>
      <c r="AO1365" s="127"/>
      <c r="AP1365" s="127"/>
    </row>
    <row r="1366" spans="25:42" x14ac:dyDescent="0.2">
      <c r="Y1366" s="127"/>
      <c r="Z1366" s="127"/>
      <c r="AA1366" s="127"/>
      <c r="AB1366" s="127"/>
      <c r="AC1366" s="127"/>
      <c r="AD1366" s="127"/>
      <c r="AE1366" s="127"/>
      <c r="AF1366" s="127"/>
      <c r="AG1366" s="127"/>
      <c r="AH1366" s="127"/>
      <c r="AI1366" s="127"/>
      <c r="AJ1366" s="127"/>
      <c r="AK1366" s="127"/>
      <c r="AL1366" s="127"/>
      <c r="AM1366" s="127"/>
      <c r="AN1366" s="127"/>
      <c r="AO1366" s="127"/>
      <c r="AP1366" s="127"/>
    </row>
    <row r="1367" spans="25:42" x14ac:dyDescent="0.2">
      <c r="Y1367" s="127"/>
      <c r="Z1367" s="127"/>
      <c r="AA1367" s="127"/>
      <c r="AB1367" s="127"/>
      <c r="AC1367" s="127"/>
      <c r="AD1367" s="127"/>
      <c r="AE1367" s="127"/>
      <c r="AF1367" s="127"/>
      <c r="AG1367" s="127"/>
      <c r="AH1367" s="127"/>
      <c r="AI1367" s="127"/>
      <c r="AJ1367" s="127"/>
      <c r="AK1367" s="127"/>
      <c r="AL1367" s="127"/>
      <c r="AM1367" s="127"/>
      <c r="AN1367" s="127"/>
      <c r="AO1367" s="127"/>
      <c r="AP1367" s="127"/>
    </row>
    <row r="1368" spans="25:42" x14ac:dyDescent="0.2">
      <c r="Y1368" s="127"/>
      <c r="Z1368" s="127"/>
      <c r="AA1368" s="127"/>
      <c r="AB1368" s="127"/>
      <c r="AC1368" s="127"/>
      <c r="AD1368" s="127"/>
      <c r="AE1368" s="127"/>
      <c r="AF1368" s="127"/>
      <c r="AG1368" s="127"/>
      <c r="AH1368" s="127"/>
      <c r="AI1368" s="127"/>
      <c r="AJ1368" s="127"/>
      <c r="AK1368" s="127"/>
      <c r="AL1368" s="127"/>
      <c r="AM1368" s="127"/>
      <c r="AN1368" s="127"/>
      <c r="AO1368" s="127"/>
      <c r="AP1368" s="127"/>
    </row>
    <row r="1369" spans="25:42" x14ac:dyDescent="0.2">
      <c r="Y1369" s="127"/>
      <c r="Z1369" s="127"/>
      <c r="AA1369" s="127"/>
      <c r="AB1369" s="127"/>
      <c r="AC1369" s="127"/>
      <c r="AD1369" s="127"/>
      <c r="AE1369" s="127"/>
      <c r="AF1369" s="127"/>
      <c r="AG1369" s="127"/>
      <c r="AH1369" s="127"/>
      <c r="AI1369" s="127"/>
      <c r="AJ1369" s="127"/>
      <c r="AK1369" s="127"/>
      <c r="AL1369" s="127"/>
      <c r="AM1369" s="127"/>
      <c r="AN1369" s="127"/>
      <c r="AO1369" s="127"/>
      <c r="AP1369" s="127"/>
    </row>
    <row r="1370" spans="25:42" x14ac:dyDescent="0.2">
      <c r="Y1370" s="127"/>
      <c r="Z1370" s="127"/>
      <c r="AA1370" s="127"/>
      <c r="AB1370" s="127"/>
      <c r="AC1370" s="127"/>
      <c r="AD1370" s="127"/>
      <c r="AE1370" s="127"/>
      <c r="AF1370" s="127"/>
      <c r="AG1370" s="127"/>
      <c r="AH1370" s="127"/>
      <c r="AI1370" s="127"/>
      <c r="AJ1370" s="127"/>
      <c r="AK1370" s="127"/>
      <c r="AL1370" s="127"/>
      <c r="AM1370" s="127"/>
      <c r="AN1370" s="127"/>
      <c r="AO1370" s="127"/>
      <c r="AP1370" s="127"/>
    </row>
    <row r="1371" spans="25:42" x14ac:dyDescent="0.2">
      <c r="Y1371" s="127"/>
      <c r="Z1371" s="127"/>
      <c r="AA1371" s="127"/>
      <c r="AB1371" s="127"/>
      <c r="AC1371" s="127"/>
      <c r="AD1371" s="127"/>
      <c r="AE1371" s="127"/>
      <c r="AF1371" s="127"/>
      <c r="AG1371" s="127"/>
      <c r="AH1371" s="127"/>
      <c r="AI1371" s="127"/>
      <c r="AJ1371" s="127"/>
      <c r="AK1371" s="127"/>
      <c r="AL1371" s="127"/>
      <c r="AM1371" s="127"/>
      <c r="AN1371" s="127"/>
      <c r="AO1371" s="127"/>
      <c r="AP1371" s="127"/>
    </row>
    <row r="1372" spans="25:42" x14ac:dyDescent="0.2">
      <c r="Y1372" s="127"/>
      <c r="Z1372" s="127"/>
      <c r="AA1372" s="127"/>
      <c r="AB1372" s="127"/>
      <c r="AC1372" s="127"/>
      <c r="AD1372" s="127"/>
      <c r="AE1372" s="127"/>
      <c r="AF1372" s="127"/>
      <c r="AG1372" s="127"/>
      <c r="AH1372" s="127"/>
      <c r="AI1372" s="127"/>
      <c r="AJ1372" s="127"/>
      <c r="AK1372" s="127"/>
      <c r="AL1372" s="127"/>
      <c r="AM1372" s="127"/>
      <c r="AN1372" s="127"/>
      <c r="AO1372" s="127"/>
      <c r="AP1372" s="127"/>
    </row>
    <row r="1373" spans="25:42" x14ac:dyDescent="0.2">
      <c r="Y1373" s="127"/>
      <c r="Z1373" s="127"/>
      <c r="AA1373" s="127"/>
      <c r="AB1373" s="127"/>
      <c r="AC1373" s="127"/>
      <c r="AD1373" s="127"/>
      <c r="AE1373" s="127"/>
      <c r="AF1373" s="127"/>
      <c r="AG1373" s="127"/>
      <c r="AH1373" s="127"/>
      <c r="AI1373" s="127"/>
      <c r="AJ1373" s="127"/>
      <c r="AK1373" s="127"/>
      <c r="AL1373" s="127"/>
      <c r="AM1373" s="127"/>
      <c r="AN1373" s="127"/>
      <c r="AO1373" s="127"/>
      <c r="AP1373" s="127"/>
    </row>
    <row r="1374" spans="25:42" x14ac:dyDescent="0.2">
      <c r="Y1374" s="127"/>
      <c r="Z1374" s="127"/>
      <c r="AA1374" s="127"/>
      <c r="AB1374" s="127"/>
      <c r="AC1374" s="127"/>
      <c r="AD1374" s="127"/>
      <c r="AE1374" s="127"/>
      <c r="AF1374" s="127"/>
      <c r="AG1374" s="127"/>
      <c r="AH1374" s="127"/>
      <c r="AI1374" s="127"/>
      <c r="AJ1374" s="127"/>
      <c r="AK1374" s="127"/>
      <c r="AL1374" s="127"/>
      <c r="AM1374" s="127"/>
      <c r="AN1374" s="127"/>
      <c r="AO1374" s="127"/>
      <c r="AP1374" s="127"/>
    </row>
    <row r="1375" spans="25:42" x14ac:dyDescent="0.2">
      <c r="Y1375" s="127"/>
      <c r="Z1375" s="127"/>
      <c r="AA1375" s="127"/>
      <c r="AB1375" s="127"/>
      <c r="AC1375" s="127"/>
      <c r="AD1375" s="127"/>
      <c r="AE1375" s="127"/>
      <c r="AF1375" s="127"/>
      <c r="AG1375" s="127"/>
      <c r="AH1375" s="127"/>
      <c r="AI1375" s="127"/>
      <c r="AJ1375" s="127"/>
      <c r="AK1375" s="127"/>
      <c r="AL1375" s="127"/>
      <c r="AM1375" s="127"/>
      <c r="AN1375" s="127"/>
      <c r="AO1375" s="127"/>
      <c r="AP1375" s="127"/>
    </row>
    <row r="1376" spans="25:42" x14ac:dyDescent="0.2">
      <c r="Y1376" s="127"/>
      <c r="Z1376" s="127"/>
      <c r="AA1376" s="127"/>
      <c r="AB1376" s="127"/>
      <c r="AC1376" s="127"/>
      <c r="AD1376" s="127"/>
      <c r="AE1376" s="127"/>
      <c r="AF1376" s="127"/>
      <c r="AG1376" s="127"/>
      <c r="AH1376" s="127"/>
      <c r="AI1376" s="127"/>
      <c r="AJ1376" s="127"/>
      <c r="AK1376" s="127"/>
      <c r="AL1376" s="127"/>
      <c r="AM1376" s="127"/>
      <c r="AN1376" s="127"/>
      <c r="AO1376" s="127"/>
      <c r="AP1376" s="127"/>
    </row>
    <row r="1377" spans="25:42" x14ac:dyDescent="0.2">
      <c r="Y1377" s="127"/>
      <c r="Z1377" s="127"/>
      <c r="AA1377" s="127"/>
      <c r="AB1377" s="127"/>
      <c r="AC1377" s="127"/>
      <c r="AD1377" s="127"/>
      <c r="AE1377" s="127"/>
      <c r="AF1377" s="127"/>
      <c r="AG1377" s="127"/>
      <c r="AH1377" s="127"/>
      <c r="AI1377" s="127"/>
      <c r="AJ1377" s="127"/>
      <c r="AK1377" s="127"/>
      <c r="AL1377" s="127"/>
      <c r="AM1377" s="127"/>
      <c r="AN1377" s="127"/>
      <c r="AO1377" s="127"/>
      <c r="AP1377" s="127"/>
    </row>
    <row r="1378" spans="25:42" x14ac:dyDescent="0.2">
      <c r="Y1378" s="127"/>
      <c r="Z1378" s="127"/>
      <c r="AA1378" s="127"/>
      <c r="AB1378" s="127"/>
      <c r="AC1378" s="127"/>
      <c r="AD1378" s="127"/>
      <c r="AE1378" s="127"/>
      <c r="AF1378" s="127"/>
      <c r="AG1378" s="127"/>
      <c r="AH1378" s="127"/>
      <c r="AI1378" s="127"/>
      <c r="AJ1378" s="127"/>
      <c r="AK1378" s="127"/>
      <c r="AL1378" s="127"/>
      <c r="AM1378" s="127"/>
      <c r="AN1378" s="127"/>
      <c r="AO1378" s="127"/>
      <c r="AP1378" s="127"/>
    </row>
    <row r="1379" spans="25:42" x14ac:dyDescent="0.2">
      <c r="Y1379" s="127"/>
      <c r="Z1379" s="127"/>
      <c r="AA1379" s="127"/>
      <c r="AB1379" s="127"/>
      <c r="AC1379" s="127"/>
      <c r="AD1379" s="127"/>
      <c r="AE1379" s="127"/>
      <c r="AF1379" s="127"/>
      <c r="AG1379" s="127"/>
      <c r="AH1379" s="127"/>
      <c r="AI1379" s="127"/>
      <c r="AJ1379" s="127"/>
      <c r="AK1379" s="127"/>
      <c r="AL1379" s="127"/>
      <c r="AM1379" s="127"/>
      <c r="AN1379" s="127"/>
      <c r="AO1379" s="127"/>
      <c r="AP1379" s="127"/>
    </row>
    <row r="1380" spans="25:42" x14ac:dyDescent="0.2">
      <c r="Y1380" s="127"/>
      <c r="Z1380" s="127"/>
      <c r="AA1380" s="127"/>
      <c r="AB1380" s="127"/>
      <c r="AC1380" s="127"/>
      <c r="AD1380" s="127"/>
      <c r="AE1380" s="127"/>
      <c r="AF1380" s="127"/>
      <c r="AG1380" s="127"/>
      <c r="AH1380" s="127"/>
      <c r="AI1380" s="127"/>
      <c r="AJ1380" s="127"/>
      <c r="AK1380" s="127"/>
      <c r="AL1380" s="127"/>
      <c r="AM1380" s="127"/>
      <c r="AN1380" s="127"/>
      <c r="AO1380" s="127"/>
      <c r="AP1380" s="127"/>
    </row>
    <row r="1381" spans="25:42" x14ac:dyDescent="0.2">
      <c r="Y1381" s="127"/>
      <c r="Z1381" s="127"/>
      <c r="AA1381" s="127"/>
      <c r="AB1381" s="127"/>
      <c r="AC1381" s="127"/>
      <c r="AD1381" s="127"/>
      <c r="AE1381" s="127"/>
      <c r="AF1381" s="127"/>
      <c r="AG1381" s="127"/>
      <c r="AH1381" s="127"/>
      <c r="AI1381" s="127"/>
      <c r="AJ1381" s="127"/>
      <c r="AK1381" s="127"/>
      <c r="AL1381" s="127"/>
      <c r="AM1381" s="127"/>
      <c r="AN1381" s="127"/>
      <c r="AO1381" s="127"/>
      <c r="AP1381" s="127"/>
    </row>
    <row r="1382" spans="25:42" x14ac:dyDescent="0.2">
      <c r="Y1382" s="127"/>
      <c r="Z1382" s="127"/>
      <c r="AA1382" s="127"/>
      <c r="AB1382" s="127"/>
      <c r="AC1382" s="127"/>
      <c r="AD1382" s="127"/>
      <c r="AE1382" s="127"/>
      <c r="AF1382" s="127"/>
      <c r="AG1382" s="127"/>
      <c r="AH1382" s="127"/>
      <c r="AI1382" s="127"/>
      <c r="AJ1382" s="127"/>
      <c r="AK1382" s="127"/>
      <c r="AL1382" s="127"/>
      <c r="AM1382" s="127"/>
      <c r="AN1382" s="127"/>
      <c r="AO1382" s="127"/>
      <c r="AP1382" s="127"/>
    </row>
    <row r="1383" spans="25:42" x14ac:dyDescent="0.2">
      <c r="Y1383" s="127"/>
      <c r="Z1383" s="127"/>
      <c r="AA1383" s="127"/>
      <c r="AB1383" s="127"/>
      <c r="AC1383" s="127"/>
      <c r="AD1383" s="127"/>
      <c r="AE1383" s="127"/>
      <c r="AF1383" s="127"/>
      <c r="AG1383" s="127"/>
      <c r="AH1383" s="127"/>
      <c r="AI1383" s="127"/>
      <c r="AJ1383" s="127"/>
      <c r="AK1383" s="127"/>
      <c r="AL1383" s="127"/>
      <c r="AM1383" s="127"/>
      <c r="AN1383" s="127"/>
      <c r="AO1383" s="127"/>
      <c r="AP1383" s="127"/>
    </row>
    <row r="1384" spans="25:42" x14ac:dyDescent="0.2">
      <c r="Y1384" s="127"/>
      <c r="Z1384" s="127"/>
      <c r="AA1384" s="127"/>
      <c r="AB1384" s="127"/>
      <c r="AC1384" s="127"/>
      <c r="AD1384" s="127"/>
      <c r="AE1384" s="127"/>
      <c r="AF1384" s="127"/>
      <c r="AG1384" s="127"/>
      <c r="AH1384" s="127"/>
      <c r="AI1384" s="127"/>
      <c r="AJ1384" s="127"/>
      <c r="AK1384" s="127"/>
      <c r="AL1384" s="127"/>
      <c r="AM1384" s="127"/>
      <c r="AN1384" s="127"/>
      <c r="AO1384" s="127"/>
      <c r="AP1384" s="127"/>
    </row>
    <row r="1385" spans="25:42" x14ac:dyDescent="0.2">
      <c r="Y1385" s="127"/>
      <c r="Z1385" s="127"/>
      <c r="AA1385" s="127"/>
      <c r="AB1385" s="127"/>
      <c r="AC1385" s="127"/>
      <c r="AD1385" s="127"/>
      <c r="AE1385" s="127"/>
      <c r="AF1385" s="127"/>
      <c r="AG1385" s="127"/>
      <c r="AH1385" s="127"/>
      <c r="AI1385" s="127"/>
      <c r="AJ1385" s="127"/>
      <c r="AK1385" s="127"/>
      <c r="AL1385" s="127"/>
      <c r="AM1385" s="127"/>
      <c r="AN1385" s="127"/>
      <c r="AO1385" s="127"/>
      <c r="AP1385" s="127"/>
    </row>
    <row r="1386" spans="25:42" x14ac:dyDescent="0.2">
      <c r="Y1386" s="127"/>
      <c r="Z1386" s="127"/>
      <c r="AA1386" s="127"/>
      <c r="AB1386" s="127"/>
      <c r="AC1386" s="127"/>
      <c r="AD1386" s="127"/>
      <c r="AE1386" s="127"/>
      <c r="AF1386" s="127"/>
      <c r="AG1386" s="127"/>
      <c r="AH1386" s="127"/>
      <c r="AI1386" s="127"/>
      <c r="AJ1386" s="127"/>
      <c r="AK1386" s="127"/>
      <c r="AL1386" s="127"/>
      <c r="AM1386" s="127"/>
      <c r="AN1386" s="127"/>
      <c r="AO1386" s="127"/>
      <c r="AP1386" s="127"/>
    </row>
    <row r="1387" spans="25:42" x14ac:dyDescent="0.2">
      <c r="Y1387" s="127"/>
      <c r="Z1387" s="127"/>
      <c r="AA1387" s="127"/>
      <c r="AB1387" s="127"/>
      <c r="AC1387" s="127"/>
      <c r="AD1387" s="127"/>
      <c r="AE1387" s="127"/>
      <c r="AF1387" s="127"/>
      <c r="AG1387" s="127"/>
      <c r="AH1387" s="127"/>
      <c r="AI1387" s="127"/>
      <c r="AJ1387" s="127"/>
      <c r="AK1387" s="127"/>
      <c r="AL1387" s="127"/>
      <c r="AM1387" s="127"/>
      <c r="AN1387" s="127"/>
      <c r="AO1387" s="127"/>
      <c r="AP1387" s="127"/>
    </row>
    <row r="1388" spans="25:42" x14ac:dyDescent="0.2">
      <c r="Y1388" s="127"/>
      <c r="Z1388" s="127"/>
      <c r="AA1388" s="127"/>
      <c r="AB1388" s="127"/>
      <c r="AC1388" s="127"/>
      <c r="AD1388" s="127"/>
      <c r="AE1388" s="127"/>
      <c r="AF1388" s="127"/>
      <c r="AG1388" s="127"/>
      <c r="AH1388" s="127"/>
      <c r="AI1388" s="127"/>
      <c r="AJ1388" s="127"/>
      <c r="AK1388" s="127"/>
      <c r="AL1388" s="127"/>
      <c r="AM1388" s="127"/>
      <c r="AN1388" s="127"/>
      <c r="AO1388" s="127"/>
      <c r="AP1388" s="127"/>
    </row>
    <row r="1389" spans="25:42" x14ac:dyDescent="0.2">
      <c r="Y1389" s="127"/>
      <c r="Z1389" s="127"/>
      <c r="AA1389" s="127"/>
      <c r="AB1389" s="127"/>
      <c r="AC1389" s="127"/>
      <c r="AD1389" s="127"/>
      <c r="AE1389" s="127"/>
      <c r="AF1389" s="127"/>
      <c r="AG1389" s="127"/>
      <c r="AH1389" s="127"/>
      <c r="AI1389" s="127"/>
      <c r="AJ1389" s="127"/>
      <c r="AK1389" s="127"/>
      <c r="AL1389" s="127"/>
      <c r="AM1389" s="127"/>
      <c r="AN1389" s="127"/>
      <c r="AO1389" s="127"/>
      <c r="AP1389" s="127"/>
    </row>
    <row r="1390" spans="25:42" x14ac:dyDescent="0.2">
      <c r="Y1390" s="127"/>
      <c r="Z1390" s="127"/>
      <c r="AA1390" s="127"/>
      <c r="AB1390" s="127"/>
      <c r="AC1390" s="127"/>
      <c r="AD1390" s="127"/>
      <c r="AE1390" s="127"/>
      <c r="AF1390" s="127"/>
      <c r="AG1390" s="127"/>
      <c r="AH1390" s="127"/>
      <c r="AI1390" s="127"/>
      <c r="AJ1390" s="127"/>
      <c r="AK1390" s="127"/>
      <c r="AL1390" s="127"/>
      <c r="AM1390" s="127"/>
      <c r="AN1390" s="127"/>
      <c r="AO1390" s="127"/>
      <c r="AP1390" s="127"/>
    </row>
    <row r="1391" spans="25:42" x14ac:dyDescent="0.2">
      <c r="Y1391" s="127"/>
      <c r="Z1391" s="127"/>
      <c r="AA1391" s="127"/>
      <c r="AB1391" s="127"/>
      <c r="AC1391" s="127"/>
      <c r="AD1391" s="127"/>
      <c r="AE1391" s="127"/>
      <c r="AF1391" s="127"/>
      <c r="AG1391" s="127"/>
      <c r="AH1391" s="127"/>
      <c r="AI1391" s="127"/>
      <c r="AJ1391" s="127"/>
      <c r="AK1391" s="127"/>
      <c r="AL1391" s="127"/>
      <c r="AM1391" s="127"/>
      <c r="AN1391" s="127"/>
      <c r="AO1391" s="127"/>
      <c r="AP1391" s="127"/>
    </row>
    <row r="1392" spans="25:42" x14ac:dyDescent="0.2">
      <c r="Y1392" s="127"/>
      <c r="Z1392" s="127"/>
      <c r="AA1392" s="127"/>
      <c r="AB1392" s="127"/>
      <c r="AC1392" s="127"/>
      <c r="AD1392" s="127"/>
      <c r="AE1392" s="127"/>
      <c r="AF1392" s="127"/>
      <c r="AG1392" s="127"/>
      <c r="AH1392" s="127"/>
      <c r="AI1392" s="127"/>
      <c r="AJ1392" s="127"/>
      <c r="AK1392" s="127"/>
      <c r="AL1392" s="127"/>
      <c r="AM1392" s="127"/>
      <c r="AN1392" s="127"/>
      <c r="AO1392" s="127"/>
      <c r="AP1392" s="127"/>
    </row>
    <row r="1393" spans="25:42" x14ac:dyDescent="0.2">
      <c r="Y1393" s="127"/>
      <c r="Z1393" s="127"/>
      <c r="AA1393" s="127"/>
      <c r="AB1393" s="127"/>
      <c r="AC1393" s="127"/>
      <c r="AD1393" s="127"/>
      <c r="AE1393" s="127"/>
      <c r="AF1393" s="127"/>
      <c r="AG1393" s="127"/>
      <c r="AH1393" s="127"/>
      <c r="AI1393" s="127"/>
      <c r="AJ1393" s="127"/>
      <c r="AK1393" s="127"/>
      <c r="AL1393" s="127"/>
      <c r="AM1393" s="127"/>
      <c r="AN1393" s="127"/>
      <c r="AO1393" s="127"/>
      <c r="AP1393" s="127"/>
    </row>
    <row r="1394" spans="25:42" x14ac:dyDescent="0.2">
      <c r="Y1394" s="127"/>
      <c r="Z1394" s="127"/>
      <c r="AA1394" s="127"/>
      <c r="AB1394" s="127"/>
      <c r="AC1394" s="127"/>
      <c r="AD1394" s="127"/>
      <c r="AE1394" s="127"/>
      <c r="AF1394" s="127"/>
      <c r="AG1394" s="127"/>
      <c r="AH1394" s="127"/>
      <c r="AI1394" s="127"/>
      <c r="AJ1394" s="127"/>
      <c r="AK1394" s="127"/>
      <c r="AL1394" s="127"/>
      <c r="AM1394" s="127"/>
      <c r="AN1394" s="127"/>
      <c r="AO1394" s="127"/>
      <c r="AP1394" s="127"/>
    </row>
    <row r="1395" spans="25:42" x14ac:dyDescent="0.2">
      <c r="Y1395" s="127"/>
      <c r="Z1395" s="127"/>
      <c r="AA1395" s="127"/>
      <c r="AB1395" s="127"/>
      <c r="AC1395" s="127"/>
      <c r="AD1395" s="127"/>
      <c r="AE1395" s="127"/>
      <c r="AF1395" s="127"/>
      <c r="AG1395" s="127"/>
      <c r="AH1395" s="127"/>
      <c r="AI1395" s="127"/>
      <c r="AJ1395" s="127"/>
      <c r="AK1395" s="127"/>
      <c r="AL1395" s="127"/>
      <c r="AM1395" s="127"/>
      <c r="AN1395" s="127"/>
      <c r="AO1395" s="127"/>
      <c r="AP1395" s="127"/>
    </row>
    <row r="1396" spans="25:42" x14ac:dyDescent="0.2">
      <c r="Y1396" s="127"/>
      <c r="Z1396" s="127"/>
      <c r="AA1396" s="127"/>
      <c r="AB1396" s="127"/>
      <c r="AC1396" s="127"/>
      <c r="AD1396" s="127"/>
      <c r="AE1396" s="127"/>
      <c r="AF1396" s="127"/>
      <c r="AG1396" s="127"/>
      <c r="AH1396" s="127"/>
      <c r="AI1396" s="127"/>
      <c r="AJ1396" s="127"/>
      <c r="AK1396" s="127"/>
      <c r="AL1396" s="127"/>
      <c r="AM1396" s="127"/>
      <c r="AN1396" s="127"/>
      <c r="AO1396" s="127"/>
      <c r="AP1396" s="127"/>
    </row>
    <row r="1397" spans="25:42" x14ac:dyDescent="0.2">
      <c r="Y1397" s="127"/>
      <c r="Z1397" s="127"/>
      <c r="AA1397" s="127"/>
      <c r="AB1397" s="127"/>
      <c r="AC1397" s="127"/>
      <c r="AD1397" s="127"/>
      <c r="AE1397" s="127"/>
      <c r="AF1397" s="127"/>
      <c r="AG1397" s="127"/>
      <c r="AH1397" s="127"/>
      <c r="AI1397" s="127"/>
      <c r="AJ1397" s="127"/>
      <c r="AK1397" s="127"/>
      <c r="AL1397" s="127"/>
      <c r="AM1397" s="127"/>
      <c r="AN1397" s="127"/>
      <c r="AO1397" s="127"/>
      <c r="AP1397" s="127"/>
    </row>
    <row r="1398" spans="25:42" x14ac:dyDescent="0.2">
      <c r="Y1398" s="127"/>
      <c r="Z1398" s="127"/>
      <c r="AA1398" s="127"/>
      <c r="AB1398" s="127"/>
      <c r="AC1398" s="127"/>
      <c r="AD1398" s="127"/>
      <c r="AE1398" s="127"/>
      <c r="AF1398" s="127"/>
      <c r="AG1398" s="127"/>
      <c r="AH1398" s="127"/>
      <c r="AI1398" s="127"/>
      <c r="AJ1398" s="127"/>
      <c r="AK1398" s="127"/>
      <c r="AL1398" s="127"/>
      <c r="AM1398" s="127"/>
      <c r="AN1398" s="127"/>
      <c r="AO1398" s="127"/>
      <c r="AP1398" s="127"/>
    </row>
    <row r="1399" spans="25:42" x14ac:dyDescent="0.2">
      <c r="Y1399" s="127"/>
      <c r="Z1399" s="127"/>
      <c r="AA1399" s="127"/>
      <c r="AB1399" s="127"/>
      <c r="AC1399" s="127"/>
      <c r="AD1399" s="127"/>
      <c r="AE1399" s="127"/>
      <c r="AF1399" s="127"/>
      <c r="AG1399" s="127"/>
      <c r="AH1399" s="127"/>
      <c r="AI1399" s="127"/>
      <c r="AJ1399" s="127"/>
      <c r="AK1399" s="127"/>
      <c r="AL1399" s="127"/>
      <c r="AM1399" s="127"/>
      <c r="AN1399" s="127"/>
      <c r="AO1399" s="127"/>
      <c r="AP1399" s="127"/>
    </row>
    <row r="1400" spans="25:42" x14ac:dyDescent="0.2">
      <c r="Y1400" s="127"/>
      <c r="Z1400" s="127"/>
      <c r="AA1400" s="127"/>
      <c r="AB1400" s="127"/>
      <c r="AC1400" s="127"/>
      <c r="AD1400" s="127"/>
      <c r="AE1400" s="127"/>
      <c r="AF1400" s="127"/>
      <c r="AG1400" s="127"/>
      <c r="AH1400" s="127"/>
      <c r="AI1400" s="127"/>
      <c r="AJ1400" s="127"/>
      <c r="AK1400" s="127"/>
      <c r="AL1400" s="127"/>
      <c r="AM1400" s="127"/>
      <c r="AN1400" s="127"/>
      <c r="AO1400" s="127"/>
      <c r="AP1400" s="127"/>
    </row>
    <row r="1401" spans="25:42" x14ac:dyDescent="0.2">
      <c r="Y1401" s="127"/>
      <c r="Z1401" s="127"/>
      <c r="AA1401" s="127"/>
      <c r="AB1401" s="127"/>
      <c r="AC1401" s="127"/>
      <c r="AD1401" s="127"/>
      <c r="AE1401" s="127"/>
      <c r="AF1401" s="127"/>
      <c r="AG1401" s="127"/>
      <c r="AH1401" s="127"/>
      <c r="AI1401" s="127"/>
      <c r="AJ1401" s="127"/>
      <c r="AK1401" s="127"/>
      <c r="AL1401" s="127"/>
      <c r="AM1401" s="127"/>
      <c r="AN1401" s="127"/>
      <c r="AO1401" s="127"/>
      <c r="AP1401" s="127"/>
    </row>
    <row r="1402" spans="25:42" x14ac:dyDescent="0.2">
      <c r="Y1402" s="127"/>
      <c r="Z1402" s="127"/>
      <c r="AA1402" s="127"/>
      <c r="AB1402" s="127"/>
      <c r="AC1402" s="127"/>
      <c r="AD1402" s="127"/>
      <c r="AE1402" s="127"/>
      <c r="AF1402" s="127"/>
      <c r="AG1402" s="127"/>
      <c r="AH1402" s="127"/>
      <c r="AI1402" s="127"/>
      <c r="AJ1402" s="127"/>
      <c r="AK1402" s="127"/>
      <c r="AL1402" s="127"/>
      <c r="AM1402" s="127"/>
      <c r="AN1402" s="127"/>
      <c r="AO1402" s="127"/>
      <c r="AP1402" s="127"/>
    </row>
    <row r="1403" spans="25:42" x14ac:dyDescent="0.2">
      <c r="Y1403" s="127"/>
      <c r="Z1403" s="127"/>
      <c r="AA1403" s="127"/>
      <c r="AB1403" s="127"/>
      <c r="AC1403" s="127"/>
      <c r="AD1403" s="127"/>
      <c r="AE1403" s="127"/>
      <c r="AF1403" s="127"/>
      <c r="AG1403" s="127"/>
      <c r="AH1403" s="127"/>
      <c r="AI1403" s="127"/>
      <c r="AJ1403" s="127"/>
      <c r="AK1403" s="127"/>
      <c r="AL1403" s="127"/>
      <c r="AM1403" s="127"/>
      <c r="AN1403" s="127"/>
      <c r="AO1403" s="127"/>
      <c r="AP1403" s="127"/>
    </row>
    <row r="1404" spans="25:42" x14ac:dyDescent="0.2">
      <c r="Y1404" s="127"/>
      <c r="Z1404" s="127"/>
      <c r="AA1404" s="127"/>
      <c r="AB1404" s="127"/>
      <c r="AC1404" s="127"/>
      <c r="AD1404" s="127"/>
      <c r="AE1404" s="127"/>
      <c r="AF1404" s="127"/>
      <c r="AG1404" s="127"/>
      <c r="AH1404" s="127"/>
      <c r="AI1404" s="127"/>
      <c r="AJ1404" s="127"/>
      <c r="AK1404" s="127"/>
      <c r="AL1404" s="127"/>
      <c r="AM1404" s="127"/>
      <c r="AN1404" s="127"/>
      <c r="AO1404" s="127"/>
      <c r="AP1404" s="127"/>
    </row>
    <row r="1405" spans="25:42" x14ac:dyDescent="0.2">
      <c r="Y1405" s="127"/>
      <c r="Z1405" s="127"/>
      <c r="AA1405" s="127"/>
      <c r="AB1405" s="127"/>
      <c r="AC1405" s="127"/>
      <c r="AD1405" s="127"/>
      <c r="AE1405" s="127"/>
      <c r="AF1405" s="127"/>
      <c r="AG1405" s="127"/>
      <c r="AH1405" s="127"/>
      <c r="AI1405" s="127"/>
      <c r="AJ1405" s="127"/>
      <c r="AK1405" s="127"/>
      <c r="AL1405" s="127"/>
      <c r="AM1405" s="127"/>
      <c r="AN1405" s="127"/>
      <c r="AO1405" s="127"/>
      <c r="AP1405" s="127"/>
    </row>
    <row r="1406" spans="25:42" x14ac:dyDescent="0.2">
      <c r="Y1406" s="127"/>
      <c r="Z1406" s="127"/>
      <c r="AA1406" s="127"/>
      <c r="AB1406" s="127"/>
      <c r="AC1406" s="127"/>
      <c r="AD1406" s="127"/>
      <c r="AE1406" s="127"/>
      <c r="AF1406" s="127"/>
      <c r="AG1406" s="127"/>
      <c r="AH1406" s="127"/>
      <c r="AI1406" s="127"/>
      <c r="AJ1406" s="127"/>
      <c r="AK1406" s="127"/>
      <c r="AL1406" s="127"/>
      <c r="AM1406" s="127"/>
      <c r="AN1406" s="127"/>
      <c r="AO1406" s="127"/>
      <c r="AP1406" s="127"/>
    </row>
    <row r="1407" spans="25:42" x14ac:dyDescent="0.2">
      <c r="Y1407" s="127"/>
      <c r="Z1407" s="127"/>
      <c r="AA1407" s="127"/>
      <c r="AB1407" s="127"/>
      <c r="AC1407" s="127"/>
      <c r="AD1407" s="127"/>
      <c r="AE1407" s="127"/>
      <c r="AF1407" s="127"/>
      <c r="AG1407" s="127"/>
      <c r="AH1407" s="127"/>
      <c r="AI1407" s="127"/>
      <c r="AJ1407" s="127"/>
      <c r="AK1407" s="127"/>
      <c r="AL1407" s="127"/>
      <c r="AM1407" s="127"/>
      <c r="AN1407" s="127"/>
      <c r="AO1407" s="127"/>
      <c r="AP1407" s="127"/>
    </row>
    <row r="1408" spans="25:42" x14ac:dyDescent="0.2">
      <c r="Y1408" s="127"/>
      <c r="Z1408" s="127"/>
      <c r="AA1408" s="127"/>
      <c r="AB1408" s="127"/>
      <c r="AC1408" s="127"/>
      <c r="AD1408" s="127"/>
      <c r="AE1408" s="127"/>
      <c r="AF1408" s="127"/>
      <c r="AG1408" s="127"/>
      <c r="AH1408" s="127"/>
      <c r="AI1408" s="127"/>
      <c r="AJ1408" s="127"/>
      <c r="AK1408" s="127"/>
      <c r="AL1408" s="127"/>
      <c r="AM1408" s="127"/>
      <c r="AN1408" s="127"/>
      <c r="AO1408" s="127"/>
      <c r="AP1408" s="127"/>
    </row>
    <row r="1409" spans="25:42" x14ac:dyDescent="0.2">
      <c r="Y1409" s="127"/>
      <c r="Z1409" s="127"/>
      <c r="AA1409" s="127"/>
      <c r="AB1409" s="127"/>
      <c r="AC1409" s="127"/>
      <c r="AD1409" s="127"/>
      <c r="AE1409" s="127"/>
      <c r="AF1409" s="127"/>
      <c r="AG1409" s="127"/>
      <c r="AH1409" s="127"/>
      <c r="AI1409" s="127"/>
      <c r="AJ1409" s="127"/>
      <c r="AK1409" s="127"/>
      <c r="AL1409" s="127"/>
      <c r="AM1409" s="127"/>
      <c r="AN1409" s="127"/>
      <c r="AO1409" s="127"/>
      <c r="AP1409" s="127"/>
    </row>
    <row r="1410" spans="25:42" x14ac:dyDescent="0.2">
      <c r="Y1410" s="127"/>
      <c r="Z1410" s="127"/>
      <c r="AA1410" s="127"/>
      <c r="AB1410" s="127"/>
      <c r="AC1410" s="127"/>
      <c r="AD1410" s="127"/>
      <c r="AE1410" s="127"/>
      <c r="AF1410" s="127"/>
      <c r="AG1410" s="127"/>
      <c r="AH1410" s="127"/>
      <c r="AI1410" s="127"/>
      <c r="AJ1410" s="127"/>
      <c r="AK1410" s="127"/>
      <c r="AL1410" s="127"/>
      <c r="AM1410" s="127"/>
      <c r="AN1410" s="127"/>
      <c r="AO1410" s="127"/>
      <c r="AP1410" s="127"/>
    </row>
    <row r="1411" spans="25:42" x14ac:dyDescent="0.2">
      <c r="Y1411" s="127"/>
      <c r="Z1411" s="127"/>
      <c r="AA1411" s="127"/>
      <c r="AB1411" s="127"/>
      <c r="AC1411" s="127"/>
      <c r="AD1411" s="127"/>
      <c r="AE1411" s="127"/>
      <c r="AF1411" s="127"/>
      <c r="AG1411" s="127"/>
      <c r="AH1411" s="127"/>
      <c r="AI1411" s="127"/>
      <c r="AJ1411" s="127"/>
      <c r="AK1411" s="127"/>
      <c r="AL1411" s="127"/>
      <c r="AM1411" s="127"/>
      <c r="AN1411" s="127"/>
      <c r="AO1411" s="127"/>
      <c r="AP1411" s="127"/>
    </row>
    <row r="1412" spans="25:42" x14ac:dyDescent="0.2">
      <c r="Y1412" s="127"/>
      <c r="Z1412" s="127"/>
      <c r="AA1412" s="127"/>
      <c r="AB1412" s="127"/>
      <c r="AC1412" s="127"/>
      <c r="AD1412" s="127"/>
      <c r="AE1412" s="127"/>
      <c r="AF1412" s="127"/>
      <c r="AG1412" s="127"/>
      <c r="AH1412" s="127"/>
      <c r="AI1412" s="127"/>
      <c r="AJ1412" s="127"/>
      <c r="AK1412" s="127"/>
      <c r="AL1412" s="127"/>
      <c r="AM1412" s="127"/>
      <c r="AN1412" s="127"/>
      <c r="AO1412" s="127"/>
      <c r="AP1412" s="127"/>
    </row>
    <row r="1413" spans="25:42" x14ac:dyDescent="0.2">
      <c r="Y1413" s="127"/>
      <c r="Z1413" s="127"/>
      <c r="AA1413" s="127"/>
      <c r="AB1413" s="127"/>
      <c r="AC1413" s="127"/>
      <c r="AD1413" s="127"/>
      <c r="AE1413" s="127"/>
      <c r="AF1413" s="127"/>
      <c r="AG1413" s="127"/>
      <c r="AH1413" s="127"/>
      <c r="AI1413" s="127"/>
      <c r="AJ1413" s="127"/>
      <c r="AK1413" s="127"/>
      <c r="AL1413" s="127"/>
      <c r="AM1413" s="127"/>
      <c r="AN1413" s="127"/>
      <c r="AO1413" s="127"/>
      <c r="AP1413" s="127"/>
    </row>
    <row r="1414" spans="25:42" x14ac:dyDescent="0.2">
      <c r="Y1414" s="127"/>
      <c r="Z1414" s="127"/>
      <c r="AA1414" s="127"/>
      <c r="AB1414" s="127"/>
      <c r="AC1414" s="127"/>
      <c r="AD1414" s="127"/>
      <c r="AE1414" s="127"/>
      <c r="AF1414" s="127"/>
      <c r="AG1414" s="127"/>
      <c r="AH1414" s="127"/>
      <c r="AI1414" s="127"/>
      <c r="AJ1414" s="127"/>
      <c r="AK1414" s="127"/>
      <c r="AL1414" s="127"/>
      <c r="AM1414" s="127"/>
      <c r="AN1414" s="127"/>
      <c r="AO1414" s="127"/>
      <c r="AP1414" s="127"/>
    </row>
    <row r="1415" spans="25:42" x14ac:dyDescent="0.2">
      <c r="Y1415" s="127"/>
      <c r="Z1415" s="127"/>
      <c r="AA1415" s="127"/>
      <c r="AB1415" s="127"/>
      <c r="AC1415" s="127"/>
      <c r="AD1415" s="127"/>
      <c r="AE1415" s="127"/>
      <c r="AF1415" s="127"/>
      <c r="AG1415" s="127"/>
      <c r="AH1415" s="127"/>
      <c r="AI1415" s="127"/>
      <c r="AJ1415" s="127"/>
      <c r="AK1415" s="127"/>
      <c r="AL1415" s="127"/>
      <c r="AM1415" s="127"/>
      <c r="AN1415" s="127"/>
      <c r="AO1415" s="127"/>
      <c r="AP1415" s="127"/>
    </row>
    <row r="1416" spans="25:42" x14ac:dyDescent="0.2">
      <c r="Y1416" s="127"/>
      <c r="Z1416" s="127"/>
      <c r="AA1416" s="127"/>
      <c r="AB1416" s="127"/>
      <c r="AC1416" s="127"/>
      <c r="AD1416" s="127"/>
      <c r="AE1416" s="127"/>
      <c r="AF1416" s="127"/>
      <c r="AG1416" s="127"/>
      <c r="AH1416" s="127"/>
      <c r="AI1416" s="127"/>
      <c r="AJ1416" s="127"/>
      <c r="AK1416" s="127"/>
      <c r="AL1416" s="127"/>
      <c r="AM1416" s="127"/>
      <c r="AN1416" s="127"/>
      <c r="AO1416" s="127"/>
      <c r="AP1416" s="127"/>
    </row>
    <row r="1417" spans="25:42" x14ac:dyDescent="0.2">
      <c r="Y1417" s="127"/>
      <c r="Z1417" s="127"/>
      <c r="AA1417" s="127"/>
      <c r="AB1417" s="127"/>
      <c r="AC1417" s="127"/>
      <c r="AD1417" s="127"/>
      <c r="AE1417" s="127"/>
      <c r="AF1417" s="127"/>
      <c r="AG1417" s="127"/>
      <c r="AH1417" s="127"/>
      <c r="AI1417" s="127"/>
      <c r="AJ1417" s="127"/>
      <c r="AK1417" s="127"/>
      <c r="AL1417" s="127"/>
      <c r="AM1417" s="127"/>
      <c r="AN1417" s="127"/>
      <c r="AO1417" s="127"/>
      <c r="AP1417" s="127"/>
    </row>
    <row r="1418" spans="25:42" x14ac:dyDescent="0.2">
      <c r="Y1418" s="127"/>
      <c r="Z1418" s="127"/>
      <c r="AA1418" s="127"/>
      <c r="AB1418" s="127"/>
      <c r="AC1418" s="127"/>
      <c r="AD1418" s="127"/>
      <c r="AE1418" s="127"/>
      <c r="AF1418" s="127"/>
      <c r="AG1418" s="127"/>
      <c r="AH1418" s="127"/>
      <c r="AI1418" s="127"/>
      <c r="AJ1418" s="127"/>
      <c r="AK1418" s="127"/>
      <c r="AL1418" s="127"/>
      <c r="AM1418" s="127"/>
      <c r="AN1418" s="127"/>
      <c r="AO1418" s="127"/>
      <c r="AP1418" s="127"/>
    </row>
    <row r="1419" spans="25:42" x14ac:dyDescent="0.2">
      <c r="Y1419" s="127"/>
      <c r="Z1419" s="127"/>
      <c r="AA1419" s="127"/>
      <c r="AB1419" s="127"/>
      <c r="AC1419" s="127"/>
      <c r="AD1419" s="127"/>
      <c r="AE1419" s="127"/>
      <c r="AF1419" s="127"/>
      <c r="AG1419" s="127"/>
      <c r="AH1419" s="127"/>
      <c r="AI1419" s="127"/>
      <c r="AJ1419" s="127"/>
      <c r="AK1419" s="127"/>
      <c r="AL1419" s="127"/>
      <c r="AM1419" s="127"/>
      <c r="AN1419" s="127"/>
      <c r="AO1419" s="127"/>
      <c r="AP1419" s="127"/>
    </row>
    <row r="1420" spans="25:42" x14ac:dyDescent="0.2">
      <c r="Y1420" s="127"/>
      <c r="Z1420" s="127"/>
      <c r="AA1420" s="127"/>
      <c r="AB1420" s="127"/>
      <c r="AC1420" s="127"/>
      <c r="AD1420" s="127"/>
      <c r="AE1420" s="127"/>
      <c r="AF1420" s="127"/>
      <c r="AG1420" s="127"/>
      <c r="AH1420" s="127"/>
      <c r="AI1420" s="127"/>
      <c r="AJ1420" s="127"/>
      <c r="AK1420" s="127"/>
      <c r="AL1420" s="127"/>
      <c r="AM1420" s="127"/>
      <c r="AN1420" s="127"/>
      <c r="AO1420" s="127"/>
      <c r="AP1420" s="127"/>
    </row>
    <row r="1421" spans="25:42" x14ac:dyDescent="0.2">
      <c r="Y1421" s="127"/>
      <c r="Z1421" s="127"/>
      <c r="AA1421" s="127"/>
      <c r="AB1421" s="127"/>
      <c r="AC1421" s="127"/>
      <c r="AD1421" s="127"/>
      <c r="AE1421" s="127"/>
      <c r="AF1421" s="127"/>
      <c r="AG1421" s="127"/>
      <c r="AH1421" s="127"/>
      <c r="AI1421" s="127"/>
      <c r="AJ1421" s="127"/>
      <c r="AK1421" s="127"/>
      <c r="AL1421" s="127"/>
      <c r="AM1421" s="127"/>
      <c r="AN1421" s="127"/>
      <c r="AO1421" s="127"/>
      <c r="AP1421" s="127"/>
    </row>
    <row r="1422" spans="25:42" x14ac:dyDescent="0.2">
      <c r="Y1422" s="127"/>
      <c r="Z1422" s="127"/>
      <c r="AA1422" s="127"/>
      <c r="AB1422" s="127"/>
      <c r="AC1422" s="127"/>
      <c r="AD1422" s="127"/>
      <c r="AE1422" s="127"/>
      <c r="AF1422" s="127"/>
      <c r="AG1422" s="127"/>
      <c r="AH1422" s="127"/>
      <c r="AI1422" s="127"/>
      <c r="AJ1422" s="127"/>
      <c r="AK1422" s="127"/>
      <c r="AL1422" s="127"/>
      <c r="AM1422" s="127"/>
      <c r="AN1422" s="127"/>
      <c r="AO1422" s="127"/>
      <c r="AP1422" s="127"/>
    </row>
    <row r="1423" spans="25:42" x14ac:dyDescent="0.2">
      <c r="Y1423" s="127"/>
      <c r="Z1423" s="127"/>
      <c r="AA1423" s="127"/>
      <c r="AB1423" s="127"/>
      <c r="AC1423" s="127"/>
      <c r="AD1423" s="127"/>
      <c r="AE1423" s="127"/>
      <c r="AF1423" s="127"/>
      <c r="AG1423" s="127"/>
      <c r="AH1423" s="127"/>
      <c r="AI1423" s="127"/>
      <c r="AJ1423" s="127"/>
      <c r="AK1423" s="127"/>
      <c r="AL1423" s="127"/>
      <c r="AM1423" s="127"/>
      <c r="AN1423" s="127"/>
      <c r="AO1423" s="127"/>
      <c r="AP1423" s="127"/>
    </row>
    <row r="1424" spans="25:42" x14ac:dyDescent="0.2">
      <c r="Y1424" s="127"/>
      <c r="Z1424" s="127"/>
      <c r="AA1424" s="127"/>
      <c r="AB1424" s="127"/>
      <c r="AC1424" s="127"/>
      <c r="AD1424" s="127"/>
      <c r="AE1424" s="127"/>
      <c r="AF1424" s="127"/>
      <c r="AG1424" s="127"/>
      <c r="AH1424" s="127"/>
      <c r="AI1424" s="127"/>
      <c r="AJ1424" s="127"/>
      <c r="AK1424" s="127"/>
      <c r="AL1424" s="127"/>
      <c r="AM1424" s="127"/>
      <c r="AN1424" s="127"/>
      <c r="AO1424" s="127"/>
      <c r="AP1424" s="127"/>
    </row>
    <row r="1425" spans="25:42" x14ac:dyDescent="0.2">
      <c r="Y1425" s="127"/>
      <c r="Z1425" s="127"/>
      <c r="AA1425" s="127"/>
      <c r="AB1425" s="127"/>
      <c r="AC1425" s="127"/>
      <c r="AD1425" s="127"/>
      <c r="AE1425" s="127"/>
      <c r="AF1425" s="127"/>
      <c r="AG1425" s="127"/>
      <c r="AH1425" s="127"/>
      <c r="AI1425" s="127"/>
      <c r="AJ1425" s="127"/>
      <c r="AK1425" s="127"/>
      <c r="AL1425" s="127"/>
      <c r="AM1425" s="127"/>
      <c r="AN1425" s="127"/>
      <c r="AO1425" s="127"/>
      <c r="AP1425" s="127"/>
    </row>
    <row r="1426" spans="25:42" x14ac:dyDescent="0.2">
      <c r="Y1426" s="127"/>
      <c r="Z1426" s="127"/>
      <c r="AA1426" s="127"/>
      <c r="AB1426" s="127"/>
      <c r="AC1426" s="127"/>
      <c r="AD1426" s="127"/>
      <c r="AE1426" s="127"/>
      <c r="AF1426" s="127"/>
      <c r="AG1426" s="127"/>
      <c r="AH1426" s="127"/>
      <c r="AI1426" s="127"/>
      <c r="AJ1426" s="127"/>
      <c r="AK1426" s="127"/>
      <c r="AL1426" s="127"/>
      <c r="AM1426" s="127"/>
      <c r="AN1426" s="127"/>
      <c r="AO1426" s="127"/>
      <c r="AP1426" s="127"/>
    </row>
    <row r="1427" spans="25:42" x14ac:dyDescent="0.2">
      <c r="Y1427" s="127"/>
      <c r="Z1427" s="127"/>
      <c r="AA1427" s="127"/>
      <c r="AB1427" s="127"/>
      <c r="AC1427" s="127"/>
      <c r="AD1427" s="127"/>
      <c r="AE1427" s="127"/>
      <c r="AF1427" s="127"/>
      <c r="AG1427" s="127"/>
      <c r="AH1427" s="127"/>
      <c r="AI1427" s="127"/>
      <c r="AJ1427" s="127"/>
      <c r="AK1427" s="127"/>
      <c r="AL1427" s="127"/>
      <c r="AM1427" s="127"/>
      <c r="AN1427" s="127"/>
      <c r="AO1427" s="127"/>
      <c r="AP1427" s="127"/>
    </row>
    <row r="1428" spans="25:42" x14ac:dyDescent="0.2">
      <c r="Y1428" s="127"/>
      <c r="Z1428" s="127"/>
      <c r="AA1428" s="127"/>
      <c r="AB1428" s="127"/>
      <c r="AC1428" s="127"/>
      <c r="AD1428" s="127"/>
      <c r="AE1428" s="127"/>
      <c r="AF1428" s="127"/>
      <c r="AG1428" s="127"/>
      <c r="AH1428" s="127"/>
      <c r="AI1428" s="127"/>
      <c r="AJ1428" s="127"/>
      <c r="AK1428" s="127"/>
      <c r="AL1428" s="127"/>
      <c r="AM1428" s="127"/>
      <c r="AN1428" s="127"/>
      <c r="AO1428" s="127"/>
      <c r="AP1428" s="127"/>
    </row>
    <row r="1429" spans="25:42" x14ac:dyDescent="0.2">
      <c r="Y1429" s="127"/>
      <c r="Z1429" s="127"/>
      <c r="AA1429" s="127"/>
      <c r="AB1429" s="127"/>
      <c r="AC1429" s="127"/>
      <c r="AD1429" s="127"/>
      <c r="AE1429" s="127"/>
      <c r="AF1429" s="127"/>
      <c r="AG1429" s="127"/>
      <c r="AH1429" s="127"/>
      <c r="AI1429" s="127"/>
      <c r="AJ1429" s="127"/>
      <c r="AK1429" s="127"/>
      <c r="AL1429" s="127"/>
      <c r="AM1429" s="127"/>
      <c r="AN1429" s="127"/>
      <c r="AO1429" s="127"/>
      <c r="AP1429" s="127"/>
    </row>
    <row r="1430" spans="25:42" x14ac:dyDescent="0.2">
      <c r="Y1430" s="127"/>
      <c r="Z1430" s="127"/>
      <c r="AA1430" s="127"/>
      <c r="AB1430" s="127"/>
      <c r="AC1430" s="127"/>
      <c r="AD1430" s="127"/>
      <c r="AE1430" s="127"/>
      <c r="AF1430" s="127"/>
      <c r="AG1430" s="127"/>
      <c r="AH1430" s="127"/>
      <c r="AI1430" s="127"/>
      <c r="AJ1430" s="127"/>
      <c r="AK1430" s="127"/>
      <c r="AL1430" s="127"/>
      <c r="AM1430" s="127"/>
      <c r="AN1430" s="127"/>
      <c r="AO1430" s="127"/>
      <c r="AP1430" s="127"/>
    </row>
    <row r="1431" spans="25:42" x14ac:dyDescent="0.2">
      <c r="Y1431" s="127"/>
      <c r="Z1431" s="127"/>
      <c r="AA1431" s="127"/>
      <c r="AB1431" s="127"/>
      <c r="AC1431" s="127"/>
      <c r="AD1431" s="127"/>
      <c r="AE1431" s="127"/>
      <c r="AF1431" s="127"/>
      <c r="AG1431" s="127"/>
      <c r="AH1431" s="127"/>
      <c r="AI1431" s="127"/>
      <c r="AJ1431" s="127"/>
      <c r="AK1431" s="127"/>
      <c r="AL1431" s="127"/>
      <c r="AM1431" s="127"/>
      <c r="AN1431" s="127"/>
      <c r="AO1431" s="127"/>
      <c r="AP1431" s="127"/>
    </row>
    <row r="1432" spans="25:42" x14ac:dyDescent="0.2">
      <c r="Y1432" s="127"/>
      <c r="Z1432" s="127"/>
      <c r="AA1432" s="127"/>
      <c r="AB1432" s="127"/>
      <c r="AC1432" s="127"/>
      <c r="AD1432" s="127"/>
      <c r="AE1432" s="127"/>
      <c r="AF1432" s="127"/>
      <c r="AG1432" s="127"/>
      <c r="AH1432" s="127"/>
      <c r="AI1432" s="127"/>
      <c r="AJ1432" s="127"/>
      <c r="AK1432" s="127"/>
      <c r="AL1432" s="127"/>
      <c r="AM1432" s="127"/>
      <c r="AN1432" s="127"/>
      <c r="AO1432" s="127"/>
      <c r="AP1432" s="127"/>
    </row>
    <row r="1433" spans="25:42" x14ac:dyDescent="0.2">
      <c r="Y1433" s="127"/>
      <c r="Z1433" s="127"/>
      <c r="AA1433" s="127"/>
      <c r="AB1433" s="127"/>
      <c r="AC1433" s="127"/>
      <c r="AD1433" s="127"/>
      <c r="AE1433" s="127"/>
      <c r="AF1433" s="127"/>
      <c r="AG1433" s="127"/>
      <c r="AH1433" s="127"/>
      <c r="AI1433" s="127"/>
      <c r="AJ1433" s="127"/>
      <c r="AK1433" s="127"/>
      <c r="AL1433" s="127"/>
      <c r="AM1433" s="127"/>
      <c r="AN1433" s="127"/>
      <c r="AO1433" s="127"/>
      <c r="AP1433" s="127"/>
    </row>
    <row r="1434" spans="25:42" x14ac:dyDescent="0.2">
      <c r="Y1434" s="127"/>
      <c r="Z1434" s="127"/>
      <c r="AA1434" s="127"/>
      <c r="AB1434" s="127"/>
      <c r="AC1434" s="127"/>
      <c r="AD1434" s="127"/>
      <c r="AE1434" s="127"/>
      <c r="AF1434" s="127"/>
      <c r="AG1434" s="127"/>
      <c r="AH1434" s="127"/>
      <c r="AI1434" s="127"/>
      <c r="AJ1434" s="127"/>
      <c r="AK1434" s="127"/>
      <c r="AL1434" s="127"/>
      <c r="AM1434" s="127"/>
      <c r="AN1434" s="127"/>
      <c r="AO1434" s="127"/>
      <c r="AP1434" s="127"/>
    </row>
    <row r="1435" spans="25:42" x14ac:dyDescent="0.2">
      <c r="Y1435" s="127"/>
      <c r="Z1435" s="127"/>
      <c r="AA1435" s="127"/>
      <c r="AB1435" s="127"/>
      <c r="AC1435" s="127"/>
      <c r="AD1435" s="127"/>
      <c r="AE1435" s="127"/>
      <c r="AF1435" s="127"/>
      <c r="AG1435" s="127"/>
      <c r="AH1435" s="127"/>
      <c r="AI1435" s="127"/>
      <c r="AJ1435" s="127"/>
      <c r="AK1435" s="127"/>
      <c r="AL1435" s="127"/>
      <c r="AM1435" s="127"/>
      <c r="AN1435" s="127"/>
      <c r="AO1435" s="127"/>
      <c r="AP1435" s="127"/>
    </row>
    <row r="1436" spans="25:42" x14ac:dyDescent="0.2">
      <c r="Y1436" s="127"/>
      <c r="Z1436" s="127"/>
      <c r="AA1436" s="127"/>
      <c r="AB1436" s="127"/>
      <c r="AC1436" s="127"/>
      <c r="AD1436" s="127"/>
      <c r="AE1436" s="127"/>
      <c r="AF1436" s="127"/>
      <c r="AG1436" s="127"/>
      <c r="AH1436" s="127"/>
      <c r="AI1436" s="127"/>
      <c r="AJ1436" s="127"/>
      <c r="AK1436" s="127"/>
      <c r="AL1436" s="127"/>
      <c r="AM1436" s="127"/>
      <c r="AN1436" s="127"/>
      <c r="AO1436" s="127"/>
      <c r="AP1436" s="127"/>
    </row>
    <row r="1437" spans="25:42" x14ac:dyDescent="0.2">
      <c r="Y1437" s="127"/>
      <c r="Z1437" s="127"/>
      <c r="AA1437" s="127"/>
      <c r="AB1437" s="127"/>
      <c r="AC1437" s="127"/>
      <c r="AD1437" s="127"/>
      <c r="AE1437" s="127"/>
      <c r="AF1437" s="127"/>
      <c r="AG1437" s="127"/>
      <c r="AH1437" s="127"/>
      <c r="AI1437" s="127"/>
      <c r="AJ1437" s="127"/>
      <c r="AK1437" s="127"/>
      <c r="AL1437" s="127"/>
      <c r="AM1437" s="127"/>
      <c r="AN1437" s="127"/>
      <c r="AO1437" s="127"/>
      <c r="AP1437" s="127"/>
    </row>
    <row r="1438" spans="25:42" x14ac:dyDescent="0.2">
      <c r="Y1438" s="127"/>
      <c r="Z1438" s="127"/>
      <c r="AA1438" s="127"/>
      <c r="AB1438" s="127"/>
      <c r="AC1438" s="127"/>
      <c r="AD1438" s="127"/>
      <c r="AE1438" s="127"/>
      <c r="AF1438" s="127"/>
      <c r="AG1438" s="127"/>
      <c r="AH1438" s="127"/>
      <c r="AI1438" s="127"/>
      <c r="AJ1438" s="127"/>
      <c r="AK1438" s="127"/>
      <c r="AL1438" s="127"/>
      <c r="AM1438" s="127"/>
      <c r="AN1438" s="127"/>
      <c r="AO1438" s="127"/>
      <c r="AP1438" s="127"/>
    </row>
    <row r="1439" spans="25:42" x14ac:dyDescent="0.2">
      <c r="Y1439" s="127"/>
      <c r="Z1439" s="127"/>
      <c r="AA1439" s="127"/>
      <c r="AB1439" s="127"/>
      <c r="AC1439" s="127"/>
      <c r="AD1439" s="127"/>
      <c r="AE1439" s="127"/>
      <c r="AF1439" s="127"/>
      <c r="AG1439" s="127"/>
      <c r="AH1439" s="127"/>
      <c r="AI1439" s="127"/>
      <c r="AJ1439" s="127"/>
      <c r="AK1439" s="127"/>
      <c r="AL1439" s="127"/>
      <c r="AM1439" s="127"/>
      <c r="AN1439" s="127"/>
      <c r="AO1439" s="127"/>
      <c r="AP1439" s="127"/>
    </row>
    <row r="1440" spans="25:42" x14ac:dyDescent="0.2">
      <c r="Y1440" s="127"/>
      <c r="Z1440" s="127"/>
      <c r="AA1440" s="127"/>
      <c r="AB1440" s="127"/>
      <c r="AC1440" s="127"/>
      <c r="AD1440" s="127"/>
      <c r="AE1440" s="127"/>
      <c r="AF1440" s="127"/>
      <c r="AG1440" s="127"/>
      <c r="AH1440" s="127"/>
      <c r="AI1440" s="127"/>
      <c r="AJ1440" s="127"/>
      <c r="AK1440" s="127"/>
      <c r="AL1440" s="127"/>
      <c r="AM1440" s="127"/>
      <c r="AN1440" s="127"/>
      <c r="AO1440" s="127"/>
      <c r="AP1440" s="127"/>
    </row>
    <row r="1441" spans="25:42" x14ac:dyDescent="0.2">
      <c r="Y1441" s="127"/>
      <c r="Z1441" s="127"/>
      <c r="AA1441" s="127"/>
      <c r="AB1441" s="127"/>
      <c r="AC1441" s="127"/>
      <c r="AD1441" s="127"/>
      <c r="AE1441" s="127"/>
      <c r="AF1441" s="127"/>
      <c r="AG1441" s="127"/>
      <c r="AH1441" s="127"/>
      <c r="AI1441" s="127"/>
      <c r="AJ1441" s="127"/>
      <c r="AK1441" s="127"/>
      <c r="AL1441" s="127"/>
      <c r="AM1441" s="127"/>
      <c r="AN1441" s="127"/>
      <c r="AO1441" s="127"/>
      <c r="AP1441" s="127"/>
    </row>
    <row r="1442" spans="25:42" x14ac:dyDescent="0.2">
      <c r="Y1442" s="127"/>
      <c r="Z1442" s="127"/>
      <c r="AA1442" s="127"/>
      <c r="AB1442" s="127"/>
      <c r="AC1442" s="127"/>
      <c r="AD1442" s="127"/>
      <c r="AE1442" s="127"/>
      <c r="AF1442" s="127"/>
      <c r="AG1442" s="127"/>
      <c r="AH1442" s="127"/>
      <c r="AI1442" s="127"/>
      <c r="AJ1442" s="127"/>
      <c r="AK1442" s="127"/>
      <c r="AL1442" s="127"/>
      <c r="AM1442" s="127"/>
      <c r="AN1442" s="127"/>
      <c r="AO1442" s="127"/>
      <c r="AP1442" s="127"/>
    </row>
    <row r="1443" spans="25:42" x14ac:dyDescent="0.2">
      <c r="Y1443" s="127"/>
      <c r="Z1443" s="127"/>
      <c r="AA1443" s="127"/>
      <c r="AB1443" s="127"/>
      <c r="AC1443" s="127"/>
      <c r="AD1443" s="127"/>
      <c r="AE1443" s="127"/>
      <c r="AF1443" s="127"/>
      <c r="AG1443" s="127"/>
      <c r="AH1443" s="127"/>
      <c r="AI1443" s="127"/>
      <c r="AJ1443" s="127"/>
      <c r="AK1443" s="127"/>
      <c r="AL1443" s="127"/>
      <c r="AM1443" s="127"/>
      <c r="AN1443" s="127"/>
      <c r="AO1443" s="127"/>
      <c r="AP1443" s="127"/>
    </row>
    <row r="1444" spans="25:42" x14ac:dyDescent="0.2">
      <c r="Y1444" s="127"/>
      <c r="Z1444" s="127"/>
      <c r="AA1444" s="127"/>
      <c r="AB1444" s="127"/>
      <c r="AC1444" s="127"/>
      <c r="AD1444" s="127"/>
      <c r="AE1444" s="127"/>
      <c r="AF1444" s="127"/>
      <c r="AG1444" s="127"/>
      <c r="AH1444" s="127"/>
      <c r="AI1444" s="127"/>
      <c r="AJ1444" s="127"/>
      <c r="AK1444" s="127"/>
      <c r="AL1444" s="127"/>
      <c r="AM1444" s="127"/>
      <c r="AN1444" s="127"/>
      <c r="AO1444" s="127"/>
      <c r="AP1444" s="127"/>
    </row>
    <row r="1445" spans="25:42" x14ac:dyDescent="0.2">
      <c r="Y1445" s="127"/>
      <c r="Z1445" s="127"/>
      <c r="AA1445" s="127"/>
      <c r="AB1445" s="127"/>
      <c r="AC1445" s="127"/>
      <c r="AD1445" s="127"/>
      <c r="AE1445" s="127"/>
      <c r="AF1445" s="127"/>
      <c r="AG1445" s="127"/>
      <c r="AH1445" s="127"/>
      <c r="AI1445" s="127"/>
      <c r="AJ1445" s="127"/>
      <c r="AK1445" s="127"/>
      <c r="AL1445" s="127"/>
      <c r="AM1445" s="127"/>
      <c r="AN1445" s="127"/>
      <c r="AO1445" s="127"/>
      <c r="AP1445" s="127"/>
    </row>
    <row r="1446" spans="25:42" x14ac:dyDescent="0.2">
      <c r="Y1446" s="127"/>
      <c r="Z1446" s="127"/>
      <c r="AA1446" s="127"/>
      <c r="AB1446" s="127"/>
      <c r="AC1446" s="127"/>
      <c r="AD1446" s="127"/>
      <c r="AE1446" s="127"/>
      <c r="AF1446" s="127"/>
      <c r="AG1446" s="127"/>
      <c r="AH1446" s="127"/>
      <c r="AI1446" s="127"/>
      <c r="AJ1446" s="127"/>
      <c r="AK1446" s="127"/>
      <c r="AL1446" s="127"/>
      <c r="AM1446" s="127"/>
      <c r="AN1446" s="127"/>
      <c r="AO1446" s="127"/>
      <c r="AP1446" s="127"/>
    </row>
    <row r="1447" spans="25:42" x14ac:dyDescent="0.2">
      <c r="Y1447" s="127"/>
      <c r="Z1447" s="127"/>
      <c r="AA1447" s="127"/>
      <c r="AB1447" s="127"/>
      <c r="AC1447" s="127"/>
      <c r="AD1447" s="127"/>
      <c r="AE1447" s="127"/>
      <c r="AF1447" s="127"/>
      <c r="AG1447" s="127"/>
      <c r="AH1447" s="127"/>
      <c r="AI1447" s="127"/>
      <c r="AJ1447" s="127"/>
      <c r="AK1447" s="127"/>
      <c r="AL1447" s="127"/>
      <c r="AM1447" s="127"/>
      <c r="AN1447" s="127"/>
      <c r="AO1447" s="127"/>
      <c r="AP1447" s="127"/>
    </row>
    <row r="1448" spans="25:42" x14ac:dyDescent="0.2">
      <c r="Y1448" s="127"/>
      <c r="Z1448" s="127"/>
      <c r="AA1448" s="127"/>
      <c r="AB1448" s="127"/>
      <c r="AC1448" s="127"/>
      <c r="AD1448" s="127"/>
      <c r="AE1448" s="127"/>
      <c r="AF1448" s="127"/>
      <c r="AG1448" s="127"/>
      <c r="AH1448" s="127"/>
      <c r="AI1448" s="127"/>
      <c r="AJ1448" s="127"/>
      <c r="AK1448" s="127"/>
      <c r="AL1448" s="127"/>
      <c r="AM1448" s="127"/>
      <c r="AN1448" s="127"/>
      <c r="AO1448" s="127"/>
      <c r="AP1448" s="127"/>
    </row>
    <row r="1449" spans="25:42" x14ac:dyDescent="0.2">
      <c r="Y1449" s="127"/>
      <c r="Z1449" s="127"/>
      <c r="AA1449" s="127"/>
      <c r="AB1449" s="127"/>
      <c r="AC1449" s="127"/>
      <c r="AD1449" s="127"/>
      <c r="AE1449" s="127"/>
      <c r="AF1449" s="127"/>
      <c r="AG1449" s="127"/>
      <c r="AH1449" s="127"/>
      <c r="AI1449" s="127"/>
      <c r="AJ1449" s="127"/>
      <c r="AK1449" s="127"/>
      <c r="AL1449" s="127"/>
      <c r="AM1449" s="127"/>
      <c r="AN1449" s="127"/>
      <c r="AO1449" s="127"/>
      <c r="AP1449" s="127"/>
    </row>
    <row r="1450" spans="25:42" x14ac:dyDescent="0.2">
      <c r="Y1450" s="127"/>
      <c r="Z1450" s="127"/>
      <c r="AA1450" s="127"/>
      <c r="AB1450" s="127"/>
      <c r="AC1450" s="127"/>
      <c r="AD1450" s="127"/>
      <c r="AE1450" s="127"/>
      <c r="AF1450" s="127"/>
      <c r="AG1450" s="127"/>
      <c r="AH1450" s="127"/>
      <c r="AI1450" s="127"/>
      <c r="AJ1450" s="127"/>
      <c r="AK1450" s="127"/>
      <c r="AL1450" s="127"/>
      <c r="AM1450" s="127"/>
      <c r="AN1450" s="127"/>
      <c r="AO1450" s="127"/>
      <c r="AP1450" s="127"/>
    </row>
    <row r="1451" spans="25:42" x14ac:dyDescent="0.2">
      <c r="Y1451" s="127"/>
      <c r="Z1451" s="127"/>
      <c r="AA1451" s="127"/>
      <c r="AB1451" s="127"/>
      <c r="AC1451" s="127"/>
      <c r="AD1451" s="127"/>
      <c r="AE1451" s="127"/>
      <c r="AF1451" s="127"/>
      <c r="AG1451" s="127"/>
      <c r="AH1451" s="127"/>
      <c r="AI1451" s="127"/>
      <c r="AJ1451" s="127"/>
      <c r="AK1451" s="127"/>
      <c r="AL1451" s="127"/>
      <c r="AM1451" s="127"/>
      <c r="AN1451" s="127"/>
      <c r="AO1451" s="127"/>
      <c r="AP1451" s="127"/>
    </row>
    <row r="1452" spans="25:42" x14ac:dyDescent="0.2">
      <c r="Y1452" s="127"/>
      <c r="Z1452" s="127"/>
      <c r="AA1452" s="127"/>
      <c r="AB1452" s="127"/>
      <c r="AC1452" s="127"/>
      <c r="AD1452" s="127"/>
      <c r="AE1452" s="127"/>
      <c r="AF1452" s="127"/>
      <c r="AG1452" s="127"/>
      <c r="AH1452" s="127"/>
      <c r="AI1452" s="127"/>
      <c r="AJ1452" s="127"/>
      <c r="AK1452" s="127"/>
      <c r="AL1452" s="127"/>
      <c r="AM1452" s="127"/>
      <c r="AN1452" s="127"/>
      <c r="AO1452" s="127"/>
      <c r="AP1452" s="127"/>
    </row>
    <row r="1453" spans="25:42" x14ac:dyDescent="0.2">
      <c r="Y1453" s="127"/>
      <c r="Z1453" s="127"/>
      <c r="AA1453" s="127"/>
      <c r="AB1453" s="127"/>
      <c r="AC1453" s="127"/>
      <c r="AD1453" s="127"/>
      <c r="AE1453" s="127"/>
      <c r="AF1453" s="127"/>
      <c r="AG1453" s="127"/>
      <c r="AH1453" s="127"/>
      <c r="AI1453" s="127"/>
      <c r="AJ1453" s="127"/>
      <c r="AK1453" s="127"/>
      <c r="AL1453" s="127"/>
      <c r="AM1453" s="127"/>
      <c r="AN1453" s="127"/>
      <c r="AO1453" s="127"/>
      <c r="AP1453" s="127"/>
    </row>
    <row r="1454" spans="25:42" x14ac:dyDescent="0.2">
      <c r="Y1454" s="127"/>
      <c r="Z1454" s="127"/>
      <c r="AA1454" s="127"/>
      <c r="AB1454" s="127"/>
      <c r="AC1454" s="127"/>
      <c r="AD1454" s="127"/>
      <c r="AE1454" s="127"/>
      <c r="AF1454" s="127"/>
      <c r="AG1454" s="127"/>
      <c r="AH1454" s="127"/>
      <c r="AI1454" s="127"/>
      <c r="AJ1454" s="127"/>
      <c r="AK1454" s="127"/>
      <c r="AL1454" s="127"/>
      <c r="AM1454" s="127"/>
      <c r="AN1454" s="127"/>
      <c r="AO1454" s="127"/>
      <c r="AP1454" s="127"/>
    </row>
    <row r="1455" spans="25:42" x14ac:dyDescent="0.2">
      <c r="Y1455" s="127"/>
      <c r="Z1455" s="127"/>
      <c r="AA1455" s="127"/>
      <c r="AB1455" s="127"/>
      <c r="AC1455" s="127"/>
      <c r="AD1455" s="127"/>
      <c r="AE1455" s="127"/>
      <c r="AF1455" s="127"/>
      <c r="AG1455" s="127"/>
      <c r="AH1455" s="127"/>
      <c r="AI1455" s="127"/>
      <c r="AJ1455" s="127"/>
      <c r="AK1455" s="127"/>
      <c r="AL1455" s="127"/>
      <c r="AM1455" s="127"/>
      <c r="AN1455" s="127"/>
      <c r="AO1455" s="127"/>
      <c r="AP1455" s="127"/>
    </row>
    <row r="1456" spans="25:42" x14ac:dyDescent="0.2">
      <c r="Y1456" s="127"/>
      <c r="Z1456" s="127"/>
      <c r="AA1456" s="127"/>
      <c r="AB1456" s="127"/>
      <c r="AC1456" s="127"/>
      <c r="AD1456" s="127"/>
      <c r="AE1456" s="127"/>
      <c r="AF1456" s="127"/>
      <c r="AG1456" s="127"/>
      <c r="AH1456" s="127"/>
      <c r="AI1456" s="127"/>
      <c r="AJ1456" s="127"/>
      <c r="AK1456" s="127"/>
      <c r="AL1456" s="127"/>
      <c r="AM1456" s="127"/>
      <c r="AN1456" s="127"/>
      <c r="AO1456" s="127"/>
      <c r="AP1456" s="127"/>
    </row>
    <row r="1457" spans="25:42" x14ac:dyDescent="0.2">
      <c r="Y1457" s="127"/>
      <c r="Z1457" s="127"/>
      <c r="AA1457" s="127"/>
      <c r="AB1457" s="127"/>
      <c r="AC1457" s="127"/>
      <c r="AD1457" s="127"/>
      <c r="AE1457" s="127"/>
      <c r="AF1457" s="127"/>
      <c r="AG1457" s="127"/>
      <c r="AH1457" s="127"/>
      <c r="AI1457" s="127"/>
      <c r="AJ1457" s="127"/>
      <c r="AK1457" s="127"/>
      <c r="AL1457" s="127"/>
      <c r="AM1457" s="127"/>
      <c r="AN1457" s="127"/>
      <c r="AO1457" s="127"/>
      <c r="AP1457" s="127"/>
    </row>
    <row r="1458" spans="25:42" x14ac:dyDescent="0.2">
      <c r="Y1458" s="127"/>
      <c r="Z1458" s="127"/>
      <c r="AA1458" s="127"/>
      <c r="AB1458" s="127"/>
      <c r="AC1458" s="127"/>
      <c r="AD1458" s="127"/>
      <c r="AE1458" s="127"/>
      <c r="AF1458" s="127"/>
      <c r="AG1458" s="127"/>
      <c r="AH1458" s="127"/>
      <c r="AI1458" s="127"/>
      <c r="AJ1458" s="127"/>
      <c r="AK1458" s="127"/>
      <c r="AL1458" s="127"/>
      <c r="AM1458" s="127"/>
      <c r="AN1458" s="127"/>
      <c r="AO1458" s="127"/>
      <c r="AP1458" s="127"/>
    </row>
    <row r="1459" spans="25:42" x14ac:dyDescent="0.2">
      <c r="Y1459" s="127"/>
      <c r="Z1459" s="127"/>
      <c r="AA1459" s="127"/>
      <c r="AB1459" s="127"/>
      <c r="AC1459" s="127"/>
      <c r="AD1459" s="127"/>
      <c r="AE1459" s="127"/>
      <c r="AF1459" s="127"/>
      <c r="AG1459" s="127"/>
      <c r="AH1459" s="127"/>
      <c r="AI1459" s="127"/>
      <c r="AJ1459" s="127"/>
      <c r="AK1459" s="127"/>
      <c r="AL1459" s="127"/>
      <c r="AM1459" s="127"/>
      <c r="AN1459" s="127"/>
      <c r="AO1459" s="127"/>
      <c r="AP1459" s="127"/>
    </row>
    <row r="1460" spans="25:42" x14ac:dyDescent="0.2">
      <c r="Y1460" s="127"/>
      <c r="Z1460" s="127"/>
      <c r="AA1460" s="127"/>
      <c r="AB1460" s="127"/>
      <c r="AC1460" s="127"/>
      <c r="AD1460" s="127"/>
      <c r="AE1460" s="127"/>
      <c r="AF1460" s="127"/>
      <c r="AG1460" s="127"/>
      <c r="AH1460" s="127"/>
      <c r="AI1460" s="127"/>
      <c r="AJ1460" s="127"/>
      <c r="AK1460" s="127"/>
      <c r="AL1460" s="127"/>
      <c r="AM1460" s="127"/>
      <c r="AN1460" s="127"/>
      <c r="AO1460" s="127"/>
      <c r="AP1460" s="127"/>
    </row>
    <row r="1461" spans="25:42" x14ac:dyDescent="0.2"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</row>
    <row r="1462" spans="25:42" x14ac:dyDescent="0.2">
      <c r="Y1462" s="127"/>
      <c r="Z1462" s="127"/>
      <c r="AA1462" s="127"/>
      <c r="AB1462" s="127"/>
      <c r="AC1462" s="127"/>
      <c r="AD1462" s="127"/>
      <c r="AE1462" s="127"/>
      <c r="AF1462" s="127"/>
      <c r="AG1462" s="127"/>
      <c r="AH1462" s="127"/>
      <c r="AI1462" s="127"/>
      <c r="AJ1462" s="127"/>
      <c r="AK1462" s="127"/>
      <c r="AL1462" s="127"/>
      <c r="AM1462" s="127"/>
      <c r="AN1462" s="127"/>
      <c r="AO1462" s="127"/>
      <c r="AP1462" s="127"/>
    </row>
    <row r="1463" spans="25:42" x14ac:dyDescent="0.2">
      <c r="Y1463" s="127"/>
      <c r="Z1463" s="127"/>
      <c r="AA1463" s="127"/>
      <c r="AB1463" s="127"/>
      <c r="AC1463" s="127"/>
      <c r="AD1463" s="127"/>
      <c r="AE1463" s="127"/>
      <c r="AF1463" s="127"/>
      <c r="AG1463" s="127"/>
      <c r="AH1463" s="127"/>
      <c r="AI1463" s="127"/>
      <c r="AJ1463" s="127"/>
      <c r="AK1463" s="127"/>
      <c r="AL1463" s="127"/>
      <c r="AM1463" s="127"/>
      <c r="AN1463" s="127"/>
      <c r="AO1463" s="127"/>
      <c r="AP1463" s="127"/>
    </row>
    <row r="1464" spans="25:42" x14ac:dyDescent="0.2">
      <c r="Y1464" s="127"/>
      <c r="Z1464" s="127"/>
      <c r="AA1464" s="127"/>
      <c r="AB1464" s="127"/>
      <c r="AC1464" s="127"/>
      <c r="AD1464" s="127"/>
      <c r="AE1464" s="127"/>
      <c r="AF1464" s="127"/>
      <c r="AG1464" s="127"/>
      <c r="AH1464" s="127"/>
      <c r="AI1464" s="127"/>
      <c r="AJ1464" s="127"/>
      <c r="AK1464" s="127"/>
      <c r="AL1464" s="127"/>
      <c r="AM1464" s="127"/>
      <c r="AN1464" s="127"/>
      <c r="AO1464" s="127"/>
      <c r="AP1464" s="127"/>
    </row>
    <row r="1465" spans="25:42" x14ac:dyDescent="0.2">
      <c r="Y1465" s="127"/>
      <c r="Z1465" s="127"/>
      <c r="AA1465" s="127"/>
      <c r="AB1465" s="127"/>
      <c r="AC1465" s="127"/>
      <c r="AD1465" s="127"/>
      <c r="AE1465" s="127"/>
      <c r="AF1465" s="127"/>
      <c r="AG1465" s="127"/>
      <c r="AH1465" s="127"/>
      <c r="AI1465" s="127"/>
      <c r="AJ1465" s="127"/>
      <c r="AK1465" s="127"/>
      <c r="AL1465" s="127"/>
      <c r="AM1465" s="127"/>
      <c r="AN1465" s="127"/>
      <c r="AO1465" s="127"/>
      <c r="AP1465" s="127"/>
    </row>
    <row r="1466" spans="25:42" x14ac:dyDescent="0.2">
      <c r="Y1466" s="127"/>
      <c r="Z1466" s="127"/>
      <c r="AA1466" s="127"/>
      <c r="AB1466" s="127"/>
      <c r="AC1466" s="127"/>
      <c r="AD1466" s="127"/>
      <c r="AE1466" s="127"/>
      <c r="AF1466" s="127"/>
      <c r="AG1466" s="127"/>
      <c r="AH1466" s="127"/>
      <c r="AI1466" s="127"/>
      <c r="AJ1466" s="127"/>
      <c r="AK1466" s="127"/>
      <c r="AL1466" s="127"/>
      <c r="AM1466" s="127"/>
      <c r="AN1466" s="127"/>
      <c r="AO1466" s="127"/>
      <c r="AP1466" s="127"/>
    </row>
    <row r="1467" spans="25:42" x14ac:dyDescent="0.2">
      <c r="Y1467" s="127"/>
      <c r="Z1467" s="127"/>
      <c r="AA1467" s="127"/>
      <c r="AB1467" s="127"/>
      <c r="AC1467" s="127"/>
      <c r="AD1467" s="127"/>
      <c r="AE1467" s="127"/>
      <c r="AF1467" s="127"/>
      <c r="AG1467" s="127"/>
      <c r="AH1467" s="127"/>
      <c r="AI1467" s="127"/>
      <c r="AJ1467" s="127"/>
      <c r="AK1467" s="127"/>
      <c r="AL1467" s="127"/>
      <c r="AM1467" s="127"/>
      <c r="AN1467" s="127"/>
      <c r="AO1467" s="127"/>
      <c r="AP1467" s="127"/>
    </row>
    <row r="1468" spans="25:42" x14ac:dyDescent="0.2">
      <c r="Y1468" s="127"/>
      <c r="Z1468" s="127"/>
      <c r="AA1468" s="127"/>
      <c r="AB1468" s="127"/>
      <c r="AC1468" s="127"/>
      <c r="AD1468" s="127"/>
      <c r="AE1468" s="127"/>
      <c r="AF1468" s="127"/>
      <c r="AG1468" s="127"/>
      <c r="AH1468" s="127"/>
      <c r="AI1468" s="127"/>
      <c r="AJ1468" s="127"/>
      <c r="AK1468" s="127"/>
      <c r="AL1468" s="127"/>
      <c r="AM1468" s="127"/>
      <c r="AN1468" s="127"/>
      <c r="AO1468" s="127"/>
      <c r="AP1468" s="127"/>
    </row>
    <row r="1469" spans="25:42" x14ac:dyDescent="0.2">
      <c r="Y1469" s="127"/>
      <c r="Z1469" s="127"/>
      <c r="AA1469" s="127"/>
      <c r="AB1469" s="127"/>
      <c r="AC1469" s="127"/>
      <c r="AD1469" s="127"/>
      <c r="AE1469" s="127"/>
      <c r="AF1469" s="127"/>
      <c r="AG1469" s="127"/>
      <c r="AH1469" s="127"/>
      <c r="AI1469" s="127"/>
      <c r="AJ1469" s="127"/>
      <c r="AK1469" s="127"/>
      <c r="AL1469" s="127"/>
      <c r="AM1469" s="127"/>
      <c r="AN1469" s="127"/>
      <c r="AO1469" s="127"/>
      <c r="AP1469" s="127"/>
    </row>
    <row r="1470" spans="25:42" x14ac:dyDescent="0.2">
      <c r="Y1470" s="127"/>
      <c r="Z1470" s="127"/>
      <c r="AA1470" s="127"/>
      <c r="AB1470" s="127"/>
      <c r="AC1470" s="127"/>
      <c r="AD1470" s="127"/>
      <c r="AE1470" s="127"/>
      <c r="AF1470" s="127"/>
      <c r="AG1470" s="127"/>
      <c r="AH1470" s="127"/>
      <c r="AI1470" s="127"/>
      <c r="AJ1470" s="127"/>
      <c r="AK1470" s="127"/>
      <c r="AL1470" s="127"/>
      <c r="AM1470" s="127"/>
      <c r="AN1470" s="127"/>
      <c r="AO1470" s="127"/>
      <c r="AP1470" s="127"/>
    </row>
    <row r="1471" spans="25:42" x14ac:dyDescent="0.2">
      <c r="Y1471" s="127"/>
      <c r="Z1471" s="127"/>
      <c r="AA1471" s="127"/>
      <c r="AB1471" s="127"/>
      <c r="AC1471" s="127"/>
      <c r="AD1471" s="127"/>
      <c r="AE1471" s="127"/>
      <c r="AF1471" s="127"/>
      <c r="AG1471" s="127"/>
      <c r="AH1471" s="127"/>
      <c r="AI1471" s="127"/>
      <c r="AJ1471" s="127"/>
      <c r="AK1471" s="127"/>
      <c r="AL1471" s="127"/>
      <c r="AM1471" s="127"/>
      <c r="AN1471" s="127"/>
      <c r="AO1471" s="127"/>
      <c r="AP1471" s="127"/>
    </row>
    <row r="1472" spans="25:42" x14ac:dyDescent="0.2">
      <c r="Y1472" s="127"/>
      <c r="Z1472" s="127"/>
      <c r="AA1472" s="127"/>
      <c r="AB1472" s="127"/>
      <c r="AC1472" s="127"/>
      <c r="AD1472" s="127"/>
      <c r="AE1472" s="127"/>
      <c r="AF1472" s="127"/>
      <c r="AG1472" s="127"/>
      <c r="AH1472" s="127"/>
      <c r="AI1472" s="127"/>
      <c r="AJ1472" s="127"/>
      <c r="AK1472" s="127"/>
      <c r="AL1472" s="127"/>
      <c r="AM1472" s="127"/>
      <c r="AN1472" s="127"/>
      <c r="AO1472" s="127"/>
      <c r="AP1472" s="127"/>
    </row>
    <row r="1473" spans="25:42" x14ac:dyDescent="0.2">
      <c r="Y1473" s="127"/>
      <c r="Z1473" s="127"/>
      <c r="AA1473" s="127"/>
      <c r="AB1473" s="127"/>
      <c r="AC1473" s="127"/>
      <c r="AD1473" s="127"/>
      <c r="AE1473" s="127"/>
      <c r="AF1473" s="127"/>
      <c r="AG1473" s="127"/>
      <c r="AH1473" s="127"/>
      <c r="AI1473" s="127"/>
      <c r="AJ1473" s="127"/>
      <c r="AK1473" s="127"/>
      <c r="AL1473" s="127"/>
      <c r="AM1473" s="127"/>
      <c r="AN1473" s="127"/>
      <c r="AO1473" s="127"/>
      <c r="AP1473" s="127"/>
    </row>
    <row r="1474" spans="25:42" x14ac:dyDescent="0.2">
      <c r="Y1474" s="127"/>
      <c r="Z1474" s="127"/>
      <c r="AA1474" s="127"/>
      <c r="AB1474" s="127"/>
      <c r="AC1474" s="127"/>
      <c r="AD1474" s="127"/>
      <c r="AE1474" s="127"/>
      <c r="AF1474" s="127"/>
      <c r="AG1474" s="127"/>
      <c r="AH1474" s="127"/>
      <c r="AI1474" s="127"/>
      <c r="AJ1474" s="127"/>
      <c r="AK1474" s="127"/>
      <c r="AL1474" s="127"/>
      <c r="AM1474" s="127"/>
      <c r="AN1474" s="127"/>
      <c r="AO1474" s="127"/>
      <c r="AP1474" s="127"/>
    </row>
    <row r="1475" spans="25:42" x14ac:dyDescent="0.2">
      <c r="Y1475" s="127"/>
      <c r="Z1475" s="127"/>
      <c r="AA1475" s="127"/>
      <c r="AB1475" s="127"/>
      <c r="AC1475" s="127"/>
      <c r="AD1475" s="127"/>
      <c r="AE1475" s="127"/>
      <c r="AF1475" s="127"/>
      <c r="AG1475" s="127"/>
      <c r="AH1475" s="127"/>
      <c r="AI1475" s="127"/>
      <c r="AJ1475" s="127"/>
      <c r="AK1475" s="127"/>
      <c r="AL1475" s="127"/>
      <c r="AM1475" s="127"/>
      <c r="AN1475" s="127"/>
      <c r="AO1475" s="127"/>
      <c r="AP1475" s="127"/>
    </row>
    <row r="1476" spans="25:42" x14ac:dyDescent="0.2">
      <c r="Y1476" s="127"/>
      <c r="Z1476" s="127"/>
      <c r="AA1476" s="127"/>
      <c r="AB1476" s="127"/>
      <c r="AC1476" s="127"/>
      <c r="AD1476" s="127"/>
      <c r="AE1476" s="127"/>
      <c r="AF1476" s="127"/>
      <c r="AG1476" s="127"/>
      <c r="AH1476" s="127"/>
      <c r="AI1476" s="127"/>
      <c r="AJ1476" s="127"/>
      <c r="AK1476" s="127"/>
      <c r="AL1476" s="127"/>
      <c r="AM1476" s="127"/>
      <c r="AN1476" s="127"/>
      <c r="AO1476" s="127"/>
      <c r="AP1476" s="127"/>
    </row>
    <row r="1477" spans="25:42" x14ac:dyDescent="0.2">
      <c r="Y1477" s="127"/>
      <c r="Z1477" s="127"/>
      <c r="AA1477" s="127"/>
      <c r="AB1477" s="127"/>
      <c r="AC1477" s="127"/>
      <c r="AD1477" s="127"/>
      <c r="AE1477" s="127"/>
      <c r="AF1477" s="127"/>
      <c r="AG1477" s="127"/>
      <c r="AH1477" s="127"/>
      <c r="AI1477" s="127"/>
      <c r="AJ1477" s="127"/>
      <c r="AK1477" s="127"/>
      <c r="AL1477" s="127"/>
      <c r="AM1477" s="127"/>
      <c r="AN1477" s="127"/>
      <c r="AO1477" s="127"/>
      <c r="AP1477" s="127"/>
    </row>
    <row r="1478" spans="25:42" x14ac:dyDescent="0.2">
      <c r="Y1478" s="127"/>
      <c r="Z1478" s="127"/>
      <c r="AA1478" s="127"/>
      <c r="AB1478" s="127"/>
      <c r="AC1478" s="127"/>
      <c r="AD1478" s="127"/>
      <c r="AE1478" s="127"/>
      <c r="AF1478" s="127"/>
      <c r="AG1478" s="127"/>
      <c r="AH1478" s="127"/>
      <c r="AI1478" s="127"/>
      <c r="AJ1478" s="127"/>
      <c r="AK1478" s="127"/>
      <c r="AL1478" s="127"/>
      <c r="AM1478" s="127"/>
      <c r="AN1478" s="127"/>
      <c r="AO1478" s="127"/>
      <c r="AP1478" s="127"/>
    </row>
    <row r="1479" spans="25:42" x14ac:dyDescent="0.2">
      <c r="Y1479" s="127"/>
      <c r="Z1479" s="127"/>
      <c r="AA1479" s="127"/>
      <c r="AB1479" s="127"/>
      <c r="AC1479" s="127"/>
      <c r="AD1479" s="127"/>
      <c r="AE1479" s="127"/>
      <c r="AF1479" s="127"/>
      <c r="AG1479" s="127"/>
      <c r="AH1479" s="127"/>
      <c r="AI1479" s="127"/>
      <c r="AJ1479" s="127"/>
      <c r="AK1479" s="127"/>
      <c r="AL1479" s="127"/>
      <c r="AM1479" s="127"/>
      <c r="AN1479" s="127"/>
      <c r="AO1479" s="127"/>
      <c r="AP1479" s="127"/>
    </row>
    <row r="1480" spans="25:42" x14ac:dyDescent="0.2">
      <c r="Y1480" s="127"/>
      <c r="Z1480" s="127"/>
      <c r="AA1480" s="127"/>
      <c r="AB1480" s="127"/>
      <c r="AC1480" s="127"/>
      <c r="AD1480" s="127"/>
      <c r="AE1480" s="127"/>
      <c r="AF1480" s="127"/>
      <c r="AG1480" s="127"/>
      <c r="AH1480" s="127"/>
      <c r="AI1480" s="127"/>
      <c r="AJ1480" s="127"/>
      <c r="AK1480" s="127"/>
      <c r="AL1480" s="127"/>
      <c r="AM1480" s="127"/>
      <c r="AN1480" s="127"/>
      <c r="AO1480" s="127"/>
      <c r="AP1480" s="127"/>
    </row>
    <row r="1481" spans="25:42" x14ac:dyDescent="0.2">
      <c r="Y1481" s="127"/>
      <c r="Z1481" s="127"/>
      <c r="AA1481" s="127"/>
      <c r="AB1481" s="127"/>
      <c r="AC1481" s="127"/>
      <c r="AD1481" s="127"/>
      <c r="AE1481" s="127"/>
      <c r="AF1481" s="127"/>
      <c r="AG1481" s="127"/>
      <c r="AH1481" s="127"/>
      <c r="AI1481" s="127"/>
      <c r="AJ1481" s="127"/>
      <c r="AK1481" s="127"/>
      <c r="AL1481" s="127"/>
      <c r="AM1481" s="127"/>
      <c r="AN1481" s="127"/>
      <c r="AO1481" s="127"/>
      <c r="AP1481" s="127"/>
    </row>
    <row r="1482" spans="25:42" x14ac:dyDescent="0.2">
      <c r="Y1482" s="127"/>
      <c r="Z1482" s="127"/>
      <c r="AA1482" s="127"/>
      <c r="AB1482" s="127"/>
      <c r="AC1482" s="127"/>
      <c r="AD1482" s="127"/>
      <c r="AE1482" s="127"/>
      <c r="AF1482" s="127"/>
      <c r="AG1482" s="127"/>
      <c r="AH1482" s="127"/>
      <c r="AI1482" s="127"/>
      <c r="AJ1482" s="127"/>
      <c r="AK1482" s="127"/>
      <c r="AL1482" s="127"/>
      <c r="AM1482" s="127"/>
      <c r="AN1482" s="127"/>
      <c r="AO1482" s="127"/>
      <c r="AP1482" s="127"/>
    </row>
    <row r="1483" spans="25:42" x14ac:dyDescent="0.2">
      <c r="Y1483" s="127"/>
      <c r="Z1483" s="127"/>
      <c r="AA1483" s="127"/>
      <c r="AB1483" s="127"/>
      <c r="AC1483" s="127"/>
      <c r="AD1483" s="127"/>
      <c r="AE1483" s="127"/>
      <c r="AF1483" s="127"/>
      <c r="AG1483" s="127"/>
      <c r="AH1483" s="127"/>
      <c r="AI1483" s="127"/>
      <c r="AJ1483" s="127"/>
      <c r="AK1483" s="127"/>
      <c r="AL1483" s="127"/>
      <c r="AM1483" s="127"/>
      <c r="AN1483" s="127"/>
      <c r="AO1483" s="127"/>
      <c r="AP1483" s="127"/>
    </row>
    <row r="1484" spans="25:42" x14ac:dyDescent="0.2">
      <c r="Y1484" s="127"/>
      <c r="Z1484" s="127"/>
      <c r="AA1484" s="127"/>
      <c r="AB1484" s="127"/>
      <c r="AC1484" s="127"/>
      <c r="AD1484" s="127"/>
      <c r="AE1484" s="127"/>
      <c r="AF1484" s="127"/>
      <c r="AG1484" s="127"/>
      <c r="AH1484" s="127"/>
      <c r="AI1484" s="127"/>
      <c r="AJ1484" s="127"/>
      <c r="AK1484" s="127"/>
      <c r="AL1484" s="127"/>
      <c r="AM1484" s="127"/>
      <c r="AN1484" s="127"/>
      <c r="AO1484" s="127"/>
      <c r="AP1484" s="127"/>
    </row>
    <row r="1485" spans="25:42" x14ac:dyDescent="0.2">
      <c r="Y1485" s="127"/>
      <c r="Z1485" s="127"/>
      <c r="AA1485" s="127"/>
      <c r="AB1485" s="127"/>
      <c r="AC1485" s="127"/>
      <c r="AD1485" s="127"/>
      <c r="AE1485" s="127"/>
      <c r="AF1485" s="127"/>
      <c r="AG1485" s="127"/>
      <c r="AH1485" s="127"/>
      <c r="AI1485" s="127"/>
      <c r="AJ1485" s="127"/>
      <c r="AK1485" s="127"/>
      <c r="AL1485" s="127"/>
      <c r="AM1485" s="127"/>
      <c r="AN1485" s="127"/>
      <c r="AO1485" s="127"/>
      <c r="AP1485" s="127"/>
    </row>
    <row r="1486" spans="25:42" x14ac:dyDescent="0.2">
      <c r="Y1486" s="127"/>
      <c r="Z1486" s="127"/>
      <c r="AA1486" s="127"/>
      <c r="AB1486" s="127"/>
      <c r="AC1486" s="127"/>
      <c r="AD1486" s="127"/>
      <c r="AE1486" s="127"/>
      <c r="AF1486" s="127"/>
      <c r="AG1486" s="127"/>
      <c r="AH1486" s="127"/>
      <c r="AI1486" s="127"/>
      <c r="AJ1486" s="127"/>
      <c r="AK1486" s="127"/>
      <c r="AL1486" s="127"/>
      <c r="AM1486" s="127"/>
      <c r="AN1486" s="127"/>
      <c r="AO1486" s="127"/>
      <c r="AP1486" s="127"/>
    </row>
    <row r="1487" spans="25:42" x14ac:dyDescent="0.2">
      <c r="Y1487" s="127"/>
      <c r="Z1487" s="127"/>
      <c r="AA1487" s="127"/>
      <c r="AB1487" s="127"/>
      <c r="AC1487" s="127"/>
      <c r="AD1487" s="127"/>
      <c r="AE1487" s="127"/>
      <c r="AF1487" s="127"/>
      <c r="AG1487" s="127"/>
      <c r="AH1487" s="127"/>
      <c r="AI1487" s="127"/>
      <c r="AJ1487" s="127"/>
      <c r="AK1487" s="127"/>
      <c r="AL1487" s="127"/>
      <c r="AM1487" s="127"/>
      <c r="AN1487" s="127"/>
      <c r="AO1487" s="127"/>
      <c r="AP1487" s="127"/>
    </row>
    <row r="1488" spans="25:42" x14ac:dyDescent="0.2">
      <c r="Y1488" s="127"/>
      <c r="Z1488" s="127"/>
      <c r="AA1488" s="127"/>
      <c r="AB1488" s="127"/>
      <c r="AC1488" s="127"/>
      <c r="AD1488" s="127"/>
      <c r="AE1488" s="127"/>
      <c r="AF1488" s="127"/>
      <c r="AG1488" s="127"/>
      <c r="AH1488" s="127"/>
      <c r="AI1488" s="127"/>
      <c r="AJ1488" s="127"/>
      <c r="AK1488" s="127"/>
      <c r="AL1488" s="127"/>
      <c r="AM1488" s="127"/>
      <c r="AN1488" s="127"/>
      <c r="AO1488" s="127"/>
      <c r="AP1488" s="127"/>
    </row>
    <row r="1489" spans="25:42" x14ac:dyDescent="0.2">
      <c r="Y1489" s="127"/>
      <c r="Z1489" s="127"/>
      <c r="AA1489" s="127"/>
      <c r="AB1489" s="127"/>
      <c r="AC1489" s="127"/>
      <c r="AD1489" s="127"/>
      <c r="AE1489" s="127"/>
      <c r="AF1489" s="127"/>
      <c r="AG1489" s="127"/>
      <c r="AH1489" s="127"/>
      <c r="AI1489" s="127"/>
      <c r="AJ1489" s="127"/>
      <c r="AK1489" s="127"/>
      <c r="AL1489" s="127"/>
      <c r="AM1489" s="127"/>
      <c r="AN1489" s="127"/>
      <c r="AO1489" s="127"/>
      <c r="AP1489" s="127"/>
    </row>
    <row r="1490" spans="25:42" x14ac:dyDescent="0.2">
      <c r="Y1490" s="127"/>
      <c r="Z1490" s="127"/>
      <c r="AA1490" s="127"/>
      <c r="AB1490" s="127"/>
      <c r="AC1490" s="127"/>
      <c r="AD1490" s="127"/>
      <c r="AE1490" s="127"/>
      <c r="AF1490" s="127"/>
      <c r="AG1490" s="127"/>
      <c r="AH1490" s="127"/>
      <c r="AI1490" s="127"/>
      <c r="AJ1490" s="127"/>
      <c r="AK1490" s="127"/>
      <c r="AL1490" s="127"/>
      <c r="AM1490" s="127"/>
      <c r="AN1490" s="127"/>
      <c r="AO1490" s="127"/>
      <c r="AP1490" s="127"/>
    </row>
    <row r="1491" spans="25:42" x14ac:dyDescent="0.2">
      <c r="Y1491" s="127"/>
      <c r="Z1491" s="127"/>
      <c r="AA1491" s="127"/>
      <c r="AB1491" s="127"/>
      <c r="AC1491" s="127"/>
      <c r="AD1491" s="127"/>
      <c r="AE1491" s="127"/>
      <c r="AF1491" s="127"/>
      <c r="AG1491" s="127"/>
      <c r="AH1491" s="127"/>
      <c r="AI1491" s="127"/>
      <c r="AJ1491" s="127"/>
      <c r="AK1491" s="127"/>
      <c r="AL1491" s="127"/>
      <c r="AM1491" s="127"/>
      <c r="AN1491" s="127"/>
      <c r="AO1491" s="127"/>
      <c r="AP1491" s="127"/>
    </row>
    <row r="1492" spans="25:42" x14ac:dyDescent="0.2">
      <c r="Y1492" s="127"/>
      <c r="Z1492" s="127"/>
      <c r="AA1492" s="127"/>
      <c r="AB1492" s="127"/>
      <c r="AC1492" s="127"/>
      <c r="AD1492" s="127"/>
      <c r="AE1492" s="127"/>
      <c r="AF1492" s="127"/>
      <c r="AG1492" s="127"/>
      <c r="AH1492" s="127"/>
      <c r="AI1492" s="127"/>
      <c r="AJ1492" s="127"/>
      <c r="AK1492" s="127"/>
      <c r="AL1492" s="127"/>
      <c r="AM1492" s="127"/>
      <c r="AN1492" s="127"/>
      <c r="AO1492" s="127"/>
      <c r="AP1492" s="127"/>
    </row>
    <row r="1493" spans="25:42" x14ac:dyDescent="0.2">
      <c r="Y1493" s="127"/>
      <c r="Z1493" s="127"/>
      <c r="AA1493" s="127"/>
      <c r="AB1493" s="127"/>
      <c r="AC1493" s="127"/>
      <c r="AD1493" s="127"/>
      <c r="AE1493" s="127"/>
      <c r="AF1493" s="127"/>
      <c r="AG1493" s="127"/>
      <c r="AH1493" s="127"/>
      <c r="AI1493" s="127"/>
      <c r="AJ1493" s="127"/>
      <c r="AK1493" s="127"/>
      <c r="AL1493" s="127"/>
      <c r="AM1493" s="127"/>
      <c r="AN1493" s="127"/>
      <c r="AO1493" s="127"/>
      <c r="AP1493" s="127"/>
    </row>
    <row r="1494" spans="25:42" x14ac:dyDescent="0.2">
      <c r="Y1494" s="127"/>
      <c r="Z1494" s="127"/>
      <c r="AA1494" s="127"/>
      <c r="AB1494" s="127"/>
      <c r="AC1494" s="127"/>
      <c r="AD1494" s="127"/>
      <c r="AE1494" s="127"/>
      <c r="AF1494" s="127"/>
      <c r="AG1494" s="127"/>
      <c r="AH1494" s="127"/>
      <c r="AI1494" s="127"/>
      <c r="AJ1494" s="127"/>
      <c r="AK1494" s="127"/>
      <c r="AL1494" s="127"/>
      <c r="AM1494" s="127"/>
      <c r="AN1494" s="127"/>
      <c r="AO1494" s="127"/>
      <c r="AP1494" s="127"/>
    </row>
    <row r="1495" spans="25:42" x14ac:dyDescent="0.2">
      <c r="Y1495" s="127"/>
      <c r="Z1495" s="127"/>
      <c r="AA1495" s="127"/>
      <c r="AB1495" s="127"/>
      <c r="AC1495" s="127"/>
      <c r="AD1495" s="127"/>
      <c r="AE1495" s="127"/>
      <c r="AF1495" s="127"/>
      <c r="AG1495" s="127"/>
      <c r="AH1495" s="127"/>
      <c r="AI1495" s="127"/>
      <c r="AJ1495" s="127"/>
      <c r="AK1495" s="127"/>
      <c r="AL1495" s="127"/>
      <c r="AM1495" s="127"/>
      <c r="AN1495" s="127"/>
      <c r="AO1495" s="127"/>
      <c r="AP1495" s="127"/>
    </row>
    <row r="1496" spans="25:42" x14ac:dyDescent="0.2">
      <c r="Y1496" s="127"/>
      <c r="Z1496" s="127"/>
      <c r="AA1496" s="127"/>
      <c r="AB1496" s="127"/>
      <c r="AC1496" s="127"/>
      <c r="AD1496" s="127"/>
      <c r="AE1496" s="127"/>
      <c r="AF1496" s="127"/>
      <c r="AG1496" s="127"/>
      <c r="AH1496" s="127"/>
      <c r="AI1496" s="127"/>
      <c r="AJ1496" s="127"/>
      <c r="AK1496" s="127"/>
      <c r="AL1496" s="127"/>
      <c r="AM1496" s="127"/>
      <c r="AN1496" s="127"/>
      <c r="AO1496" s="127"/>
      <c r="AP1496" s="127"/>
    </row>
    <row r="1497" spans="25:42" x14ac:dyDescent="0.2">
      <c r="Y1497" s="127"/>
      <c r="Z1497" s="127"/>
      <c r="AA1497" s="127"/>
      <c r="AB1497" s="127"/>
      <c r="AC1497" s="127"/>
      <c r="AD1497" s="127"/>
      <c r="AE1497" s="127"/>
      <c r="AF1497" s="127"/>
      <c r="AG1497" s="127"/>
      <c r="AH1497" s="127"/>
      <c r="AI1497" s="127"/>
      <c r="AJ1497" s="127"/>
      <c r="AK1497" s="127"/>
      <c r="AL1497" s="127"/>
      <c r="AM1497" s="127"/>
      <c r="AN1497" s="127"/>
      <c r="AO1497" s="127"/>
      <c r="AP1497" s="127"/>
    </row>
    <row r="1498" spans="25:42" x14ac:dyDescent="0.2">
      <c r="Y1498" s="127"/>
      <c r="Z1498" s="127"/>
      <c r="AA1498" s="127"/>
      <c r="AB1498" s="127"/>
      <c r="AC1498" s="127"/>
      <c r="AD1498" s="127"/>
      <c r="AE1498" s="127"/>
      <c r="AF1498" s="127"/>
      <c r="AG1498" s="127"/>
      <c r="AH1498" s="127"/>
      <c r="AI1498" s="127"/>
      <c r="AJ1498" s="127"/>
      <c r="AK1498" s="127"/>
      <c r="AL1498" s="127"/>
      <c r="AM1498" s="127"/>
      <c r="AN1498" s="127"/>
      <c r="AO1498" s="127"/>
      <c r="AP1498" s="127"/>
    </row>
    <row r="1499" spans="25:42" x14ac:dyDescent="0.2">
      <c r="Y1499" s="127"/>
      <c r="Z1499" s="127"/>
      <c r="AA1499" s="127"/>
      <c r="AB1499" s="127"/>
      <c r="AC1499" s="127"/>
      <c r="AD1499" s="127"/>
      <c r="AE1499" s="127"/>
      <c r="AF1499" s="127"/>
      <c r="AG1499" s="127"/>
      <c r="AH1499" s="127"/>
      <c r="AI1499" s="127"/>
      <c r="AJ1499" s="127"/>
      <c r="AK1499" s="127"/>
      <c r="AL1499" s="127"/>
      <c r="AM1499" s="127"/>
      <c r="AN1499" s="127"/>
      <c r="AO1499" s="127"/>
      <c r="AP1499" s="127"/>
    </row>
    <row r="1500" spans="25:42" x14ac:dyDescent="0.2">
      <c r="Y1500" s="127"/>
      <c r="Z1500" s="127"/>
      <c r="AA1500" s="127"/>
      <c r="AB1500" s="127"/>
      <c r="AC1500" s="127"/>
      <c r="AD1500" s="127"/>
      <c r="AE1500" s="127"/>
      <c r="AF1500" s="127"/>
      <c r="AG1500" s="127"/>
      <c r="AH1500" s="127"/>
      <c r="AI1500" s="127"/>
      <c r="AJ1500" s="127"/>
      <c r="AK1500" s="127"/>
      <c r="AL1500" s="127"/>
      <c r="AM1500" s="127"/>
      <c r="AN1500" s="127"/>
      <c r="AO1500" s="127"/>
      <c r="AP1500" s="127"/>
    </row>
    <row r="1501" spans="25:42" x14ac:dyDescent="0.2"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</row>
    <row r="1502" spans="25:42" x14ac:dyDescent="0.2">
      <c r="Y1502" s="127"/>
      <c r="Z1502" s="127"/>
      <c r="AA1502" s="127"/>
      <c r="AB1502" s="127"/>
      <c r="AC1502" s="127"/>
      <c r="AD1502" s="127"/>
      <c r="AE1502" s="127"/>
      <c r="AF1502" s="127"/>
      <c r="AG1502" s="127"/>
      <c r="AH1502" s="127"/>
      <c r="AI1502" s="127"/>
      <c r="AJ1502" s="127"/>
      <c r="AK1502" s="127"/>
      <c r="AL1502" s="127"/>
      <c r="AM1502" s="127"/>
      <c r="AN1502" s="127"/>
      <c r="AO1502" s="127"/>
      <c r="AP1502" s="127"/>
    </row>
    <row r="1503" spans="25:42" x14ac:dyDescent="0.2">
      <c r="Y1503" s="127"/>
      <c r="Z1503" s="127"/>
      <c r="AA1503" s="127"/>
      <c r="AB1503" s="127"/>
      <c r="AC1503" s="127"/>
      <c r="AD1503" s="127"/>
      <c r="AE1503" s="127"/>
      <c r="AF1503" s="127"/>
      <c r="AG1503" s="127"/>
      <c r="AH1503" s="127"/>
      <c r="AI1503" s="127"/>
      <c r="AJ1503" s="127"/>
      <c r="AK1503" s="127"/>
      <c r="AL1503" s="127"/>
      <c r="AM1503" s="127"/>
      <c r="AN1503" s="127"/>
      <c r="AO1503" s="127"/>
      <c r="AP1503" s="127"/>
    </row>
    <row r="1504" spans="25:42" x14ac:dyDescent="0.2">
      <c r="Y1504" s="127"/>
      <c r="Z1504" s="127"/>
      <c r="AA1504" s="127"/>
      <c r="AB1504" s="127"/>
      <c r="AC1504" s="127"/>
      <c r="AD1504" s="127"/>
      <c r="AE1504" s="127"/>
      <c r="AF1504" s="127"/>
      <c r="AG1504" s="127"/>
      <c r="AH1504" s="127"/>
      <c r="AI1504" s="127"/>
      <c r="AJ1504" s="127"/>
      <c r="AK1504" s="127"/>
      <c r="AL1504" s="127"/>
      <c r="AM1504" s="127"/>
      <c r="AN1504" s="127"/>
      <c r="AO1504" s="127"/>
      <c r="AP1504" s="127"/>
    </row>
    <row r="1505" spans="25:42" x14ac:dyDescent="0.2">
      <c r="Y1505" s="127"/>
      <c r="Z1505" s="127"/>
      <c r="AA1505" s="127"/>
      <c r="AB1505" s="127"/>
      <c r="AC1505" s="127"/>
      <c r="AD1505" s="127"/>
      <c r="AE1505" s="127"/>
      <c r="AF1505" s="127"/>
      <c r="AG1505" s="127"/>
      <c r="AH1505" s="127"/>
      <c r="AI1505" s="127"/>
      <c r="AJ1505" s="127"/>
      <c r="AK1505" s="127"/>
      <c r="AL1505" s="127"/>
      <c r="AM1505" s="127"/>
      <c r="AN1505" s="127"/>
      <c r="AO1505" s="127"/>
      <c r="AP1505" s="127"/>
    </row>
    <row r="1506" spans="25:42" x14ac:dyDescent="0.2">
      <c r="Y1506" s="127"/>
      <c r="Z1506" s="127"/>
      <c r="AA1506" s="127"/>
      <c r="AB1506" s="127"/>
      <c r="AC1506" s="127"/>
      <c r="AD1506" s="127"/>
      <c r="AE1506" s="127"/>
      <c r="AF1506" s="127"/>
      <c r="AG1506" s="127"/>
      <c r="AH1506" s="127"/>
      <c r="AI1506" s="127"/>
      <c r="AJ1506" s="127"/>
      <c r="AK1506" s="127"/>
      <c r="AL1506" s="127"/>
      <c r="AM1506" s="127"/>
      <c r="AN1506" s="127"/>
      <c r="AO1506" s="127"/>
      <c r="AP1506" s="127"/>
    </row>
    <row r="1507" spans="25:42" x14ac:dyDescent="0.2">
      <c r="Y1507" s="127"/>
      <c r="Z1507" s="127"/>
      <c r="AA1507" s="127"/>
      <c r="AB1507" s="127"/>
      <c r="AC1507" s="127"/>
      <c r="AD1507" s="127"/>
      <c r="AE1507" s="127"/>
      <c r="AF1507" s="127"/>
      <c r="AG1507" s="127"/>
      <c r="AH1507" s="127"/>
      <c r="AI1507" s="127"/>
      <c r="AJ1507" s="127"/>
      <c r="AK1507" s="127"/>
      <c r="AL1507" s="127"/>
      <c r="AM1507" s="127"/>
      <c r="AN1507" s="127"/>
      <c r="AO1507" s="127"/>
      <c r="AP1507" s="127"/>
    </row>
    <row r="1508" spans="25:42" x14ac:dyDescent="0.2">
      <c r="Y1508" s="127"/>
      <c r="Z1508" s="127"/>
      <c r="AA1508" s="127"/>
      <c r="AB1508" s="127"/>
      <c r="AC1508" s="127"/>
      <c r="AD1508" s="127"/>
      <c r="AE1508" s="127"/>
      <c r="AF1508" s="127"/>
      <c r="AG1508" s="127"/>
      <c r="AH1508" s="127"/>
      <c r="AI1508" s="127"/>
      <c r="AJ1508" s="127"/>
      <c r="AK1508" s="127"/>
      <c r="AL1508" s="127"/>
      <c r="AM1508" s="127"/>
      <c r="AN1508" s="127"/>
      <c r="AO1508" s="127"/>
      <c r="AP1508" s="127"/>
    </row>
    <row r="1509" spans="25:42" x14ac:dyDescent="0.2">
      <c r="Y1509" s="127"/>
      <c r="Z1509" s="127"/>
      <c r="AA1509" s="127"/>
      <c r="AB1509" s="127"/>
      <c r="AC1509" s="127"/>
      <c r="AD1509" s="127"/>
      <c r="AE1509" s="127"/>
      <c r="AF1509" s="127"/>
      <c r="AG1509" s="127"/>
      <c r="AH1509" s="127"/>
      <c r="AI1509" s="127"/>
      <c r="AJ1509" s="127"/>
      <c r="AK1509" s="127"/>
      <c r="AL1509" s="127"/>
      <c r="AM1509" s="127"/>
      <c r="AN1509" s="127"/>
      <c r="AO1509" s="127"/>
      <c r="AP1509" s="127"/>
    </row>
    <row r="1510" spans="25:42" x14ac:dyDescent="0.2">
      <c r="Y1510" s="127"/>
      <c r="Z1510" s="127"/>
      <c r="AA1510" s="127"/>
      <c r="AB1510" s="127"/>
      <c r="AC1510" s="127"/>
      <c r="AD1510" s="127"/>
      <c r="AE1510" s="127"/>
      <c r="AF1510" s="127"/>
      <c r="AG1510" s="127"/>
      <c r="AH1510" s="127"/>
      <c r="AI1510" s="127"/>
      <c r="AJ1510" s="127"/>
      <c r="AK1510" s="127"/>
      <c r="AL1510" s="127"/>
      <c r="AM1510" s="127"/>
      <c r="AN1510" s="127"/>
      <c r="AO1510" s="127"/>
      <c r="AP1510" s="127"/>
    </row>
    <row r="1511" spans="25:42" x14ac:dyDescent="0.2">
      <c r="Y1511" s="127"/>
      <c r="Z1511" s="127"/>
      <c r="AA1511" s="127"/>
      <c r="AB1511" s="127"/>
      <c r="AC1511" s="127"/>
      <c r="AD1511" s="127"/>
      <c r="AE1511" s="127"/>
      <c r="AF1511" s="127"/>
      <c r="AG1511" s="127"/>
      <c r="AH1511" s="127"/>
      <c r="AI1511" s="127"/>
      <c r="AJ1511" s="127"/>
      <c r="AK1511" s="127"/>
      <c r="AL1511" s="127"/>
      <c r="AM1511" s="127"/>
      <c r="AN1511" s="127"/>
      <c r="AO1511" s="127"/>
      <c r="AP1511" s="127"/>
    </row>
    <row r="1512" spans="25:42" x14ac:dyDescent="0.2">
      <c r="Y1512" s="127"/>
      <c r="Z1512" s="127"/>
      <c r="AA1512" s="127"/>
      <c r="AB1512" s="127"/>
      <c r="AC1512" s="127"/>
      <c r="AD1512" s="127"/>
      <c r="AE1512" s="127"/>
      <c r="AF1512" s="127"/>
      <c r="AG1512" s="127"/>
      <c r="AH1512" s="127"/>
      <c r="AI1512" s="127"/>
      <c r="AJ1512" s="127"/>
      <c r="AK1512" s="127"/>
      <c r="AL1512" s="127"/>
      <c r="AM1512" s="127"/>
      <c r="AN1512" s="127"/>
      <c r="AO1512" s="127"/>
      <c r="AP1512" s="127"/>
    </row>
    <row r="1513" spans="25:42" x14ac:dyDescent="0.2">
      <c r="Y1513" s="127"/>
      <c r="Z1513" s="127"/>
      <c r="AA1513" s="127"/>
      <c r="AB1513" s="127"/>
      <c r="AC1513" s="127"/>
      <c r="AD1513" s="127"/>
      <c r="AE1513" s="127"/>
      <c r="AF1513" s="127"/>
      <c r="AG1513" s="127"/>
      <c r="AH1513" s="127"/>
      <c r="AI1513" s="127"/>
      <c r="AJ1513" s="127"/>
      <c r="AK1513" s="127"/>
      <c r="AL1513" s="127"/>
      <c r="AM1513" s="127"/>
      <c r="AN1513" s="127"/>
      <c r="AO1513" s="127"/>
      <c r="AP1513" s="127"/>
    </row>
    <row r="1514" spans="25:42" x14ac:dyDescent="0.2">
      <c r="Y1514" s="127"/>
      <c r="Z1514" s="127"/>
      <c r="AA1514" s="127"/>
      <c r="AB1514" s="127"/>
      <c r="AC1514" s="127"/>
      <c r="AD1514" s="127"/>
      <c r="AE1514" s="127"/>
      <c r="AF1514" s="127"/>
      <c r="AG1514" s="127"/>
      <c r="AH1514" s="127"/>
      <c r="AI1514" s="127"/>
      <c r="AJ1514" s="127"/>
      <c r="AK1514" s="127"/>
      <c r="AL1514" s="127"/>
      <c r="AM1514" s="127"/>
      <c r="AN1514" s="127"/>
      <c r="AO1514" s="127"/>
      <c r="AP1514" s="127"/>
    </row>
    <row r="1515" spans="25:42" x14ac:dyDescent="0.2">
      <c r="Y1515" s="127"/>
      <c r="Z1515" s="127"/>
      <c r="AA1515" s="127"/>
      <c r="AB1515" s="127"/>
      <c r="AC1515" s="127"/>
      <c r="AD1515" s="127"/>
      <c r="AE1515" s="127"/>
      <c r="AF1515" s="127"/>
      <c r="AG1515" s="127"/>
      <c r="AH1515" s="127"/>
      <c r="AI1515" s="127"/>
      <c r="AJ1515" s="127"/>
      <c r="AK1515" s="127"/>
      <c r="AL1515" s="127"/>
      <c r="AM1515" s="127"/>
      <c r="AN1515" s="127"/>
      <c r="AO1515" s="127"/>
      <c r="AP1515" s="127"/>
    </row>
    <row r="1516" spans="25:42" x14ac:dyDescent="0.2">
      <c r="Y1516" s="127"/>
      <c r="Z1516" s="127"/>
      <c r="AA1516" s="127"/>
      <c r="AB1516" s="127"/>
      <c r="AC1516" s="127"/>
      <c r="AD1516" s="127"/>
      <c r="AE1516" s="127"/>
      <c r="AF1516" s="127"/>
      <c r="AG1516" s="127"/>
      <c r="AH1516" s="127"/>
      <c r="AI1516" s="127"/>
      <c r="AJ1516" s="127"/>
      <c r="AK1516" s="127"/>
      <c r="AL1516" s="127"/>
      <c r="AM1516" s="127"/>
      <c r="AN1516" s="127"/>
      <c r="AO1516" s="127"/>
      <c r="AP1516" s="127"/>
    </row>
    <row r="1517" spans="25:42" x14ac:dyDescent="0.2">
      <c r="Y1517" s="127"/>
      <c r="Z1517" s="127"/>
      <c r="AA1517" s="127"/>
      <c r="AB1517" s="127"/>
      <c r="AC1517" s="127"/>
      <c r="AD1517" s="127"/>
      <c r="AE1517" s="127"/>
      <c r="AF1517" s="127"/>
      <c r="AG1517" s="127"/>
      <c r="AH1517" s="127"/>
      <c r="AI1517" s="127"/>
      <c r="AJ1517" s="127"/>
      <c r="AK1517" s="127"/>
      <c r="AL1517" s="127"/>
      <c r="AM1517" s="127"/>
      <c r="AN1517" s="127"/>
      <c r="AO1517" s="127"/>
      <c r="AP1517" s="127"/>
    </row>
    <row r="1518" spans="25:42" x14ac:dyDescent="0.2">
      <c r="Y1518" s="127"/>
      <c r="Z1518" s="127"/>
      <c r="AA1518" s="127"/>
      <c r="AB1518" s="127"/>
      <c r="AC1518" s="127"/>
      <c r="AD1518" s="127"/>
      <c r="AE1518" s="127"/>
      <c r="AF1518" s="127"/>
      <c r="AG1518" s="127"/>
      <c r="AH1518" s="127"/>
      <c r="AI1518" s="127"/>
      <c r="AJ1518" s="127"/>
      <c r="AK1518" s="127"/>
      <c r="AL1518" s="127"/>
      <c r="AM1518" s="127"/>
      <c r="AN1518" s="127"/>
      <c r="AO1518" s="127"/>
      <c r="AP1518" s="127"/>
    </row>
    <row r="1519" spans="25:42" x14ac:dyDescent="0.2">
      <c r="Y1519" s="127"/>
      <c r="Z1519" s="127"/>
      <c r="AA1519" s="127"/>
      <c r="AB1519" s="127"/>
      <c r="AC1519" s="127"/>
      <c r="AD1519" s="127"/>
      <c r="AE1519" s="127"/>
      <c r="AF1519" s="127"/>
      <c r="AG1519" s="127"/>
      <c r="AH1519" s="127"/>
      <c r="AI1519" s="127"/>
      <c r="AJ1519" s="127"/>
      <c r="AK1519" s="127"/>
      <c r="AL1519" s="127"/>
      <c r="AM1519" s="127"/>
      <c r="AN1519" s="127"/>
      <c r="AO1519" s="127"/>
      <c r="AP1519" s="127"/>
    </row>
    <row r="1520" spans="25:42" x14ac:dyDescent="0.2">
      <c r="Y1520" s="127"/>
      <c r="Z1520" s="127"/>
      <c r="AA1520" s="127"/>
      <c r="AB1520" s="127"/>
      <c r="AC1520" s="127"/>
      <c r="AD1520" s="127"/>
      <c r="AE1520" s="127"/>
      <c r="AF1520" s="127"/>
      <c r="AG1520" s="127"/>
      <c r="AH1520" s="127"/>
      <c r="AI1520" s="127"/>
      <c r="AJ1520" s="127"/>
      <c r="AK1520" s="127"/>
      <c r="AL1520" s="127"/>
      <c r="AM1520" s="127"/>
      <c r="AN1520" s="127"/>
      <c r="AO1520" s="127"/>
      <c r="AP1520" s="127"/>
    </row>
    <row r="1521" spans="25:42" x14ac:dyDescent="0.2">
      <c r="Y1521" s="127"/>
      <c r="Z1521" s="127"/>
      <c r="AA1521" s="127"/>
      <c r="AB1521" s="127"/>
      <c r="AC1521" s="127"/>
      <c r="AD1521" s="127"/>
      <c r="AE1521" s="127"/>
      <c r="AF1521" s="127"/>
      <c r="AG1521" s="127"/>
      <c r="AH1521" s="127"/>
      <c r="AI1521" s="127"/>
      <c r="AJ1521" s="127"/>
      <c r="AK1521" s="127"/>
      <c r="AL1521" s="127"/>
      <c r="AM1521" s="127"/>
      <c r="AN1521" s="127"/>
      <c r="AO1521" s="127"/>
      <c r="AP1521" s="127"/>
    </row>
    <row r="1522" spans="25:42" x14ac:dyDescent="0.2">
      <c r="Y1522" s="127"/>
      <c r="Z1522" s="127"/>
      <c r="AA1522" s="127"/>
      <c r="AB1522" s="127"/>
      <c r="AC1522" s="127"/>
      <c r="AD1522" s="127"/>
      <c r="AE1522" s="127"/>
      <c r="AF1522" s="127"/>
      <c r="AG1522" s="127"/>
      <c r="AH1522" s="127"/>
      <c r="AI1522" s="127"/>
      <c r="AJ1522" s="127"/>
      <c r="AK1522" s="127"/>
      <c r="AL1522" s="127"/>
      <c r="AM1522" s="127"/>
      <c r="AN1522" s="127"/>
      <c r="AO1522" s="127"/>
      <c r="AP1522" s="127"/>
    </row>
    <row r="1523" spans="25:42" x14ac:dyDescent="0.2">
      <c r="Y1523" s="127"/>
      <c r="Z1523" s="127"/>
      <c r="AA1523" s="127"/>
      <c r="AB1523" s="127"/>
      <c r="AC1523" s="127"/>
      <c r="AD1523" s="127"/>
      <c r="AE1523" s="127"/>
      <c r="AF1523" s="127"/>
      <c r="AG1523" s="127"/>
      <c r="AH1523" s="127"/>
      <c r="AI1523" s="127"/>
      <c r="AJ1523" s="127"/>
      <c r="AK1523" s="127"/>
      <c r="AL1523" s="127"/>
      <c r="AM1523" s="127"/>
      <c r="AN1523" s="127"/>
      <c r="AO1523" s="127"/>
      <c r="AP1523" s="127"/>
    </row>
    <row r="1524" spans="25:42" x14ac:dyDescent="0.2">
      <c r="Y1524" s="127"/>
      <c r="Z1524" s="127"/>
      <c r="AA1524" s="127"/>
      <c r="AB1524" s="127"/>
      <c r="AC1524" s="127"/>
      <c r="AD1524" s="127"/>
      <c r="AE1524" s="127"/>
      <c r="AF1524" s="127"/>
      <c r="AG1524" s="127"/>
      <c r="AH1524" s="127"/>
      <c r="AI1524" s="127"/>
      <c r="AJ1524" s="127"/>
      <c r="AK1524" s="127"/>
      <c r="AL1524" s="127"/>
      <c r="AM1524" s="127"/>
      <c r="AN1524" s="127"/>
      <c r="AO1524" s="127"/>
      <c r="AP1524" s="127"/>
    </row>
    <row r="1525" spans="25:42" x14ac:dyDescent="0.2">
      <c r="Y1525" s="127"/>
      <c r="Z1525" s="127"/>
      <c r="AA1525" s="127"/>
      <c r="AB1525" s="127"/>
      <c r="AC1525" s="127"/>
      <c r="AD1525" s="127"/>
      <c r="AE1525" s="127"/>
      <c r="AF1525" s="127"/>
      <c r="AG1525" s="127"/>
      <c r="AH1525" s="127"/>
      <c r="AI1525" s="127"/>
      <c r="AJ1525" s="127"/>
      <c r="AK1525" s="127"/>
      <c r="AL1525" s="127"/>
      <c r="AM1525" s="127"/>
      <c r="AN1525" s="127"/>
      <c r="AO1525" s="127"/>
      <c r="AP1525" s="127"/>
    </row>
    <row r="1526" spans="25:42" x14ac:dyDescent="0.2">
      <c r="Y1526" s="127"/>
      <c r="Z1526" s="127"/>
      <c r="AA1526" s="127"/>
      <c r="AB1526" s="127"/>
      <c r="AC1526" s="127"/>
      <c r="AD1526" s="127"/>
      <c r="AE1526" s="127"/>
      <c r="AF1526" s="127"/>
      <c r="AG1526" s="127"/>
      <c r="AH1526" s="127"/>
      <c r="AI1526" s="127"/>
      <c r="AJ1526" s="127"/>
      <c r="AK1526" s="127"/>
      <c r="AL1526" s="127"/>
      <c r="AM1526" s="127"/>
      <c r="AN1526" s="127"/>
      <c r="AO1526" s="127"/>
      <c r="AP1526" s="127"/>
    </row>
    <row r="1527" spans="25:42" x14ac:dyDescent="0.2">
      <c r="Y1527" s="127"/>
      <c r="Z1527" s="127"/>
      <c r="AA1527" s="127"/>
      <c r="AB1527" s="127"/>
      <c r="AC1527" s="127"/>
      <c r="AD1527" s="127"/>
      <c r="AE1527" s="127"/>
      <c r="AF1527" s="127"/>
      <c r="AG1527" s="127"/>
      <c r="AH1527" s="127"/>
      <c r="AI1527" s="127"/>
      <c r="AJ1527" s="127"/>
      <c r="AK1527" s="127"/>
      <c r="AL1527" s="127"/>
      <c r="AM1527" s="127"/>
      <c r="AN1527" s="127"/>
      <c r="AO1527" s="127"/>
      <c r="AP1527" s="127"/>
    </row>
    <row r="1528" spans="25:42" x14ac:dyDescent="0.2">
      <c r="Y1528" s="127"/>
      <c r="Z1528" s="127"/>
      <c r="AA1528" s="127"/>
      <c r="AB1528" s="127"/>
      <c r="AC1528" s="127"/>
      <c r="AD1528" s="127"/>
      <c r="AE1528" s="127"/>
      <c r="AF1528" s="127"/>
      <c r="AG1528" s="127"/>
      <c r="AH1528" s="127"/>
      <c r="AI1528" s="127"/>
      <c r="AJ1528" s="127"/>
      <c r="AK1528" s="127"/>
      <c r="AL1528" s="127"/>
      <c r="AM1528" s="127"/>
      <c r="AN1528" s="127"/>
      <c r="AO1528" s="127"/>
      <c r="AP1528" s="127"/>
    </row>
    <row r="1529" spans="25:42" x14ac:dyDescent="0.2">
      <c r="Y1529" s="127"/>
      <c r="Z1529" s="127"/>
      <c r="AA1529" s="127"/>
      <c r="AB1529" s="127"/>
      <c r="AC1529" s="127"/>
      <c r="AD1529" s="127"/>
      <c r="AE1529" s="127"/>
      <c r="AF1529" s="127"/>
      <c r="AG1529" s="127"/>
      <c r="AH1529" s="127"/>
      <c r="AI1529" s="127"/>
      <c r="AJ1529" s="127"/>
      <c r="AK1529" s="127"/>
      <c r="AL1529" s="127"/>
      <c r="AM1529" s="127"/>
      <c r="AN1529" s="127"/>
      <c r="AO1529" s="127"/>
      <c r="AP1529" s="127"/>
    </row>
    <row r="1530" spans="25:42" x14ac:dyDescent="0.2">
      <c r="Y1530" s="127"/>
      <c r="Z1530" s="127"/>
      <c r="AA1530" s="127"/>
      <c r="AB1530" s="127"/>
      <c r="AC1530" s="127"/>
      <c r="AD1530" s="127"/>
      <c r="AE1530" s="127"/>
      <c r="AF1530" s="127"/>
      <c r="AG1530" s="127"/>
      <c r="AH1530" s="127"/>
      <c r="AI1530" s="127"/>
      <c r="AJ1530" s="127"/>
      <c r="AK1530" s="127"/>
      <c r="AL1530" s="127"/>
      <c r="AM1530" s="127"/>
      <c r="AN1530" s="127"/>
      <c r="AO1530" s="127"/>
      <c r="AP1530" s="127"/>
    </row>
    <row r="1531" spans="25:42" x14ac:dyDescent="0.2">
      <c r="Y1531" s="127"/>
      <c r="Z1531" s="127"/>
      <c r="AA1531" s="127"/>
      <c r="AB1531" s="127"/>
      <c r="AC1531" s="127"/>
      <c r="AD1531" s="127"/>
      <c r="AE1531" s="127"/>
      <c r="AF1531" s="127"/>
      <c r="AG1531" s="127"/>
      <c r="AH1531" s="127"/>
      <c r="AI1531" s="127"/>
      <c r="AJ1531" s="127"/>
      <c r="AK1531" s="127"/>
      <c r="AL1531" s="127"/>
      <c r="AM1531" s="127"/>
      <c r="AN1531" s="127"/>
      <c r="AO1531" s="127"/>
      <c r="AP1531" s="127"/>
    </row>
    <row r="1532" spans="25:42" x14ac:dyDescent="0.2">
      <c r="Y1532" s="127"/>
      <c r="Z1532" s="127"/>
      <c r="AA1532" s="127"/>
      <c r="AB1532" s="127"/>
      <c r="AC1532" s="127"/>
      <c r="AD1532" s="127"/>
      <c r="AE1532" s="127"/>
      <c r="AF1532" s="127"/>
      <c r="AG1532" s="127"/>
      <c r="AH1532" s="127"/>
      <c r="AI1532" s="127"/>
      <c r="AJ1532" s="127"/>
      <c r="AK1532" s="127"/>
      <c r="AL1532" s="127"/>
      <c r="AM1532" s="127"/>
      <c r="AN1532" s="127"/>
      <c r="AO1532" s="127"/>
      <c r="AP1532" s="127"/>
    </row>
    <row r="1533" spans="25:42" x14ac:dyDescent="0.2">
      <c r="Y1533" s="127"/>
      <c r="Z1533" s="127"/>
      <c r="AA1533" s="127"/>
      <c r="AB1533" s="127"/>
      <c r="AC1533" s="127"/>
      <c r="AD1533" s="127"/>
      <c r="AE1533" s="127"/>
      <c r="AF1533" s="127"/>
      <c r="AG1533" s="127"/>
      <c r="AH1533" s="127"/>
      <c r="AI1533" s="127"/>
      <c r="AJ1533" s="127"/>
      <c r="AK1533" s="127"/>
      <c r="AL1533" s="127"/>
      <c r="AM1533" s="127"/>
      <c r="AN1533" s="127"/>
      <c r="AO1533" s="127"/>
      <c r="AP1533" s="127"/>
    </row>
    <row r="1534" spans="25:42" x14ac:dyDescent="0.2">
      <c r="Y1534" s="127"/>
      <c r="Z1534" s="127"/>
      <c r="AA1534" s="127"/>
      <c r="AB1534" s="127"/>
      <c r="AC1534" s="127"/>
      <c r="AD1534" s="127"/>
      <c r="AE1534" s="127"/>
      <c r="AF1534" s="127"/>
      <c r="AG1534" s="127"/>
      <c r="AH1534" s="127"/>
      <c r="AI1534" s="127"/>
      <c r="AJ1534" s="127"/>
      <c r="AK1534" s="127"/>
      <c r="AL1534" s="127"/>
      <c r="AM1534" s="127"/>
      <c r="AN1534" s="127"/>
      <c r="AO1534" s="127"/>
      <c r="AP1534" s="127"/>
    </row>
    <row r="1535" spans="25:42" x14ac:dyDescent="0.2">
      <c r="Y1535" s="127"/>
      <c r="Z1535" s="127"/>
      <c r="AA1535" s="127"/>
      <c r="AB1535" s="127"/>
      <c r="AC1535" s="127"/>
      <c r="AD1535" s="127"/>
      <c r="AE1535" s="127"/>
      <c r="AF1535" s="127"/>
      <c r="AG1535" s="127"/>
      <c r="AH1535" s="127"/>
      <c r="AI1535" s="127"/>
      <c r="AJ1535" s="127"/>
      <c r="AK1535" s="127"/>
      <c r="AL1535" s="127"/>
      <c r="AM1535" s="127"/>
      <c r="AN1535" s="127"/>
      <c r="AO1535" s="127"/>
      <c r="AP1535" s="127"/>
    </row>
    <row r="1536" spans="25:42" x14ac:dyDescent="0.2">
      <c r="Y1536" s="127"/>
      <c r="Z1536" s="127"/>
      <c r="AA1536" s="127"/>
      <c r="AB1536" s="127"/>
      <c r="AC1536" s="127"/>
      <c r="AD1536" s="127"/>
      <c r="AE1536" s="127"/>
      <c r="AF1536" s="127"/>
      <c r="AG1536" s="127"/>
      <c r="AH1536" s="127"/>
      <c r="AI1536" s="127"/>
      <c r="AJ1536" s="127"/>
      <c r="AK1536" s="127"/>
      <c r="AL1536" s="127"/>
      <c r="AM1536" s="127"/>
      <c r="AN1536" s="127"/>
      <c r="AO1536" s="127"/>
      <c r="AP1536" s="127"/>
    </row>
    <row r="1537" spans="25:42" x14ac:dyDescent="0.2">
      <c r="Y1537" s="127"/>
      <c r="Z1537" s="127"/>
      <c r="AA1537" s="127"/>
      <c r="AB1537" s="127"/>
      <c r="AC1537" s="127"/>
      <c r="AD1537" s="127"/>
      <c r="AE1537" s="127"/>
      <c r="AF1537" s="127"/>
      <c r="AG1537" s="127"/>
      <c r="AH1537" s="127"/>
      <c r="AI1537" s="127"/>
      <c r="AJ1537" s="127"/>
      <c r="AK1537" s="127"/>
      <c r="AL1537" s="127"/>
      <c r="AM1537" s="127"/>
      <c r="AN1537" s="127"/>
      <c r="AO1537" s="127"/>
      <c r="AP1537" s="127"/>
    </row>
    <row r="1538" spans="25:42" x14ac:dyDescent="0.2">
      <c r="Y1538" s="127"/>
      <c r="Z1538" s="127"/>
      <c r="AA1538" s="127"/>
      <c r="AB1538" s="127"/>
      <c r="AC1538" s="127"/>
      <c r="AD1538" s="127"/>
      <c r="AE1538" s="127"/>
      <c r="AF1538" s="127"/>
      <c r="AG1538" s="127"/>
      <c r="AH1538" s="127"/>
      <c r="AI1538" s="127"/>
      <c r="AJ1538" s="127"/>
      <c r="AK1538" s="127"/>
      <c r="AL1538" s="127"/>
      <c r="AM1538" s="127"/>
      <c r="AN1538" s="127"/>
      <c r="AO1538" s="127"/>
      <c r="AP1538" s="127"/>
    </row>
    <row r="1539" spans="25:42" x14ac:dyDescent="0.2">
      <c r="Y1539" s="127"/>
      <c r="Z1539" s="127"/>
      <c r="AA1539" s="127"/>
      <c r="AB1539" s="127"/>
      <c r="AC1539" s="127"/>
      <c r="AD1539" s="127"/>
      <c r="AE1539" s="127"/>
      <c r="AF1539" s="127"/>
      <c r="AG1539" s="127"/>
      <c r="AH1539" s="127"/>
      <c r="AI1539" s="127"/>
      <c r="AJ1539" s="127"/>
      <c r="AK1539" s="127"/>
      <c r="AL1539" s="127"/>
      <c r="AM1539" s="127"/>
      <c r="AN1539" s="127"/>
      <c r="AO1539" s="127"/>
      <c r="AP1539" s="127"/>
    </row>
    <row r="1540" spans="25:42" x14ac:dyDescent="0.2">
      <c r="Y1540" s="127"/>
      <c r="Z1540" s="127"/>
      <c r="AA1540" s="127"/>
      <c r="AB1540" s="127"/>
      <c r="AC1540" s="127"/>
      <c r="AD1540" s="127"/>
      <c r="AE1540" s="127"/>
      <c r="AF1540" s="127"/>
      <c r="AG1540" s="127"/>
      <c r="AH1540" s="127"/>
      <c r="AI1540" s="127"/>
      <c r="AJ1540" s="127"/>
      <c r="AK1540" s="127"/>
      <c r="AL1540" s="127"/>
      <c r="AM1540" s="127"/>
      <c r="AN1540" s="127"/>
      <c r="AO1540" s="127"/>
      <c r="AP1540" s="127"/>
    </row>
    <row r="1541" spans="25:42" x14ac:dyDescent="0.2">
      <c r="Y1541" s="127"/>
      <c r="Z1541" s="127"/>
      <c r="AA1541" s="127"/>
      <c r="AB1541" s="127"/>
      <c r="AC1541" s="127"/>
      <c r="AD1541" s="127"/>
      <c r="AE1541" s="127"/>
      <c r="AF1541" s="127"/>
      <c r="AG1541" s="127"/>
      <c r="AH1541" s="127"/>
      <c r="AI1541" s="127"/>
      <c r="AJ1541" s="127"/>
      <c r="AK1541" s="127"/>
      <c r="AL1541" s="127"/>
      <c r="AM1541" s="127"/>
      <c r="AN1541" s="127"/>
      <c r="AO1541" s="127"/>
      <c r="AP1541" s="127"/>
    </row>
    <row r="1542" spans="25:42" x14ac:dyDescent="0.2">
      <c r="Y1542" s="127"/>
      <c r="Z1542" s="127"/>
      <c r="AA1542" s="127"/>
      <c r="AB1542" s="127"/>
      <c r="AC1542" s="127"/>
      <c r="AD1542" s="127"/>
      <c r="AE1542" s="127"/>
      <c r="AF1542" s="127"/>
      <c r="AG1542" s="127"/>
      <c r="AH1542" s="127"/>
      <c r="AI1542" s="127"/>
      <c r="AJ1542" s="127"/>
      <c r="AK1542" s="127"/>
      <c r="AL1542" s="127"/>
      <c r="AM1542" s="127"/>
      <c r="AN1542" s="127"/>
      <c r="AO1542" s="127"/>
      <c r="AP1542" s="127"/>
    </row>
    <row r="1543" spans="25:42" x14ac:dyDescent="0.2">
      <c r="Y1543" s="127"/>
      <c r="Z1543" s="127"/>
      <c r="AA1543" s="127"/>
      <c r="AB1543" s="127"/>
      <c r="AC1543" s="127"/>
      <c r="AD1543" s="127"/>
      <c r="AE1543" s="127"/>
      <c r="AF1543" s="127"/>
      <c r="AG1543" s="127"/>
      <c r="AH1543" s="127"/>
      <c r="AI1543" s="127"/>
      <c r="AJ1543" s="127"/>
      <c r="AK1543" s="127"/>
      <c r="AL1543" s="127"/>
      <c r="AM1543" s="127"/>
      <c r="AN1543" s="127"/>
      <c r="AO1543" s="127"/>
      <c r="AP1543" s="127"/>
    </row>
    <row r="1544" spans="25:42" x14ac:dyDescent="0.2">
      <c r="Y1544" s="127"/>
      <c r="Z1544" s="127"/>
      <c r="AA1544" s="127"/>
      <c r="AB1544" s="127"/>
      <c r="AC1544" s="127"/>
      <c r="AD1544" s="127"/>
      <c r="AE1544" s="127"/>
      <c r="AF1544" s="127"/>
      <c r="AG1544" s="127"/>
      <c r="AH1544" s="127"/>
      <c r="AI1544" s="127"/>
      <c r="AJ1544" s="127"/>
      <c r="AK1544" s="127"/>
      <c r="AL1544" s="127"/>
      <c r="AM1544" s="127"/>
      <c r="AN1544" s="127"/>
      <c r="AO1544" s="127"/>
      <c r="AP1544" s="127"/>
    </row>
    <row r="1545" spans="25:42" x14ac:dyDescent="0.2">
      <c r="Y1545" s="127"/>
      <c r="Z1545" s="127"/>
      <c r="AA1545" s="127"/>
      <c r="AB1545" s="127"/>
      <c r="AC1545" s="127"/>
      <c r="AD1545" s="127"/>
      <c r="AE1545" s="127"/>
      <c r="AF1545" s="127"/>
      <c r="AG1545" s="127"/>
      <c r="AH1545" s="127"/>
      <c r="AI1545" s="127"/>
      <c r="AJ1545" s="127"/>
      <c r="AK1545" s="127"/>
      <c r="AL1545" s="127"/>
      <c r="AM1545" s="127"/>
      <c r="AN1545" s="127"/>
      <c r="AO1545" s="127"/>
      <c r="AP1545" s="127"/>
    </row>
    <row r="1546" spans="25:42" x14ac:dyDescent="0.2">
      <c r="Y1546" s="127"/>
      <c r="Z1546" s="127"/>
      <c r="AA1546" s="127"/>
      <c r="AB1546" s="127"/>
      <c r="AC1546" s="127"/>
      <c r="AD1546" s="127"/>
      <c r="AE1546" s="127"/>
      <c r="AF1546" s="127"/>
      <c r="AG1546" s="127"/>
      <c r="AH1546" s="127"/>
      <c r="AI1546" s="127"/>
      <c r="AJ1546" s="127"/>
      <c r="AK1546" s="127"/>
      <c r="AL1546" s="127"/>
      <c r="AM1546" s="127"/>
      <c r="AN1546" s="127"/>
      <c r="AO1546" s="127"/>
      <c r="AP1546" s="127"/>
    </row>
    <row r="1547" spans="25:42" x14ac:dyDescent="0.2">
      <c r="Y1547" s="127"/>
      <c r="Z1547" s="127"/>
      <c r="AA1547" s="127"/>
      <c r="AB1547" s="127"/>
      <c r="AC1547" s="127"/>
      <c r="AD1547" s="127"/>
      <c r="AE1547" s="127"/>
      <c r="AF1547" s="127"/>
      <c r="AG1547" s="127"/>
      <c r="AH1547" s="127"/>
      <c r="AI1547" s="127"/>
      <c r="AJ1547" s="127"/>
      <c r="AK1547" s="127"/>
      <c r="AL1547" s="127"/>
      <c r="AM1547" s="127"/>
      <c r="AN1547" s="127"/>
      <c r="AO1547" s="127"/>
      <c r="AP1547" s="127"/>
    </row>
    <row r="1548" spans="25:42" x14ac:dyDescent="0.2">
      <c r="Y1548" s="127"/>
      <c r="Z1548" s="127"/>
      <c r="AA1548" s="127"/>
      <c r="AB1548" s="127"/>
      <c r="AC1548" s="127"/>
      <c r="AD1548" s="127"/>
      <c r="AE1548" s="127"/>
      <c r="AF1548" s="127"/>
      <c r="AG1548" s="127"/>
      <c r="AH1548" s="127"/>
      <c r="AI1548" s="127"/>
      <c r="AJ1548" s="127"/>
      <c r="AK1548" s="127"/>
      <c r="AL1548" s="127"/>
      <c r="AM1548" s="127"/>
      <c r="AN1548" s="127"/>
      <c r="AO1548" s="127"/>
      <c r="AP1548" s="127"/>
    </row>
    <row r="1549" spans="25:42" x14ac:dyDescent="0.2">
      <c r="Y1549" s="127"/>
      <c r="Z1549" s="127"/>
      <c r="AA1549" s="127"/>
      <c r="AB1549" s="127"/>
      <c r="AC1549" s="127"/>
      <c r="AD1549" s="127"/>
      <c r="AE1549" s="127"/>
      <c r="AF1549" s="127"/>
      <c r="AG1549" s="127"/>
      <c r="AH1549" s="127"/>
      <c r="AI1549" s="127"/>
      <c r="AJ1549" s="127"/>
      <c r="AK1549" s="127"/>
      <c r="AL1549" s="127"/>
      <c r="AM1549" s="127"/>
      <c r="AN1549" s="127"/>
      <c r="AO1549" s="127"/>
      <c r="AP1549" s="127"/>
    </row>
    <row r="1550" spans="25:42" x14ac:dyDescent="0.2">
      <c r="Y1550" s="127"/>
      <c r="Z1550" s="127"/>
      <c r="AA1550" s="127"/>
      <c r="AB1550" s="127"/>
      <c r="AC1550" s="127"/>
      <c r="AD1550" s="127"/>
      <c r="AE1550" s="127"/>
      <c r="AF1550" s="127"/>
      <c r="AG1550" s="127"/>
      <c r="AH1550" s="127"/>
      <c r="AI1550" s="127"/>
      <c r="AJ1550" s="127"/>
      <c r="AK1550" s="127"/>
      <c r="AL1550" s="127"/>
      <c r="AM1550" s="127"/>
      <c r="AN1550" s="127"/>
      <c r="AO1550" s="127"/>
      <c r="AP1550" s="127"/>
    </row>
    <row r="1551" spans="25:42" x14ac:dyDescent="0.2">
      <c r="Y1551" s="127"/>
      <c r="Z1551" s="127"/>
      <c r="AA1551" s="127"/>
      <c r="AB1551" s="127"/>
      <c r="AC1551" s="127"/>
      <c r="AD1551" s="127"/>
      <c r="AE1551" s="127"/>
      <c r="AF1551" s="127"/>
      <c r="AG1551" s="127"/>
      <c r="AH1551" s="127"/>
      <c r="AI1551" s="127"/>
      <c r="AJ1551" s="127"/>
      <c r="AK1551" s="127"/>
      <c r="AL1551" s="127"/>
      <c r="AM1551" s="127"/>
      <c r="AN1551" s="127"/>
      <c r="AO1551" s="127"/>
      <c r="AP1551" s="127"/>
    </row>
    <row r="1552" spans="25:42" x14ac:dyDescent="0.2">
      <c r="Y1552" s="127"/>
      <c r="Z1552" s="127"/>
      <c r="AA1552" s="127"/>
      <c r="AB1552" s="127"/>
      <c r="AC1552" s="127"/>
      <c r="AD1552" s="127"/>
      <c r="AE1552" s="127"/>
      <c r="AF1552" s="127"/>
      <c r="AG1552" s="127"/>
      <c r="AH1552" s="127"/>
      <c r="AI1552" s="127"/>
      <c r="AJ1552" s="127"/>
      <c r="AK1552" s="127"/>
      <c r="AL1552" s="127"/>
      <c r="AM1552" s="127"/>
      <c r="AN1552" s="127"/>
      <c r="AO1552" s="127"/>
      <c r="AP1552" s="127"/>
    </row>
    <row r="1553" spans="25:42" x14ac:dyDescent="0.2">
      <c r="Y1553" s="127"/>
      <c r="Z1553" s="127"/>
      <c r="AA1553" s="127"/>
      <c r="AB1553" s="127"/>
      <c r="AC1553" s="127"/>
      <c r="AD1553" s="127"/>
      <c r="AE1553" s="127"/>
      <c r="AF1553" s="127"/>
      <c r="AG1553" s="127"/>
      <c r="AH1553" s="127"/>
      <c r="AI1553" s="127"/>
      <c r="AJ1553" s="127"/>
      <c r="AK1553" s="127"/>
      <c r="AL1553" s="127"/>
      <c r="AM1553" s="127"/>
      <c r="AN1553" s="127"/>
      <c r="AO1553" s="127"/>
      <c r="AP1553" s="127"/>
    </row>
    <row r="1554" spans="25:42" x14ac:dyDescent="0.2">
      <c r="Y1554" s="127"/>
      <c r="Z1554" s="127"/>
      <c r="AA1554" s="127"/>
      <c r="AB1554" s="127"/>
      <c r="AC1554" s="127"/>
      <c r="AD1554" s="127"/>
      <c r="AE1554" s="127"/>
      <c r="AF1554" s="127"/>
      <c r="AG1554" s="127"/>
      <c r="AH1554" s="127"/>
      <c r="AI1554" s="127"/>
      <c r="AJ1554" s="127"/>
      <c r="AK1554" s="127"/>
      <c r="AL1554" s="127"/>
      <c r="AM1554" s="127"/>
      <c r="AN1554" s="127"/>
      <c r="AO1554" s="127"/>
      <c r="AP1554" s="127"/>
    </row>
    <row r="1555" spans="25:42" x14ac:dyDescent="0.2">
      <c r="Y1555" s="127"/>
      <c r="Z1555" s="127"/>
      <c r="AA1555" s="127"/>
      <c r="AB1555" s="127"/>
      <c r="AC1555" s="127"/>
      <c r="AD1555" s="127"/>
      <c r="AE1555" s="127"/>
      <c r="AF1555" s="127"/>
      <c r="AG1555" s="127"/>
      <c r="AH1555" s="127"/>
      <c r="AI1555" s="127"/>
      <c r="AJ1555" s="127"/>
      <c r="AK1555" s="127"/>
      <c r="AL1555" s="127"/>
      <c r="AM1555" s="127"/>
      <c r="AN1555" s="127"/>
      <c r="AO1555" s="127"/>
      <c r="AP1555" s="127"/>
    </row>
    <row r="1556" spans="25:42" x14ac:dyDescent="0.2">
      <c r="Y1556" s="127"/>
      <c r="Z1556" s="127"/>
      <c r="AA1556" s="127"/>
      <c r="AB1556" s="127"/>
      <c r="AC1556" s="127"/>
      <c r="AD1556" s="127"/>
      <c r="AE1556" s="127"/>
      <c r="AF1556" s="127"/>
      <c r="AG1556" s="127"/>
      <c r="AH1556" s="127"/>
      <c r="AI1556" s="127"/>
      <c r="AJ1556" s="127"/>
      <c r="AK1556" s="127"/>
      <c r="AL1556" s="127"/>
      <c r="AM1556" s="127"/>
      <c r="AN1556" s="127"/>
      <c r="AO1556" s="127"/>
      <c r="AP1556" s="127"/>
    </row>
    <row r="1557" spans="25:42" x14ac:dyDescent="0.2">
      <c r="Y1557" s="127"/>
      <c r="Z1557" s="127"/>
      <c r="AA1557" s="127"/>
      <c r="AB1557" s="127"/>
      <c r="AC1557" s="127"/>
      <c r="AD1557" s="127"/>
      <c r="AE1557" s="127"/>
      <c r="AF1557" s="127"/>
      <c r="AG1557" s="127"/>
      <c r="AH1557" s="127"/>
      <c r="AI1557" s="127"/>
      <c r="AJ1557" s="127"/>
      <c r="AK1557" s="127"/>
      <c r="AL1557" s="127"/>
      <c r="AM1557" s="127"/>
      <c r="AN1557" s="127"/>
      <c r="AO1557" s="127"/>
      <c r="AP1557" s="127"/>
    </row>
    <row r="1558" spans="25:42" x14ac:dyDescent="0.2">
      <c r="Y1558" s="127"/>
      <c r="Z1558" s="127"/>
      <c r="AA1558" s="127"/>
      <c r="AB1558" s="127"/>
      <c r="AC1558" s="127"/>
      <c r="AD1558" s="127"/>
      <c r="AE1558" s="127"/>
      <c r="AF1558" s="127"/>
      <c r="AG1558" s="127"/>
      <c r="AH1558" s="127"/>
      <c r="AI1558" s="127"/>
      <c r="AJ1558" s="127"/>
      <c r="AK1558" s="127"/>
      <c r="AL1558" s="127"/>
      <c r="AM1558" s="127"/>
      <c r="AN1558" s="127"/>
      <c r="AO1558" s="127"/>
      <c r="AP1558" s="127"/>
    </row>
    <row r="1559" spans="25:42" x14ac:dyDescent="0.2">
      <c r="Y1559" s="127"/>
      <c r="Z1559" s="127"/>
      <c r="AA1559" s="127"/>
      <c r="AB1559" s="127"/>
      <c r="AC1559" s="127"/>
      <c r="AD1559" s="127"/>
      <c r="AE1559" s="127"/>
      <c r="AF1559" s="127"/>
      <c r="AG1559" s="127"/>
      <c r="AH1559" s="127"/>
      <c r="AI1559" s="127"/>
      <c r="AJ1559" s="127"/>
      <c r="AK1559" s="127"/>
      <c r="AL1559" s="127"/>
      <c r="AM1559" s="127"/>
      <c r="AN1559" s="127"/>
      <c r="AO1559" s="127"/>
      <c r="AP1559" s="127"/>
    </row>
    <row r="1560" spans="25:42" x14ac:dyDescent="0.2">
      <c r="Y1560" s="127"/>
      <c r="Z1560" s="127"/>
      <c r="AA1560" s="127"/>
      <c r="AB1560" s="127"/>
      <c r="AC1560" s="127"/>
      <c r="AD1560" s="127"/>
      <c r="AE1560" s="127"/>
      <c r="AF1560" s="127"/>
      <c r="AG1560" s="127"/>
      <c r="AH1560" s="127"/>
      <c r="AI1560" s="127"/>
      <c r="AJ1560" s="127"/>
      <c r="AK1560" s="127"/>
      <c r="AL1560" s="127"/>
      <c r="AM1560" s="127"/>
      <c r="AN1560" s="127"/>
      <c r="AO1560" s="127"/>
      <c r="AP1560" s="127"/>
    </row>
    <row r="1561" spans="25:42" x14ac:dyDescent="0.2">
      <c r="Y1561" s="127"/>
      <c r="Z1561" s="127"/>
      <c r="AA1561" s="127"/>
      <c r="AB1561" s="127"/>
      <c r="AC1561" s="127"/>
      <c r="AD1561" s="127"/>
      <c r="AE1561" s="127"/>
      <c r="AF1561" s="127"/>
      <c r="AG1561" s="127"/>
      <c r="AH1561" s="127"/>
      <c r="AI1561" s="127"/>
      <c r="AJ1561" s="127"/>
      <c r="AK1561" s="127"/>
      <c r="AL1561" s="127"/>
      <c r="AM1561" s="127"/>
      <c r="AN1561" s="127"/>
      <c r="AO1561" s="127"/>
      <c r="AP1561" s="127"/>
    </row>
    <row r="1562" spans="25:42" x14ac:dyDescent="0.2">
      <c r="Y1562" s="127"/>
      <c r="Z1562" s="127"/>
      <c r="AA1562" s="127"/>
      <c r="AB1562" s="127"/>
      <c r="AC1562" s="127"/>
      <c r="AD1562" s="127"/>
      <c r="AE1562" s="127"/>
      <c r="AF1562" s="127"/>
      <c r="AG1562" s="127"/>
      <c r="AH1562" s="127"/>
      <c r="AI1562" s="127"/>
      <c r="AJ1562" s="127"/>
      <c r="AK1562" s="127"/>
      <c r="AL1562" s="127"/>
      <c r="AM1562" s="127"/>
      <c r="AN1562" s="127"/>
      <c r="AO1562" s="127"/>
      <c r="AP1562" s="127"/>
    </row>
    <row r="1563" spans="25:42" x14ac:dyDescent="0.2">
      <c r="Y1563" s="127"/>
      <c r="Z1563" s="127"/>
      <c r="AA1563" s="127"/>
      <c r="AB1563" s="127"/>
      <c r="AC1563" s="127"/>
      <c r="AD1563" s="127"/>
      <c r="AE1563" s="127"/>
      <c r="AF1563" s="127"/>
      <c r="AG1563" s="127"/>
      <c r="AH1563" s="127"/>
      <c r="AI1563" s="127"/>
      <c r="AJ1563" s="127"/>
      <c r="AK1563" s="127"/>
      <c r="AL1563" s="127"/>
      <c r="AM1563" s="127"/>
      <c r="AN1563" s="127"/>
      <c r="AO1563" s="127"/>
      <c r="AP1563" s="127"/>
    </row>
    <row r="1564" spans="25:42" x14ac:dyDescent="0.2">
      <c r="Y1564" s="127"/>
      <c r="Z1564" s="127"/>
      <c r="AA1564" s="127"/>
      <c r="AB1564" s="127"/>
      <c r="AC1564" s="127"/>
      <c r="AD1564" s="127"/>
      <c r="AE1564" s="127"/>
      <c r="AF1564" s="127"/>
      <c r="AG1564" s="127"/>
      <c r="AH1564" s="127"/>
      <c r="AI1564" s="127"/>
      <c r="AJ1564" s="127"/>
      <c r="AK1564" s="127"/>
      <c r="AL1564" s="127"/>
      <c r="AM1564" s="127"/>
      <c r="AN1564" s="127"/>
      <c r="AO1564" s="127"/>
      <c r="AP1564" s="127"/>
    </row>
    <row r="1565" spans="25:42" x14ac:dyDescent="0.2">
      <c r="Y1565" s="127"/>
      <c r="Z1565" s="127"/>
      <c r="AA1565" s="127"/>
      <c r="AB1565" s="127"/>
      <c r="AC1565" s="127"/>
      <c r="AD1565" s="127"/>
      <c r="AE1565" s="127"/>
      <c r="AF1565" s="127"/>
      <c r="AG1565" s="127"/>
      <c r="AH1565" s="127"/>
      <c r="AI1565" s="127"/>
      <c r="AJ1565" s="127"/>
      <c r="AK1565" s="127"/>
      <c r="AL1565" s="127"/>
      <c r="AM1565" s="127"/>
      <c r="AN1565" s="127"/>
      <c r="AO1565" s="127"/>
      <c r="AP1565" s="127"/>
    </row>
    <row r="1566" spans="25:42" x14ac:dyDescent="0.2">
      <c r="Y1566" s="127"/>
      <c r="Z1566" s="127"/>
      <c r="AA1566" s="127"/>
      <c r="AB1566" s="127"/>
      <c r="AC1566" s="127"/>
      <c r="AD1566" s="127"/>
      <c r="AE1566" s="127"/>
      <c r="AF1566" s="127"/>
      <c r="AG1566" s="127"/>
      <c r="AH1566" s="127"/>
      <c r="AI1566" s="127"/>
      <c r="AJ1566" s="127"/>
      <c r="AK1566" s="127"/>
      <c r="AL1566" s="127"/>
      <c r="AM1566" s="127"/>
      <c r="AN1566" s="127"/>
      <c r="AO1566" s="127"/>
      <c r="AP1566" s="127"/>
    </row>
    <row r="1567" spans="25:42" x14ac:dyDescent="0.2">
      <c r="Y1567" s="127"/>
      <c r="Z1567" s="127"/>
      <c r="AA1567" s="127"/>
      <c r="AB1567" s="127"/>
      <c r="AC1567" s="127"/>
      <c r="AD1567" s="127"/>
      <c r="AE1567" s="127"/>
      <c r="AF1567" s="127"/>
      <c r="AG1567" s="127"/>
      <c r="AH1567" s="127"/>
      <c r="AI1567" s="127"/>
      <c r="AJ1567" s="127"/>
      <c r="AK1567" s="127"/>
      <c r="AL1567" s="127"/>
      <c r="AM1567" s="127"/>
      <c r="AN1567" s="127"/>
      <c r="AO1567" s="127"/>
      <c r="AP1567" s="127"/>
    </row>
    <row r="1568" spans="25:42" x14ac:dyDescent="0.2">
      <c r="Y1568" s="127"/>
      <c r="Z1568" s="127"/>
      <c r="AA1568" s="127"/>
      <c r="AB1568" s="127"/>
      <c r="AC1568" s="127"/>
      <c r="AD1568" s="127"/>
      <c r="AE1568" s="127"/>
      <c r="AF1568" s="127"/>
      <c r="AG1568" s="127"/>
      <c r="AH1568" s="127"/>
      <c r="AI1568" s="127"/>
      <c r="AJ1568" s="127"/>
      <c r="AK1568" s="127"/>
      <c r="AL1568" s="127"/>
      <c r="AM1568" s="127"/>
      <c r="AN1568" s="127"/>
      <c r="AO1568" s="127"/>
      <c r="AP1568" s="127"/>
    </row>
    <row r="1569" spans="25:42" x14ac:dyDescent="0.2">
      <c r="Y1569" s="127"/>
      <c r="Z1569" s="127"/>
      <c r="AA1569" s="127"/>
      <c r="AB1569" s="127"/>
      <c r="AC1569" s="127"/>
      <c r="AD1569" s="127"/>
      <c r="AE1569" s="127"/>
      <c r="AF1569" s="127"/>
      <c r="AG1569" s="127"/>
      <c r="AH1569" s="127"/>
      <c r="AI1569" s="127"/>
      <c r="AJ1569" s="127"/>
      <c r="AK1569" s="127"/>
      <c r="AL1569" s="127"/>
      <c r="AM1569" s="127"/>
      <c r="AN1569" s="127"/>
      <c r="AO1569" s="127"/>
      <c r="AP1569" s="127"/>
    </row>
    <row r="1570" spans="25:42" x14ac:dyDescent="0.2">
      <c r="Y1570" s="127"/>
      <c r="Z1570" s="127"/>
      <c r="AA1570" s="127"/>
      <c r="AB1570" s="127"/>
      <c r="AC1570" s="127"/>
      <c r="AD1570" s="127"/>
      <c r="AE1570" s="127"/>
      <c r="AF1570" s="127"/>
      <c r="AG1570" s="127"/>
      <c r="AH1570" s="127"/>
      <c r="AI1570" s="127"/>
      <c r="AJ1570" s="127"/>
      <c r="AK1570" s="127"/>
      <c r="AL1570" s="127"/>
      <c r="AM1570" s="127"/>
      <c r="AN1570" s="127"/>
      <c r="AO1570" s="127"/>
      <c r="AP1570" s="127"/>
    </row>
    <row r="1571" spans="25:42" x14ac:dyDescent="0.2">
      <c r="Y1571" s="127"/>
      <c r="Z1571" s="127"/>
      <c r="AA1571" s="127"/>
      <c r="AB1571" s="127"/>
      <c r="AC1571" s="127"/>
      <c r="AD1571" s="127"/>
      <c r="AE1571" s="127"/>
      <c r="AF1571" s="127"/>
      <c r="AG1571" s="127"/>
      <c r="AH1571" s="127"/>
      <c r="AI1571" s="127"/>
      <c r="AJ1571" s="127"/>
      <c r="AK1571" s="127"/>
      <c r="AL1571" s="127"/>
      <c r="AM1571" s="127"/>
      <c r="AN1571" s="127"/>
      <c r="AO1571" s="127"/>
      <c r="AP1571" s="127"/>
    </row>
    <row r="1572" spans="25:42" x14ac:dyDescent="0.2">
      <c r="Y1572" s="127"/>
      <c r="Z1572" s="127"/>
      <c r="AA1572" s="127"/>
      <c r="AB1572" s="127"/>
      <c r="AC1572" s="127"/>
      <c r="AD1572" s="127"/>
      <c r="AE1572" s="127"/>
      <c r="AF1572" s="127"/>
      <c r="AG1572" s="127"/>
      <c r="AH1572" s="127"/>
      <c r="AI1572" s="127"/>
      <c r="AJ1572" s="127"/>
      <c r="AK1572" s="127"/>
      <c r="AL1572" s="127"/>
      <c r="AM1572" s="127"/>
      <c r="AN1572" s="127"/>
      <c r="AO1572" s="127"/>
      <c r="AP1572" s="127"/>
    </row>
    <row r="1573" spans="25:42" x14ac:dyDescent="0.2">
      <c r="Y1573" s="127"/>
      <c r="Z1573" s="127"/>
      <c r="AA1573" s="127"/>
      <c r="AB1573" s="127"/>
      <c r="AC1573" s="127"/>
      <c r="AD1573" s="127"/>
      <c r="AE1573" s="127"/>
      <c r="AF1573" s="127"/>
      <c r="AG1573" s="127"/>
      <c r="AH1573" s="127"/>
      <c r="AI1573" s="127"/>
      <c r="AJ1573" s="127"/>
      <c r="AK1573" s="127"/>
      <c r="AL1573" s="127"/>
      <c r="AM1573" s="127"/>
      <c r="AN1573" s="127"/>
      <c r="AO1573" s="127"/>
      <c r="AP1573" s="127"/>
    </row>
    <row r="1574" spans="25:42" x14ac:dyDescent="0.2">
      <c r="Y1574" s="127"/>
      <c r="Z1574" s="127"/>
      <c r="AA1574" s="127"/>
      <c r="AB1574" s="127"/>
      <c r="AC1574" s="127"/>
      <c r="AD1574" s="127"/>
      <c r="AE1574" s="127"/>
      <c r="AF1574" s="127"/>
      <c r="AG1574" s="127"/>
      <c r="AH1574" s="127"/>
      <c r="AI1574" s="127"/>
      <c r="AJ1574" s="127"/>
      <c r="AK1574" s="127"/>
      <c r="AL1574" s="127"/>
      <c r="AM1574" s="127"/>
      <c r="AN1574" s="127"/>
      <c r="AO1574" s="127"/>
      <c r="AP1574" s="127"/>
    </row>
    <row r="1575" spans="25:42" x14ac:dyDescent="0.2">
      <c r="Y1575" s="127"/>
      <c r="Z1575" s="127"/>
      <c r="AA1575" s="127"/>
      <c r="AB1575" s="127"/>
      <c r="AC1575" s="127"/>
      <c r="AD1575" s="127"/>
      <c r="AE1575" s="127"/>
      <c r="AF1575" s="127"/>
      <c r="AG1575" s="127"/>
      <c r="AH1575" s="127"/>
      <c r="AI1575" s="127"/>
      <c r="AJ1575" s="127"/>
      <c r="AK1575" s="127"/>
      <c r="AL1575" s="127"/>
      <c r="AM1575" s="127"/>
      <c r="AN1575" s="127"/>
      <c r="AO1575" s="127"/>
      <c r="AP1575" s="127"/>
    </row>
    <row r="1576" spans="25:42" x14ac:dyDescent="0.2">
      <c r="Y1576" s="127"/>
      <c r="Z1576" s="127"/>
      <c r="AA1576" s="127"/>
      <c r="AB1576" s="127"/>
      <c r="AC1576" s="127"/>
      <c r="AD1576" s="127"/>
      <c r="AE1576" s="127"/>
      <c r="AF1576" s="127"/>
      <c r="AG1576" s="127"/>
      <c r="AH1576" s="127"/>
      <c r="AI1576" s="127"/>
      <c r="AJ1576" s="127"/>
      <c r="AK1576" s="127"/>
      <c r="AL1576" s="127"/>
      <c r="AM1576" s="127"/>
      <c r="AN1576" s="127"/>
      <c r="AO1576" s="127"/>
      <c r="AP1576" s="127"/>
    </row>
    <row r="1577" spans="25:42" x14ac:dyDescent="0.2">
      <c r="Y1577" s="127"/>
      <c r="Z1577" s="127"/>
      <c r="AA1577" s="127"/>
      <c r="AB1577" s="127"/>
      <c r="AC1577" s="127"/>
      <c r="AD1577" s="127"/>
      <c r="AE1577" s="127"/>
      <c r="AF1577" s="127"/>
      <c r="AG1577" s="127"/>
      <c r="AH1577" s="127"/>
      <c r="AI1577" s="127"/>
      <c r="AJ1577" s="127"/>
      <c r="AK1577" s="127"/>
      <c r="AL1577" s="127"/>
      <c r="AM1577" s="127"/>
      <c r="AN1577" s="127"/>
      <c r="AO1577" s="127"/>
      <c r="AP1577" s="127"/>
    </row>
    <row r="1578" spans="25:42" x14ac:dyDescent="0.2">
      <c r="Y1578" s="127"/>
      <c r="Z1578" s="127"/>
      <c r="AA1578" s="127"/>
      <c r="AB1578" s="127"/>
      <c r="AC1578" s="127"/>
      <c r="AD1578" s="127"/>
      <c r="AE1578" s="127"/>
      <c r="AF1578" s="127"/>
      <c r="AG1578" s="127"/>
      <c r="AH1578" s="127"/>
      <c r="AI1578" s="127"/>
      <c r="AJ1578" s="127"/>
      <c r="AK1578" s="127"/>
      <c r="AL1578" s="127"/>
      <c r="AM1578" s="127"/>
      <c r="AN1578" s="127"/>
      <c r="AO1578" s="127"/>
      <c r="AP1578" s="127"/>
    </row>
    <row r="1579" spans="25:42" x14ac:dyDescent="0.2">
      <c r="Y1579" s="127"/>
      <c r="Z1579" s="127"/>
      <c r="AA1579" s="127"/>
      <c r="AB1579" s="127"/>
      <c r="AC1579" s="127"/>
      <c r="AD1579" s="127"/>
      <c r="AE1579" s="127"/>
      <c r="AF1579" s="127"/>
      <c r="AG1579" s="127"/>
      <c r="AH1579" s="127"/>
      <c r="AI1579" s="127"/>
      <c r="AJ1579" s="127"/>
      <c r="AK1579" s="127"/>
      <c r="AL1579" s="127"/>
      <c r="AM1579" s="127"/>
      <c r="AN1579" s="127"/>
      <c r="AO1579" s="127"/>
      <c r="AP1579" s="127"/>
    </row>
    <row r="1580" spans="25:42" x14ac:dyDescent="0.2">
      <c r="Y1580" s="127"/>
      <c r="Z1580" s="127"/>
      <c r="AA1580" s="127"/>
      <c r="AB1580" s="127"/>
      <c r="AC1580" s="127"/>
      <c r="AD1580" s="127"/>
      <c r="AE1580" s="127"/>
      <c r="AF1580" s="127"/>
      <c r="AG1580" s="127"/>
      <c r="AH1580" s="127"/>
      <c r="AI1580" s="127"/>
      <c r="AJ1580" s="127"/>
      <c r="AK1580" s="127"/>
      <c r="AL1580" s="127"/>
      <c r="AM1580" s="127"/>
      <c r="AN1580" s="127"/>
      <c r="AO1580" s="127"/>
      <c r="AP1580" s="127"/>
    </row>
    <row r="1581" spans="25:42" x14ac:dyDescent="0.2">
      <c r="Y1581" s="127"/>
      <c r="Z1581" s="127"/>
      <c r="AA1581" s="127"/>
      <c r="AB1581" s="127"/>
      <c r="AC1581" s="127"/>
      <c r="AD1581" s="127"/>
      <c r="AE1581" s="127"/>
      <c r="AF1581" s="127"/>
      <c r="AG1581" s="127"/>
      <c r="AH1581" s="127"/>
      <c r="AI1581" s="127"/>
      <c r="AJ1581" s="127"/>
      <c r="AK1581" s="127"/>
      <c r="AL1581" s="127"/>
      <c r="AM1581" s="127"/>
      <c r="AN1581" s="127"/>
      <c r="AO1581" s="127"/>
      <c r="AP1581" s="127"/>
    </row>
    <row r="1582" spans="25:42" x14ac:dyDescent="0.2">
      <c r="Y1582" s="127"/>
      <c r="Z1582" s="127"/>
      <c r="AA1582" s="127"/>
      <c r="AB1582" s="127"/>
      <c r="AC1582" s="127"/>
      <c r="AD1582" s="127"/>
      <c r="AE1582" s="127"/>
      <c r="AF1582" s="127"/>
      <c r="AG1582" s="127"/>
      <c r="AH1582" s="127"/>
      <c r="AI1582" s="127"/>
      <c r="AJ1582" s="127"/>
      <c r="AK1582" s="127"/>
      <c r="AL1582" s="127"/>
      <c r="AM1582" s="127"/>
      <c r="AN1582" s="127"/>
      <c r="AO1582" s="127"/>
      <c r="AP1582" s="127"/>
    </row>
    <row r="1583" spans="25:42" x14ac:dyDescent="0.2">
      <c r="Y1583" s="127"/>
      <c r="Z1583" s="127"/>
      <c r="AA1583" s="127"/>
      <c r="AB1583" s="127"/>
      <c r="AC1583" s="127"/>
      <c r="AD1583" s="127"/>
      <c r="AE1583" s="127"/>
      <c r="AF1583" s="127"/>
      <c r="AG1583" s="127"/>
      <c r="AH1583" s="127"/>
      <c r="AI1583" s="127"/>
      <c r="AJ1583" s="127"/>
      <c r="AK1583" s="127"/>
      <c r="AL1583" s="127"/>
      <c r="AM1583" s="127"/>
      <c r="AN1583" s="127"/>
      <c r="AO1583" s="127"/>
      <c r="AP1583" s="127"/>
    </row>
    <row r="1584" spans="25:42" x14ac:dyDescent="0.2">
      <c r="Y1584" s="127"/>
      <c r="Z1584" s="127"/>
      <c r="AA1584" s="127"/>
      <c r="AB1584" s="127"/>
      <c r="AC1584" s="127"/>
      <c r="AD1584" s="127"/>
      <c r="AE1584" s="127"/>
      <c r="AF1584" s="127"/>
      <c r="AG1584" s="127"/>
      <c r="AH1584" s="127"/>
      <c r="AI1584" s="127"/>
      <c r="AJ1584" s="127"/>
      <c r="AK1584" s="127"/>
      <c r="AL1584" s="127"/>
      <c r="AM1584" s="127"/>
      <c r="AN1584" s="127"/>
      <c r="AO1584" s="127"/>
      <c r="AP1584" s="127"/>
    </row>
    <row r="1585" spans="25:42" x14ac:dyDescent="0.2">
      <c r="Y1585" s="127"/>
      <c r="Z1585" s="127"/>
      <c r="AA1585" s="127"/>
      <c r="AB1585" s="127"/>
      <c r="AC1585" s="127"/>
      <c r="AD1585" s="127"/>
      <c r="AE1585" s="127"/>
      <c r="AF1585" s="127"/>
      <c r="AG1585" s="127"/>
      <c r="AH1585" s="127"/>
      <c r="AI1585" s="127"/>
      <c r="AJ1585" s="127"/>
      <c r="AK1585" s="127"/>
      <c r="AL1585" s="127"/>
      <c r="AM1585" s="127"/>
      <c r="AN1585" s="127"/>
      <c r="AO1585" s="127"/>
      <c r="AP1585" s="127"/>
    </row>
    <row r="1586" spans="25:42" x14ac:dyDescent="0.2">
      <c r="Y1586" s="127"/>
      <c r="Z1586" s="127"/>
      <c r="AA1586" s="127"/>
      <c r="AB1586" s="127"/>
      <c r="AC1586" s="127"/>
      <c r="AD1586" s="127"/>
      <c r="AE1586" s="127"/>
      <c r="AF1586" s="127"/>
      <c r="AG1586" s="127"/>
      <c r="AH1586" s="127"/>
      <c r="AI1586" s="127"/>
      <c r="AJ1586" s="127"/>
      <c r="AK1586" s="127"/>
      <c r="AL1586" s="127"/>
      <c r="AM1586" s="127"/>
      <c r="AN1586" s="127"/>
      <c r="AO1586" s="127"/>
      <c r="AP1586" s="127"/>
    </row>
    <row r="1587" spans="25:42" x14ac:dyDescent="0.2">
      <c r="Y1587" s="127"/>
      <c r="Z1587" s="127"/>
      <c r="AA1587" s="127"/>
      <c r="AB1587" s="127"/>
      <c r="AC1587" s="127"/>
      <c r="AD1587" s="127"/>
      <c r="AE1587" s="127"/>
      <c r="AF1587" s="127"/>
      <c r="AG1587" s="127"/>
      <c r="AH1587" s="127"/>
      <c r="AI1587" s="127"/>
      <c r="AJ1587" s="127"/>
      <c r="AK1587" s="127"/>
      <c r="AL1587" s="127"/>
      <c r="AM1587" s="127"/>
      <c r="AN1587" s="127"/>
      <c r="AO1587" s="127"/>
      <c r="AP1587" s="127"/>
    </row>
    <row r="1588" spans="25:42" x14ac:dyDescent="0.2">
      <c r="Y1588" s="127"/>
      <c r="Z1588" s="127"/>
      <c r="AA1588" s="127"/>
      <c r="AB1588" s="127"/>
      <c r="AC1588" s="127"/>
      <c r="AD1588" s="127"/>
      <c r="AE1588" s="127"/>
      <c r="AF1588" s="127"/>
      <c r="AG1588" s="127"/>
      <c r="AH1588" s="127"/>
      <c r="AI1588" s="127"/>
      <c r="AJ1588" s="127"/>
      <c r="AK1588" s="127"/>
      <c r="AL1588" s="127"/>
      <c r="AM1588" s="127"/>
      <c r="AN1588" s="127"/>
      <c r="AO1588" s="127"/>
      <c r="AP1588" s="127"/>
    </row>
    <row r="1589" spans="25:42" x14ac:dyDescent="0.2">
      <c r="Y1589" s="127"/>
      <c r="Z1589" s="127"/>
      <c r="AA1589" s="127"/>
      <c r="AB1589" s="127"/>
      <c r="AC1589" s="127"/>
      <c r="AD1589" s="127"/>
      <c r="AE1589" s="127"/>
      <c r="AF1589" s="127"/>
      <c r="AG1589" s="127"/>
      <c r="AH1589" s="127"/>
      <c r="AI1589" s="127"/>
      <c r="AJ1589" s="127"/>
      <c r="AK1589" s="127"/>
      <c r="AL1589" s="127"/>
      <c r="AM1589" s="127"/>
      <c r="AN1589" s="127"/>
      <c r="AO1589" s="127"/>
      <c r="AP1589" s="127"/>
    </row>
    <row r="1590" spans="25:42" x14ac:dyDescent="0.2">
      <c r="Y1590" s="127"/>
      <c r="Z1590" s="127"/>
      <c r="AA1590" s="127"/>
      <c r="AB1590" s="127"/>
      <c r="AC1590" s="127"/>
      <c r="AD1590" s="127"/>
      <c r="AE1590" s="127"/>
      <c r="AF1590" s="127"/>
      <c r="AG1590" s="127"/>
      <c r="AH1590" s="127"/>
      <c r="AI1590" s="127"/>
      <c r="AJ1590" s="127"/>
      <c r="AK1590" s="127"/>
      <c r="AL1590" s="127"/>
      <c r="AM1590" s="127"/>
      <c r="AN1590" s="127"/>
      <c r="AO1590" s="127"/>
      <c r="AP1590" s="127"/>
    </row>
    <row r="1591" spans="25:42" x14ac:dyDescent="0.2">
      <c r="Y1591" s="127"/>
      <c r="Z1591" s="127"/>
      <c r="AA1591" s="127"/>
      <c r="AB1591" s="127"/>
      <c r="AC1591" s="127"/>
      <c r="AD1591" s="127"/>
      <c r="AE1591" s="127"/>
      <c r="AF1591" s="127"/>
      <c r="AG1591" s="127"/>
      <c r="AH1591" s="127"/>
      <c r="AI1591" s="127"/>
      <c r="AJ1591" s="127"/>
      <c r="AK1591" s="127"/>
      <c r="AL1591" s="127"/>
      <c r="AM1591" s="127"/>
      <c r="AN1591" s="127"/>
      <c r="AO1591" s="127"/>
      <c r="AP1591" s="127"/>
    </row>
    <row r="1592" spans="25:42" x14ac:dyDescent="0.2">
      <c r="Y1592" s="127"/>
      <c r="Z1592" s="127"/>
      <c r="AA1592" s="127"/>
      <c r="AB1592" s="127"/>
      <c r="AC1592" s="127"/>
      <c r="AD1592" s="127"/>
      <c r="AE1592" s="127"/>
      <c r="AF1592" s="127"/>
      <c r="AG1592" s="127"/>
      <c r="AH1592" s="127"/>
      <c r="AI1592" s="127"/>
      <c r="AJ1592" s="127"/>
      <c r="AK1592" s="127"/>
      <c r="AL1592" s="127"/>
      <c r="AM1592" s="127"/>
      <c r="AN1592" s="127"/>
      <c r="AO1592" s="127"/>
      <c r="AP1592" s="127"/>
    </row>
    <row r="1593" spans="25:42" x14ac:dyDescent="0.2">
      <c r="Y1593" s="127"/>
      <c r="Z1593" s="127"/>
      <c r="AA1593" s="127"/>
      <c r="AB1593" s="127"/>
      <c r="AC1593" s="127"/>
      <c r="AD1593" s="127"/>
      <c r="AE1593" s="127"/>
      <c r="AF1593" s="127"/>
      <c r="AG1593" s="127"/>
      <c r="AH1593" s="127"/>
      <c r="AI1593" s="127"/>
      <c r="AJ1593" s="127"/>
      <c r="AK1593" s="127"/>
      <c r="AL1593" s="127"/>
      <c r="AM1593" s="127"/>
      <c r="AN1593" s="127"/>
      <c r="AO1593" s="127"/>
      <c r="AP1593" s="127"/>
    </row>
    <row r="1594" spans="25:42" x14ac:dyDescent="0.2">
      <c r="Y1594" s="127"/>
      <c r="Z1594" s="127"/>
      <c r="AA1594" s="127"/>
      <c r="AB1594" s="127"/>
      <c r="AC1594" s="127"/>
      <c r="AD1594" s="127"/>
      <c r="AE1594" s="127"/>
      <c r="AF1594" s="127"/>
      <c r="AG1594" s="127"/>
      <c r="AH1594" s="127"/>
      <c r="AI1594" s="127"/>
      <c r="AJ1594" s="127"/>
      <c r="AK1594" s="127"/>
      <c r="AL1594" s="127"/>
      <c r="AM1594" s="127"/>
      <c r="AN1594" s="127"/>
      <c r="AO1594" s="127"/>
      <c r="AP1594" s="127"/>
    </row>
    <row r="1595" spans="25:42" x14ac:dyDescent="0.2">
      <c r="Y1595" s="127"/>
      <c r="Z1595" s="127"/>
      <c r="AA1595" s="127"/>
      <c r="AB1595" s="127"/>
      <c r="AC1595" s="127"/>
      <c r="AD1595" s="127"/>
      <c r="AE1595" s="127"/>
      <c r="AF1595" s="127"/>
      <c r="AG1595" s="127"/>
      <c r="AH1595" s="127"/>
      <c r="AI1595" s="127"/>
      <c r="AJ1595" s="127"/>
      <c r="AK1595" s="127"/>
      <c r="AL1595" s="127"/>
      <c r="AM1595" s="127"/>
      <c r="AN1595" s="127"/>
      <c r="AO1595" s="127"/>
      <c r="AP1595" s="127"/>
    </row>
    <row r="1596" spans="25:42" x14ac:dyDescent="0.2">
      <c r="Y1596" s="127"/>
      <c r="Z1596" s="127"/>
      <c r="AA1596" s="127"/>
      <c r="AB1596" s="127"/>
      <c r="AC1596" s="127"/>
      <c r="AD1596" s="127"/>
      <c r="AE1596" s="127"/>
      <c r="AF1596" s="127"/>
      <c r="AG1596" s="127"/>
      <c r="AH1596" s="127"/>
      <c r="AI1596" s="127"/>
      <c r="AJ1596" s="127"/>
      <c r="AK1596" s="127"/>
      <c r="AL1596" s="127"/>
      <c r="AM1596" s="127"/>
      <c r="AN1596" s="127"/>
      <c r="AO1596" s="127"/>
      <c r="AP1596" s="127"/>
    </row>
    <row r="1597" spans="25:42" x14ac:dyDescent="0.2">
      <c r="Y1597" s="127"/>
      <c r="Z1597" s="127"/>
      <c r="AA1597" s="127"/>
      <c r="AB1597" s="127"/>
      <c r="AC1597" s="127"/>
      <c r="AD1597" s="127"/>
      <c r="AE1597" s="127"/>
      <c r="AF1597" s="127"/>
      <c r="AG1597" s="127"/>
      <c r="AH1597" s="127"/>
      <c r="AI1597" s="127"/>
      <c r="AJ1597" s="127"/>
      <c r="AK1597" s="127"/>
      <c r="AL1597" s="127"/>
      <c r="AM1597" s="127"/>
      <c r="AN1597" s="127"/>
      <c r="AO1597" s="127"/>
      <c r="AP1597" s="127"/>
    </row>
    <row r="1598" spans="25:42" x14ac:dyDescent="0.2">
      <c r="Y1598" s="127"/>
      <c r="Z1598" s="127"/>
      <c r="AA1598" s="127"/>
      <c r="AB1598" s="127"/>
      <c r="AC1598" s="127"/>
      <c r="AD1598" s="127"/>
      <c r="AE1598" s="127"/>
      <c r="AF1598" s="127"/>
      <c r="AG1598" s="127"/>
      <c r="AH1598" s="127"/>
      <c r="AI1598" s="127"/>
      <c r="AJ1598" s="127"/>
      <c r="AK1598" s="127"/>
      <c r="AL1598" s="127"/>
      <c r="AM1598" s="127"/>
      <c r="AN1598" s="127"/>
      <c r="AO1598" s="127"/>
      <c r="AP1598" s="127"/>
    </row>
    <row r="1599" spans="25:42" x14ac:dyDescent="0.2">
      <c r="Y1599" s="127"/>
      <c r="Z1599" s="127"/>
      <c r="AA1599" s="127"/>
      <c r="AB1599" s="127"/>
      <c r="AC1599" s="127"/>
      <c r="AD1599" s="127"/>
      <c r="AE1599" s="127"/>
      <c r="AF1599" s="127"/>
      <c r="AG1599" s="127"/>
      <c r="AH1599" s="127"/>
      <c r="AI1599" s="127"/>
      <c r="AJ1599" s="127"/>
      <c r="AK1599" s="127"/>
      <c r="AL1599" s="127"/>
      <c r="AM1599" s="127"/>
      <c r="AN1599" s="127"/>
      <c r="AO1599" s="127"/>
      <c r="AP1599" s="127"/>
    </row>
    <row r="1600" spans="25:42" x14ac:dyDescent="0.2">
      <c r="Y1600" s="127"/>
      <c r="Z1600" s="127"/>
      <c r="AA1600" s="127"/>
      <c r="AB1600" s="127"/>
      <c r="AC1600" s="127"/>
      <c r="AD1600" s="127"/>
      <c r="AE1600" s="127"/>
      <c r="AF1600" s="127"/>
      <c r="AG1600" s="127"/>
      <c r="AH1600" s="127"/>
      <c r="AI1600" s="127"/>
      <c r="AJ1600" s="127"/>
      <c r="AK1600" s="127"/>
      <c r="AL1600" s="127"/>
      <c r="AM1600" s="127"/>
      <c r="AN1600" s="127"/>
      <c r="AO1600" s="127"/>
      <c r="AP1600" s="127"/>
    </row>
    <row r="1601" spans="25:42" x14ac:dyDescent="0.2">
      <c r="Y1601" s="127"/>
      <c r="Z1601" s="127"/>
      <c r="AA1601" s="127"/>
      <c r="AB1601" s="127"/>
      <c r="AC1601" s="127"/>
      <c r="AD1601" s="127"/>
      <c r="AE1601" s="127"/>
      <c r="AF1601" s="127"/>
      <c r="AG1601" s="127"/>
      <c r="AH1601" s="127"/>
      <c r="AI1601" s="127"/>
      <c r="AJ1601" s="127"/>
      <c r="AK1601" s="127"/>
      <c r="AL1601" s="127"/>
      <c r="AM1601" s="127"/>
      <c r="AN1601" s="127"/>
      <c r="AO1601" s="127"/>
      <c r="AP1601" s="127"/>
    </row>
    <row r="1602" spans="25:42" x14ac:dyDescent="0.2">
      <c r="Y1602" s="127"/>
      <c r="Z1602" s="127"/>
      <c r="AA1602" s="127"/>
      <c r="AB1602" s="127"/>
      <c r="AC1602" s="127"/>
      <c r="AD1602" s="127"/>
      <c r="AE1602" s="127"/>
      <c r="AF1602" s="127"/>
      <c r="AG1602" s="127"/>
      <c r="AH1602" s="127"/>
      <c r="AI1602" s="127"/>
      <c r="AJ1602" s="127"/>
      <c r="AK1602" s="127"/>
      <c r="AL1602" s="127"/>
      <c r="AM1602" s="127"/>
      <c r="AN1602" s="127"/>
      <c r="AO1602" s="127"/>
      <c r="AP1602" s="127"/>
    </row>
    <row r="1603" spans="25:42" x14ac:dyDescent="0.2">
      <c r="Y1603" s="127"/>
      <c r="Z1603" s="127"/>
      <c r="AA1603" s="127"/>
      <c r="AB1603" s="127"/>
      <c r="AC1603" s="127"/>
      <c r="AD1603" s="127"/>
      <c r="AE1603" s="127"/>
      <c r="AF1603" s="127"/>
      <c r="AG1603" s="127"/>
      <c r="AH1603" s="127"/>
      <c r="AI1603" s="127"/>
      <c r="AJ1603" s="127"/>
      <c r="AK1603" s="127"/>
      <c r="AL1603" s="127"/>
      <c r="AM1603" s="127"/>
      <c r="AN1603" s="127"/>
      <c r="AO1603" s="127"/>
      <c r="AP1603" s="127"/>
    </row>
    <row r="1604" spans="25:42" x14ac:dyDescent="0.2">
      <c r="Y1604" s="127"/>
      <c r="Z1604" s="127"/>
      <c r="AA1604" s="127"/>
      <c r="AB1604" s="127"/>
      <c r="AC1604" s="127"/>
      <c r="AD1604" s="127"/>
      <c r="AE1604" s="127"/>
      <c r="AF1604" s="127"/>
      <c r="AG1604" s="127"/>
      <c r="AH1604" s="127"/>
      <c r="AI1604" s="127"/>
      <c r="AJ1604" s="127"/>
      <c r="AK1604" s="127"/>
      <c r="AL1604" s="127"/>
      <c r="AM1604" s="127"/>
      <c r="AN1604" s="127"/>
      <c r="AO1604" s="127"/>
      <c r="AP1604" s="127"/>
    </row>
    <row r="1605" spans="25:42" x14ac:dyDescent="0.2">
      <c r="Y1605" s="127"/>
      <c r="Z1605" s="127"/>
      <c r="AA1605" s="127"/>
      <c r="AB1605" s="127"/>
      <c r="AC1605" s="127"/>
      <c r="AD1605" s="127"/>
      <c r="AE1605" s="127"/>
      <c r="AF1605" s="127"/>
      <c r="AG1605" s="127"/>
      <c r="AH1605" s="127"/>
      <c r="AI1605" s="127"/>
      <c r="AJ1605" s="127"/>
      <c r="AK1605" s="127"/>
      <c r="AL1605" s="127"/>
      <c r="AM1605" s="127"/>
      <c r="AN1605" s="127"/>
      <c r="AO1605" s="127"/>
      <c r="AP1605" s="127"/>
    </row>
    <row r="1606" spans="25:42" x14ac:dyDescent="0.2">
      <c r="Y1606" s="127"/>
      <c r="Z1606" s="127"/>
      <c r="AA1606" s="127"/>
      <c r="AB1606" s="127"/>
      <c r="AC1606" s="127"/>
      <c r="AD1606" s="127"/>
      <c r="AE1606" s="127"/>
      <c r="AF1606" s="127"/>
      <c r="AG1606" s="127"/>
      <c r="AH1606" s="127"/>
      <c r="AI1606" s="127"/>
      <c r="AJ1606" s="127"/>
      <c r="AK1606" s="127"/>
      <c r="AL1606" s="127"/>
      <c r="AM1606" s="127"/>
      <c r="AN1606" s="127"/>
      <c r="AO1606" s="127"/>
      <c r="AP1606" s="127"/>
    </row>
    <row r="1607" spans="25:42" x14ac:dyDescent="0.2">
      <c r="Y1607" s="127"/>
      <c r="Z1607" s="127"/>
      <c r="AA1607" s="127"/>
      <c r="AB1607" s="127"/>
      <c r="AC1607" s="127"/>
      <c r="AD1607" s="127"/>
      <c r="AE1607" s="127"/>
      <c r="AF1607" s="127"/>
      <c r="AG1607" s="127"/>
      <c r="AH1607" s="127"/>
      <c r="AI1607" s="127"/>
      <c r="AJ1607" s="127"/>
      <c r="AK1607" s="127"/>
      <c r="AL1607" s="127"/>
      <c r="AM1607" s="127"/>
      <c r="AN1607" s="127"/>
      <c r="AO1607" s="127"/>
      <c r="AP1607" s="127"/>
    </row>
    <row r="1608" spans="25:42" x14ac:dyDescent="0.2">
      <c r="Y1608" s="127"/>
      <c r="Z1608" s="127"/>
      <c r="AA1608" s="127"/>
      <c r="AB1608" s="127"/>
      <c r="AC1608" s="127"/>
      <c r="AD1608" s="127"/>
      <c r="AE1608" s="127"/>
      <c r="AF1608" s="127"/>
      <c r="AG1608" s="127"/>
      <c r="AH1608" s="127"/>
      <c r="AI1608" s="127"/>
      <c r="AJ1608" s="127"/>
      <c r="AK1608" s="127"/>
      <c r="AL1608" s="127"/>
      <c r="AM1608" s="127"/>
      <c r="AN1608" s="127"/>
      <c r="AO1608" s="127"/>
      <c r="AP1608" s="127"/>
    </row>
    <row r="1609" spans="25:42" x14ac:dyDescent="0.2">
      <c r="Y1609" s="127"/>
      <c r="Z1609" s="127"/>
      <c r="AA1609" s="127"/>
      <c r="AB1609" s="127"/>
      <c r="AC1609" s="127"/>
      <c r="AD1609" s="127"/>
      <c r="AE1609" s="127"/>
      <c r="AF1609" s="127"/>
      <c r="AG1609" s="127"/>
      <c r="AH1609" s="127"/>
      <c r="AI1609" s="127"/>
      <c r="AJ1609" s="127"/>
      <c r="AK1609" s="127"/>
      <c r="AL1609" s="127"/>
      <c r="AM1609" s="127"/>
      <c r="AN1609" s="127"/>
      <c r="AO1609" s="127"/>
      <c r="AP1609" s="127"/>
    </row>
    <row r="1610" spans="25:42" x14ac:dyDescent="0.2">
      <c r="Y1610" s="127"/>
      <c r="Z1610" s="127"/>
      <c r="AA1610" s="127"/>
      <c r="AB1610" s="127"/>
      <c r="AC1610" s="127"/>
      <c r="AD1610" s="127"/>
      <c r="AE1610" s="127"/>
      <c r="AF1610" s="127"/>
      <c r="AG1610" s="127"/>
      <c r="AH1610" s="127"/>
      <c r="AI1610" s="127"/>
      <c r="AJ1610" s="127"/>
      <c r="AK1610" s="127"/>
      <c r="AL1610" s="127"/>
      <c r="AM1610" s="127"/>
      <c r="AN1610" s="127"/>
      <c r="AO1610" s="127"/>
      <c r="AP1610" s="127"/>
    </row>
    <row r="1611" spans="25:42" x14ac:dyDescent="0.2">
      <c r="Y1611" s="127"/>
      <c r="Z1611" s="127"/>
      <c r="AA1611" s="127"/>
      <c r="AB1611" s="127"/>
      <c r="AC1611" s="127"/>
      <c r="AD1611" s="127"/>
      <c r="AE1611" s="127"/>
      <c r="AF1611" s="127"/>
      <c r="AG1611" s="127"/>
      <c r="AH1611" s="127"/>
      <c r="AI1611" s="127"/>
      <c r="AJ1611" s="127"/>
      <c r="AK1611" s="127"/>
      <c r="AL1611" s="127"/>
      <c r="AM1611" s="127"/>
      <c r="AN1611" s="127"/>
      <c r="AO1611" s="127"/>
      <c r="AP1611" s="127"/>
    </row>
    <row r="1612" spans="25:42" x14ac:dyDescent="0.2">
      <c r="Y1612" s="127"/>
      <c r="Z1612" s="127"/>
      <c r="AA1612" s="127"/>
      <c r="AB1612" s="127"/>
      <c r="AC1612" s="127"/>
      <c r="AD1612" s="127"/>
      <c r="AE1612" s="127"/>
      <c r="AF1612" s="127"/>
      <c r="AG1612" s="127"/>
      <c r="AH1612" s="127"/>
      <c r="AI1612" s="127"/>
      <c r="AJ1612" s="127"/>
      <c r="AK1612" s="127"/>
      <c r="AL1612" s="127"/>
      <c r="AM1612" s="127"/>
      <c r="AN1612" s="127"/>
      <c r="AO1612" s="127"/>
      <c r="AP1612" s="127"/>
    </row>
    <row r="1613" spans="25:42" x14ac:dyDescent="0.2">
      <c r="Y1613" s="127"/>
      <c r="Z1613" s="127"/>
      <c r="AA1613" s="127"/>
      <c r="AB1613" s="127"/>
      <c r="AC1613" s="127"/>
      <c r="AD1613" s="127"/>
      <c r="AE1613" s="127"/>
      <c r="AF1613" s="127"/>
      <c r="AG1613" s="127"/>
      <c r="AH1613" s="127"/>
      <c r="AI1613" s="127"/>
      <c r="AJ1613" s="127"/>
      <c r="AK1613" s="127"/>
      <c r="AL1613" s="127"/>
      <c r="AM1613" s="127"/>
      <c r="AN1613" s="127"/>
      <c r="AO1613" s="127"/>
      <c r="AP1613" s="127"/>
    </row>
    <row r="1614" spans="25:42" x14ac:dyDescent="0.2">
      <c r="Y1614" s="127"/>
      <c r="Z1614" s="127"/>
      <c r="AA1614" s="127"/>
      <c r="AB1614" s="127"/>
      <c r="AC1614" s="127"/>
      <c r="AD1614" s="127"/>
      <c r="AE1614" s="127"/>
      <c r="AF1614" s="127"/>
      <c r="AG1614" s="127"/>
      <c r="AH1614" s="127"/>
      <c r="AI1614" s="127"/>
      <c r="AJ1614" s="127"/>
      <c r="AK1614" s="127"/>
      <c r="AL1614" s="127"/>
      <c r="AM1614" s="127"/>
      <c r="AN1614" s="127"/>
      <c r="AO1614" s="127"/>
      <c r="AP1614" s="127"/>
    </row>
    <row r="1615" spans="25:42" x14ac:dyDescent="0.2">
      <c r="Y1615" s="127"/>
      <c r="Z1615" s="127"/>
      <c r="AA1615" s="127"/>
      <c r="AB1615" s="127"/>
      <c r="AC1615" s="127"/>
      <c r="AD1615" s="127"/>
      <c r="AE1615" s="127"/>
      <c r="AF1615" s="127"/>
      <c r="AG1615" s="127"/>
      <c r="AH1615" s="127"/>
      <c r="AI1615" s="127"/>
      <c r="AJ1615" s="127"/>
      <c r="AK1615" s="127"/>
      <c r="AL1615" s="127"/>
      <c r="AM1615" s="127"/>
      <c r="AN1615" s="127"/>
      <c r="AO1615" s="127"/>
      <c r="AP1615" s="127"/>
    </row>
    <row r="1616" spans="25:42" x14ac:dyDescent="0.2">
      <c r="Y1616" s="127"/>
      <c r="Z1616" s="127"/>
      <c r="AA1616" s="127"/>
      <c r="AB1616" s="127"/>
      <c r="AC1616" s="127"/>
      <c r="AD1616" s="127"/>
      <c r="AE1616" s="127"/>
      <c r="AF1616" s="127"/>
      <c r="AG1616" s="127"/>
      <c r="AH1616" s="127"/>
      <c r="AI1616" s="127"/>
      <c r="AJ1616" s="127"/>
      <c r="AK1616" s="127"/>
      <c r="AL1616" s="127"/>
      <c r="AM1616" s="127"/>
      <c r="AN1616" s="127"/>
      <c r="AO1616" s="127"/>
      <c r="AP1616" s="127"/>
    </row>
    <row r="1617" spans="25:42" x14ac:dyDescent="0.2">
      <c r="Y1617" s="127"/>
      <c r="Z1617" s="127"/>
      <c r="AA1617" s="127"/>
      <c r="AB1617" s="127"/>
      <c r="AC1617" s="127"/>
      <c r="AD1617" s="127"/>
      <c r="AE1617" s="127"/>
      <c r="AF1617" s="127"/>
      <c r="AG1617" s="127"/>
      <c r="AH1617" s="127"/>
      <c r="AI1617" s="127"/>
      <c r="AJ1617" s="127"/>
      <c r="AK1617" s="127"/>
      <c r="AL1617" s="127"/>
      <c r="AM1617" s="127"/>
      <c r="AN1617" s="127"/>
      <c r="AO1617" s="127"/>
      <c r="AP1617" s="127"/>
    </row>
    <row r="1618" spans="25:42" x14ac:dyDescent="0.2">
      <c r="Y1618" s="127"/>
      <c r="Z1618" s="127"/>
      <c r="AA1618" s="127"/>
      <c r="AB1618" s="127"/>
      <c r="AC1618" s="127"/>
      <c r="AD1618" s="127"/>
      <c r="AE1618" s="127"/>
      <c r="AF1618" s="127"/>
      <c r="AG1618" s="127"/>
      <c r="AH1618" s="127"/>
      <c r="AI1618" s="127"/>
      <c r="AJ1618" s="127"/>
      <c r="AK1618" s="127"/>
      <c r="AL1618" s="127"/>
      <c r="AM1618" s="127"/>
      <c r="AN1618" s="127"/>
      <c r="AO1618" s="127"/>
      <c r="AP1618" s="127"/>
    </row>
    <row r="1619" spans="25:42" x14ac:dyDescent="0.2">
      <c r="Y1619" s="127"/>
      <c r="Z1619" s="127"/>
      <c r="AA1619" s="127"/>
      <c r="AB1619" s="127"/>
      <c r="AC1619" s="127"/>
      <c r="AD1619" s="127"/>
      <c r="AE1619" s="127"/>
      <c r="AF1619" s="127"/>
      <c r="AG1619" s="127"/>
      <c r="AH1619" s="127"/>
      <c r="AI1619" s="127"/>
      <c r="AJ1619" s="127"/>
      <c r="AK1619" s="127"/>
      <c r="AL1619" s="127"/>
      <c r="AM1619" s="127"/>
      <c r="AN1619" s="127"/>
      <c r="AO1619" s="127"/>
      <c r="AP1619" s="127"/>
    </row>
    <row r="1620" spans="25:42" x14ac:dyDescent="0.2">
      <c r="Y1620" s="127"/>
      <c r="Z1620" s="127"/>
      <c r="AA1620" s="127"/>
      <c r="AB1620" s="127"/>
      <c r="AC1620" s="127"/>
      <c r="AD1620" s="127"/>
      <c r="AE1620" s="127"/>
      <c r="AF1620" s="127"/>
      <c r="AG1620" s="127"/>
      <c r="AH1620" s="127"/>
      <c r="AI1620" s="127"/>
      <c r="AJ1620" s="127"/>
      <c r="AK1620" s="127"/>
      <c r="AL1620" s="127"/>
      <c r="AM1620" s="127"/>
      <c r="AN1620" s="127"/>
      <c r="AO1620" s="127"/>
      <c r="AP1620" s="127"/>
    </row>
    <row r="1621" spans="25:42" x14ac:dyDescent="0.2">
      <c r="Y1621" s="127"/>
      <c r="Z1621" s="127"/>
      <c r="AA1621" s="127"/>
      <c r="AB1621" s="127"/>
      <c r="AC1621" s="127"/>
      <c r="AD1621" s="127"/>
      <c r="AE1621" s="127"/>
      <c r="AF1621" s="127"/>
      <c r="AG1621" s="127"/>
      <c r="AH1621" s="127"/>
      <c r="AI1621" s="127"/>
      <c r="AJ1621" s="127"/>
      <c r="AK1621" s="127"/>
      <c r="AL1621" s="127"/>
      <c r="AM1621" s="127"/>
      <c r="AN1621" s="127"/>
      <c r="AO1621" s="127"/>
      <c r="AP1621" s="127"/>
    </row>
    <row r="1622" spans="25:42" x14ac:dyDescent="0.2">
      <c r="Y1622" s="127"/>
      <c r="Z1622" s="127"/>
      <c r="AA1622" s="127"/>
      <c r="AB1622" s="127"/>
      <c r="AC1622" s="127"/>
      <c r="AD1622" s="127"/>
      <c r="AE1622" s="127"/>
      <c r="AF1622" s="127"/>
      <c r="AG1622" s="127"/>
      <c r="AH1622" s="127"/>
      <c r="AI1622" s="127"/>
      <c r="AJ1622" s="127"/>
      <c r="AK1622" s="127"/>
      <c r="AL1622" s="127"/>
      <c r="AM1622" s="127"/>
      <c r="AN1622" s="127"/>
      <c r="AO1622" s="127"/>
      <c r="AP1622" s="127"/>
    </row>
    <row r="1623" spans="25:42" x14ac:dyDescent="0.2">
      <c r="Y1623" s="127"/>
      <c r="Z1623" s="127"/>
      <c r="AA1623" s="127"/>
      <c r="AB1623" s="127"/>
      <c r="AC1623" s="127"/>
      <c r="AD1623" s="127"/>
      <c r="AE1623" s="127"/>
      <c r="AF1623" s="127"/>
      <c r="AG1623" s="127"/>
      <c r="AH1623" s="127"/>
      <c r="AI1623" s="127"/>
      <c r="AJ1623" s="127"/>
      <c r="AK1623" s="127"/>
      <c r="AL1623" s="127"/>
      <c r="AM1623" s="127"/>
      <c r="AN1623" s="127"/>
      <c r="AO1623" s="127"/>
      <c r="AP1623" s="127"/>
    </row>
    <row r="1624" spans="25:42" x14ac:dyDescent="0.2">
      <c r="Y1624" s="127"/>
      <c r="Z1624" s="127"/>
      <c r="AA1624" s="127"/>
      <c r="AB1624" s="127"/>
      <c r="AC1624" s="127"/>
      <c r="AD1624" s="127"/>
      <c r="AE1624" s="127"/>
      <c r="AF1624" s="127"/>
      <c r="AG1624" s="127"/>
      <c r="AH1624" s="127"/>
      <c r="AI1624" s="127"/>
      <c r="AJ1624" s="127"/>
      <c r="AK1624" s="127"/>
      <c r="AL1624" s="127"/>
      <c r="AM1624" s="127"/>
      <c r="AN1624" s="127"/>
      <c r="AO1624" s="127"/>
      <c r="AP1624" s="127"/>
    </row>
    <row r="1625" spans="25:42" x14ac:dyDescent="0.2">
      <c r="Y1625" s="127"/>
      <c r="Z1625" s="127"/>
      <c r="AA1625" s="127"/>
      <c r="AB1625" s="127"/>
      <c r="AC1625" s="127"/>
      <c r="AD1625" s="127"/>
      <c r="AE1625" s="127"/>
      <c r="AF1625" s="127"/>
      <c r="AG1625" s="127"/>
      <c r="AH1625" s="127"/>
      <c r="AI1625" s="127"/>
      <c r="AJ1625" s="127"/>
      <c r="AK1625" s="127"/>
      <c r="AL1625" s="127"/>
      <c r="AM1625" s="127"/>
      <c r="AN1625" s="127"/>
      <c r="AO1625" s="127"/>
      <c r="AP1625" s="127"/>
    </row>
    <row r="1626" spans="25:42" x14ac:dyDescent="0.2">
      <c r="Y1626" s="127"/>
      <c r="Z1626" s="127"/>
      <c r="AA1626" s="127"/>
      <c r="AB1626" s="127"/>
      <c r="AC1626" s="127"/>
      <c r="AD1626" s="127"/>
      <c r="AE1626" s="127"/>
      <c r="AF1626" s="127"/>
      <c r="AG1626" s="127"/>
      <c r="AH1626" s="127"/>
      <c r="AI1626" s="127"/>
      <c r="AJ1626" s="127"/>
      <c r="AK1626" s="127"/>
      <c r="AL1626" s="127"/>
      <c r="AM1626" s="127"/>
      <c r="AN1626" s="127"/>
      <c r="AO1626" s="127"/>
      <c r="AP1626" s="127"/>
    </row>
    <row r="1627" spans="25:42" x14ac:dyDescent="0.2">
      <c r="Y1627" s="127"/>
      <c r="Z1627" s="127"/>
      <c r="AA1627" s="127"/>
      <c r="AB1627" s="127"/>
      <c r="AC1627" s="127"/>
      <c r="AD1627" s="127"/>
      <c r="AE1627" s="127"/>
      <c r="AF1627" s="127"/>
      <c r="AG1627" s="127"/>
      <c r="AH1627" s="127"/>
      <c r="AI1627" s="127"/>
      <c r="AJ1627" s="127"/>
      <c r="AK1627" s="127"/>
      <c r="AL1627" s="127"/>
      <c r="AM1627" s="127"/>
      <c r="AN1627" s="127"/>
      <c r="AO1627" s="127"/>
      <c r="AP1627" s="127"/>
    </row>
    <row r="1628" spans="25:42" x14ac:dyDescent="0.2">
      <c r="Y1628" s="127"/>
      <c r="Z1628" s="127"/>
      <c r="AA1628" s="127"/>
      <c r="AB1628" s="127"/>
      <c r="AC1628" s="127"/>
      <c r="AD1628" s="127"/>
      <c r="AE1628" s="127"/>
      <c r="AF1628" s="127"/>
      <c r="AG1628" s="127"/>
      <c r="AH1628" s="127"/>
      <c r="AI1628" s="127"/>
      <c r="AJ1628" s="127"/>
      <c r="AK1628" s="127"/>
      <c r="AL1628" s="127"/>
      <c r="AM1628" s="127"/>
      <c r="AN1628" s="127"/>
      <c r="AO1628" s="127"/>
      <c r="AP1628" s="127"/>
    </row>
    <row r="1629" spans="25:42" x14ac:dyDescent="0.2">
      <c r="Y1629" s="127"/>
      <c r="Z1629" s="127"/>
      <c r="AA1629" s="127"/>
      <c r="AB1629" s="127"/>
      <c r="AC1629" s="127"/>
      <c r="AD1629" s="127"/>
      <c r="AE1629" s="127"/>
      <c r="AF1629" s="127"/>
      <c r="AG1629" s="127"/>
      <c r="AH1629" s="127"/>
      <c r="AI1629" s="127"/>
      <c r="AJ1629" s="127"/>
      <c r="AK1629" s="127"/>
      <c r="AL1629" s="127"/>
      <c r="AM1629" s="127"/>
      <c r="AN1629" s="127"/>
      <c r="AO1629" s="127"/>
      <c r="AP1629" s="127"/>
    </row>
    <row r="1630" spans="25:42" x14ac:dyDescent="0.2">
      <c r="Y1630" s="127"/>
      <c r="Z1630" s="127"/>
      <c r="AA1630" s="127"/>
      <c r="AB1630" s="127"/>
      <c r="AC1630" s="127"/>
      <c r="AD1630" s="127"/>
      <c r="AE1630" s="127"/>
      <c r="AF1630" s="127"/>
      <c r="AG1630" s="127"/>
      <c r="AH1630" s="127"/>
      <c r="AI1630" s="127"/>
      <c r="AJ1630" s="127"/>
      <c r="AK1630" s="127"/>
      <c r="AL1630" s="127"/>
      <c r="AM1630" s="127"/>
      <c r="AN1630" s="127"/>
      <c r="AO1630" s="127"/>
      <c r="AP1630" s="127"/>
    </row>
    <row r="1631" spans="25:42" x14ac:dyDescent="0.2">
      <c r="Y1631" s="127"/>
      <c r="Z1631" s="127"/>
      <c r="AA1631" s="127"/>
      <c r="AB1631" s="127"/>
      <c r="AC1631" s="127"/>
      <c r="AD1631" s="127"/>
      <c r="AE1631" s="127"/>
      <c r="AF1631" s="127"/>
      <c r="AG1631" s="127"/>
      <c r="AH1631" s="127"/>
      <c r="AI1631" s="127"/>
      <c r="AJ1631" s="127"/>
      <c r="AK1631" s="127"/>
      <c r="AL1631" s="127"/>
      <c r="AM1631" s="127"/>
      <c r="AN1631" s="127"/>
      <c r="AO1631" s="127"/>
      <c r="AP1631" s="127"/>
    </row>
    <row r="1632" spans="25:42" x14ac:dyDescent="0.2">
      <c r="Y1632" s="127"/>
      <c r="Z1632" s="127"/>
      <c r="AA1632" s="127"/>
      <c r="AB1632" s="127"/>
      <c r="AC1632" s="127"/>
      <c r="AD1632" s="127"/>
      <c r="AE1632" s="127"/>
      <c r="AF1632" s="127"/>
      <c r="AG1632" s="127"/>
      <c r="AH1632" s="127"/>
      <c r="AI1632" s="127"/>
      <c r="AJ1632" s="127"/>
      <c r="AK1632" s="127"/>
      <c r="AL1632" s="127"/>
      <c r="AM1632" s="127"/>
      <c r="AN1632" s="127"/>
      <c r="AO1632" s="127"/>
      <c r="AP1632" s="127"/>
    </row>
    <row r="1633" spans="25:42" x14ac:dyDescent="0.2">
      <c r="Y1633" s="127"/>
      <c r="Z1633" s="127"/>
      <c r="AA1633" s="127"/>
      <c r="AB1633" s="127"/>
      <c r="AC1633" s="127"/>
      <c r="AD1633" s="127"/>
      <c r="AE1633" s="127"/>
      <c r="AF1633" s="127"/>
      <c r="AG1633" s="127"/>
      <c r="AH1633" s="127"/>
      <c r="AI1633" s="127"/>
      <c r="AJ1633" s="127"/>
      <c r="AK1633" s="127"/>
      <c r="AL1633" s="127"/>
      <c r="AM1633" s="127"/>
      <c r="AN1633" s="127"/>
      <c r="AO1633" s="127"/>
      <c r="AP1633" s="127"/>
    </row>
    <row r="1634" spans="25:42" x14ac:dyDescent="0.2">
      <c r="Y1634" s="127"/>
      <c r="Z1634" s="127"/>
      <c r="AA1634" s="127"/>
      <c r="AB1634" s="127"/>
      <c r="AC1634" s="127"/>
      <c r="AD1634" s="127"/>
      <c r="AE1634" s="127"/>
      <c r="AF1634" s="127"/>
      <c r="AG1634" s="127"/>
      <c r="AH1634" s="127"/>
      <c r="AI1634" s="127"/>
      <c r="AJ1634" s="127"/>
      <c r="AK1634" s="127"/>
      <c r="AL1634" s="127"/>
      <c r="AM1634" s="127"/>
      <c r="AN1634" s="127"/>
      <c r="AO1634" s="127"/>
      <c r="AP1634" s="127"/>
    </row>
    <row r="1635" spans="25:42" x14ac:dyDescent="0.2">
      <c r="Y1635" s="127"/>
      <c r="Z1635" s="127"/>
      <c r="AA1635" s="127"/>
      <c r="AB1635" s="127"/>
      <c r="AC1635" s="127"/>
      <c r="AD1635" s="127"/>
      <c r="AE1635" s="127"/>
      <c r="AF1635" s="127"/>
      <c r="AG1635" s="127"/>
      <c r="AH1635" s="127"/>
      <c r="AI1635" s="127"/>
      <c r="AJ1635" s="127"/>
      <c r="AK1635" s="127"/>
      <c r="AL1635" s="127"/>
      <c r="AM1635" s="127"/>
      <c r="AN1635" s="127"/>
      <c r="AO1635" s="127"/>
      <c r="AP1635" s="127"/>
    </row>
    <row r="1636" spans="25:42" x14ac:dyDescent="0.2">
      <c r="Y1636" s="127"/>
      <c r="Z1636" s="127"/>
      <c r="AA1636" s="127"/>
      <c r="AB1636" s="127"/>
      <c r="AC1636" s="127"/>
      <c r="AD1636" s="127"/>
      <c r="AE1636" s="127"/>
      <c r="AF1636" s="127"/>
      <c r="AG1636" s="127"/>
      <c r="AH1636" s="127"/>
      <c r="AI1636" s="127"/>
      <c r="AJ1636" s="127"/>
      <c r="AK1636" s="127"/>
      <c r="AL1636" s="127"/>
      <c r="AM1636" s="127"/>
      <c r="AN1636" s="127"/>
      <c r="AO1636" s="127"/>
      <c r="AP1636" s="127"/>
    </row>
    <row r="1637" spans="25:42" x14ac:dyDescent="0.2">
      <c r="Y1637" s="127"/>
      <c r="Z1637" s="127"/>
      <c r="AA1637" s="127"/>
      <c r="AB1637" s="127"/>
      <c r="AC1637" s="127"/>
      <c r="AD1637" s="127"/>
      <c r="AE1637" s="127"/>
      <c r="AF1637" s="127"/>
      <c r="AG1637" s="127"/>
      <c r="AH1637" s="127"/>
      <c r="AI1637" s="127"/>
      <c r="AJ1637" s="127"/>
      <c r="AK1637" s="127"/>
      <c r="AL1637" s="127"/>
      <c r="AM1637" s="127"/>
      <c r="AN1637" s="127"/>
      <c r="AO1637" s="127"/>
      <c r="AP1637" s="127"/>
    </row>
    <row r="1638" spans="25:42" x14ac:dyDescent="0.2">
      <c r="Y1638" s="127"/>
      <c r="Z1638" s="127"/>
      <c r="AA1638" s="127"/>
      <c r="AB1638" s="127"/>
      <c r="AC1638" s="127"/>
      <c r="AD1638" s="127"/>
      <c r="AE1638" s="127"/>
      <c r="AF1638" s="127"/>
      <c r="AG1638" s="127"/>
      <c r="AH1638" s="127"/>
      <c r="AI1638" s="127"/>
      <c r="AJ1638" s="127"/>
      <c r="AK1638" s="127"/>
      <c r="AL1638" s="127"/>
      <c r="AM1638" s="127"/>
      <c r="AN1638" s="127"/>
      <c r="AO1638" s="127"/>
      <c r="AP1638" s="127"/>
    </row>
    <row r="1639" spans="25:42" x14ac:dyDescent="0.2">
      <c r="Y1639" s="127"/>
      <c r="Z1639" s="127"/>
      <c r="AA1639" s="127"/>
      <c r="AB1639" s="127"/>
      <c r="AC1639" s="127"/>
      <c r="AD1639" s="127"/>
      <c r="AE1639" s="127"/>
      <c r="AF1639" s="127"/>
      <c r="AG1639" s="127"/>
      <c r="AH1639" s="127"/>
      <c r="AI1639" s="127"/>
      <c r="AJ1639" s="127"/>
      <c r="AK1639" s="127"/>
      <c r="AL1639" s="127"/>
      <c r="AM1639" s="127"/>
      <c r="AN1639" s="127"/>
      <c r="AO1639" s="127"/>
      <c r="AP1639" s="127"/>
    </row>
    <row r="1640" spans="25:42" x14ac:dyDescent="0.2">
      <c r="Y1640" s="127"/>
      <c r="Z1640" s="127"/>
      <c r="AA1640" s="127"/>
      <c r="AB1640" s="127"/>
      <c r="AC1640" s="127"/>
      <c r="AD1640" s="127"/>
      <c r="AE1640" s="127"/>
      <c r="AF1640" s="127"/>
      <c r="AG1640" s="127"/>
      <c r="AH1640" s="127"/>
      <c r="AI1640" s="127"/>
      <c r="AJ1640" s="127"/>
      <c r="AK1640" s="127"/>
      <c r="AL1640" s="127"/>
      <c r="AM1640" s="127"/>
      <c r="AN1640" s="127"/>
      <c r="AO1640" s="127"/>
      <c r="AP1640" s="127"/>
    </row>
    <row r="1641" spans="25:42" x14ac:dyDescent="0.2">
      <c r="Y1641" s="127"/>
      <c r="Z1641" s="127"/>
      <c r="AA1641" s="127"/>
      <c r="AB1641" s="127"/>
      <c r="AC1641" s="127"/>
      <c r="AD1641" s="127"/>
      <c r="AE1641" s="127"/>
      <c r="AF1641" s="127"/>
      <c r="AG1641" s="127"/>
      <c r="AH1641" s="127"/>
      <c r="AI1641" s="127"/>
      <c r="AJ1641" s="127"/>
      <c r="AK1641" s="127"/>
      <c r="AL1641" s="127"/>
      <c r="AM1641" s="127"/>
      <c r="AN1641" s="127"/>
      <c r="AO1641" s="127"/>
      <c r="AP1641" s="127"/>
    </row>
    <row r="1642" spans="25:42" x14ac:dyDescent="0.2">
      <c r="Y1642" s="127"/>
      <c r="Z1642" s="127"/>
      <c r="AA1642" s="127"/>
      <c r="AB1642" s="127"/>
      <c r="AC1642" s="127"/>
      <c r="AD1642" s="127"/>
      <c r="AE1642" s="127"/>
      <c r="AF1642" s="127"/>
      <c r="AG1642" s="127"/>
      <c r="AH1642" s="127"/>
      <c r="AI1642" s="127"/>
      <c r="AJ1642" s="127"/>
      <c r="AK1642" s="127"/>
      <c r="AL1642" s="127"/>
      <c r="AM1642" s="127"/>
      <c r="AN1642" s="127"/>
      <c r="AO1642" s="127"/>
      <c r="AP1642" s="127"/>
    </row>
    <row r="1643" spans="25:42" x14ac:dyDescent="0.2">
      <c r="Y1643" s="127"/>
      <c r="Z1643" s="127"/>
      <c r="AA1643" s="127"/>
      <c r="AB1643" s="127"/>
      <c r="AC1643" s="127"/>
      <c r="AD1643" s="127"/>
      <c r="AE1643" s="127"/>
      <c r="AF1643" s="127"/>
      <c r="AG1643" s="127"/>
      <c r="AH1643" s="127"/>
      <c r="AI1643" s="127"/>
      <c r="AJ1643" s="127"/>
      <c r="AK1643" s="127"/>
      <c r="AL1643" s="127"/>
      <c r="AM1643" s="127"/>
      <c r="AN1643" s="127"/>
      <c r="AO1643" s="127"/>
      <c r="AP1643" s="127"/>
    </row>
    <row r="1644" spans="25:42" x14ac:dyDescent="0.2">
      <c r="Y1644" s="127"/>
      <c r="Z1644" s="127"/>
      <c r="AA1644" s="127"/>
      <c r="AB1644" s="127"/>
      <c r="AC1644" s="127"/>
      <c r="AD1644" s="127"/>
      <c r="AE1644" s="127"/>
      <c r="AF1644" s="127"/>
      <c r="AG1644" s="127"/>
      <c r="AH1644" s="127"/>
      <c r="AI1644" s="127"/>
      <c r="AJ1644" s="127"/>
      <c r="AK1644" s="127"/>
      <c r="AL1644" s="127"/>
      <c r="AM1644" s="127"/>
      <c r="AN1644" s="127"/>
      <c r="AO1644" s="127"/>
      <c r="AP1644" s="127"/>
    </row>
    <row r="1645" spans="25:42" x14ac:dyDescent="0.2">
      <c r="Y1645" s="127"/>
      <c r="Z1645" s="127"/>
      <c r="AA1645" s="127"/>
      <c r="AB1645" s="127"/>
      <c r="AC1645" s="127"/>
      <c r="AD1645" s="127"/>
      <c r="AE1645" s="127"/>
      <c r="AF1645" s="127"/>
      <c r="AG1645" s="127"/>
      <c r="AH1645" s="127"/>
      <c r="AI1645" s="127"/>
      <c r="AJ1645" s="127"/>
      <c r="AK1645" s="127"/>
      <c r="AL1645" s="127"/>
      <c r="AM1645" s="127"/>
      <c r="AN1645" s="127"/>
      <c r="AO1645" s="127"/>
      <c r="AP1645" s="127"/>
    </row>
    <row r="1646" spans="25:42" x14ac:dyDescent="0.2">
      <c r="Y1646" s="127"/>
      <c r="Z1646" s="127"/>
      <c r="AA1646" s="127"/>
      <c r="AB1646" s="127"/>
      <c r="AC1646" s="127"/>
      <c r="AD1646" s="127"/>
      <c r="AE1646" s="127"/>
      <c r="AF1646" s="127"/>
      <c r="AG1646" s="127"/>
      <c r="AH1646" s="127"/>
      <c r="AI1646" s="127"/>
      <c r="AJ1646" s="127"/>
      <c r="AK1646" s="127"/>
      <c r="AL1646" s="127"/>
      <c r="AM1646" s="127"/>
      <c r="AN1646" s="127"/>
      <c r="AO1646" s="127"/>
      <c r="AP1646" s="127"/>
    </row>
    <row r="1647" spans="25:42" x14ac:dyDescent="0.2">
      <c r="Y1647" s="127"/>
      <c r="Z1647" s="127"/>
      <c r="AA1647" s="127"/>
      <c r="AB1647" s="127"/>
      <c r="AC1647" s="127"/>
      <c r="AD1647" s="127"/>
      <c r="AE1647" s="127"/>
      <c r="AF1647" s="127"/>
      <c r="AG1647" s="127"/>
      <c r="AH1647" s="127"/>
      <c r="AI1647" s="127"/>
      <c r="AJ1647" s="127"/>
      <c r="AK1647" s="127"/>
      <c r="AL1647" s="127"/>
      <c r="AM1647" s="127"/>
      <c r="AN1647" s="127"/>
      <c r="AO1647" s="127"/>
      <c r="AP1647" s="127"/>
    </row>
    <row r="1648" spans="25:42" x14ac:dyDescent="0.2">
      <c r="Y1648" s="127"/>
      <c r="Z1648" s="127"/>
      <c r="AA1648" s="127"/>
      <c r="AB1648" s="127"/>
      <c r="AC1648" s="127"/>
      <c r="AD1648" s="127"/>
      <c r="AE1648" s="127"/>
      <c r="AF1648" s="127"/>
      <c r="AG1648" s="127"/>
      <c r="AH1648" s="127"/>
      <c r="AI1648" s="127"/>
      <c r="AJ1648" s="127"/>
      <c r="AK1648" s="127"/>
      <c r="AL1648" s="127"/>
      <c r="AM1648" s="127"/>
      <c r="AN1648" s="127"/>
      <c r="AO1648" s="127"/>
      <c r="AP1648" s="127"/>
    </row>
    <row r="1649" spans="25:42" x14ac:dyDescent="0.2">
      <c r="Y1649" s="127"/>
      <c r="Z1649" s="127"/>
      <c r="AA1649" s="127"/>
      <c r="AB1649" s="127"/>
      <c r="AC1649" s="127"/>
      <c r="AD1649" s="127"/>
      <c r="AE1649" s="127"/>
      <c r="AF1649" s="127"/>
      <c r="AG1649" s="127"/>
      <c r="AH1649" s="127"/>
      <c r="AI1649" s="127"/>
      <c r="AJ1649" s="127"/>
      <c r="AK1649" s="127"/>
      <c r="AL1649" s="127"/>
      <c r="AM1649" s="127"/>
      <c r="AN1649" s="127"/>
      <c r="AO1649" s="127"/>
      <c r="AP1649" s="127"/>
    </row>
    <row r="1650" spans="25:42" x14ac:dyDescent="0.2">
      <c r="Y1650" s="127"/>
      <c r="Z1650" s="127"/>
      <c r="AA1650" s="127"/>
      <c r="AB1650" s="127"/>
      <c r="AC1650" s="127"/>
      <c r="AD1650" s="127"/>
      <c r="AE1650" s="127"/>
      <c r="AF1650" s="127"/>
      <c r="AG1650" s="127"/>
      <c r="AH1650" s="127"/>
      <c r="AI1650" s="127"/>
      <c r="AJ1650" s="127"/>
      <c r="AK1650" s="127"/>
      <c r="AL1650" s="127"/>
      <c r="AM1650" s="127"/>
      <c r="AN1650" s="127"/>
      <c r="AO1650" s="127"/>
      <c r="AP1650" s="127"/>
    </row>
    <row r="1651" spans="25:42" x14ac:dyDescent="0.2">
      <c r="Y1651" s="127"/>
      <c r="Z1651" s="127"/>
      <c r="AA1651" s="127"/>
      <c r="AB1651" s="127"/>
      <c r="AC1651" s="127"/>
      <c r="AD1651" s="127"/>
      <c r="AE1651" s="127"/>
      <c r="AF1651" s="127"/>
      <c r="AG1651" s="127"/>
      <c r="AH1651" s="127"/>
      <c r="AI1651" s="127"/>
      <c r="AJ1651" s="127"/>
      <c r="AK1651" s="127"/>
      <c r="AL1651" s="127"/>
      <c r="AM1651" s="127"/>
      <c r="AN1651" s="127"/>
      <c r="AO1651" s="127"/>
      <c r="AP1651" s="127"/>
    </row>
    <row r="1652" spans="25:42" x14ac:dyDescent="0.2">
      <c r="Y1652" s="127"/>
      <c r="Z1652" s="127"/>
      <c r="AA1652" s="127"/>
      <c r="AB1652" s="127"/>
      <c r="AC1652" s="127"/>
      <c r="AD1652" s="127"/>
      <c r="AE1652" s="127"/>
      <c r="AF1652" s="127"/>
      <c r="AG1652" s="127"/>
      <c r="AH1652" s="127"/>
      <c r="AI1652" s="127"/>
      <c r="AJ1652" s="127"/>
      <c r="AK1652" s="127"/>
      <c r="AL1652" s="127"/>
      <c r="AM1652" s="127"/>
      <c r="AN1652" s="127"/>
      <c r="AO1652" s="127"/>
      <c r="AP1652" s="127"/>
    </row>
    <row r="1653" spans="25:42" x14ac:dyDescent="0.2">
      <c r="Y1653" s="127"/>
      <c r="Z1653" s="127"/>
      <c r="AA1653" s="127"/>
      <c r="AB1653" s="127"/>
      <c r="AC1653" s="127"/>
      <c r="AD1653" s="127"/>
      <c r="AE1653" s="127"/>
      <c r="AF1653" s="127"/>
      <c r="AG1653" s="127"/>
      <c r="AH1653" s="127"/>
      <c r="AI1653" s="127"/>
      <c r="AJ1653" s="127"/>
      <c r="AK1653" s="127"/>
      <c r="AL1653" s="127"/>
      <c r="AM1653" s="127"/>
      <c r="AN1653" s="127"/>
      <c r="AO1653" s="127"/>
      <c r="AP1653" s="127"/>
    </row>
    <row r="1654" spans="25:42" x14ac:dyDescent="0.2">
      <c r="Y1654" s="127"/>
      <c r="Z1654" s="127"/>
      <c r="AA1654" s="127"/>
      <c r="AB1654" s="127"/>
      <c r="AC1654" s="127"/>
      <c r="AD1654" s="127"/>
      <c r="AE1654" s="127"/>
      <c r="AF1654" s="127"/>
      <c r="AG1654" s="127"/>
      <c r="AH1654" s="127"/>
      <c r="AI1654" s="127"/>
      <c r="AJ1654" s="127"/>
      <c r="AK1654" s="127"/>
      <c r="AL1654" s="127"/>
      <c r="AM1654" s="127"/>
      <c r="AN1654" s="127"/>
      <c r="AO1654" s="127"/>
      <c r="AP1654" s="127"/>
    </row>
    <row r="1655" spans="25:42" x14ac:dyDescent="0.2">
      <c r="Y1655" s="127"/>
      <c r="Z1655" s="127"/>
      <c r="AA1655" s="127"/>
      <c r="AB1655" s="127"/>
      <c r="AC1655" s="127"/>
      <c r="AD1655" s="127"/>
      <c r="AE1655" s="127"/>
      <c r="AF1655" s="127"/>
      <c r="AG1655" s="127"/>
      <c r="AH1655" s="127"/>
      <c r="AI1655" s="127"/>
      <c r="AJ1655" s="127"/>
      <c r="AK1655" s="127"/>
      <c r="AL1655" s="127"/>
      <c r="AM1655" s="127"/>
      <c r="AN1655" s="127"/>
      <c r="AO1655" s="127"/>
      <c r="AP1655" s="127"/>
    </row>
    <row r="1656" spans="25:42" x14ac:dyDescent="0.2">
      <c r="Y1656" s="127"/>
      <c r="Z1656" s="127"/>
      <c r="AA1656" s="127"/>
      <c r="AB1656" s="127"/>
      <c r="AC1656" s="127"/>
      <c r="AD1656" s="127"/>
      <c r="AE1656" s="127"/>
      <c r="AF1656" s="127"/>
      <c r="AG1656" s="127"/>
      <c r="AH1656" s="127"/>
      <c r="AI1656" s="127"/>
      <c r="AJ1656" s="127"/>
      <c r="AK1656" s="127"/>
      <c r="AL1656" s="127"/>
      <c r="AM1656" s="127"/>
      <c r="AN1656" s="127"/>
      <c r="AO1656" s="127"/>
      <c r="AP1656" s="127"/>
    </row>
    <row r="1657" spans="25:42" x14ac:dyDescent="0.2">
      <c r="Y1657" s="127"/>
      <c r="Z1657" s="127"/>
      <c r="AA1657" s="127"/>
      <c r="AB1657" s="127"/>
      <c r="AC1657" s="127"/>
      <c r="AD1657" s="127"/>
      <c r="AE1657" s="127"/>
      <c r="AF1657" s="127"/>
      <c r="AG1657" s="127"/>
      <c r="AH1657" s="127"/>
      <c r="AI1657" s="127"/>
      <c r="AJ1657" s="127"/>
      <c r="AK1657" s="127"/>
      <c r="AL1657" s="127"/>
      <c r="AM1657" s="127"/>
      <c r="AN1657" s="127"/>
      <c r="AO1657" s="127"/>
      <c r="AP1657" s="127"/>
    </row>
    <row r="1658" spans="25:42" x14ac:dyDescent="0.2">
      <c r="Y1658" s="127"/>
      <c r="Z1658" s="127"/>
      <c r="AA1658" s="127"/>
      <c r="AB1658" s="127"/>
      <c r="AC1658" s="127"/>
      <c r="AD1658" s="127"/>
      <c r="AE1658" s="127"/>
      <c r="AF1658" s="127"/>
      <c r="AG1658" s="127"/>
      <c r="AH1658" s="127"/>
      <c r="AI1658" s="127"/>
      <c r="AJ1658" s="127"/>
      <c r="AK1658" s="127"/>
      <c r="AL1658" s="127"/>
      <c r="AM1658" s="127"/>
      <c r="AN1658" s="127"/>
      <c r="AO1658" s="127"/>
      <c r="AP1658" s="127"/>
    </row>
    <row r="1659" spans="25:42" x14ac:dyDescent="0.2">
      <c r="Y1659" s="127"/>
      <c r="Z1659" s="127"/>
      <c r="AA1659" s="127"/>
      <c r="AB1659" s="127"/>
      <c r="AC1659" s="127"/>
      <c r="AD1659" s="127"/>
      <c r="AE1659" s="127"/>
      <c r="AF1659" s="127"/>
      <c r="AG1659" s="127"/>
      <c r="AH1659" s="127"/>
      <c r="AI1659" s="127"/>
      <c r="AJ1659" s="127"/>
      <c r="AK1659" s="127"/>
      <c r="AL1659" s="127"/>
      <c r="AM1659" s="127"/>
      <c r="AN1659" s="127"/>
      <c r="AO1659" s="127"/>
      <c r="AP1659" s="127"/>
    </row>
    <row r="1660" spans="25:42" x14ac:dyDescent="0.2">
      <c r="Y1660" s="127"/>
      <c r="Z1660" s="127"/>
      <c r="AA1660" s="127"/>
      <c r="AB1660" s="127"/>
      <c r="AC1660" s="127"/>
      <c r="AD1660" s="127"/>
      <c r="AE1660" s="127"/>
      <c r="AF1660" s="127"/>
      <c r="AG1660" s="127"/>
      <c r="AH1660" s="127"/>
      <c r="AI1660" s="127"/>
      <c r="AJ1660" s="127"/>
      <c r="AK1660" s="127"/>
      <c r="AL1660" s="127"/>
      <c r="AM1660" s="127"/>
      <c r="AN1660" s="127"/>
      <c r="AO1660" s="127"/>
      <c r="AP1660" s="127"/>
    </row>
    <row r="1661" spans="25:42" x14ac:dyDescent="0.2">
      <c r="Y1661" s="127"/>
      <c r="Z1661" s="127"/>
      <c r="AA1661" s="127"/>
      <c r="AB1661" s="127"/>
      <c r="AC1661" s="127"/>
      <c r="AD1661" s="127"/>
      <c r="AE1661" s="127"/>
      <c r="AF1661" s="127"/>
      <c r="AG1661" s="127"/>
      <c r="AH1661" s="127"/>
      <c r="AI1661" s="127"/>
      <c r="AJ1661" s="127"/>
      <c r="AK1661" s="127"/>
      <c r="AL1661" s="127"/>
      <c r="AM1661" s="127"/>
      <c r="AN1661" s="127"/>
      <c r="AO1661" s="127"/>
      <c r="AP1661" s="127"/>
    </row>
    <row r="1662" spans="25:42" x14ac:dyDescent="0.2">
      <c r="Y1662" s="127"/>
      <c r="Z1662" s="127"/>
      <c r="AA1662" s="127"/>
      <c r="AB1662" s="127"/>
      <c r="AC1662" s="127"/>
      <c r="AD1662" s="127"/>
      <c r="AE1662" s="127"/>
      <c r="AF1662" s="127"/>
      <c r="AG1662" s="127"/>
      <c r="AH1662" s="127"/>
      <c r="AI1662" s="127"/>
      <c r="AJ1662" s="127"/>
      <c r="AK1662" s="127"/>
      <c r="AL1662" s="127"/>
      <c r="AM1662" s="127"/>
      <c r="AN1662" s="127"/>
      <c r="AO1662" s="127"/>
      <c r="AP1662" s="127"/>
    </row>
    <row r="1663" spans="25:42" x14ac:dyDescent="0.2">
      <c r="Y1663" s="127"/>
      <c r="Z1663" s="127"/>
      <c r="AA1663" s="127"/>
      <c r="AB1663" s="127"/>
      <c r="AC1663" s="127"/>
      <c r="AD1663" s="127"/>
      <c r="AE1663" s="127"/>
      <c r="AF1663" s="127"/>
      <c r="AG1663" s="127"/>
      <c r="AH1663" s="127"/>
      <c r="AI1663" s="127"/>
      <c r="AJ1663" s="127"/>
      <c r="AK1663" s="127"/>
      <c r="AL1663" s="127"/>
      <c r="AM1663" s="127"/>
      <c r="AN1663" s="127"/>
      <c r="AO1663" s="127"/>
      <c r="AP1663" s="127"/>
    </row>
    <row r="1664" spans="25:42" x14ac:dyDescent="0.2">
      <c r="Y1664" s="127"/>
      <c r="Z1664" s="127"/>
      <c r="AA1664" s="127"/>
      <c r="AB1664" s="127"/>
      <c r="AC1664" s="127"/>
      <c r="AD1664" s="127"/>
      <c r="AE1664" s="127"/>
      <c r="AF1664" s="127"/>
      <c r="AG1664" s="127"/>
      <c r="AH1664" s="127"/>
      <c r="AI1664" s="127"/>
      <c r="AJ1664" s="127"/>
      <c r="AK1664" s="127"/>
      <c r="AL1664" s="127"/>
      <c r="AM1664" s="127"/>
      <c r="AN1664" s="127"/>
      <c r="AO1664" s="127"/>
      <c r="AP1664" s="127"/>
    </row>
    <row r="1665" spans="25:42" x14ac:dyDescent="0.2">
      <c r="Y1665" s="127"/>
      <c r="Z1665" s="127"/>
      <c r="AA1665" s="127"/>
      <c r="AB1665" s="127"/>
      <c r="AC1665" s="127"/>
      <c r="AD1665" s="127"/>
      <c r="AE1665" s="127"/>
      <c r="AF1665" s="127"/>
      <c r="AG1665" s="127"/>
      <c r="AH1665" s="127"/>
      <c r="AI1665" s="127"/>
      <c r="AJ1665" s="127"/>
      <c r="AK1665" s="127"/>
      <c r="AL1665" s="127"/>
      <c r="AM1665" s="127"/>
      <c r="AN1665" s="127"/>
      <c r="AO1665" s="127"/>
      <c r="AP1665" s="127"/>
    </row>
    <row r="1666" spans="25:42" x14ac:dyDescent="0.2">
      <c r="Y1666" s="127"/>
      <c r="Z1666" s="127"/>
      <c r="AA1666" s="127"/>
      <c r="AB1666" s="127"/>
      <c r="AC1666" s="127"/>
      <c r="AD1666" s="127"/>
      <c r="AE1666" s="127"/>
      <c r="AF1666" s="127"/>
      <c r="AG1666" s="127"/>
      <c r="AH1666" s="127"/>
      <c r="AI1666" s="127"/>
      <c r="AJ1666" s="127"/>
      <c r="AK1666" s="127"/>
      <c r="AL1666" s="127"/>
      <c r="AM1666" s="127"/>
      <c r="AN1666" s="127"/>
      <c r="AO1666" s="127"/>
      <c r="AP1666" s="127"/>
    </row>
    <row r="1667" spans="25:42" x14ac:dyDescent="0.2">
      <c r="Y1667" s="127"/>
      <c r="Z1667" s="127"/>
      <c r="AA1667" s="127"/>
      <c r="AB1667" s="127"/>
      <c r="AC1667" s="127"/>
      <c r="AD1667" s="127"/>
      <c r="AE1667" s="127"/>
      <c r="AF1667" s="127"/>
      <c r="AG1667" s="127"/>
      <c r="AH1667" s="127"/>
      <c r="AI1667" s="127"/>
      <c r="AJ1667" s="127"/>
      <c r="AK1667" s="127"/>
      <c r="AL1667" s="127"/>
      <c r="AM1667" s="127"/>
      <c r="AN1667" s="127"/>
      <c r="AO1667" s="127"/>
      <c r="AP1667" s="127"/>
    </row>
    <row r="1668" spans="25:42" x14ac:dyDescent="0.2">
      <c r="Y1668" s="127"/>
      <c r="Z1668" s="127"/>
      <c r="AA1668" s="127"/>
      <c r="AB1668" s="127"/>
      <c r="AC1668" s="127"/>
      <c r="AD1668" s="127"/>
      <c r="AE1668" s="127"/>
      <c r="AF1668" s="127"/>
      <c r="AG1668" s="127"/>
      <c r="AH1668" s="127"/>
      <c r="AI1668" s="127"/>
      <c r="AJ1668" s="127"/>
      <c r="AK1668" s="127"/>
      <c r="AL1668" s="127"/>
      <c r="AM1668" s="127"/>
      <c r="AN1668" s="127"/>
      <c r="AO1668" s="127"/>
      <c r="AP1668" s="127"/>
    </row>
    <row r="1669" spans="25:42" x14ac:dyDescent="0.2">
      <c r="Y1669" s="127"/>
      <c r="Z1669" s="127"/>
      <c r="AA1669" s="127"/>
      <c r="AB1669" s="127"/>
      <c r="AC1669" s="127"/>
      <c r="AD1669" s="127"/>
      <c r="AE1669" s="127"/>
      <c r="AF1669" s="127"/>
      <c r="AG1669" s="127"/>
      <c r="AH1669" s="127"/>
      <c r="AI1669" s="127"/>
      <c r="AJ1669" s="127"/>
      <c r="AK1669" s="127"/>
      <c r="AL1669" s="127"/>
      <c r="AM1669" s="127"/>
      <c r="AN1669" s="127"/>
      <c r="AO1669" s="127"/>
      <c r="AP1669" s="127"/>
    </row>
    <row r="1670" spans="25:42" x14ac:dyDescent="0.2">
      <c r="Y1670" s="127"/>
      <c r="Z1670" s="127"/>
      <c r="AA1670" s="127"/>
      <c r="AB1670" s="127"/>
      <c r="AC1670" s="127"/>
      <c r="AD1670" s="127"/>
      <c r="AE1670" s="127"/>
      <c r="AF1670" s="127"/>
      <c r="AG1670" s="127"/>
      <c r="AH1670" s="127"/>
      <c r="AI1670" s="127"/>
      <c r="AJ1670" s="127"/>
      <c r="AK1670" s="127"/>
      <c r="AL1670" s="127"/>
      <c r="AM1670" s="127"/>
      <c r="AN1670" s="127"/>
      <c r="AO1670" s="127"/>
      <c r="AP1670" s="127"/>
    </row>
    <row r="1671" spans="25:42" x14ac:dyDescent="0.2">
      <c r="Y1671" s="127"/>
      <c r="Z1671" s="127"/>
      <c r="AA1671" s="127"/>
      <c r="AB1671" s="127"/>
      <c r="AC1671" s="127"/>
      <c r="AD1671" s="127"/>
      <c r="AE1671" s="127"/>
      <c r="AF1671" s="127"/>
      <c r="AG1671" s="127"/>
      <c r="AH1671" s="127"/>
      <c r="AI1671" s="127"/>
      <c r="AJ1671" s="127"/>
      <c r="AK1671" s="127"/>
      <c r="AL1671" s="127"/>
      <c r="AM1671" s="127"/>
      <c r="AN1671" s="127"/>
      <c r="AO1671" s="127"/>
      <c r="AP1671" s="127"/>
    </row>
    <row r="1672" spans="25:42" x14ac:dyDescent="0.2">
      <c r="Y1672" s="127"/>
      <c r="Z1672" s="127"/>
      <c r="AA1672" s="127"/>
      <c r="AB1672" s="127"/>
      <c r="AC1672" s="127"/>
      <c r="AD1672" s="127"/>
      <c r="AE1672" s="127"/>
      <c r="AF1672" s="127"/>
      <c r="AG1672" s="127"/>
      <c r="AH1672" s="127"/>
      <c r="AI1672" s="127"/>
      <c r="AJ1672" s="127"/>
      <c r="AK1672" s="127"/>
      <c r="AL1672" s="127"/>
      <c r="AM1672" s="127"/>
      <c r="AN1672" s="127"/>
      <c r="AO1672" s="127"/>
      <c r="AP1672" s="127"/>
    </row>
    <row r="1673" spans="25:42" x14ac:dyDescent="0.2">
      <c r="Y1673" s="127"/>
      <c r="Z1673" s="127"/>
      <c r="AA1673" s="127"/>
      <c r="AB1673" s="127"/>
      <c r="AC1673" s="127"/>
      <c r="AD1673" s="127"/>
      <c r="AE1673" s="127"/>
      <c r="AF1673" s="127"/>
      <c r="AG1673" s="127"/>
      <c r="AH1673" s="127"/>
      <c r="AI1673" s="127"/>
      <c r="AJ1673" s="127"/>
      <c r="AK1673" s="127"/>
      <c r="AL1673" s="127"/>
      <c r="AM1673" s="127"/>
      <c r="AN1673" s="127"/>
      <c r="AO1673" s="127"/>
      <c r="AP1673" s="127"/>
    </row>
    <row r="1674" spans="25:42" x14ac:dyDescent="0.2">
      <c r="Y1674" s="127"/>
      <c r="Z1674" s="127"/>
      <c r="AA1674" s="127"/>
      <c r="AB1674" s="127"/>
      <c r="AC1674" s="127"/>
      <c r="AD1674" s="127"/>
      <c r="AE1674" s="127"/>
      <c r="AF1674" s="127"/>
      <c r="AG1674" s="127"/>
      <c r="AH1674" s="127"/>
      <c r="AI1674" s="127"/>
      <c r="AJ1674" s="127"/>
      <c r="AK1674" s="127"/>
      <c r="AL1674" s="127"/>
      <c r="AM1674" s="127"/>
      <c r="AN1674" s="127"/>
      <c r="AO1674" s="127"/>
      <c r="AP1674" s="127"/>
    </row>
    <row r="1675" spans="25:42" x14ac:dyDescent="0.2">
      <c r="Y1675" s="127"/>
      <c r="Z1675" s="127"/>
      <c r="AA1675" s="127"/>
      <c r="AB1675" s="127"/>
      <c r="AC1675" s="127"/>
      <c r="AD1675" s="127"/>
      <c r="AE1675" s="127"/>
      <c r="AF1675" s="127"/>
      <c r="AG1675" s="127"/>
      <c r="AH1675" s="127"/>
      <c r="AI1675" s="127"/>
      <c r="AJ1675" s="127"/>
      <c r="AK1675" s="127"/>
      <c r="AL1675" s="127"/>
      <c r="AM1675" s="127"/>
      <c r="AN1675" s="127"/>
      <c r="AO1675" s="127"/>
      <c r="AP1675" s="127"/>
    </row>
    <row r="1676" spans="25:42" x14ac:dyDescent="0.2">
      <c r="Y1676" s="127"/>
      <c r="Z1676" s="127"/>
      <c r="AA1676" s="127"/>
      <c r="AB1676" s="127"/>
      <c r="AC1676" s="127"/>
      <c r="AD1676" s="127"/>
      <c r="AE1676" s="127"/>
      <c r="AF1676" s="127"/>
      <c r="AG1676" s="127"/>
      <c r="AH1676" s="127"/>
      <c r="AI1676" s="127"/>
      <c r="AJ1676" s="127"/>
      <c r="AK1676" s="127"/>
      <c r="AL1676" s="127"/>
      <c r="AM1676" s="127"/>
      <c r="AN1676" s="127"/>
      <c r="AO1676" s="127"/>
      <c r="AP1676" s="127"/>
    </row>
    <row r="1677" spans="25:42" x14ac:dyDescent="0.2">
      <c r="Y1677" s="127"/>
      <c r="Z1677" s="127"/>
      <c r="AA1677" s="127"/>
      <c r="AB1677" s="127"/>
      <c r="AC1677" s="127"/>
      <c r="AD1677" s="127"/>
      <c r="AE1677" s="127"/>
      <c r="AF1677" s="127"/>
      <c r="AG1677" s="127"/>
      <c r="AH1677" s="127"/>
      <c r="AI1677" s="127"/>
      <c r="AJ1677" s="127"/>
      <c r="AK1677" s="127"/>
      <c r="AL1677" s="127"/>
      <c r="AM1677" s="127"/>
      <c r="AN1677" s="127"/>
      <c r="AO1677" s="127"/>
      <c r="AP1677" s="127"/>
    </row>
    <row r="1678" spans="25:42" x14ac:dyDescent="0.2">
      <c r="Y1678" s="127"/>
      <c r="Z1678" s="127"/>
      <c r="AA1678" s="127"/>
      <c r="AB1678" s="127"/>
      <c r="AC1678" s="127"/>
      <c r="AD1678" s="127"/>
      <c r="AE1678" s="127"/>
      <c r="AF1678" s="127"/>
      <c r="AG1678" s="127"/>
      <c r="AH1678" s="127"/>
      <c r="AI1678" s="127"/>
      <c r="AJ1678" s="127"/>
      <c r="AK1678" s="127"/>
      <c r="AL1678" s="127"/>
      <c r="AM1678" s="127"/>
      <c r="AN1678" s="127"/>
      <c r="AO1678" s="127"/>
      <c r="AP1678" s="127"/>
    </row>
    <row r="1679" spans="25:42" x14ac:dyDescent="0.2">
      <c r="Y1679" s="127"/>
      <c r="Z1679" s="127"/>
      <c r="AA1679" s="127"/>
      <c r="AB1679" s="127"/>
      <c r="AC1679" s="127"/>
      <c r="AD1679" s="127"/>
      <c r="AE1679" s="127"/>
      <c r="AF1679" s="127"/>
      <c r="AG1679" s="127"/>
      <c r="AH1679" s="127"/>
      <c r="AI1679" s="127"/>
      <c r="AJ1679" s="127"/>
      <c r="AK1679" s="127"/>
      <c r="AL1679" s="127"/>
      <c r="AM1679" s="127"/>
      <c r="AN1679" s="127"/>
      <c r="AO1679" s="127"/>
      <c r="AP1679" s="127"/>
    </row>
    <row r="1680" spans="25:42" x14ac:dyDescent="0.2">
      <c r="Y1680" s="127"/>
      <c r="Z1680" s="127"/>
      <c r="AA1680" s="127"/>
      <c r="AB1680" s="127"/>
      <c r="AC1680" s="127"/>
      <c r="AD1680" s="127"/>
      <c r="AE1680" s="127"/>
      <c r="AF1680" s="127"/>
      <c r="AG1680" s="127"/>
      <c r="AH1680" s="127"/>
      <c r="AI1680" s="127"/>
      <c r="AJ1680" s="127"/>
      <c r="AK1680" s="127"/>
      <c r="AL1680" s="127"/>
      <c r="AM1680" s="127"/>
      <c r="AN1680" s="127"/>
      <c r="AO1680" s="127"/>
      <c r="AP1680" s="127"/>
    </row>
    <row r="1681" spans="25:42" x14ac:dyDescent="0.2">
      <c r="Y1681" s="127"/>
      <c r="Z1681" s="127"/>
      <c r="AA1681" s="127"/>
      <c r="AB1681" s="127"/>
      <c r="AC1681" s="127"/>
      <c r="AD1681" s="127"/>
      <c r="AE1681" s="127"/>
      <c r="AF1681" s="127"/>
      <c r="AG1681" s="127"/>
      <c r="AH1681" s="127"/>
      <c r="AI1681" s="127"/>
      <c r="AJ1681" s="127"/>
      <c r="AK1681" s="127"/>
      <c r="AL1681" s="127"/>
      <c r="AM1681" s="127"/>
      <c r="AN1681" s="127"/>
      <c r="AO1681" s="127"/>
      <c r="AP1681" s="127"/>
    </row>
    <row r="1682" spans="25:42" x14ac:dyDescent="0.2">
      <c r="Y1682" s="127"/>
      <c r="Z1682" s="127"/>
      <c r="AA1682" s="127"/>
      <c r="AB1682" s="127"/>
      <c r="AC1682" s="127"/>
      <c r="AD1682" s="127"/>
      <c r="AE1682" s="127"/>
      <c r="AF1682" s="127"/>
      <c r="AG1682" s="127"/>
      <c r="AH1682" s="127"/>
      <c r="AI1682" s="127"/>
      <c r="AJ1682" s="127"/>
      <c r="AK1682" s="127"/>
      <c r="AL1682" s="127"/>
      <c r="AM1682" s="127"/>
      <c r="AN1682" s="127"/>
      <c r="AO1682" s="127"/>
      <c r="AP1682" s="127"/>
    </row>
    <row r="1683" spans="25:42" x14ac:dyDescent="0.2">
      <c r="Y1683" s="127"/>
      <c r="Z1683" s="127"/>
      <c r="AA1683" s="127"/>
      <c r="AB1683" s="127"/>
      <c r="AC1683" s="127"/>
      <c r="AD1683" s="127"/>
      <c r="AE1683" s="127"/>
      <c r="AF1683" s="127"/>
      <c r="AG1683" s="127"/>
      <c r="AH1683" s="127"/>
      <c r="AI1683" s="127"/>
      <c r="AJ1683" s="127"/>
      <c r="AK1683" s="127"/>
      <c r="AL1683" s="127"/>
      <c r="AM1683" s="127"/>
      <c r="AN1683" s="127"/>
      <c r="AO1683" s="127"/>
      <c r="AP1683" s="127"/>
    </row>
    <row r="1684" spans="25:42" x14ac:dyDescent="0.2">
      <c r="Y1684" s="127"/>
      <c r="Z1684" s="127"/>
      <c r="AA1684" s="127"/>
      <c r="AB1684" s="127"/>
      <c r="AC1684" s="127"/>
      <c r="AD1684" s="127"/>
      <c r="AE1684" s="127"/>
      <c r="AF1684" s="127"/>
      <c r="AG1684" s="127"/>
      <c r="AH1684" s="127"/>
      <c r="AI1684" s="127"/>
      <c r="AJ1684" s="127"/>
      <c r="AK1684" s="127"/>
      <c r="AL1684" s="127"/>
      <c r="AM1684" s="127"/>
      <c r="AN1684" s="127"/>
      <c r="AO1684" s="127"/>
      <c r="AP1684" s="127"/>
    </row>
    <row r="1685" spans="25:42" x14ac:dyDescent="0.2">
      <c r="Y1685" s="127"/>
      <c r="Z1685" s="127"/>
      <c r="AA1685" s="127"/>
      <c r="AB1685" s="127"/>
      <c r="AC1685" s="127"/>
      <c r="AD1685" s="127"/>
      <c r="AE1685" s="127"/>
      <c r="AF1685" s="127"/>
      <c r="AG1685" s="127"/>
      <c r="AH1685" s="127"/>
      <c r="AI1685" s="127"/>
      <c r="AJ1685" s="127"/>
      <c r="AK1685" s="127"/>
      <c r="AL1685" s="127"/>
      <c r="AM1685" s="127"/>
      <c r="AN1685" s="127"/>
      <c r="AO1685" s="127"/>
      <c r="AP1685" s="127"/>
    </row>
    <row r="1686" spans="25:42" x14ac:dyDescent="0.2">
      <c r="Y1686" s="127"/>
      <c r="Z1686" s="127"/>
      <c r="AA1686" s="127"/>
      <c r="AB1686" s="127"/>
      <c r="AC1686" s="127"/>
      <c r="AD1686" s="127"/>
      <c r="AE1686" s="127"/>
      <c r="AF1686" s="127"/>
      <c r="AG1686" s="127"/>
      <c r="AH1686" s="127"/>
      <c r="AI1686" s="127"/>
      <c r="AJ1686" s="127"/>
      <c r="AK1686" s="127"/>
      <c r="AL1686" s="127"/>
      <c r="AM1686" s="127"/>
      <c r="AN1686" s="127"/>
      <c r="AO1686" s="127"/>
      <c r="AP1686" s="127"/>
    </row>
    <row r="1687" spans="25:42" x14ac:dyDescent="0.2">
      <c r="Y1687" s="127"/>
      <c r="Z1687" s="127"/>
      <c r="AA1687" s="127"/>
      <c r="AB1687" s="127"/>
      <c r="AC1687" s="127"/>
      <c r="AD1687" s="127"/>
      <c r="AE1687" s="127"/>
      <c r="AF1687" s="127"/>
      <c r="AG1687" s="127"/>
      <c r="AH1687" s="127"/>
      <c r="AI1687" s="127"/>
      <c r="AJ1687" s="127"/>
      <c r="AK1687" s="127"/>
      <c r="AL1687" s="127"/>
      <c r="AM1687" s="127"/>
      <c r="AN1687" s="127"/>
      <c r="AO1687" s="127"/>
      <c r="AP1687" s="127"/>
    </row>
    <row r="1688" spans="25:42" x14ac:dyDescent="0.2">
      <c r="Y1688" s="127"/>
      <c r="Z1688" s="127"/>
      <c r="AA1688" s="127"/>
      <c r="AB1688" s="127"/>
      <c r="AC1688" s="127"/>
      <c r="AD1688" s="127"/>
      <c r="AE1688" s="127"/>
      <c r="AF1688" s="127"/>
      <c r="AG1688" s="127"/>
      <c r="AH1688" s="127"/>
      <c r="AI1688" s="127"/>
      <c r="AJ1688" s="127"/>
      <c r="AK1688" s="127"/>
      <c r="AL1688" s="127"/>
      <c r="AM1688" s="127"/>
      <c r="AN1688" s="127"/>
      <c r="AO1688" s="127"/>
      <c r="AP1688" s="127"/>
    </row>
    <row r="1689" spans="25:42" x14ac:dyDescent="0.2">
      <c r="Y1689" s="127"/>
      <c r="Z1689" s="127"/>
      <c r="AA1689" s="127"/>
      <c r="AB1689" s="127"/>
      <c r="AC1689" s="127"/>
      <c r="AD1689" s="127"/>
      <c r="AE1689" s="127"/>
      <c r="AF1689" s="127"/>
      <c r="AG1689" s="127"/>
      <c r="AH1689" s="127"/>
      <c r="AI1689" s="127"/>
      <c r="AJ1689" s="127"/>
      <c r="AK1689" s="127"/>
      <c r="AL1689" s="127"/>
      <c r="AM1689" s="127"/>
      <c r="AN1689" s="127"/>
      <c r="AO1689" s="127"/>
      <c r="AP1689" s="127"/>
    </row>
    <row r="1690" spans="25:42" x14ac:dyDescent="0.2">
      <c r="Y1690" s="127"/>
      <c r="Z1690" s="127"/>
      <c r="AA1690" s="127"/>
      <c r="AB1690" s="127"/>
      <c r="AC1690" s="127"/>
      <c r="AD1690" s="127"/>
      <c r="AE1690" s="127"/>
      <c r="AF1690" s="127"/>
      <c r="AG1690" s="127"/>
      <c r="AH1690" s="127"/>
      <c r="AI1690" s="127"/>
      <c r="AJ1690" s="127"/>
      <c r="AK1690" s="127"/>
      <c r="AL1690" s="127"/>
      <c r="AM1690" s="127"/>
      <c r="AN1690" s="127"/>
      <c r="AO1690" s="127"/>
      <c r="AP1690" s="127"/>
    </row>
    <row r="1691" spans="25:42" x14ac:dyDescent="0.2">
      <c r="Y1691" s="127"/>
      <c r="Z1691" s="127"/>
      <c r="AA1691" s="127"/>
      <c r="AB1691" s="127"/>
      <c r="AC1691" s="127"/>
      <c r="AD1691" s="127"/>
      <c r="AE1691" s="127"/>
      <c r="AF1691" s="127"/>
      <c r="AG1691" s="127"/>
      <c r="AH1691" s="127"/>
      <c r="AI1691" s="127"/>
      <c r="AJ1691" s="127"/>
      <c r="AK1691" s="127"/>
      <c r="AL1691" s="127"/>
      <c r="AM1691" s="127"/>
      <c r="AN1691" s="127"/>
      <c r="AO1691" s="127"/>
      <c r="AP1691" s="127"/>
    </row>
    <row r="1692" spans="25:42" x14ac:dyDescent="0.2">
      <c r="Y1692" s="127"/>
      <c r="Z1692" s="127"/>
      <c r="AA1692" s="127"/>
      <c r="AB1692" s="127"/>
      <c r="AC1692" s="127"/>
      <c r="AD1692" s="127"/>
      <c r="AE1692" s="127"/>
      <c r="AF1692" s="127"/>
      <c r="AG1692" s="127"/>
      <c r="AH1692" s="127"/>
      <c r="AI1692" s="127"/>
      <c r="AJ1692" s="127"/>
      <c r="AK1692" s="127"/>
      <c r="AL1692" s="127"/>
      <c r="AM1692" s="127"/>
      <c r="AN1692" s="127"/>
      <c r="AO1692" s="127"/>
      <c r="AP1692" s="127"/>
    </row>
    <row r="1693" spans="25:42" x14ac:dyDescent="0.2">
      <c r="Y1693" s="127"/>
      <c r="Z1693" s="127"/>
      <c r="AA1693" s="127"/>
      <c r="AB1693" s="127"/>
      <c r="AC1693" s="127"/>
      <c r="AD1693" s="127"/>
      <c r="AE1693" s="127"/>
      <c r="AF1693" s="127"/>
      <c r="AG1693" s="127"/>
      <c r="AH1693" s="127"/>
      <c r="AI1693" s="127"/>
      <c r="AJ1693" s="127"/>
      <c r="AK1693" s="127"/>
      <c r="AL1693" s="127"/>
      <c r="AM1693" s="127"/>
      <c r="AN1693" s="127"/>
      <c r="AO1693" s="127"/>
      <c r="AP1693" s="127"/>
    </row>
    <row r="1694" spans="25:42" x14ac:dyDescent="0.2">
      <c r="Y1694" s="127"/>
      <c r="Z1694" s="127"/>
      <c r="AA1694" s="127"/>
      <c r="AB1694" s="127"/>
      <c r="AC1694" s="127"/>
      <c r="AD1694" s="127"/>
      <c r="AE1694" s="127"/>
      <c r="AF1694" s="127"/>
      <c r="AG1694" s="127"/>
      <c r="AH1694" s="127"/>
      <c r="AI1694" s="127"/>
      <c r="AJ1694" s="127"/>
      <c r="AK1694" s="127"/>
      <c r="AL1694" s="127"/>
      <c r="AM1694" s="127"/>
      <c r="AN1694" s="127"/>
      <c r="AO1694" s="127"/>
      <c r="AP1694" s="127"/>
    </row>
    <row r="1695" spans="25:42" x14ac:dyDescent="0.2">
      <c r="Y1695" s="127"/>
      <c r="Z1695" s="127"/>
      <c r="AA1695" s="127"/>
      <c r="AB1695" s="127"/>
      <c r="AC1695" s="127"/>
      <c r="AD1695" s="127"/>
      <c r="AE1695" s="127"/>
      <c r="AF1695" s="127"/>
      <c r="AG1695" s="127"/>
      <c r="AH1695" s="127"/>
      <c r="AI1695" s="127"/>
      <c r="AJ1695" s="127"/>
      <c r="AK1695" s="127"/>
      <c r="AL1695" s="127"/>
      <c r="AM1695" s="127"/>
      <c r="AN1695" s="127"/>
      <c r="AO1695" s="127"/>
      <c r="AP1695" s="127"/>
    </row>
    <row r="1696" spans="25:42" x14ac:dyDescent="0.2"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</row>
    <row r="1697" spans="25:42" x14ac:dyDescent="0.2">
      <c r="Y1697" s="127"/>
      <c r="Z1697" s="127"/>
      <c r="AA1697" s="127"/>
      <c r="AB1697" s="127"/>
      <c r="AC1697" s="127"/>
      <c r="AD1697" s="127"/>
      <c r="AE1697" s="127"/>
      <c r="AF1697" s="127"/>
      <c r="AG1697" s="127"/>
      <c r="AH1697" s="127"/>
      <c r="AI1697" s="127"/>
      <c r="AJ1697" s="127"/>
      <c r="AK1697" s="127"/>
      <c r="AL1697" s="127"/>
      <c r="AM1697" s="127"/>
      <c r="AN1697" s="127"/>
      <c r="AO1697" s="127"/>
      <c r="AP1697" s="127"/>
    </row>
    <row r="1698" spans="25:42" x14ac:dyDescent="0.2">
      <c r="Y1698" s="127"/>
      <c r="Z1698" s="127"/>
      <c r="AA1698" s="127"/>
      <c r="AB1698" s="127"/>
      <c r="AC1698" s="127"/>
      <c r="AD1698" s="127"/>
      <c r="AE1698" s="127"/>
      <c r="AF1698" s="127"/>
      <c r="AG1698" s="127"/>
      <c r="AH1698" s="127"/>
      <c r="AI1698" s="127"/>
      <c r="AJ1698" s="127"/>
      <c r="AK1698" s="127"/>
      <c r="AL1698" s="127"/>
      <c r="AM1698" s="127"/>
      <c r="AN1698" s="127"/>
      <c r="AO1698" s="127"/>
      <c r="AP1698" s="127"/>
    </row>
    <row r="1699" spans="25:42" x14ac:dyDescent="0.2">
      <c r="Y1699" s="127"/>
      <c r="Z1699" s="127"/>
      <c r="AA1699" s="127"/>
      <c r="AB1699" s="127"/>
      <c r="AC1699" s="127"/>
      <c r="AD1699" s="127"/>
      <c r="AE1699" s="127"/>
      <c r="AF1699" s="127"/>
      <c r="AG1699" s="127"/>
      <c r="AH1699" s="127"/>
      <c r="AI1699" s="127"/>
      <c r="AJ1699" s="127"/>
      <c r="AK1699" s="127"/>
      <c r="AL1699" s="127"/>
      <c r="AM1699" s="127"/>
      <c r="AN1699" s="127"/>
      <c r="AO1699" s="127"/>
      <c r="AP1699" s="127"/>
    </row>
    <row r="1700" spans="25:42" x14ac:dyDescent="0.2">
      <c r="Y1700" s="127"/>
      <c r="Z1700" s="127"/>
      <c r="AA1700" s="127"/>
      <c r="AB1700" s="127"/>
      <c r="AC1700" s="127"/>
      <c r="AD1700" s="127"/>
      <c r="AE1700" s="127"/>
      <c r="AF1700" s="127"/>
      <c r="AG1700" s="127"/>
      <c r="AH1700" s="127"/>
      <c r="AI1700" s="127"/>
      <c r="AJ1700" s="127"/>
      <c r="AK1700" s="127"/>
      <c r="AL1700" s="127"/>
      <c r="AM1700" s="127"/>
      <c r="AN1700" s="127"/>
      <c r="AO1700" s="127"/>
      <c r="AP1700" s="127"/>
    </row>
    <row r="1701" spans="25:42" x14ac:dyDescent="0.2">
      <c r="Y1701" s="127"/>
      <c r="Z1701" s="127"/>
      <c r="AA1701" s="127"/>
      <c r="AB1701" s="127"/>
      <c r="AC1701" s="127"/>
      <c r="AD1701" s="127"/>
      <c r="AE1701" s="127"/>
      <c r="AF1701" s="127"/>
      <c r="AG1701" s="127"/>
      <c r="AH1701" s="127"/>
      <c r="AI1701" s="127"/>
      <c r="AJ1701" s="127"/>
      <c r="AK1701" s="127"/>
      <c r="AL1701" s="127"/>
      <c r="AM1701" s="127"/>
      <c r="AN1701" s="127"/>
      <c r="AO1701" s="127"/>
      <c r="AP1701" s="127"/>
    </row>
    <row r="1702" spans="25:42" x14ac:dyDescent="0.2">
      <c r="Y1702" s="127"/>
      <c r="Z1702" s="127"/>
      <c r="AA1702" s="127"/>
      <c r="AB1702" s="127"/>
      <c r="AC1702" s="127"/>
      <c r="AD1702" s="127"/>
      <c r="AE1702" s="127"/>
      <c r="AF1702" s="127"/>
      <c r="AG1702" s="127"/>
      <c r="AH1702" s="127"/>
      <c r="AI1702" s="127"/>
      <c r="AJ1702" s="127"/>
      <c r="AK1702" s="127"/>
      <c r="AL1702" s="127"/>
      <c r="AM1702" s="127"/>
      <c r="AN1702" s="127"/>
      <c r="AO1702" s="127"/>
      <c r="AP1702" s="127"/>
    </row>
    <row r="1703" spans="25:42" x14ac:dyDescent="0.2">
      <c r="Y1703" s="127"/>
      <c r="Z1703" s="127"/>
      <c r="AA1703" s="127"/>
      <c r="AB1703" s="127"/>
      <c r="AC1703" s="127"/>
      <c r="AD1703" s="127"/>
      <c r="AE1703" s="127"/>
      <c r="AF1703" s="127"/>
      <c r="AG1703" s="127"/>
      <c r="AH1703" s="127"/>
      <c r="AI1703" s="127"/>
      <c r="AJ1703" s="127"/>
      <c r="AK1703" s="127"/>
      <c r="AL1703" s="127"/>
      <c r="AM1703" s="127"/>
      <c r="AN1703" s="127"/>
      <c r="AO1703" s="127"/>
      <c r="AP1703" s="127"/>
    </row>
    <row r="1704" spans="25:42" x14ac:dyDescent="0.2">
      <c r="Y1704" s="127"/>
      <c r="Z1704" s="127"/>
      <c r="AA1704" s="127"/>
      <c r="AB1704" s="127"/>
      <c r="AC1704" s="127"/>
      <c r="AD1704" s="127"/>
      <c r="AE1704" s="127"/>
      <c r="AF1704" s="127"/>
      <c r="AG1704" s="127"/>
      <c r="AH1704" s="127"/>
      <c r="AI1704" s="127"/>
      <c r="AJ1704" s="127"/>
      <c r="AK1704" s="127"/>
      <c r="AL1704" s="127"/>
      <c r="AM1704" s="127"/>
      <c r="AN1704" s="127"/>
      <c r="AO1704" s="127"/>
      <c r="AP1704" s="127"/>
    </row>
    <row r="1705" spans="25:42" x14ac:dyDescent="0.2">
      <c r="Y1705" s="127"/>
      <c r="Z1705" s="127"/>
      <c r="AA1705" s="127"/>
      <c r="AB1705" s="127"/>
      <c r="AC1705" s="127"/>
      <c r="AD1705" s="127"/>
      <c r="AE1705" s="127"/>
      <c r="AF1705" s="127"/>
      <c r="AG1705" s="127"/>
      <c r="AH1705" s="127"/>
      <c r="AI1705" s="127"/>
      <c r="AJ1705" s="127"/>
      <c r="AK1705" s="127"/>
      <c r="AL1705" s="127"/>
      <c r="AM1705" s="127"/>
      <c r="AN1705" s="127"/>
      <c r="AO1705" s="127"/>
      <c r="AP1705" s="127"/>
    </row>
    <row r="1706" spans="25:42" x14ac:dyDescent="0.2">
      <c r="Y1706" s="127"/>
      <c r="Z1706" s="127"/>
      <c r="AA1706" s="127"/>
      <c r="AB1706" s="127"/>
      <c r="AC1706" s="127"/>
      <c r="AD1706" s="127"/>
      <c r="AE1706" s="127"/>
      <c r="AF1706" s="127"/>
      <c r="AG1706" s="127"/>
      <c r="AH1706" s="127"/>
      <c r="AI1706" s="127"/>
      <c r="AJ1706" s="127"/>
      <c r="AK1706" s="127"/>
      <c r="AL1706" s="127"/>
      <c r="AM1706" s="127"/>
      <c r="AN1706" s="127"/>
      <c r="AO1706" s="127"/>
      <c r="AP1706" s="127"/>
    </row>
    <row r="1707" spans="25:42" x14ac:dyDescent="0.2">
      <c r="Y1707" s="127"/>
      <c r="Z1707" s="127"/>
      <c r="AA1707" s="127"/>
      <c r="AB1707" s="127"/>
      <c r="AC1707" s="127"/>
      <c r="AD1707" s="127"/>
      <c r="AE1707" s="127"/>
      <c r="AF1707" s="127"/>
      <c r="AG1707" s="127"/>
      <c r="AH1707" s="127"/>
      <c r="AI1707" s="127"/>
      <c r="AJ1707" s="127"/>
      <c r="AK1707" s="127"/>
      <c r="AL1707" s="127"/>
      <c r="AM1707" s="127"/>
      <c r="AN1707" s="127"/>
      <c r="AO1707" s="127"/>
      <c r="AP1707" s="127"/>
    </row>
    <row r="1708" spans="25:42" x14ac:dyDescent="0.2">
      <c r="Y1708" s="127"/>
      <c r="Z1708" s="127"/>
      <c r="AA1708" s="127"/>
      <c r="AB1708" s="127"/>
      <c r="AC1708" s="127"/>
      <c r="AD1708" s="127"/>
      <c r="AE1708" s="127"/>
      <c r="AF1708" s="127"/>
      <c r="AG1708" s="127"/>
      <c r="AH1708" s="127"/>
      <c r="AI1708" s="127"/>
      <c r="AJ1708" s="127"/>
      <c r="AK1708" s="127"/>
      <c r="AL1708" s="127"/>
      <c r="AM1708" s="127"/>
      <c r="AN1708" s="127"/>
      <c r="AO1708" s="127"/>
      <c r="AP1708" s="127"/>
    </row>
    <row r="1709" spans="25:42" x14ac:dyDescent="0.2">
      <c r="Y1709" s="127"/>
      <c r="Z1709" s="127"/>
      <c r="AA1709" s="127"/>
      <c r="AB1709" s="127"/>
      <c r="AC1709" s="127"/>
      <c r="AD1709" s="127"/>
      <c r="AE1709" s="127"/>
      <c r="AF1709" s="127"/>
      <c r="AG1709" s="127"/>
      <c r="AH1709" s="127"/>
      <c r="AI1709" s="127"/>
      <c r="AJ1709" s="127"/>
      <c r="AK1709" s="127"/>
      <c r="AL1709" s="127"/>
      <c r="AM1709" s="127"/>
      <c r="AN1709" s="127"/>
      <c r="AO1709" s="127"/>
      <c r="AP1709" s="127"/>
    </row>
    <row r="1710" spans="25:42" x14ac:dyDescent="0.2">
      <c r="Y1710" s="127"/>
      <c r="Z1710" s="127"/>
      <c r="AA1710" s="127"/>
      <c r="AB1710" s="127"/>
      <c r="AC1710" s="127"/>
      <c r="AD1710" s="127"/>
      <c r="AE1710" s="127"/>
      <c r="AF1710" s="127"/>
      <c r="AG1710" s="127"/>
      <c r="AH1710" s="127"/>
      <c r="AI1710" s="127"/>
      <c r="AJ1710" s="127"/>
      <c r="AK1710" s="127"/>
      <c r="AL1710" s="127"/>
      <c r="AM1710" s="127"/>
      <c r="AN1710" s="127"/>
      <c r="AO1710" s="127"/>
      <c r="AP1710" s="127"/>
    </row>
    <row r="1711" spans="25:42" x14ac:dyDescent="0.2">
      <c r="Y1711" s="127"/>
      <c r="Z1711" s="127"/>
      <c r="AA1711" s="127"/>
      <c r="AB1711" s="127"/>
      <c r="AC1711" s="127"/>
      <c r="AD1711" s="127"/>
      <c r="AE1711" s="127"/>
      <c r="AF1711" s="127"/>
      <c r="AG1711" s="127"/>
      <c r="AH1711" s="127"/>
      <c r="AI1711" s="127"/>
      <c r="AJ1711" s="127"/>
      <c r="AK1711" s="127"/>
      <c r="AL1711" s="127"/>
      <c r="AM1711" s="127"/>
      <c r="AN1711" s="127"/>
      <c r="AO1711" s="127"/>
      <c r="AP1711" s="127"/>
    </row>
    <row r="1712" spans="25:42" x14ac:dyDescent="0.2">
      <c r="Y1712" s="127"/>
      <c r="Z1712" s="127"/>
      <c r="AA1712" s="127"/>
      <c r="AB1712" s="127"/>
      <c r="AC1712" s="127"/>
      <c r="AD1712" s="127"/>
      <c r="AE1712" s="127"/>
      <c r="AF1712" s="127"/>
      <c r="AG1712" s="127"/>
      <c r="AH1712" s="127"/>
      <c r="AI1712" s="127"/>
      <c r="AJ1712" s="127"/>
      <c r="AK1712" s="127"/>
      <c r="AL1712" s="127"/>
      <c r="AM1712" s="127"/>
      <c r="AN1712" s="127"/>
      <c r="AO1712" s="127"/>
      <c r="AP1712" s="127"/>
    </row>
    <row r="1713" spans="25:42" x14ac:dyDescent="0.2">
      <c r="Y1713" s="127"/>
      <c r="Z1713" s="127"/>
      <c r="AA1713" s="127"/>
      <c r="AB1713" s="127"/>
      <c r="AC1713" s="127"/>
      <c r="AD1713" s="127"/>
      <c r="AE1713" s="127"/>
      <c r="AF1713" s="127"/>
      <c r="AG1713" s="127"/>
      <c r="AH1713" s="127"/>
      <c r="AI1713" s="127"/>
      <c r="AJ1713" s="127"/>
      <c r="AK1713" s="127"/>
      <c r="AL1713" s="127"/>
      <c r="AM1713" s="127"/>
      <c r="AN1713" s="127"/>
      <c r="AO1713" s="127"/>
      <c r="AP1713" s="127"/>
    </row>
    <row r="1714" spans="25:42" x14ac:dyDescent="0.2">
      <c r="Y1714" s="127"/>
      <c r="Z1714" s="127"/>
      <c r="AA1714" s="127"/>
      <c r="AB1714" s="127"/>
      <c r="AC1714" s="127"/>
      <c r="AD1714" s="127"/>
      <c r="AE1714" s="127"/>
      <c r="AF1714" s="127"/>
      <c r="AG1714" s="127"/>
      <c r="AH1714" s="127"/>
      <c r="AI1714" s="127"/>
      <c r="AJ1714" s="127"/>
      <c r="AK1714" s="127"/>
      <c r="AL1714" s="127"/>
      <c r="AM1714" s="127"/>
      <c r="AN1714" s="127"/>
      <c r="AO1714" s="127"/>
      <c r="AP1714" s="127"/>
    </row>
    <row r="1715" spans="25:42" x14ac:dyDescent="0.2">
      <c r="Y1715" s="127"/>
      <c r="Z1715" s="127"/>
      <c r="AA1715" s="127"/>
      <c r="AB1715" s="127"/>
      <c r="AC1715" s="127"/>
      <c r="AD1715" s="127"/>
      <c r="AE1715" s="127"/>
      <c r="AF1715" s="127"/>
      <c r="AG1715" s="127"/>
      <c r="AH1715" s="127"/>
      <c r="AI1715" s="127"/>
      <c r="AJ1715" s="127"/>
      <c r="AK1715" s="127"/>
      <c r="AL1715" s="127"/>
      <c r="AM1715" s="127"/>
      <c r="AN1715" s="127"/>
      <c r="AO1715" s="127"/>
      <c r="AP1715" s="127"/>
    </row>
    <row r="1716" spans="25:42" x14ac:dyDescent="0.2">
      <c r="Y1716" s="127"/>
      <c r="Z1716" s="127"/>
      <c r="AA1716" s="127"/>
      <c r="AB1716" s="127"/>
      <c r="AC1716" s="127"/>
      <c r="AD1716" s="127"/>
      <c r="AE1716" s="127"/>
      <c r="AF1716" s="127"/>
      <c r="AG1716" s="127"/>
      <c r="AH1716" s="127"/>
      <c r="AI1716" s="127"/>
      <c r="AJ1716" s="127"/>
      <c r="AK1716" s="127"/>
      <c r="AL1716" s="127"/>
      <c r="AM1716" s="127"/>
      <c r="AN1716" s="127"/>
      <c r="AO1716" s="127"/>
      <c r="AP1716" s="127"/>
    </row>
    <row r="1717" spans="25:42" x14ac:dyDescent="0.2">
      <c r="Y1717" s="127"/>
      <c r="Z1717" s="127"/>
      <c r="AA1717" s="127"/>
      <c r="AB1717" s="127"/>
      <c r="AC1717" s="127"/>
      <c r="AD1717" s="127"/>
      <c r="AE1717" s="127"/>
      <c r="AF1717" s="127"/>
      <c r="AG1717" s="127"/>
      <c r="AH1717" s="127"/>
      <c r="AI1717" s="127"/>
      <c r="AJ1717" s="127"/>
      <c r="AK1717" s="127"/>
      <c r="AL1717" s="127"/>
      <c r="AM1717" s="127"/>
      <c r="AN1717" s="127"/>
      <c r="AO1717" s="127"/>
      <c r="AP1717" s="127"/>
    </row>
    <row r="1718" spans="25:42" x14ac:dyDescent="0.2">
      <c r="Y1718" s="127"/>
      <c r="Z1718" s="127"/>
      <c r="AA1718" s="127"/>
      <c r="AB1718" s="127"/>
      <c r="AC1718" s="127"/>
      <c r="AD1718" s="127"/>
      <c r="AE1718" s="127"/>
      <c r="AF1718" s="127"/>
      <c r="AG1718" s="127"/>
      <c r="AH1718" s="127"/>
      <c r="AI1718" s="127"/>
      <c r="AJ1718" s="127"/>
      <c r="AK1718" s="127"/>
      <c r="AL1718" s="127"/>
      <c r="AM1718" s="127"/>
      <c r="AN1718" s="127"/>
      <c r="AO1718" s="127"/>
      <c r="AP1718" s="127"/>
    </row>
    <row r="1719" spans="25:42" x14ac:dyDescent="0.2">
      <c r="Y1719" s="127"/>
      <c r="Z1719" s="127"/>
      <c r="AA1719" s="127"/>
      <c r="AB1719" s="127"/>
      <c r="AC1719" s="127"/>
      <c r="AD1719" s="127"/>
      <c r="AE1719" s="127"/>
      <c r="AF1719" s="127"/>
      <c r="AG1719" s="127"/>
      <c r="AH1719" s="127"/>
      <c r="AI1719" s="127"/>
      <c r="AJ1719" s="127"/>
      <c r="AK1719" s="127"/>
      <c r="AL1719" s="127"/>
      <c r="AM1719" s="127"/>
      <c r="AN1719" s="127"/>
      <c r="AO1719" s="127"/>
      <c r="AP1719" s="127"/>
    </row>
    <row r="1720" spans="25:42" x14ac:dyDescent="0.2">
      <c r="Y1720" s="127"/>
      <c r="Z1720" s="127"/>
      <c r="AA1720" s="127"/>
      <c r="AB1720" s="127"/>
      <c r="AC1720" s="127"/>
      <c r="AD1720" s="127"/>
      <c r="AE1720" s="127"/>
      <c r="AF1720" s="127"/>
      <c r="AG1720" s="127"/>
      <c r="AH1720" s="127"/>
      <c r="AI1720" s="127"/>
      <c r="AJ1720" s="127"/>
      <c r="AK1720" s="127"/>
      <c r="AL1720" s="127"/>
      <c r="AM1720" s="127"/>
      <c r="AN1720" s="127"/>
      <c r="AO1720" s="127"/>
      <c r="AP1720" s="127"/>
    </row>
    <row r="1721" spans="25:42" x14ac:dyDescent="0.2">
      <c r="Y1721" s="127"/>
      <c r="Z1721" s="127"/>
      <c r="AA1721" s="127"/>
      <c r="AB1721" s="127"/>
      <c r="AC1721" s="127"/>
      <c r="AD1721" s="127"/>
      <c r="AE1721" s="127"/>
      <c r="AF1721" s="127"/>
      <c r="AG1721" s="127"/>
      <c r="AH1721" s="127"/>
      <c r="AI1721" s="127"/>
      <c r="AJ1721" s="127"/>
      <c r="AK1721" s="127"/>
      <c r="AL1721" s="127"/>
      <c r="AM1721" s="127"/>
      <c r="AN1721" s="127"/>
      <c r="AO1721" s="127"/>
      <c r="AP1721" s="127"/>
    </row>
    <row r="1722" spans="25:42" x14ac:dyDescent="0.2">
      <c r="Y1722" s="127"/>
      <c r="Z1722" s="127"/>
      <c r="AA1722" s="127"/>
      <c r="AB1722" s="127"/>
      <c r="AC1722" s="127"/>
      <c r="AD1722" s="127"/>
      <c r="AE1722" s="127"/>
      <c r="AF1722" s="127"/>
      <c r="AG1722" s="127"/>
      <c r="AH1722" s="127"/>
      <c r="AI1722" s="127"/>
      <c r="AJ1722" s="127"/>
      <c r="AK1722" s="127"/>
      <c r="AL1722" s="127"/>
      <c r="AM1722" s="127"/>
      <c r="AN1722" s="127"/>
      <c r="AO1722" s="127"/>
      <c r="AP1722" s="127"/>
    </row>
    <row r="1723" spans="25:42" x14ac:dyDescent="0.2">
      <c r="Y1723" s="127"/>
      <c r="Z1723" s="127"/>
      <c r="AA1723" s="127"/>
      <c r="AB1723" s="127"/>
      <c r="AC1723" s="127"/>
      <c r="AD1723" s="127"/>
      <c r="AE1723" s="127"/>
      <c r="AF1723" s="127"/>
      <c r="AG1723" s="127"/>
      <c r="AH1723" s="127"/>
      <c r="AI1723" s="127"/>
      <c r="AJ1723" s="127"/>
      <c r="AK1723" s="127"/>
      <c r="AL1723" s="127"/>
      <c r="AM1723" s="127"/>
      <c r="AN1723" s="127"/>
      <c r="AO1723" s="127"/>
      <c r="AP1723" s="127"/>
    </row>
    <row r="1724" spans="25:42" x14ac:dyDescent="0.2">
      <c r="Y1724" s="127"/>
      <c r="Z1724" s="127"/>
      <c r="AA1724" s="127"/>
      <c r="AB1724" s="127"/>
      <c r="AC1724" s="127"/>
      <c r="AD1724" s="127"/>
      <c r="AE1724" s="127"/>
      <c r="AF1724" s="127"/>
      <c r="AG1724" s="127"/>
      <c r="AH1724" s="127"/>
      <c r="AI1724" s="127"/>
      <c r="AJ1724" s="127"/>
      <c r="AK1724" s="127"/>
      <c r="AL1724" s="127"/>
      <c r="AM1724" s="127"/>
      <c r="AN1724" s="127"/>
      <c r="AO1724" s="127"/>
      <c r="AP1724" s="127"/>
    </row>
    <row r="1725" spans="25:42" x14ac:dyDescent="0.2">
      <c r="Y1725" s="127"/>
      <c r="Z1725" s="127"/>
      <c r="AA1725" s="127"/>
      <c r="AB1725" s="127"/>
      <c r="AC1725" s="127"/>
      <c r="AD1725" s="127"/>
      <c r="AE1725" s="127"/>
      <c r="AF1725" s="127"/>
      <c r="AG1725" s="127"/>
      <c r="AH1725" s="127"/>
      <c r="AI1725" s="127"/>
      <c r="AJ1725" s="127"/>
      <c r="AK1725" s="127"/>
      <c r="AL1725" s="127"/>
      <c r="AM1725" s="127"/>
      <c r="AN1725" s="127"/>
      <c r="AO1725" s="127"/>
      <c r="AP1725" s="127"/>
    </row>
    <row r="1726" spans="25:42" x14ac:dyDescent="0.2">
      <c r="Y1726" s="127"/>
      <c r="Z1726" s="127"/>
      <c r="AA1726" s="127"/>
      <c r="AB1726" s="127"/>
      <c r="AC1726" s="127"/>
      <c r="AD1726" s="127"/>
      <c r="AE1726" s="127"/>
      <c r="AF1726" s="127"/>
      <c r="AG1726" s="127"/>
      <c r="AH1726" s="127"/>
      <c r="AI1726" s="127"/>
      <c r="AJ1726" s="127"/>
      <c r="AK1726" s="127"/>
      <c r="AL1726" s="127"/>
      <c r="AM1726" s="127"/>
      <c r="AN1726" s="127"/>
      <c r="AO1726" s="127"/>
      <c r="AP1726" s="127"/>
    </row>
    <row r="1727" spans="25:42" x14ac:dyDescent="0.2">
      <c r="Y1727" s="127"/>
      <c r="Z1727" s="127"/>
      <c r="AA1727" s="127"/>
      <c r="AB1727" s="127"/>
      <c r="AC1727" s="127"/>
      <c r="AD1727" s="127"/>
      <c r="AE1727" s="127"/>
      <c r="AF1727" s="127"/>
      <c r="AG1727" s="127"/>
      <c r="AH1727" s="127"/>
      <c r="AI1727" s="127"/>
      <c r="AJ1727" s="127"/>
      <c r="AK1727" s="127"/>
      <c r="AL1727" s="127"/>
      <c r="AM1727" s="127"/>
      <c r="AN1727" s="127"/>
      <c r="AO1727" s="127"/>
      <c r="AP1727" s="127"/>
    </row>
    <row r="1728" spans="25:42" x14ac:dyDescent="0.2">
      <c r="Y1728" s="127"/>
      <c r="Z1728" s="127"/>
      <c r="AA1728" s="127"/>
      <c r="AB1728" s="127"/>
      <c r="AC1728" s="127"/>
      <c r="AD1728" s="127"/>
      <c r="AE1728" s="127"/>
      <c r="AF1728" s="127"/>
      <c r="AG1728" s="127"/>
      <c r="AH1728" s="127"/>
      <c r="AI1728" s="127"/>
      <c r="AJ1728" s="127"/>
      <c r="AK1728" s="127"/>
      <c r="AL1728" s="127"/>
      <c r="AM1728" s="127"/>
      <c r="AN1728" s="127"/>
      <c r="AO1728" s="127"/>
      <c r="AP1728" s="127"/>
    </row>
    <row r="1729" spans="25:42" x14ac:dyDescent="0.2">
      <c r="Y1729" s="127"/>
      <c r="Z1729" s="127"/>
      <c r="AA1729" s="127"/>
      <c r="AB1729" s="127"/>
      <c r="AC1729" s="127"/>
      <c r="AD1729" s="127"/>
      <c r="AE1729" s="127"/>
      <c r="AF1729" s="127"/>
      <c r="AG1729" s="127"/>
      <c r="AH1729" s="127"/>
      <c r="AI1729" s="127"/>
      <c r="AJ1729" s="127"/>
      <c r="AK1729" s="127"/>
      <c r="AL1729" s="127"/>
      <c r="AM1729" s="127"/>
      <c r="AN1729" s="127"/>
      <c r="AO1729" s="127"/>
      <c r="AP1729" s="127"/>
    </row>
    <row r="1730" spans="25:42" x14ac:dyDescent="0.2">
      <c r="Y1730" s="127"/>
      <c r="Z1730" s="127"/>
      <c r="AA1730" s="127"/>
      <c r="AB1730" s="127"/>
      <c r="AC1730" s="127"/>
      <c r="AD1730" s="127"/>
      <c r="AE1730" s="127"/>
      <c r="AF1730" s="127"/>
      <c r="AG1730" s="127"/>
      <c r="AH1730" s="127"/>
      <c r="AI1730" s="127"/>
      <c r="AJ1730" s="127"/>
      <c r="AK1730" s="127"/>
      <c r="AL1730" s="127"/>
      <c r="AM1730" s="127"/>
      <c r="AN1730" s="127"/>
      <c r="AO1730" s="127"/>
      <c r="AP1730" s="127"/>
    </row>
    <row r="1731" spans="25:42" x14ac:dyDescent="0.2">
      <c r="Y1731" s="127"/>
      <c r="Z1731" s="127"/>
      <c r="AA1731" s="127"/>
      <c r="AB1731" s="127"/>
      <c r="AC1731" s="127"/>
      <c r="AD1731" s="127"/>
      <c r="AE1731" s="127"/>
      <c r="AF1731" s="127"/>
      <c r="AG1731" s="127"/>
      <c r="AH1731" s="127"/>
      <c r="AI1731" s="127"/>
      <c r="AJ1731" s="127"/>
      <c r="AK1731" s="127"/>
      <c r="AL1731" s="127"/>
      <c r="AM1731" s="127"/>
      <c r="AN1731" s="127"/>
      <c r="AO1731" s="127"/>
      <c r="AP1731" s="127"/>
    </row>
    <row r="1732" spans="25:42" x14ac:dyDescent="0.2">
      <c r="Y1732" s="127"/>
      <c r="Z1732" s="127"/>
      <c r="AA1732" s="127"/>
      <c r="AB1732" s="127"/>
      <c r="AC1732" s="127"/>
      <c r="AD1732" s="127"/>
      <c r="AE1732" s="127"/>
      <c r="AF1732" s="127"/>
      <c r="AG1732" s="127"/>
      <c r="AH1732" s="127"/>
      <c r="AI1732" s="127"/>
      <c r="AJ1732" s="127"/>
      <c r="AK1732" s="127"/>
      <c r="AL1732" s="127"/>
      <c r="AM1732" s="127"/>
      <c r="AN1732" s="127"/>
      <c r="AO1732" s="127"/>
      <c r="AP1732" s="127"/>
    </row>
    <row r="1733" spans="25:42" x14ac:dyDescent="0.2">
      <c r="Y1733" s="127"/>
      <c r="Z1733" s="127"/>
      <c r="AA1733" s="127"/>
      <c r="AB1733" s="127"/>
      <c r="AC1733" s="127"/>
      <c r="AD1733" s="127"/>
      <c r="AE1733" s="127"/>
      <c r="AF1733" s="127"/>
      <c r="AG1733" s="127"/>
      <c r="AH1733" s="127"/>
      <c r="AI1733" s="127"/>
      <c r="AJ1733" s="127"/>
      <c r="AK1733" s="127"/>
      <c r="AL1733" s="127"/>
      <c r="AM1733" s="127"/>
      <c r="AN1733" s="127"/>
      <c r="AO1733" s="127"/>
      <c r="AP1733" s="127"/>
    </row>
    <row r="1734" spans="25:42" x14ac:dyDescent="0.2">
      <c r="Y1734" s="127"/>
      <c r="Z1734" s="127"/>
      <c r="AA1734" s="127"/>
      <c r="AB1734" s="127"/>
      <c r="AC1734" s="127"/>
      <c r="AD1734" s="127"/>
      <c r="AE1734" s="127"/>
      <c r="AF1734" s="127"/>
      <c r="AG1734" s="127"/>
      <c r="AH1734" s="127"/>
      <c r="AI1734" s="127"/>
      <c r="AJ1734" s="127"/>
      <c r="AK1734" s="127"/>
      <c r="AL1734" s="127"/>
      <c r="AM1734" s="127"/>
      <c r="AN1734" s="127"/>
      <c r="AO1734" s="127"/>
      <c r="AP1734" s="127"/>
    </row>
    <row r="1735" spans="25:42" x14ac:dyDescent="0.2">
      <c r="Y1735" s="127"/>
      <c r="Z1735" s="127"/>
      <c r="AA1735" s="127"/>
      <c r="AB1735" s="127"/>
      <c r="AC1735" s="127"/>
      <c r="AD1735" s="127"/>
      <c r="AE1735" s="127"/>
      <c r="AF1735" s="127"/>
      <c r="AG1735" s="127"/>
      <c r="AH1735" s="127"/>
      <c r="AI1735" s="127"/>
      <c r="AJ1735" s="127"/>
      <c r="AK1735" s="127"/>
      <c r="AL1735" s="127"/>
      <c r="AM1735" s="127"/>
      <c r="AN1735" s="127"/>
      <c r="AO1735" s="127"/>
      <c r="AP1735" s="127"/>
    </row>
    <row r="1736" spans="25:42" x14ac:dyDescent="0.2">
      <c r="Y1736" s="127"/>
      <c r="Z1736" s="127"/>
      <c r="AA1736" s="127"/>
      <c r="AB1736" s="127"/>
      <c r="AC1736" s="127"/>
      <c r="AD1736" s="127"/>
      <c r="AE1736" s="127"/>
      <c r="AF1736" s="127"/>
      <c r="AG1736" s="127"/>
      <c r="AH1736" s="127"/>
      <c r="AI1736" s="127"/>
      <c r="AJ1736" s="127"/>
      <c r="AK1736" s="127"/>
      <c r="AL1736" s="127"/>
      <c r="AM1736" s="127"/>
      <c r="AN1736" s="127"/>
      <c r="AO1736" s="127"/>
      <c r="AP1736" s="127"/>
    </row>
    <row r="1737" spans="25:42" x14ac:dyDescent="0.2">
      <c r="Y1737" s="127"/>
      <c r="Z1737" s="127"/>
      <c r="AA1737" s="127"/>
      <c r="AB1737" s="127"/>
      <c r="AC1737" s="127"/>
      <c r="AD1737" s="127"/>
      <c r="AE1737" s="127"/>
      <c r="AF1737" s="127"/>
      <c r="AG1737" s="127"/>
      <c r="AH1737" s="127"/>
      <c r="AI1737" s="127"/>
      <c r="AJ1737" s="127"/>
      <c r="AK1737" s="127"/>
      <c r="AL1737" s="127"/>
      <c r="AM1737" s="127"/>
      <c r="AN1737" s="127"/>
      <c r="AO1737" s="127"/>
      <c r="AP1737" s="127"/>
    </row>
    <row r="1738" spans="25:42" x14ac:dyDescent="0.2">
      <c r="Y1738" s="127"/>
      <c r="Z1738" s="127"/>
      <c r="AA1738" s="127"/>
      <c r="AB1738" s="127"/>
      <c r="AC1738" s="127"/>
      <c r="AD1738" s="127"/>
      <c r="AE1738" s="127"/>
      <c r="AF1738" s="127"/>
      <c r="AG1738" s="127"/>
      <c r="AH1738" s="127"/>
      <c r="AI1738" s="127"/>
      <c r="AJ1738" s="127"/>
      <c r="AK1738" s="127"/>
      <c r="AL1738" s="127"/>
      <c r="AM1738" s="127"/>
      <c r="AN1738" s="127"/>
      <c r="AO1738" s="127"/>
      <c r="AP1738" s="127"/>
    </row>
    <row r="1739" spans="25:42" x14ac:dyDescent="0.2">
      <c r="Y1739" s="127"/>
      <c r="Z1739" s="127"/>
      <c r="AA1739" s="127"/>
      <c r="AB1739" s="127"/>
      <c r="AC1739" s="127"/>
      <c r="AD1739" s="127"/>
      <c r="AE1739" s="127"/>
      <c r="AF1739" s="127"/>
      <c r="AG1739" s="127"/>
      <c r="AH1739" s="127"/>
      <c r="AI1739" s="127"/>
      <c r="AJ1739" s="127"/>
      <c r="AK1739" s="127"/>
      <c r="AL1739" s="127"/>
      <c r="AM1739" s="127"/>
      <c r="AN1739" s="127"/>
      <c r="AO1739" s="127"/>
      <c r="AP1739" s="127"/>
    </row>
    <row r="1740" spans="25:42" x14ac:dyDescent="0.2">
      <c r="Y1740" s="127"/>
      <c r="Z1740" s="127"/>
      <c r="AA1740" s="127"/>
      <c r="AB1740" s="127"/>
      <c r="AC1740" s="127"/>
      <c r="AD1740" s="127"/>
      <c r="AE1740" s="127"/>
      <c r="AF1740" s="127"/>
      <c r="AG1740" s="127"/>
      <c r="AH1740" s="127"/>
      <c r="AI1740" s="127"/>
      <c r="AJ1740" s="127"/>
      <c r="AK1740" s="127"/>
      <c r="AL1740" s="127"/>
      <c r="AM1740" s="127"/>
      <c r="AN1740" s="127"/>
      <c r="AO1740" s="127"/>
      <c r="AP1740" s="127"/>
    </row>
    <row r="1741" spans="25:42" x14ac:dyDescent="0.2">
      <c r="Y1741" s="127"/>
      <c r="Z1741" s="127"/>
      <c r="AA1741" s="127"/>
      <c r="AB1741" s="127"/>
      <c r="AC1741" s="127"/>
      <c r="AD1741" s="127"/>
      <c r="AE1741" s="127"/>
      <c r="AF1741" s="127"/>
      <c r="AG1741" s="127"/>
      <c r="AH1741" s="127"/>
      <c r="AI1741" s="127"/>
      <c r="AJ1741" s="127"/>
      <c r="AK1741" s="127"/>
      <c r="AL1741" s="127"/>
      <c r="AM1741" s="127"/>
      <c r="AN1741" s="127"/>
      <c r="AO1741" s="127"/>
      <c r="AP1741" s="127"/>
    </row>
    <row r="1742" spans="25:42" x14ac:dyDescent="0.2">
      <c r="Y1742" s="127"/>
      <c r="Z1742" s="127"/>
      <c r="AA1742" s="127"/>
      <c r="AB1742" s="127"/>
      <c r="AC1742" s="127"/>
      <c r="AD1742" s="127"/>
      <c r="AE1742" s="127"/>
      <c r="AF1742" s="127"/>
      <c r="AG1742" s="127"/>
      <c r="AH1742" s="127"/>
      <c r="AI1742" s="127"/>
      <c r="AJ1742" s="127"/>
      <c r="AK1742" s="127"/>
      <c r="AL1742" s="127"/>
      <c r="AM1742" s="127"/>
      <c r="AN1742" s="127"/>
      <c r="AO1742" s="127"/>
      <c r="AP1742" s="127"/>
    </row>
    <row r="1743" spans="25:42" x14ac:dyDescent="0.2">
      <c r="Y1743" s="127"/>
      <c r="Z1743" s="127"/>
      <c r="AA1743" s="127"/>
      <c r="AB1743" s="127"/>
      <c r="AC1743" s="127"/>
      <c r="AD1743" s="127"/>
      <c r="AE1743" s="127"/>
      <c r="AF1743" s="127"/>
      <c r="AG1743" s="127"/>
      <c r="AH1743" s="127"/>
      <c r="AI1743" s="127"/>
      <c r="AJ1743" s="127"/>
      <c r="AK1743" s="127"/>
      <c r="AL1743" s="127"/>
      <c r="AM1743" s="127"/>
      <c r="AN1743" s="127"/>
      <c r="AO1743" s="127"/>
      <c r="AP1743" s="127"/>
    </row>
    <row r="1744" spans="25:42" x14ac:dyDescent="0.2">
      <c r="Y1744" s="127"/>
      <c r="Z1744" s="127"/>
      <c r="AA1744" s="127"/>
      <c r="AB1744" s="127"/>
      <c r="AC1744" s="127"/>
      <c r="AD1744" s="127"/>
      <c r="AE1744" s="127"/>
      <c r="AF1744" s="127"/>
      <c r="AG1744" s="127"/>
      <c r="AH1744" s="127"/>
      <c r="AI1744" s="127"/>
      <c r="AJ1744" s="127"/>
      <c r="AK1744" s="127"/>
      <c r="AL1744" s="127"/>
      <c r="AM1744" s="127"/>
      <c r="AN1744" s="127"/>
      <c r="AO1744" s="127"/>
      <c r="AP1744" s="127"/>
    </row>
    <row r="1745" spans="25:42" x14ac:dyDescent="0.2">
      <c r="Y1745" s="127"/>
      <c r="Z1745" s="127"/>
      <c r="AA1745" s="127"/>
      <c r="AB1745" s="127"/>
      <c r="AC1745" s="127"/>
      <c r="AD1745" s="127"/>
      <c r="AE1745" s="127"/>
      <c r="AF1745" s="127"/>
      <c r="AG1745" s="127"/>
      <c r="AH1745" s="127"/>
      <c r="AI1745" s="127"/>
      <c r="AJ1745" s="127"/>
      <c r="AK1745" s="127"/>
      <c r="AL1745" s="127"/>
      <c r="AM1745" s="127"/>
      <c r="AN1745" s="127"/>
      <c r="AO1745" s="127"/>
      <c r="AP1745" s="127"/>
    </row>
    <row r="1746" spans="25:42" x14ac:dyDescent="0.2">
      <c r="Y1746" s="127"/>
      <c r="Z1746" s="127"/>
      <c r="AA1746" s="127"/>
      <c r="AB1746" s="127"/>
      <c r="AC1746" s="127"/>
      <c r="AD1746" s="127"/>
      <c r="AE1746" s="127"/>
      <c r="AF1746" s="127"/>
      <c r="AG1746" s="127"/>
      <c r="AH1746" s="127"/>
      <c r="AI1746" s="127"/>
      <c r="AJ1746" s="127"/>
      <c r="AK1746" s="127"/>
      <c r="AL1746" s="127"/>
      <c r="AM1746" s="127"/>
      <c r="AN1746" s="127"/>
      <c r="AO1746" s="127"/>
      <c r="AP1746" s="127"/>
    </row>
    <row r="1747" spans="25:42" x14ac:dyDescent="0.2">
      <c r="Y1747" s="127"/>
      <c r="Z1747" s="127"/>
      <c r="AA1747" s="127"/>
      <c r="AB1747" s="127"/>
      <c r="AC1747" s="127"/>
      <c r="AD1747" s="127"/>
      <c r="AE1747" s="127"/>
      <c r="AF1747" s="127"/>
      <c r="AG1747" s="127"/>
      <c r="AH1747" s="127"/>
      <c r="AI1747" s="127"/>
      <c r="AJ1747" s="127"/>
      <c r="AK1747" s="127"/>
      <c r="AL1747" s="127"/>
      <c r="AM1747" s="127"/>
      <c r="AN1747" s="127"/>
      <c r="AO1747" s="127"/>
      <c r="AP1747" s="127"/>
    </row>
    <row r="1748" spans="25:42" x14ac:dyDescent="0.2">
      <c r="Y1748" s="127"/>
      <c r="Z1748" s="127"/>
      <c r="AA1748" s="127"/>
      <c r="AB1748" s="127"/>
      <c r="AC1748" s="127"/>
      <c r="AD1748" s="127"/>
      <c r="AE1748" s="127"/>
      <c r="AF1748" s="127"/>
      <c r="AG1748" s="127"/>
      <c r="AH1748" s="127"/>
      <c r="AI1748" s="127"/>
      <c r="AJ1748" s="127"/>
      <c r="AK1748" s="127"/>
      <c r="AL1748" s="127"/>
      <c r="AM1748" s="127"/>
      <c r="AN1748" s="127"/>
      <c r="AO1748" s="127"/>
      <c r="AP1748" s="127"/>
    </row>
    <row r="1749" spans="25:42" x14ac:dyDescent="0.2">
      <c r="Y1749" s="127"/>
      <c r="Z1749" s="127"/>
      <c r="AA1749" s="127"/>
      <c r="AB1749" s="127"/>
      <c r="AC1749" s="127"/>
      <c r="AD1749" s="127"/>
      <c r="AE1749" s="127"/>
      <c r="AF1749" s="127"/>
      <c r="AG1749" s="127"/>
      <c r="AH1749" s="127"/>
      <c r="AI1749" s="127"/>
      <c r="AJ1749" s="127"/>
      <c r="AK1749" s="127"/>
      <c r="AL1749" s="127"/>
      <c r="AM1749" s="127"/>
      <c r="AN1749" s="127"/>
      <c r="AO1749" s="127"/>
      <c r="AP1749" s="127"/>
    </row>
    <row r="1750" spans="25:42" x14ac:dyDescent="0.2">
      <c r="Y1750" s="127"/>
      <c r="Z1750" s="127"/>
      <c r="AA1750" s="127"/>
      <c r="AB1750" s="127"/>
      <c r="AC1750" s="127"/>
      <c r="AD1750" s="127"/>
      <c r="AE1750" s="127"/>
      <c r="AF1750" s="127"/>
      <c r="AG1750" s="127"/>
      <c r="AH1750" s="127"/>
      <c r="AI1750" s="127"/>
      <c r="AJ1750" s="127"/>
      <c r="AK1750" s="127"/>
      <c r="AL1750" s="127"/>
      <c r="AM1750" s="127"/>
      <c r="AN1750" s="127"/>
      <c r="AO1750" s="127"/>
      <c r="AP1750" s="127"/>
    </row>
    <row r="1751" spans="25:42" x14ac:dyDescent="0.2">
      <c r="Y1751" s="127"/>
      <c r="Z1751" s="127"/>
      <c r="AA1751" s="127"/>
      <c r="AB1751" s="127"/>
      <c r="AC1751" s="127"/>
      <c r="AD1751" s="127"/>
      <c r="AE1751" s="127"/>
      <c r="AF1751" s="127"/>
      <c r="AG1751" s="127"/>
      <c r="AH1751" s="127"/>
      <c r="AI1751" s="127"/>
      <c r="AJ1751" s="127"/>
      <c r="AK1751" s="127"/>
      <c r="AL1751" s="127"/>
      <c r="AM1751" s="127"/>
      <c r="AN1751" s="127"/>
      <c r="AO1751" s="127"/>
      <c r="AP1751" s="127"/>
    </row>
    <row r="1752" spans="25:42" x14ac:dyDescent="0.2">
      <c r="Y1752" s="127"/>
      <c r="Z1752" s="127"/>
      <c r="AA1752" s="127"/>
      <c r="AB1752" s="127"/>
      <c r="AC1752" s="127"/>
      <c r="AD1752" s="127"/>
      <c r="AE1752" s="127"/>
      <c r="AF1752" s="127"/>
      <c r="AG1752" s="127"/>
      <c r="AH1752" s="127"/>
      <c r="AI1752" s="127"/>
      <c r="AJ1752" s="127"/>
      <c r="AK1752" s="127"/>
      <c r="AL1752" s="127"/>
      <c r="AM1752" s="127"/>
      <c r="AN1752" s="127"/>
      <c r="AO1752" s="127"/>
      <c r="AP1752" s="127"/>
    </row>
    <row r="1753" spans="25:42" x14ac:dyDescent="0.2">
      <c r="Y1753" s="127"/>
      <c r="Z1753" s="127"/>
      <c r="AA1753" s="127"/>
      <c r="AB1753" s="127"/>
      <c r="AC1753" s="127"/>
      <c r="AD1753" s="127"/>
      <c r="AE1753" s="127"/>
      <c r="AF1753" s="127"/>
      <c r="AG1753" s="127"/>
      <c r="AH1753" s="127"/>
      <c r="AI1753" s="127"/>
      <c r="AJ1753" s="127"/>
      <c r="AK1753" s="127"/>
      <c r="AL1753" s="127"/>
      <c r="AM1753" s="127"/>
      <c r="AN1753" s="127"/>
      <c r="AO1753" s="127"/>
      <c r="AP1753" s="127"/>
    </row>
    <row r="1754" spans="25:42" x14ac:dyDescent="0.2">
      <c r="Y1754" s="127"/>
      <c r="Z1754" s="127"/>
      <c r="AA1754" s="127"/>
      <c r="AB1754" s="127"/>
      <c r="AC1754" s="127"/>
      <c r="AD1754" s="127"/>
      <c r="AE1754" s="127"/>
      <c r="AF1754" s="127"/>
      <c r="AG1754" s="127"/>
      <c r="AH1754" s="127"/>
      <c r="AI1754" s="127"/>
      <c r="AJ1754" s="127"/>
      <c r="AK1754" s="127"/>
      <c r="AL1754" s="127"/>
      <c r="AM1754" s="127"/>
      <c r="AN1754" s="127"/>
      <c r="AO1754" s="127"/>
      <c r="AP1754" s="127"/>
    </row>
    <row r="1755" spans="25:42" x14ac:dyDescent="0.2">
      <c r="Y1755" s="127"/>
      <c r="Z1755" s="127"/>
      <c r="AA1755" s="127"/>
      <c r="AB1755" s="127"/>
      <c r="AC1755" s="127"/>
      <c r="AD1755" s="127"/>
      <c r="AE1755" s="127"/>
      <c r="AF1755" s="127"/>
      <c r="AG1755" s="127"/>
      <c r="AH1755" s="127"/>
      <c r="AI1755" s="127"/>
      <c r="AJ1755" s="127"/>
      <c r="AK1755" s="127"/>
      <c r="AL1755" s="127"/>
      <c r="AM1755" s="127"/>
      <c r="AN1755" s="127"/>
      <c r="AO1755" s="127"/>
      <c r="AP1755" s="127"/>
    </row>
    <row r="1756" spans="25:42" x14ac:dyDescent="0.2">
      <c r="Y1756" s="127"/>
      <c r="Z1756" s="127"/>
      <c r="AA1756" s="127"/>
      <c r="AB1756" s="127"/>
      <c r="AC1756" s="127"/>
      <c r="AD1756" s="127"/>
      <c r="AE1756" s="127"/>
      <c r="AF1756" s="127"/>
      <c r="AG1756" s="127"/>
      <c r="AH1756" s="127"/>
      <c r="AI1756" s="127"/>
      <c r="AJ1756" s="127"/>
      <c r="AK1756" s="127"/>
      <c r="AL1756" s="127"/>
      <c r="AM1756" s="127"/>
      <c r="AN1756" s="127"/>
      <c r="AO1756" s="127"/>
      <c r="AP1756" s="127"/>
    </row>
    <row r="1757" spans="25:42" x14ac:dyDescent="0.2">
      <c r="Y1757" s="127"/>
      <c r="Z1757" s="127"/>
      <c r="AA1757" s="127"/>
      <c r="AB1757" s="127"/>
      <c r="AC1757" s="127"/>
      <c r="AD1757" s="127"/>
      <c r="AE1757" s="127"/>
      <c r="AF1757" s="127"/>
      <c r="AG1757" s="127"/>
      <c r="AH1757" s="127"/>
      <c r="AI1757" s="127"/>
      <c r="AJ1757" s="127"/>
      <c r="AK1757" s="127"/>
      <c r="AL1757" s="127"/>
      <c r="AM1757" s="127"/>
      <c r="AN1757" s="127"/>
      <c r="AO1757" s="127"/>
      <c r="AP1757" s="127"/>
    </row>
    <row r="1758" spans="25:42" x14ac:dyDescent="0.2">
      <c r="Y1758" s="127"/>
      <c r="Z1758" s="127"/>
      <c r="AA1758" s="127"/>
      <c r="AB1758" s="127"/>
      <c r="AC1758" s="127"/>
      <c r="AD1758" s="127"/>
      <c r="AE1758" s="127"/>
      <c r="AF1758" s="127"/>
      <c r="AG1758" s="127"/>
      <c r="AH1758" s="127"/>
      <c r="AI1758" s="127"/>
      <c r="AJ1758" s="127"/>
      <c r="AK1758" s="127"/>
      <c r="AL1758" s="127"/>
      <c r="AM1758" s="127"/>
      <c r="AN1758" s="127"/>
      <c r="AO1758" s="127"/>
      <c r="AP1758" s="127"/>
    </row>
    <row r="1759" spans="25:42" x14ac:dyDescent="0.2">
      <c r="Y1759" s="127"/>
      <c r="Z1759" s="127"/>
      <c r="AA1759" s="127"/>
      <c r="AB1759" s="127"/>
      <c r="AC1759" s="127"/>
      <c r="AD1759" s="127"/>
      <c r="AE1759" s="127"/>
      <c r="AF1759" s="127"/>
      <c r="AG1759" s="127"/>
      <c r="AH1759" s="127"/>
      <c r="AI1759" s="127"/>
      <c r="AJ1759" s="127"/>
      <c r="AK1759" s="127"/>
      <c r="AL1759" s="127"/>
      <c r="AM1759" s="127"/>
      <c r="AN1759" s="127"/>
      <c r="AO1759" s="127"/>
      <c r="AP1759" s="127"/>
    </row>
    <row r="1760" spans="25:42" x14ac:dyDescent="0.2">
      <c r="Y1760" s="127"/>
      <c r="Z1760" s="127"/>
      <c r="AA1760" s="127"/>
      <c r="AB1760" s="127"/>
      <c r="AC1760" s="127"/>
      <c r="AD1760" s="127"/>
      <c r="AE1760" s="127"/>
      <c r="AF1760" s="127"/>
      <c r="AG1760" s="127"/>
      <c r="AH1760" s="127"/>
      <c r="AI1760" s="127"/>
      <c r="AJ1760" s="127"/>
      <c r="AK1760" s="127"/>
      <c r="AL1760" s="127"/>
      <c r="AM1760" s="127"/>
      <c r="AN1760" s="127"/>
      <c r="AO1760" s="127"/>
      <c r="AP1760" s="127"/>
    </row>
    <row r="1761" spans="25:42" x14ac:dyDescent="0.2">
      <c r="Y1761" s="127"/>
      <c r="Z1761" s="127"/>
      <c r="AA1761" s="127"/>
      <c r="AB1761" s="127"/>
      <c r="AC1761" s="127"/>
      <c r="AD1761" s="127"/>
      <c r="AE1761" s="127"/>
      <c r="AF1761" s="127"/>
      <c r="AG1761" s="127"/>
      <c r="AH1761" s="127"/>
      <c r="AI1761" s="127"/>
      <c r="AJ1761" s="127"/>
      <c r="AK1761" s="127"/>
      <c r="AL1761" s="127"/>
      <c r="AM1761" s="127"/>
      <c r="AN1761" s="127"/>
      <c r="AO1761" s="127"/>
      <c r="AP1761" s="127"/>
    </row>
    <row r="1762" spans="25:42" x14ac:dyDescent="0.2">
      <c r="Y1762" s="127"/>
      <c r="Z1762" s="127"/>
      <c r="AA1762" s="127"/>
      <c r="AB1762" s="127"/>
      <c r="AC1762" s="127"/>
      <c r="AD1762" s="127"/>
      <c r="AE1762" s="127"/>
      <c r="AF1762" s="127"/>
      <c r="AG1762" s="127"/>
      <c r="AH1762" s="127"/>
      <c r="AI1762" s="127"/>
      <c r="AJ1762" s="127"/>
      <c r="AK1762" s="127"/>
      <c r="AL1762" s="127"/>
      <c r="AM1762" s="127"/>
      <c r="AN1762" s="127"/>
      <c r="AO1762" s="127"/>
      <c r="AP1762" s="127"/>
    </row>
    <row r="1763" spans="25:42" x14ac:dyDescent="0.2">
      <c r="Y1763" s="127"/>
      <c r="Z1763" s="127"/>
      <c r="AA1763" s="127"/>
      <c r="AB1763" s="127"/>
      <c r="AC1763" s="127"/>
      <c r="AD1763" s="127"/>
      <c r="AE1763" s="127"/>
      <c r="AF1763" s="127"/>
      <c r="AG1763" s="127"/>
      <c r="AH1763" s="127"/>
      <c r="AI1763" s="127"/>
      <c r="AJ1763" s="127"/>
      <c r="AK1763" s="127"/>
      <c r="AL1763" s="127"/>
      <c r="AM1763" s="127"/>
      <c r="AN1763" s="127"/>
      <c r="AO1763" s="127"/>
      <c r="AP1763" s="127"/>
    </row>
    <row r="1764" spans="25:42" x14ac:dyDescent="0.2">
      <c r="Y1764" s="127"/>
      <c r="Z1764" s="127"/>
      <c r="AA1764" s="127"/>
      <c r="AB1764" s="127"/>
      <c r="AC1764" s="127"/>
      <c r="AD1764" s="127"/>
      <c r="AE1764" s="127"/>
      <c r="AF1764" s="127"/>
      <c r="AG1764" s="127"/>
      <c r="AH1764" s="127"/>
      <c r="AI1764" s="127"/>
      <c r="AJ1764" s="127"/>
      <c r="AK1764" s="127"/>
      <c r="AL1764" s="127"/>
      <c r="AM1764" s="127"/>
      <c r="AN1764" s="127"/>
      <c r="AO1764" s="127"/>
      <c r="AP1764" s="127"/>
    </row>
    <row r="1765" spans="25:42" x14ac:dyDescent="0.2">
      <c r="Y1765" s="127"/>
      <c r="Z1765" s="127"/>
      <c r="AA1765" s="127"/>
      <c r="AB1765" s="127"/>
      <c r="AC1765" s="127"/>
      <c r="AD1765" s="127"/>
      <c r="AE1765" s="127"/>
      <c r="AF1765" s="127"/>
      <c r="AG1765" s="127"/>
      <c r="AH1765" s="127"/>
      <c r="AI1765" s="127"/>
      <c r="AJ1765" s="127"/>
      <c r="AK1765" s="127"/>
      <c r="AL1765" s="127"/>
      <c r="AM1765" s="127"/>
      <c r="AN1765" s="127"/>
      <c r="AO1765" s="127"/>
      <c r="AP1765" s="127"/>
    </row>
    <row r="1766" spans="25:42" x14ac:dyDescent="0.2">
      <c r="Y1766" s="127"/>
      <c r="Z1766" s="127"/>
      <c r="AA1766" s="127"/>
      <c r="AB1766" s="127"/>
      <c r="AC1766" s="127"/>
      <c r="AD1766" s="127"/>
      <c r="AE1766" s="127"/>
      <c r="AF1766" s="127"/>
      <c r="AG1766" s="127"/>
      <c r="AH1766" s="127"/>
      <c r="AI1766" s="127"/>
      <c r="AJ1766" s="127"/>
      <c r="AK1766" s="127"/>
      <c r="AL1766" s="127"/>
      <c r="AM1766" s="127"/>
      <c r="AN1766" s="127"/>
      <c r="AO1766" s="127"/>
      <c r="AP1766" s="127"/>
    </row>
    <row r="1767" spans="25:42" x14ac:dyDescent="0.2">
      <c r="Y1767" s="127"/>
      <c r="Z1767" s="127"/>
      <c r="AA1767" s="127"/>
      <c r="AB1767" s="127"/>
      <c r="AC1767" s="127"/>
      <c r="AD1767" s="127"/>
      <c r="AE1767" s="127"/>
      <c r="AF1767" s="127"/>
      <c r="AG1767" s="127"/>
      <c r="AH1767" s="127"/>
      <c r="AI1767" s="127"/>
      <c r="AJ1767" s="127"/>
      <c r="AK1767" s="127"/>
      <c r="AL1767" s="127"/>
      <c r="AM1767" s="127"/>
      <c r="AN1767" s="127"/>
      <c r="AO1767" s="127"/>
      <c r="AP1767" s="127"/>
    </row>
    <row r="1768" spans="25:42" x14ac:dyDescent="0.2">
      <c r="Y1768" s="127"/>
      <c r="Z1768" s="127"/>
      <c r="AA1768" s="127"/>
      <c r="AB1768" s="127"/>
      <c r="AC1768" s="127"/>
      <c r="AD1768" s="127"/>
      <c r="AE1768" s="127"/>
      <c r="AF1768" s="127"/>
      <c r="AG1768" s="127"/>
      <c r="AH1768" s="127"/>
      <c r="AI1768" s="127"/>
      <c r="AJ1768" s="127"/>
      <c r="AK1768" s="127"/>
      <c r="AL1768" s="127"/>
      <c r="AM1768" s="127"/>
      <c r="AN1768" s="127"/>
      <c r="AO1768" s="127"/>
      <c r="AP1768" s="127"/>
    </row>
    <row r="1769" spans="25:42" x14ac:dyDescent="0.2">
      <c r="Y1769" s="127"/>
      <c r="Z1769" s="127"/>
      <c r="AA1769" s="127"/>
      <c r="AB1769" s="127"/>
      <c r="AC1769" s="127"/>
      <c r="AD1769" s="127"/>
      <c r="AE1769" s="127"/>
      <c r="AF1769" s="127"/>
      <c r="AG1769" s="127"/>
      <c r="AH1769" s="127"/>
      <c r="AI1769" s="127"/>
      <c r="AJ1769" s="127"/>
      <c r="AK1769" s="127"/>
      <c r="AL1769" s="127"/>
      <c r="AM1769" s="127"/>
      <c r="AN1769" s="127"/>
      <c r="AO1769" s="127"/>
      <c r="AP1769" s="127"/>
    </row>
    <row r="1770" spans="25:42" x14ac:dyDescent="0.2">
      <c r="Y1770" s="127"/>
      <c r="Z1770" s="127"/>
      <c r="AA1770" s="127"/>
      <c r="AB1770" s="127"/>
      <c r="AC1770" s="127"/>
      <c r="AD1770" s="127"/>
      <c r="AE1770" s="127"/>
      <c r="AF1770" s="127"/>
      <c r="AG1770" s="127"/>
      <c r="AH1770" s="127"/>
      <c r="AI1770" s="127"/>
      <c r="AJ1770" s="127"/>
      <c r="AK1770" s="127"/>
      <c r="AL1770" s="127"/>
      <c r="AM1770" s="127"/>
      <c r="AN1770" s="127"/>
      <c r="AO1770" s="127"/>
      <c r="AP1770" s="127"/>
    </row>
    <row r="1771" spans="25:42" x14ac:dyDescent="0.2">
      <c r="Y1771" s="127"/>
      <c r="Z1771" s="127"/>
      <c r="AA1771" s="127"/>
      <c r="AB1771" s="127"/>
      <c r="AC1771" s="127"/>
      <c r="AD1771" s="127"/>
      <c r="AE1771" s="127"/>
      <c r="AF1771" s="127"/>
      <c r="AG1771" s="127"/>
      <c r="AH1771" s="127"/>
      <c r="AI1771" s="127"/>
      <c r="AJ1771" s="127"/>
      <c r="AK1771" s="127"/>
      <c r="AL1771" s="127"/>
      <c r="AM1771" s="127"/>
      <c r="AN1771" s="127"/>
      <c r="AO1771" s="127"/>
      <c r="AP1771" s="127"/>
    </row>
    <row r="1772" spans="25:42" x14ac:dyDescent="0.2">
      <c r="Y1772" s="127"/>
      <c r="Z1772" s="127"/>
      <c r="AA1772" s="127"/>
      <c r="AB1772" s="127"/>
      <c r="AC1772" s="127"/>
      <c r="AD1772" s="127"/>
      <c r="AE1772" s="127"/>
      <c r="AF1772" s="127"/>
      <c r="AG1772" s="127"/>
      <c r="AH1772" s="127"/>
      <c r="AI1772" s="127"/>
      <c r="AJ1772" s="127"/>
      <c r="AK1772" s="127"/>
      <c r="AL1772" s="127"/>
      <c r="AM1772" s="127"/>
      <c r="AN1772" s="127"/>
      <c r="AO1772" s="127"/>
      <c r="AP1772" s="127"/>
    </row>
    <row r="1773" spans="25:42" x14ac:dyDescent="0.2">
      <c r="Y1773" s="127"/>
      <c r="Z1773" s="127"/>
      <c r="AA1773" s="127"/>
      <c r="AB1773" s="127"/>
      <c r="AC1773" s="127"/>
      <c r="AD1773" s="127"/>
      <c r="AE1773" s="127"/>
      <c r="AF1773" s="127"/>
      <c r="AG1773" s="127"/>
      <c r="AH1773" s="127"/>
      <c r="AI1773" s="127"/>
      <c r="AJ1773" s="127"/>
      <c r="AK1773" s="127"/>
      <c r="AL1773" s="127"/>
      <c r="AM1773" s="127"/>
      <c r="AN1773" s="127"/>
      <c r="AO1773" s="127"/>
      <c r="AP1773" s="127"/>
    </row>
    <row r="1774" spans="25:42" x14ac:dyDescent="0.2">
      <c r="Y1774" s="127"/>
      <c r="Z1774" s="127"/>
      <c r="AA1774" s="127"/>
      <c r="AB1774" s="127"/>
      <c r="AC1774" s="127"/>
      <c r="AD1774" s="127"/>
      <c r="AE1774" s="127"/>
      <c r="AF1774" s="127"/>
      <c r="AG1774" s="127"/>
      <c r="AH1774" s="127"/>
      <c r="AI1774" s="127"/>
      <c r="AJ1774" s="127"/>
      <c r="AK1774" s="127"/>
      <c r="AL1774" s="127"/>
      <c r="AM1774" s="127"/>
      <c r="AN1774" s="127"/>
      <c r="AO1774" s="127"/>
      <c r="AP1774" s="127"/>
    </row>
    <row r="1775" spans="25:42" x14ac:dyDescent="0.2">
      <c r="Y1775" s="127"/>
      <c r="Z1775" s="127"/>
      <c r="AA1775" s="127"/>
      <c r="AB1775" s="127"/>
      <c r="AC1775" s="127"/>
      <c r="AD1775" s="127"/>
      <c r="AE1775" s="127"/>
      <c r="AF1775" s="127"/>
      <c r="AG1775" s="127"/>
      <c r="AH1775" s="127"/>
      <c r="AI1775" s="127"/>
      <c r="AJ1775" s="127"/>
      <c r="AK1775" s="127"/>
      <c r="AL1775" s="127"/>
      <c r="AM1775" s="127"/>
      <c r="AN1775" s="127"/>
      <c r="AO1775" s="127"/>
      <c r="AP1775" s="127"/>
    </row>
    <row r="1776" spans="25:42" x14ac:dyDescent="0.2">
      <c r="Y1776" s="127"/>
      <c r="Z1776" s="127"/>
      <c r="AA1776" s="127"/>
      <c r="AB1776" s="127"/>
      <c r="AC1776" s="127"/>
      <c r="AD1776" s="127"/>
      <c r="AE1776" s="127"/>
      <c r="AF1776" s="127"/>
      <c r="AG1776" s="127"/>
      <c r="AH1776" s="127"/>
      <c r="AI1776" s="127"/>
      <c r="AJ1776" s="127"/>
      <c r="AK1776" s="127"/>
      <c r="AL1776" s="127"/>
      <c r="AM1776" s="127"/>
      <c r="AN1776" s="127"/>
      <c r="AO1776" s="127"/>
      <c r="AP1776" s="127"/>
    </row>
    <row r="1777" spans="25:42" x14ac:dyDescent="0.2">
      <c r="Y1777" s="127"/>
      <c r="Z1777" s="127"/>
      <c r="AA1777" s="127"/>
      <c r="AB1777" s="127"/>
      <c r="AC1777" s="127"/>
      <c r="AD1777" s="127"/>
      <c r="AE1777" s="127"/>
      <c r="AF1777" s="127"/>
      <c r="AG1777" s="127"/>
      <c r="AH1777" s="127"/>
      <c r="AI1777" s="127"/>
      <c r="AJ1777" s="127"/>
      <c r="AK1777" s="127"/>
      <c r="AL1777" s="127"/>
      <c r="AM1777" s="127"/>
      <c r="AN1777" s="127"/>
      <c r="AO1777" s="127"/>
      <c r="AP1777" s="127"/>
    </row>
    <row r="1778" spans="25:42" x14ac:dyDescent="0.2">
      <c r="Y1778" s="127"/>
      <c r="Z1778" s="127"/>
      <c r="AA1778" s="127"/>
      <c r="AB1778" s="127"/>
      <c r="AC1778" s="127"/>
      <c r="AD1778" s="127"/>
      <c r="AE1778" s="127"/>
      <c r="AF1778" s="127"/>
      <c r="AG1778" s="127"/>
      <c r="AH1778" s="127"/>
      <c r="AI1778" s="127"/>
      <c r="AJ1778" s="127"/>
      <c r="AK1778" s="127"/>
      <c r="AL1778" s="127"/>
      <c r="AM1778" s="127"/>
      <c r="AN1778" s="127"/>
      <c r="AO1778" s="127"/>
      <c r="AP1778" s="127"/>
    </row>
    <row r="1779" spans="25:42" x14ac:dyDescent="0.2">
      <c r="Y1779" s="127"/>
      <c r="Z1779" s="127"/>
      <c r="AA1779" s="127"/>
      <c r="AB1779" s="127"/>
      <c r="AC1779" s="127"/>
      <c r="AD1779" s="127"/>
      <c r="AE1779" s="127"/>
      <c r="AF1779" s="127"/>
      <c r="AG1779" s="127"/>
      <c r="AH1779" s="127"/>
      <c r="AI1779" s="127"/>
      <c r="AJ1779" s="127"/>
      <c r="AK1779" s="127"/>
      <c r="AL1779" s="127"/>
      <c r="AM1779" s="127"/>
      <c r="AN1779" s="127"/>
      <c r="AO1779" s="127"/>
      <c r="AP1779" s="127"/>
    </row>
    <row r="1780" spans="25:42" x14ac:dyDescent="0.2">
      <c r="Y1780" s="127"/>
      <c r="Z1780" s="127"/>
      <c r="AA1780" s="127"/>
      <c r="AB1780" s="127"/>
      <c r="AC1780" s="127"/>
      <c r="AD1780" s="127"/>
      <c r="AE1780" s="127"/>
      <c r="AF1780" s="127"/>
      <c r="AG1780" s="127"/>
      <c r="AH1780" s="127"/>
      <c r="AI1780" s="127"/>
      <c r="AJ1780" s="127"/>
      <c r="AK1780" s="127"/>
      <c r="AL1780" s="127"/>
      <c r="AM1780" s="127"/>
      <c r="AN1780" s="127"/>
      <c r="AO1780" s="127"/>
      <c r="AP1780" s="127"/>
    </row>
    <row r="1781" spans="25:42" x14ac:dyDescent="0.2">
      <c r="Y1781" s="127"/>
      <c r="Z1781" s="127"/>
      <c r="AA1781" s="127"/>
      <c r="AB1781" s="127"/>
      <c r="AC1781" s="127"/>
      <c r="AD1781" s="127"/>
      <c r="AE1781" s="127"/>
      <c r="AF1781" s="127"/>
      <c r="AG1781" s="127"/>
      <c r="AH1781" s="127"/>
      <c r="AI1781" s="127"/>
      <c r="AJ1781" s="127"/>
      <c r="AK1781" s="127"/>
      <c r="AL1781" s="127"/>
      <c r="AM1781" s="127"/>
      <c r="AN1781" s="127"/>
      <c r="AO1781" s="127"/>
      <c r="AP1781" s="127"/>
    </row>
    <row r="1782" spans="25:42" x14ac:dyDescent="0.2">
      <c r="Y1782" s="127"/>
      <c r="Z1782" s="127"/>
      <c r="AA1782" s="127"/>
      <c r="AB1782" s="127"/>
      <c r="AC1782" s="127"/>
      <c r="AD1782" s="127"/>
      <c r="AE1782" s="127"/>
      <c r="AF1782" s="127"/>
      <c r="AG1782" s="127"/>
      <c r="AH1782" s="127"/>
      <c r="AI1782" s="127"/>
      <c r="AJ1782" s="127"/>
      <c r="AK1782" s="127"/>
      <c r="AL1782" s="127"/>
      <c r="AM1782" s="127"/>
      <c r="AN1782" s="127"/>
      <c r="AO1782" s="127"/>
      <c r="AP1782" s="127"/>
    </row>
    <row r="1783" spans="25:42" x14ac:dyDescent="0.2">
      <c r="Y1783" s="127"/>
      <c r="Z1783" s="127"/>
      <c r="AA1783" s="127"/>
      <c r="AB1783" s="127"/>
      <c r="AC1783" s="127"/>
      <c r="AD1783" s="127"/>
      <c r="AE1783" s="127"/>
      <c r="AF1783" s="127"/>
      <c r="AG1783" s="127"/>
      <c r="AH1783" s="127"/>
      <c r="AI1783" s="127"/>
      <c r="AJ1783" s="127"/>
      <c r="AK1783" s="127"/>
      <c r="AL1783" s="127"/>
      <c r="AM1783" s="127"/>
      <c r="AN1783" s="127"/>
      <c r="AO1783" s="127"/>
      <c r="AP1783" s="127"/>
    </row>
    <row r="1784" spans="25:42" x14ac:dyDescent="0.2">
      <c r="Y1784" s="127"/>
      <c r="Z1784" s="127"/>
      <c r="AA1784" s="127"/>
      <c r="AB1784" s="127"/>
      <c r="AC1784" s="127"/>
      <c r="AD1784" s="127"/>
      <c r="AE1784" s="127"/>
      <c r="AF1784" s="127"/>
      <c r="AG1784" s="127"/>
      <c r="AH1784" s="127"/>
      <c r="AI1784" s="127"/>
      <c r="AJ1784" s="127"/>
      <c r="AK1784" s="127"/>
      <c r="AL1784" s="127"/>
      <c r="AM1784" s="127"/>
      <c r="AN1784" s="127"/>
      <c r="AO1784" s="127"/>
      <c r="AP1784" s="127"/>
    </row>
    <row r="1785" spans="25:42" x14ac:dyDescent="0.2">
      <c r="Y1785" s="127"/>
      <c r="Z1785" s="127"/>
      <c r="AA1785" s="127"/>
      <c r="AB1785" s="127"/>
      <c r="AC1785" s="127"/>
      <c r="AD1785" s="127"/>
      <c r="AE1785" s="127"/>
      <c r="AF1785" s="127"/>
      <c r="AG1785" s="127"/>
      <c r="AH1785" s="127"/>
      <c r="AI1785" s="127"/>
      <c r="AJ1785" s="127"/>
      <c r="AK1785" s="127"/>
      <c r="AL1785" s="127"/>
      <c r="AM1785" s="127"/>
      <c r="AN1785" s="127"/>
      <c r="AO1785" s="127"/>
      <c r="AP1785" s="127"/>
    </row>
    <row r="1786" spans="25:42" x14ac:dyDescent="0.2">
      <c r="Y1786" s="127"/>
      <c r="Z1786" s="127"/>
      <c r="AA1786" s="127"/>
      <c r="AB1786" s="127"/>
      <c r="AC1786" s="127"/>
      <c r="AD1786" s="127"/>
      <c r="AE1786" s="127"/>
      <c r="AF1786" s="127"/>
      <c r="AG1786" s="127"/>
      <c r="AH1786" s="127"/>
      <c r="AI1786" s="127"/>
      <c r="AJ1786" s="127"/>
      <c r="AK1786" s="127"/>
      <c r="AL1786" s="127"/>
      <c r="AM1786" s="127"/>
      <c r="AN1786" s="127"/>
      <c r="AO1786" s="127"/>
      <c r="AP1786" s="127"/>
    </row>
    <row r="1787" spans="25:42" x14ac:dyDescent="0.2">
      <c r="Y1787" s="127"/>
      <c r="Z1787" s="127"/>
      <c r="AA1787" s="127"/>
      <c r="AB1787" s="127"/>
      <c r="AC1787" s="127"/>
      <c r="AD1787" s="127"/>
      <c r="AE1787" s="127"/>
      <c r="AF1787" s="127"/>
      <c r="AG1787" s="127"/>
      <c r="AH1787" s="127"/>
      <c r="AI1787" s="127"/>
      <c r="AJ1787" s="127"/>
      <c r="AK1787" s="127"/>
      <c r="AL1787" s="127"/>
      <c r="AM1787" s="127"/>
      <c r="AN1787" s="127"/>
      <c r="AO1787" s="127"/>
      <c r="AP1787" s="127"/>
    </row>
    <row r="1788" spans="25:42" x14ac:dyDescent="0.2">
      <c r="Y1788" s="127"/>
      <c r="Z1788" s="127"/>
      <c r="AA1788" s="127"/>
      <c r="AB1788" s="127"/>
      <c r="AC1788" s="127"/>
      <c r="AD1788" s="127"/>
      <c r="AE1788" s="127"/>
      <c r="AF1788" s="127"/>
      <c r="AG1788" s="127"/>
      <c r="AH1788" s="127"/>
      <c r="AI1788" s="127"/>
      <c r="AJ1788" s="127"/>
      <c r="AK1788" s="127"/>
      <c r="AL1788" s="127"/>
      <c r="AM1788" s="127"/>
      <c r="AN1788" s="127"/>
      <c r="AO1788" s="127"/>
      <c r="AP1788" s="127"/>
    </row>
    <row r="1789" spans="25:42" x14ac:dyDescent="0.2">
      <c r="Y1789" s="127"/>
      <c r="Z1789" s="127"/>
      <c r="AA1789" s="127"/>
      <c r="AB1789" s="127"/>
      <c r="AC1789" s="127"/>
      <c r="AD1789" s="127"/>
      <c r="AE1789" s="127"/>
      <c r="AF1789" s="127"/>
      <c r="AG1789" s="127"/>
      <c r="AH1789" s="127"/>
      <c r="AI1789" s="127"/>
      <c r="AJ1789" s="127"/>
      <c r="AK1789" s="127"/>
      <c r="AL1789" s="127"/>
      <c r="AM1789" s="127"/>
      <c r="AN1789" s="127"/>
      <c r="AO1789" s="127"/>
      <c r="AP1789" s="127"/>
    </row>
    <row r="1790" spans="25:42" x14ac:dyDescent="0.2">
      <c r="Y1790" s="127"/>
      <c r="Z1790" s="127"/>
      <c r="AA1790" s="127"/>
      <c r="AB1790" s="127"/>
      <c r="AC1790" s="127"/>
      <c r="AD1790" s="127"/>
      <c r="AE1790" s="127"/>
      <c r="AF1790" s="127"/>
      <c r="AG1790" s="127"/>
      <c r="AH1790" s="127"/>
      <c r="AI1790" s="127"/>
      <c r="AJ1790" s="127"/>
      <c r="AK1790" s="127"/>
      <c r="AL1790" s="127"/>
      <c r="AM1790" s="127"/>
      <c r="AN1790" s="127"/>
      <c r="AO1790" s="127"/>
      <c r="AP1790" s="127"/>
    </row>
    <row r="1791" spans="25:42" x14ac:dyDescent="0.2">
      <c r="Y1791" s="127"/>
      <c r="Z1791" s="127"/>
      <c r="AA1791" s="127"/>
      <c r="AB1791" s="127"/>
      <c r="AC1791" s="127"/>
      <c r="AD1791" s="127"/>
      <c r="AE1791" s="127"/>
      <c r="AF1791" s="127"/>
      <c r="AG1791" s="127"/>
      <c r="AH1791" s="127"/>
      <c r="AI1791" s="127"/>
      <c r="AJ1791" s="127"/>
      <c r="AK1791" s="127"/>
      <c r="AL1791" s="127"/>
      <c r="AM1791" s="127"/>
      <c r="AN1791" s="127"/>
      <c r="AO1791" s="127"/>
      <c r="AP1791" s="127"/>
    </row>
    <row r="1792" spans="25:42" x14ac:dyDescent="0.2">
      <c r="Y1792" s="127"/>
      <c r="Z1792" s="127"/>
      <c r="AA1792" s="127"/>
      <c r="AB1792" s="127"/>
      <c r="AC1792" s="127"/>
      <c r="AD1792" s="127"/>
      <c r="AE1792" s="127"/>
      <c r="AF1792" s="127"/>
      <c r="AG1792" s="127"/>
      <c r="AH1792" s="127"/>
      <c r="AI1792" s="127"/>
      <c r="AJ1792" s="127"/>
      <c r="AK1792" s="127"/>
      <c r="AL1792" s="127"/>
      <c r="AM1792" s="127"/>
      <c r="AN1792" s="127"/>
      <c r="AO1792" s="127"/>
      <c r="AP1792" s="127"/>
    </row>
    <row r="1793" spans="25:42" x14ac:dyDescent="0.2">
      <c r="Y1793" s="127"/>
      <c r="Z1793" s="127"/>
      <c r="AA1793" s="127"/>
      <c r="AB1793" s="127"/>
      <c r="AC1793" s="127"/>
      <c r="AD1793" s="127"/>
      <c r="AE1793" s="127"/>
      <c r="AF1793" s="127"/>
      <c r="AG1793" s="127"/>
      <c r="AH1793" s="127"/>
      <c r="AI1793" s="127"/>
      <c r="AJ1793" s="127"/>
      <c r="AK1793" s="127"/>
      <c r="AL1793" s="127"/>
      <c r="AM1793" s="127"/>
      <c r="AN1793" s="127"/>
      <c r="AO1793" s="127"/>
      <c r="AP1793" s="127"/>
    </row>
    <row r="1794" spans="25:42" x14ac:dyDescent="0.2">
      <c r="Y1794" s="127"/>
      <c r="Z1794" s="127"/>
      <c r="AA1794" s="127"/>
      <c r="AB1794" s="127"/>
      <c r="AC1794" s="127"/>
      <c r="AD1794" s="127"/>
      <c r="AE1794" s="127"/>
      <c r="AF1794" s="127"/>
      <c r="AG1794" s="127"/>
      <c r="AH1794" s="127"/>
      <c r="AI1794" s="127"/>
      <c r="AJ1794" s="127"/>
      <c r="AK1794" s="127"/>
      <c r="AL1794" s="127"/>
      <c r="AM1794" s="127"/>
      <c r="AN1794" s="127"/>
      <c r="AO1794" s="127"/>
      <c r="AP1794" s="127"/>
    </row>
    <row r="1795" spans="25:42" x14ac:dyDescent="0.2">
      <c r="Y1795" s="127"/>
      <c r="Z1795" s="127"/>
      <c r="AA1795" s="127"/>
      <c r="AB1795" s="127"/>
      <c r="AC1795" s="127"/>
      <c r="AD1795" s="127"/>
      <c r="AE1795" s="127"/>
      <c r="AF1795" s="127"/>
      <c r="AG1795" s="127"/>
      <c r="AH1795" s="127"/>
      <c r="AI1795" s="127"/>
      <c r="AJ1795" s="127"/>
      <c r="AK1795" s="127"/>
      <c r="AL1795" s="127"/>
      <c r="AM1795" s="127"/>
      <c r="AN1795" s="127"/>
      <c r="AO1795" s="127"/>
      <c r="AP1795" s="127"/>
    </row>
    <row r="1796" spans="25:42" x14ac:dyDescent="0.2">
      <c r="Y1796" s="127"/>
      <c r="Z1796" s="127"/>
      <c r="AA1796" s="127"/>
      <c r="AB1796" s="127"/>
      <c r="AC1796" s="127"/>
      <c r="AD1796" s="127"/>
      <c r="AE1796" s="127"/>
      <c r="AF1796" s="127"/>
      <c r="AG1796" s="127"/>
      <c r="AH1796" s="127"/>
      <c r="AI1796" s="127"/>
      <c r="AJ1796" s="127"/>
      <c r="AK1796" s="127"/>
      <c r="AL1796" s="127"/>
      <c r="AM1796" s="127"/>
      <c r="AN1796" s="127"/>
      <c r="AO1796" s="127"/>
      <c r="AP1796" s="127"/>
    </row>
    <row r="1797" spans="25:42" x14ac:dyDescent="0.2">
      <c r="Y1797" s="127"/>
      <c r="Z1797" s="127"/>
      <c r="AA1797" s="127"/>
      <c r="AB1797" s="127"/>
      <c r="AC1797" s="127"/>
      <c r="AD1797" s="127"/>
      <c r="AE1797" s="127"/>
      <c r="AF1797" s="127"/>
      <c r="AG1797" s="127"/>
      <c r="AH1797" s="127"/>
      <c r="AI1797" s="127"/>
      <c r="AJ1797" s="127"/>
      <c r="AK1797" s="127"/>
      <c r="AL1797" s="127"/>
      <c r="AM1797" s="127"/>
      <c r="AN1797" s="127"/>
      <c r="AO1797" s="127"/>
      <c r="AP1797" s="127"/>
    </row>
    <row r="1798" spans="25:42" x14ac:dyDescent="0.2">
      <c r="Y1798" s="127"/>
      <c r="Z1798" s="127"/>
      <c r="AA1798" s="127"/>
      <c r="AB1798" s="127"/>
      <c r="AC1798" s="127"/>
      <c r="AD1798" s="127"/>
      <c r="AE1798" s="127"/>
      <c r="AF1798" s="127"/>
      <c r="AG1798" s="127"/>
      <c r="AH1798" s="127"/>
      <c r="AI1798" s="127"/>
      <c r="AJ1798" s="127"/>
      <c r="AK1798" s="127"/>
      <c r="AL1798" s="127"/>
      <c r="AM1798" s="127"/>
      <c r="AN1798" s="127"/>
      <c r="AO1798" s="127"/>
      <c r="AP1798" s="127"/>
    </row>
    <row r="1799" spans="25:42" x14ac:dyDescent="0.2">
      <c r="Y1799" s="127"/>
      <c r="Z1799" s="127"/>
      <c r="AA1799" s="127"/>
      <c r="AB1799" s="127"/>
      <c r="AC1799" s="127"/>
      <c r="AD1799" s="127"/>
      <c r="AE1799" s="127"/>
      <c r="AF1799" s="127"/>
      <c r="AG1799" s="127"/>
      <c r="AH1799" s="127"/>
      <c r="AI1799" s="127"/>
      <c r="AJ1799" s="127"/>
      <c r="AK1799" s="127"/>
      <c r="AL1799" s="127"/>
      <c r="AM1799" s="127"/>
      <c r="AN1799" s="127"/>
      <c r="AO1799" s="127"/>
      <c r="AP1799" s="127"/>
    </row>
    <row r="1800" spans="25:42" x14ac:dyDescent="0.2">
      <c r="Y1800" s="127"/>
      <c r="Z1800" s="127"/>
      <c r="AA1800" s="127"/>
      <c r="AB1800" s="127"/>
      <c r="AC1800" s="127"/>
      <c r="AD1800" s="127"/>
      <c r="AE1800" s="127"/>
      <c r="AF1800" s="127"/>
      <c r="AG1800" s="127"/>
      <c r="AH1800" s="127"/>
      <c r="AI1800" s="127"/>
      <c r="AJ1800" s="127"/>
      <c r="AK1800" s="127"/>
      <c r="AL1800" s="127"/>
      <c r="AM1800" s="127"/>
      <c r="AN1800" s="127"/>
      <c r="AO1800" s="127"/>
      <c r="AP1800" s="127"/>
    </row>
    <row r="1801" spans="25:42" x14ac:dyDescent="0.2">
      <c r="Y1801" s="127"/>
      <c r="Z1801" s="127"/>
      <c r="AA1801" s="127"/>
      <c r="AB1801" s="127"/>
      <c r="AC1801" s="127"/>
      <c r="AD1801" s="127"/>
      <c r="AE1801" s="127"/>
      <c r="AF1801" s="127"/>
      <c r="AG1801" s="127"/>
      <c r="AH1801" s="127"/>
      <c r="AI1801" s="127"/>
      <c r="AJ1801" s="127"/>
      <c r="AK1801" s="127"/>
      <c r="AL1801" s="127"/>
      <c r="AM1801" s="127"/>
      <c r="AN1801" s="127"/>
      <c r="AO1801" s="127"/>
      <c r="AP1801" s="127"/>
    </row>
    <row r="1802" spans="25:42" x14ac:dyDescent="0.2">
      <c r="Y1802" s="127"/>
      <c r="Z1802" s="127"/>
      <c r="AA1802" s="127"/>
      <c r="AB1802" s="127"/>
      <c r="AC1802" s="127"/>
      <c r="AD1802" s="127"/>
      <c r="AE1802" s="127"/>
      <c r="AF1802" s="127"/>
      <c r="AG1802" s="127"/>
      <c r="AH1802" s="127"/>
      <c r="AI1802" s="127"/>
      <c r="AJ1802" s="127"/>
      <c r="AK1802" s="127"/>
      <c r="AL1802" s="127"/>
      <c r="AM1802" s="127"/>
      <c r="AN1802" s="127"/>
      <c r="AO1802" s="127"/>
      <c r="AP1802" s="127"/>
    </row>
    <row r="1803" spans="25:42" x14ac:dyDescent="0.2">
      <c r="Y1803" s="127"/>
      <c r="Z1803" s="127"/>
      <c r="AA1803" s="127"/>
      <c r="AB1803" s="127"/>
      <c r="AC1803" s="127"/>
      <c r="AD1803" s="127"/>
      <c r="AE1803" s="127"/>
      <c r="AF1803" s="127"/>
      <c r="AG1803" s="127"/>
      <c r="AH1803" s="127"/>
      <c r="AI1803" s="127"/>
      <c r="AJ1803" s="127"/>
      <c r="AK1803" s="127"/>
      <c r="AL1803" s="127"/>
      <c r="AM1803" s="127"/>
      <c r="AN1803" s="127"/>
      <c r="AO1803" s="127"/>
      <c r="AP1803" s="127"/>
    </row>
    <row r="1804" spans="25:42" x14ac:dyDescent="0.2">
      <c r="Y1804" s="127"/>
      <c r="Z1804" s="127"/>
      <c r="AA1804" s="127"/>
      <c r="AB1804" s="127"/>
      <c r="AC1804" s="127"/>
      <c r="AD1804" s="127"/>
      <c r="AE1804" s="127"/>
      <c r="AF1804" s="127"/>
      <c r="AG1804" s="127"/>
      <c r="AH1804" s="127"/>
      <c r="AI1804" s="127"/>
      <c r="AJ1804" s="127"/>
      <c r="AK1804" s="127"/>
      <c r="AL1804" s="127"/>
      <c r="AM1804" s="127"/>
      <c r="AN1804" s="127"/>
      <c r="AO1804" s="127"/>
      <c r="AP1804" s="127"/>
    </row>
    <row r="1805" spans="25:42" x14ac:dyDescent="0.2">
      <c r="Y1805" s="127"/>
      <c r="Z1805" s="127"/>
      <c r="AA1805" s="127"/>
      <c r="AB1805" s="127"/>
      <c r="AC1805" s="127"/>
      <c r="AD1805" s="127"/>
      <c r="AE1805" s="127"/>
      <c r="AF1805" s="127"/>
      <c r="AG1805" s="127"/>
      <c r="AH1805" s="127"/>
      <c r="AI1805" s="127"/>
      <c r="AJ1805" s="127"/>
      <c r="AK1805" s="127"/>
      <c r="AL1805" s="127"/>
      <c r="AM1805" s="127"/>
      <c r="AN1805" s="127"/>
      <c r="AO1805" s="127"/>
      <c r="AP1805" s="127"/>
    </row>
    <row r="1806" spans="25:42" x14ac:dyDescent="0.2">
      <c r="Y1806" s="127"/>
      <c r="Z1806" s="127"/>
      <c r="AA1806" s="127"/>
      <c r="AB1806" s="127"/>
      <c r="AC1806" s="127"/>
      <c r="AD1806" s="127"/>
      <c r="AE1806" s="127"/>
      <c r="AF1806" s="127"/>
      <c r="AG1806" s="127"/>
      <c r="AH1806" s="127"/>
      <c r="AI1806" s="127"/>
      <c r="AJ1806" s="127"/>
      <c r="AK1806" s="127"/>
      <c r="AL1806" s="127"/>
      <c r="AM1806" s="127"/>
      <c r="AN1806" s="127"/>
      <c r="AO1806" s="127"/>
      <c r="AP1806" s="127"/>
    </row>
    <row r="1807" spans="25:42" x14ac:dyDescent="0.2">
      <c r="Y1807" s="127"/>
      <c r="Z1807" s="127"/>
      <c r="AA1807" s="127"/>
      <c r="AB1807" s="127"/>
      <c r="AC1807" s="127"/>
      <c r="AD1807" s="127"/>
      <c r="AE1807" s="127"/>
      <c r="AF1807" s="127"/>
      <c r="AG1807" s="127"/>
      <c r="AH1807" s="127"/>
      <c r="AI1807" s="127"/>
      <c r="AJ1807" s="127"/>
      <c r="AK1807" s="127"/>
      <c r="AL1807" s="127"/>
      <c r="AM1807" s="127"/>
      <c r="AN1807" s="127"/>
      <c r="AO1807" s="127"/>
      <c r="AP1807" s="127"/>
    </row>
    <row r="1808" spans="25:42" x14ac:dyDescent="0.2">
      <c r="Y1808" s="127"/>
      <c r="Z1808" s="127"/>
      <c r="AA1808" s="127"/>
      <c r="AB1808" s="127"/>
      <c r="AC1808" s="127"/>
      <c r="AD1808" s="127"/>
      <c r="AE1808" s="127"/>
      <c r="AF1808" s="127"/>
      <c r="AG1808" s="127"/>
      <c r="AH1808" s="127"/>
      <c r="AI1808" s="127"/>
      <c r="AJ1808" s="127"/>
      <c r="AK1808" s="127"/>
      <c r="AL1808" s="127"/>
      <c r="AM1808" s="127"/>
      <c r="AN1808" s="127"/>
      <c r="AO1808" s="127"/>
      <c r="AP1808" s="127"/>
    </row>
    <row r="1809" spans="25:42" x14ac:dyDescent="0.2">
      <c r="Y1809" s="127"/>
      <c r="Z1809" s="127"/>
      <c r="AA1809" s="127"/>
      <c r="AB1809" s="127"/>
      <c r="AC1809" s="127"/>
      <c r="AD1809" s="127"/>
      <c r="AE1809" s="127"/>
      <c r="AF1809" s="127"/>
      <c r="AG1809" s="127"/>
      <c r="AH1809" s="127"/>
      <c r="AI1809" s="127"/>
      <c r="AJ1809" s="127"/>
      <c r="AK1809" s="127"/>
      <c r="AL1809" s="127"/>
      <c r="AM1809" s="127"/>
      <c r="AN1809" s="127"/>
      <c r="AO1809" s="127"/>
      <c r="AP1809" s="127"/>
    </row>
    <row r="1810" spans="25:42" x14ac:dyDescent="0.2">
      <c r="Y1810" s="127"/>
      <c r="Z1810" s="127"/>
      <c r="AA1810" s="127"/>
      <c r="AB1810" s="127"/>
      <c r="AC1810" s="127"/>
      <c r="AD1810" s="127"/>
      <c r="AE1810" s="127"/>
      <c r="AF1810" s="127"/>
      <c r="AG1810" s="127"/>
      <c r="AH1810" s="127"/>
      <c r="AI1810" s="127"/>
      <c r="AJ1810" s="127"/>
      <c r="AK1810" s="127"/>
      <c r="AL1810" s="127"/>
      <c r="AM1810" s="127"/>
      <c r="AN1810" s="127"/>
      <c r="AO1810" s="127"/>
      <c r="AP1810" s="127"/>
    </row>
    <row r="1811" spans="25:42" x14ac:dyDescent="0.2">
      <c r="Y1811" s="127"/>
      <c r="Z1811" s="127"/>
      <c r="AA1811" s="127"/>
      <c r="AB1811" s="127"/>
      <c r="AC1811" s="127"/>
      <c r="AD1811" s="127"/>
      <c r="AE1811" s="127"/>
      <c r="AF1811" s="127"/>
      <c r="AG1811" s="127"/>
      <c r="AH1811" s="127"/>
      <c r="AI1811" s="127"/>
      <c r="AJ1811" s="127"/>
      <c r="AK1811" s="127"/>
      <c r="AL1811" s="127"/>
      <c r="AM1811" s="127"/>
      <c r="AN1811" s="127"/>
      <c r="AO1811" s="127"/>
      <c r="AP1811" s="127"/>
    </row>
    <row r="1812" spans="25:42" x14ac:dyDescent="0.2">
      <c r="Y1812" s="127"/>
      <c r="Z1812" s="127"/>
      <c r="AA1812" s="127"/>
      <c r="AB1812" s="127"/>
      <c r="AC1812" s="127"/>
      <c r="AD1812" s="127"/>
      <c r="AE1812" s="127"/>
      <c r="AF1812" s="127"/>
      <c r="AG1812" s="127"/>
      <c r="AH1812" s="127"/>
      <c r="AI1812" s="127"/>
      <c r="AJ1812" s="127"/>
      <c r="AK1812" s="127"/>
      <c r="AL1812" s="127"/>
      <c r="AM1812" s="127"/>
      <c r="AN1812" s="127"/>
      <c r="AO1812" s="127"/>
      <c r="AP1812" s="127"/>
    </row>
    <row r="1813" spans="25:42" x14ac:dyDescent="0.2">
      <c r="Y1813" s="127"/>
      <c r="Z1813" s="127"/>
      <c r="AA1813" s="127"/>
      <c r="AB1813" s="127"/>
      <c r="AC1813" s="127"/>
      <c r="AD1813" s="127"/>
      <c r="AE1813" s="127"/>
      <c r="AF1813" s="127"/>
      <c r="AG1813" s="127"/>
      <c r="AH1813" s="127"/>
      <c r="AI1813" s="127"/>
      <c r="AJ1813" s="127"/>
      <c r="AK1813" s="127"/>
      <c r="AL1813" s="127"/>
      <c r="AM1813" s="127"/>
      <c r="AN1813" s="127"/>
      <c r="AO1813" s="127"/>
      <c r="AP1813" s="127"/>
    </row>
    <row r="1814" spans="25:42" x14ac:dyDescent="0.2">
      <c r="Y1814" s="127"/>
      <c r="Z1814" s="127"/>
      <c r="AA1814" s="127"/>
      <c r="AB1814" s="127"/>
      <c r="AC1814" s="127"/>
      <c r="AD1814" s="127"/>
      <c r="AE1814" s="127"/>
      <c r="AF1814" s="127"/>
      <c r="AG1814" s="127"/>
      <c r="AH1814" s="127"/>
      <c r="AI1814" s="127"/>
      <c r="AJ1814" s="127"/>
      <c r="AK1814" s="127"/>
      <c r="AL1814" s="127"/>
      <c r="AM1814" s="127"/>
      <c r="AN1814" s="127"/>
      <c r="AO1814" s="127"/>
      <c r="AP1814" s="127"/>
    </row>
    <row r="1815" spans="25:42" x14ac:dyDescent="0.2">
      <c r="Y1815" s="127"/>
      <c r="Z1815" s="127"/>
      <c r="AA1815" s="127"/>
      <c r="AB1815" s="127"/>
      <c r="AC1815" s="127"/>
      <c r="AD1815" s="127"/>
      <c r="AE1815" s="127"/>
      <c r="AF1815" s="127"/>
      <c r="AG1815" s="127"/>
      <c r="AH1815" s="127"/>
      <c r="AI1815" s="127"/>
      <c r="AJ1815" s="127"/>
      <c r="AK1815" s="127"/>
      <c r="AL1815" s="127"/>
      <c r="AM1815" s="127"/>
      <c r="AN1815" s="127"/>
      <c r="AO1815" s="127"/>
      <c r="AP1815" s="127"/>
    </row>
    <row r="1816" spans="25:42" x14ac:dyDescent="0.2">
      <c r="Y1816" s="127"/>
      <c r="Z1816" s="127"/>
      <c r="AA1816" s="127"/>
      <c r="AB1816" s="127"/>
      <c r="AC1816" s="127"/>
      <c r="AD1816" s="127"/>
      <c r="AE1816" s="127"/>
      <c r="AF1816" s="127"/>
      <c r="AG1816" s="127"/>
      <c r="AH1816" s="127"/>
      <c r="AI1816" s="127"/>
      <c r="AJ1816" s="127"/>
      <c r="AK1816" s="127"/>
      <c r="AL1816" s="127"/>
      <c r="AM1816" s="127"/>
      <c r="AN1816" s="127"/>
      <c r="AO1816" s="127"/>
      <c r="AP1816" s="127"/>
    </row>
    <row r="1817" spans="25:42" x14ac:dyDescent="0.2">
      <c r="Y1817" s="127"/>
      <c r="Z1817" s="127"/>
      <c r="AA1817" s="127"/>
      <c r="AB1817" s="127"/>
      <c r="AC1817" s="127"/>
      <c r="AD1817" s="127"/>
      <c r="AE1817" s="127"/>
      <c r="AF1817" s="127"/>
      <c r="AG1817" s="127"/>
      <c r="AH1817" s="127"/>
      <c r="AI1817" s="127"/>
      <c r="AJ1817" s="127"/>
      <c r="AK1817" s="127"/>
      <c r="AL1817" s="127"/>
      <c r="AM1817" s="127"/>
      <c r="AN1817" s="127"/>
      <c r="AO1817" s="127"/>
      <c r="AP1817" s="127"/>
    </row>
    <row r="1818" spans="25:42" x14ac:dyDescent="0.2">
      <c r="Y1818" s="127"/>
      <c r="Z1818" s="127"/>
      <c r="AA1818" s="127"/>
      <c r="AB1818" s="127"/>
      <c r="AC1818" s="127"/>
      <c r="AD1818" s="127"/>
      <c r="AE1818" s="127"/>
      <c r="AF1818" s="127"/>
      <c r="AG1818" s="127"/>
      <c r="AH1818" s="127"/>
      <c r="AI1818" s="127"/>
      <c r="AJ1818" s="127"/>
      <c r="AK1818" s="127"/>
      <c r="AL1818" s="127"/>
      <c r="AM1818" s="127"/>
      <c r="AN1818" s="127"/>
      <c r="AO1818" s="127"/>
      <c r="AP1818" s="127"/>
    </row>
    <row r="1819" spans="25:42" x14ac:dyDescent="0.2">
      <c r="Y1819" s="127"/>
      <c r="Z1819" s="127"/>
      <c r="AA1819" s="127"/>
      <c r="AB1819" s="127"/>
      <c r="AC1819" s="127"/>
      <c r="AD1819" s="127"/>
      <c r="AE1819" s="127"/>
      <c r="AF1819" s="127"/>
      <c r="AG1819" s="127"/>
      <c r="AH1819" s="127"/>
      <c r="AI1819" s="127"/>
      <c r="AJ1819" s="127"/>
      <c r="AK1819" s="127"/>
      <c r="AL1819" s="127"/>
      <c r="AM1819" s="127"/>
      <c r="AN1819" s="127"/>
      <c r="AO1819" s="127"/>
      <c r="AP1819" s="127"/>
    </row>
    <row r="1820" spans="25:42" x14ac:dyDescent="0.2">
      <c r="Y1820" s="127"/>
      <c r="Z1820" s="127"/>
      <c r="AA1820" s="127"/>
      <c r="AB1820" s="127"/>
      <c r="AC1820" s="127"/>
      <c r="AD1820" s="127"/>
      <c r="AE1820" s="127"/>
      <c r="AF1820" s="127"/>
      <c r="AG1820" s="127"/>
      <c r="AH1820" s="127"/>
      <c r="AI1820" s="127"/>
      <c r="AJ1820" s="127"/>
      <c r="AK1820" s="127"/>
      <c r="AL1820" s="127"/>
      <c r="AM1820" s="127"/>
      <c r="AN1820" s="127"/>
      <c r="AO1820" s="127"/>
      <c r="AP1820" s="127"/>
    </row>
    <row r="1821" spans="25:42" x14ac:dyDescent="0.2">
      <c r="Y1821" s="127"/>
      <c r="Z1821" s="127"/>
      <c r="AA1821" s="127"/>
      <c r="AB1821" s="127"/>
      <c r="AC1821" s="127"/>
      <c r="AD1821" s="127"/>
      <c r="AE1821" s="127"/>
      <c r="AF1821" s="127"/>
      <c r="AG1821" s="127"/>
      <c r="AH1821" s="127"/>
      <c r="AI1821" s="127"/>
      <c r="AJ1821" s="127"/>
      <c r="AK1821" s="127"/>
      <c r="AL1821" s="127"/>
      <c r="AM1821" s="127"/>
      <c r="AN1821" s="127"/>
      <c r="AO1821" s="127"/>
      <c r="AP1821" s="127"/>
    </row>
    <row r="1822" spans="25:42" x14ac:dyDescent="0.2">
      <c r="Y1822" s="127"/>
      <c r="Z1822" s="127"/>
      <c r="AA1822" s="127"/>
      <c r="AB1822" s="127"/>
      <c r="AC1822" s="127"/>
      <c r="AD1822" s="127"/>
      <c r="AE1822" s="127"/>
      <c r="AF1822" s="127"/>
      <c r="AG1822" s="127"/>
      <c r="AH1822" s="127"/>
      <c r="AI1822" s="127"/>
      <c r="AJ1822" s="127"/>
      <c r="AK1822" s="127"/>
      <c r="AL1822" s="127"/>
      <c r="AM1822" s="127"/>
      <c r="AN1822" s="127"/>
      <c r="AO1822" s="127"/>
      <c r="AP1822" s="127"/>
    </row>
    <row r="1823" spans="25:42" x14ac:dyDescent="0.2">
      <c r="Y1823" s="127"/>
      <c r="Z1823" s="127"/>
      <c r="AA1823" s="127"/>
      <c r="AB1823" s="127"/>
      <c r="AC1823" s="127"/>
      <c r="AD1823" s="127"/>
      <c r="AE1823" s="127"/>
      <c r="AF1823" s="127"/>
      <c r="AG1823" s="127"/>
      <c r="AH1823" s="127"/>
      <c r="AI1823" s="127"/>
      <c r="AJ1823" s="127"/>
      <c r="AK1823" s="127"/>
      <c r="AL1823" s="127"/>
      <c r="AM1823" s="127"/>
      <c r="AN1823" s="127"/>
      <c r="AO1823" s="127"/>
      <c r="AP1823" s="127"/>
    </row>
    <row r="1824" spans="25:42" x14ac:dyDescent="0.2">
      <c r="Y1824" s="127"/>
      <c r="Z1824" s="127"/>
      <c r="AA1824" s="127"/>
      <c r="AB1824" s="127"/>
      <c r="AC1824" s="127"/>
      <c r="AD1824" s="127"/>
      <c r="AE1824" s="127"/>
      <c r="AF1824" s="127"/>
      <c r="AG1824" s="127"/>
      <c r="AH1824" s="127"/>
      <c r="AI1824" s="127"/>
      <c r="AJ1824" s="127"/>
      <c r="AK1824" s="127"/>
      <c r="AL1824" s="127"/>
      <c r="AM1824" s="127"/>
      <c r="AN1824" s="127"/>
      <c r="AO1824" s="127"/>
      <c r="AP1824" s="127"/>
    </row>
    <row r="1825" spans="25:42" x14ac:dyDescent="0.2">
      <c r="Y1825" s="127"/>
      <c r="Z1825" s="127"/>
      <c r="AA1825" s="127"/>
      <c r="AB1825" s="127"/>
      <c r="AC1825" s="127"/>
      <c r="AD1825" s="127"/>
      <c r="AE1825" s="127"/>
      <c r="AF1825" s="127"/>
      <c r="AG1825" s="127"/>
      <c r="AH1825" s="127"/>
      <c r="AI1825" s="127"/>
      <c r="AJ1825" s="127"/>
      <c r="AK1825" s="127"/>
      <c r="AL1825" s="127"/>
      <c r="AM1825" s="127"/>
      <c r="AN1825" s="127"/>
      <c r="AO1825" s="127"/>
      <c r="AP1825" s="127"/>
    </row>
    <row r="1826" spans="25:42" x14ac:dyDescent="0.2">
      <c r="Y1826" s="127"/>
      <c r="Z1826" s="127"/>
      <c r="AA1826" s="127"/>
      <c r="AB1826" s="127"/>
      <c r="AC1826" s="127"/>
      <c r="AD1826" s="127"/>
      <c r="AE1826" s="127"/>
      <c r="AF1826" s="127"/>
      <c r="AG1826" s="127"/>
      <c r="AH1826" s="127"/>
      <c r="AI1826" s="127"/>
      <c r="AJ1826" s="127"/>
      <c r="AK1826" s="127"/>
      <c r="AL1826" s="127"/>
      <c r="AM1826" s="127"/>
      <c r="AN1826" s="127"/>
      <c r="AO1826" s="127"/>
      <c r="AP1826" s="127"/>
    </row>
    <row r="1827" spans="25:42" x14ac:dyDescent="0.2">
      <c r="Y1827" s="127"/>
      <c r="Z1827" s="127"/>
      <c r="AA1827" s="127"/>
      <c r="AB1827" s="127"/>
      <c r="AC1827" s="127"/>
      <c r="AD1827" s="127"/>
      <c r="AE1827" s="127"/>
      <c r="AF1827" s="127"/>
      <c r="AG1827" s="127"/>
      <c r="AH1827" s="127"/>
      <c r="AI1827" s="127"/>
      <c r="AJ1827" s="127"/>
      <c r="AK1827" s="127"/>
      <c r="AL1827" s="127"/>
      <c r="AM1827" s="127"/>
      <c r="AN1827" s="127"/>
      <c r="AO1827" s="127"/>
      <c r="AP1827" s="127"/>
    </row>
    <row r="1828" spans="25:42" x14ac:dyDescent="0.2">
      <c r="Y1828" s="127"/>
      <c r="Z1828" s="127"/>
      <c r="AA1828" s="127"/>
      <c r="AB1828" s="127"/>
      <c r="AC1828" s="127"/>
      <c r="AD1828" s="127"/>
      <c r="AE1828" s="127"/>
      <c r="AF1828" s="127"/>
      <c r="AG1828" s="127"/>
      <c r="AH1828" s="127"/>
      <c r="AI1828" s="127"/>
      <c r="AJ1828" s="127"/>
      <c r="AK1828" s="127"/>
      <c r="AL1828" s="127"/>
      <c r="AM1828" s="127"/>
      <c r="AN1828" s="127"/>
      <c r="AO1828" s="127"/>
      <c r="AP1828" s="127"/>
    </row>
    <row r="1829" spans="25:42" x14ac:dyDescent="0.2">
      <c r="Y1829" s="127"/>
      <c r="Z1829" s="127"/>
      <c r="AA1829" s="127"/>
      <c r="AB1829" s="127"/>
      <c r="AC1829" s="127"/>
      <c r="AD1829" s="127"/>
      <c r="AE1829" s="127"/>
      <c r="AF1829" s="127"/>
      <c r="AG1829" s="127"/>
      <c r="AH1829" s="127"/>
      <c r="AI1829" s="127"/>
      <c r="AJ1829" s="127"/>
      <c r="AK1829" s="127"/>
      <c r="AL1829" s="127"/>
      <c r="AM1829" s="127"/>
      <c r="AN1829" s="127"/>
      <c r="AO1829" s="127"/>
      <c r="AP1829" s="127"/>
    </row>
    <row r="1830" spans="25:42" x14ac:dyDescent="0.2">
      <c r="Y1830" s="127"/>
      <c r="Z1830" s="127"/>
      <c r="AA1830" s="127"/>
      <c r="AB1830" s="127"/>
      <c r="AC1830" s="127"/>
      <c r="AD1830" s="127"/>
      <c r="AE1830" s="127"/>
      <c r="AF1830" s="127"/>
      <c r="AG1830" s="127"/>
      <c r="AH1830" s="127"/>
      <c r="AI1830" s="127"/>
      <c r="AJ1830" s="127"/>
      <c r="AK1830" s="127"/>
      <c r="AL1830" s="127"/>
      <c r="AM1830" s="127"/>
      <c r="AN1830" s="127"/>
      <c r="AO1830" s="127"/>
      <c r="AP1830" s="127"/>
    </row>
    <row r="1831" spans="25:42" x14ac:dyDescent="0.2">
      <c r="Y1831" s="127"/>
      <c r="Z1831" s="127"/>
      <c r="AA1831" s="127"/>
      <c r="AB1831" s="127"/>
      <c r="AC1831" s="127"/>
      <c r="AD1831" s="127"/>
      <c r="AE1831" s="127"/>
      <c r="AF1831" s="127"/>
      <c r="AG1831" s="127"/>
      <c r="AH1831" s="127"/>
      <c r="AI1831" s="127"/>
      <c r="AJ1831" s="127"/>
      <c r="AK1831" s="127"/>
      <c r="AL1831" s="127"/>
      <c r="AM1831" s="127"/>
      <c r="AN1831" s="127"/>
      <c r="AO1831" s="127"/>
      <c r="AP1831" s="127"/>
    </row>
    <row r="1832" spans="25:42" x14ac:dyDescent="0.2">
      <c r="Y1832" s="127"/>
      <c r="Z1832" s="127"/>
      <c r="AA1832" s="127"/>
      <c r="AB1832" s="127"/>
      <c r="AC1832" s="127"/>
      <c r="AD1832" s="127"/>
      <c r="AE1832" s="127"/>
      <c r="AF1832" s="127"/>
      <c r="AG1832" s="127"/>
      <c r="AH1832" s="127"/>
      <c r="AI1832" s="127"/>
      <c r="AJ1832" s="127"/>
      <c r="AK1832" s="127"/>
      <c r="AL1832" s="127"/>
      <c r="AM1832" s="127"/>
      <c r="AN1832" s="127"/>
      <c r="AO1832" s="127"/>
      <c r="AP1832" s="127"/>
    </row>
    <row r="1833" spans="25:42" x14ac:dyDescent="0.2">
      <c r="Y1833" s="127"/>
      <c r="Z1833" s="127"/>
      <c r="AA1833" s="127"/>
      <c r="AB1833" s="127"/>
      <c r="AC1833" s="127"/>
      <c r="AD1833" s="127"/>
      <c r="AE1833" s="127"/>
      <c r="AF1833" s="127"/>
      <c r="AG1833" s="127"/>
      <c r="AH1833" s="127"/>
      <c r="AI1833" s="127"/>
      <c r="AJ1833" s="127"/>
      <c r="AK1833" s="127"/>
      <c r="AL1833" s="127"/>
      <c r="AM1833" s="127"/>
      <c r="AN1833" s="127"/>
      <c r="AO1833" s="127"/>
      <c r="AP1833" s="127"/>
    </row>
    <row r="1834" spans="25:42" x14ac:dyDescent="0.2">
      <c r="Y1834" s="127"/>
      <c r="Z1834" s="127"/>
      <c r="AA1834" s="127"/>
      <c r="AB1834" s="127"/>
      <c r="AC1834" s="127"/>
      <c r="AD1834" s="127"/>
      <c r="AE1834" s="127"/>
      <c r="AF1834" s="127"/>
      <c r="AG1834" s="127"/>
      <c r="AH1834" s="127"/>
      <c r="AI1834" s="127"/>
      <c r="AJ1834" s="127"/>
      <c r="AK1834" s="127"/>
      <c r="AL1834" s="127"/>
      <c r="AM1834" s="127"/>
      <c r="AN1834" s="127"/>
      <c r="AO1834" s="127"/>
      <c r="AP1834" s="127"/>
    </row>
    <row r="1835" spans="25:42" x14ac:dyDescent="0.2">
      <c r="Y1835" s="127"/>
      <c r="Z1835" s="127"/>
      <c r="AA1835" s="127"/>
      <c r="AB1835" s="127"/>
      <c r="AC1835" s="127"/>
      <c r="AD1835" s="127"/>
      <c r="AE1835" s="127"/>
      <c r="AF1835" s="127"/>
      <c r="AG1835" s="127"/>
      <c r="AH1835" s="127"/>
      <c r="AI1835" s="127"/>
      <c r="AJ1835" s="127"/>
      <c r="AK1835" s="127"/>
      <c r="AL1835" s="127"/>
      <c r="AM1835" s="127"/>
      <c r="AN1835" s="127"/>
      <c r="AO1835" s="127"/>
      <c r="AP1835" s="127"/>
    </row>
    <row r="1836" spans="25:42" x14ac:dyDescent="0.2">
      <c r="Y1836" s="127"/>
      <c r="Z1836" s="127"/>
      <c r="AA1836" s="127"/>
      <c r="AB1836" s="127"/>
      <c r="AC1836" s="127"/>
      <c r="AD1836" s="127"/>
      <c r="AE1836" s="127"/>
      <c r="AF1836" s="127"/>
      <c r="AG1836" s="127"/>
      <c r="AH1836" s="127"/>
      <c r="AI1836" s="127"/>
      <c r="AJ1836" s="127"/>
      <c r="AK1836" s="127"/>
      <c r="AL1836" s="127"/>
      <c r="AM1836" s="127"/>
      <c r="AN1836" s="127"/>
      <c r="AO1836" s="127"/>
      <c r="AP1836" s="127"/>
    </row>
    <row r="1837" spans="25:42" x14ac:dyDescent="0.2">
      <c r="Y1837" s="127"/>
      <c r="Z1837" s="127"/>
      <c r="AA1837" s="127"/>
      <c r="AB1837" s="127"/>
      <c r="AC1837" s="127"/>
      <c r="AD1837" s="127"/>
      <c r="AE1837" s="127"/>
      <c r="AF1837" s="127"/>
      <c r="AG1837" s="127"/>
      <c r="AH1837" s="127"/>
      <c r="AI1837" s="127"/>
      <c r="AJ1837" s="127"/>
      <c r="AK1837" s="127"/>
      <c r="AL1837" s="127"/>
      <c r="AM1837" s="127"/>
      <c r="AN1837" s="127"/>
      <c r="AO1837" s="127"/>
      <c r="AP1837" s="127"/>
    </row>
    <row r="1838" spans="25:42" x14ac:dyDescent="0.2">
      <c r="Y1838" s="127"/>
      <c r="Z1838" s="127"/>
      <c r="AA1838" s="127"/>
      <c r="AB1838" s="127"/>
      <c r="AC1838" s="127"/>
      <c r="AD1838" s="127"/>
      <c r="AE1838" s="127"/>
      <c r="AF1838" s="127"/>
      <c r="AG1838" s="127"/>
      <c r="AH1838" s="127"/>
      <c r="AI1838" s="127"/>
      <c r="AJ1838" s="127"/>
      <c r="AK1838" s="127"/>
      <c r="AL1838" s="127"/>
      <c r="AM1838" s="127"/>
      <c r="AN1838" s="127"/>
      <c r="AO1838" s="127"/>
      <c r="AP1838" s="127"/>
    </row>
    <row r="1839" spans="25:42" x14ac:dyDescent="0.2">
      <c r="Y1839" s="127"/>
      <c r="Z1839" s="127"/>
      <c r="AA1839" s="127"/>
      <c r="AB1839" s="127"/>
      <c r="AC1839" s="127"/>
      <c r="AD1839" s="127"/>
      <c r="AE1839" s="127"/>
      <c r="AF1839" s="127"/>
      <c r="AG1839" s="127"/>
      <c r="AH1839" s="127"/>
      <c r="AI1839" s="127"/>
      <c r="AJ1839" s="127"/>
      <c r="AK1839" s="127"/>
      <c r="AL1839" s="127"/>
      <c r="AM1839" s="127"/>
      <c r="AN1839" s="127"/>
      <c r="AO1839" s="127"/>
      <c r="AP1839" s="127"/>
    </row>
    <row r="1840" spans="25:42" x14ac:dyDescent="0.2">
      <c r="Y1840" s="127"/>
      <c r="Z1840" s="127"/>
      <c r="AA1840" s="127"/>
      <c r="AB1840" s="127"/>
      <c r="AC1840" s="127"/>
      <c r="AD1840" s="127"/>
      <c r="AE1840" s="127"/>
      <c r="AF1840" s="127"/>
      <c r="AG1840" s="127"/>
      <c r="AH1840" s="127"/>
      <c r="AI1840" s="127"/>
      <c r="AJ1840" s="127"/>
      <c r="AK1840" s="127"/>
      <c r="AL1840" s="127"/>
      <c r="AM1840" s="127"/>
      <c r="AN1840" s="127"/>
      <c r="AO1840" s="127"/>
      <c r="AP1840" s="127"/>
    </row>
    <row r="1841" spans="25:42" x14ac:dyDescent="0.2">
      <c r="Y1841" s="127"/>
      <c r="Z1841" s="127"/>
      <c r="AA1841" s="127"/>
      <c r="AB1841" s="127"/>
      <c r="AC1841" s="127"/>
      <c r="AD1841" s="127"/>
      <c r="AE1841" s="127"/>
      <c r="AF1841" s="127"/>
      <c r="AG1841" s="127"/>
      <c r="AH1841" s="127"/>
      <c r="AI1841" s="127"/>
      <c r="AJ1841" s="127"/>
      <c r="AK1841" s="127"/>
      <c r="AL1841" s="127"/>
      <c r="AM1841" s="127"/>
      <c r="AN1841" s="127"/>
      <c r="AO1841" s="127"/>
      <c r="AP1841" s="127"/>
    </row>
    <row r="1842" spans="25:42" x14ac:dyDescent="0.2">
      <c r="Y1842" s="127"/>
      <c r="Z1842" s="127"/>
      <c r="AA1842" s="127"/>
      <c r="AB1842" s="127"/>
      <c r="AC1842" s="127"/>
      <c r="AD1842" s="127"/>
      <c r="AE1842" s="127"/>
      <c r="AF1842" s="127"/>
      <c r="AG1842" s="127"/>
      <c r="AH1842" s="127"/>
      <c r="AI1842" s="127"/>
      <c r="AJ1842" s="127"/>
      <c r="AK1842" s="127"/>
      <c r="AL1842" s="127"/>
      <c r="AM1842" s="127"/>
      <c r="AN1842" s="127"/>
      <c r="AO1842" s="127"/>
      <c r="AP1842" s="127"/>
    </row>
    <row r="1843" spans="25:42" x14ac:dyDescent="0.2">
      <c r="Y1843" s="127"/>
      <c r="Z1843" s="127"/>
      <c r="AA1843" s="127"/>
      <c r="AB1843" s="127"/>
      <c r="AC1843" s="127"/>
      <c r="AD1843" s="127"/>
      <c r="AE1843" s="127"/>
      <c r="AF1843" s="127"/>
      <c r="AG1843" s="127"/>
      <c r="AH1843" s="127"/>
      <c r="AI1843" s="127"/>
      <c r="AJ1843" s="127"/>
      <c r="AK1843" s="127"/>
      <c r="AL1843" s="127"/>
      <c r="AM1843" s="127"/>
      <c r="AN1843" s="127"/>
      <c r="AO1843" s="127"/>
      <c r="AP1843" s="127"/>
    </row>
    <row r="1844" spans="25:42" x14ac:dyDescent="0.2">
      <c r="Y1844" s="127"/>
      <c r="Z1844" s="127"/>
      <c r="AA1844" s="127"/>
      <c r="AB1844" s="127"/>
      <c r="AC1844" s="127"/>
      <c r="AD1844" s="127"/>
      <c r="AE1844" s="127"/>
      <c r="AF1844" s="127"/>
      <c r="AG1844" s="127"/>
      <c r="AH1844" s="127"/>
      <c r="AI1844" s="127"/>
      <c r="AJ1844" s="127"/>
      <c r="AK1844" s="127"/>
      <c r="AL1844" s="127"/>
      <c r="AM1844" s="127"/>
      <c r="AN1844" s="127"/>
      <c r="AO1844" s="127"/>
      <c r="AP1844" s="127"/>
    </row>
    <row r="1845" spans="25:42" x14ac:dyDescent="0.2">
      <c r="Y1845" s="127"/>
      <c r="Z1845" s="127"/>
      <c r="AA1845" s="127"/>
      <c r="AB1845" s="127"/>
      <c r="AC1845" s="127"/>
      <c r="AD1845" s="127"/>
      <c r="AE1845" s="127"/>
      <c r="AF1845" s="127"/>
      <c r="AG1845" s="127"/>
      <c r="AH1845" s="127"/>
      <c r="AI1845" s="127"/>
      <c r="AJ1845" s="127"/>
      <c r="AK1845" s="127"/>
      <c r="AL1845" s="127"/>
      <c r="AM1845" s="127"/>
      <c r="AN1845" s="127"/>
      <c r="AO1845" s="127"/>
      <c r="AP1845" s="127"/>
    </row>
    <row r="1846" spans="25:42" x14ac:dyDescent="0.2">
      <c r="Y1846" s="127"/>
      <c r="Z1846" s="127"/>
      <c r="AA1846" s="127"/>
      <c r="AB1846" s="127"/>
      <c r="AC1846" s="127"/>
      <c r="AD1846" s="127"/>
      <c r="AE1846" s="127"/>
      <c r="AF1846" s="127"/>
      <c r="AG1846" s="127"/>
      <c r="AH1846" s="127"/>
      <c r="AI1846" s="127"/>
      <c r="AJ1846" s="127"/>
      <c r="AK1846" s="127"/>
      <c r="AL1846" s="127"/>
      <c r="AM1846" s="127"/>
      <c r="AN1846" s="127"/>
      <c r="AO1846" s="127"/>
      <c r="AP1846" s="127"/>
    </row>
    <row r="1847" spans="25:42" x14ac:dyDescent="0.2">
      <c r="Y1847" s="127"/>
      <c r="Z1847" s="127"/>
      <c r="AA1847" s="127"/>
      <c r="AB1847" s="127"/>
      <c r="AC1847" s="127"/>
      <c r="AD1847" s="127"/>
      <c r="AE1847" s="127"/>
      <c r="AF1847" s="127"/>
      <c r="AG1847" s="127"/>
      <c r="AH1847" s="127"/>
      <c r="AI1847" s="127"/>
      <c r="AJ1847" s="127"/>
      <c r="AK1847" s="127"/>
      <c r="AL1847" s="127"/>
      <c r="AM1847" s="127"/>
      <c r="AN1847" s="127"/>
      <c r="AO1847" s="127"/>
      <c r="AP1847" s="127"/>
    </row>
    <row r="1848" spans="25:42" x14ac:dyDescent="0.2">
      <c r="Y1848" s="127"/>
      <c r="Z1848" s="127"/>
      <c r="AA1848" s="127"/>
      <c r="AB1848" s="127"/>
      <c r="AC1848" s="127"/>
      <c r="AD1848" s="127"/>
      <c r="AE1848" s="127"/>
      <c r="AF1848" s="127"/>
      <c r="AG1848" s="127"/>
      <c r="AH1848" s="127"/>
      <c r="AI1848" s="127"/>
      <c r="AJ1848" s="127"/>
      <c r="AK1848" s="127"/>
      <c r="AL1848" s="127"/>
      <c r="AM1848" s="127"/>
      <c r="AN1848" s="127"/>
      <c r="AO1848" s="127"/>
      <c r="AP1848" s="127"/>
    </row>
    <row r="1849" spans="25:42" x14ac:dyDescent="0.2">
      <c r="Y1849" s="127"/>
      <c r="Z1849" s="127"/>
      <c r="AA1849" s="127"/>
      <c r="AB1849" s="127"/>
      <c r="AC1849" s="127"/>
      <c r="AD1849" s="127"/>
      <c r="AE1849" s="127"/>
      <c r="AF1849" s="127"/>
      <c r="AG1849" s="127"/>
      <c r="AH1849" s="127"/>
      <c r="AI1849" s="127"/>
      <c r="AJ1849" s="127"/>
      <c r="AK1849" s="127"/>
      <c r="AL1849" s="127"/>
      <c r="AM1849" s="127"/>
      <c r="AN1849" s="127"/>
      <c r="AO1849" s="127"/>
      <c r="AP1849" s="127"/>
    </row>
    <row r="1850" spans="25:42" x14ac:dyDescent="0.2">
      <c r="Y1850" s="127"/>
      <c r="Z1850" s="127"/>
      <c r="AA1850" s="127"/>
      <c r="AB1850" s="127"/>
      <c r="AC1850" s="127"/>
      <c r="AD1850" s="127"/>
      <c r="AE1850" s="127"/>
      <c r="AF1850" s="127"/>
      <c r="AG1850" s="127"/>
      <c r="AH1850" s="127"/>
      <c r="AI1850" s="127"/>
      <c r="AJ1850" s="127"/>
      <c r="AK1850" s="127"/>
      <c r="AL1850" s="127"/>
      <c r="AM1850" s="127"/>
      <c r="AN1850" s="127"/>
      <c r="AO1850" s="127"/>
      <c r="AP1850" s="127"/>
    </row>
    <row r="1851" spans="25:42" x14ac:dyDescent="0.2">
      <c r="Y1851" s="127"/>
      <c r="Z1851" s="127"/>
      <c r="AA1851" s="127"/>
      <c r="AB1851" s="127"/>
      <c r="AC1851" s="127"/>
      <c r="AD1851" s="127"/>
      <c r="AE1851" s="127"/>
      <c r="AF1851" s="127"/>
      <c r="AG1851" s="127"/>
      <c r="AH1851" s="127"/>
      <c r="AI1851" s="127"/>
      <c r="AJ1851" s="127"/>
      <c r="AK1851" s="127"/>
      <c r="AL1851" s="127"/>
      <c r="AM1851" s="127"/>
      <c r="AN1851" s="127"/>
      <c r="AO1851" s="127"/>
      <c r="AP1851" s="127"/>
    </row>
    <row r="1852" spans="25:42" x14ac:dyDescent="0.2">
      <c r="Y1852" s="127"/>
      <c r="Z1852" s="127"/>
      <c r="AA1852" s="127"/>
      <c r="AB1852" s="127"/>
      <c r="AC1852" s="127"/>
      <c r="AD1852" s="127"/>
      <c r="AE1852" s="127"/>
      <c r="AF1852" s="127"/>
      <c r="AG1852" s="127"/>
      <c r="AH1852" s="127"/>
      <c r="AI1852" s="127"/>
      <c r="AJ1852" s="127"/>
      <c r="AK1852" s="127"/>
      <c r="AL1852" s="127"/>
      <c r="AM1852" s="127"/>
      <c r="AN1852" s="127"/>
      <c r="AO1852" s="127"/>
      <c r="AP1852" s="127"/>
    </row>
    <row r="1853" spans="25:42" x14ac:dyDescent="0.2">
      <c r="Y1853" s="127"/>
      <c r="Z1853" s="127"/>
      <c r="AA1853" s="127"/>
      <c r="AB1853" s="127"/>
      <c r="AC1853" s="127"/>
      <c r="AD1853" s="127"/>
      <c r="AE1853" s="127"/>
      <c r="AF1853" s="127"/>
      <c r="AG1853" s="127"/>
      <c r="AH1853" s="127"/>
      <c r="AI1853" s="127"/>
      <c r="AJ1853" s="127"/>
      <c r="AK1853" s="127"/>
      <c r="AL1853" s="127"/>
      <c r="AM1853" s="127"/>
      <c r="AN1853" s="127"/>
      <c r="AO1853" s="127"/>
      <c r="AP1853" s="127"/>
    </row>
    <row r="1854" spans="25:42" x14ac:dyDescent="0.2">
      <c r="Y1854" s="127"/>
      <c r="Z1854" s="127"/>
      <c r="AA1854" s="127"/>
      <c r="AB1854" s="127"/>
      <c r="AC1854" s="127"/>
      <c r="AD1854" s="127"/>
      <c r="AE1854" s="127"/>
      <c r="AF1854" s="127"/>
      <c r="AG1854" s="127"/>
      <c r="AH1854" s="127"/>
      <c r="AI1854" s="127"/>
      <c r="AJ1854" s="127"/>
      <c r="AK1854" s="127"/>
      <c r="AL1854" s="127"/>
      <c r="AM1854" s="127"/>
      <c r="AN1854" s="127"/>
      <c r="AO1854" s="127"/>
      <c r="AP1854" s="127"/>
    </row>
    <row r="1855" spans="25:42" x14ac:dyDescent="0.2">
      <c r="Y1855" s="127"/>
      <c r="Z1855" s="127"/>
      <c r="AA1855" s="127"/>
      <c r="AB1855" s="127"/>
      <c r="AC1855" s="127"/>
      <c r="AD1855" s="127"/>
      <c r="AE1855" s="127"/>
      <c r="AF1855" s="127"/>
      <c r="AG1855" s="127"/>
      <c r="AH1855" s="127"/>
      <c r="AI1855" s="127"/>
      <c r="AJ1855" s="127"/>
      <c r="AK1855" s="127"/>
      <c r="AL1855" s="127"/>
      <c r="AM1855" s="127"/>
      <c r="AN1855" s="127"/>
      <c r="AO1855" s="127"/>
      <c r="AP1855" s="127"/>
    </row>
    <row r="1856" spans="25:42" x14ac:dyDescent="0.2">
      <c r="Y1856" s="127"/>
      <c r="Z1856" s="127"/>
      <c r="AA1856" s="127"/>
      <c r="AB1856" s="127"/>
      <c r="AC1856" s="127"/>
      <c r="AD1856" s="127"/>
      <c r="AE1856" s="127"/>
      <c r="AF1856" s="127"/>
      <c r="AG1856" s="127"/>
      <c r="AH1856" s="127"/>
      <c r="AI1856" s="127"/>
      <c r="AJ1856" s="127"/>
      <c r="AK1856" s="127"/>
      <c r="AL1856" s="127"/>
      <c r="AM1856" s="127"/>
      <c r="AN1856" s="127"/>
      <c r="AO1856" s="127"/>
      <c r="AP1856" s="127"/>
    </row>
    <row r="1857" spans="25:42" x14ac:dyDescent="0.2">
      <c r="Y1857" s="127"/>
      <c r="Z1857" s="127"/>
      <c r="AA1857" s="127"/>
      <c r="AB1857" s="127"/>
      <c r="AC1857" s="127"/>
      <c r="AD1857" s="127"/>
      <c r="AE1857" s="127"/>
      <c r="AF1857" s="127"/>
      <c r="AG1857" s="127"/>
      <c r="AH1857" s="127"/>
      <c r="AI1857" s="127"/>
      <c r="AJ1857" s="127"/>
      <c r="AK1857" s="127"/>
      <c r="AL1857" s="127"/>
      <c r="AM1857" s="127"/>
      <c r="AN1857" s="127"/>
      <c r="AO1857" s="127"/>
      <c r="AP1857" s="127"/>
    </row>
    <row r="1858" spans="25:42" x14ac:dyDescent="0.2">
      <c r="Y1858" s="127"/>
      <c r="Z1858" s="127"/>
      <c r="AA1858" s="127"/>
      <c r="AB1858" s="127"/>
      <c r="AC1858" s="127"/>
      <c r="AD1858" s="127"/>
      <c r="AE1858" s="127"/>
      <c r="AF1858" s="127"/>
      <c r="AG1858" s="127"/>
      <c r="AH1858" s="127"/>
      <c r="AI1858" s="127"/>
      <c r="AJ1858" s="127"/>
      <c r="AK1858" s="127"/>
      <c r="AL1858" s="127"/>
      <c r="AM1858" s="127"/>
      <c r="AN1858" s="127"/>
      <c r="AO1858" s="127"/>
      <c r="AP1858" s="127"/>
    </row>
    <row r="1859" spans="25:42" x14ac:dyDescent="0.2">
      <c r="Y1859" s="127"/>
      <c r="Z1859" s="127"/>
      <c r="AA1859" s="127"/>
      <c r="AB1859" s="127"/>
      <c r="AC1859" s="127"/>
      <c r="AD1859" s="127"/>
      <c r="AE1859" s="127"/>
      <c r="AF1859" s="127"/>
      <c r="AG1859" s="127"/>
      <c r="AH1859" s="127"/>
      <c r="AI1859" s="127"/>
      <c r="AJ1859" s="127"/>
      <c r="AK1859" s="127"/>
      <c r="AL1859" s="127"/>
      <c r="AM1859" s="127"/>
      <c r="AN1859" s="127"/>
      <c r="AO1859" s="127"/>
      <c r="AP1859" s="127"/>
    </row>
    <row r="1860" spans="25:42" x14ac:dyDescent="0.2">
      <c r="Y1860" s="127"/>
      <c r="Z1860" s="127"/>
      <c r="AA1860" s="127"/>
      <c r="AB1860" s="127"/>
      <c r="AC1860" s="127"/>
      <c r="AD1860" s="127"/>
      <c r="AE1860" s="127"/>
      <c r="AF1860" s="127"/>
      <c r="AG1860" s="127"/>
      <c r="AH1860" s="127"/>
      <c r="AI1860" s="127"/>
      <c r="AJ1860" s="127"/>
      <c r="AK1860" s="127"/>
      <c r="AL1860" s="127"/>
      <c r="AM1860" s="127"/>
      <c r="AN1860" s="127"/>
      <c r="AO1860" s="127"/>
      <c r="AP1860" s="127"/>
    </row>
    <row r="1861" spans="25:42" x14ac:dyDescent="0.2">
      <c r="Y1861" s="127"/>
      <c r="Z1861" s="127"/>
      <c r="AA1861" s="127"/>
      <c r="AB1861" s="127"/>
      <c r="AC1861" s="127"/>
      <c r="AD1861" s="127"/>
      <c r="AE1861" s="127"/>
      <c r="AF1861" s="127"/>
      <c r="AG1861" s="127"/>
      <c r="AH1861" s="127"/>
      <c r="AI1861" s="127"/>
      <c r="AJ1861" s="127"/>
      <c r="AK1861" s="127"/>
      <c r="AL1861" s="127"/>
      <c r="AM1861" s="127"/>
      <c r="AN1861" s="127"/>
      <c r="AO1861" s="127"/>
      <c r="AP1861" s="127"/>
    </row>
    <row r="1862" spans="25:42" x14ac:dyDescent="0.2">
      <c r="Y1862" s="127"/>
      <c r="Z1862" s="127"/>
      <c r="AA1862" s="127"/>
      <c r="AB1862" s="127"/>
      <c r="AC1862" s="127"/>
      <c r="AD1862" s="127"/>
      <c r="AE1862" s="127"/>
      <c r="AF1862" s="127"/>
      <c r="AG1862" s="127"/>
      <c r="AH1862" s="127"/>
      <c r="AI1862" s="127"/>
      <c r="AJ1862" s="127"/>
      <c r="AK1862" s="127"/>
      <c r="AL1862" s="127"/>
      <c r="AM1862" s="127"/>
      <c r="AN1862" s="127"/>
      <c r="AO1862" s="127"/>
      <c r="AP1862" s="127"/>
    </row>
    <row r="1863" spans="25:42" x14ac:dyDescent="0.2">
      <c r="Y1863" s="127"/>
      <c r="Z1863" s="127"/>
      <c r="AA1863" s="127"/>
      <c r="AB1863" s="127"/>
      <c r="AC1863" s="127"/>
      <c r="AD1863" s="127"/>
      <c r="AE1863" s="127"/>
      <c r="AF1863" s="127"/>
      <c r="AG1863" s="127"/>
      <c r="AH1863" s="127"/>
      <c r="AI1863" s="127"/>
      <c r="AJ1863" s="127"/>
      <c r="AK1863" s="127"/>
      <c r="AL1863" s="127"/>
      <c r="AM1863" s="127"/>
      <c r="AN1863" s="127"/>
      <c r="AO1863" s="127"/>
      <c r="AP1863" s="127"/>
    </row>
    <row r="1864" spans="25:42" x14ac:dyDescent="0.2">
      <c r="Y1864" s="127"/>
      <c r="Z1864" s="127"/>
      <c r="AA1864" s="127"/>
      <c r="AB1864" s="127"/>
      <c r="AC1864" s="127"/>
      <c r="AD1864" s="127"/>
      <c r="AE1864" s="127"/>
      <c r="AF1864" s="127"/>
      <c r="AG1864" s="127"/>
      <c r="AH1864" s="127"/>
      <c r="AI1864" s="127"/>
      <c r="AJ1864" s="127"/>
      <c r="AK1864" s="127"/>
      <c r="AL1864" s="127"/>
      <c r="AM1864" s="127"/>
      <c r="AN1864" s="127"/>
      <c r="AO1864" s="127"/>
      <c r="AP1864" s="127"/>
    </row>
    <row r="1865" spans="25:42" x14ac:dyDescent="0.2">
      <c r="Y1865" s="127"/>
      <c r="Z1865" s="127"/>
      <c r="AA1865" s="127"/>
      <c r="AB1865" s="127"/>
      <c r="AC1865" s="127"/>
      <c r="AD1865" s="127"/>
      <c r="AE1865" s="127"/>
      <c r="AF1865" s="127"/>
      <c r="AG1865" s="127"/>
      <c r="AH1865" s="127"/>
      <c r="AI1865" s="127"/>
      <c r="AJ1865" s="127"/>
      <c r="AK1865" s="127"/>
      <c r="AL1865" s="127"/>
      <c r="AM1865" s="127"/>
      <c r="AN1865" s="127"/>
      <c r="AO1865" s="127"/>
      <c r="AP1865" s="127"/>
    </row>
    <row r="1866" spans="25:42" x14ac:dyDescent="0.2">
      <c r="Y1866" s="127"/>
      <c r="Z1866" s="127"/>
      <c r="AA1866" s="127"/>
      <c r="AB1866" s="127"/>
      <c r="AC1866" s="127"/>
      <c r="AD1866" s="127"/>
      <c r="AE1866" s="127"/>
      <c r="AF1866" s="127"/>
      <c r="AG1866" s="127"/>
      <c r="AH1866" s="127"/>
      <c r="AI1866" s="127"/>
      <c r="AJ1866" s="127"/>
      <c r="AK1866" s="127"/>
      <c r="AL1866" s="127"/>
      <c r="AM1866" s="127"/>
      <c r="AN1866" s="127"/>
      <c r="AO1866" s="127"/>
      <c r="AP1866" s="127"/>
    </row>
    <row r="1867" spans="25:42" x14ac:dyDescent="0.2">
      <c r="Y1867" s="127"/>
      <c r="Z1867" s="127"/>
      <c r="AA1867" s="127"/>
      <c r="AB1867" s="127"/>
      <c r="AC1867" s="127"/>
      <c r="AD1867" s="127"/>
      <c r="AE1867" s="127"/>
      <c r="AF1867" s="127"/>
      <c r="AG1867" s="127"/>
      <c r="AH1867" s="127"/>
      <c r="AI1867" s="127"/>
      <c r="AJ1867" s="127"/>
      <c r="AK1867" s="127"/>
      <c r="AL1867" s="127"/>
      <c r="AM1867" s="127"/>
      <c r="AN1867" s="127"/>
      <c r="AO1867" s="127"/>
      <c r="AP1867" s="127"/>
    </row>
    <row r="1868" spans="25:42" x14ac:dyDescent="0.2">
      <c r="Y1868" s="127"/>
      <c r="Z1868" s="127"/>
      <c r="AA1868" s="127"/>
      <c r="AB1868" s="127"/>
      <c r="AC1868" s="127"/>
      <c r="AD1868" s="127"/>
      <c r="AE1868" s="127"/>
      <c r="AF1868" s="127"/>
      <c r="AG1868" s="127"/>
      <c r="AH1868" s="127"/>
      <c r="AI1868" s="127"/>
      <c r="AJ1868" s="127"/>
      <c r="AK1868" s="127"/>
      <c r="AL1868" s="127"/>
      <c r="AM1868" s="127"/>
      <c r="AN1868" s="127"/>
      <c r="AO1868" s="127"/>
      <c r="AP1868" s="127"/>
    </row>
    <row r="1869" spans="25:42" x14ac:dyDescent="0.2">
      <c r="Y1869" s="127"/>
      <c r="Z1869" s="127"/>
      <c r="AA1869" s="127"/>
      <c r="AB1869" s="127"/>
      <c r="AC1869" s="127"/>
      <c r="AD1869" s="127"/>
      <c r="AE1869" s="127"/>
      <c r="AF1869" s="127"/>
      <c r="AG1869" s="127"/>
      <c r="AH1869" s="127"/>
      <c r="AI1869" s="127"/>
      <c r="AJ1869" s="127"/>
      <c r="AK1869" s="127"/>
      <c r="AL1869" s="127"/>
      <c r="AM1869" s="127"/>
      <c r="AN1869" s="127"/>
      <c r="AO1869" s="127"/>
      <c r="AP1869" s="127"/>
    </row>
    <row r="1870" spans="25:42" x14ac:dyDescent="0.2">
      <c r="Y1870" s="127"/>
      <c r="Z1870" s="127"/>
      <c r="AA1870" s="127"/>
      <c r="AB1870" s="127"/>
      <c r="AC1870" s="127"/>
      <c r="AD1870" s="127"/>
      <c r="AE1870" s="127"/>
      <c r="AF1870" s="127"/>
      <c r="AG1870" s="127"/>
      <c r="AH1870" s="127"/>
      <c r="AI1870" s="127"/>
      <c r="AJ1870" s="127"/>
      <c r="AK1870" s="127"/>
      <c r="AL1870" s="127"/>
      <c r="AM1870" s="127"/>
      <c r="AN1870" s="127"/>
      <c r="AO1870" s="127"/>
      <c r="AP1870" s="127"/>
    </row>
    <row r="1871" spans="25:42" x14ac:dyDescent="0.2">
      <c r="Y1871" s="127"/>
      <c r="Z1871" s="127"/>
      <c r="AA1871" s="127"/>
      <c r="AB1871" s="127"/>
      <c r="AC1871" s="127"/>
      <c r="AD1871" s="127"/>
      <c r="AE1871" s="127"/>
      <c r="AF1871" s="127"/>
      <c r="AG1871" s="127"/>
      <c r="AH1871" s="127"/>
      <c r="AI1871" s="127"/>
      <c r="AJ1871" s="127"/>
      <c r="AK1871" s="127"/>
      <c r="AL1871" s="127"/>
      <c r="AM1871" s="127"/>
      <c r="AN1871" s="127"/>
      <c r="AO1871" s="127"/>
      <c r="AP1871" s="127"/>
    </row>
    <row r="1872" spans="25:42" x14ac:dyDescent="0.2">
      <c r="Y1872" s="127"/>
      <c r="Z1872" s="127"/>
      <c r="AA1872" s="127"/>
      <c r="AB1872" s="127"/>
      <c r="AC1872" s="127"/>
      <c r="AD1872" s="127"/>
      <c r="AE1872" s="127"/>
      <c r="AF1872" s="127"/>
      <c r="AG1872" s="127"/>
      <c r="AH1872" s="127"/>
      <c r="AI1872" s="127"/>
      <c r="AJ1872" s="127"/>
      <c r="AK1872" s="127"/>
      <c r="AL1872" s="127"/>
      <c r="AM1872" s="127"/>
      <c r="AN1872" s="127"/>
      <c r="AO1872" s="127"/>
      <c r="AP1872" s="127"/>
    </row>
    <row r="1873" spans="25:42" x14ac:dyDescent="0.2">
      <c r="Y1873" s="127"/>
      <c r="Z1873" s="127"/>
      <c r="AA1873" s="127"/>
      <c r="AB1873" s="127"/>
      <c r="AC1873" s="127"/>
      <c r="AD1873" s="127"/>
      <c r="AE1873" s="127"/>
      <c r="AF1873" s="127"/>
      <c r="AG1873" s="127"/>
      <c r="AH1873" s="127"/>
      <c r="AI1873" s="127"/>
      <c r="AJ1873" s="127"/>
      <c r="AK1873" s="127"/>
      <c r="AL1873" s="127"/>
      <c r="AM1873" s="127"/>
      <c r="AN1873" s="127"/>
      <c r="AO1873" s="127"/>
      <c r="AP1873" s="127"/>
    </row>
    <row r="1874" spans="25:42" x14ac:dyDescent="0.2">
      <c r="Y1874" s="127"/>
      <c r="Z1874" s="127"/>
      <c r="AA1874" s="127"/>
      <c r="AB1874" s="127"/>
      <c r="AC1874" s="127"/>
      <c r="AD1874" s="127"/>
      <c r="AE1874" s="127"/>
      <c r="AF1874" s="127"/>
      <c r="AG1874" s="127"/>
      <c r="AH1874" s="127"/>
      <c r="AI1874" s="127"/>
      <c r="AJ1874" s="127"/>
      <c r="AK1874" s="127"/>
      <c r="AL1874" s="127"/>
      <c r="AM1874" s="127"/>
      <c r="AN1874" s="127"/>
      <c r="AO1874" s="127"/>
      <c r="AP1874" s="127"/>
    </row>
    <row r="1875" spans="25:42" x14ac:dyDescent="0.2">
      <c r="Y1875" s="127"/>
      <c r="Z1875" s="127"/>
      <c r="AA1875" s="127"/>
      <c r="AB1875" s="127"/>
      <c r="AC1875" s="127"/>
      <c r="AD1875" s="127"/>
      <c r="AE1875" s="127"/>
      <c r="AF1875" s="127"/>
      <c r="AG1875" s="127"/>
      <c r="AH1875" s="127"/>
      <c r="AI1875" s="127"/>
      <c r="AJ1875" s="127"/>
      <c r="AK1875" s="127"/>
      <c r="AL1875" s="127"/>
      <c r="AM1875" s="127"/>
      <c r="AN1875" s="127"/>
      <c r="AO1875" s="127"/>
      <c r="AP1875" s="127"/>
    </row>
    <row r="1876" spans="25:42" x14ac:dyDescent="0.2">
      <c r="Y1876" s="127"/>
      <c r="Z1876" s="127"/>
      <c r="AA1876" s="127"/>
      <c r="AB1876" s="127"/>
      <c r="AC1876" s="127"/>
      <c r="AD1876" s="127"/>
      <c r="AE1876" s="127"/>
      <c r="AF1876" s="127"/>
      <c r="AG1876" s="127"/>
      <c r="AH1876" s="127"/>
      <c r="AI1876" s="127"/>
      <c r="AJ1876" s="127"/>
      <c r="AK1876" s="127"/>
      <c r="AL1876" s="127"/>
      <c r="AM1876" s="127"/>
      <c r="AN1876" s="127"/>
      <c r="AO1876" s="127"/>
      <c r="AP1876" s="127"/>
    </row>
    <row r="1877" spans="25:42" x14ac:dyDescent="0.2">
      <c r="Y1877" s="127"/>
      <c r="Z1877" s="127"/>
      <c r="AA1877" s="127"/>
      <c r="AB1877" s="127"/>
      <c r="AC1877" s="127"/>
      <c r="AD1877" s="127"/>
      <c r="AE1877" s="127"/>
      <c r="AF1877" s="127"/>
      <c r="AG1877" s="127"/>
      <c r="AH1877" s="127"/>
      <c r="AI1877" s="127"/>
      <c r="AJ1877" s="127"/>
      <c r="AK1877" s="127"/>
      <c r="AL1877" s="127"/>
      <c r="AM1877" s="127"/>
      <c r="AN1877" s="127"/>
      <c r="AO1877" s="127"/>
      <c r="AP1877" s="127"/>
    </row>
    <row r="1878" spans="25:42" x14ac:dyDescent="0.2">
      <c r="Y1878" s="127"/>
      <c r="Z1878" s="127"/>
      <c r="AA1878" s="127"/>
      <c r="AB1878" s="127"/>
      <c r="AC1878" s="127"/>
      <c r="AD1878" s="127"/>
      <c r="AE1878" s="127"/>
      <c r="AF1878" s="127"/>
      <c r="AG1878" s="127"/>
      <c r="AH1878" s="127"/>
      <c r="AI1878" s="127"/>
      <c r="AJ1878" s="127"/>
      <c r="AK1878" s="127"/>
      <c r="AL1878" s="127"/>
      <c r="AM1878" s="127"/>
      <c r="AN1878" s="127"/>
      <c r="AO1878" s="127"/>
      <c r="AP1878" s="127"/>
    </row>
    <row r="1879" spans="25:42" x14ac:dyDescent="0.2">
      <c r="Y1879" s="127"/>
      <c r="Z1879" s="127"/>
      <c r="AA1879" s="127"/>
      <c r="AB1879" s="127"/>
      <c r="AC1879" s="127"/>
      <c r="AD1879" s="127"/>
      <c r="AE1879" s="127"/>
      <c r="AF1879" s="127"/>
      <c r="AG1879" s="127"/>
      <c r="AH1879" s="127"/>
      <c r="AI1879" s="127"/>
      <c r="AJ1879" s="127"/>
      <c r="AK1879" s="127"/>
      <c r="AL1879" s="127"/>
      <c r="AM1879" s="127"/>
      <c r="AN1879" s="127"/>
      <c r="AO1879" s="127"/>
      <c r="AP1879" s="127"/>
    </row>
    <row r="1880" spans="25:42" x14ac:dyDescent="0.2">
      <c r="Y1880" s="127"/>
      <c r="Z1880" s="127"/>
      <c r="AA1880" s="127"/>
      <c r="AB1880" s="127"/>
      <c r="AC1880" s="127"/>
      <c r="AD1880" s="127"/>
      <c r="AE1880" s="127"/>
      <c r="AF1880" s="127"/>
      <c r="AG1880" s="127"/>
      <c r="AH1880" s="127"/>
      <c r="AI1880" s="127"/>
      <c r="AJ1880" s="127"/>
      <c r="AK1880" s="127"/>
      <c r="AL1880" s="127"/>
      <c r="AM1880" s="127"/>
      <c r="AN1880" s="127"/>
      <c r="AO1880" s="127"/>
      <c r="AP1880" s="127"/>
    </row>
    <row r="1881" spans="25:42" x14ac:dyDescent="0.2">
      <c r="Y1881" s="127"/>
      <c r="Z1881" s="127"/>
      <c r="AA1881" s="127"/>
      <c r="AB1881" s="127"/>
      <c r="AC1881" s="127"/>
      <c r="AD1881" s="127"/>
      <c r="AE1881" s="127"/>
      <c r="AF1881" s="127"/>
      <c r="AG1881" s="127"/>
      <c r="AH1881" s="127"/>
      <c r="AI1881" s="127"/>
      <c r="AJ1881" s="127"/>
      <c r="AK1881" s="127"/>
      <c r="AL1881" s="127"/>
      <c r="AM1881" s="127"/>
      <c r="AN1881" s="127"/>
      <c r="AO1881" s="127"/>
      <c r="AP1881" s="127"/>
    </row>
    <row r="1882" spans="25:42" x14ac:dyDescent="0.2">
      <c r="Y1882" s="127"/>
      <c r="Z1882" s="127"/>
      <c r="AA1882" s="127"/>
      <c r="AB1882" s="127"/>
      <c r="AC1882" s="127"/>
      <c r="AD1882" s="127"/>
      <c r="AE1882" s="127"/>
      <c r="AF1882" s="127"/>
      <c r="AG1882" s="127"/>
      <c r="AH1882" s="127"/>
      <c r="AI1882" s="127"/>
      <c r="AJ1882" s="127"/>
      <c r="AK1882" s="127"/>
      <c r="AL1882" s="127"/>
      <c r="AM1882" s="127"/>
      <c r="AN1882" s="127"/>
      <c r="AO1882" s="127"/>
      <c r="AP1882" s="127"/>
    </row>
    <row r="1883" spans="25:42" x14ac:dyDescent="0.2">
      <c r="Y1883" s="127"/>
      <c r="Z1883" s="127"/>
      <c r="AA1883" s="127"/>
      <c r="AB1883" s="127"/>
      <c r="AC1883" s="127"/>
      <c r="AD1883" s="127"/>
      <c r="AE1883" s="127"/>
      <c r="AF1883" s="127"/>
      <c r="AG1883" s="127"/>
      <c r="AH1883" s="127"/>
      <c r="AI1883" s="127"/>
      <c r="AJ1883" s="127"/>
      <c r="AK1883" s="127"/>
      <c r="AL1883" s="127"/>
      <c r="AM1883" s="127"/>
      <c r="AN1883" s="127"/>
      <c r="AO1883" s="127"/>
      <c r="AP1883" s="127"/>
    </row>
    <row r="1884" spans="25:42" x14ac:dyDescent="0.2">
      <c r="Y1884" s="127"/>
      <c r="Z1884" s="127"/>
      <c r="AA1884" s="127"/>
      <c r="AB1884" s="127"/>
      <c r="AC1884" s="127"/>
      <c r="AD1884" s="127"/>
      <c r="AE1884" s="127"/>
      <c r="AF1884" s="127"/>
      <c r="AG1884" s="127"/>
      <c r="AH1884" s="127"/>
      <c r="AI1884" s="127"/>
      <c r="AJ1884" s="127"/>
      <c r="AK1884" s="127"/>
      <c r="AL1884" s="127"/>
      <c r="AM1884" s="127"/>
      <c r="AN1884" s="127"/>
      <c r="AO1884" s="127"/>
      <c r="AP1884" s="127"/>
    </row>
    <row r="1885" spans="25:42" x14ac:dyDescent="0.2">
      <c r="Y1885" s="127"/>
      <c r="Z1885" s="127"/>
      <c r="AA1885" s="127"/>
      <c r="AB1885" s="127"/>
      <c r="AC1885" s="127"/>
      <c r="AD1885" s="127"/>
      <c r="AE1885" s="127"/>
      <c r="AF1885" s="127"/>
      <c r="AG1885" s="127"/>
      <c r="AH1885" s="127"/>
      <c r="AI1885" s="127"/>
      <c r="AJ1885" s="127"/>
      <c r="AK1885" s="127"/>
      <c r="AL1885" s="127"/>
      <c r="AM1885" s="127"/>
      <c r="AN1885" s="127"/>
      <c r="AO1885" s="127"/>
      <c r="AP1885" s="127"/>
    </row>
    <row r="1886" spans="25:42" x14ac:dyDescent="0.2">
      <c r="Y1886" s="127"/>
      <c r="Z1886" s="127"/>
      <c r="AA1886" s="127"/>
      <c r="AB1886" s="127"/>
      <c r="AC1886" s="127"/>
      <c r="AD1886" s="127"/>
      <c r="AE1886" s="127"/>
      <c r="AF1886" s="127"/>
      <c r="AG1886" s="127"/>
      <c r="AH1886" s="127"/>
      <c r="AI1886" s="127"/>
      <c r="AJ1886" s="127"/>
      <c r="AK1886" s="127"/>
      <c r="AL1886" s="127"/>
      <c r="AM1886" s="127"/>
      <c r="AN1886" s="127"/>
      <c r="AO1886" s="127"/>
      <c r="AP1886" s="127"/>
    </row>
    <row r="1887" spans="25:42" x14ac:dyDescent="0.2">
      <c r="Y1887" s="127"/>
      <c r="Z1887" s="127"/>
      <c r="AA1887" s="127"/>
      <c r="AB1887" s="127"/>
      <c r="AC1887" s="127"/>
      <c r="AD1887" s="127"/>
      <c r="AE1887" s="127"/>
      <c r="AF1887" s="127"/>
      <c r="AG1887" s="127"/>
      <c r="AH1887" s="127"/>
      <c r="AI1887" s="127"/>
      <c r="AJ1887" s="127"/>
      <c r="AK1887" s="127"/>
      <c r="AL1887" s="127"/>
      <c r="AM1887" s="127"/>
      <c r="AN1887" s="127"/>
      <c r="AO1887" s="127"/>
      <c r="AP1887" s="127"/>
    </row>
    <row r="1888" spans="25:42" x14ac:dyDescent="0.2">
      <c r="Y1888" s="127"/>
      <c r="Z1888" s="127"/>
      <c r="AA1888" s="127"/>
      <c r="AB1888" s="127"/>
      <c r="AC1888" s="127"/>
      <c r="AD1888" s="127"/>
      <c r="AE1888" s="127"/>
      <c r="AF1888" s="127"/>
      <c r="AG1888" s="127"/>
      <c r="AH1888" s="127"/>
      <c r="AI1888" s="127"/>
      <c r="AJ1888" s="127"/>
      <c r="AK1888" s="127"/>
      <c r="AL1888" s="127"/>
      <c r="AM1888" s="127"/>
      <c r="AN1888" s="127"/>
      <c r="AO1888" s="127"/>
      <c r="AP1888" s="127"/>
    </row>
    <row r="1889" spans="25:42" x14ac:dyDescent="0.2">
      <c r="Y1889" s="127"/>
      <c r="Z1889" s="127"/>
      <c r="AA1889" s="127"/>
      <c r="AB1889" s="127"/>
      <c r="AC1889" s="127"/>
      <c r="AD1889" s="127"/>
      <c r="AE1889" s="127"/>
      <c r="AF1889" s="127"/>
      <c r="AG1889" s="127"/>
      <c r="AH1889" s="127"/>
      <c r="AI1889" s="127"/>
      <c r="AJ1889" s="127"/>
      <c r="AK1889" s="127"/>
      <c r="AL1889" s="127"/>
      <c r="AM1889" s="127"/>
      <c r="AN1889" s="127"/>
      <c r="AO1889" s="127"/>
      <c r="AP1889" s="127"/>
    </row>
    <row r="1890" spans="25:42" x14ac:dyDescent="0.2">
      <c r="Y1890" s="127"/>
      <c r="Z1890" s="127"/>
      <c r="AA1890" s="127"/>
      <c r="AB1890" s="127"/>
      <c r="AC1890" s="127"/>
      <c r="AD1890" s="127"/>
      <c r="AE1890" s="127"/>
      <c r="AF1890" s="127"/>
      <c r="AG1890" s="127"/>
      <c r="AH1890" s="127"/>
      <c r="AI1890" s="127"/>
      <c r="AJ1890" s="127"/>
      <c r="AK1890" s="127"/>
      <c r="AL1890" s="127"/>
      <c r="AM1890" s="127"/>
      <c r="AN1890" s="127"/>
      <c r="AO1890" s="127"/>
      <c r="AP1890" s="127"/>
    </row>
    <row r="1891" spans="25:42" x14ac:dyDescent="0.2">
      <c r="Y1891" s="127"/>
      <c r="Z1891" s="127"/>
      <c r="AA1891" s="127"/>
      <c r="AB1891" s="127"/>
      <c r="AC1891" s="127"/>
      <c r="AD1891" s="127"/>
      <c r="AE1891" s="127"/>
      <c r="AF1891" s="127"/>
      <c r="AG1891" s="127"/>
      <c r="AH1891" s="127"/>
      <c r="AI1891" s="127"/>
      <c r="AJ1891" s="127"/>
      <c r="AK1891" s="127"/>
      <c r="AL1891" s="127"/>
      <c r="AM1891" s="127"/>
      <c r="AN1891" s="127"/>
      <c r="AO1891" s="127"/>
      <c r="AP1891" s="127"/>
    </row>
    <row r="1892" spans="25:42" x14ac:dyDescent="0.2">
      <c r="Y1892" s="127"/>
      <c r="Z1892" s="127"/>
      <c r="AA1892" s="127"/>
      <c r="AB1892" s="127"/>
      <c r="AC1892" s="127"/>
      <c r="AD1892" s="127"/>
      <c r="AE1892" s="127"/>
      <c r="AF1892" s="127"/>
      <c r="AG1892" s="127"/>
      <c r="AH1892" s="127"/>
      <c r="AI1892" s="127"/>
      <c r="AJ1892" s="127"/>
      <c r="AK1892" s="127"/>
      <c r="AL1892" s="127"/>
      <c r="AM1892" s="127"/>
      <c r="AN1892" s="127"/>
      <c r="AO1892" s="127"/>
      <c r="AP1892" s="127"/>
    </row>
    <row r="1893" spans="25:42" x14ac:dyDescent="0.2">
      <c r="Y1893" s="127"/>
      <c r="Z1893" s="127"/>
      <c r="AA1893" s="127"/>
      <c r="AB1893" s="127"/>
      <c r="AC1893" s="127"/>
      <c r="AD1893" s="127"/>
      <c r="AE1893" s="127"/>
      <c r="AF1893" s="127"/>
      <c r="AG1893" s="127"/>
      <c r="AH1893" s="127"/>
      <c r="AI1893" s="127"/>
      <c r="AJ1893" s="127"/>
      <c r="AK1893" s="127"/>
      <c r="AL1893" s="127"/>
      <c r="AM1893" s="127"/>
      <c r="AN1893" s="127"/>
      <c r="AO1893" s="127"/>
      <c r="AP1893" s="127"/>
    </row>
    <row r="1894" spans="25:42" x14ac:dyDescent="0.2">
      <c r="Y1894" s="127"/>
      <c r="Z1894" s="127"/>
      <c r="AA1894" s="127"/>
      <c r="AB1894" s="127"/>
      <c r="AC1894" s="127"/>
      <c r="AD1894" s="127"/>
      <c r="AE1894" s="127"/>
      <c r="AF1894" s="127"/>
      <c r="AG1894" s="127"/>
      <c r="AH1894" s="127"/>
      <c r="AI1894" s="127"/>
      <c r="AJ1894" s="127"/>
      <c r="AK1894" s="127"/>
      <c r="AL1894" s="127"/>
      <c r="AM1894" s="127"/>
      <c r="AN1894" s="127"/>
      <c r="AO1894" s="127"/>
      <c r="AP1894" s="127"/>
    </row>
    <row r="1895" spans="25:42" x14ac:dyDescent="0.2">
      <c r="Y1895" s="127"/>
      <c r="Z1895" s="127"/>
      <c r="AA1895" s="127"/>
      <c r="AB1895" s="127"/>
      <c r="AC1895" s="127"/>
      <c r="AD1895" s="127"/>
      <c r="AE1895" s="127"/>
      <c r="AF1895" s="127"/>
      <c r="AG1895" s="127"/>
      <c r="AH1895" s="127"/>
      <c r="AI1895" s="127"/>
      <c r="AJ1895" s="127"/>
      <c r="AK1895" s="127"/>
      <c r="AL1895" s="127"/>
      <c r="AM1895" s="127"/>
      <c r="AN1895" s="127"/>
      <c r="AO1895" s="127"/>
      <c r="AP1895" s="127"/>
    </row>
    <row r="1896" spans="25:42" x14ac:dyDescent="0.2">
      <c r="Y1896" s="127"/>
      <c r="Z1896" s="127"/>
      <c r="AA1896" s="127"/>
      <c r="AB1896" s="127"/>
      <c r="AC1896" s="127"/>
      <c r="AD1896" s="127"/>
      <c r="AE1896" s="127"/>
      <c r="AF1896" s="127"/>
      <c r="AG1896" s="127"/>
      <c r="AH1896" s="127"/>
      <c r="AI1896" s="127"/>
      <c r="AJ1896" s="127"/>
      <c r="AK1896" s="127"/>
      <c r="AL1896" s="127"/>
      <c r="AM1896" s="127"/>
      <c r="AN1896" s="127"/>
      <c r="AO1896" s="127"/>
      <c r="AP1896" s="127"/>
    </row>
    <row r="1897" spans="25:42" x14ac:dyDescent="0.2">
      <c r="Y1897" s="127"/>
      <c r="Z1897" s="127"/>
      <c r="AA1897" s="127"/>
      <c r="AB1897" s="127"/>
      <c r="AC1897" s="127"/>
      <c r="AD1897" s="127"/>
      <c r="AE1897" s="127"/>
      <c r="AF1897" s="127"/>
      <c r="AG1897" s="127"/>
      <c r="AH1897" s="127"/>
      <c r="AI1897" s="127"/>
      <c r="AJ1897" s="127"/>
      <c r="AK1897" s="127"/>
      <c r="AL1897" s="127"/>
      <c r="AM1897" s="127"/>
      <c r="AN1897" s="127"/>
      <c r="AO1897" s="127"/>
      <c r="AP1897" s="127"/>
    </row>
    <row r="1898" spans="25:42" x14ac:dyDescent="0.2">
      <c r="Y1898" s="127"/>
      <c r="Z1898" s="127"/>
      <c r="AA1898" s="127"/>
      <c r="AB1898" s="127"/>
      <c r="AC1898" s="127"/>
      <c r="AD1898" s="127"/>
      <c r="AE1898" s="127"/>
      <c r="AF1898" s="127"/>
      <c r="AG1898" s="127"/>
      <c r="AH1898" s="127"/>
      <c r="AI1898" s="127"/>
      <c r="AJ1898" s="127"/>
      <c r="AK1898" s="127"/>
      <c r="AL1898" s="127"/>
      <c r="AM1898" s="127"/>
      <c r="AN1898" s="127"/>
      <c r="AO1898" s="127"/>
      <c r="AP1898" s="127"/>
    </row>
    <row r="1899" spans="25:42" x14ac:dyDescent="0.2">
      <c r="Y1899" s="127"/>
      <c r="Z1899" s="127"/>
      <c r="AA1899" s="127"/>
      <c r="AB1899" s="127"/>
      <c r="AC1899" s="127"/>
      <c r="AD1899" s="127"/>
      <c r="AE1899" s="127"/>
      <c r="AF1899" s="127"/>
      <c r="AG1899" s="127"/>
      <c r="AH1899" s="127"/>
      <c r="AI1899" s="127"/>
      <c r="AJ1899" s="127"/>
      <c r="AK1899" s="127"/>
      <c r="AL1899" s="127"/>
      <c r="AM1899" s="127"/>
      <c r="AN1899" s="127"/>
      <c r="AO1899" s="127"/>
      <c r="AP1899" s="127"/>
    </row>
    <row r="1900" spans="25:42" x14ac:dyDescent="0.2">
      <c r="Y1900" s="127"/>
      <c r="Z1900" s="127"/>
      <c r="AA1900" s="127"/>
      <c r="AB1900" s="127"/>
      <c r="AC1900" s="127"/>
      <c r="AD1900" s="127"/>
      <c r="AE1900" s="127"/>
      <c r="AF1900" s="127"/>
      <c r="AG1900" s="127"/>
      <c r="AH1900" s="127"/>
      <c r="AI1900" s="127"/>
      <c r="AJ1900" s="127"/>
      <c r="AK1900" s="127"/>
      <c r="AL1900" s="127"/>
      <c r="AM1900" s="127"/>
      <c r="AN1900" s="127"/>
      <c r="AO1900" s="127"/>
      <c r="AP1900" s="127"/>
    </row>
    <row r="1901" spans="25:42" x14ac:dyDescent="0.2">
      <c r="Y1901" s="127"/>
      <c r="Z1901" s="127"/>
      <c r="AA1901" s="127"/>
      <c r="AB1901" s="127"/>
      <c r="AC1901" s="127"/>
      <c r="AD1901" s="127"/>
      <c r="AE1901" s="127"/>
      <c r="AF1901" s="127"/>
      <c r="AG1901" s="127"/>
      <c r="AH1901" s="127"/>
      <c r="AI1901" s="127"/>
      <c r="AJ1901" s="127"/>
      <c r="AK1901" s="127"/>
      <c r="AL1901" s="127"/>
      <c r="AM1901" s="127"/>
      <c r="AN1901" s="127"/>
      <c r="AO1901" s="127"/>
      <c r="AP1901" s="127"/>
    </row>
    <row r="1902" spans="25:42" x14ac:dyDescent="0.2">
      <c r="Y1902" s="127"/>
      <c r="Z1902" s="127"/>
      <c r="AA1902" s="127"/>
      <c r="AB1902" s="127"/>
      <c r="AC1902" s="127"/>
      <c r="AD1902" s="127"/>
      <c r="AE1902" s="127"/>
      <c r="AF1902" s="127"/>
      <c r="AG1902" s="127"/>
      <c r="AH1902" s="127"/>
      <c r="AI1902" s="127"/>
      <c r="AJ1902" s="127"/>
      <c r="AK1902" s="127"/>
      <c r="AL1902" s="127"/>
      <c r="AM1902" s="127"/>
      <c r="AN1902" s="127"/>
      <c r="AO1902" s="127"/>
      <c r="AP1902" s="127"/>
    </row>
    <row r="1903" spans="25:42" x14ac:dyDescent="0.2">
      <c r="Y1903" s="127"/>
      <c r="Z1903" s="127"/>
      <c r="AA1903" s="127"/>
      <c r="AB1903" s="127"/>
      <c r="AC1903" s="127"/>
      <c r="AD1903" s="127"/>
      <c r="AE1903" s="127"/>
      <c r="AF1903" s="127"/>
      <c r="AG1903" s="127"/>
      <c r="AH1903" s="127"/>
      <c r="AI1903" s="127"/>
      <c r="AJ1903" s="127"/>
      <c r="AK1903" s="127"/>
      <c r="AL1903" s="127"/>
      <c r="AM1903" s="127"/>
      <c r="AN1903" s="127"/>
      <c r="AO1903" s="127"/>
      <c r="AP1903" s="127"/>
    </row>
    <row r="1904" spans="25:42" x14ac:dyDescent="0.2">
      <c r="Y1904" s="127"/>
      <c r="Z1904" s="127"/>
      <c r="AA1904" s="127"/>
      <c r="AB1904" s="127"/>
      <c r="AC1904" s="127"/>
      <c r="AD1904" s="127"/>
      <c r="AE1904" s="127"/>
      <c r="AF1904" s="127"/>
      <c r="AG1904" s="127"/>
      <c r="AH1904" s="127"/>
      <c r="AI1904" s="127"/>
      <c r="AJ1904" s="127"/>
      <c r="AK1904" s="127"/>
      <c r="AL1904" s="127"/>
      <c r="AM1904" s="127"/>
      <c r="AN1904" s="127"/>
      <c r="AO1904" s="127"/>
      <c r="AP1904" s="127"/>
    </row>
    <row r="1905" spans="25:42" x14ac:dyDescent="0.2">
      <c r="Y1905" s="127"/>
      <c r="Z1905" s="127"/>
      <c r="AA1905" s="127"/>
      <c r="AB1905" s="127"/>
      <c r="AC1905" s="127"/>
      <c r="AD1905" s="127"/>
      <c r="AE1905" s="127"/>
      <c r="AF1905" s="127"/>
      <c r="AG1905" s="127"/>
      <c r="AH1905" s="127"/>
      <c r="AI1905" s="127"/>
      <c r="AJ1905" s="127"/>
      <c r="AK1905" s="127"/>
      <c r="AL1905" s="127"/>
      <c r="AM1905" s="127"/>
      <c r="AN1905" s="127"/>
      <c r="AO1905" s="127"/>
      <c r="AP1905" s="127"/>
    </row>
    <row r="1906" spans="25:42" x14ac:dyDescent="0.2">
      <c r="Y1906" s="127"/>
      <c r="Z1906" s="127"/>
      <c r="AA1906" s="127"/>
      <c r="AB1906" s="127"/>
      <c r="AC1906" s="127"/>
      <c r="AD1906" s="127"/>
      <c r="AE1906" s="127"/>
      <c r="AF1906" s="127"/>
      <c r="AG1906" s="127"/>
      <c r="AH1906" s="127"/>
      <c r="AI1906" s="127"/>
      <c r="AJ1906" s="127"/>
      <c r="AK1906" s="127"/>
      <c r="AL1906" s="127"/>
      <c r="AM1906" s="127"/>
      <c r="AN1906" s="127"/>
      <c r="AO1906" s="127"/>
      <c r="AP1906" s="127"/>
    </row>
    <row r="1907" spans="25:42" x14ac:dyDescent="0.2">
      <c r="Y1907" s="127"/>
      <c r="Z1907" s="127"/>
      <c r="AA1907" s="127"/>
      <c r="AB1907" s="127"/>
      <c r="AC1907" s="127"/>
      <c r="AD1907" s="127"/>
      <c r="AE1907" s="127"/>
      <c r="AF1907" s="127"/>
      <c r="AG1907" s="127"/>
      <c r="AH1907" s="127"/>
      <c r="AI1907" s="127"/>
      <c r="AJ1907" s="127"/>
      <c r="AK1907" s="127"/>
      <c r="AL1907" s="127"/>
      <c r="AM1907" s="127"/>
      <c r="AN1907" s="127"/>
      <c r="AO1907" s="127"/>
      <c r="AP1907" s="127"/>
    </row>
    <row r="1908" spans="25:42" x14ac:dyDescent="0.2">
      <c r="Y1908" s="127"/>
      <c r="Z1908" s="127"/>
      <c r="AA1908" s="127"/>
      <c r="AB1908" s="127"/>
      <c r="AC1908" s="127"/>
      <c r="AD1908" s="127"/>
      <c r="AE1908" s="127"/>
      <c r="AF1908" s="127"/>
      <c r="AG1908" s="127"/>
      <c r="AH1908" s="127"/>
      <c r="AI1908" s="127"/>
      <c r="AJ1908" s="127"/>
      <c r="AK1908" s="127"/>
      <c r="AL1908" s="127"/>
      <c r="AM1908" s="127"/>
      <c r="AN1908" s="127"/>
      <c r="AO1908" s="127"/>
      <c r="AP1908" s="127"/>
    </row>
    <row r="1909" spans="25:42" x14ac:dyDescent="0.2">
      <c r="Y1909" s="127"/>
      <c r="Z1909" s="127"/>
      <c r="AA1909" s="127"/>
      <c r="AB1909" s="127"/>
      <c r="AC1909" s="127"/>
      <c r="AD1909" s="127"/>
      <c r="AE1909" s="127"/>
      <c r="AF1909" s="127"/>
      <c r="AG1909" s="127"/>
      <c r="AH1909" s="127"/>
      <c r="AI1909" s="127"/>
      <c r="AJ1909" s="127"/>
      <c r="AK1909" s="127"/>
      <c r="AL1909" s="127"/>
      <c r="AM1909" s="127"/>
      <c r="AN1909" s="127"/>
      <c r="AO1909" s="127"/>
      <c r="AP1909" s="127"/>
    </row>
    <row r="1910" spans="25:42" x14ac:dyDescent="0.2">
      <c r="Y1910" s="127"/>
      <c r="Z1910" s="127"/>
      <c r="AA1910" s="127"/>
      <c r="AB1910" s="127"/>
      <c r="AC1910" s="127"/>
      <c r="AD1910" s="127"/>
      <c r="AE1910" s="127"/>
      <c r="AF1910" s="127"/>
      <c r="AG1910" s="127"/>
      <c r="AH1910" s="127"/>
      <c r="AI1910" s="127"/>
      <c r="AJ1910" s="127"/>
      <c r="AK1910" s="127"/>
      <c r="AL1910" s="127"/>
      <c r="AM1910" s="127"/>
      <c r="AN1910" s="127"/>
      <c r="AO1910" s="127"/>
      <c r="AP1910" s="127"/>
    </row>
    <row r="1911" spans="25:42" x14ac:dyDescent="0.2">
      <c r="Y1911" s="127"/>
      <c r="Z1911" s="127"/>
      <c r="AA1911" s="127"/>
      <c r="AB1911" s="127"/>
      <c r="AC1911" s="127"/>
      <c r="AD1911" s="127"/>
      <c r="AE1911" s="127"/>
      <c r="AF1911" s="127"/>
      <c r="AG1911" s="127"/>
      <c r="AH1911" s="127"/>
      <c r="AI1911" s="127"/>
      <c r="AJ1911" s="127"/>
      <c r="AK1911" s="127"/>
      <c r="AL1911" s="127"/>
      <c r="AM1911" s="127"/>
      <c r="AN1911" s="127"/>
      <c r="AO1911" s="127"/>
      <c r="AP1911" s="127"/>
    </row>
    <row r="1912" spans="25:42" x14ac:dyDescent="0.2">
      <c r="Y1912" s="127"/>
      <c r="Z1912" s="127"/>
      <c r="AA1912" s="127"/>
      <c r="AB1912" s="127"/>
      <c r="AC1912" s="127"/>
      <c r="AD1912" s="127"/>
      <c r="AE1912" s="127"/>
      <c r="AF1912" s="127"/>
      <c r="AG1912" s="127"/>
      <c r="AH1912" s="127"/>
      <c r="AI1912" s="127"/>
      <c r="AJ1912" s="127"/>
      <c r="AK1912" s="127"/>
      <c r="AL1912" s="127"/>
      <c r="AM1912" s="127"/>
      <c r="AN1912" s="127"/>
      <c r="AO1912" s="127"/>
      <c r="AP1912" s="127"/>
    </row>
    <row r="1913" spans="25:42" x14ac:dyDescent="0.2">
      <c r="Y1913" s="127"/>
      <c r="Z1913" s="127"/>
      <c r="AA1913" s="127"/>
      <c r="AB1913" s="127"/>
      <c r="AC1913" s="127"/>
      <c r="AD1913" s="127"/>
      <c r="AE1913" s="127"/>
      <c r="AF1913" s="127"/>
      <c r="AG1913" s="127"/>
      <c r="AH1913" s="127"/>
      <c r="AI1913" s="127"/>
      <c r="AJ1913" s="127"/>
      <c r="AK1913" s="127"/>
      <c r="AL1913" s="127"/>
      <c r="AM1913" s="127"/>
      <c r="AN1913" s="127"/>
      <c r="AO1913" s="127"/>
      <c r="AP1913" s="127"/>
    </row>
    <row r="1914" spans="25:42" x14ac:dyDescent="0.2">
      <c r="Y1914" s="127"/>
      <c r="Z1914" s="127"/>
      <c r="AA1914" s="127"/>
      <c r="AB1914" s="127"/>
      <c r="AC1914" s="127"/>
      <c r="AD1914" s="127"/>
      <c r="AE1914" s="127"/>
      <c r="AF1914" s="127"/>
      <c r="AG1914" s="127"/>
      <c r="AH1914" s="127"/>
      <c r="AI1914" s="127"/>
      <c r="AJ1914" s="127"/>
      <c r="AK1914" s="127"/>
      <c r="AL1914" s="127"/>
      <c r="AM1914" s="127"/>
      <c r="AN1914" s="127"/>
      <c r="AO1914" s="127"/>
      <c r="AP1914" s="127"/>
    </row>
    <row r="1915" spans="25:42" x14ac:dyDescent="0.2">
      <c r="Y1915" s="127"/>
      <c r="Z1915" s="127"/>
      <c r="AA1915" s="127"/>
      <c r="AB1915" s="127"/>
      <c r="AC1915" s="127"/>
      <c r="AD1915" s="127"/>
      <c r="AE1915" s="127"/>
      <c r="AF1915" s="127"/>
      <c r="AG1915" s="127"/>
      <c r="AH1915" s="127"/>
      <c r="AI1915" s="127"/>
      <c r="AJ1915" s="127"/>
      <c r="AK1915" s="127"/>
      <c r="AL1915" s="127"/>
      <c r="AM1915" s="127"/>
      <c r="AN1915" s="127"/>
      <c r="AO1915" s="127"/>
      <c r="AP1915" s="127"/>
    </row>
    <row r="1916" spans="25:42" x14ac:dyDescent="0.2">
      <c r="Y1916" s="127"/>
      <c r="Z1916" s="127"/>
      <c r="AA1916" s="127"/>
      <c r="AB1916" s="127"/>
      <c r="AC1916" s="127"/>
      <c r="AD1916" s="127"/>
      <c r="AE1916" s="127"/>
      <c r="AF1916" s="127"/>
      <c r="AG1916" s="127"/>
      <c r="AH1916" s="127"/>
      <c r="AI1916" s="127"/>
      <c r="AJ1916" s="127"/>
      <c r="AK1916" s="127"/>
      <c r="AL1916" s="127"/>
      <c r="AM1916" s="127"/>
      <c r="AN1916" s="127"/>
      <c r="AO1916" s="127"/>
      <c r="AP1916" s="127"/>
    </row>
    <row r="1917" spans="25:42" x14ac:dyDescent="0.2">
      <c r="Y1917" s="127"/>
      <c r="Z1917" s="127"/>
      <c r="AA1917" s="127"/>
      <c r="AB1917" s="127"/>
      <c r="AC1917" s="127"/>
      <c r="AD1917" s="127"/>
      <c r="AE1917" s="127"/>
      <c r="AF1917" s="127"/>
      <c r="AG1917" s="127"/>
      <c r="AH1917" s="127"/>
      <c r="AI1917" s="127"/>
      <c r="AJ1917" s="127"/>
      <c r="AK1917" s="127"/>
      <c r="AL1917" s="127"/>
      <c r="AM1917" s="127"/>
      <c r="AN1917" s="127"/>
      <c r="AO1917" s="127"/>
      <c r="AP1917" s="127"/>
    </row>
    <row r="1918" spans="25:42" x14ac:dyDescent="0.2">
      <c r="Y1918" s="127"/>
      <c r="Z1918" s="127"/>
      <c r="AA1918" s="127"/>
      <c r="AB1918" s="127"/>
      <c r="AC1918" s="127"/>
      <c r="AD1918" s="127"/>
      <c r="AE1918" s="127"/>
      <c r="AF1918" s="127"/>
      <c r="AG1918" s="127"/>
      <c r="AH1918" s="127"/>
      <c r="AI1918" s="127"/>
      <c r="AJ1918" s="127"/>
      <c r="AK1918" s="127"/>
      <c r="AL1918" s="127"/>
      <c r="AM1918" s="127"/>
      <c r="AN1918" s="127"/>
      <c r="AO1918" s="127"/>
      <c r="AP1918" s="127"/>
    </row>
    <row r="1919" spans="25:42" x14ac:dyDescent="0.2">
      <c r="Y1919" s="127"/>
      <c r="Z1919" s="127"/>
      <c r="AA1919" s="127"/>
      <c r="AB1919" s="127"/>
      <c r="AC1919" s="127"/>
      <c r="AD1919" s="127"/>
      <c r="AE1919" s="127"/>
      <c r="AF1919" s="127"/>
      <c r="AG1919" s="127"/>
      <c r="AH1919" s="127"/>
      <c r="AI1919" s="127"/>
      <c r="AJ1919" s="127"/>
      <c r="AK1919" s="127"/>
      <c r="AL1919" s="127"/>
      <c r="AM1919" s="127"/>
      <c r="AN1919" s="127"/>
      <c r="AO1919" s="127"/>
      <c r="AP1919" s="127"/>
    </row>
    <row r="1920" spans="25:42" x14ac:dyDescent="0.2">
      <c r="Y1920" s="127"/>
      <c r="Z1920" s="127"/>
      <c r="AA1920" s="127"/>
      <c r="AB1920" s="127"/>
      <c r="AC1920" s="127"/>
      <c r="AD1920" s="127"/>
      <c r="AE1920" s="127"/>
      <c r="AF1920" s="127"/>
      <c r="AG1920" s="127"/>
      <c r="AH1920" s="127"/>
      <c r="AI1920" s="127"/>
      <c r="AJ1920" s="127"/>
      <c r="AK1920" s="127"/>
      <c r="AL1920" s="127"/>
      <c r="AM1920" s="127"/>
      <c r="AN1920" s="127"/>
      <c r="AO1920" s="127"/>
      <c r="AP1920" s="127"/>
    </row>
    <row r="1921" spans="25:42" x14ac:dyDescent="0.2">
      <c r="Y1921" s="127"/>
      <c r="Z1921" s="127"/>
      <c r="AA1921" s="127"/>
      <c r="AB1921" s="127"/>
      <c r="AC1921" s="127"/>
      <c r="AD1921" s="127"/>
      <c r="AE1921" s="127"/>
      <c r="AF1921" s="127"/>
      <c r="AG1921" s="127"/>
      <c r="AH1921" s="127"/>
      <c r="AI1921" s="127"/>
      <c r="AJ1921" s="127"/>
      <c r="AK1921" s="127"/>
      <c r="AL1921" s="127"/>
      <c r="AM1921" s="127"/>
      <c r="AN1921" s="127"/>
      <c r="AO1921" s="127"/>
      <c r="AP1921" s="127"/>
    </row>
    <row r="1922" spans="25:42" x14ac:dyDescent="0.2">
      <c r="Y1922" s="127"/>
      <c r="Z1922" s="127"/>
      <c r="AA1922" s="127"/>
      <c r="AB1922" s="127"/>
      <c r="AC1922" s="127"/>
      <c r="AD1922" s="127"/>
      <c r="AE1922" s="127"/>
      <c r="AF1922" s="127"/>
      <c r="AG1922" s="127"/>
      <c r="AH1922" s="127"/>
      <c r="AI1922" s="127"/>
      <c r="AJ1922" s="127"/>
      <c r="AK1922" s="127"/>
      <c r="AL1922" s="127"/>
      <c r="AM1922" s="127"/>
      <c r="AN1922" s="127"/>
      <c r="AO1922" s="127"/>
      <c r="AP1922" s="127"/>
    </row>
    <row r="1923" spans="25:42" x14ac:dyDescent="0.2">
      <c r="Y1923" s="127"/>
      <c r="Z1923" s="127"/>
      <c r="AA1923" s="127"/>
      <c r="AB1923" s="127"/>
      <c r="AC1923" s="127"/>
      <c r="AD1923" s="127"/>
      <c r="AE1923" s="127"/>
      <c r="AF1923" s="127"/>
      <c r="AG1923" s="127"/>
      <c r="AH1923" s="127"/>
      <c r="AI1923" s="127"/>
      <c r="AJ1923" s="127"/>
      <c r="AK1923" s="127"/>
      <c r="AL1923" s="127"/>
      <c r="AM1923" s="127"/>
      <c r="AN1923" s="127"/>
      <c r="AO1923" s="127"/>
      <c r="AP1923" s="127"/>
    </row>
    <row r="1924" spans="25:42" x14ac:dyDescent="0.2">
      <c r="Y1924" s="127"/>
      <c r="Z1924" s="127"/>
      <c r="AA1924" s="127"/>
      <c r="AB1924" s="127"/>
      <c r="AC1924" s="127"/>
      <c r="AD1924" s="127"/>
      <c r="AE1924" s="127"/>
      <c r="AF1924" s="127"/>
      <c r="AG1924" s="127"/>
      <c r="AH1924" s="127"/>
      <c r="AI1924" s="127"/>
      <c r="AJ1924" s="127"/>
      <c r="AK1924" s="127"/>
      <c r="AL1924" s="127"/>
      <c r="AM1924" s="127"/>
      <c r="AN1924" s="127"/>
      <c r="AO1924" s="127"/>
      <c r="AP1924" s="127"/>
    </row>
    <row r="1925" spans="25:42" x14ac:dyDescent="0.2">
      <c r="Y1925" s="127"/>
      <c r="Z1925" s="127"/>
      <c r="AA1925" s="127"/>
      <c r="AB1925" s="127"/>
      <c r="AC1925" s="127"/>
      <c r="AD1925" s="127"/>
      <c r="AE1925" s="127"/>
      <c r="AF1925" s="127"/>
      <c r="AG1925" s="127"/>
      <c r="AH1925" s="127"/>
      <c r="AI1925" s="127"/>
      <c r="AJ1925" s="127"/>
      <c r="AK1925" s="127"/>
      <c r="AL1925" s="127"/>
      <c r="AM1925" s="127"/>
      <c r="AN1925" s="127"/>
      <c r="AO1925" s="127"/>
      <c r="AP1925" s="127"/>
    </row>
    <row r="1926" spans="25:42" x14ac:dyDescent="0.2">
      <c r="Y1926" s="127"/>
      <c r="Z1926" s="127"/>
      <c r="AA1926" s="127"/>
      <c r="AB1926" s="127"/>
      <c r="AC1926" s="127"/>
      <c r="AD1926" s="127"/>
      <c r="AE1926" s="127"/>
      <c r="AF1926" s="127"/>
      <c r="AG1926" s="127"/>
      <c r="AH1926" s="127"/>
      <c r="AI1926" s="127"/>
      <c r="AJ1926" s="127"/>
      <c r="AK1926" s="127"/>
      <c r="AL1926" s="127"/>
      <c r="AM1926" s="127"/>
      <c r="AN1926" s="127"/>
      <c r="AO1926" s="127"/>
      <c r="AP1926" s="127"/>
    </row>
    <row r="1927" spans="25:42" x14ac:dyDescent="0.2">
      <c r="Y1927" s="127"/>
      <c r="Z1927" s="127"/>
      <c r="AA1927" s="127"/>
      <c r="AB1927" s="127"/>
      <c r="AC1927" s="127"/>
      <c r="AD1927" s="127"/>
      <c r="AE1927" s="127"/>
      <c r="AF1927" s="127"/>
      <c r="AG1927" s="127"/>
      <c r="AH1927" s="127"/>
      <c r="AI1927" s="127"/>
      <c r="AJ1927" s="127"/>
      <c r="AK1927" s="127"/>
      <c r="AL1927" s="127"/>
      <c r="AM1927" s="127"/>
      <c r="AN1927" s="127"/>
      <c r="AO1927" s="127"/>
      <c r="AP1927" s="127"/>
    </row>
    <row r="1928" spans="25:42" x14ac:dyDescent="0.2">
      <c r="Y1928" s="127"/>
      <c r="Z1928" s="127"/>
      <c r="AA1928" s="127"/>
      <c r="AB1928" s="127"/>
      <c r="AC1928" s="127"/>
      <c r="AD1928" s="127"/>
      <c r="AE1928" s="127"/>
      <c r="AF1928" s="127"/>
      <c r="AG1928" s="127"/>
      <c r="AH1928" s="127"/>
      <c r="AI1928" s="127"/>
      <c r="AJ1928" s="127"/>
      <c r="AK1928" s="127"/>
      <c r="AL1928" s="127"/>
      <c r="AM1928" s="127"/>
      <c r="AN1928" s="127"/>
      <c r="AO1928" s="127"/>
      <c r="AP1928" s="127"/>
    </row>
    <row r="1929" spans="25:42" x14ac:dyDescent="0.2">
      <c r="Y1929" s="127"/>
      <c r="Z1929" s="127"/>
      <c r="AA1929" s="127"/>
      <c r="AB1929" s="127"/>
      <c r="AC1929" s="127"/>
      <c r="AD1929" s="127"/>
      <c r="AE1929" s="127"/>
      <c r="AF1929" s="127"/>
      <c r="AG1929" s="127"/>
      <c r="AH1929" s="127"/>
      <c r="AI1929" s="127"/>
      <c r="AJ1929" s="127"/>
      <c r="AK1929" s="127"/>
      <c r="AL1929" s="127"/>
      <c r="AM1929" s="127"/>
      <c r="AN1929" s="127"/>
      <c r="AO1929" s="127"/>
      <c r="AP1929" s="127"/>
    </row>
    <row r="1930" spans="25:42" x14ac:dyDescent="0.2">
      <c r="Y1930" s="127"/>
      <c r="Z1930" s="127"/>
      <c r="AA1930" s="127"/>
      <c r="AB1930" s="127"/>
      <c r="AC1930" s="127"/>
      <c r="AD1930" s="127"/>
      <c r="AE1930" s="127"/>
      <c r="AF1930" s="127"/>
      <c r="AG1930" s="127"/>
      <c r="AH1930" s="127"/>
      <c r="AI1930" s="127"/>
      <c r="AJ1930" s="127"/>
      <c r="AK1930" s="127"/>
      <c r="AL1930" s="127"/>
      <c r="AM1930" s="127"/>
      <c r="AN1930" s="127"/>
      <c r="AO1930" s="127"/>
      <c r="AP1930" s="127"/>
    </row>
    <row r="1931" spans="25:42" x14ac:dyDescent="0.2">
      <c r="Y1931" s="127"/>
      <c r="Z1931" s="127"/>
      <c r="AA1931" s="127"/>
      <c r="AB1931" s="127"/>
      <c r="AC1931" s="127"/>
      <c r="AD1931" s="127"/>
      <c r="AE1931" s="127"/>
      <c r="AF1931" s="127"/>
      <c r="AG1931" s="127"/>
      <c r="AH1931" s="127"/>
      <c r="AI1931" s="127"/>
      <c r="AJ1931" s="127"/>
      <c r="AK1931" s="127"/>
      <c r="AL1931" s="127"/>
      <c r="AM1931" s="127"/>
      <c r="AN1931" s="127"/>
      <c r="AO1931" s="127"/>
      <c r="AP1931" s="127"/>
    </row>
    <row r="1932" spans="25:42" x14ac:dyDescent="0.2">
      <c r="Y1932" s="127"/>
      <c r="Z1932" s="127"/>
      <c r="AA1932" s="127"/>
      <c r="AB1932" s="127"/>
      <c r="AC1932" s="127"/>
      <c r="AD1932" s="127"/>
      <c r="AE1932" s="127"/>
      <c r="AF1932" s="127"/>
      <c r="AG1932" s="127"/>
      <c r="AH1932" s="127"/>
      <c r="AI1932" s="127"/>
      <c r="AJ1932" s="127"/>
      <c r="AK1932" s="127"/>
      <c r="AL1932" s="127"/>
      <c r="AM1932" s="127"/>
      <c r="AN1932" s="127"/>
      <c r="AO1932" s="127"/>
      <c r="AP1932" s="127"/>
    </row>
    <row r="1933" spans="25:42" x14ac:dyDescent="0.2">
      <c r="Y1933" s="127"/>
      <c r="Z1933" s="127"/>
      <c r="AA1933" s="127"/>
      <c r="AB1933" s="127"/>
      <c r="AC1933" s="127"/>
      <c r="AD1933" s="127"/>
      <c r="AE1933" s="127"/>
      <c r="AF1933" s="127"/>
      <c r="AG1933" s="127"/>
      <c r="AH1933" s="127"/>
      <c r="AI1933" s="127"/>
      <c r="AJ1933" s="127"/>
      <c r="AK1933" s="127"/>
      <c r="AL1933" s="127"/>
      <c r="AM1933" s="127"/>
      <c r="AN1933" s="127"/>
      <c r="AO1933" s="127"/>
      <c r="AP1933" s="127"/>
    </row>
    <row r="1934" spans="25:42" x14ac:dyDescent="0.2">
      <c r="Y1934" s="127"/>
      <c r="Z1934" s="127"/>
      <c r="AA1934" s="127"/>
      <c r="AB1934" s="127"/>
      <c r="AC1934" s="127"/>
      <c r="AD1934" s="127"/>
      <c r="AE1934" s="127"/>
      <c r="AF1934" s="127"/>
      <c r="AG1934" s="127"/>
      <c r="AH1934" s="127"/>
      <c r="AI1934" s="127"/>
      <c r="AJ1934" s="127"/>
      <c r="AK1934" s="127"/>
      <c r="AL1934" s="127"/>
      <c r="AM1934" s="127"/>
      <c r="AN1934" s="127"/>
      <c r="AO1934" s="127"/>
      <c r="AP1934" s="127"/>
    </row>
    <row r="1935" spans="25:42" x14ac:dyDescent="0.2">
      <c r="Y1935" s="127"/>
      <c r="Z1935" s="127"/>
      <c r="AA1935" s="127"/>
      <c r="AB1935" s="127"/>
      <c r="AC1935" s="127"/>
      <c r="AD1935" s="127"/>
      <c r="AE1935" s="127"/>
      <c r="AF1935" s="127"/>
      <c r="AG1935" s="127"/>
      <c r="AH1935" s="127"/>
      <c r="AI1935" s="127"/>
      <c r="AJ1935" s="127"/>
      <c r="AK1935" s="127"/>
      <c r="AL1935" s="127"/>
      <c r="AM1935" s="127"/>
      <c r="AN1935" s="127"/>
      <c r="AO1935" s="127"/>
      <c r="AP1935" s="127"/>
    </row>
    <row r="1936" spans="25:42" x14ac:dyDescent="0.2">
      <c r="Y1936" s="127"/>
      <c r="Z1936" s="127"/>
      <c r="AA1936" s="127"/>
      <c r="AB1936" s="127"/>
      <c r="AC1936" s="127"/>
      <c r="AD1936" s="127"/>
      <c r="AE1936" s="127"/>
      <c r="AF1936" s="127"/>
      <c r="AG1936" s="127"/>
      <c r="AH1936" s="127"/>
      <c r="AI1936" s="127"/>
      <c r="AJ1936" s="127"/>
      <c r="AK1936" s="127"/>
      <c r="AL1936" s="127"/>
      <c r="AM1936" s="127"/>
      <c r="AN1936" s="127"/>
      <c r="AO1936" s="127"/>
      <c r="AP1936" s="127"/>
    </row>
    <row r="1937" spans="25:42" x14ac:dyDescent="0.2">
      <c r="Y1937" s="127"/>
      <c r="Z1937" s="127"/>
      <c r="AA1937" s="127"/>
      <c r="AB1937" s="127"/>
      <c r="AC1937" s="127"/>
      <c r="AD1937" s="127"/>
      <c r="AE1937" s="127"/>
      <c r="AF1937" s="127"/>
      <c r="AG1937" s="127"/>
      <c r="AH1937" s="127"/>
      <c r="AI1937" s="127"/>
      <c r="AJ1937" s="127"/>
      <c r="AK1937" s="127"/>
      <c r="AL1937" s="127"/>
      <c r="AM1937" s="127"/>
      <c r="AN1937" s="127"/>
      <c r="AO1937" s="127"/>
      <c r="AP1937" s="127"/>
    </row>
    <row r="1938" spans="25:42" x14ac:dyDescent="0.2">
      <c r="Y1938" s="127"/>
      <c r="Z1938" s="127"/>
      <c r="AA1938" s="127"/>
      <c r="AB1938" s="127"/>
      <c r="AC1938" s="127"/>
      <c r="AD1938" s="127"/>
      <c r="AE1938" s="127"/>
      <c r="AF1938" s="127"/>
      <c r="AG1938" s="127"/>
      <c r="AH1938" s="127"/>
      <c r="AI1938" s="127"/>
      <c r="AJ1938" s="127"/>
      <c r="AK1938" s="127"/>
      <c r="AL1938" s="127"/>
      <c r="AM1938" s="127"/>
      <c r="AN1938" s="127"/>
      <c r="AO1938" s="127"/>
      <c r="AP1938" s="127"/>
    </row>
    <row r="1939" spans="25:42" x14ac:dyDescent="0.2">
      <c r="Y1939" s="127"/>
      <c r="Z1939" s="127"/>
      <c r="AA1939" s="127"/>
      <c r="AB1939" s="127"/>
      <c r="AC1939" s="127"/>
      <c r="AD1939" s="127"/>
      <c r="AE1939" s="127"/>
      <c r="AF1939" s="127"/>
      <c r="AG1939" s="127"/>
      <c r="AH1939" s="127"/>
      <c r="AI1939" s="127"/>
      <c r="AJ1939" s="127"/>
      <c r="AK1939" s="127"/>
      <c r="AL1939" s="127"/>
      <c r="AM1939" s="127"/>
      <c r="AN1939" s="127"/>
      <c r="AO1939" s="127"/>
      <c r="AP1939" s="127"/>
    </row>
    <row r="1940" spans="25:42" x14ac:dyDescent="0.2">
      <c r="Y1940" s="127"/>
      <c r="Z1940" s="127"/>
      <c r="AA1940" s="127"/>
      <c r="AB1940" s="127"/>
      <c r="AC1940" s="127"/>
      <c r="AD1940" s="127"/>
      <c r="AE1940" s="127"/>
      <c r="AF1940" s="127"/>
      <c r="AG1940" s="127"/>
      <c r="AH1940" s="127"/>
      <c r="AI1940" s="127"/>
      <c r="AJ1940" s="127"/>
      <c r="AK1940" s="127"/>
      <c r="AL1940" s="127"/>
      <c r="AM1940" s="127"/>
      <c r="AN1940" s="127"/>
      <c r="AO1940" s="127"/>
      <c r="AP1940" s="127"/>
    </row>
    <row r="1941" spans="25:42" x14ac:dyDescent="0.2">
      <c r="Y1941" s="127"/>
      <c r="Z1941" s="127"/>
      <c r="AA1941" s="127"/>
      <c r="AB1941" s="127"/>
      <c r="AC1941" s="127"/>
      <c r="AD1941" s="127"/>
      <c r="AE1941" s="127"/>
      <c r="AF1941" s="127"/>
      <c r="AG1941" s="127"/>
      <c r="AH1941" s="127"/>
      <c r="AI1941" s="127"/>
      <c r="AJ1941" s="127"/>
      <c r="AK1941" s="127"/>
      <c r="AL1941" s="127"/>
      <c r="AM1941" s="127"/>
      <c r="AN1941" s="127"/>
      <c r="AO1941" s="127"/>
      <c r="AP1941" s="127"/>
    </row>
    <row r="1942" spans="25:42" x14ac:dyDescent="0.2">
      <c r="Y1942" s="127"/>
      <c r="Z1942" s="127"/>
      <c r="AA1942" s="127"/>
      <c r="AB1942" s="127"/>
      <c r="AC1942" s="127"/>
      <c r="AD1942" s="127"/>
      <c r="AE1942" s="127"/>
      <c r="AF1942" s="127"/>
      <c r="AG1942" s="127"/>
      <c r="AH1942" s="127"/>
      <c r="AI1942" s="127"/>
      <c r="AJ1942" s="127"/>
      <c r="AK1942" s="127"/>
      <c r="AL1942" s="127"/>
      <c r="AM1942" s="127"/>
      <c r="AN1942" s="127"/>
      <c r="AO1942" s="127"/>
      <c r="AP1942" s="127"/>
    </row>
    <row r="1943" spans="25:42" x14ac:dyDescent="0.2">
      <c r="Y1943" s="127"/>
      <c r="Z1943" s="127"/>
      <c r="AA1943" s="127"/>
      <c r="AB1943" s="127"/>
      <c r="AC1943" s="127"/>
      <c r="AD1943" s="127"/>
      <c r="AE1943" s="127"/>
      <c r="AF1943" s="127"/>
      <c r="AG1943" s="127"/>
      <c r="AH1943" s="127"/>
      <c r="AI1943" s="127"/>
      <c r="AJ1943" s="127"/>
      <c r="AK1943" s="127"/>
      <c r="AL1943" s="127"/>
      <c r="AM1943" s="127"/>
      <c r="AN1943" s="127"/>
      <c r="AO1943" s="127"/>
      <c r="AP1943" s="127"/>
    </row>
    <row r="1944" spans="25:42" x14ac:dyDescent="0.2">
      <c r="Y1944" s="127"/>
      <c r="Z1944" s="127"/>
      <c r="AA1944" s="127"/>
      <c r="AB1944" s="127"/>
      <c r="AC1944" s="127"/>
      <c r="AD1944" s="127"/>
      <c r="AE1944" s="127"/>
      <c r="AF1944" s="127"/>
      <c r="AG1944" s="127"/>
      <c r="AH1944" s="127"/>
      <c r="AI1944" s="127"/>
      <c r="AJ1944" s="127"/>
      <c r="AK1944" s="127"/>
      <c r="AL1944" s="127"/>
      <c r="AM1944" s="127"/>
      <c r="AN1944" s="127"/>
      <c r="AO1944" s="127"/>
      <c r="AP1944" s="127"/>
    </row>
    <row r="1945" spans="25:42" x14ac:dyDescent="0.2">
      <c r="Y1945" s="127"/>
      <c r="Z1945" s="127"/>
      <c r="AA1945" s="127"/>
      <c r="AB1945" s="127"/>
      <c r="AC1945" s="127"/>
      <c r="AD1945" s="127"/>
      <c r="AE1945" s="127"/>
      <c r="AF1945" s="127"/>
      <c r="AG1945" s="127"/>
      <c r="AH1945" s="127"/>
      <c r="AI1945" s="127"/>
      <c r="AJ1945" s="127"/>
      <c r="AK1945" s="127"/>
      <c r="AL1945" s="127"/>
      <c r="AM1945" s="127"/>
      <c r="AN1945" s="127"/>
      <c r="AO1945" s="127"/>
      <c r="AP1945" s="127"/>
    </row>
    <row r="1946" spans="25:42" x14ac:dyDescent="0.2">
      <c r="Y1946" s="127"/>
      <c r="Z1946" s="127"/>
      <c r="AA1946" s="127"/>
      <c r="AB1946" s="127"/>
      <c r="AC1946" s="127"/>
      <c r="AD1946" s="127"/>
      <c r="AE1946" s="127"/>
      <c r="AF1946" s="127"/>
      <c r="AG1946" s="127"/>
      <c r="AH1946" s="127"/>
      <c r="AI1946" s="127"/>
      <c r="AJ1946" s="127"/>
      <c r="AK1946" s="127"/>
      <c r="AL1946" s="127"/>
      <c r="AM1946" s="127"/>
      <c r="AN1946" s="127"/>
      <c r="AO1946" s="127"/>
      <c r="AP1946" s="127"/>
    </row>
    <row r="1947" spans="25:42" x14ac:dyDescent="0.2">
      <c r="Y1947" s="127"/>
      <c r="Z1947" s="127"/>
      <c r="AA1947" s="127"/>
      <c r="AB1947" s="127"/>
      <c r="AC1947" s="127"/>
      <c r="AD1947" s="127"/>
      <c r="AE1947" s="127"/>
      <c r="AF1947" s="127"/>
      <c r="AG1947" s="127"/>
      <c r="AH1947" s="127"/>
      <c r="AI1947" s="127"/>
      <c r="AJ1947" s="127"/>
      <c r="AK1947" s="127"/>
      <c r="AL1947" s="127"/>
      <c r="AM1947" s="127"/>
      <c r="AN1947" s="127"/>
      <c r="AO1947" s="127"/>
      <c r="AP1947" s="127"/>
    </row>
    <row r="1948" spans="25:42" x14ac:dyDescent="0.2">
      <c r="Y1948" s="127"/>
      <c r="Z1948" s="127"/>
      <c r="AA1948" s="127"/>
      <c r="AB1948" s="127"/>
      <c r="AC1948" s="127"/>
      <c r="AD1948" s="127"/>
      <c r="AE1948" s="127"/>
      <c r="AF1948" s="127"/>
      <c r="AG1948" s="127"/>
      <c r="AH1948" s="127"/>
      <c r="AI1948" s="127"/>
      <c r="AJ1948" s="127"/>
      <c r="AK1948" s="127"/>
      <c r="AL1948" s="127"/>
      <c r="AM1948" s="127"/>
      <c r="AN1948" s="127"/>
      <c r="AO1948" s="127"/>
      <c r="AP1948" s="127"/>
    </row>
    <row r="1949" spans="25:42" x14ac:dyDescent="0.2">
      <c r="Y1949" s="127"/>
      <c r="Z1949" s="127"/>
      <c r="AA1949" s="127"/>
      <c r="AB1949" s="127"/>
      <c r="AC1949" s="127"/>
      <c r="AD1949" s="127"/>
      <c r="AE1949" s="127"/>
      <c r="AF1949" s="127"/>
      <c r="AG1949" s="127"/>
      <c r="AH1949" s="127"/>
      <c r="AI1949" s="127"/>
      <c r="AJ1949" s="127"/>
      <c r="AK1949" s="127"/>
      <c r="AL1949" s="127"/>
      <c r="AM1949" s="127"/>
      <c r="AN1949" s="127"/>
      <c r="AO1949" s="127"/>
      <c r="AP1949" s="127"/>
    </row>
    <row r="1950" spans="25:42" x14ac:dyDescent="0.2">
      <c r="Y1950" s="127"/>
      <c r="Z1950" s="127"/>
      <c r="AA1950" s="127"/>
      <c r="AB1950" s="127"/>
      <c r="AC1950" s="127"/>
      <c r="AD1950" s="127"/>
      <c r="AE1950" s="127"/>
      <c r="AF1950" s="127"/>
      <c r="AG1950" s="127"/>
      <c r="AH1950" s="127"/>
      <c r="AI1950" s="127"/>
      <c r="AJ1950" s="127"/>
      <c r="AK1950" s="127"/>
      <c r="AL1950" s="127"/>
      <c r="AM1950" s="127"/>
      <c r="AN1950" s="127"/>
      <c r="AO1950" s="127"/>
      <c r="AP1950" s="127"/>
    </row>
    <row r="1951" spans="25:42" x14ac:dyDescent="0.2">
      <c r="Y1951" s="127"/>
      <c r="Z1951" s="127"/>
      <c r="AA1951" s="127"/>
      <c r="AB1951" s="127"/>
      <c r="AC1951" s="127"/>
      <c r="AD1951" s="127"/>
      <c r="AE1951" s="127"/>
      <c r="AF1951" s="127"/>
      <c r="AG1951" s="127"/>
      <c r="AH1951" s="127"/>
      <c r="AI1951" s="127"/>
      <c r="AJ1951" s="127"/>
      <c r="AK1951" s="127"/>
      <c r="AL1951" s="127"/>
      <c r="AM1951" s="127"/>
      <c r="AN1951" s="127"/>
      <c r="AO1951" s="127"/>
      <c r="AP1951" s="127"/>
    </row>
    <row r="1952" spans="25:42" x14ac:dyDescent="0.2">
      <c r="Y1952" s="127"/>
      <c r="Z1952" s="127"/>
      <c r="AA1952" s="127"/>
      <c r="AB1952" s="127"/>
      <c r="AC1952" s="127"/>
      <c r="AD1952" s="127"/>
      <c r="AE1952" s="127"/>
      <c r="AF1952" s="127"/>
      <c r="AG1952" s="127"/>
      <c r="AH1952" s="127"/>
      <c r="AI1952" s="127"/>
      <c r="AJ1952" s="127"/>
      <c r="AK1952" s="127"/>
      <c r="AL1952" s="127"/>
      <c r="AM1952" s="127"/>
      <c r="AN1952" s="127"/>
      <c r="AO1952" s="127"/>
      <c r="AP1952" s="127"/>
    </row>
    <row r="1953" spans="25:42" x14ac:dyDescent="0.2">
      <c r="Y1953" s="127"/>
      <c r="Z1953" s="127"/>
      <c r="AA1953" s="127"/>
      <c r="AB1953" s="127"/>
      <c r="AC1953" s="127"/>
      <c r="AD1953" s="127"/>
      <c r="AE1953" s="127"/>
      <c r="AF1953" s="127"/>
      <c r="AG1953" s="127"/>
      <c r="AH1953" s="127"/>
      <c r="AI1953" s="127"/>
      <c r="AJ1953" s="127"/>
      <c r="AK1953" s="127"/>
      <c r="AL1953" s="127"/>
      <c r="AM1953" s="127"/>
      <c r="AN1953" s="127"/>
      <c r="AO1953" s="127"/>
      <c r="AP1953" s="127"/>
    </row>
    <row r="1954" spans="25:42" x14ac:dyDescent="0.2">
      <c r="Y1954" s="127"/>
      <c r="Z1954" s="127"/>
      <c r="AA1954" s="127"/>
      <c r="AB1954" s="127"/>
      <c r="AC1954" s="127"/>
      <c r="AD1954" s="127"/>
      <c r="AE1954" s="127"/>
      <c r="AF1954" s="127"/>
      <c r="AG1954" s="127"/>
      <c r="AH1954" s="127"/>
      <c r="AI1954" s="127"/>
      <c r="AJ1954" s="127"/>
      <c r="AK1954" s="127"/>
      <c r="AL1954" s="127"/>
      <c r="AM1954" s="127"/>
      <c r="AN1954" s="127"/>
      <c r="AO1954" s="127"/>
      <c r="AP1954" s="127"/>
    </row>
    <row r="1955" spans="25:42" x14ac:dyDescent="0.2">
      <c r="Y1955" s="127"/>
      <c r="Z1955" s="127"/>
      <c r="AA1955" s="127"/>
      <c r="AB1955" s="127"/>
      <c r="AC1955" s="127"/>
      <c r="AD1955" s="127"/>
      <c r="AE1955" s="127"/>
      <c r="AF1955" s="127"/>
      <c r="AG1955" s="127"/>
      <c r="AH1955" s="127"/>
      <c r="AI1955" s="127"/>
      <c r="AJ1955" s="127"/>
      <c r="AK1955" s="127"/>
      <c r="AL1955" s="127"/>
      <c r="AM1955" s="127"/>
      <c r="AN1955" s="127"/>
      <c r="AO1955" s="127"/>
      <c r="AP1955" s="127"/>
    </row>
    <row r="1956" spans="25:42" x14ac:dyDescent="0.2">
      <c r="Y1956" s="127"/>
      <c r="Z1956" s="127"/>
      <c r="AA1956" s="127"/>
      <c r="AB1956" s="127"/>
      <c r="AC1956" s="127"/>
      <c r="AD1956" s="127"/>
      <c r="AE1956" s="127"/>
      <c r="AF1956" s="127"/>
      <c r="AG1956" s="127"/>
      <c r="AH1956" s="127"/>
      <c r="AI1956" s="127"/>
      <c r="AJ1956" s="127"/>
      <c r="AK1956" s="127"/>
      <c r="AL1956" s="127"/>
      <c r="AM1956" s="127"/>
      <c r="AN1956" s="127"/>
      <c r="AO1956" s="127"/>
      <c r="AP1956" s="127"/>
    </row>
    <row r="1957" spans="25:42" x14ac:dyDescent="0.2">
      <c r="Y1957" s="127"/>
      <c r="Z1957" s="127"/>
      <c r="AA1957" s="127"/>
      <c r="AB1957" s="127"/>
      <c r="AC1957" s="127"/>
      <c r="AD1957" s="127"/>
      <c r="AE1957" s="127"/>
      <c r="AF1957" s="127"/>
      <c r="AG1957" s="127"/>
      <c r="AH1957" s="127"/>
      <c r="AI1957" s="127"/>
      <c r="AJ1957" s="127"/>
      <c r="AK1957" s="127"/>
      <c r="AL1957" s="127"/>
      <c r="AM1957" s="127"/>
      <c r="AN1957" s="127"/>
      <c r="AO1957" s="127"/>
      <c r="AP1957" s="127"/>
    </row>
    <row r="1958" spans="25:42" x14ac:dyDescent="0.2">
      <c r="Y1958" s="127"/>
      <c r="Z1958" s="127"/>
      <c r="AA1958" s="127"/>
      <c r="AB1958" s="127"/>
      <c r="AC1958" s="127"/>
      <c r="AD1958" s="127"/>
      <c r="AE1958" s="127"/>
      <c r="AF1958" s="127"/>
      <c r="AG1958" s="127"/>
      <c r="AH1958" s="127"/>
      <c r="AI1958" s="127"/>
      <c r="AJ1958" s="127"/>
      <c r="AK1958" s="127"/>
      <c r="AL1958" s="127"/>
      <c r="AM1958" s="127"/>
      <c r="AN1958" s="127"/>
      <c r="AO1958" s="127"/>
      <c r="AP1958" s="127"/>
    </row>
    <row r="1959" spans="25:42" x14ac:dyDescent="0.2">
      <c r="Y1959" s="127"/>
      <c r="Z1959" s="127"/>
      <c r="AA1959" s="127"/>
      <c r="AB1959" s="127"/>
      <c r="AC1959" s="127"/>
      <c r="AD1959" s="127"/>
      <c r="AE1959" s="127"/>
      <c r="AF1959" s="127"/>
      <c r="AG1959" s="127"/>
      <c r="AH1959" s="127"/>
      <c r="AI1959" s="127"/>
      <c r="AJ1959" s="127"/>
      <c r="AK1959" s="127"/>
      <c r="AL1959" s="127"/>
      <c r="AM1959" s="127"/>
      <c r="AN1959" s="127"/>
      <c r="AO1959" s="127"/>
      <c r="AP1959" s="127"/>
    </row>
    <row r="1960" spans="25:42" x14ac:dyDescent="0.2">
      <c r="Y1960" s="127"/>
      <c r="Z1960" s="127"/>
      <c r="AA1960" s="127"/>
      <c r="AB1960" s="127"/>
      <c r="AC1960" s="127"/>
      <c r="AD1960" s="127"/>
      <c r="AE1960" s="127"/>
      <c r="AF1960" s="127"/>
      <c r="AG1960" s="127"/>
      <c r="AH1960" s="127"/>
      <c r="AI1960" s="127"/>
      <c r="AJ1960" s="127"/>
      <c r="AK1960" s="127"/>
      <c r="AL1960" s="127"/>
      <c r="AM1960" s="127"/>
      <c r="AN1960" s="127"/>
      <c r="AO1960" s="127"/>
      <c r="AP1960" s="127"/>
    </row>
    <row r="1961" spans="25:42" x14ac:dyDescent="0.2">
      <c r="Y1961" s="127"/>
      <c r="Z1961" s="127"/>
      <c r="AA1961" s="127"/>
      <c r="AB1961" s="127"/>
      <c r="AC1961" s="127"/>
      <c r="AD1961" s="127"/>
      <c r="AE1961" s="127"/>
      <c r="AF1961" s="127"/>
      <c r="AG1961" s="127"/>
      <c r="AH1961" s="127"/>
      <c r="AI1961" s="127"/>
      <c r="AJ1961" s="127"/>
      <c r="AK1961" s="127"/>
      <c r="AL1961" s="127"/>
      <c r="AM1961" s="127"/>
      <c r="AN1961" s="127"/>
      <c r="AO1961" s="127"/>
      <c r="AP1961" s="127"/>
    </row>
    <row r="1962" spans="25:42" x14ac:dyDescent="0.2">
      <c r="Y1962" s="127"/>
      <c r="Z1962" s="127"/>
      <c r="AA1962" s="127"/>
      <c r="AB1962" s="127"/>
      <c r="AC1962" s="127"/>
      <c r="AD1962" s="127"/>
      <c r="AE1962" s="127"/>
      <c r="AF1962" s="127"/>
      <c r="AG1962" s="127"/>
      <c r="AH1962" s="127"/>
      <c r="AI1962" s="127"/>
      <c r="AJ1962" s="127"/>
      <c r="AK1962" s="127"/>
      <c r="AL1962" s="127"/>
      <c r="AM1962" s="127"/>
      <c r="AN1962" s="127"/>
      <c r="AO1962" s="127"/>
      <c r="AP1962" s="127"/>
    </row>
    <row r="1963" spans="25:42" x14ac:dyDescent="0.2">
      <c r="Y1963" s="127"/>
      <c r="Z1963" s="127"/>
      <c r="AA1963" s="127"/>
      <c r="AB1963" s="127"/>
      <c r="AC1963" s="127"/>
      <c r="AD1963" s="127"/>
      <c r="AE1963" s="127"/>
      <c r="AF1963" s="127"/>
      <c r="AG1963" s="127"/>
      <c r="AH1963" s="127"/>
      <c r="AI1963" s="127"/>
      <c r="AJ1963" s="127"/>
      <c r="AK1963" s="127"/>
      <c r="AL1963" s="127"/>
      <c r="AM1963" s="127"/>
      <c r="AN1963" s="127"/>
      <c r="AO1963" s="127"/>
      <c r="AP1963" s="127"/>
    </row>
    <row r="1964" spans="25:42" x14ac:dyDescent="0.2">
      <c r="Y1964" s="127"/>
      <c r="Z1964" s="127"/>
      <c r="AA1964" s="127"/>
      <c r="AB1964" s="127"/>
      <c r="AC1964" s="127"/>
      <c r="AD1964" s="127"/>
      <c r="AE1964" s="127"/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</row>
    <row r="1965" spans="25:42" x14ac:dyDescent="0.2">
      <c r="Y1965" s="127"/>
      <c r="Z1965" s="127"/>
      <c r="AA1965" s="127"/>
      <c r="AB1965" s="127"/>
      <c r="AC1965" s="127"/>
      <c r="AD1965" s="127"/>
      <c r="AE1965" s="127"/>
      <c r="AF1965" s="127"/>
      <c r="AG1965" s="127"/>
      <c r="AH1965" s="127"/>
      <c r="AI1965" s="127"/>
      <c r="AJ1965" s="127"/>
      <c r="AK1965" s="127"/>
      <c r="AL1965" s="127"/>
      <c r="AM1965" s="127"/>
      <c r="AN1965" s="127"/>
      <c r="AO1965" s="127"/>
      <c r="AP1965" s="127"/>
    </row>
    <row r="1966" spans="25:42" x14ac:dyDescent="0.2">
      <c r="Y1966" s="127"/>
      <c r="Z1966" s="127"/>
      <c r="AA1966" s="127"/>
      <c r="AB1966" s="127"/>
      <c r="AC1966" s="127"/>
      <c r="AD1966" s="127"/>
      <c r="AE1966" s="127"/>
      <c r="AF1966" s="127"/>
      <c r="AG1966" s="127"/>
      <c r="AH1966" s="127"/>
      <c r="AI1966" s="127"/>
      <c r="AJ1966" s="127"/>
      <c r="AK1966" s="127"/>
      <c r="AL1966" s="127"/>
      <c r="AM1966" s="127"/>
      <c r="AN1966" s="127"/>
      <c r="AO1966" s="127"/>
      <c r="AP1966" s="127"/>
    </row>
    <row r="1967" spans="25:42" x14ac:dyDescent="0.2">
      <c r="Y1967" s="127"/>
      <c r="Z1967" s="127"/>
      <c r="AA1967" s="127"/>
      <c r="AB1967" s="127"/>
      <c r="AC1967" s="127"/>
      <c r="AD1967" s="127"/>
      <c r="AE1967" s="127"/>
      <c r="AF1967" s="127"/>
      <c r="AG1967" s="127"/>
      <c r="AH1967" s="127"/>
      <c r="AI1967" s="127"/>
      <c r="AJ1967" s="127"/>
      <c r="AK1967" s="127"/>
      <c r="AL1967" s="127"/>
      <c r="AM1967" s="127"/>
      <c r="AN1967" s="127"/>
      <c r="AO1967" s="127"/>
      <c r="AP1967" s="127"/>
    </row>
    <row r="1968" spans="25:42" x14ac:dyDescent="0.2">
      <c r="Y1968" s="127"/>
      <c r="Z1968" s="127"/>
      <c r="AA1968" s="127"/>
      <c r="AB1968" s="127"/>
      <c r="AC1968" s="127"/>
      <c r="AD1968" s="127"/>
      <c r="AE1968" s="127"/>
      <c r="AF1968" s="127"/>
      <c r="AG1968" s="127"/>
      <c r="AH1968" s="127"/>
      <c r="AI1968" s="127"/>
      <c r="AJ1968" s="127"/>
      <c r="AK1968" s="127"/>
      <c r="AL1968" s="127"/>
      <c r="AM1968" s="127"/>
      <c r="AN1968" s="127"/>
      <c r="AO1968" s="127"/>
      <c r="AP1968" s="127"/>
    </row>
    <row r="1969" spans="25:42" x14ac:dyDescent="0.2">
      <c r="Y1969" s="127"/>
      <c r="Z1969" s="127"/>
      <c r="AA1969" s="127"/>
      <c r="AB1969" s="127"/>
      <c r="AC1969" s="127"/>
      <c r="AD1969" s="127"/>
      <c r="AE1969" s="127"/>
      <c r="AF1969" s="127"/>
      <c r="AG1969" s="127"/>
      <c r="AH1969" s="127"/>
      <c r="AI1969" s="127"/>
      <c r="AJ1969" s="127"/>
      <c r="AK1969" s="127"/>
      <c r="AL1969" s="127"/>
      <c r="AM1969" s="127"/>
      <c r="AN1969" s="127"/>
      <c r="AO1969" s="127"/>
      <c r="AP1969" s="127"/>
    </row>
    <row r="1970" spans="25:42" x14ac:dyDescent="0.2">
      <c r="Y1970" s="127"/>
      <c r="Z1970" s="127"/>
      <c r="AA1970" s="127"/>
      <c r="AB1970" s="127"/>
      <c r="AC1970" s="127"/>
      <c r="AD1970" s="127"/>
      <c r="AE1970" s="127"/>
      <c r="AF1970" s="127"/>
      <c r="AG1970" s="127"/>
      <c r="AH1970" s="127"/>
      <c r="AI1970" s="127"/>
      <c r="AJ1970" s="127"/>
      <c r="AK1970" s="127"/>
      <c r="AL1970" s="127"/>
      <c r="AM1970" s="127"/>
      <c r="AN1970" s="127"/>
      <c r="AO1970" s="127"/>
      <c r="AP1970" s="127"/>
    </row>
    <row r="1971" spans="25:42" x14ac:dyDescent="0.2">
      <c r="Y1971" s="127"/>
      <c r="Z1971" s="127"/>
      <c r="AA1971" s="127"/>
      <c r="AB1971" s="127"/>
      <c r="AC1971" s="127"/>
      <c r="AD1971" s="127"/>
      <c r="AE1971" s="127"/>
      <c r="AF1971" s="127"/>
      <c r="AG1971" s="127"/>
      <c r="AH1971" s="127"/>
      <c r="AI1971" s="127"/>
      <c r="AJ1971" s="127"/>
      <c r="AK1971" s="127"/>
      <c r="AL1971" s="127"/>
      <c r="AM1971" s="127"/>
      <c r="AN1971" s="127"/>
      <c r="AO1971" s="127"/>
      <c r="AP1971" s="127"/>
    </row>
    <row r="1972" spans="25:42" x14ac:dyDescent="0.2">
      <c r="Y1972" s="127"/>
      <c r="Z1972" s="127"/>
      <c r="AA1972" s="127"/>
      <c r="AB1972" s="127"/>
      <c r="AC1972" s="127"/>
      <c r="AD1972" s="127"/>
      <c r="AE1972" s="127"/>
      <c r="AF1972" s="127"/>
      <c r="AG1972" s="127"/>
      <c r="AH1972" s="127"/>
      <c r="AI1972" s="127"/>
      <c r="AJ1972" s="127"/>
      <c r="AK1972" s="127"/>
      <c r="AL1972" s="127"/>
      <c r="AM1972" s="127"/>
      <c r="AN1972" s="127"/>
      <c r="AO1972" s="127"/>
      <c r="AP1972" s="127"/>
    </row>
    <row r="1973" spans="25:42" x14ac:dyDescent="0.2">
      <c r="Y1973" s="127"/>
      <c r="Z1973" s="127"/>
      <c r="AA1973" s="127"/>
      <c r="AB1973" s="127"/>
      <c r="AC1973" s="127"/>
      <c r="AD1973" s="127"/>
      <c r="AE1973" s="127"/>
      <c r="AF1973" s="127"/>
      <c r="AG1973" s="127"/>
      <c r="AH1973" s="127"/>
      <c r="AI1973" s="127"/>
      <c r="AJ1973" s="127"/>
      <c r="AK1973" s="127"/>
      <c r="AL1973" s="127"/>
      <c r="AM1973" s="127"/>
      <c r="AN1973" s="127"/>
      <c r="AO1973" s="127"/>
      <c r="AP1973" s="127"/>
    </row>
    <row r="1974" spans="25:42" x14ac:dyDescent="0.2">
      <c r="Y1974" s="127"/>
      <c r="Z1974" s="127"/>
      <c r="AA1974" s="127"/>
      <c r="AB1974" s="127"/>
      <c r="AC1974" s="127"/>
      <c r="AD1974" s="127"/>
      <c r="AE1974" s="127"/>
      <c r="AF1974" s="127"/>
      <c r="AG1974" s="127"/>
      <c r="AH1974" s="127"/>
      <c r="AI1974" s="127"/>
      <c r="AJ1974" s="127"/>
      <c r="AK1974" s="127"/>
      <c r="AL1974" s="127"/>
      <c r="AM1974" s="127"/>
      <c r="AN1974" s="127"/>
      <c r="AO1974" s="127"/>
      <c r="AP1974" s="127"/>
    </row>
    <row r="1975" spans="25:42" x14ac:dyDescent="0.2">
      <c r="Y1975" s="127"/>
      <c r="Z1975" s="127"/>
      <c r="AA1975" s="127"/>
      <c r="AB1975" s="127"/>
      <c r="AC1975" s="127"/>
      <c r="AD1975" s="127"/>
      <c r="AE1975" s="127"/>
      <c r="AF1975" s="127"/>
      <c r="AG1975" s="127"/>
      <c r="AH1975" s="127"/>
      <c r="AI1975" s="127"/>
      <c r="AJ1975" s="127"/>
      <c r="AK1975" s="127"/>
      <c r="AL1975" s="127"/>
      <c r="AM1975" s="127"/>
      <c r="AN1975" s="127"/>
      <c r="AO1975" s="127"/>
      <c r="AP1975" s="127"/>
    </row>
    <row r="1976" spans="25:42" x14ac:dyDescent="0.2">
      <c r="Y1976" s="127"/>
      <c r="Z1976" s="127"/>
      <c r="AA1976" s="127"/>
      <c r="AB1976" s="127"/>
      <c r="AC1976" s="127"/>
      <c r="AD1976" s="127"/>
      <c r="AE1976" s="127"/>
      <c r="AF1976" s="127"/>
      <c r="AG1976" s="127"/>
      <c r="AH1976" s="127"/>
      <c r="AI1976" s="127"/>
      <c r="AJ1976" s="127"/>
      <c r="AK1976" s="127"/>
      <c r="AL1976" s="127"/>
      <c r="AM1976" s="127"/>
      <c r="AN1976" s="127"/>
      <c r="AO1976" s="127"/>
      <c r="AP1976" s="127"/>
    </row>
    <row r="1977" spans="25:42" x14ac:dyDescent="0.2">
      <c r="Y1977" s="127"/>
      <c r="Z1977" s="127"/>
      <c r="AA1977" s="127"/>
      <c r="AB1977" s="127"/>
      <c r="AC1977" s="127"/>
      <c r="AD1977" s="127"/>
      <c r="AE1977" s="127"/>
      <c r="AF1977" s="127"/>
      <c r="AG1977" s="127"/>
      <c r="AH1977" s="127"/>
      <c r="AI1977" s="127"/>
      <c r="AJ1977" s="127"/>
      <c r="AK1977" s="127"/>
      <c r="AL1977" s="127"/>
      <c r="AM1977" s="127"/>
      <c r="AN1977" s="127"/>
      <c r="AO1977" s="127"/>
      <c r="AP1977" s="127"/>
    </row>
    <row r="1978" spans="25:42" x14ac:dyDescent="0.2">
      <c r="Y1978" s="127"/>
      <c r="Z1978" s="127"/>
      <c r="AA1978" s="127"/>
      <c r="AB1978" s="127"/>
      <c r="AC1978" s="127"/>
      <c r="AD1978" s="127"/>
      <c r="AE1978" s="127"/>
      <c r="AF1978" s="127"/>
      <c r="AG1978" s="127"/>
      <c r="AH1978" s="127"/>
      <c r="AI1978" s="127"/>
      <c r="AJ1978" s="127"/>
      <c r="AK1978" s="127"/>
      <c r="AL1978" s="127"/>
      <c r="AM1978" s="127"/>
      <c r="AN1978" s="127"/>
      <c r="AO1978" s="127"/>
      <c r="AP1978" s="127"/>
    </row>
    <row r="1979" spans="25:42" x14ac:dyDescent="0.2">
      <c r="Y1979" s="127"/>
      <c r="Z1979" s="127"/>
      <c r="AA1979" s="127"/>
      <c r="AB1979" s="127"/>
      <c r="AC1979" s="127"/>
      <c r="AD1979" s="127"/>
      <c r="AE1979" s="127"/>
      <c r="AF1979" s="127"/>
      <c r="AG1979" s="127"/>
      <c r="AH1979" s="127"/>
      <c r="AI1979" s="127"/>
      <c r="AJ1979" s="127"/>
      <c r="AK1979" s="127"/>
      <c r="AL1979" s="127"/>
      <c r="AM1979" s="127"/>
      <c r="AN1979" s="127"/>
      <c r="AO1979" s="127"/>
      <c r="AP1979" s="127"/>
    </row>
    <row r="1980" spans="25:42" x14ac:dyDescent="0.2">
      <c r="Y1980" s="127"/>
      <c r="Z1980" s="127"/>
      <c r="AA1980" s="127"/>
      <c r="AB1980" s="127"/>
      <c r="AC1980" s="127"/>
      <c r="AD1980" s="127"/>
      <c r="AE1980" s="127"/>
      <c r="AF1980" s="127"/>
      <c r="AG1980" s="127"/>
      <c r="AH1980" s="127"/>
      <c r="AI1980" s="127"/>
      <c r="AJ1980" s="127"/>
      <c r="AK1980" s="127"/>
      <c r="AL1980" s="127"/>
      <c r="AM1980" s="127"/>
      <c r="AN1980" s="127"/>
      <c r="AO1980" s="127"/>
      <c r="AP1980" s="127"/>
    </row>
    <row r="1981" spans="25:42" x14ac:dyDescent="0.2">
      <c r="Y1981" s="127"/>
      <c r="Z1981" s="127"/>
      <c r="AA1981" s="127"/>
      <c r="AB1981" s="127"/>
      <c r="AC1981" s="127"/>
      <c r="AD1981" s="127"/>
      <c r="AE1981" s="127"/>
      <c r="AF1981" s="127"/>
      <c r="AG1981" s="127"/>
      <c r="AH1981" s="127"/>
      <c r="AI1981" s="127"/>
      <c r="AJ1981" s="127"/>
      <c r="AK1981" s="127"/>
      <c r="AL1981" s="127"/>
      <c r="AM1981" s="127"/>
      <c r="AN1981" s="127"/>
      <c r="AO1981" s="127"/>
      <c r="AP1981" s="127"/>
    </row>
    <row r="1982" spans="25:42" x14ac:dyDescent="0.2">
      <c r="Y1982" s="127"/>
      <c r="Z1982" s="127"/>
      <c r="AA1982" s="127"/>
      <c r="AB1982" s="127"/>
      <c r="AC1982" s="127"/>
      <c r="AD1982" s="127"/>
      <c r="AE1982" s="127"/>
      <c r="AF1982" s="127"/>
      <c r="AG1982" s="127"/>
      <c r="AH1982" s="127"/>
      <c r="AI1982" s="127"/>
      <c r="AJ1982" s="127"/>
      <c r="AK1982" s="127"/>
      <c r="AL1982" s="127"/>
      <c r="AM1982" s="127"/>
      <c r="AN1982" s="127"/>
      <c r="AO1982" s="127"/>
      <c r="AP1982" s="127"/>
    </row>
    <row r="1983" spans="25:42" x14ac:dyDescent="0.2">
      <c r="Y1983" s="127"/>
      <c r="Z1983" s="127"/>
      <c r="AA1983" s="127"/>
      <c r="AB1983" s="127"/>
      <c r="AC1983" s="127"/>
      <c r="AD1983" s="127"/>
      <c r="AE1983" s="127"/>
      <c r="AF1983" s="127"/>
      <c r="AG1983" s="127"/>
      <c r="AH1983" s="127"/>
      <c r="AI1983" s="127"/>
      <c r="AJ1983" s="127"/>
      <c r="AK1983" s="127"/>
      <c r="AL1983" s="127"/>
      <c r="AM1983" s="127"/>
      <c r="AN1983" s="127"/>
      <c r="AO1983" s="127"/>
      <c r="AP1983" s="127"/>
    </row>
    <row r="1984" spans="25:42" x14ac:dyDescent="0.2">
      <c r="Y1984" s="127"/>
      <c r="Z1984" s="127"/>
      <c r="AA1984" s="127"/>
      <c r="AB1984" s="127"/>
      <c r="AC1984" s="127"/>
      <c r="AD1984" s="127"/>
      <c r="AE1984" s="127"/>
      <c r="AF1984" s="127"/>
      <c r="AG1984" s="127"/>
      <c r="AH1984" s="127"/>
      <c r="AI1984" s="127"/>
      <c r="AJ1984" s="127"/>
      <c r="AK1984" s="127"/>
      <c r="AL1984" s="127"/>
      <c r="AM1984" s="127"/>
      <c r="AN1984" s="127"/>
      <c r="AO1984" s="127"/>
      <c r="AP1984" s="127"/>
    </row>
    <row r="1985" spans="25:42" x14ac:dyDescent="0.2">
      <c r="Y1985" s="127"/>
      <c r="Z1985" s="127"/>
      <c r="AA1985" s="127"/>
      <c r="AB1985" s="127"/>
      <c r="AC1985" s="127"/>
      <c r="AD1985" s="127"/>
      <c r="AE1985" s="127"/>
      <c r="AF1985" s="127"/>
      <c r="AG1985" s="127"/>
      <c r="AH1985" s="127"/>
      <c r="AI1985" s="127"/>
      <c r="AJ1985" s="127"/>
      <c r="AK1985" s="127"/>
      <c r="AL1985" s="127"/>
      <c r="AM1985" s="127"/>
      <c r="AN1985" s="127"/>
      <c r="AO1985" s="127"/>
      <c r="AP1985" s="127"/>
    </row>
    <row r="1986" spans="25:42" x14ac:dyDescent="0.2">
      <c r="Y1986" s="127"/>
      <c r="Z1986" s="127"/>
      <c r="AA1986" s="127"/>
      <c r="AB1986" s="127"/>
      <c r="AC1986" s="127"/>
      <c r="AD1986" s="127"/>
      <c r="AE1986" s="127"/>
      <c r="AF1986" s="127"/>
      <c r="AG1986" s="127"/>
      <c r="AH1986" s="127"/>
      <c r="AI1986" s="127"/>
      <c r="AJ1986" s="127"/>
      <c r="AK1986" s="127"/>
      <c r="AL1986" s="127"/>
      <c r="AM1986" s="127"/>
      <c r="AN1986" s="127"/>
      <c r="AO1986" s="127"/>
      <c r="AP1986" s="127"/>
    </row>
    <row r="1987" spans="25:42" x14ac:dyDescent="0.2">
      <c r="Y1987" s="127"/>
      <c r="Z1987" s="127"/>
      <c r="AA1987" s="127"/>
      <c r="AB1987" s="127"/>
      <c r="AC1987" s="127"/>
      <c r="AD1987" s="127"/>
      <c r="AE1987" s="127"/>
      <c r="AF1987" s="127"/>
      <c r="AG1987" s="127"/>
      <c r="AH1987" s="127"/>
      <c r="AI1987" s="127"/>
      <c r="AJ1987" s="127"/>
      <c r="AK1987" s="127"/>
      <c r="AL1987" s="127"/>
      <c r="AM1987" s="127"/>
      <c r="AN1987" s="127"/>
      <c r="AO1987" s="127"/>
      <c r="AP1987" s="127"/>
    </row>
    <row r="1988" spans="25:42" x14ac:dyDescent="0.2">
      <c r="Y1988" s="127"/>
      <c r="Z1988" s="127"/>
      <c r="AA1988" s="127"/>
      <c r="AB1988" s="127"/>
      <c r="AC1988" s="127"/>
      <c r="AD1988" s="127"/>
      <c r="AE1988" s="127"/>
      <c r="AF1988" s="127"/>
      <c r="AG1988" s="127"/>
      <c r="AH1988" s="127"/>
      <c r="AI1988" s="127"/>
      <c r="AJ1988" s="127"/>
      <c r="AK1988" s="127"/>
      <c r="AL1988" s="127"/>
      <c r="AM1988" s="127"/>
      <c r="AN1988" s="127"/>
      <c r="AO1988" s="127"/>
      <c r="AP1988" s="127"/>
    </row>
    <row r="1989" spans="25:42" x14ac:dyDescent="0.2">
      <c r="Y1989" s="127"/>
      <c r="Z1989" s="127"/>
      <c r="AA1989" s="127"/>
      <c r="AB1989" s="127"/>
      <c r="AC1989" s="127"/>
      <c r="AD1989" s="127"/>
      <c r="AE1989" s="127"/>
      <c r="AF1989" s="127"/>
      <c r="AG1989" s="127"/>
      <c r="AH1989" s="127"/>
      <c r="AI1989" s="127"/>
      <c r="AJ1989" s="127"/>
      <c r="AK1989" s="127"/>
      <c r="AL1989" s="127"/>
      <c r="AM1989" s="127"/>
      <c r="AN1989" s="127"/>
      <c r="AO1989" s="127"/>
      <c r="AP1989" s="127"/>
    </row>
    <row r="1990" spans="25:42" x14ac:dyDescent="0.2">
      <c r="Y1990" s="127"/>
      <c r="Z1990" s="127"/>
      <c r="AA1990" s="127"/>
      <c r="AB1990" s="127"/>
      <c r="AC1990" s="127"/>
      <c r="AD1990" s="127"/>
      <c r="AE1990" s="127"/>
      <c r="AF1990" s="127"/>
      <c r="AG1990" s="127"/>
      <c r="AH1990" s="127"/>
      <c r="AI1990" s="127"/>
      <c r="AJ1990" s="127"/>
      <c r="AK1990" s="127"/>
      <c r="AL1990" s="127"/>
      <c r="AM1990" s="127"/>
      <c r="AN1990" s="127"/>
      <c r="AO1990" s="127"/>
      <c r="AP1990" s="127"/>
    </row>
    <row r="1991" spans="25:42" x14ac:dyDescent="0.2">
      <c r="Y1991" s="127"/>
      <c r="Z1991" s="127"/>
      <c r="AA1991" s="127"/>
      <c r="AB1991" s="127"/>
      <c r="AC1991" s="127"/>
      <c r="AD1991" s="127"/>
      <c r="AE1991" s="127"/>
      <c r="AF1991" s="127"/>
      <c r="AG1991" s="127"/>
      <c r="AH1991" s="127"/>
      <c r="AI1991" s="127"/>
      <c r="AJ1991" s="127"/>
      <c r="AK1991" s="127"/>
      <c r="AL1991" s="127"/>
      <c r="AM1991" s="127"/>
      <c r="AN1991" s="127"/>
      <c r="AO1991" s="127"/>
      <c r="AP1991" s="127"/>
    </row>
    <row r="1992" spans="25:42" x14ac:dyDescent="0.2">
      <c r="Y1992" s="127"/>
      <c r="Z1992" s="127"/>
      <c r="AA1992" s="127"/>
      <c r="AB1992" s="127"/>
      <c r="AC1992" s="127"/>
      <c r="AD1992" s="127"/>
      <c r="AE1992" s="127"/>
      <c r="AF1992" s="127"/>
      <c r="AG1992" s="127"/>
      <c r="AH1992" s="127"/>
      <c r="AI1992" s="127"/>
      <c r="AJ1992" s="127"/>
      <c r="AK1992" s="127"/>
      <c r="AL1992" s="127"/>
      <c r="AM1992" s="127"/>
      <c r="AN1992" s="127"/>
      <c r="AO1992" s="127"/>
      <c r="AP1992" s="127"/>
    </row>
    <row r="1993" spans="25:42" x14ac:dyDescent="0.2">
      <c r="Y1993" s="127"/>
      <c r="Z1993" s="127"/>
      <c r="AA1993" s="127"/>
      <c r="AB1993" s="127"/>
      <c r="AC1993" s="127"/>
      <c r="AD1993" s="127"/>
      <c r="AE1993" s="127"/>
      <c r="AF1993" s="127"/>
      <c r="AG1993" s="127"/>
      <c r="AH1993" s="127"/>
      <c r="AI1993" s="127"/>
      <c r="AJ1993" s="127"/>
      <c r="AK1993" s="127"/>
      <c r="AL1993" s="127"/>
      <c r="AM1993" s="127"/>
      <c r="AN1993" s="127"/>
      <c r="AO1993" s="127"/>
      <c r="AP1993" s="127"/>
    </row>
    <row r="1994" spans="25:42" x14ac:dyDescent="0.2">
      <c r="Y1994" s="127"/>
      <c r="Z1994" s="127"/>
      <c r="AA1994" s="127"/>
      <c r="AB1994" s="127"/>
      <c r="AC1994" s="127"/>
      <c r="AD1994" s="127"/>
      <c r="AE1994" s="127"/>
      <c r="AF1994" s="127"/>
      <c r="AG1994" s="127"/>
      <c r="AH1994" s="127"/>
      <c r="AI1994" s="127"/>
      <c r="AJ1994" s="127"/>
      <c r="AK1994" s="127"/>
      <c r="AL1994" s="127"/>
      <c r="AM1994" s="127"/>
      <c r="AN1994" s="127"/>
      <c r="AO1994" s="127"/>
      <c r="AP1994" s="127"/>
    </row>
    <row r="1995" spans="25:42" x14ac:dyDescent="0.2">
      <c r="Y1995" s="127"/>
      <c r="Z1995" s="127"/>
      <c r="AA1995" s="127"/>
      <c r="AB1995" s="127"/>
      <c r="AC1995" s="127"/>
      <c r="AD1995" s="127"/>
      <c r="AE1995" s="127"/>
      <c r="AF1995" s="127"/>
      <c r="AG1995" s="127"/>
      <c r="AH1995" s="127"/>
      <c r="AI1995" s="127"/>
      <c r="AJ1995" s="127"/>
      <c r="AK1995" s="127"/>
      <c r="AL1995" s="127"/>
      <c r="AM1995" s="127"/>
      <c r="AN1995" s="127"/>
      <c r="AO1995" s="127"/>
      <c r="AP1995" s="127"/>
    </row>
    <row r="1996" spans="25:42" x14ac:dyDescent="0.2">
      <c r="Y1996" s="127"/>
      <c r="Z1996" s="127"/>
      <c r="AA1996" s="127"/>
      <c r="AB1996" s="127"/>
      <c r="AC1996" s="127"/>
      <c r="AD1996" s="127"/>
      <c r="AE1996" s="127"/>
      <c r="AF1996" s="127"/>
      <c r="AG1996" s="127"/>
      <c r="AH1996" s="127"/>
      <c r="AI1996" s="127"/>
      <c r="AJ1996" s="127"/>
      <c r="AK1996" s="127"/>
      <c r="AL1996" s="127"/>
      <c r="AM1996" s="127"/>
      <c r="AN1996" s="127"/>
      <c r="AO1996" s="127"/>
      <c r="AP1996" s="127"/>
    </row>
    <row r="1997" spans="25:42" x14ac:dyDescent="0.2">
      <c r="Y1997" s="127"/>
      <c r="Z1997" s="127"/>
      <c r="AA1997" s="127"/>
      <c r="AB1997" s="127"/>
      <c r="AC1997" s="127"/>
      <c r="AD1997" s="127"/>
      <c r="AE1997" s="127"/>
      <c r="AF1997" s="127"/>
      <c r="AG1997" s="127"/>
      <c r="AH1997" s="127"/>
      <c r="AI1997" s="127"/>
      <c r="AJ1997" s="127"/>
      <c r="AK1997" s="127"/>
      <c r="AL1997" s="127"/>
      <c r="AM1997" s="127"/>
      <c r="AN1997" s="127"/>
      <c r="AO1997" s="127"/>
      <c r="AP1997" s="127"/>
    </row>
    <row r="1998" spans="25:42" x14ac:dyDescent="0.2">
      <c r="Y1998" s="127"/>
      <c r="Z1998" s="127"/>
      <c r="AA1998" s="127"/>
      <c r="AB1998" s="127"/>
      <c r="AC1998" s="127"/>
      <c r="AD1998" s="127"/>
      <c r="AE1998" s="127"/>
      <c r="AF1998" s="127"/>
      <c r="AG1998" s="127"/>
      <c r="AH1998" s="127"/>
      <c r="AI1998" s="127"/>
      <c r="AJ1998" s="127"/>
      <c r="AK1998" s="127"/>
      <c r="AL1998" s="127"/>
      <c r="AM1998" s="127"/>
      <c r="AN1998" s="127"/>
      <c r="AO1998" s="127"/>
      <c r="AP1998" s="127"/>
    </row>
    <row r="1999" spans="25:42" x14ac:dyDescent="0.2">
      <c r="Y1999" s="127"/>
      <c r="Z1999" s="127"/>
      <c r="AA1999" s="127"/>
      <c r="AB1999" s="127"/>
      <c r="AC1999" s="127"/>
      <c r="AD1999" s="127"/>
      <c r="AE1999" s="127"/>
      <c r="AF1999" s="127"/>
      <c r="AG1999" s="127"/>
      <c r="AH1999" s="127"/>
      <c r="AI1999" s="127"/>
      <c r="AJ1999" s="127"/>
      <c r="AK1999" s="127"/>
      <c r="AL1999" s="127"/>
      <c r="AM1999" s="127"/>
      <c r="AN1999" s="127"/>
      <c r="AO1999" s="127"/>
      <c r="AP1999" s="127"/>
    </row>
    <row r="2000" spans="25:42" x14ac:dyDescent="0.2">
      <c r="Y2000" s="127"/>
      <c r="Z2000" s="127"/>
      <c r="AA2000" s="127"/>
      <c r="AB2000" s="127"/>
      <c r="AC2000" s="127"/>
      <c r="AD2000" s="127"/>
      <c r="AE2000" s="127"/>
      <c r="AF2000" s="127"/>
      <c r="AG2000" s="127"/>
      <c r="AH2000" s="127"/>
      <c r="AI2000" s="127"/>
      <c r="AJ2000" s="127"/>
      <c r="AK2000" s="127"/>
      <c r="AL2000" s="127"/>
      <c r="AM2000" s="127"/>
      <c r="AN2000" s="127"/>
      <c r="AO2000" s="127"/>
      <c r="AP2000" s="127"/>
    </row>
    <row r="2001" spans="25:42" x14ac:dyDescent="0.2">
      <c r="Y2001" s="127"/>
      <c r="Z2001" s="127"/>
      <c r="AA2001" s="127"/>
      <c r="AB2001" s="127"/>
      <c r="AC2001" s="127"/>
      <c r="AD2001" s="127"/>
      <c r="AE2001" s="127"/>
      <c r="AF2001" s="127"/>
      <c r="AG2001" s="127"/>
      <c r="AH2001" s="127"/>
      <c r="AI2001" s="127"/>
      <c r="AJ2001" s="127"/>
      <c r="AK2001" s="127"/>
      <c r="AL2001" s="127"/>
      <c r="AM2001" s="127"/>
      <c r="AN2001" s="127"/>
      <c r="AO2001" s="127"/>
      <c r="AP2001" s="127"/>
    </row>
    <row r="2002" spans="25:42" x14ac:dyDescent="0.2">
      <c r="Y2002" s="127"/>
      <c r="Z2002" s="127"/>
      <c r="AA2002" s="127"/>
      <c r="AB2002" s="127"/>
      <c r="AC2002" s="127"/>
      <c r="AD2002" s="127"/>
      <c r="AE2002" s="127"/>
      <c r="AF2002" s="127"/>
      <c r="AG2002" s="127"/>
      <c r="AH2002" s="127"/>
      <c r="AI2002" s="127"/>
      <c r="AJ2002" s="127"/>
      <c r="AK2002" s="127"/>
      <c r="AL2002" s="127"/>
      <c r="AM2002" s="127"/>
      <c r="AN2002" s="127"/>
      <c r="AO2002" s="127"/>
      <c r="AP2002" s="127"/>
    </row>
    <row r="2003" spans="25:42" x14ac:dyDescent="0.2">
      <c r="Y2003" s="127"/>
      <c r="Z2003" s="127"/>
      <c r="AA2003" s="127"/>
      <c r="AB2003" s="127"/>
      <c r="AC2003" s="127"/>
      <c r="AD2003" s="127"/>
      <c r="AE2003" s="127"/>
      <c r="AF2003" s="127"/>
      <c r="AG2003" s="127"/>
      <c r="AH2003" s="127"/>
      <c r="AI2003" s="127"/>
      <c r="AJ2003" s="127"/>
      <c r="AK2003" s="127"/>
      <c r="AL2003" s="127"/>
      <c r="AM2003" s="127"/>
      <c r="AN2003" s="127"/>
      <c r="AO2003" s="127"/>
      <c r="AP2003" s="127"/>
    </row>
    <row r="2004" spans="25:42" x14ac:dyDescent="0.2">
      <c r="Y2004" s="127"/>
      <c r="Z2004" s="127"/>
      <c r="AA2004" s="127"/>
      <c r="AB2004" s="127"/>
      <c r="AC2004" s="127"/>
      <c r="AD2004" s="127"/>
      <c r="AE2004" s="127"/>
      <c r="AF2004" s="127"/>
      <c r="AG2004" s="127"/>
      <c r="AH2004" s="127"/>
      <c r="AI2004" s="127"/>
      <c r="AJ2004" s="127"/>
      <c r="AK2004" s="127"/>
      <c r="AL2004" s="127"/>
      <c r="AM2004" s="127"/>
      <c r="AN2004" s="127"/>
      <c r="AO2004" s="127"/>
      <c r="AP2004" s="127"/>
    </row>
    <row r="2005" spans="25:42" x14ac:dyDescent="0.2">
      <c r="Y2005" s="127"/>
      <c r="Z2005" s="127"/>
      <c r="AA2005" s="127"/>
      <c r="AB2005" s="127"/>
      <c r="AC2005" s="127"/>
      <c r="AD2005" s="127"/>
      <c r="AE2005" s="127"/>
      <c r="AF2005" s="127"/>
      <c r="AG2005" s="127"/>
      <c r="AH2005" s="127"/>
      <c r="AI2005" s="127"/>
      <c r="AJ2005" s="127"/>
      <c r="AK2005" s="127"/>
      <c r="AL2005" s="127"/>
      <c r="AM2005" s="127"/>
      <c r="AN2005" s="127"/>
      <c r="AO2005" s="127"/>
      <c r="AP2005" s="127"/>
    </row>
    <row r="2006" spans="25:42" x14ac:dyDescent="0.2">
      <c r="Y2006" s="127"/>
      <c r="Z2006" s="127"/>
      <c r="AA2006" s="127"/>
      <c r="AB2006" s="127"/>
      <c r="AC2006" s="127"/>
      <c r="AD2006" s="127"/>
      <c r="AE2006" s="127"/>
      <c r="AF2006" s="127"/>
      <c r="AG2006" s="127"/>
      <c r="AH2006" s="127"/>
      <c r="AI2006" s="127"/>
      <c r="AJ2006" s="127"/>
      <c r="AK2006" s="127"/>
      <c r="AL2006" s="127"/>
      <c r="AM2006" s="127"/>
      <c r="AN2006" s="127"/>
      <c r="AO2006" s="127"/>
      <c r="AP2006" s="127"/>
    </row>
    <row r="2007" spans="25:42" x14ac:dyDescent="0.2">
      <c r="Y2007" s="127"/>
      <c r="Z2007" s="127"/>
      <c r="AA2007" s="127"/>
      <c r="AB2007" s="127"/>
      <c r="AC2007" s="127"/>
      <c r="AD2007" s="127"/>
      <c r="AE2007" s="127"/>
      <c r="AF2007" s="127"/>
      <c r="AG2007" s="127"/>
      <c r="AH2007" s="127"/>
      <c r="AI2007" s="127"/>
      <c r="AJ2007" s="127"/>
      <c r="AK2007" s="127"/>
      <c r="AL2007" s="127"/>
      <c r="AM2007" s="127"/>
      <c r="AN2007" s="127"/>
      <c r="AO2007" s="127"/>
      <c r="AP2007" s="127"/>
    </row>
    <row r="2008" spans="25:42" x14ac:dyDescent="0.2">
      <c r="Y2008" s="127"/>
      <c r="Z2008" s="127"/>
      <c r="AA2008" s="127"/>
      <c r="AB2008" s="127"/>
      <c r="AC2008" s="127"/>
      <c r="AD2008" s="127"/>
      <c r="AE2008" s="127"/>
      <c r="AF2008" s="127"/>
      <c r="AG2008" s="127"/>
      <c r="AH2008" s="127"/>
      <c r="AI2008" s="127"/>
      <c r="AJ2008" s="127"/>
      <c r="AK2008" s="127"/>
      <c r="AL2008" s="127"/>
      <c r="AM2008" s="127"/>
      <c r="AN2008" s="127"/>
      <c r="AO2008" s="127"/>
      <c r="AP2008" s="127"/>
    </row>
    <row r="2009" spans="25:42" x14ac:dyDescent="0.2">
      <c r="Y2009" s="127"/>
      <c r="Z2009" s="127"/>
      <c r="AA2009" s="127"/>
      <c r="AB2009" s="127"/>
      <c r="AC2009" s="127"/>
      <c r="AD2009" s="127"/>
      <c r="AE2009" s="127"/>
      <c r="AF2009" s="127"/>
      <c r="AG2009" s="127"/>
      <c r="AH2009" s="127"/>
      <c r="AI2009" s="127"/>
      <c r="AJ2009" s="127"/>
      <c r="AK2009" s="127"/>
      <c r="AL2009" s="127"/>
      <c r="AM2009" s="127"/>
      <c r="AN2009" s="127"/>
      <c r="AO2009" s="127"/>
      <c r="AP2009" s="127"/>
    </row>
    <row r="2010" spans="25:42" x14ac:dyDescent="0.2">
      <c r="Y2010" s="127"/>
      <c r="Z2010" s="127"/>
      <c r="AA2010" s="127"/>
      <c r="AB2010" s="127"/>
      <c r="AC2010" s="127"/>
      <c r="AD2010" s="127"/>
      <c r="AE2010" s="127"/>
      <c r="AF2010" s="127"/>
      <c r="AG2010" s="127"/>
      <c r="AH2010" s="127"/>
      <c r="AI2010" s="127"/>
      <c r="AJ2010" s="127"/>
      <c r="AK2010" s="127"/>
      <c r="AL2010" s="127"/>
      <c r="AM2010" s="127"/>
      <c r="AN2010" s="127"/>
      <c r="AO2010" s="127"/>
      <c r="AP2010" s="127"/>
    </row>
    <row r="2011" spans="25:42" x14ac:dyDescent="0.2">
      <c r="Y2011" s="127"/>
      <c r="Z2011" s="127"/>
      <c r="AA2011" s="127"/>
      <c r="AB2011" s="127"/>
      <c r="AC2011" s="127"/>
      <c r="AD2011" s="127"/>
      <c r="AE2011" s="127"/>
      <c r="AF2011" s="127"/>
      <c r="AG2011" s="127"/>
      <c r="AH2011" s="127"/>
      <c r="AI2011" s="127"/>
      <c r="AJ2011" s="127"/>
      <c r="AK2011" s="127"/>
      <c r="AL2011" s="127"/>
      <c r="AM2011" s="127"/>
      <c r="AN2011" s="127"/>
      <c r="AO2011" s="127"/>
      <c r="AP2011" s="127"/>
    </row>
    <row r="2012" spans="25:42" x14ac:dyDescent="0.2">
      <c r="Y2012" s="127"/>
      <c r="Z2012" s="127"/>
      <c r="AA2012" s="127"/>
      <c r="AB2012" s="127"/>
      <c r="AC2012" s="127"/>
      <c r="AD2012" s="127"/>
      <c r="AE2012" s="127"/>
      <c r="AF2012" s="127"/>
      <c r="AG2012" s="127"/>
      <c r="AH2012" s="127"/>
      <c r="AI2012" s="127"/>
      <c r="AJ2012" s="127"/>
      <c r="AK2012" s="127"/>
      <c r="AL2012" s="127"/>
      <c r="AM2012" s="127"/>
      <c r="AN2012" s="127"/>
      <c r="AO2012" s="127"/>
      <c r="AP2012" s="127"/>
    </row>
    <row r="2013" spans="25:42" x14ac:dyDescent="0.2">
      <c r="Y2013" s="127"/>
      <c r="Z2013" s="127"/>
      <c r="AA2013" s="127"/>
      <c r="AB2013" s="127"/>
      <c r="AC2013" s="127"/>
      <c r="AD2013" s="127"/>
      <c r="AE2013" s="127"/>
      <c r="AF2013" s="127"/>
      <c r="AG2013" s="127"/>
      <c r="AH2013" s="127"/>
      <c r="AI2013" s="127"/>
      <c r="AJ2013" s="127"/>
      <c r="AK2013" s="127"/>
      <c r="AL2013" s="127"/>
      <c r="AM2013" s="127"/>
      <c r="AN2013" s="127"/>
      <c r="AO2013" s="127"/>
      <c r="AP2013" s="127"/>
    </row>
    <row r="2014" spans="25:42" x14ac:dyDescent="0.2">
      <c r="Y2014" s="127"/>
      <c r="Z2014" s="127"/>
      <c r="AA2014" s="127"/>
      <c r="AB2014" s="127"/>
      <c r="AC2014" s="127"/>
      <c r="AD2014" s="127"/>
      <c r="AE2014" s="127"/>
      <c r="AF2014" s="127"/>
      <c r="AG2014" s="127"/>
      <c r="AH2014" s="127"/>
      <c r="AI2014" s="127"/>
      <c r="AJ2014" s="127"/>
      <c r="AK2014" s="127"/>
      <c r="AL2014" s="127"/>
      <c r="AM2014" s="127"/>
      <c r="AN2014" s="127"/>
      <c r="AO2014" s="127"/>
      <c r="AP2014" s="127"/>
    </row>
    <row r="2015" spans="25:42" x14ac:dyDescent="0.2">
      <c r="Y2015" s="127"/>
      <c r="Z2015" s="127"/>
      <c r="AA2015" s="127"/>
      <c r="AB2015" s="127"/>
      <c r="AC2015" s="127"/>
      <c r="AD2015" s="127"/>
      <c r="AE2015" s="127"/>
      <c r="AF2015" s="127"/>
      <c r="AG2015" s="127"/>
      <c r="AH2015" s="127"/>
      <c r="AI2015" s="127"/>
      <c r="AJ2015" s="127"/>
      <c r="AK2015" s="127"/>
      <c r="AL2015" s="127"/>
      <c r="AM2015" s="127"/>
      <c r="AN2015" s="127"/>
      <c r="AO2015" s="127"/>
      <c r="AP2015" s="127"/>
    </row>
    <row r="2016" spans="25:42" x14ac:dyDescent="0.2">
      <c r="Y2016" s="127"/>
      <c r="Z2016" s="127"/>
      <c r="AA2016" s="127"/>
      <c r="AB2016" s="127"/>
      <c r="AC2016" s="127"/>
      <c r="AD2016" s="127"/>
      <c r="AE2016" s="127"/>
      <c r="AF2016" s="127"/>
      <c r="AG2016" s="127"/>
      <c r="AH2016" s="127"/>
      <c r="AI2016" s="127"/>
      <c r="AJ2016" s="127"/>
      <c r="AK2016" s="127"/>
      <c r="AL2016" s="127"/>
      <c r="AM2016" s="127"/>
      <c r="AN2016" s="127"/>
      <c r="AO2016" s="127"/>
      <c r="AP2016" s="127"/>
    </row>
    <row r="2017" spans="25:42" x14ac:dyDescent="0.2">
      <c r="Y2017" s="127"/>
      <c r="Z2017" s="127"/>
      <c r="AA2017" s="127"/>
      <c r="AB2017" s="127"/>
      <c r="AC2017" s="127"/>
      <c r="AD2017" s="127"/>
      <c r="AE2017" s="127"/>
      <c r="AF2017" s="127"/>
      <c r="AG2017" s="127"/>
      <c r="AH2017" s="127"/>
      <c r="AI2017" s="127"/>
      <c r="AJ2017" s="127"/>
      <c r="AK2017" s="127"/>
      <c r="AL2017" s="127"/>
      <c r="AM2017" s="127"/>
      <c r="AN2017" s="127"/>
      <c r="AO2017" s="127"/>
      <c r="AP2017" s="127"/>
    </row>
    <row r="2018" spans="25:42" x14ac:dyDescent="0.2">
      <c r="Y2018" s="127"/>
      <c r="Z2018" s="127"/>
      <c r="AA2018" s="127"/>
      <c r="AB2018" s="127"/>
      <c r="AC2018" s="127"/>
      <c r="AD2018" s="127"/>
      <c r="AE2018" s="127"/>
      <c r="AF2018" s="127"/>
      <c r="AG2018" s="127"/>
      <c r="AH2018" s="127"/>
      <c r="AI2018" s="127"/>
      <c r="AJ2018" s="127"/>
      <c r="AK2018" s="127"/>
      <c r="AL2018" s="127"/>
      <c r="AM2018" s="127"/>
      <c r="AN2018" s="127"/>
      <c r="AO2018" s="127"/>
      <c r="AP2018" s="127"/>
    </row>
    <row r="2019" spans="25:42" x14ac:dyDescent="0.2">
      <c r="Y2019" s="127"/>
      <c r="Z2019" s="127"/>
      <c r="AA2019" s="127"/>
      <c r="AB2019" s="127"/>
      <c r="AC2019" s="127"/>
      <c r="AD2019" s="127"/>
      <c r="AE2019" s="127"/>
      <c r="AF2019" s="127"/>
      <c r="AG2019" s="127"/>
      <c r="AH2019" s="127"/>
      <c r="AI2019" s="127"/>
      <c r="AJ2019" s="127"/>
      <c r="AK2019" s="127"/>
      <c r="AL2019" s="127"/>
      <c r="AM2019" s="127"/>
      <c r="AN2019" s="127"/>
      <c r="AO2019" s="127"/>
      <c r="AP2019" s="127"/>
    </row>
    <row r="2020" spans="25:42" x14ac:dyDescent="0.2">
      <c r="Y2020" s="127"/>
      <c r="Z2020" s="127"/>
      <c r="AA2020" s="127"/>
      <c r="AB2020" s="127"/>
      <c r="AC2020" s="127"/>
      <c r="AD2020" s="127"/>
      <c r="AE2020" s="127"/>
      <c r="AF2020" s="127"/>
      <c r="AG2020" s="127"/>
      <c r="AH2020" s="127"/>
      <c r="AI2020" s="127"/>
      <c r="AJ2020" s="127"/>
      <c r="AK2020" s="127"/>
      <c r="AL2020" s="127"/>
      <c r="AM2020" s="127"/>
      <c r="AN2020" s="127"/>
      <c r="AO2020" s="127"/>
      <c r="AP2020" s="127"/>
    </row>
    <row r="2021" spans="25:42" x14ac:dyDescent="0.2">
      <c r="Y2021" s="127"/>
      <c r="Z2021" s="127"/>
      <c r="AA2021" s="127"/>
      <c r="AB2021" s="127"/>
      <c r="AC2021" s="127"/>
      <c r="AD2021" s="127"/>
      <c r="AE2021" s="127"/>
      <c r="AF2021" s="127"/>
      <c r="AG2021" s="127"/>
      <c r="AH2021" s="127"/>
      <c r="AI2021" s="127"/>
      <c r="AJ2021" s="127"/>
      <c r="AK2021" s="127"/>
      <c r="AL2021" s="127"/>
      <c r="AM2021" s="127"/>
      <c r="AN2021" s="127"/>
      <c r="AO2021" s="127"/>
      <c r="AP2021" s="127"/>
    </row>
    <row r="2022" spans="25:42" x14ac:dyDescent="0.2">
      <c r="Y2022" s="127"/>
      <c r="Z2022" s="127"/>
      <c r="AA2022" s="127"/>
      <c r="AB2022" s="127"/>
      <c r="AC2022" s="127"/>
      <c r="AD2022" s="127"/>
      <c r="AE2022" s="127"/>
      <c r="AF2022" s="127"/>
      <c r="AG2022" s="127"/>
      <c r="AH2022" s="127"/>
      <c r="AI2022" s="127"/>
      <c r="AJ2022" s="127"/>
      <c r="AK2022" s="127"/>
      <c r="AL2022" s="127"/>
      <c r="AM2022" s="127"/>
      <c r="AN2022" s="127"/>
      <c r="AO2022" s="127"/>
      <c r="AP2022" s="127"/>
    </row>
    <row r="2023" spans="25:42" x14ac:dyDescent="0.2">
      <c r="Y2023" s="127"/>
      <c r="Z2023" s="127"/>
      <c r="AA2023" s="127"/>
      <c r="AB2023" s="127"/>
      <c r="AC2023" s="127"/>
      <c r="AD2023" s="127"/>
      <c r="AE2023" s="127"/>
      <c r="AF2023" s="127"/>
      <c r="AG2023" s="127"/>
      <c r="AH2023" s="127"/>
      <c r="AI2023" s="127"/>
      <c r="AJ2023" s="127"/>
      <c r="AK2023" s="127"/>
      <c r="AL2023" s="127"/>
      <c r="AM2023" s="127"/>
      <c r="AN2023" s="127"/>
      <c r="AO2023" s="127"/>
      <c r="AP2023" s="127"/>
    </row>
    <row r="2024" spans="25:42" x14ac:dyDescent="0.2">
      <c r="Y2024" s="127"/>
      <c r="Z2024" s="127"/>
      <c r="AA2024" s="127"/>
      <c r="AB2024" s="127"/>
      <c r="AC2024" s="127"/>
      <c r="AD2024" s="127"/>
      <c r="AE2024" s="127"/>
      <c r="AF2024" s="127"/>
      <c r="AG2024" s="127"/>
      <c r="AH2024" s="127"/>
      <c r="AI2024" s="127"/>
      <c r="AJ2024" s="127"/>
      <c r="AK2024" s="127"/>
      <c r="AL2024" s="127"/>
      <c r="AM2024" s="127"/>
      <c r="AN2024" s="127"/>
      <c r="AO2024" s="127"/>
      <c r="AP2024" s="127"/>
    </row>
    <row r="2025" spans="25:42" x14ac:dyDescent="0.2">
      <c r="Y2025" s="127"/>
      <c r="Z2025" s="127"/>
      <c r="AA2025" s="127"/>
      <c r="AB2025" s="127"/>
      <c r="AC2025" s="127"/>
      <c r="AD2025" s="127"/>
      <c r="AE2025" s="127"/>
      <c r="AF2025" s="127"/>
      <c r="AG2025" s="127"/>
      <c r="AH2025" s="127"/>
      <c r="AI2025" s="127"/>
      <c r="AJ2025" s="127"/>
      <c r="AK2025" s="127"/>
      <c r="AL2025" s="127"/>
      <c r="AM2025" s="127"/>
      <c r="AN2025" s="127"/>
      <c r="AO2025" s="127"/>
      <c r="AP2025" s="127"/>
    </row>
    <row r="2026" spans="25:42" x14ac:dyDescent="0.2">
      <c r="Y2026" s="127"/>
      <c r="Z2026" s="127"/>
      <c r="AA2026" s="127"/>
      <c r="AB2026" s="127"/>
      <c r="AC2026" s="127"/>
      <c r="AD2026" s="127"/>
      <c r="AE2026" s="127"/>
      <c r="AF2026" s="127"/>
      <c r="AG2026" s="127"/>
      <c r="AH2026" s="127"/>
      <c r="AI2026" s="127"/>
      <c r="AJ2026" s="127"/>
      <c r="AK2026" s="127"/>
      <c r="AL2026" s="127"/>
      <c r="AM2026" s="127"/>
      <c r="AN2026" s="127"/>
      <c r="AO2026" s="127"/>
      <c r="AP2026" s="127"/>
    </row>
    <row r="2027" spans="25:42" x14ac:dyDescent="0.2">
      <c r="Y2027" s="127"/>
      <c r="Z2027" s="127"/>
      <c r="AA2027" s="127"/>
      <c r="AB2027" s="127"/>
      <c r="AC2027" s="127"/>
      <c r="AD2027" s="127"/>
      <c r="AE2027" s="127"/>
      <c r="AF2027" s="127"/>
      <c r="AG2027" s="127"/>
      <c r="AH2027" s="127"/>
      <c r="AI2027" s="127"/>
      <c r="AJ2027" s="127"/>
      <c r="AK2027" s="127"/>
      <c r="AL2027" s="127"/>
      <c r="AM2027" s="127"/>
      <c r="AN2027" s="127"/>
      <c r="AO2027" s="127"/>
      <c r="AP2027" s="127"/>
    </row>
    <row r="2028" spans="25:42" x14ac:dyDescent="0.2">
      <c r="Y2028" s="127"/>
      <c r="Z2028" s="127"/>
      <c r="AA2028" s="127"/>
      <c r="AB2028" s="127"/>
      <c r="AC2028" s="127"/>
      <c r="AD2028" s="127"/>
      <c r="AE2028" s="127"/>
      <c r="AF2028" s="127"/>
      <c r="AG2028" s="127"/>
      <c r="AH2028" s="127"/>
      <c r="AI2028" s="127"/>
      <c r="AJ2028" s="127"/>
      <c r="AK2028" s="127"/>
      <c r="AL2028" s="127"/>
      <c r="AM2028" s="127"/>
      <c r="AN2028" s="127"/>
      <c r="AO2028" s="127"/>
      <c r="AP2028" s="127"/>
    </row>
    <row r="2029" spans="25:42" x14ac:dyDescent="0.2">
      <c r="Y2029" s="127"/>
      <c r="Z2029" s="127"/>
      <c r="AA2029" s="127"/>
      <c r="AB2029" s="127"/>
      <c r="AC2029" s="127"/>
      <c r="AD2029" s="127"/>
      <c r="AE2029" s="127"/>
      <c r="AF2029" s="127"/>
      <c r="AG2029" s="127"/>
      <c r="AH2029" s="127"/>
      <c r="AI2029" s="127"/>
      <c r="AJ2029" s="127"/>
      <c r="AK2029" s="127"/>
      <c r="AL2029" s="127"/>
      <c r="AM2029" s="127"/>
      <c r="AN2029" s="127"/>
      <c r="AO2029" s="127"/>
      <c r="AP2029" s="127"/>
    </row>
    <row r="2030" spans="25:42" x14ac:dyDescent="0.2">
      <c r="Y2030" s="127"/>
      <c r="Z2030" s="127"/>
      <c r="AA2030" s="127"/>
      <c r="AB2030" s="127"/>
      <c r="AC2030" s="127"/>
      <c r="AD2030" s="127"/>
      <c r="AE2030" s="127"/>
      <c r="AF2030" s="127"/>
      <c r="AG2030" s="127"/>
      <c r="AH2030" s="127"/>
      <c r="AI2030" s="127"/>
      <c r="AJ2030" s="127"/>
      <c r="AK2030" s="127"/>
      <c r="AL2030" s="127"/>
      <c r="AM2030" s="127"/>
      <c r="AN2030" s="127"/>
      <c r="AO2030" s="127"/>
      <c r="AP2030" s="127"/>
    </row>
    <row r="2031" spans="25:42" x14ac:dyDescent="0.2">
      <c r="Y2031" s="127"/>
      <c r="Z2031" s="127"/>
      <c r="AA2031" s="127"/>
      <c r="AB2031" s="127"/>
      <c r="AC2031" s="127"/>
      <c r="AD2031" s="127"/>
      <c r="AE2031" s="127"/>
      <c r="AF2031" s="127"/>
      <c r="AG2031" s="127"/>
      <c r="AH2031" s="127"/>
      <c r="AI2031" s="127"/>
      <c r="AJ2031" s="127"/>
      <c r="AK2031" s="127"/>
      <c r="AL2031" s="127"/>
      <c r="AM2031" s="127"/>
      <c r="AN2031" s="127"/>
      <c r="AO2031" s="127"/>
      <c r="AP2031" s="127"/>
    </row>
    <row r="2032" spans="25:42" x14ac:dyDescent="0.2">
      <c r="Y2032" s="127"/>
      <c r="Z2032" s="127"/>
      <c r="AA2032" s="127"/>
      <c r="AB2032" s="127"/>
      <c r="AC2032" s="127"/>
      <c r="AD2032" s="127"/>
      <c r="AE2032" s="127"/>
      <c r="AF2032" s="127"/>
      <c r="AG2032" s="127"/>
      <c r="AH2032" s="127"/>
      <c r="AI2032" s="127"/>
      <c r="AJ2032" s="127"/>
      <c r="AK2032" s="127"/>
      <c r="AL2032" s="127"/>
      <c r="AM2032" s="127"/>
      <c r="AN2032" s="127"/>
      <c r="AO2032" s="127"/>
      <c r="AP2032" s="127"/>
    </row>
    <row r="2033" spans="25:42" x14ac:dyDescent="0.2">
      <c r="Y2033" s="127"/>
      <c r="Z2033" s="127"/>
      <c r="AA2033" s="127"/>
      <c r="AB2033" s="127"/>
      <c r="AC2033" s="127"/>
      <c r="AD2033" s="127"/>
      <c r="AE2033" s="127"/>
      <c r="AF2033" s="127"/>
      <c r="AG2033" s="127"/>
      <c r="AH2033" s="127"/>
      <c r="AI2033" s="127"/>
      <c r="AJ2033" s="127"/>
      <c r="AK2033" s="127"/>
      <c r="AL2033" s="127"/>
      <c r="AM2033" s="127"/>
      <c r="AN2033" s="127"/>
      <c r="AO2033" s="127"/>
      <c r="AP2033" s="127"/>
    </row>
    <row r="2034" spans="25:42" x14ac:dyDescent="0.2">
      <c r="Y2034" s="127"/>
      <c r="Z2034" s="127"/>
      <c r="AA2034" s="127"/>
      <c r="AB2034" s="127"/>
      <c r="AC2034" s="127"/>
      <c r="AD2034" s="127"/>
      <c r="AE2034" s="127"/>
      <c r="AF2034" s="127"/>
      <c r="AG2034" s="127"/>
      <c r="AH2034" s="127"/>
      <c r="AI2034" s="127"/>
      <c r="AJ2034" s="127"/>
      <c r="AK2034" s="127"/>
      <c r="AL2034" s="127"/>
      <c r="AM2034" s="127"/>
      <c r="AN2034" s="127"/>
      <c r="AO2034" s="127"/>
      <c r="AP2034" s="127"/>
    </row>
    <row r="2035" spans="25:42" x14ac:dyDescent="0.2">
      <c r="Y2035" s="127"/>
      <c r="Z2035" s="127"/>
      <c r="AA2035" s="127"/>
      <c r="AB2035" s="127"/>
      <c r="AC2035" s="127"/>
      <c r="AD2035" s="127"/>
      <c r="AE2035" s="127"/>
      <c r="AF2035" s="127"/>
      <c r="AG2035" s="127"/>
      <c r="AH2035" s="127"/>
      <c r="AI2035" s="127"/>
      <c r="AJ2035" s="127"/>
      <c r="AK2035" s="127"/>
      <c r="AL2035" s="127"/>
      <c r="AM2035" s="127"/>
      <c r="AN2035" s="127"/>
      <c r="AO2035" s="127"/>
      <c r="AP2035" s="127"/>
    </row>
    <row r="2036" spans="25:42" x14ac:dyDescent="0.2">
      <c r="Y2036" s="127"/>
      <c r="Z2036" s="127"/>
      <c r="AA2036" s="127"/>
      <c r="AB2036" s="127"/>
      <c r="AC2036" s="127"/>
      <c r="AD2036" s="127"/>
      <c r="AE2036" s="127"/>
      <c r="AF2036" s="127"/>
      <c r="AG2036" s="127"/>
      <c r="AH2036" s="127"/>
      <c r="AI2036" s="127"/>
      <c r="AJ2036" s="127"/>
      <c r="AK2036" s="127"/>
      <c r="AL2036" s="127"/>
      <c r="AM2036" s="127"/>
      <c r="AN2036" s="127"/>
      <c r="AO2036" s="127"/>
      <c r="AP2036" s="127"/>
    </row>
    <row r="2037" spans="25:42" x14ac:dyDescent="0.2">
      <c r="Y2037" s="127"/>
      <c r="Z2037" s="127"/>
      <c r="AA2037" s="127"/>
      <c r="AB2037" s="127"/>
      <c r="AC2037" s="127"/>
      <c r="AD2037" s="127"/>
      <c r="AE2037" s="127"/>
      <c r="AF2037" s="127"/>
      <c r="AG2037" s="127"/>
      <c r="AH2037" s="127"/>
      <c r="AI2037" s="127"/>
      <c r="AJ2037" s="127"/>
      <c r="AK2037" s="127"/>
      <c r="AL2037" s="127"/>
      <c r="AM2037" s="127"/>
      <c r="AN2037" s="127"/>
      <c r="AO2037" s="127"/>
      <c r="AP2037" s="127"/>
    </row>
    <row r="2038" spans="25:42" x14ac:dyDescent="0.2">
      <c r="Y2038" s="127"/>
      <c r="Z2038" s="127"/>
      <c r="AA2038" s="127"/>
      <c r="AB2038" s="127"/>
      <c r="AC2038" s="127"/>
      <c r="AD2038" s="127"/>
      <c r="AE2038" s="127"/>
      <c r="AF2038" s="127"/>
      <c r="AG2038" s="127"/>
      <c r="AH2038" s="127"/>
      <c r="AI2038" s="127"/>
      <c r="AJ2038" s="127"/>
      <c r="AK2038" s="127"/>
      <c r="AL2038" s="127"/>
      <c r="AM2038" s="127"/>
      <c r="AN2038" s="127"/>
      <c r="AO2038" s="127"/>
      <c r="AP2038" s="127"/>
    </row>
    <row r="2039" spans="25:42" x14ac:dyDescent="0.2">
      <c r="Y2039" s="127"/>
      <c r="Z2039" s="127"/>
      <c r="AA2039" s="127"/>
      <c r="AB2039" s="127"/>
      <c r="AC2039" s="127"/>
      <c r="AD2039" s="127"/>
      <c r="AE2039" s="127"/>
      <c r="AF2039" s="127"/>
      <c r="AG2039" s="127"/>
      <c r="AH2039" s="127"/>
      <c r="AI2039" s="127"/>
      <c r="AJ2039" s="127"/>
      <c r="AK2039" s="127"/>
      <c r="AL2039" s="127"/>
      <c r="AM2039" s="127"/>
      <c r="AN2039" s="127"/>
      <c r="AO2039" s="127"/>
      <c r="AP2039" s="127"/>
    </row>
    <row r="2040" spans="25:42" x14ac:dyDescent="0.2">
      <c r="Y2040" s="127"/>
      <c r="Z2040" s="127"/>
      <c r="AA2040" s="127"/>
      <c r="AB2040" s="127"/>
      <c r="AC2040" s="127"/>
      <c r="AD2040" s="127"/>
      <c r="AE2040" s="127"/>
      <c r="AF2040" s="127"/>
      <c r="AG2040" s="127"/>
      <c r="AH2040" s="127"/>
      <c r="AI2040" s="127"/>
      <c r="AJ2040" s="127"/>
      <c r="AK2040" s="127"/>
      <c r="AL2040" s="127"/>
      <c r="AM2040" s="127"/>
      <c r="AN2040" s="127"/>
      <c r="AO2040" s="127"/>
      <c r="AP2040" s="127"/>
    </row>
    <row r="2041" spans="25:42" x14ac:dyDescent="0.2">
      <c r="Y2041" s="127"/>
      <c r="Z2041" s="127"/>
      <c r="AA2041" s="127"/>
      <c r="AB2041" s="127"/>
      <c r="AC2041" s="127"/>
      <c r="AD2041" s="127"/>
      <c r="AE2041" s="127"/>
      <c r="AF2041" s="127"/>
      <c r="AG2041" s="127"/>
      <c r="AH2041" s="127"/>
      <c r="AI2041" s="127"/>
      <c r="AJ2041" s="127"/>
      <c r="AK2041" s="127"/>
      <c r="AL2041" s="127"/>
      <c r="AM2041" s="127"/>
      <c r="AN2041" s="127"/>
      <c r="AO2041" s="127"/>
      <c r="AP2041" s="127"/>
    </row>
    <row r="2042" spans="25:42" x14ac:dyDescent="0.2">
      <c r="Y2042" s="127"/>
      <c r="Z2042" s="127"/>
      <c r="AA2042" s="127"/>
      <c r="AB2042" s="127"/>
      <c r="AC2042" s="127"/>
      <c r="AD2042" s="127"/>
      <c r="AE2042" s="127"/>
      <c r="AF2042" s="127"/>
      <c r="AG2042" s="127"/>
      <c r="AH2042" s="127"/>
      <c r="AI2042" s="127"/>
      <c r="AJ2042" s="127"/>
      <c r="AK2042" s="127"/>
      <c r="AL2042" s="127"/>
      <c r="AM2042" s="127"/>
      <c r="AN2042" s="127"/>
      <c r="AO2042" s="127"/>
      <c r="AP2042" s="127"/>
    </row>
    <row r="2043" spans="25:42" x14ac:dyDescent="0.2">
      <c r="Y2043" s="127"/>
      <c r="Z2043" s="127"/>
      <c r="AA2043" s="127"/>
      <c r="AB2043" s="127"/>
      <c r="AC2043" s="127"/>
      <c r="AD2043" s="127"/>
      <c r="AE2043" s="127"/>
      <c r="AF2043" s="127"/>
      <c r="AG2043" s="127"/>
      <c r="AH2043" s="127"/>
      <c r="AI2043" s="127"/>
      <c r="AJ2043" s="127"/>
      <c r="AK2043" s="127"/>
      <c r="AL2043" s="127"/>
      <c r="AM2043" s="127"/>
      <c r="AN2043" s="127"/>
      <c r="AO2043" s="127"/>
      <c r="AP2043" s="127"/>
    </row>
    <row r="2044" spans="25:42" x14ac:dyDescent="0.2">
      <c r="Y2044" s="127"/>
      <c r="Z2044" s="127"/>
      <c r="AA2044" s="127"/>
      <c r="AB2044" s="127"/>
      <c r="AC2044" s="127"/>
      <c r="AD2044" s="127"/>
      <c r="AE2044" s="127"/>
      <c r="AF2044" s="127"/>
      <c r="AG2044" s="127"/>
      <c r="AH2044" s="127"/>
      <c r="AI2044" s="127"/>
      <c r="AJ2044" s="127"/>
      <c r="AK2044" s="127"/>
      <c r="AL2044" s="127"/>
      <c r="AM2044" s="127"/>
      <c r="AN2044" s="127"/>
      <c r="AO2044" s="127"/>
      <c r="AP2044" s="127"/>
    </row>
    <row r="2045" spans="25:42" x14ac:dyDescent="0.2">
      <c r="Y2045" s="127"/>
      <c r="Z2045" s="127"/>
      <c r="AA2045" s="127"/>
      <c r="AB2045" s="127"/>
      <c r="AC2045" s="127"/>
      <c r="AD2045" s="127"/>
      <c r="AE2045" s="127"/>
      <c r="AF2045" s="127"/>
      <c r="AG2045" s="127"/>
      <c r="AH2045" s="127"/>
      <c r="AI2045" s="127"/>
      <c r="AJ2045" s="127"/>
      <c r="AK2045" s="127"/>
      <c r="AL2045" s="127"/>
      <c r="AM2045" s="127"/>
      <c r="AN2045" s="127"/>
      <c r="AO2045" s="127"/>
      <c r="AP2045" s="127"/>
    </row>
    <row r="2046" spans="25:42" x14ac:dyDescent="0.2">
      <c r="Y2046" s="127"/>
      <c r="Z2046" s="127"/>
      <c r="AA2046" s="127"/>
      <c r="AB2046" s="127"/>
      <c r="AC2046" s="127"/>
      <c r="AD2046" s="127"/>
      <c r="AE2046" s="127"/>
      <c r="AF2046" s="127"/>
      <c r="AG2046" s="127"/>
      <c r="AH2046" s="127"/>
      <c r="AI2046" s="127"/>
      <c r="AJ2046" s="127"/>
      <c r="AK2046" s="127"/>
      <c r="AL2046" s="127"/>
      <c r="AM2046" s="127"/>
      <c r="AN2046" s="127"/>
      <c r="AO2046" s="127"/>
      <c r="AP2046" s="127"/>
    </row>
    <row r="2047" spans="25:42" x14ac:dyDescent="0.2">
      <c r="Y2047" s="127"/>
      <c r="Z2047" s="127"/>
      <c r="AA2047" s="127"/>
      <c r="AB2047" s="127"/>
      <c r="AC2047" s="127"/>
      <c r="AD2047" s="127"/>
      <c r="AE2047" s="127"/>
      <c r="AF2047" s="127"/>
      <c r="AG2047" s="127"/>
      <c r="AH2047" s="127"/>
      <c r="AI2047" s="127"/>
      <c r="AJ2047" s="127"/>
      <c r="AK2047" s="127"/>
      <c r="AL2047" s="127"/>
      <c r="AM2047" s="127"/>
      <c r="AN2047" s="127"/>
      <c r="AO2047" s="127"/>
      <c r="AP2047" s="127"/>
    </row>
    <row r="2048" spans="25:42" x14ac:dyDescent="0.2">
      <c r="Y2048" s="127"/>
      <c r="Z2048" s="127"/>
      <c r="AA2048" s="127"/>
      <c r="AB2048" s="127"/>
      <c r="AC2048" s="127"/>
      <c r="AD2048" s="127"/>
      <c r="AE2048" s="127"/>
      <c r="AF2048" s="127"/>
      <c r="AG2048" s="127"/>
      <c r="AH2048" s="127"/>
      <c r="AI2048" s="127"/>
      <c r="AJ2048" s="127"/>
      <c r="AK2048" s="127"/>
      <c r="AL2048" s="127"/>
      <c r="AM2048" s="127"/>
      <c r="AN2048" s="127"/>
      <c r="AO2048" s="127"/>
      <c r="AP2048" s="127"/>
    </row>
    <row r="2049" spans="25:42" x14ac:dyDescent="0.2">
      <c r="Y2049" s="127"/>
      <c r="Z2049" s="127"/>
      <c r="AA2049" s="127"/>
      <c r="AB2049" s="127"/>
      <c r="AC2049" s="127"/>
      <c r="AD2049" s="127"/>
      <c r="AE2049" s="127"/>
      <c r="AF2049" s="127"/>
      <c r="AG2049" s="127"/>
      <c r="AH2049" s="127"/>
      <c r="AI2049" s="127"/>
      <c r="AJ2049" s="127"/>
      <c r="AK2049" s="127"/>
      <c r="AL2049" s="127"/>
      <c r="AM2049" s="127"/>
      <c r="AN2049" s="127"/>
      <c r="AO2049" s="127"/>
      <c r="AP2049" s="127"/>
    </row>
    <row r="2050" spans="25:42" x14ac:dyDescent="0.2">
      <c r="Y2050" s="127"/>
      <c r="Z2050" s="127"/>
      <c r="AA2050" s="127"/>
      <c r="AB2050" s="127"/>
      <c r="AC2050" s="127"/>
      <c r="AD2050" s="127"/>
      <c r="AE2050" s="127"/>
      <c r="AF2050" s="127"/>
      <c r="AG2050" s="127"/>
      <c r="AH2050" s="127"/>
      <c r="AI2050" s="127"/>
      <c r="AJ2050" s="127"/>
      <c r="AK2050" s="127"/>
      <c r="AL2050" s="127"/>
      <c r="AM2050" s="127"/>
      <c r="AN2050" s="127"/>
      <c r="AO2050" s="127"/>
      <c r="AP2050" s="127"/>
    </row>
    <row r="2051" spans="25:42" x14ac:dyDescent="0.2">
      <c r="Y2051" s="127"/>
      <c r="Z2051" s="127"/>
      <c r="AA2051" s="127"/>
      <c r="AB2051" s="127"/>
      <c r="AC2051" s="127"/>
      <c r="AD2051" s="127"/>
      <c r="AE2051" s="127"/>
      <c r="AF2051" s="127"/>
      <c r="AG2051" s="127"/>
      <c r="AH2051" s="127"/>
      <c r="AI2051" s="127"/>
      <c r="AJ2051" s="127"/>
      <c r="AK2051" s="127"/>
      <c r="AL2051" s="127"/>
      <c r="AM2051" s="127"/>
      <c r="AN2051" s="127"/>
      <c r="AO2051" s="127"/>
      <c r="AP2051" s="127"/>
    </row>
    <row r="2052" spans="25:42" x14ac:dyDescent="0.2">
      <c r="Y2052" s="127"/>
      <c r="Z2052" s="127"/>
      <c r="AA2052" s="127"/>
      <c r="AB2052" s="127"/>
      <c r="AC2052" s="127"/>
      <c r="AD2052" s="127"/>
      <c r="AE2052" s="127"/>
      <c r="AF2052" s="127"/>
      <c r="AG2052" s="127"/>
      <c r="AH2052" s="127"/>
      <c r="AI2052" s="127"/>
      <c r="AJ2052" s="127"/>
      <c r="AK2052" s="127"/>
      <c r="AL2052" s="127"/>
      <c r="AM2052" s="127"/>
      <c r="AN2052" s="127"/>
      <c r="AO2052" s="127"/>
      <c r="AP2052" s="127"/>
    </row>
    <row r="2053" spans="25:42" x14ac:dyDescent="0.2">
      <c r="Y2053" s="127"/>
      <c r="Z2053" s="127"/>
      <c r="AA2053" s="127"/>
      <c r="AB2053" s="127"/>
      <c r="AC2053" s="127"/>
      <c r="AD2053" s="127"/>
      <c r="AE2053" s="127"/>
      <c r="AF2053" s="127"/>
      <c r="AG2053" s="127"/>
      <c r="AH2053" s="127"/>
      <c r="AI2053" s="127"/>
      <c r="AJ2053" s="127"/>
      <c r="AK2053" s="127"/>
      <c r="AL2053" s="127"/>
      <c r="AM2053" s="127"/>
      <c r="AN2053" s="127"/>
      <c r="AO2053" s="127"/>
      <c r="AP2053" s="127"/>
    </row>
    <row r="2054" spans="25:42" x14ac:dyDescent="0.2">
      <c r="Y2054" s="127"/>
      <c r="Z2054" s="127"/>
      <c r="AA2054" s="127"/>
      <c r="AB2054" s="127"/>
      <c r="AC2054" s="127"/>
      <c r="AD2054" s="127"/>
      <c r="AE2054" s="127"/>
      <c r="AF2054" s="127"/>
      <c r="AG2054" s="127"/>
      <c r="AH2054" s="127"/>
      <c r="AI2054" s="127"/>
      <c r="AJ2054" s="127"/>
      <c r="AK2054" s="127"/>
      <c r="AL2054" s="127"/>
      <c r="AM2054" s="127"/>
      <c r="AN2054" s="127"/>
      <c r="AO2054" s="127"/>
      <c r="AP2054" s="127"/>
    </row>
    <row r="2055" spans="25:42" x14ac:dyDescent="0.2">
      <c r="Y2055" s="127"/>
      <c r="Z2055" s="127"/>
      <c r="AA2055" s="127"/>
      <c r="AB2055" s="127"/>
      <c r="AC2055" s="127"/>
      <c r="AD2055" s="127"/>
      <c r="AE2055" s="127"/>
      <c r="AF2055" s="127"/>
      <c r="AG2055" s="127"/>
      <c r="AH2055" s="127"/>
      <c r="AI2055" s="127"/>
      <c r="AJ2055" s="127"/>
      <c r="AK2055" s="127"/>
      <c r="AL2055" s="127"/>
      <c r="AM2055" s="127"/>
      <c r="AN2055" s="127"/>
      <c r="AO2055" s="127"/>
      <c r="AP2055" s="127"/>
    </row>
    <row r="2056" spans="25:42" x14ac:dyDescent="0.2">
      <c r="Y2056" s="127"/>
      <c r="Z2056" s="127"/>
      <c r="AA2056" s="127"/>
      <c r="AB2056" s="127"/>
      <c r="AC2056" s="127"/>
      <c r="AD2056" s="127"/>
      <c r="AE2056" s="127"/>
      <c r="AF2056" s="127"/>
      <c r="AG2056" s="127"/>
      <c r="AH2056" s="127"/>
      <c r="AI2056" s="127"/>
      <c r="AJ2056" s="127"/>
      <c r="AK2056" s="127"/>
      <c r="AL2056" s="127"/>
      <c r="AM2056" s="127"/>
      <c r="AN2056" s="127"/>
      <c r="AO2056" s="127"/>
      <c r="AP2056" s="127"/>
    </row>
    <row r="2057" spans="25:42" x14ac:dyDescent="0.2">
      <c r="Y2057" s="127"/>
      <c r="Z2057" s="127"/>
      <c r="AA2057" s="127"/>
      <c r="AB2057" s="127"/>
      <c r="AC2057" s="127"/>
      <c r="AD2057" s="127"/>
      <c r="AE2057" s="127"/>
      <c r="AF2057" s="127"/>
      <c r="AG2057" s="127"/>
      <c r="AH2057" s="127"/>
      <c r="AI2057" s="127"/>
      <c r="AJ2057" s="127"/>
      <c r="AK2057" s="127"/>
      <c r="AL2057" s="127"/>
      <c r="AM2057" s="127"/>
      <c r="AN2057" s="127"/>
      <c r="AO2057" s="127"/>
      <c r="AP2057" s="127"/>
    </row>
    <row r="2058" spans="25:42" x14ac:dyDescent="0.2">
      <c r="Y2058" s="127"/>
      <c r="Z2058" s="127"/>
      <c r="AA2058" s="127"/>
      <c r="AB2058" s="127"/>
      <c r="AC2058" s="127"/>
      <c r="AD2058" s="127"/>
      <c r="AE2058" s="127"/>
      <c r="AF2058" s="127"/>
      <c r="AG2058" s="127"/>
      <c r="AH2058" s="127"/>
      <c r="AI2058" s="127"/>
      <c r="AJ2058" s="127"/>
      <c r="AK2058" s="127"/>
      <c r="AL2058" s="127"/>
      <c r="AM2058" s="127"/>
      <c r="AN2058" s="127"/>
      <c r="AO2058" s="127"/>
      <c r="AP2058" s="127"/>
    </row>
    <row r="2059" spans="25:42" x14ac:dyDescent="0.2">
      <c r="Y2059" s="127"/>
      <c r="Z2059" s="127"/>
      <c r="AA2059" s="127"/>
      <c r="AB2059" s="127"/>
      <c r="AC2059" s="127"/>
      <c r="AD2059" s="127"/>
      <c r="AE2059" s="127"/>
      <c r="AF2059" s="127"/>
      <c r="AG2059" s="127"/>
      <c r="AH2059" s="127"/>
      <c r="AI2059" s="127"/>
      <c r="AJ2059" s="127"/>
      <c r="AK2059" s="127"/>
      <c r="AL2059" s="127"/>
      <c r="AM2059" s="127"/>
      <c r="AN2059" s="127"/>
      <c r="AO2059" s="127"/>
      <c r="AP2059" s="127"/>
    </row>
    <row r="2060" spans="25:42" x14ac:dyDescent="0.2">
      <c r="Y2060" s="127"/>
      <c r="Z2060" s="127"/>
      <c r="AA2060" s="127"/>
      <c r="AB2060" s="127"/>
      <c r="AC2060" s="127"/>
      <c r="AD2060" s="127"/>
      <c r="AE2060" s="127"/>
      <c r="AF2060" s="127"/>
      <c r="AG2060" s="127"/>
      <c r="AH2060" s="127"/>
      <c r="AI2060" s="127"/>
      <c r="AJ2060" s="127"/>
      <c r="AK2060" s="127"/>
      <c r="AL2060" s="127"/>
      <c r="AM2060" s="127"/>
      <c r="AN2060" s="127"/>
      <c r="AO2060" s="127"/>
      <c r="AP2060" s="127"/>
    </row>
    <row r="2061" spans="25:42" x14ac:dyDescent="0.2">
      <c r="Y2061" s="127"/>
      <c r="Z2061" s="127"/>
      <c r="AA2061" s="127"/>
      <c r="AB2061" s="127"/>
      <c r="AC2061" s="127"/>
      <c r="AD2061" s="127"/>
      <c r="AE2061" s="127"/>
      <c r="AF2061" s="127"/>
      <c r="AG2061" s="127"/>
      <c r="AH2061" s="127"/>
      <c r="AI2061" s="127"/>
      <c r="AJ2061" s="127"/>
      <c r="AK2061" s="127"/>
      <c r="AL2061" s="127"/>
      <c r="AM2061" s="127"/>
      <c r="AN2061" s="127"/>
      <c r="AO2061" s="127"/>
      <c r="AP2061" s="127"/>
    </row>
    <row r="2062" spans="25:42" x14ac:dyDescent="0.2">
      <c r="Y2062" s="127"/>
      <c r="Z2062" s="127"/>
      <c r="AA2062" s="127"/>
      <c r="AB2062" s="127"/>
      <c r="AC2062" s="127"/>
      <c r="AD2062" s="127"/>
      <c r="AE2062" s="127"/>
      <c r="AF2062" s="127"/>
      <c r="AG2062" s="127"/>
      <c r="AH2062" s="127"/>
      <c r="AI2062" s="127"/>
      <c r="AJ2062" s="127"/>
      <c r="AK2062" s="127"/>
      <c r="AL2062" s="127"/>
      <c r="AM2062" s="127"/>
      <c r="AN2062" s="127"/>
      <c r="AO2062" s="127"/>
      <c r="AP2062" s="127"/>
    </row>
    <row r="2063" spans="25:42" x14ac:dyDescent="0.2">
      <c r="Y2063" s="127"/>
      <c r="Z2063" s="127"/>
      <c r="AA2063" s="127"/>
      <c r="AB2063" s="127"/>
      <c r="AC2063" s="127"/>
      <c r="AD2063" s="127"/>
      <c r="AE2063" s="127"/>
      <c r="AF2063" s="127"/>
      <c r="AG2063" s="127"/>
      <c r="AH2063" s="127"/>
      <c r="AI2063" s="127"/>
      <c r="AJ2063" s="127"/>
      <c r="AK2063" s="127"/>
      <c r="AL2063" s="127"/>
      <c r="AM2063" s="127"/>
      <c r="AN2063" s="127"/>
      <c r="AO2063" s="127"/>
      <c r="AP2063" s="127"/>
    </row>
    <row r="2064" spans="25:42" x14ac:dyDescent="0.2">
      <c r="Y2064" s="127"/>
      <c r="Z2064" s="127"/>
      <c r="AA2064" s="127"/>
      <c r="AB2064" s="127"/>
      <c r="AC2064" s="127"/>
      <c r="AD2064" s="127"/>
      <c r="AE2064" s="127"/>
      <c r="AF2064" s="127"/>
      <c r="AG2064" s="127"/>
      <c r="AH2064" s="127"/>
      <c r="AI2064" s="127"/>
      <c r="AJ2064" s="127"/>
      <c r="AK2064" s="127"/>
      <c r="AL2064" s="127"/>
      <c r="AM2064" s="127"/>
      <c r="AN2064" s="127"/>
      <c r="AO2064" s="127"/>
      <c r="AP2064" s="127"/>
    </row>
    <row r="2065" spans="25:42" x14ac:dyDescent="0.2">
      <c r="Y2065" s="127"/>
      <c r="Z2065" s="127"/>
      <c r="AA2065" s="127"/>
      <c r="AB2065" s="127"/>
      <c r="AC2065" s="127"/>
      <c r="AD2065" s="127"/>
      <c r="AE2065" s="127"/>
      <c r="AF2065" s="127"/>
      <c r="AG2065" s="127"/>
      <c r="AH2065" s="127"/>
      <c r="AI2065" s="127"/>
      <c r="AJ2065" s="127"/>
      <c r="AK2065" s="127"/>
      <c r="AL2065" s="127"/>
      <c r="AM2065" s="127"/>
      <c r="AN2065" s="127"/>
      <c r="AO2065" s="127"/>
      <c r="AP2065" s="127"/>
    </row>
    <row r="2066" spans="25:42" x14ac:dyDescent="0.2">
      <c r="Y2066" s="127"/>
      <c r="Z2066" s="127"/>
      <c r="AA2066" s="127"/>
      <c r="AB2066" s="127"/>
      <c r="AC2066" s="127"/>
      <c r="AD2066" s="127"/>
      <c r="AE2066" s="127"/>
      <c r="AF2066" s="127"/>
      <c r="AG2066" s="127"/>
      <c r="AH2066" s="127"/>
      <c r="AI2066" s="127"/>
      <c r="AJ2066" s="127"/>
      <c r="AK2066" s="127"/>
      <c r="AL2066" s="127"/>
      <c r="AM2066" s="127"/>
      <c r="AN2066" s="127"/>
      <c r="AO2066" s="127"/>
      <c r="AP2066" s="127"/>
    </row>
    <row r="2067" spans="25:42" x14ac:dyDescent="0.2">
      <c r="Y2067" s="127"/>
      <c r="Z2067" s="127"/>
      <c r="AA2067" s="127"/>
      <c r="AB2067" s="127"/>
      <c r="AC2067" s="127"/>
      <c r="AD2067" s="127"/>
      <c r="AE2067" s="127"/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</row>
    <row r="2068" spans="25:42" x14ac:dyDescent="0.2">
      <c r="Y2068" s="127"/>
      <c r="Z2068" s="127"/>
      <c r="AA2068" s="127"/>
      <c r="AB2068" s="127"/>
      <c r="AC2068" s="127"/>
      <c r="AD2068" s="127"/>
      <c r="AE2068" s="127"/>
      <c r="AF2068" s="127"/>
      <c r="AG2068" s="127"/>
      <c r="AH2068" s="127"/>
      <c r="AI2068" s="127"/>
      <c r="AJ2068" s="127"/>
      <c r="AK2068" s="127"/>
      <c r="AL2068" s="127"/>
      <c r="AM2068" s="127"/>
      <c r="AN2068" s="127"/>
      <c r="AO2068" s="127"/>
      <c r="AP2068" s="127"/>
    </row>
    <row r="2069" spans="25:42" x14ac:dyDescent="0.2">
      <c r="Y2069" s="127"/>
      <c r="Z2069" s="127"/>
      <c r="AA2069" s="127"/>
      <c r="AB2069" s="127"/>
      <c r="AC2069" s="127"/>
      <c r="AD2069" s="127"/>
      <c r="AE2069" s="127"/>
      <c r="AF2069" s="127"/>
      <c r="AG2069" s="127"/>
      <c r="AH2069" s="127"/>
      <c r="AI2069" s="127"/>
      <c r="AJ2069" s="127"/>
      <c r="AK2069" s="127"/>
      <c r="AL2069" s="127"/>
      <c r="AM2069" s="127"/>
      <c r="AN2069" s="127"/>
      <c r="AO2069" s="127"/>
      <c r="AP2069" s="127"/>
    </row>
    <row r="2070" spans="25:42" x14ac:dyDescent="0.2">
      <c r="Y2070" s="127"/>
      <c r="Z2070" s="127"/>
      <c r="AA2070" s="127"/>
      <c r="AB2070" s="127"/>
      <c r="AC2070" s="127"/>
      <c r="AD2070" s="127"/>
      <c r="AE2070" s="127"/>
      <c r="AF2070" s="127"/>
      <c r="AG2070" s="127"/>
      <c r="AH2070" s="127"/>
      <c r="AI2070" s="127"/>
      <c r="AJ2070" s="127"/>
      <c r="AK2070" s="127"/>
      <c r="AL2070" s="127"/>
      <c r="AM2070" s="127"/>
      <c r="AN2070" s="127"/>
      <c r="AO2070" s="127"/>
      <c r="AP2070" s="127"/>
    </row>
    <row r="2071" spans="25:42" x14ac:dyDescent="0.2">
      <c r="Y2071" s="127"/>
      <c r="Z2071" s="127"/>
      <c r="AA2071" s="127"/>
      <c r="AB2071" s="127"/>
      <c r="AC2071" s="127"/>
      <c r="AD2071" s="127"/>
      <c r="AE2071" s="127"/>
      <c r="AF2071" s="127"/>
      <c r="AG2071" s="127"/>
      <c r="AH2071" s="127"/>
      <c r="AI2071" s="127"/>
      <c r="AJ2071" s="127"/>
      <c r="AK2071" s="127"/>
      <c r="AL2071" s="127"/>
      <c r="AM2071" s="127"/>
      <c r="AN2071" s="127"/>
      <c r="AO2071" s="127"/>
      <c r="AP2071" s="127"/>
    </row>
    <row r="2072" spans="25:42" x14ac:dyDescent="0.2">
      <c r="Y2072" s="127"/>
      <c r="Z2072" s="127"/>
      <c r="AA2072" s="127"/>
      <c r="AB2072" s="127"/>
      <c r="AC2072" s="127"/>
      <c r="AD2072" s="127"/>
      <c r="AE2072" s="127"/>
      <c r="AF2072" s="127"/>
      <c r="AG2072" s="127"/>
      <c r="AH2072" s="127"/>
      <c r="AI2072" s="127"/>
      <c r="AJ2072" s="127"/>
      <c r="AK2072" s="127"/>
      <c r="AL2072" s="127"/>
      <c r="AM2072" s="127"/>
      <c r="AN2072" s="127"/>
      <c r="AO2072" s="127"/>
      <c r="AP2072" s="127"/>
    </row>
    <row r="2073" spans="25:42" x14ac:dyDescent="0.2">
      <c r="Y2073" s="127"/>
      <c r="Z2073" s="127"/>
      <c r="AA2073" s="127"/>
      <c r="AB2073" s="127"/>
      <c r="AC2073" s="127"/>
      <c r="AD2073" s="127"/>
      <c r="AE2073" s="127"/>
      <c r="AF2073" s="127"/>
      <c r="AG2073" s="127"/>
      <c r="AH2073" s="127"/>
      <c r="AI2073" s="127"/>
      <c r="AJ2073" s="127"/>
      <c r="AK2073" s="127"/>
      <c r="AL2073" s="127"/>
      <c r="AM2073" s="127"/>
      <c r="AN2073" s="127"/>
      <c r="AO2073" s="127"/>
      <c r="AP2073" s="127"/>
    </row>
    <row r="2074" spans="25:42" x14ac:dyDescent="0.2">
      <c r="Y2074" s="127"/>
      <c r="Z2074" s="127"/>
      <c r="AA2074" s="127"/>
      <c r="AB2074" s="127"/>
      <c r="AC2074" s="127"/>
      <c r="AD2074" s="127"/>
      <c r="AE2074" s="127"/>
      <c r="AF2074" s="127"/>
      <c r="AG2074" s="127"/>
      <c r="AH2074" s="127"/>
      <c r="AI2074" s="127"/>
      <c r="AJ2074" s="127"/>
      <c r="AK2074" s="127"/>
      <c r="AL2074" s="127"/>
      <c r="AM2074" s="127"/>
      <c r="AN2074" s="127"/>
      <c r="AO2074" s="127"/>
      <c r="AP2074" s="127"/>
    </row>
    <row r="2075" spans="25:42" x14ac:dyDescent="0.2">
      <c r="Y2075" s="127"/>
      <c r="Z2075" s="127"/>
      <c r="AA2075" s="127"/>
      <c r="AB2075" s="127"/>
      <c r="AC2075" s="127"/>
      <c r="AD2075" s="127"/>
      <c r="AE2075" s="127"/>
      <c r="AF2075" s="127"/>
      <c r="AG2075" s="127"/>
      <c r="AH2075" s="127"/>
      <c r="AI2075" s="127"/>
      <c r="AJ2075" s="127"/>
      <c r="AK2075" s="127"/>
      <c r="AL2075" s="127"/>
      <c r="AM2075" s="127"/>
      <c r="AN2075" s="127"/>
      <c r="AO2075" s="127"/>
      <c r="AP2075" s="127"/>
    </row>
    <row r="2076" spans="25:42" x14ac:dyDescent="0.2">
      <c r="Y2076" s="127"/>
      <c r="Z2076" s="127"/>
      <c r="AA2076" s="127"/>
      <c r="AB2076" s="127"/>
      <c r="AC2076" s="127"/>
      <c r="AD2076" s="127"/>
      <c r="AE2076" s="127"/>
      <c r="AF2076" s="127"/>
      <c r="AG2076" s="127"/>
      <c r="AH2076" s="127"/>
      <c r="AI2076" s="127"/>
      <c r="AJ2076" s="127"/>
      <c r="AK2076" s="127"/>
      <c r="AL2076" s="127"/>
      <c r="AM2076" s="127"/>
      <c r="AN2076" s="127"/>
      <c r="AO2076" s="127"/>
      <c r="AP2076" s="127"/>
    </row>
    <row r="2077" spans="25:42" x14ac:dyDescent="0.2">
      <c r="Y2077" s="127"/>
      <c r="Z2077" s="127"/>
      <c r="AA2077" s="127"/>
      <c r="AB2077" s="127"/>
      <c r="AC2077" s="127"/>
      <c r="AD2077" s="127"/>
      <c r="AE2077" s="127"/>
      <c r="AF2077" s="127"/>
      <c r="AG2077" s="127"/>
      <c r="AH2077" s="127"/>
      <c r="AI2077" s="127"/>
      <c r="AJ2077" s="127"/>
      <c r="AK2077" s="127"/>
      <c r="AL2077" s="127"/>
      <c r="AM2077" s="127"/>
      <c r="AN2077" s="127"/>
      <c r="AO2077" s="127"/>
      <c r="AP2077" s="127"/>
    </row>
    <row r="2078" spans="25:42" x14ac:dyDescent="0.2">
      <c r="Y2078" s="127"/>
      <c r="Z2078" s="127"/>
      <c r="AA2078" s="127"/>
      <c r="AB2078" s="127"/>
      <c r="AC2078" s="127"/>
      <c r="AD2078" s="127"/>
      <c r="AE2078" s="127"/>
      <c r="AF2078" s="127"/>
      <c r="AG2078" s="127"/>
      <c r="AH2078" s="127"/>
      <c r="AI2078" s="127"/>
      <c r="AJ2078" s="127"/>
      <c r="AK2078" s="127"/>
      <c r="AL2078" s="127"/>
      <c r="AM2078" s="127"/>
      <c r="AN2078" s="127"/>
      <c r="AO2078" s="127"/>
      <c r="AP2078" s="127"/>
    </row>
    <row r="2079" spans="25:42" x14ac:dyDescent="0.2">
      <c r="Y2079" s="127"/>
      <c r="Z2079" s="127"/>
      <c r="AA2079" s="127"/>
      <c r="AB2079" s="127"/>
      <c r="AC2079" s="127"/>
      <c r="AD2079" s="127"/>
      <c r="AE2079" s="127"/>
      <c r="AF2079" s="127"/>
      <c r="AG2079" s="127"/>
      <c r="AH2079" s="127"/>
      <c r="AI2079" s="127"/>
      <c r="AJ2079" s="127"/>
      <c r="AK2079" s="127"/>
      <c r="AL2079" s="127"/>
      <c r="AM2079" s="127"/>
      <c r="AN2079" s="127"/>
      <c r="AO2079" s="127"/>
      <c r="AP2079" s="127"/>
    </row>
    <row r="2080" spans="25:42" x14ac:dyDescent="0.2">
      <c r="Y2080" s="127"/>
      <c r="Z2080" s="127"/>
      <c r="AA2080" s="127"/>
      <c r="AB2080" s="127"/>
      <c r="AC2080" s="127"/>
      <c r="AD2080" s="127"/>
      <c r="AE2080" s="127"/>
      <c r="AF2080" s="127"/>
      <c r="AG2080" s="127"/>
      <c r="AH2080" s="127"/>
      <c r="AI2080" s="127"/>
      <c r="AJ2080" s="127"/>
      <c r="AK2080" s="127"/>
      <c r="AL2080" s="127"/>
      <c r="AM2080" s="127"/>
      <c r="AN2080" s="127"/>
      <c r="AO2080" s="127"/>
      <c r="AP2080" s="127"/>
    </row>
    <row r="2081" spans="25:42" x14ac:dyDescent="0.2">
      <c r="Y2081" s="127"/>
      <c r="Z2081" s="127"/>
      <c r="AA2081" s="127"/>
      <c r="AB2081" s="127"/>
      <c r="AC2081" s="127"/>
      <c r="AD2081" s="127"/>
      <c r="AE2081" s="127"/>
      <c r="AF2081" s="127"/>
      <c r="AG2081" s="127"/>
      <c r="AH2081" s="127"/>
      <c r="AI2081" s="127"/>
      <c r="AJ2081" s="127"/>
      <c r="AK2081" s="127"/>
      <c r="AL2081" s="127"/>
      <c r="AM2081" s="127"/>
      <c r="AN2081" s="127"/>
      <c r="AO2081" s="127"/>
      <c r="AP2081" s="127"/>
    </row>
    <row r="2082" spans="25:42" x14ac:dyDescent="0.2">
      <c r="Y2082" s="127"/>
      <c r="Z2082" s="127"/>
      <c r="AA2082" s="127"/>
      <c r="AB2082" s="127"/>
      <c r="AC2082" s="127"/>
      <c r="AD2082" s="127"/>
      <c r="AE2082" s="127"/>
      <c r="AF2082" s="127"/>
      <c r="AG2082" s="127"/>
      <c r="AH2082" s="127"/>
      <c r="AI2082" s="127"/>
      <c r="AJ2082" s="127"/>
      <c r="AK2082" s="127"/>
      <c r="AL2082" s="127"/>
      <c r="AM2082" s="127"/>
      <c r="AN2082" s="127"/>
      <c r="AO2082" s="127"/>
      <c r="AP2082" s="127"/>
    </row>
    <row r="2083" spans="25:42" x14ac:dyDescent="0.2">
      <c r="Y2083" s="127"/>
      <c r="Z2083" s="127"/>
      <c r="AA2083" s="127"/>
      <c r="AB2083" s="127"/>
      <c r="AC2083" s="127"/>
      <c r="AD2083" s="127"/>
      <c r="AE2083" s="127"/>
      <c r="AF2083" s="127"/>
      <c r="AG2083" s="127"/>
      <c r="AH2083" s="127"/>
      <c r="AI2083" s="127"/>
      <c r="AJ2083" s="127"/>
      <c r="AK2083" s="127"/>
      <c r="AL2083" s="127"/>
      <c r="AM2083" s="127"/>
      <c r="AN2083" s="127"/>
      <c r="AO2083" s="127"/>
      <c r="AP2083" s="127"/>
    </row>
    <row r="2084" spans="25:42" x14ac:dyDescent="0.2">
      <c r="Y2084" s="127"/>
      <c r="Z2084" s="127"/>
      <c r="AA2084" s="127"/>
      <c r="AB2084" s="127"/>
      <c r="AC2084" s="127"/>
      <c r="AD2084" s="127"/>
      <c r="AE2084" s="127"/>
      <c r="AF2084" s="127"/>
      <c r="AG2084" s="127"/>
      <c r="AH2084" s="127"/>
      <c r="AI2084" s="127"/>
      <c r="AJ2084" s="127"/>
      <c r="AK2084" s="127"/>
      <c r="AL2084" s="127"/>
      <c r="AM2084" s="127"/>
      <c r="AN2084" s="127"/>
      <c r="AO2084" s="127"/>
      <c r="AP2084" s="127"/>
    </row>
    <row r="2085" spans="25:42" x14ac:dyDescent="0.2">
      <c r="Y2085" s="127"/>
      <c r="Z2085" s="127"/>
      <c r="AA2085" s="127"/>
      <c r="AB2085" s="127"/>
      <c r="AC2085" s="127"/>
      <c r="AD2085" s="127"/>
      <c r="AE2085" s="127"/>
      <c r="AF2085" s="127"/>
      <c r="AG2085" s="127"/>
      <c r="AH2085" s="127"/>
      <c r="AI2085" s="127"/>
      <c r="AJ2085" s="127"/>
      <c r="AK2085" s="127"/>
      <c r="AL2085" s="127"/>
      <c r="AM2085" s="127"/>
      <c r="AN2085" s="127"/>
      <c r="AO2085" s="127"/>
      <c r="AP2085" s="127"/>
    </row>
    <row r="2086" spans="25:42" x14ac:dyDescent="0.2">
      <c r="Y2086" s="127"/>
      <c r="Z2086" s="127"/>
      <c r="AA2086" s="127"/>
      <c r="AB2086" s="127"/>
      <c r="AC2086" s="127"/>
      <c r="AD2086" s="127"/>
      <c r="AE2086" s="127"/>
      <c r="AF2086" s="127"/>
      <c r="AG2086" s="127"/>
      <c r="AH2086" s="127"/>
      <c r="AI2086" s="127"/>
      <c r="AJ2086" s="127"/>
      <c r="AK2086" s="127"/>
      <c r="AL2086" s="127"/>
      <c r="AM2086" s="127"/>
      <c r="AN2086" s="127"/>
      <c r="AO2086" s="127"/>
      <c r="AP2086" s="127"/>
    </row>
    <row r="2087" spans="25:42" x14ac:dyDescent="0.2">
      <c r="Y2087" s="127"/>
      <c r="Z2087" s="127"/>
      <c r="AA2087" s="127"/>
      <c r="AB2087" s="127"/>
      <c r="AC2087" s="127"/>
      <c r="AD2087" s="127"/>
      <c r="AE2087" s="127"/>
      <c r="AF2087" s="127"/>
      <c r="AG2087" s="127"/>
      <c r="AH2087" s="127"/>
      <c r="AI2087" s="127"/>
      <c r="AJ2087" s="127"/>
      <c r="AK2087" s="127"/>
      <c r="AL2087" s="127"/>
      <c r="AM2087" s="127"/>
      <c r="AN2087" s="127"/>
      <c r="AO2087" s="127"/>
      <c r="AP2087" s="127"/>
    </row>
    <row r="2088" spans="25:42" x14ac:dyDescent="0.2">
      <c r="Y2088" s="127"/>
      <c r="Z2088" s="127"/>
      <c r="AA2088" s="127"/>
      <c r="AB2088" s="127"/>
      <c r="AC2088" s="127"/>
      <c r="AD2088" s="127"/>
      <c r="AE2088" s="127"/>
      <c r="AF2088" s="127"/>
      <c r="AG2088" s="127"/>
      <c r="AH2088" s="127"/>
      <c r="AI2088" s="127"/>
      <c r="AJ2088" s="127"/>
      <c r="AK2088" s="127"/>
      <c r="AL2088" s="127"/>
      <c r="AM2088" s="127"/>
      <c r="AN2088" s="127"/>
      <c r="AO2088" s="127"/>
      <c r="AP2088" s="127"/>
    </row>
    <row r="2089" spans="25:42" x14ac:dyDescent="0.2">
      <c r="Y2089" s="127"/>
      <c r="Z2089" s="127"/>
      <c r="AA2089" s="127"/>
      <c r="AB2089" s="127"/>
      <c r="AC2089" s="127"/>
      <c r="AD2089" s="127"/>
      <c r="AE2089" s="127"/>
      <c r="AF2089" s="127"/>
      <c r="AG2089" s="127"/>
      <c r="AH2089" s="127"/>
      <c r="AI2089" s="127"/>
      <c r="AJ2089" s="127"/>
      <c r="AK2089" s="127"/>
      <c r="AL2089" s="127"/>
      <c r="AM2089" s="127"/>
      <c r="AN2089" s="127"/>
      <c r="AO2089" s="127"/>
      <c r="AP2089" s="127"/>
    </row>
    <row r="2090" spans="25:42" x14ac:dyDescent="0.2">
      <c r="Y2090" s="127"/>
      <c r="Z2090" s="127"/>
      <c r="AA2090" s="127"/>
      <c r="AB2090" s="127"/>
      <c r="AC2090" s="127"/>
      <c r="AD2090" s="127"/>
      <c r="AE2090" s="127"/>
      <c r="AF2090" s="127"/>
      <c r="AG2090" s="127"/>
      <c r="AH2090" s="127"/>
      <c r="AI2090" s="127"/>
      <c r="AJ2090" s="127"/>
      <c r="AK2090" s="127"/>
      <c r="AL2090" s="127"/>
      <c r="AM2090" s="127"/>
      <c r="AN2090" s="127"/>
      <c r="AO2090" s="127"/>
      <c r="AP2090" s="127"/>
    </row>
    <row r="2091" spans="25:42" x14ac:dyDescent="0.2">
      <c r="Y2091" s="127"/>
      <c r="Z2091" s="127"/>
      <c r="AA2091" s="127"/>
      <c r="AB2091" s="127"/>
      <c r="AC2091" s="127"/>
      <c r="AD2091" s="127"/>
      <c r="AE2091" s="127"/>
      <c r="AF2091" s="127"/>
      <c r="AG2091" s="127"/>
      <c r="AH2091" s="127"/>
      <c r="AI2091" s="127"/>
      <c r="AJ2091" s="127"/>
      <c r="AK2091" s="127"/>
      <c r="AL2091" s="127"/>
      <c r="AM2091" s="127"/>
      <c r="AN2091" s="127"/>
      <c r="AO2091" s="127"/>
      <c r="AP2091" s="127"/>
    </row>
    <row r="2092" spans="25:42" x14ac:dyDescent="0.2">
      <c r="Y2092" s="127"/>
      <c r="Z2092" s="127"/>
      <c r="AA2092" s="127"/>
      <c r="AB2092" s="127"/>
      <c r="AC2092" s="127"/>
      <c r="AD2092" s="127"/>
      <c r="AE2092" s="127"/>
      <c r="AF2092" s="127"/>
      <c r="AG2092" s="127"/>
      <c r="AH2092" s="127"/>
      <c r="AI2092" s="127"/>
      <c r="AJ2092" s="127"/>
      <c r="AK2092" s="127"/>
      <c r="AL2092" s="127"/>
      <c r="AM2092" s="127"/>
      <c r="AN2092" s="127"/>
      <c r="AO2092" s="127"/>
      <c r="AP2092" s="127"/>
    </row>
    <row r="2093" spans="25:42" x14ac:dyDescent="0.2">
      <c r="Y2093" s="127"/>
      <c r="Z2093" s="127"/>
      <c r="AA2093" s="127"/>
      <c r="AB2093" s="127"/>
      <c r="AC2093" s="127"/>
      <c r="AD2093" s="127"/>
      <c r="AE2093" s="127"/>
      <c r="AF2093" s="127"/>
      <c r="AG2093" s="127"/>
      <c r="AH2093" s="127"/>
      <c r="AI2093" s="127"/>
      <c r="AJ2093" s="127"/>
      <c r="AK2093" s="127"/>
      <c r="AL2093" s="127"/>
      <c r="AM2093" s="127"/>
      <c r="AN2093" s="127"/>
      <c r="AO2093" s="127"/>
      <c r="AP2093" s="127"/>
    </row>
    <row r="2094" spans="25:42" x14ac:dyDescent="0.2">
      <c r="Y2094" s="127"/>
      <c r="Z2094" s="127"/>
      <c r="AA2094" s="127"/>
      <c r="AB2094" s="127"/>
      <c r="AC2094" s="127"/>
      <c r="AD2094" s="127"/>
      <c r="AE2094" s="127"/>
      <c r="AF2094" s="127"/>
      <c r="AG2094" s="127"/>
      <c r="AH2094" s="127"/>
      <c r="AI2094" s="127"/>
      <c r="AJ2094" s="127"/>
      <c r="AK2094" s="127"/>
      <c r="AL2094" s="127"/>
      <c r="AM2094" s="127"/>
      <c r="AN2094" s="127"/>
      <c r="AO2094" s="127"/>
      <c r="AP2094" s="127"/>
    </row>
    <row r="2095" spans="25:42" x14ac:dyDescent="0.2">
      <c r="Y2095" s="127"/>
      <c r="Z2095" s="127"/>
      <c r="AA2095" s="127"/>
      <c r="AB2095" s="127"/>
      <c r="AC2095" s="127"/>
      <c r="AD2095" s="127"/>
      <c r="AE2095" s="127"/>
      <c r="AF2095" s="127"/>
      <c r="AG2095" s="127"/>
      <c r="AH2095" s="127"/>
      <c r="AI2095" s="127"/>
      <c r="AJ2095" s="127"/>
      <c r="AK2095" s="127"/>
      <c r="AL2095" s="127"/>
      <c r="AM2095" s="127"/>
      <c r="AN2095" s="127"/>
      <c r="AO2095" s="127"/>
      <c r="AP2095" s="127"/>
    </row>
    <row r="2096" spans="25:42" x14ac:dyDescent="0.2">
      <c r="Y2096" s="127"/>
      <c r="Z2096" s="127"/>
      <c r="AA2096" s="127"/>
      <c r="AB2096" s="127"/>
      <c r="AC2096" s="127"/>
      <c r="AD2096" s="127"/>
      <c r="AE2096" s="127"/>
      <c r="AF2096" s="127"/>
      <c r="AG2096" s="127"/>
      <c r="AH2096" s="127"/>
      <c r="AI2096" s="127"/>
      <c r="AJ2096" s="127"/>
      <c r="AK2096" s="127"/>
      <c r="AL2096" s="127"/>
      <c r="AM2096" s="127"/>
      <c r="AN2096" s="127"/>
      <c r="AO2096" s="127"/>
      <c r="AP2096" s="127"/>
    </row>
    <row r="2097" spans="25:42" x14ac:dyDescent="0.2">
      <c r="Y2097" s="127"/>
      <c r="Z2097" s="127"/>
      <c r="AA2097" s="127"/>
      <c r="AB2097" s="127"/>
      <c r="AC2097" s="127"/>
      <c r="AD2097" s="127"/>
      <c r="AE2097" s="127"/>
      <c r="AF2097" s="127"/>
      <c r="AG2097" s="127"/>
      <c r="AH2097" s="127"/>
      <c r="AI2097" s="127"/>
      <c r="AJ2097" s="127"/>
      <c r="AK2097" s="127"/>
      <c r="AL2097" s="127"/>
      <c r="AM2097" s="127"/>
      <c r="AN2097" s="127"/>
      <c r="AO2097" s="127"/>
      <c r="AP2097" s="127"/>
    </row>
    <row r="2098" spans="25:42" x14ac:dyDescent="0.2">
      <c r="Y2098" s="127"/>
      <c r="Z2098" s="127"/>
      <c r="AA2098" s="127"/>
      <c r="AB2098" s="127"/>
      <c r="AC2098" s="127"/>
      <c r="AD2098" s="127"/>
      <c r="AE2098" s="127"/>
      <c r="AF2098" s="127"/>
      <c r="AG2098" s="127"/>
      <c r="AH2098" s="127"/>
      <c r="AI2098" s="127"/>
      <c r="AJ2098" s="127"/>
      <c r="AK2098" s="127"/>
      <c r="AL2098" s="127"/>
      <c r="AM2098" s="127"/>
      <c r="AN2098" s="127"/>
      <c r="AO2098" s="127"/>
      <c r="AP2098" s="127"/>
    </row>
    <row r="2099" spans="25:42" x14ac:dyDescent="0.2">
      <c r="Y2099" s="127"/>
      <c r="Z2099" s="127"/>
      <c r="AA2099" s="127"/>
      <c r="AB2099" s="127"/>
      <c r="AC2099" s="127"/>
      <c r="AD2099" s="127"/>
      <c r="AE2099" s="127"/>
      <c r="AF2099" s="127"/>
      <c r="AG2099" s="127"/>
      <c r="AH2099" s="127"/>
      <c r="AI2099" s="127"/>
      <c r="AJ2099" s="127"/>
      <c r="AK2099" s="127"/>
      <c r="AL2099" s="127"/>
      <c r="AM2099" s="127"/>
      <c r="AN2099" s="127"/>
      <c r="AO2099" s="127"/>
      <c r="AP2099" s="127"/>
    </row>
    <row r="2100" spans="25:42" x14ac:dyDescent="0.2">
      <c r="Y2100" s="127"/>
      <c r="Z2100" s="127"/>
      <c r="AA2100" s="127"/>
      <c r="AB2100" s="127"/>
      <c r="AC2100" s="127"/>
      <c r="AD2100" s="127"/>
      <c r="AE2100" s="127"/>
      <c r="AF2100" s="127"/>
      <c r="AG2100" s="127"/>
      <c r="AH2100" s="127"/>
      <c r="AI2100" s="127"/>
      <c r="AJ2100" s="127"/>
      <c r="AK2100" s="127"/>
      <c r="AL2100" s="127"/>
      <c r="AM2100" s="127"/>
      <c r="AN2100" s="127"/>
      <c r="AO2100" s="127"/>
      <c r="AP2100" s="127"/>
    </row>
    <row r="2101" spans="25:42" x14ac:dyDescent="0.2">
      <c r="Y2101" s="127"/>
      <c r="Z2101" s="127"/>
      <c r="AA2101" s="127"/>
      <c r="AB2101" s="127"/>
      <c r="AC2101" s="127"/>
      <c r="AD2101" s="127"/>
      <c r="AE2101" s="127"/>
      <c r="AF2101" s="127"/>
      <c r="AG2101" s="127"/>
      <c r="AH2101" s="127"/>
      <c r="AI2101" s="127"/>
      <c r="AJ2101" s="127"/>
      <c r="AK2101" s="127"/>
      <c r="AL2101" s="127"/>
      <c r="AM2101" s="127"/>
      <c r="AN2101" s="127"/>
      <c r="AO2101" s="127"/>
      <c r="AP2101" s="127"/>
    </row>
    <row r="2102" spans="25:42" x14ac:dyDescent="0.2">
      <c r="Y2102" s="127"/>
      <c r="Z2102" s="127"/>
      <c r="AA2102" s="127"/>
      <c r="AB2102" s="127"/>
      <c r="AC2102" s="127"/>
      <c r="AD2102" s="127"/>
      <c r="AE2102" s="127"/>
      <c r="AF2102" s="127"/>
      <c r="AG2102" s="127"/>
      <c r="AH2102" s="127"/>
      <c r="AI2102" s="127"/>
      <c r="AJ2102" s="127"/>
      <c r="AK2102" s="127"/>
      <c r="AL2102" s="127"/>
      <c r="AM2102" s="127"/>
      <c r="AN2102" s="127"/>
      <c r="AO2102" s="127"/>
      <c r="AP2102" s="127"/>
    </row>
    <row r="2103" spans="25:42" x14ac:dyDescent="0.2">
      <c r="Y2103" s="127"/>
      <c r="Z2103" s="127"/>
      <c r="AA2103" s="127"/>
      <c r="AB2103" s="127"/>
      <c r="AC2103" s="127"/>
      <c r="AD2103" s="127"/>
      <c r="AE2103" s="127"/>
      <c r="AF2103" s="127"/>
      <c r="AG2103" s="127"/>
      <c r="AH2103" s="127"/>
      <c r="AI2103" s="127"/>
      <c r="AJ2103" s="127"/>
      <c r="AK2103" s="127"/>
      <c r="AL2103" s="127"/>
      <c r="AM2103" s="127"/>
      <c r="AN2103" s="127"/>
      <c r="AO2103" s="127"/>
      <c r="AP2103" s="127"/>
    </row>
    <row r="2104" spans="25:42" x14ac:dyDescent="0.2">
      <c r="Y2104" s="127"/>
      <c r="Z2104" s="127"/>
      <c r="AA2104" s="127"/>
      <c r="AB2104" s="127"/>
      <c r="AC2104" s="127"/>
      <c r="AD2104" s="127"/>
      <c r="AE2104" s="127"/>
      <c r="AF2104" s="127"/>
      <c r="AG2104" s="127"/>
      <c r="AH2104" s="127"/>
      <c r="AI2104" s="127"/>
      <c r="AJ2104" s="127"/>
      <c r="AK2104" s="127"/>
      <c r="AL2104" s="127"/>
      <c r="AM2104" s="127"/>
      <c r="AN2104" s="127"/>
      <c r="AO2104" s="127"/>
      <c r="AP2104" s="127"/>
    </row>
    <row r="2105" spans="25:42" x14ac:dyDescent="0.2">
      <c r="Y2105" s="127"/>
      <c r="Z2105" s="127"/>
      <c r="AA2105" s="127"/>
      <c r="AB2105" s="127"/>
      <c r="AC2105" s="127"/>
      <c r="AD2105" s="127"/>
      <c r="AE2105" s="127"/>
      <c r="AF2105" s="127"/>
      <c r="AG2105" s="127"/>
      <c r="AH2105" s="127"/>
      <c r="AI2105" s="127"/>
      <c r="AJ2105" s="127"/>
      <c r="AK2105" s="127"/>
      <c r="AL2105" s="127"/>
      <c r="AM2105" s="127"/>
      <c r="AN2105" s="127"/>
      <c r="AO2105" s="127"/>
      <c r="AP2105" s="127"/>
    </row>
    <row r="2106" spans="25:42" x14ac:dyDescent="0.2">
      <c r="Y2106" s="127"/>
      <c r="Z2106" s="127"/>
      <c r="AA2106" s="127"/>
      <c r="AB2106" s="127"/>
      <c r="AC2106" s="127"/>
      <c r="AD2106" s="127"/>
      <c r="AE2106" s="127"/>
      <c r="AF2106" s="127"/>
      <c r="AG2106" s="127"/>
      <c r="AH2106" s="127"/>
      <c r="AI2106" s="127"/>
      <c r="AJ2106" s="127"/>
      <c r="AK2106" s="127"/>
      <c r="AL2106" s="127"/>
      <c r="AM2106" s="127"/>
      <c r="AN2106" s="127"/>
      <c r="AO2106" s="127"/>
      <c r="AP2106" s="127"/>
    </row>
    <row r="2107" spans="25:42" x14ac:dyDescent="0.2">
      <c r="Y2107" s="127"/>
      <c r="Z2107" s="127"/>
      <c r="AA2107" s="127"/>
      <c r="AB2107" s="127"/>
      <c r="AC2107" s="127"/>
      <c r="AD2107" s="127"/>
      <c r="AE2107" s="127"/>
      <c r="AF2107" s="127"/>
      <c r="AG2107" s="127"/>
      <c r="AH2107" s="127"/>
      <c r="AI2107" s="127"/>
      <c r="AJ2107" s="127"/>
      <c r="AK2107" s="127"/>
      <c r="AL2107" s="127"/>
      <c r="AM2107" s="127"/>
      <c r="AN2107" s="127"/>
      <c r="AO2107" s="127"/>
      <c r="AP2107" s="127"/>
    </row>
    <row r="2108" spans="25:42" x14ac:dyDescent="0.2">
      <c r="Y2108" s="127"/>
      <c r="Z2108" s="127"/>
      <c r="AA2108" s="127"/>
      <c r="AB2108" s="127"/>
      <c r="AC2108" s="127"/>
      <c r="AD2108" s="127"/>
      <c r="AE2108" s="127"/>
      <c r="AF2108" s="127"/>
      <c r="AG2108" s="127"/>
      <c r="AH2108" s="127"/>
      <c r="AI2108" s="127"/>
      <c r="AJ2108" s="127"/>
      <c r="AK2108" s="127"/>
      <c r="AL2108" s="127"/>
      <c r="AM2108" s="127"/>
      <c r="AN2108" s="127"/>
      <c r="AO2108" s="127"/>
      <c r="AP2108" s="127"/>
    </row>
    <row r="2109" spans="25:42" x14ac:dyDescent="0.2">
      <c r="Y2109" s="127"/>
      <c r="Z2109" s="127"/>
      <c r="AA2109" s="127"/>
      <c r="AB2109" s="127"/>
      <c r="AC2109" s="127"/>
      <c r="AD2109" s="127"/>
      <c r="AE2109" s="127"/>
      <c r="AF2109" s="127"/>
      <c r="AG2109" s="127"/>
      <c r="AH2109" s="127"/>
      <c r="AI2109" s="127"/>
      <c r="AJ2109" s="127"/>
      <c r="AK2109" s="127"/>
      <c r="AL2109" s="127"/>
      <c r="AM2109" s="127"/>
      <c r="AN2109" s="127"/>
      <c r="AO2109" s="127"/>
      <c r="AP2109" s="127"/>
    </row>
    <row r="2110" spans="25:42" x14ac:dyDescent="0.2">
      <c r="Y2110" s="127"/>
      <c r="Z2110" s="127"/>
      <c r="AA2110" s="127"/>
      <c r="AB2110" s="127"/>
      <c r="AC2110" s="127"/>
      <c r="AD2110" s="127"/>
      <c r="AE2110" s="127"/>
      <c r="AF2110" s="127"/>
      <c r="AG2110" s="127"/>
      <c r="AH2110" s="127"/>
      <c r="AI2110" s="127"/>
      <c r="AJ2110" s="127"/>
      <c r="AK2110" s="127"/>
      <c r="AL2110" s="127"/>
      <c r="AM2110" s="127"/>
      <c r="AN2110" s="127"/>
      <c r="AO2110" s="127"/>
      <c r="AP2110" s="127"/>
    </row>
    <row r="2111" spans="25:42" x14ac:dyDescent="0.2">
      <c r="Y2111" s="127"/>
      <c r="Z2111" s="127"/>
      <c r="AA2111" s="127"/>
      <c r="AB2111" s="127"/>
      <c r="AC2111" s="127"/>
      <c r="AD2111" s="127"/>
      <c r="AE2111" s="127"/>
      <c r="AF2111" s="127"/>
      <c r="AG2111" s="127"/>
      <c r="AH2111" s="127"/>
      <c r="AI2111" s="127"/>
      <c r="AJ2111" s="127"/>
      <c r="AK2111" s="127"/>
      <c r="AL2111" s="127"/>
      <c r="AM2111" s="127"/>
      <c r="AN2111" s="127"/>
      <c r="AO2111" s="127"/>
      <c r="AP2111" s="127"/>
    </row>
    <row r="2112" spans="25:42" x14ac:dyDescent="0.2">
      <c r="Y2112" s="127"/>
      <c r="Z2112" s="127"/>
      <c r="AA2112" s="127"/>
      <c r="AB2112" s="127"/>
      <c r="AC2112" s="127"/>
      <c r="AD2112" s="127"/>
      <c r="AE2112" s="127"/>
      <c r="AF2112" s="127"/>
      <c r="AG2112" s="127"/>
      <c r="AH2112" s="127"/>
      <c r="AI2112" s="127"/>
      <c r="AJ2112" s="127"/>
      <c r="AK2112" s="127"/>
      <c r="AL2112" s="127"/>
      <c r="AM2112" s="127"/>
      <c r="AN2112" s="127"/>
      <c r="AO2112" s="127"/>
      <c r="AP2112" s="127"/>
    </row>
    <row r="2113" spans="25:42" x14ac:dyDescent="0.2">
      <c r="Y2113" s="127"/>
      <c r="Z2113" s="127"/>
      <c r="AA2113" s="127"/>
      <c r="AB2113" s="127"/>
      <c r="AC2113" s="127"/>
      <c r="AD2113" s="127"/>
      <c r="AE2113" s="127"/>
      <c r="AF2113" s="127"/>
      <c r="AG2113" s="127"/>
      <c r="AH2113" s="127"/>
      <c r="AI2113" s="127"/>
      <c r="AJ2113" s="127"/>
      <c r="AK2113" s="127"/>
      <c r="AL2113" s="127"/>
      <c r="AM2113" s="127"/>
      <c r="AN2113" s="127"/>
      <c r="AO2113" s="127"/>
      <c r="AP2113" s="127"/>
    </row>
    <row r="2114" spans="25:42" x14ac:dyDescent="0.2">
      <c r="Y2114" s="127"/>
      <c r="Z2114" s="127"/>
      <c r="AA2114" s="127"/>
      <c r="AB2114" s="127"/>
      <c r="AC2114" s="127"/>
      <c r="AD2114" s="127"/>
      <c r="AE2114" s="127"/>
      <c r="AF2114" s="127"/>
      <c r="AG2114" s="127"/>
      <c r="AH2114" s="127"/>
      <c r="AI2114" s="127"/>
      <c r="AJ2114" s="127"/>
      <c r="AK2114" s="127"/>
      <c r="AL2114" s="127"/>
      <c r="AM2114" s="127"/>
      <c r="AN2114" s="127"/>
      <c r="AO2114" s="127"/>
      <c r="AP2114" s="127"/>
    </row>
    <row r="2115" spans="25:42" x14ac:dyDescent="0.2">
      <c r="Y2115" s="127"/>
      <c r="Z2115" s="127"/>
      <c r="AA2115" s="127"/>
      <c r="AB2115" s="127"/>
      <c r="AC2115" s="127"/>
      <c r="AD2115" s="127"/>
      <c r="AE2115" s="127"/>
      <c r="AF2115" s="127"/>
      <c r="AG2115" s="127"/>
      <c r="AH2115" s="127"/>
      <c r="AI2115" s="127"/>
      <c r="AJ2115" s="127"/>
      <c r="AK2115" s="127"/>
      <c r="AL2115" s="127"/>
      <c r="AM2115" s="127"/>
      <c r="AN2115" s="127"/>
      <c r="AO2115" s="127"/>
      <c r="AP2115" s="127"/>
    </row>
    <row r="2116" spans="25:42" x14ac:dyDescent="0.2">
      <c r="Y2116" s="127"/>
      <c r="Z2116" s="127"/>
      <c r="AA2116" s="127"/>
      <c r="AB2116" s="127"/>
      <c r="AC2116" s="127"/>
      <c r="AD2116" s="127"/>
      <c r="AE2116" s="127"/>
      <c r="AF2116" s="127"/>
      <c r="AG2116" s="127"/>
      <c r="AH2116" s="127"/>
      <c r="AI2116" s="127"/>
      <c r="AJ2116" s="127"/>
      <c r="AK2116" s="127"/>
      <c r="AL2116" s="127"/>
      <c r="AM2116" s="127"/>
      <c r="AN2116" s="127"/>
      <c r="AO2116" s="127"/>
      <c r="AP2116" s="127"/>
    </row>
    <row r="2117" spans="25:42" x14ac:dyDescent="0.2">
      <c r="Y2117" s="127"/>
      <c r="Z2117" s="127"/>
      <c r="AA2117" s="127"/>
      <c r="AB2117" s="127"/>
      <c r="AC2117" s="127"/>
      <c r="AD2117" s="127"/>
      <c r="AE2117" s="127"/>
      <c r="AF2117" s="127"/>
      <c r="AG2117" s="127"/>
      <c r="AH2117" s="127"/>
      <c r="AI2117" s="127"/>
      <c r="AJ2117" s="127"/>
      <c r="AK2117" s="127"/>
      <c r="AL2117" s="127"/>
      <c r="AM2117" s="127"/>
      <c r="AN2117" s="127"/>
      <c r="AO2117" s="127"/>
      <c r="AP2117" s="127"/>
    </row>
    <row r="2118" spans="25:42" x14ac:dyDescent="0.2">
      <c r="Y2118" s="127"/>
      <c r="Z2118" s="127"/>
      <c r="AA2118" s="127"/>
      <c r="AB2118" s="127"/>
      <c r="AC2118" s="127"/>
      <c r="AD2118" s="127"/>
      <c r="AE2118" s="127"/>
      <c r="AF2118" s="127"/>
      <c r="AG2118" s="127"/>
      <c r="AH2118" s="127"/>
      <c r="AI2118" s="127"/>
      <c r="AJ2118" s="127"/>
      <c r="AK2118" s="127"/>
      <c r="AL2118" s="127"/>
      <c r="AM2118" s="127"/>
      <c r="AN2118" s="127"/>
      <c r="AO2118" s="127"/>
      <c r="AP2118" s="127"/>
    </row>
    <row r="2119" spans="25:42" x14ac:dyDescent="0.2">
      <c r="Y2119" s="127"/>
      <c r="Z2119" s="127"/>
      <c r="AA2119" s="127"/>
      <c r="AB2119" s="127"/>
      <c r="AC2119" s="127"/>
      <c r="AD2119" s="127"/>
      <c r="AE2119" s="127"/>
      <c r="AF2119" s="127"/>
      <c r="AG2119" s="127"/>
      <c r="AH2119" s="127"/>
      <c r="AI2119" s="127"/>
      <c r="AJ2119" s="127"/>
      <c r="AK2119" s="127"/>
      <c r="AL2119" s="127"/>
      <c r="AM2119" s="127"/>
      <c r="AN2119" s="127"/>
      <c r="AO2119" s="127"/>
      <c r="AP2119" s="127"/>
    </row>
    <row r="2120" spans="25:42" x14ac:dyDescent="0.2">
      <c r="Y2120" s="127"/>
      <c r="Z2120" s="127"/>
      <c r="AA2120" s="127"/>
      <c r="AB2120" s="127"/>
      <c r="AC2120" s="127"/>
      <c r="AD2120" s="127"/>
      <c r="AE2120" s="127"/>
      <c r="AF2120" s="127"/>
      <c r="AG2120" s="127"/>
      <c r="AH2120" s="127"/>
      <c r="AI2120" s="127"/>
      <c r="AJ2120" s="127"/>
      <c r="AK2120" s="127"/>
      <c r="AL2120" s="127"/>
      <c r="AM2120" s="127"/>
      <c r="AN2120" s="127"/>
      <c r="AO2120" s="127"/>
      <c r="AP2120" s="127"/>
    </row>
    <row r="2121" spans="25:42" x14ac:dyDescent="0.2">
      <c r="Y2121" s="127"/>
      <c r="Z2121" s="127"/>
      <c r="AA2121" s="127"/>
      <c r="AB2121" s="127"/>
      <c r="AC2121" s="127"/>
      <c r="AD2121" s="127"/>
      <c r="AE2121" s="127"/>
      <c r="AF2121" s="127"/>
      <c r="AG2121" s="127"/>
      <c r="AH2121" s="127"/>
      <c r="AI2121" s="127"/>
      <c r="AJ2121" s="127"/>
      <c r="AK2121" s="127"/>
      <c r="AL2121" s="127"/>
      <c r="AM2121" s="127"/>
      <c r="AN2121" s="127"/>
      <c r="AO2121" s="127"/>
      <c r="AP2121" s="127"/>
    </row>
    <row r="2122" spans="25:42" x14ac:dyDescent="0.2">
      <c r="Y2122" s="127"/>
      <c r="Z2122" s="127"/>
      <c r="AA2122" s="127"/>
      <c r="AB2122" s="127"/>
      <c r="AC2122" s="127"/>
      <c r="AD2122" s="127"/>
      <c r="AE2122" s="127"/>
      <c r="AF2122" s="127"/>
      <c r="AG2122" s="127"/>
      <c r="AH2122" s="127"/>
      <c r="AI2122" s="127"/>
      <c r="AJ2122" s="127"/>
      <c r="AK2122" s="127"/>
      <c r="AL2122" s="127"/>
      <c r="AM2122" s="127"/>
      <c r="AN2122" s="127"/>
      <c r="AO2122" s="127"/>
      <c r="AP2122" s="127"/>
    </row>
    <row r="2123" spans="25:42" x14ac:dyDescent="0.2">
      <c r="Y2123" s="127"/>
      <c r="Z2123" s="127"/>
      <c r="AA2123" s="127"/>
      <c r="AB2123" s="127"/>
      <c r="AC2123" s="127"/>
      <c r="AD2123" s="127"/>
      <c r="AE2123" s="127"/>
      <c r="AF2123" s="127"/>
      <c r="AG2123" s="127"/>
      <c r="AH2123" s="127"/>
      <c r="AI2123" s="127"/>
      <c r="AJ2123" s="127"/>
      <c r="AK2123" s="127"/>
      <c r="AL2123" s="127"/>
      <c r="AM2123" s="127"/>
      <c r="AN2123" s="127"/>
      <c r="AO2123" s="127"/>
      <c r="AP2123" s="127"/>
    </row>
    <row r="2124" spans="25:42" x14ac:dyDescent="0.2">
      <c r="Y2124" s="127"/>
      <c r="Z2124" s="127"/>
      <c r="AA2124" s="127"/>
      <c r="AB2124" s="127"/>
      <c r="AC2124" s="127"/>
      <c r="AD2124" s="127"/>
      <c r="AE2124" s="127"/>
      <c r="AF2124" s="127"/>
      <c r="AG2124" s="127"/>
      <c r="AH2124" s="127"/>
      <c r="AI2124" s="127"/>
      <c r="AJ2124" s="127"/>
      <c r="AK2124" s="127"/>
      <c r="AL2124" s="127"/>
      <c r="AM2124" s="127"/>
      <c r="AN2124" s="127"/>
      <c r="AO2124" s="127"/>
      <c r="AP2124" s="127"/>
    </row>
    <row r="2125" spans="25:42" x14ac:dyDescent="0.2">
      <c r="Y2125" s="127"/>
      <c r="Z2125" s="127"/>
      <c r="AA2125" s="127"/>
      <c r="AB2125" s="127"/>
      <c r="AC2125" s="127"/>
      <c r="AD2125" s="127"/>
      <c r="AE2125" s="127"/>
      <c r="AF2125" s="127"/>
      <c r="AG2125" s="127"/>
      <c r="AH2125" s="127"/>
      <c r="AI2125" s="127"/>
      <c r="AJ2125" s="127"/>
      <c r="AK2125" s="127"/>
      <c r="AL2125" s="127"/>
      <c r="AM2125" s="127"/>
      <c r="AN2125" s="127"/>
      <c r="AO2125" s="127"/>
      <c r="AP2125" s="127"/>
    </row>
    <row r="2126" spans="25:42" x14ac:dyDescent="0.2">
      <c r="Y2126" s="127"/>
      <c r="Z2126" s="127"/>
      <c r="AA2126" s="127"/>
      <c r="AB2126" s="127"/>
      <c r="AC2126" s="127"/>
      <c r="AD2126" s="127"/>
      <c r="AE2126" s="127"/>
      <c r="AF2126" s="127"/>
      <c r="AG2126" s="127"/>
      <c r="AH2126" s="127"/>
      <c r="AI2126" s="127"/>
      <c r="AJ2126" s="127"/>
      <c r="AK2126" s="127"/>
      <c r="AL2126" s="127"/>
      <c r="AM2126" s="127"/>
      <c r="AN2126" s="127"/>
      <c r="AO2126" s="127"/>
      <c r="AP2126" s="127"/>
    </row>
    <row r="2127" spans="25:42" x14ac:dyDescent="0.2">
      <c r="Y2127" s="127"/>
      <c r="Z2127" s="127"/>
      <c r="AA2127" s="127"/>
      <c r="AB2127" s="127"/>
      <c r="AC2127" s="127"/>
      <c r="AD2127" s="127"/>
      <c r="AE2127" s="127"/>
      <c r="AF2127" s="127"/>
      <c r="AG2127" s="127"/>
      <c r="AH2127" s="127"/>
      <c r="AI2127" s="127"/>
      <c r="AJ2127" s="127"/>
      <c r="AK2127" s="127"/>
      <c r="AL2127" s="127"/>
      <c r="AM2127" s="127"/>
      <c r="AN2127" s="127"/>
      <c r="AO2127" s="127"/>
      <c r="AP2127" s="127"/>
    </row>
    <row r="2128" spans="25:42" x14ac:dyDescent="0.2">
      <c r="Y2128" s="127"/>
      <c r="Z2128" s="127"/>
      <c r="AA2128" s="127"/>
      <c r="AB2128" s="127"/>
      <c r="AC2128" s="127"/>
      <c r="AD2128" s="127"/>
      <c r="AE2128" s="127"/>
      <c r="AF2128" s="127"/>
      <c r="AG2128" s="127"/>
      <c r="AH2128" s="127"/>
      <c r="AI2128" s="127"/>
      <c r="AJ2128" s="127"/>
      <c r="AK2128" s="127"/>
      <c r="AL2128" s="127"/>
      <c r="AM2128" s="127"/>
      <c r="AN2128" s="127"/>
      <c r="AO2128" s="127"/>
      <c r="AP2128" s="127"/>
    </row>
    <row r="2129" spans="25:42" x14ac:dyDescent="0.2">
      <c r="Y2129" s="127"/>
      <c r="Z2129" s="127"/>
      <c r="AA2129" s="127"/>
      <c r="AB2129" s="127"/>
      <c r="AC2129" s="127"/>
      <c r="AD2129" s="127"/>
      <c r="AE2129" s="127"/>
      <c r="AF2129" s="127"/>
      <c r="AG2129" s="127"/>
      <c r="AH2129" s="127"/>
      <c r="AI2129" s="127"/>
      <c r="AJ2129" s="127"/>
      <c r="AK2129" s="127"/>
      <c r="AL2129" s="127"/>
      <c r="AM2129" s="127"/>
      <c r="AN2129" s="127"/>
      <c r="AO2129" s="127"/>
      <c r="AP2129" s="127"/>
    </row>
    <row r="2130" spans="25:42" x14ac:dyDescent="0.2">
      <c r="Y2130" s="127"/>
      <c r="Z2130" s="127"/>
      <c r="AA2130" s="127"/>
      <c r="AB2130" s="127"/>
      <c r="AC2130" s="127"/>
      <c r="AD2130" s="127"/>
      <c r="AE2130" s="127"/>
      <c r="AF2130" s="127"/>
      <c r="AG2130" s="127"/>
      <c r="AH2130" s="127"/>
      <c r="AI2130" s="127"/>
      <c r="AJ2130" s="127"/>
      <c r="AK2130" s="127"/>
      <c r="AL2130" s="127"/>
      <c r="AM2130" s="127"/>
      <c r="AN2130" s="127"/>
      <c r="AO2130" s="127"/>
      <c r="AP2130" s="127"/>
    </row>
    <row r="2131" spans="25:42" x14ac:dyDescent="0.2">
      <c r="Y2131" s="127"/>
      <c r="Z2131" s="127"/>
      <c r="AA2131" s="127"/>
      <c r="AB2131" s="127"/>
      <c r="AC2131" s="127"/>
      <c r="AD2131" s="127"/>
      <c r="AE2131" s="127"/>
      <c r="AF2131" s="127"/>
      <c r="AG2131" s="127"/>
      <c r="AH2131" s="127"/>
      <c r="AI2131" s="127"/>
      <c r="AJ2131" s="127"/>
      <c r="AK2131" s="127"/>
      <c r="AL2131" s="127"/>
      <c r="AM2131" s="127"/>
      <c r="AN2131" s="127"/>
      <c r="AO2131" s="127"/>
      <c r="AP2131" s="127"/>
    </row>
    <row r="2132" spans="25:42" x14ac:dyDescent="0.2">
      <c r="Y2132" s="127"/>
      <c r="Z2132" s="127"/>
      <c r="AA2132" s="127"/>
      <c r="AB2132" s="127"/>
      <c r="AC2132" s="127"/>
      <c r="AD2132" s="127"/>
      <c r="AE2132" s="127"/>
      <c r="AF2132" s="127"/>
      <c r="AG2132" s="127"/>
      <c r="AH2132" s="127"/>
      <c r="AI2132" s="127"/>
      <c r="AJ2132" s="127"/>
      <c r="AK2132" s="127"/>
      <c r="AL2132" s="127"/>
      <c r="AM2132" s="127"/>
      <c r="AN2132" s="127"/>
      <c r="AO2132" s="127"/>
      <c r="AP2132" s="127"/>
    </row>
    <row r="2133" spans="25:42" x14ac:dyDescent="0.2">
      <c r="Y2133" s="127"/>
      <c r="Z2133" s="127"/>
      <c r="AA2133" s="127"/>
      <c r="AB2133" s="127"/>
      <c r="AC2133" s="127"/>
      <c r="AD2133" s="127"/>
      <c r="AE2133" s="127"/>
      <c r="AF2133" s="127"/>
      <c r="AG2133" s="127"/>
      <c r="AH2133" s="127"/>
      <c r="AI2133" s="127"/>
      <c r="AJ2133" s="127"/>
      <c r="AK2133" s="127"/>
      <c r="AL2133" s="127"/>
      <c r="AM2133" s="127"/>
      <c r="AN2133" s="127"/>
      <c r="AO2133" s="127"/>
      <c r="AP2133" s="127"/>
    </row>
    <row r="2134" spans="25:42" x14ac:dyDescent="0.2">
      <c r="Y2134" s="127"/>
      <c r="Z2134" s="127"/>
      <c r="AA2134" s="127"/>
      <c r="AB2134" s="127"/>
      <c r="AC2134" s="127"/>
      <c r="AD2134" s="127"/>
      <c r="AE2134" s="127"/>
      <c r="AF2134" s="127"/>
      <c r="AG2134" s="127"/>
      <c r="AH2134" s="127"/>
      <c r="AI2134" s="127"/>
      <c r="AJ2134" s="127"/>
      <c r="AK2134" s="127"/>
      <c r="AL2134" s="127"/>
      <c r="AM2134" s="127"/>
      <c r="AN2134" s="127"/>
      <c r="AO2134" s="127"/>
      <c r="AP2134" s="127"/>
    </row>
    <row r="2135" spans="25:42" x14ac:dyDescent="0.2">
      <c r="Y2135" s="127"/>
      <c r="Z2135" s="127"/>
      <c r="AA2135" s="127"/>
      <c r="AB2135" s="127"/>
      <c r="AC2135" s="127"/>
      <c r="AD2135" s="127"/>
      <c r="AE2135" s="127"/>
      <c r="AF2135" s="127"/>
      <c r="AG2135" s="127"/>
      <c r="AH2135" s="127"/>
      <c r="AI2135" s="127"/>
      <c r="AJ2135" s="127"/>
      <c r="AK2135" s="127"/>
      <c r="AL2135" s="127"/>
      <c r="AM2135" s="127"/>
      <c r="AN2135" s="127"/>
      <c r="AO2135" s="127"/>
      <c r="AP2135" s="127"/>
    </row>
    <row r="2136" spans="25:42" x14ac:dyDescent="0.2">
      <c r="Y2136" s="127"/>
      <c r="Z2136" s="127"/>
      <c r="AA2136" s="127"/>
      <c r="AB2136" s="127"/>
      <c r="AC2136" s="127"/>
      <c r="AD2136" s="127"/>
      <c r="AE2136" s="127"/>
      <c r="AF2136" s="127"/>
      <c r="AG2136" s="127"/>
      <c r="AH2136" s="127"/>
      <c r="AI2136" s="127"/>
      <c r="AJ2136" s="127"/>
      <c r="AK2136" s="127"/>
      <c r="AL2136" s="127"/>
      <c r="AM2136" s="127"/>
      <c r="AN2136" s="127"/>
      <c r="AO2136" s="127"/>
      <c r="AP2136" s="127"/>
    </row>
    <row r="2137" spans="25:42" x14ac:dyDescent="0.2">
      <c r="Y2137" s="127"/>
      <c r="Z2137" s="127"/>
      <c r="AA2137" s="127"/>
      <c r="AB2137" s="127"/>
      <c r="AC2137" s="127"/>
      <c r="AD2137" s="127"/>
      <c r="AE2137" s="127"/>
      <c r="AF2137" s="127"/>
      <c r="AG2137" s="127"/>
      <c r="AH2137" s="127"/>
      <c r="AI2137" s="127"/>
      <c r="AJ2137" s="127"/>
      <c r="AK2137" s="127"/>
      <c r="AL2137" s="127"/>
      <c r="AM2137" s="127"/>
      <c r="AN2137" s="127"/>
      <c r="AO2137" s="127"/>
      <c r="AP2137" s="127"/>
    </row>
    <row r="2138" spans="25:42" x14ac:dyDescent="0.2">
      <c r="Y2138" s="127"/>
      <c r="Z2138" s="127"/>
      <c r="AA2138" s="127"/>
      <c r="AB2138" s="127"/>
      <c r="AC2138" s="127"/>
      <c r="AD2138" s="127"/>
      <c r="AE2138" s="127"/>
      <c r="AF2138" s="127"/>
      <c r="AG2138" s="127"/>
      <c r="AH2138" s="127"/>
      <c r="AI2138" s="127"/>
      <c r="AJ2138" s="127"/>
      <c r="AK2138" s="127"/>
      <c r="AL2138" s="127"/>
      <c r="AM2138" s="127"/>
      <c r="AN2138" s="127"/>
      <c r="AO2138" s="127"/>
      <c r="AP2138" s="127"/>
    </row>
    <row r="2139" spans="25:42" x14ac:dyDescent="0.2">
      <c r="Y2139" s="127"/>
      <c r="Z2139" s="127"/>
      <c r="AA2139" s="127"/>
      <c r="AB2139" s="127"/>
      <c r="AC2139" s="127"/>
      <c r="AD2139" s="127"/>
      <c r="AE2139" s="127"/>
      <c r="AF2139" s="127"/>
      <c r="AG2139" s="127"/>
      <c r="AH2139" s="127"/>
      <c r="AI2139" s="127"/>
      <c r="AJ2139" s="127"/>
      <c r="AK2139" s="127"/>
      <c r="AL2139" s="127"/>
      <c r="AM2139" s="127"/>
      <c r="AN2139" s="127"/>
      <c r="AO2139" s="127"/>
      <c r="AP2139" s="127"/>
    </row>
    <row r="2140" spans="25:42" x14ac:dyDescent="0.2">
      <c r="Y2140" s="127"/>
      <c r="Z2140" s="127"/>
      <c r="AA2140" s="127"/>
      <c r="AB2140" s="127"/>
      <c r="AC2140" s="127"/>
      <c r="AD2140" s="127"/>
      <c r="AE2140" s="127"/>
      <c r="AF2140" s="127"/>
      <c r="AG2140" s="127"/>
      <c r="AH2140" s="127"/>
      <c r="AI2140" s="127"/>
      <c r="AJ2140" s="127"/>
      <c r="AK2140" s="127"/>
      <c r="AL2140" s="127"/>
      <c r="AM2140" s="127"/>
      <c r="AN2140" s="127"/>
      <c r="AO2140" s="127"/>
      <c r="AP2140" s="127"/>
    </row>
    <row r="2141" spans="25:42" x14ac:dyDescent="0.2">
      <c r="Y2141" s="127"/>
      <c r="Z2141" s="127"/>
      <c r="AA2141" s="127"/>
      <c r="AB2141" s="127"/>
      <c r="AC2141" s="127"/>
      <c r="AD2141" s="127"/>
      <c r="AE2141" s="127"/>
      <c r="AF2141" s="127"/>
      <c r="AG2141" s="127"/>
      <c r="AH2141" s="127"/>
      <c r="AI2141" s="127"/>
      <c r="AJ2141" s="127"/>
      <c r="AK2141" s="127"/>
      <c r="AL2141" s="127"/>
      <c r="AM2141" s="127"/>
      <c r="AN2141" s="127"/>
      <c r="AO2141" s="127"/>
      <c r="AP2141" s="127"/>
    </row>
    <row r="2142" spans="25:42" x14ac:dyDescent="0.2">
      <c r="Y2142" s="127"/>
      <c r="Z2142" s="127"/>
      <c r="AA2142" s="127"/>
      <c r="AB2142" s="127"/>
      <c r="AC2142" s="127"/>
      <c r="AD2142" s="127"/>
      <c r="AE2142" s="127"/>
      <c r="AF2142" s="127"/>
      <c r="AG2142" s="127"/>
      <c r="AH2142" s="127"/>
      <c r="AI2142" s="127"/>
      <c r="AJ2142" s="127"/>
      <c r="AK2142" s="127"/>
      <c r="AL2142" s="127"/>
      <c r="AM2142" s="127"/>
      <c r="AN2142" s="127"/>
      <c r="AO2142" s="127"/>
      <c r="AP2142" s="127"/>
    </row>
    <row r="2143" spans="25:42" x14ac:dyDescent="0.2">
      <c r="Y2143" s="127"/>
      <c r="Z2143" s="127"/>
      <c r="AA2143" s="127"/>
      <c r="AB2143" s="127"/>
      <c r="AC2143" s="127"/>
      <c r="AD2143" s="127"/>
      <c r="AE2143" s="127"/>
      <c r="AF2143" s="127"/>
      <c r="AG2143" s="127"/>
      <c r="AH2143" s="127"/>
      <c r="AI2143" s="127"/>
      <c r="AJ2143" s="127"/>
      <c r="AK2143" s="127"/>
      <c r="AL2143" s="127"/>
      <c r="AM2143" s="127"/>
      <c r="AN2143" s="127"/>
      <c r="AO2143" s="127"/>
      <c r="AP2143" s="127"/>
    </row>
    <row r="2144" spans="25:42" x14ac:dyDescent="0.2">
      <c r="Y2144" s="127"/>
      <c r="Z2144" s="127"/>
      <c r="AA2144" s="127"/>
      <c r="AB2144" s="127"/>
      <c r="AC2144" s="127"/>
      <c r="AD2144" s="127"/>
      <c r="AE2144" s="127"/>
      <c r="AF2144" s="127"/>
      <c r="AG2144" s="127"/>
      <c r="AH2144" s="127"/>
      <c r="AI2144" s="127"/>
      <c r="AJ2144" s="127"/>
      <c r="AK2144" s="127"/>
      <c r="AL2144" s="127"/>
      <c r="AM2144" s="127"/>
      <c r="AN2144" s="127"/>
      <c r="AO2144" s="127"/>
      <c r="AP2144" s="127"/>
    </row>
    <row r="2145" spans="25:42" x14ac:dyDescent="0.2">
      <c r="Y2145" s="127"/>
      <c r="Z2145" s="127"/>
      <c r="AA2145" s="127"/>
      <c r="AB2145" s="127"/>
      <c r="AC2145" s="127"/>
      <c r="AD2145" s="127"/>
      <c r="AE2145" s="127"/>
      <c r="AF2145" s="127"/>
      <c r="AG2145" s="127"/>
      <c r="AH2145" s="127"/>
      <c r="AI2145" s="127"/>
      <c r="AJ2145" s="127"/>
      <c r="AK2145" s="127"/>
      <c r="AL2145" s="127"/>
      <c r="AM2145" s="127"/>
      <c r="AN2145" s="127"/>
      <c r="AO2145" s="127"/>
      <c r="AP2145" s="127"/>
    </row>
    <row r="2146" spans="25:42" x14ac:dyDescent="0.2">
      <c r="Y2146" s="127"/>
      <c r="Z2146" s="127"/>
      <c r="AA2146" s="127"/>
      <c r="AB2146" s="127"/>
      <c r="AC2146" s="127"/>
      <c r="AD2146" s="127"/>
      <c r="AE2146" s="127"/>
      <c r="AF2146" s="127"/>
      <c r="AG2146" s="127"/>
      <c r="AH2146" s="127"/>
      <c r="AI2146" s="127"/>
      <c r="AJ2146" s="127"/>
      <c r="AK2146" s="127"/>
      <c r="AL2146" s="127"/>
      <c r="AM2146" s="127"/>
      <c r="AN2146" s="127"/>
      <c r="AO2146" s="127"/>
      <c r="AP2146" s="127"/>
    </row>
    <row r="2147" spans="25:42" x14ac:dyDescent="0.2">
      <c r="Y2147" s="127"/>
      <c r="Z2147" s="127"/>
      <c r="AA2147" s="127"/>
      <c r="AB2147" s="127"/>
      <c r="AC2147" s="127"/>
      <c r="AD2147" s="127"/>
      <c r="AE2147" s="127"/>
      <c r="AF2147" s="127"/>
      <c r="AG2147" s="127"/>
      <c r="AH2147" s="127"/>
      <c r="AI2147" s="127"/>
      <c r="AJ2147" s="127"/>
      <c r="AK2147" s="127"/>
      <c r="AL2147" s="127"/>
      <c r="AM2147" s="127"/>
      <c r="AN2147" s="127"/>
      <c r="AO2147" s="127"/>
      <c r="AP2147" s="127"/>
    </row>
    <row r="2148" spans="25:42" x14ac:dyDescent="0.2">
      <c r="Y2148" s="127"/>
      <c r="Z2148" s="127"/>
      <c r="AA2148" s="127"/>
      <c r="AB2148" s="127"/>
      <c r="AC2148" s="127"/>
      <c r="AD2148" s="127"/>
      <c r="AE2148" s="127"/>
      <c r="AF2148" s="127"/>
      <c r="AG2148" s="127"/>
      <c r="AH2148" s="127"/>
      <c r="AI2148" s="127"/>
      <c r="AJ2148" s="127"/>
      <c r="AK2148" s="127"/>
      <c r="AL2148" s="127"/>
      <c r="AM2148" s="127"/>
      <c r="AN2148" s="127"/>
      <c r="AO2148" s="127"/>
      <c r="AP2148" s="127"/>
    </row>
    <row r="2149" spans="25:42" x14ac:dyDescent="0.2">
      <c r="Y2149" s="127"/>
      <c r="Z2149" s="127"/>
      <c r="AA2149" s="127"/>
      <c r="AB2149" s="127"/>
      <c r="AC2149" s="127"/>
      <c r="AD2149" s="127"/>
      <c r="AE2149" s="127"/>
      <c r="AF2149" s="127"/>
      <c r="AG2149" s="127"/>
      <c r="AH2149" s="127"/>
      <c r="AI2149" s="127"/>
      <c r="AJ2149" s="127"/>
      <c r="AK2149" s="127"/>
      <c r="AL2149" s="127"/>
      <c r="AM2149" s="127"/>
      <c r="AN2149" s="127"/>
      <c r="AO2149" s="127"/>
      <c r="AP2149" s="127"/>
    </row>
    <row r="2150" spans="25:42" x14ac:dyDescent="0.2">
      <c r="Y2150" s="127"/>
      <c r="Z2150" s="127"/>
      <c r="AA2150" s="127"/>
      <c r="AB2150" s="127"/>
      <c r="AC2150" s="127"/>
      <c r="AD2150" s="127"/>
      <c r="AE2150" s="127"/>
      <c r="AF2150" s="127"/>
      <c r="AG2150" s="127"/>
      <c r="AH2150" s="127"/>
      <c r="AI2150" s="127"/>
      <c r="AJ2150" s="127"/>
      <c r="AK2150" s="127"/>
      <c r="AL2150" s="127"/>
      <c r="AM2150" s="127"/>
      <c r="AN2150" s="127"/>
      <c r="AO2150" s="127"/>
      <c r="AP2150" s="127"/>
    </row>
    <row r="2151" spans="25:42" x14ac:dyDescent="0.2">
      <c r="Y2151" s="127"/>
      <c r="Z2151" s="127"/>
      <c r="AA2151" s="127"/>
      <c r="AB2151" s="127"/>
      <c r="AC2151" s="127"/>
      <c r="AD2151" s="127"/>
      <c r="AE2151" s="127"/>
      <c r="AF2151" s="127"/>
      <c r="AG2151" s="127"/>
      <c r="AH2151" s="127"/>
      <c r="AI2151" s="127"/>
      <c r="AJ2151" s="127"/>
      <c r="AK2151" s="127"/>
      <c r="AL2151" s="127"/>
      <c r="AM2151" s="127"/>
      <c r="AN2151" s="127"/>
      <c r="AO2151" s="127"/>
      <c r="AP2151" s="127"/>
    </row>
    <row r="2152" spans="25:42" x14ac:dyDescent="0.2">
      <c r="Y2152" s="127"/>
      <c r="Z2152" s="127"/>
      <c r="AA2152" s="127"/>
      <c r="AB2152" s="127"/>
      <c r="AC2152" s="127"/>
      <c r="AD2152" s="127"/>
      <c r="AE2152" s="127"/>
      <c r="AF2152" s="127"/>
      <c r="AG2152" s="127"/>
      <c r="AH2152" s="127"/>
      <c r="AI2152" s="127"/>
      <c r="AJ2152" s="127"/>
      <c r="AK2152" s="127"/>
      <c r="AL2152" s="127"/>
      <c r="AM2152" s="127"/>
      <c r="AN2152" s="127"/>
      <c r="AO2152" s="127"/>
      <c r="AP2152" s="127"/>
    </row>
    <row r="2153" spans="25:42" x14ac:dyDescent="0.2">
      <c r="Y2153" s="127"/>
      <c r="Z2153" s="127"/>
      <c r="AA2153" s="127"/>
      <c r="AB2153" s="127"/>
      <c r="AC2153" s="127"/>
      <c r="AD2153" s="127"/>
      <c r="AE2153" s="127"/>
      <c r="AF2153" s="127"/>
      <c r="AG2153" s="127"/>
      <c r="AH2153" s="127"/>
      <c r="AI2153" s="127"/>
      <c r="AJ2153" s="127"/>
      <c r="AK2153" s="127"/>
      <c r="AL2153" s="127"/>
      <c r="AM2153" s="127"/>
      <c r="AN2153" s="127"/>
      <c r="AO2153" s="127"/>
      <c r="AP2153" s="127"/>
    </row>
    <row r="2154" spans="25:42" x14ac:dyDescent="0.2">
      <c r="Y2154" s="127"/>
      <c r="Z2154" s="127"/>
      <c r="AA2154" s="127"/>
      <c r="AB2154" s="127"/>
      <c r="AC2154" s="127"/>
      <c r="AD2154" s="127"/>
      <c r="AE2154" s="127"/>
      <c r="AF2154" s="127"/>
      <c r="AG2154" s="127"/>
      <c r="AH2154" s="127"/>
      <c r="AI2154" s="127"/>
      <c r="AJ2154" s="127"/>
      <c r="AK2154" s="127"/>
      <c r="AL2154" s="127"/>
      <c r="AM2154" s="127"/>
      <c r="AN2154" s="127"/>
      <c r="AO2154" s="127"/>
      <c r="AP2154" s="127"/>
    </row>
    <row r="2155" spans="25:42" x14ac:dyDescent="0.2">
      <c r="Y2155" s="127"/>
      <c r="Z2155" s="127"/>
      <c r="AA2155" s="127"/>
      <c r="AB2155" s="127"/>
      <c r="AC2155" s="127"/>
      <c r="AD2155" s="127"/>
      <c r="AE2155" s="127"/>
      <c r="AF2155" s="127"/>
      <c r="AG2155" s="127"/>
      <c r="AH2155" s="127"/>
      <c r="AI2155" s="127"/>
      <c r="AJ2155" s="127"/>
      <c r="AK2155" s="127"/>
      <c r="AL2155" s="127"/>
      <c r="AM2155" s="127"/>
      <c r="AN2155" s="127"/>
      <c r="AO2155" s="127"/>
      <c r="AP2155" s="127"/>
    </row>
    <row r="2156" spans="25:42" x14ac:dyDescent="0.2">
      <c r="Y2156" s="127"/>
      <c r="Z2156" s="127"/>
      <c r="AA2156" s="127"/>
      <c r="AB2156" s="127"/>
      <c r="AC2156" s="127"/>
      <c r="AD2156" s="127"/>
      <c r="AE2156" s="127"/>
      <c r="AF2156" s="127"/>
      <c r="AG2156" s="127"/>
      <c r="AH2156" s="127"/>
      <c r="AI2156" s="127"/>
      <c r="AJ2156" s="127"/>
      <c r="AK2156" s="127"/>
      <c r="AL2156" s="127"/>
      <c r="AM2156" s="127"/>
      <c r="AN2156" s="127"/>
      <c r="AO2156" s="127"/>
      <c r="AP2156" s="127"/>
    </row>
    <row r="2157" spans="25:42" x14ac:dyDescent="0.2">
      <c r="Y2157" s="127"/>
      <c r="Z2157" s="127"/>
      <c r="AA2157" s="127"/>
      <c r="AB2157" s="127"/>
      <c r="AC2157" s="127"/>
      <c r="AD2157" s="127"/>
      <c r="AE2157" s="127"/>
      <c r="AF2157" s="127"/>
      <c r="AG2157" s="127"/>
      <c r="AH2157" s="127"/>
      <c r="AI2157" s="127"/>
      <c r="AJ2157" s="127"/>
      <c r="AK2157" s="127"/>
      <c r="AL2157" s="127"/>
      <c r="AM2157" s="127"/>
      <c r="AN2157" s="127"/>
      <c r="AO2157" s="127"/>
      <c r="AP2157" s="127"/>
    </row>
    <row r="2158" spans="25:42" x14ac:dyDescent="0.2">
      <c r="Y2158" s="127"/>
      <c r="Z2158" s="127"/>
      <c r="AA2158" s="127"/>
      <c r="AB2158" s="127"/>
      <c r="AC2158" s="127"/>
      <c r="AD2158" s="127"/>
      <c r="AE2158" s="127"/>
      <c r="AF2158" s="127"/>
      <c r="AG2158" s="127"/>
      <c r="AH2158" s="127"/>
      <c r="AI2158" s="127"/>
      <c r="AJ2158" s="127"/>
      <c r="AK2158" s="127"/>
      <c r="AL2158" s="127"/>
      <c r="AM2158" s="127"/>
      <c r="AN2158" s="127"/>
      <c r="AO2158" s="127"/>
      <c r="AP2158" s="127"/>
    </row>
    <row r="2159" spans="25:42" x14ac:dyDescent="0.2">
      <c r="Y2159" s="127"/>
      <c r="Z2159" s="127"/>
      <c r="AA2159" s="127"/>
      <c r="AB2159" s="127"/>
      <c r="AC2159" s="127"/>
      <c r="AD2159" s="127"/>
      <c r="AE2159" s="127"/>
      <c r="AF2159" s="127"/>
      <c r="AG2159" s="127"/>
      <c r="AH2159" s="127"/>
      <c r="AI2159" s="127"/>
      <c r="AJ2159" s="127"/>
      <c r="AK2159" s="127"/>
      <c r="AL2159" s="127"/>
      <c r="AM2159" s="127"/>
      <c r="AN2159" s="127"/>
      <c r="AO2159" s="127"/>
      <c r="AP2159" s="127"/>
    </row>
    <row r="2160" spans="25:42" x14ac:dyDescent="0.2">
      <c r="Y2160" s="127"/>
      <c r="Z2160" s="127"/>
      <c r="AA2160" s="127"/>
      <c r="AB2160" s="127"/>
      <c r="AC2160" s="127"/>
      <c r="AD2160" s="127"/>
      <c r="AE2160" s="127"/>
      <c r="AF2160" s="127"/>
      <c r="AG2160" s="127"/>
      <c r="AH2160" s="127"/>
      <c r="AI2160" s="127"/>
      <c r="AJ2160" s="127"/>
      <c r="AK2160" s="127"/>
      <c r="AL2160" s="127"/>
      <c r="AM2160" s="127"/>
      <c r="AN2160" s="127"/>
      <c r="AO2160" s="127"/>
      <c r="AP2160" s="127"/>
    </row>
    <row r="2161" spans="25:42" x14ac:dyDescent="0.2">
      <c r="Y2161" s="127"/>
      <c r="Z2161" s="127"/>
      <c r="AA2161" s="127"/>
      <c r="AB2161" s="127"/>
      <c r="AC2161" s="127"/>
      <c r="AD2161" s="127"/>
      <c r="AE2161" s="127"/>
      <c r="AF2161" s="127"/>
      <c r="AG2161" s="127"/>
      <c r="AH2161" s="127"/>
      <c r="AI2161" s="127"/>
      <c r="AJ2161" s="127"/>
      <c r="AK2161" s="127"/>
      <c r="AL2161" s="127"/>
      <c r="AM2161" s="127"/>
      <c r="AN2161" s="127"/>
      <c r="AO2161" s="127"/>
      <c r="AP2161" s="127"/>
    </row>
    <row r="2162" spans="25:42" x14ac:dyDescent="0.2">
      <c r="Y2162" s="127"/>
      <c r="Z2162" s="127"/>
      <c r="AA2162" s="127"/>
      <c r="AB2162" s="127"/>
      <c r="AC2162" s="127"/>
      <c r="AD2162" s="127"/>
      <c r="AE2162" s="127"/>
      <c r="AF2162" s="127"/>
      <c r="AG2162" s="127"/>
      <c r="AH2162" s="127"/>
      <c r="AI2162" s="127"/>
      <c r="AJ2162" s="127"/>
      <c r="AK2162" s="127"/>
      <c r="AL2162" s="127"/>
      <c r="AM2162" s="127"/>
      <c r="AN2162" s="127"/>
      <c r="AO2162" s="127"/>
      <c r="AP2162" s="127"/>
    </row>
    <row r="2163" spans="25:42" x14ac:dyDescent="0.2">
      <c r="Y2163" s="127"/>
      <c r="Z2163" s="127"/>
      <c r="AA2163" s="127"/>
      <c r="AB2163" s="127"/>
      <c r="AC2163" s="127"/>
      <c r="AD2163" s="127"/>
      <c r="AE2163" s="127"/>
      <c r="AF2163" s="127"/>
      <c r="AG2163" s="127"/>
      <c r="AH2163" s="127"/>
      <c r="AI2163" s="127"/>
      <c r="AJ2163" s="127"/>
      <c r="AK2163" s="127"/>
      <c r="AL2163" s="127"/>
      <c r="AM2163" s="127"/>
      <c r="AN2163" s="127"/>
      <c r="AO2163" s="127"/>
      <c r="AP2163" s="127"/>
    </row>
    <row r="2164" spans="25:42" x14ac:dyDescent="0.2">
      <c r="Y2164" s="127"/>
      <c r="Z2164" s="127"/>
      <c r="AA2164" s="127"/>
      <c r="AB2164" s="127"/>
      <c r="AC2164" s="127"/>
      <c r="AD2164" s="127"/>
      <c r="AE2164" s="127"/>
      <c r="AF2164" s="127"/>
      <c r="AG2164" s="127"/>
      <c r="AH2164" s="127"/>
      <c r="AI2164" s="127"/>
      <c r="AJ2164" s="127"/>
      <c r="AK2164" s="127"/>
      <c r="AL2164" s="127"/>
      <c r="AM2164" s="127"/>
      <c r="AN2164" s="127"/>
      <c r="AO2164" s="127"/>
      <c r="AP2164" s="127"/>
    </row>
    <row r="2165" spans="25:42" x14ac:dyDescent="0.2">
      <c r="Y2165" s="127"/>
      <c r="Z2165" s="127"/>
      <c r="AA2165" s="127"/>
      <c r="AB2165" s="127"/>
      <c r="AC2165" s="127"/>
      <c r="AD2165" s="127"/>
      <c r="AE2165" s="127"/>
      <c r="AF2165" s="127"/>
      <c r="AG2165" s="127"/>
      <c r="AH2165" s="127"/>
      <c r="AI2165" s="127"/>
      <c r="AJ2165" s="127"/>
      <c r="AK2165" s="127"/>
      <c r="AL2165" s="127"/>
      <c r="AM2165" s="127"/>
      <c r="AN2165" s="127"/>
      <c r="AO2165" s="127"/>
      <c r="AP2165" s="127"/>
    </row>
    <row r="2166" spans="25:42" x14ac:dyDescent="0.2">
      <c r="Y2166" s="127"/>
      <c r="Z2166" s="127"/>
      <c r="AA2166" s="127"/>
      <c r="AB2166" s="127"/>
      <c r="AC2166" s="127"/>
      <c r="AD2166" s="127"/>
      <c r="AE2166" s="127"/>
      <c r="AF2166" s="127"/>
      <c r="AG2166" s="127"/>
      <c r="AH2166" s="127"/>
      <c r="AI2166" s="127"/>
      <c r="AJ2166" s="127"/>
      <c r="AK2166" s="127"/>
      <c r="AL2166" s="127"/>
      <c r="AM2166" s="127"/>
      <c r="AN2166" s="127"/>
      <c r="AO2166" s="127"/>
      <c r="AP2166" s="127"/>
    </row>
    <row r="2167" spans="25:42" x14ac:dyDescent="0.2">
      <c r="Y2167" s="127"/>
      <c r="Z2167" s="127"/>
      <c r="AA2167" s="127"/>
      <c r="AB2167" s="127"/>
      <c r="AC2167" s="127"/>
      <c r="AD2167" s="127"/>
      <c r="AE2167" s="127"/>
      <c r="AF2167" s="127"/>
      <c r="AG2167" s="127"/>
      <c r="AH2167" s="127"/>
      <c r="AI2167" s="127"/>
      <c r="AJ2167" s="127"/>
      <c r="AK2167" s="127"/>
      <c r="AL2167" s="127"/>
      <c r="AM2167" s="127"/>
      <c r="AN2167" s="127"/>
      <c r="AO2167" s="127"/>
      <c r="AP2167" s="127"/>
    </row>
    <row r="2168" spans="25:42" x14ac:dyDescent="0.2">
      <c r="Y2168" s="127"/>
      <c r="Z2168" s="127"/>
      <c r="AA2168" s="127"/>
      <c r="AB2168" s="127"/>
      <c r="AC2168" s="127"/>
      <c r="AD2168" s="127"/>
      <c r="AE2168" s="127"/>
      <c r="AF2168" s="127"/>
      <c r="AG2168" s="127"/>
      <c r="AH2168" s="127"/>
      <c r="AI2168" s="127"/>
      <c r="AJ2168" s="127"/>
      <c r="AK2168" s="127"/>
      <c r="AL2168" s="127"/>
      <c r="AM2168" s="127"/>
      <c r="AN2168" s="127"/>
      <c r="AO2168" s="127"/>
      <c r="AP2168" s="127"/>
    </row>
    <row r="2169" spans="25:42" x14ac:dyDescent="0.2">
      <c r="Y2169" s="127"/>
      <c r="Z2169" s="127"/>
      <c r="AA2169" s="127"/>
      <c r="AB2169" s="127"/>
      <c r="AC2169" s="127"/>
      <c r="AD2169" s="127"/>
      <c r="AE2169" s="127"/>
      <c r="AF2169" s="127"/>
      <c r="AG2169" s="127"/>
      <c r="AH2169" s="127"/>
      <c r="AI2169" s="127"/>
      <c r="AJ2169" s="127"/>
      <c r="AK2169" s="127"/>
      <c r="AL2169" s="127"/>
      <c r="AM2169" s="127"/>
      <c r="AN2169" s="127"/>
      <c r="AO2169" s="127"/>
      <c r="AP2169" s="127"/>
    </row>
    <row r="2170" spans="25:42" x14ac:dyDescent="0.2">
      <c r="Y2170" s="127"/>
      <c r="Z2170" s="127"/>
      <c r="AA2170" s="127"/>
      <c r="AB2170" s="127"/>
      <c r="AC2170" s="127"/>
      <c r="AD2170" s="127"/>
      <c r="AE2170" s="127"/>
      <c r="AF2170" s="127"/>
      <c r="AG2170" s="127"/>
      <c r="AH2170" s="127"/>
      <c r="AI2170" s="127"/>
      <c r="AJ2170" s="127"/>
      <c r="AK2170" s="127"/>
      <c r="AL2170" s="127"/>
      <c r="AM2170" s="127"/>
      <c r="AN2170" s="127"/>
      <c r="AO2170" s="127"/>
      <c r="AP2170" s="127"/>
    </row>
    <row r="2171" spans="25:42" x14ac:dyDescent="0.2">
      <c r="Y2171" s="127"/>
      <c r="Z2171" s="127"/>
      <c r="AA2171" s="127"/>
      <c r="AB2171" s="127"/>
      <c r="AC2171" s="127"/>
      <c r="AD2171" s="127"/>
      <c r="AE2171" s="127"/>
      <c r="AF2171" s="127"/>
      <c r="AG2171" s="127"/>
      <c r="AH2171" s="127"/>
      <c r="AI2171" s="127"/>
      <c r="AJ2171" s="127"/>
      <c r="AK2171" s="127"/>
      <c r="AL2171" s="127"/>
      <c r="AM2171" s="127"/>
      <c r="AN2171" s="127"/>
      <c r="AO2171" s="127"/>
      <c r="AP2171" s="127"/>
    </row>
    <row r="2172" spans="25:42" x14ac:dyDescent="0.2">
      <c r="Y2172" s="127"/>
      <c r="Z2172" s="127"/>
      <c r="AA2172" s="127"/>
      <c r="AB2172" s="127"/>
      <c r="AC2172" s="127"/>
      <c r="AD2172" s="127"/>
      <c r="AE2172" s="127"/>
      <c r="AF2172" s="127"/>
      <c r="AG2172" s="127"/>
      <c r="AH2172" s="127"/>
      <c r="AI2172" s="127"/>
      <c r="AJ2172" s="127"/>
      <c r="AK2172" s="127"/>
      <c r="AL2172" s="127"/>
      <c r="AM2172" s="127"/>
      <c r="AN2172" s="127"/>
      <c r="AO2172" s="127"/>
      <c r="AP2172" s="127"/>
    </row>
    <row r="2173" spans="25:42" x14ac:dyDescent="0.2">
      <c r="Y2173" s="127"/>
      <c r="Z2173" s="127"/>
      <c r="AA2173" s="127"/>
      <c r="AB2173" s="127"/>
      <c r="AC2173" s="127"/>
      <c r="AD2173" s="127"/>
      <c r="AE2173" s="127"/>
      <c r="AF2173" s="127"/>
      <c r="AG2173" s="127"/>
      <c r="AH2173" s="127"/>
      <c r="AI2173" s="127"/>
      <c r="AJ2173" s="127"/>
      <c r="AK2173" s="127"/>
      <c r="AL2173" s="127"/>
      <c r="AM2173" s="127"/>
      <c r="AN2173" s="127"/>
      <c r="AO2173" s="127"/>
      <c r="AP2173" s="127"/>
    </row>
    <row r="2174" spans="25:42" x14ac:dyDescent="0.2">
      <c r="Y2174" s="127"/>
      <c r="Z2174" s="127"/>
      <c r="AA2174" s="127"/>
      <c r="AB2174" s="127"/>
      <c r="AC2174" s="127"/>
      <c r="AD2174" s="127"/>
      <c r="AE2174" s="127"/>
      <c r="AF2174" s="127"/>
      <c r="AG2174" s="127"/>
      <c r="AH2174" s="127"/>
      <c r="AI2174" s="127"/>
      <c r="AJ2174" s="127"/>
      <c r="AK2174" s="127"/>
      <c r="AL2174" s="127"/>
      <c r="AM2174" s="127"/>
      <c r="AN2174" s="127"/>
      <c r="AO2174" s="127"/>
      <c r="AP2174" s="127"/>
    </row>
    <row r="2175" spans="25:42" x14ac:dyDescent="0.2">
      <c r="Y2175" s="127"/>
      <c r="Z2175" s="127"/>
      <c r="AA2175" s="127"/>
      <c r="AB2175" s="127"/>
      <c r="AC2175" s="127"/>
      <c r="AD2175" s="127"/>
      <c r="AE2175" s="127"/>
      <c r="AF2175" s="127"/>
      <c r="AG2175" s="127"/>
      <c r="AH2175" s="127"/>
      <c r="AI2175" s="127"/>
      <c r="AJ2175" s="127"/>
      <c r="AK2175" s="127"/>
      <c r="AL2175" s="127"/>
      <c r="AM2175" s="127"/>
      <c r="AN2175" s="127"/>
      <c r="AO2175" s="127"/>
      <c r="AP2175" s="127"/>
    </row>
    <row r="2176" spans="25:42" x14ac:dyDescent="0.2">
      <c r="Y2176" s="127"/>
      <c r="Z2176" s="127"/>
      <c r="AA2176" s="127"/>
      <c r="AB2176" s="127"/>
      <c r="AC2176" s="127"/>
      <c r="AD2176" s="127"/>
      <c r="AE2176" s="127"/>
      <c r="AF2176" s="127"/>
      <c r="AG2176" s="127"/>
      <c r="AH2176" s="127"/>
      <c r="AI2176" s="127"/>
      <c r="AJ2176" s="127"/>
      <c r="AK2176" s="127"/>
      <c r="AL2176" s="127"/>
      <c r="AM2176" s="127"/>
      <c r="AN2176" s="127"/>
      <c r="AO2176" s="127"/>
      <c r="AP2176" s="127"/>
    </row>
    <row r="2177" spans="25:42" x14ac:dyDescent="0.2">
      <c r="Y2177" s="127"/>
      <c r="Z2177" s="127"/>
      <c r="AA2177" s="127"/>
      <c r="AB2177" s="127"/>
      <c r="AC2177" s="127"/>
      <c r="AD2177" s="127"/>
      <c r="AE2177" s="127"/>
      <c r="AF2177" s="127"/>
      <c r="AG2177" s="127"/>
      <c r="AH2177" s="127"/>
      <c r="AI2177" s="127"/>
      <c r="AJ2177" s="127"/>
      <c r="AK2177" s="127"/>
      <c r="AL2177" s="127"/>
      <c r="AM2177" s="127"/>
      <c r="AN2177" s="127"/>
      <c r="AO2177" s="127"/>
      <c r="AP2177" s="127"/>
    </row>
    <row r="2178" spans="25:42" x14ac:dyDescent="0.2">
      <c r="Y2178" s="127"/>
      <c r="Z2178" s="127"/>
      <c r="AA2178" s="127"/>
      <c r="AB2178" s="127"/>
      <c r="AC2178" s="127"/>
      <c r="AD2178" s="127"/>
      <c r="AE2178" s="127"/>
      <c r="AF2178" s="127"/>
      <c r="AG2178" s="127"/>
      <c r="AH2178" s="127"/>
      <c r="AI2178" s="127"/>
      <c r="AJ2178" s="127"/>
      <c r="AK2178" s="127"/>
      <c r="AL2178" s="127"/>
      <c r="AM2178" s="127"/>
      <c r="AN2178" s="127"/>
      <c r="AO2178" s="127"/>
      <c r="AP2178" s="127"/>
    </row>
    <row r="2179" spans="25:42" x14ac:dyDescent="0.2">
      <c r="Y2179" s="127"/>
      <c r="Z2179" s="127"/>
      <c r="AA2179" s="127"/>
      <c r="AB2179" s="127"/>
      <c r="AC2179" s="127"/>
      <c r="AD2179" s="127"/>
      <c r="AE2179" s="127"/>
      <c r="AF2179" s="127"/>
      <c r="AG2179" s="127"/>
      <c r="AH2179" s="127"/>
      <c r="AI2179" s="127"/>
      <c r="AJ2179" s="127"/>
      <c r="AK2179" s="127"/>
      <c r="AL2179" s="127"/>
      <c r="AM2179" s="127"/>
      <c r="AN2179" s="127"/>
      <c r="AO2179" s="127"/>
      <c r="AP2179" s="127"/>
    </row>
    <row r="2180" spans="25:42" x14ac:dyDescent="0.2">
      <c r="Y2180" s="127"/>
      <c r="Z2180" s="127"/>
      <c r="AA2180" s="127"/>
      <c r="AB2180" s="127"/>
      <c r="AC2180" s="127"/>
      <c r="AD2180" s="127"/>
      <c r="AE2180" s="127"/>
      <c r="AF2180" s="127"/>
      <c r="AG2180" s="127"/>
      <c r="AH2180" s="127"/>
      <c r="AI2180" s="127"/>
      <c r="AJ2180" s="127"/>
      <c r="AK2180" s="127"/>
      <c r="AL2180" s="127"/>
      <c r="AM2180" s="127"/>
      <c r="AN2180" s="127"/>
      <c r="AO2180" s="127"/>
      <c r="AP2180" s="127"/>
    </row>
    <row r="2181" spans="25:42" x14ac:dyDescent="0.2">
      <c r="Y2181" s="127"/>
      <c r="Z2181" s="127"/>
      <c r="AA2181" s="127"/>
      <c r="AB2181" s="127"/>
      <c r="AC2181" s="127"/>
      <c r="AD2181" s="127"/>
      <c r="AE2181" s="127"/>
      <c r="AF2181" s="127"/>
      <c r="AG2181" s="127"/>
      <c r="AH2181" s="127"/>
      <c r="AI2181" s="127"/>
      <c r="AJ2181" s="127"/>
      <c r="AK2181" s="127"/>
      <c r="AL2181" s="127"/>
      <c r="AM2181" s="127"/>
      <c r="AN2181" s="127"/>
      <c r="AO2181" s="127"/>
      <c r="AP2181" s="127"/>
    </row>
    <row r="2182" spans="25:42" x14ac:dyDescent="0.2">
      <c r="Y2182" s="127"/>
      <c r="Z2182" s="127"/>
      <c r="AA2182" s="127"/>
      <c r="AB2182" s="127"/>
      <c r="AC2182" s="127"/>
      <c r="AD2182" s="127"/>
      <c r="AE2182" s="127"/>
      <c r="AF2182" s="127"/>
      <c r="AG2182" s="127"/>
      <c r="AH2182" s="127"/>
      <c r="AI2182" s="127"/>
      <c r="AJ2182" s="127"/>
      <c r="AK2182" s="127"/>
      <c r="AL2182" s="127"/>
      <c r="AM2182" s="127"/>
      <c r="AN2182" s="127"/>
      <c r="AO2182" s="127"/>
      <c r="AP2182" s="127"/>
    </row>
    <row r="2183" spans="25:42" x14ac:dyDescent="0.2">
      <c r="Y2183" s="127"/>
      <c r="Z2183" s="127"/>
      <c r="AA2183" s="127"/>
      <c r="AB2183" s="127"/>
      <c r="AC2183" s="127"/>
      <c r="AD2183" s="127"/>
      <c r="AE2183" s="127"/>
      <c r="AF2183" s="127"/>
      <c r="AG2183" s="127"/>
      <c r="AH2183" s="127"/>
      <c r="AI2183" s="127"/>
      <c r="AJ2183" s="127"/>
      <c r="AK2183" s="127"/>
      <c r="AL2183" s="127"/>
      <c r="AM2183" s="127"/>
      <c r="AN2183" s="127"/>
      <c r="AO2183" s="127"/>
      <c r="AP2183" s="127"/>
    </row>
    <row r="2184" spans="25:42" x14ac:dyDescent="0.2">
      <c r="Y2184" s="127"/>
      <c r="Z2184" s="127"/>
      <c r="AA2184" s="127"/>
      <c r="AB2184" s="127"/>
      <c r="AC2184" s="127"/>
      <c r="AD2184" s="127"/>
      <c r="AE2184" s="127"/>
      <c r="AF2184" s="127"/>
      <c r="AG2184" s="127"/>
      <c r="AH2184" s="127"/>
      <c r="AI2184" s="127"/>
      <c r="AJ2184" s="127"/>
      <c r="AK2184" s="127"/>
      <c r="AL2184" s="127"/>
      <c r="AM2184" s="127"/>
      <c r="AN2184" s="127"/>
      <c r="AO2184" s="127"/>
      <c r="AP2184" s="127"/>
    </row>
    <row r="2185" spans="25:42" x14ac:dyDescent="0.2">
      <c r="Y2185" s="127"/>
      <c r="Z2185" s="127"/>
      <c r="AA2185" s="127"/>
      <c r="AB2185" s="127"/>
      <c r="AC2185" s="127"/>
      <c r="AD2185" s="127"/>
      <c r="AE2185" s="127"/>
      <c r="AF2185" s="127"/>
      <c r="AG2185" s="127"/>
      <c r="AH2185" s="127"/>
      <c r="AI2185" s="127"/>
      <c r="AJ2185" s="127"/>
      <c r="AK2185" s="127"/>
      <c r="AL2185" s="127"/>
      <c r="AM2185" s="127"/>
      <c r="AN2185" s="127"/>
      <c r="AO2185" s="127"/>
      <c r="AP2185" s="127"/>
    </row>
    <row r="2186" spans="25:42" x14ac:dyDescent="0.2">
      <c r="Y2186" s="127"/>
      <c r="Z2186" s="127"/>
      <c r="AA2186" s="127"/>
      <c r="AB2186" s="127"/>
      <c r="AC2186" s="127"/>
      <c r="AD2186" s="127"/>
      <c r="AE2186" s="127"/>
      <c r="AF2186" s="127"/>
      <c r="AG2186" s="127"/>
      <c r="AH2186" s="127"/>
      <c r="AI2186" s="127"/>
      <c r="AJ2186" s="127"/>
      <c r="AK2186" s="127"/>
      <c r="AL2186" s="127"/>
      <c r="AM2186" s="127"/>
      <c r="AN2186" s="127"/>
      <c r="AO2186" s="127"/>
      <c r="AP2186" s="127"/>
    </row>
    <row r="2187" spans="25:42" x14ac:dyDescent="0.2">
      <c r="Y2187" s="127"/>
      <c r="Z2187" s="127"/>
      <c r="AA2187" s="127"/>
      <c r="AB2187" s="127"/>
      <c r="AC2187" s="127"/>
      <c r="AD2187" s="127"/>
      <c r="AE2187" s="127"/>
      <c r="AF2187" s="127"/>
      <c r="AG2187" s="127"/>
      <c r="AH2187" s="127"/>
      <c r="AI2187" s="127"/>
      <c r="AJ2187" s="127"/>
      <c r="AK2187" s="127"/>
      <c r="AL2187" s="127"/>
      <c r="AM2187" s="127"/>
      <c r="AN2187" s="127"/>
      <c r="AO2187" s="127"/>
      <c r="AP2187" s="127"/>
    </row>
    <row r="2188" spans="25:42" x14ac:dyDescent="0.2">
      <c r="Y2188" s="127"/>
      <c r="Z2188" s="127"/>
      <c r="AA2188" s="127"/>
      <c r="AB2188" s="127"/>
      <c r="AC2188" s="127"/>
      <c r="AD2188" s="127"/>
      <c r="AE2188" s="127"/>
      <c r="AF2188" s="127"/>
      <c r="AG2188" s="127"/>
      <c r="AH2188" s="127"/>
      <c r="AI2188" s="127"/>
      <c r="AJ2188" s="127"/>
      <c r="AK2188" s="127"/>
      <c r="AL2188" s="127"/>
      <c r="AM2188" s="127"/>
      <c r="AN2188" s="127"/>
      <c r="AO2188" s="127"/>
      <c r="AP2188" s="127"/>
    </row>
    <row r="2189" spans="25:42" x14ac:dyDescent="0.2">
      <c r="Y2189" s="127"/>
      <c r="Z2189" s="127"/>
      <c r="AA2189" s="127"/>
      <c r="AB2189" s="127"/>
      <c r="AC2189" s="127"/>
      <c r="AD2189" s="127"/>
      <c r="AE2189" s="127"/>
      <c r="AF2189" s="127"/>
      <c r="AG2189" s="127"/>
      <c r="AH2189" s="127"/>
      <c r="AI2189" s="127"/>
      <c r="AJ2189" s="127"/>
      <c r="AK2189" s="127"/>
      <c r="AL2189" s="127"/>
      <c r="AM2189" s="127"/>
      <c r="AN2189" s="127"/>
      <c r="AO2189" s="127"/>
      <c r="AP2189" s="127"/>
    </row>
    <row r="2190" spans="25:42" x14ac:dyDescent="0.2">
      <c r="Y2190" s="127"/>
      <c r="Z2190" s="127"/>
      <c r="AA2190" s="127"/>
      <c r="AB2190" s="127"/>
      <c r="AC2190" s="127"/>
      <c r="AD2190" s="127"/>
      <c r="AE2190" s="127"/>
      <c r="AF2190" s="127"/>
      <c r="AG2190" s="127"/>
      <c r="AH2190" s="127"/>
      <c r="AI2190" s="127"/>
      <c r="AJ2190" s="127"/>
      <c r="AK2190" s="127"/>
      <c r="AL2190" s="127"/>
      <c r="AM2190" s="127"/>
      <c r="AN2190" s="127"/>
      <c r="AO2190" s="127"/>
      <c r="AP2190" s="127"/>
    </row>
    <row r="2191" spans="25:42" x14ac:dyDescent="0.2">
      <c r="Y2191" s="127"/>
      <c r="Z2191" s="127"/>
      <c r="AA2191" s="127"/>
      <c r="AB2191" s="127"/>
      <c r="AC2191" s="127"/>
      <c r="AD2191" s="127"/>
      <c r="AE2191" s="127"/>
      <c r="AF2191" s="127"/>
      <c r="AG2191" s="127"/>
      <c r="AH2191" s="127"/>
      <c r="AI2191" s="127"/>
      <c r="AJ2191" s="127"/>
      <c r="AK2191" s="127"/>
      <c r="AL2191" s="127"/>
      <c r="AM2191" s="127"/>
      <c r="AN2191" s="127"/>
      <c r="AO2191" s="127"/>
      <c r="AP2191" s="127"/>
    </row>
    <row r="2192" spans="25:42" x14ac:dyDescent="0.2">
      <c r="Y2192" s="127"/>
      <c r="Z2192" s="127"/>
      <c r="AA2192" s="127"/>
      <c r="AB2192" s="127"/>
      <c r="AC2192" s="127"/>
      <c r="AD2192" s="127"/>
      <c r="AE2192" s="127"/>
      <c r="AF2192" s="127"/>
      <c r="AG2192" s="127"/>
      <c r="AH2192" s="127"/>
      <c r="AI2192" s="127"/>
      <c r="AJ2192" s="127"/>
      <c r="AK2192" s="127"/>
      <c r="AL2192" s="127"/>
      <c r="AM2192" s="127"/>
      <c r="AN2192" s="127"/>
      <c r="AO2192" s="127"/>
      <c r="AP2192" s="127"/>
    </row>
    <row r="2193" spans="25:42" x14ac:dyDescent="0.2">
      <c r="Y2193" s="127"/>
      <c r="Z2193" s="127"/>
      <c r="AA2193" s="127"/>
      <c r="AB2193" s="127"/>
      <c r="AC2193" s="127"/>
      <c r="AD2193" s="127"/>
      <c r="AE2193" s="127"/>
      <c r="AF2193" s="127"/>
      <c r="AG2193" s="127"/>
      <c r="AH2193" s="127"/>
      <c r="AI2193" s="127"/>
      <c r="AJ2193" s="127"/>
      <c r="AK2193" s="127"/>
      <c r="AL2193" s="127"/>
      <c r="AM2193" s="127"/>
      <c r="AN2193" s="127"/>
      <c r="AO2193" s="127"/>
      <c r="AP2193" s="127"/>
    </row>
    <row r="2194" spans="25:42" x14ac:dyDescent="0.2">
      <c r="Y2194" s="127"/>
      <c r="Z2194" s="127"/>
      <c r="AA2194" s="127"/>
      <c r="AB2194" s="127"/>
      <c r="AC2194" s="127"/>
      <c r="AD2194" s="127"/>
      <c r="AE2194" s="127"/>
      <c r="AF2194" s="127"/>
      <c r="AG2194" s="127"/>
      <c r="AH2194" s="127"/>
      <c r="AI2194" s="127"/>
      <c r="AJ2194" s="127"/>
      <c r="AK2194" s="127"/>
      <c r="AL2194" s="127"/>
      <c r="AM2194" s="127"/>
      <c r="AN2194" s="127"/>
      <c r="AO2194" s="127"/>
      <c r="AP2194" s="127"/>
    </row>
    <row r="2195" spans="25:42" x14ac:dyDescent="0.2">
      <c r="Y2195" s="127"/>
      <c r="Z2195" s="127"/>
      <c r="AA2195" s="127"/>
      <c r="AB2195" s="127"/>
      <c r="AC2195" s="127"/>
      <c r="AD2195" s="127"/>
      <c r="AE2195" s="127"/>
      <c r="AF2195" s="127"/>
      <c r="AG2195" s="127"/>
      <c r="AH2195" s="127"/>
      <c r="AI2195" s="127"/>
      <c r="AJ2195" s="127"/>
      <c r="AK2195" s="127"/>
      <c r="AL2195" s="127"/>
      <c r="AM2195" s="127"/>
      <c r="AN2195" s="127"/>
      <c r="AO2195" s="127"/>
      <c r="AP2195" s="127"/>
    </row>
    <row r="2196" spans="25:42" x14ac:dyDescent="0.2">
      <c r="Y2196" s="127"/>
      <c r="Z2196" s="127"/>
      <c r="AA2196" s="127"/>
      <c r="AB2196" s="127"/>
      <c r="AC2196" s="127"/>
      <c r="AD2196" s="127"/>
      <c r="AE2196" s="127"/>
      <c r="AF2196" s="127"/>
      <c r="AG2196" s="127"/>
      <c r="AH2196" s="127"/>
      <c r="AI2196" s="127"/>
      <c r="AJ2196" s="127"/>
      <c r="AK2196" s="127"/>
      <c r="AL2196" s="127"/>
      <c r="AM2196" s="127"/>
      <c r="AN2196" s="127"/>
      <c r="AO2196" s="127"/>
      <c r="AP2196" s="127"/>
    </row>
    <row r="2197" spans="25:42" x14ac:dyDescent="0.2">
      <c r="Y2197" s="127"/>
      <c r="Z2197" s="127"/>
      <c r="AA2197" s="127"/>
      <c r="AB2197" s="127"/>
      <c r="AC2197" s="127"/>
      <c r="AD2197" s="127"/>
      <c r="AE2197" s="127"/>
      <c r="AF2197" s="127"/>
      <c r="AG2197" s="127"/>
      <c r="AH2197" s="127"/>
      <c r="AI2197" s="127"/>
      <c r="AJ2197" s="127"/>
      <c r="AK2197" s="127"/>
      <c r="AL2197" s="127"/>
      <c r="AM2197" s="127"/>
      <c r="AN2197" s="127"/>
      <c r="AO2197" s="127"/>
      <c r="AP2197" s="127"/>
    </row>
    <row r="2198" spans="25:42" x14ac:dyDescent="0.2">
      <c r="Y2198" s="127"/>
      <c r="Z2198" s="127"/>
      <c r="AA2198" s="127"/>
      <c r="AB2198" s="127"/>
      <c r="AC2198" s="127"/>
      <c r="AD2198" s="127"/>
      <c r="AE2198" s="127"/>
      <c r="AF2198" s="127"/>
      <c r="AG2198" s="127"/>
      <c r="AH2198" s="127"/>
      <c r="AI2198" s="127"/>
      <c r="AJ2198" s="127"/>
      <c r="AK2198" s="127"/>
      <c r="AL2198" s="127"/>
      <c r="AM2198" s="127"/>
      <c r="AN2198" s="127"/>
      <c r="AO2198" s="127"/>
      <c r="AP2198" s="127"/>
    </row>
    <row r="2199" spans="25:42" x14ac:dyDescent="0.2">
      <c r="Y2199" s="127"/>
      <c r="Z2199" s="127"/>
      <c r="AA2199" s="127"/>
      <c r="AB2199" s="127"/>
      <c r="AC2199" s="127"/>
      <c r="AD2199" s="127"/>
      <c r="AE2199" s="127"/>
      <c r="AF2199" s="127"/>
      <c r="AG2199" s="127"/>
      <c r="AH2199" s="127"/>
      <c r="AI2199" s="127"/>
      <c r="AJ2199" s="127"/>
      <c r="AK2199" s="127"/>
      <c r="AL2199" s="127"/>
      <c r="AM2199" s="127"/>
      <c r="AN2199" s="127"/>
      <c r="AO2199" s="127"/>
      <c r="AP2199" s="127"/>
    </row>
    <row r="2200" spans="25:42" x14ac:dyDescent="0.2">
      <c r="Y2200" s="127"/>
      <c r="Z2200" s="127"/>
      <c r="AA2200" s="127"/>
      <c r="AB2200" s="127"/>
      <c r="AC2200" s="127"/>
      <c r="AD2200" s="127"/>
      <c r="AE2200" s="127"/>
      <c r="AF2200" s="127"/>
      <c r="AG2200" s="127"/>
      <c r="AH2200" s="127"/>
      <c r="AI2200" s="127"/>
      <c r="AJ2200" s="127"/>
      <c r="AK2200" s="127"/>
      <c r="AL2200" s="127"/>
      <c r="AM2200" s="127"/>
      <c r="AN2200" s="127"/>
      <c r="AO2200" s="127"/>
      <c r="AP2200" s="127"/>
    </row>
    <row r="2201" spans="25:42" x14ac:dyDescent="0.2">
      <c r="Y2201" s="127"/>
      <c r="Z2201" s="127"/>
      <c r="AA2201" s="127"/>
      <c r="AB2201" s="127"/>
      <c r="AC2201" s="127"/>
      <c r="AD2201" s="127"/>
      <c r="AE2201" s="127"/>
      <c r="AF2201" s="127"/>
      <c r="AG2201" s="127"/>
      <c r="AH2201" s="127"/>
      <c r="AI2201" s="127"/>
      <c r="AJ2201" s="127"/>
      <c r="AK2201" s="127"/>
      <c r="AL2201" s="127"/>
      <c r="AM2201" s="127"/>
      <c r="AN2201" s="127"/>
      <c r="AO2201" s="127"/>
      <c r="AP2201" s="127"/>
    </row>
    <row r="2202" spans="25:42" x14ac:dyDescent="0.2">
      <c r="Y2202" s="127"/>
      <c r="Z2202" s="127"/>
      <c r="AA2202" s="127"/>
      <c r="AB2202" s="127"/>
      <c r="AC2202" s="127"/>
      <c r="AD2202" s="127"/>
      <c r="AE2202" s="127"/>
      <c r="AF2202" s="127"/>
      <c r="AG2202" s="127"/>
      <c r="AH2202" s="127"/>
      <c r="AI2202" s="127"/>
      <c r="AJ2202" s="127"/>
      <c r="AK2202" s="127"/>
      <c r="AL2202" s="127"/>
      <c r="AM2202" s="127"/>
      <c r="AN2202" s="127"/>
      <c r="AO2202" s="127"/>
      <c r="AP2202" s="127"/>
    </row>
    <row r="2203" spans="25:42" x14ac:dyDescent="0.2">
      <c r="Y2203" s="127"/>
      <c r="Z2203" s="127"/>
      <c r="AA2203" s="127"/>
      <c r="AB2203" s="127"/>
      <c r="AC2203" s="127"/>
      <c r="AD2203" s="127"/>
      <c r="AE2203" s="127"/>
      <c r="AF2203" s="127"/>
      <c r="AG2203" s="127"/>
      <c r="AH2203" s="127"/>
      <c r="AI2203" s="127"/>
      <c r="AJ2203" s="127"/>
      <c r="AK2203" s="127"/>
      <c r="AL2203" s="127"/>
      <c r="AM2203" s="127"/>
      <c r="AN2203" s="127"/>
      <c r="AO2203" s="127"/>
      <c r="AP2203" s="127"/>
    </row>
    <row r="2204" spans="25:42" x14ac:dyDescent="0.2">
      <c r="Y2204" s="127"/>
      <c r="Z2204" s="127"/>
      <c r="AA2204" s="127"/>
      <c r="AB2204" s="127"/>
      <c r="AC2204" s="127"/>
      <c r="AD2204" s="127"/>
      <c r="AE2204" s="127"/>
      <c r="AF2204" s="127"/>
      <c r="AG2204" s="127"/>
      <c r="AH2204" s="127"/>
      <c r="AI2204" s="127"/>
      <c r="AJ2204" s="127"/>
      <c r="AK2204" s="127"/>
      <c r="AL2204" s="127"/>
      <c r="AM2204" s="127"/>
      <c r="AN2204" s="127"/>
      <c r="AO2204" s="127"/>
      <c r="AP2204" s="127"/>
    </row>
    <row r="2205" spans="25:42" x14ac:dyDescent="0.2">
      <c r="Y2205" s="127"/>
      <c r="Z2205" s="127"/>
      <c r="AA2205" s="127"/>
      <c r="AB2205" s="127"/>
      <c r="AC2205" s="127"/>
      <c r="AD2205" s="127"/>
      <c r="AE2205" s="127"/>
      <c r="AF2205" s="127"/>
      <c r="AG2205" s="127"/>
      <c r="AH2205" s="127"/>
      <c r="AI2205" s="127"/>
      <c r="AJ2205" s="127"/>
      <c r="AK2205" s="127"/>
      <c r="AL2205" s="127"/>
      <c r="AM2205" s="127"/>
      <c r="AN2205" s="127"/>
      <c r="AO2205" s="127"/>
      <c r="AP2205" s="127"/>
    </row>
    <row r="2206" spans="25:42" x14ac:dyDescent="0.2">
      <c r="Y2206" s="127"/>
      <c r="Z2206" s="127"/>
      <c r="AA2206" s="127"/>
      <c r="AB2206" s="127"/>
      <c r="AC2206" s="127"/>
      <c r="AD2206" s="127"/>
      <c r="AE2206" s="127"/>
      <c r="AF2206" s="127"/>
      <c r="AG2206" s="127"/>
      <c r="AH2206" s="127"/>
      <c r="AI2206" s="127"/>
      <c r="AJ2206" s="127"/>
      <c r="AK2206" s="127"/>
      <c r="AL2206" s="127"/>
      <c r="AM2206" s="127"/>
      <c r="AN2206" s="127"/>
      <c r="AO2206" s="127"/>
      <c r="AP2206" s="127"/>
    </row>
    <row r="2207" spans="25:42" x14ac:dyDescent="0.2">
      <c r="Y2207" s="127"/>
      <c r="Z2207" s="127"/>
      <c r="AA2207" s="127"/>
      <c r="AB2207" s="127"/>
      <c r="AC2207" s="127"/>
      <c r="AD2207" s="127"/>
      <c r="AE2207" s="127"/>
      <c r="AF2207" s="127"/>
      <c r="AG2207" s="127"/>
      <c r="AH2207" s="127"/>
      <c r="AI2207" s="127"/>
      <c r="AJ2207" s="127"/>
      <c r="AK2207" s="127"/>
      <c r="AL2207" s="127"/>
      <c r="AM2207" s="127"/>
      <c r="AN2207" s="127"/>
      <c r="AO2207" s="127"/>
      <c r="AP2207" s="127"/>
    </row>
    <row r="2208" spans="25:42" x14ac:dyDescent="0.2">
      <c r="Y2208" s="127"/>
      <c r="Z2208" s="127"/>
      <c r="AA2208" s="127"/>
      <c r="AB2208" s="127"/>
      <c r="AC2208" s="127"/>
      <c r="AD2208" s="127"/>
      <c r="AE2208" s="127"/>
      <c r="AF2208" s="127"/>
      <c r="AG2208" s="127"/>
      <c r="AH2208" s="127"/>
      <c r="AI2208" s="127"/>
      <c r="AJ2208" s="127"/>
      <c r="AK2208" s="127"/>
      <c r="AL2208" s="127"/>
      <c r="AM2208" s="127"/>
      <c r="AN2208" s="127"/>
      <c r="AO2208" s="127"/>
      <c r="AP2208" s="127"/>
    </row>
    <row r="2209" spans="25:42" x14ac:dyDescent="0.2">
      <c r="Y2209" s="127"/>
      <c r="Z2209" s="127"/>
      <c r="AA2209" s="127"/>
      <c r="AB2209" s="127"/>
      <c r="AC2209" s="127"/>
      <c r="AD2209" s="127"/>
      <c r="AE2209" s="127"/>
      <c r="AF2209" s="127"/>
      <c r="AG2209" s="127"/>
      <c r="AH2209" s="127"/>
      <c r="AI2209" s="127"/>
      <c r="AJ2209" s="127"/>
      <c r="AK2209" s="127"/>
      <c r="AL2209" s="127"/>
      <c r="AM2209" s="127"/>
      <c r="AN2209" s="127"/>
      <c r="AO2209" s="127"/>
      <c r="AP2209" s="127"/>
    </row>
    <row r="2210" spans="25:42" x14ac:dyDescent="0.2">
      <c r="Y2210" s="127"/>
      <c r="Z2210" s="127"/>
      <c r="AA2210" s="127"/>
      <c r="AB2210" s="127"/>
      <c r="AC2210" s="127"/>
      <c r="AD2210" s="127"/>
      <c r="AE2210" s="127"/>
      <c r="AF2210" s="127"/>
      <c r="AG2210" s="127"/>
      <c r="AH2210" s="127"/>
      <c r="AI2210" s="127"/>
      <c r="AJ2210" s="127"/>
      <c r="AK2210" s="127"/>
      <c r="AL2210" s="127"/>
      <c r="AM2210" s="127"/>
      <c r="AN2210" s="127"/>
      <c r="AO2210" s="127"/>
      <c r="AP2210" s="127"/>
    </row>
    <row r="2211" spans="25:42" x14ac:dyDescent="0.2">
      <c r="Y2211" s="127"/>
      <c r="Z2211" s="127"/>
      <c r="AA2211" s="127"/>
      <c r="AB2211" s="127"/>
      <c r="AC2211" s="127"/>
      <c r="AD2211" s="127"/>
      <c r="AE2211" s="127"/>
      <c r="AF2211" s="127"/>
      <c r="AG2211" s="127"/>
      <c r="AH2211" s="127"/>
      <c r="AI2211" s="127"/>
      <c r="AJ2211" s="127"/>
      <c r="AK2211" s="127"/>
      <c r="AL2211" s="127"/>
      <c r="AM2211" s="127"/>
      <c r="AN2211" s="127"/>
      <c r="AO2211" s="127"/>
      <c r="AP2211" s="127"/>
    </row>
    <row r="2212" spans="25:42" x14ac:dyDescent="0.2">
      <c r="Y2212" s="127"/>
      <c r="Z2212" s="127"/>
      <c r="AA2212" s="127"/>
      <c r="AB2212" s="127"/>
      <c r="AC2212" s="127"/>
      <c r="AD2212" s="127"/>
      <c r="AE2212" s="127"/>
      <c r="AF2212" s="127"/>
      <c r="AG2212" s="127"/>
      <c r="AH2212" s="127"/>
      <c r="AI2212" s="127"/>
      <c r="AJ2212" s="127"/>
      <c r="AK2212" s="127"/>
      <c r="AL2212" s="127"/>
      <c r="AM2212" s="127"/>
      <c r="AN2212" s="127"/>
      <c r="AO2212" s="127"/>
      <c r="AP2212" s="127"/>
    </row>
    <row r="2213" spans="25:42" x14ac:dyDescent="0.2">
      <c r="Y2213" s="127"/>
      <c r="Z2213" s="127"/>
      <c r="AA2213" s="127"/>
      <c r="AB2213" s="127"/>
      <c r="AC2213" s="127"/>
      <c r="AD2213" s="127"/>
      <c r="AE2213" s="127"/>
      <c r="AF2213" s="127"/>
      <c r="AG2213" s="127"/>
      <c r="AH2213" s="127"/>
      <c r="AI2213" s="127"/>
      <c r="AJ2213" s="127"/>
      <c r="AK2213" s="127"/>
      <c r="AL2213" s="127"/>
      <c r="AM2213" s="127"/>
      <c r="AN2213" s="127"/>
      <c r="AO2213" s="127"/>
      <c r="AP2213" s="127"/>
    </row>
    <row r="2214" spans="25:42" x14ac:dyDescent="0.2">
      <c r="Y2214" s="127"/>
      <c r="Z2214" s="127"/>
      <c r="AA2214" s="127"/>
      <c r="AB2214" s="127"/>
      <c r="AC2214" s="127"/>
      <c r="AD2214" s="127"/>
      <c r="AE2214" s="127"/>
      <c r="AF2214" s="127"/>
      <c r="AG2214" s="127"/>
      <c r="AH2214" s="127"/>
      <c r="AI2214" s="127"/>
      <c r="AJ2214" s="127"/>
      <c r="AK2214" s="127"/>
      <c r="AL2214" s="127"/>
      <c r="AM2214" s="127"/>
      <c r="AN2214" s="127"/>
      <c r="AO2214" s="127"/>
      <c r="AP2214" s="127"/>
    </row>
    <row r="2215" spans="25:42" x14ac:dyDescent="0.2">
      <c r="Y2215" s="127"/>
      <c r="Z2215" s="127"/>
      <c r="AA2215" s="127"/>
      <c r="AB2215" s="127"/>
      <c r="AC2215" s="127"/>
      <c r="AD2215" s="127"/>
      <c r="AE2215" s="127"/>
      <c r="AF2215" s="127"/>
      <c r="AG2215" s="127"/>
      <c r="AH2215" s="127"/>
      <c r="AI2215" s="127"/>
      <c r="AJ2215" s="127"/>
      <c r="AK2215" s="127"/>
      <c r="AL2215" s="127"/>
      <c r="AM2215" s="127"/>
      <c r="AN2215" s="127"/>
      <c r="AO2215" s="127"/>
      <c r="AP2215" s="127"/>
    </row>
    <row r="2216" spans="25:42" x14ac:dyDescent="0.2">
      <c r="Y2216" s="127"/>
      <c r="Z2216" s="127"/>
      <c r="AA2216" s="127"/>
      <c r="AB2216" s="127"/>
      <c r="AC2216" s="127"/>
      <c r="AD2216" s="127"/>
      <c r="AE2216" s="127"/>
      <c r="AF2216" s="127"/>
      <c r="AG2216" s="127"/>
      <c r="AH2216" s="127"/>
      <c r="AI2216" s="127"/>
      <c r="AJ2216" s="127"/>
      <c r="AK2216" s="127"/>
      <c r="AL2216" s="127"/>
      <c r="AM2216" s="127"/>
      <c r="AN2216" s="127"/>
      <c r="AO2216" s="127"/>
      <c r="AP2216" s="127"/>
    </row>
    <row r="2217" spans="25:42" x14ac:dyDescent="0.2">
      <c r="Y2217" s="127"/>
      <c r="Z2217" s="127"/>
      <c r="AA2217" s="127"/>
      <c r="AB2217" s="127"/>
      <c r="AC2217" s="127"/>
      <c r="AD2217" s="127"/>
      <c r="AE2217" s="127"/>
      <c r="AF2217" s="127"/>
      <c r="AG2217" s="127"/>
      <c r="AH2217" s="127"/>
      <c r="AI2217" s="127"/>
      <c r="AJ2217" s="127"/>
      <c r="AK2217" s="127"/>
      <c r="AL2217" s="127"/>
      <c r="AM2217" s="127"/>
      <c r="AN2217" s="127"/>
      <c r="AO2217" s="127"/>
      <c r="AP2217" s="127"/>
    </row>
    <row r="2218" spans="25:42" x14ac:dyDescent="0.2">
      <c r="Y2218" s="127"/>
      <c r="Z2218" s="127"/>
      <c r="AA2218" s="127"/>
      <c r="AB2218" s="127"/>
      <c r="AC2218" s="127"/>
      <c r="AD2218" s="127"/>
      <c r="AE2218" s="127"/>
      <c r="AF2218" s="127"/>
      <c r="AG2218" s="127"/>
      <c r="AH2218" s="127"/>
      <c r="AI2218" s="127"/>
      <c r="AJ2218" s="127"/>
      <c r="AK2218" s="127"/>
      <c r="AL2218" s="127"/>
      <c r="AM2218" s="127"/>
      <c r="AN2218" s="127"/>
      <c r="AO2218" s="127"/>
      <c r="AP2218" s="127"/>
    </row>
    <row r="2219" spans="25:42" x14ac:dyDescent="0.2">
      <c r="Y2219" s="127"/>
      <c r="Z2219" s="127"/>
      <c r="AA2219" s="127"/>
      <c r="AB2219" s="127"/>
      <c r="AC2219" s="127"/>
      <c r="AD2219" s="127"/>
      <c r="AE2219" s="127"/>
      <c r="AF2219" s="127"/>
      <c r="AG2219" s="127"/>
      <c r="AH2219" s="127"/>
      <c r="AI2219" s="127"/>
      <c r="AJ2219" s="127"/>
      <c r="AK2219" s="127"/>
      <c r="AL2219" s="127"/>
      <c r="AM2219" s="127"/>
      <c r="AN2219" s="127"/>
      <c r="AO2219" s="127"/>
      <c r="AP2219" s="127"/>
    </row>
    <row r="2220" spans="25:42" x14ac:dyDescent="0.2">
      <c r="Y2220" s="127"/>
      <c r="Z2220" s="127"/>
      <c r="AA2220" s="127"/>
      <c r="AB2220" s="127"/>
      <c r="AC2220" s="127"/>
      <c r="AD2220" s="127"/>
      <c r="AE2220" s="127"/>
      <c r="AF2220" s="127"/>
      <c r="AG2220" s="127"/>
      <c r="AH2220" s="127"/>
      <c r="AI2220" s="127"/>
      <c r="AJ2220" s="127"/>
      <c r="AK2220" s="127"/>
      <c r="AL2220" s="127"/>
      <c r="AM2220" s="127"/>
      <c r="AN2220" s="127"/>
      <c r="AO2220" s="127"/>
      <c r="AP2220" s="127"/>
    </row>
    <row r="2221" spans="25:42" x14ac:dyDescent="0.2">
      <c r="Y2221" s="127"/>
      <c r="Z2221" s="127"/>
      <c r="AA2221" s="127"/>
      <c r="AB2221" s="127"/>
      <c r="AC2221" s="127"/>
      <c r="AD2221" s="127"/>
      <c r="AE2221" s="127"/>
      <c r="AF2221" s="127"/>
      <c r="AG2221" s="127"/>
      <c r="AH2221" s="127"/>
      <c r="AI2221" s="127"/>
      <c r="AJ2221" s="127"/>
      <c r="AK2221" s="127"/>
      <c r="AL2221" s="127"/>
      <c r="AM2221" s="127"/>
      <c r="AN2221" s="127"/>
      <c r="AO2221" s="127"/>
      <c r="AP2221" s="127"/>
    </row>
    <row r="2222" spans="25:42" x14ac:dyDescent="0.2">
      <c r="Y2222" s="127"/>
      <c r="Z2222" s="127"/>
      <c r="AA2222" s="127"/>
      <c r="AB2222" s="127"/>
      <c r="AC2222" s="127"/>
      <c r="AD2222" s="127"/>
      <c r="AE2222" s="127"/>
      <c r="AF2222" s="127"/>
      <c r="AG2222" s="127"/>
      <c r="AH2222" s="127"/>
      <c r="AI2222" s="127"/>
      <c r="AJ2222" s="127"/>
      <c r="AK2222" s="127"/>
      <c r="AL2222" s="127"/>
      <c r="AM2222" s="127"/>
      <c r="AN2222" s="127"/>
      <c r="AO2222" s="127"/>
      <c r="AP2222" s="127"/>
    </row>
    <row r="2223" spans="25:42" x14ac:dyDescent="0.2">
      <c r="Y2223" s="127"/>
      <c r="Z2223" s="127"/>
      <c r="AA2223" s="127"/>
      <c r="AB2223" s="127"/>
      <c r="AC2223" s="127"/>
      <c r="AD2223" s="127"/>
      <c r="AE2223" s="127"/>
      <c r="AF2223" s="127"/>
      <c r="AG2223" s="127"/>
      <c r="AH2223" s="127"/>
      <c r="AI2223" s="127"/>
      <c r="AJ2223" s="127"/>
      <c r="AK2223" s="127"/>
      <c r="AL2223" s="127"/>
      <c r="AM2223" s="127"/>
      <c r="AN2223" s="127"/>
      <c r="AO2223" s="127"/>
      <c r="AP2223" s="127"/>
    </row>
    <row r="2224" spans="25:42" x14ac:dyDescent="0.2">
      <c r="Y2224" s="127"/>
      <c r="Z2224" s="127"/>
      <c r="AA2224" s="127"/>
      <c r="AB2224" s="127"/>
      <c r="AC2224" s="127"/>
      <c r="AD2224" s="127"/>
      <c r="AE2224" s="127"/>
      <c r="AF2224" s="127"/>
      <c r="AG2224" s="127"/>
      <c r="AH2224" s="127"/>
      <c r="AI2224" s="127"/>
      <c r="AJ2224" s="127"/>
      <c r="AK2224" s="127"/>
      <c r="AL2224" s="127"/>
      <c r="AM2224" s="127"/>
      <c r="AN2224" s="127"/>
      <c r="AO2224" s="127"/>
      <c r="AP2224" s="127"/>
    </row>
    <row r="2225" spans="25:42" x14ac:dyDescent="0.2">
      <c r="Y2225" s="127"/>
      <c r="Z2225" s="127"/>
      <c r="AA2225" s="127"/>
      <c r="AB2225" s="127"/>
      <c r="AC2225" s="127"/>
      <c r="AD2225" s="127"/>
      <c r="AE2225" s="127"/>
      <c r="AF2225" s="127"/>
      <c r="AG2225" s="127"/>
      <c r="AH2225" s="127"/>
      <c r="AI2225" s="127"/>
      <c r="AJ2225" s="127"/>
      <c r="AK2225" s="127"/>
      <c r="AL2225" s="127"/>
      <c r="AM2225" s="127"/>
      <c r="AN2225" s="127"/>
      <c r="AO2225" s="127"/>
      <c r="AP2225" s="127"/>
    </row>
    <row r="2226" spans="25:42" x14ac:dyDescent="0.2">
      <c r="Y2226" s="127"/>
      <c r="Z2226" s="127"/>
      <c r="AA2226" s="127"/>
      <c r="AB2226" s="127"/>
      <c r="AC2226" s="127"/>
      <c r="AD2226" s="127"/>
      <c r="AE2226" s="127"/>
      <c r="AF2226" s="127"/>
      <c r="AG2226" s="127"/>
      <c r="AH2226" s="127"/>
      <c r="AI2226" s="127"/>
      <c r="AJ2226" s="127"/>
      <c r="AK2226" s="127"/>
      <c r="AL2226" s="127"/>
      <c r="AM2226" s="127"/>
      <c r="AN2226" s="127"/>
      <c r="AO2226" s="127"/>
      <c r="AP2226" s="127"/>
    </row>
    <row r="2227" spans="25:42" x14ac:dyDescent="0.2">
      <c r="Y2227" s="127"/>
      <c r="Z2227" s="127"/>
      <c r="AA2227" s="127"/>
      <c r="AB2227" s="127"/>
      <c r="AC2227" s="127"/>
      <c r="AD2227" s="127"/>
      <c r="AE2227" s="127"/>
      <c r="AF2227" s="127"/>
      <c r="AG2227" s="127"/>
      <c r="AH2227" s="127"/>
      <c r="AI2227" s="127"/>
      <c r="AJ2227" s="127"/>
      <c r="AK2227" s="127"/>
      <c r="AL2227" s="127"/>
      <c r="AM2227" s="127"/>
      <c r="AN2227" s="127"/>
      <c r="AO2227" s="127"/>
      <c r="AP2227" s="127"/>
    </row>
    <row r="2228" spans="25:42" x14ac:dyDescent="0.2">
      <c r="Y2228" s="127"/>
      <c r="Z2228" s="127"/>
      <c r="AA2228" s="127"/>
      <c r="AB2228" s="127"/>
      <c r="AC2228" s="127"/>
      <c r="AD2228" s="127"/>
      <c r="AE2228" s="127"/>
      <c r="AF2228" s="127"/>
      <c r="AG2228" s="127"/>
      <c r="AH2228" s="127"/>
      <c r="AI2228" s="127"/>
      <c r="AJ2228" s="127"/>
      <c r="AK2228" s="127"/>
      <c r="AL2228" s="127"/>
      <c r="AM2228" s="127"/>
      <c r="AN2228" s="127"/>
      <c r="AO2228" s="127"/>
      <c r="AP2228" s="127"/>
    </row>
    <row r="2229" spans="25:42" x14ac:dyDescent="0.2">
      <c r="Y2229" s="127"/>
      <c r="Z2229" s="127"/>
      <c r="AA2229" s="127"/>
      <c r="AB2229" s="127"/>
      <c r="AC2229" s="127"/>
      <c r="AD2229" s="127"/>
      <c r="AE2229" s="127"/>
      <c r="AF2229" s="127"/>
      <c r="AG2229" s="127"/>
      <c r="AH2229" s="127"/>
      <c r="AI2229" s="127"/>
      <c r="AJ2229" s="127"/>
      <c r="AK2229" s="127"/>
      <c r="AL2229" s="127"/>
      <c r="AM2229" s="127"/>
      <c r="AN2229" s="127"/>
      <c r="AO2229" s="127"/>
      <c r="AP2229" s="127"/>
    </row>
    <row r="2230" spans="25:42" x14ac:dyDescent="0.2">
      <c r="Y2230" s="127"/>
      <c r="Z2230" s="127"/>
      <c r="AA2230" s="127"/>
      <c r="AB2230" s="127"/>
      <c r="AC2230" s="127"/>
      <c r="AD2230" s="127"/>
      <c r="AE2230" s="127"/>
      <c r="AF2230" s="127"/>
      <c r="AG2230" s="127"/>
      <c r="AH2230" s="127"/>
      <c r="AI2230" s="127"/>
      <c r="AJ2230" s="127"/>
      <c r="AK2230" s="127"/>
      <c r="AL2230" s="127"/>
      <c r="AM2230" s="127"/>
      <c r="AN2230" s="127"/>
      <c r="AO2230" s="127"/>
      <c r="AP2230" s="127"/>
    </row>
    <row r="2231" spans="25:42" x14ac:dyDescent="0.2">
      <c r="Y2231" s="127"/>
      <c r="Z2231" s="127"/>
      <c r="AA2231" s="127"/>
      <c r="AB2231" s="127"/>
      <c r="AC2231" s="127"/>
      <c r="AD2231" s="127"/>
      <c r="AE2231" s="127"/>
      <c r="AF2231" s="127"/>
      <c r="AG2231" s="127"/>
      <c r="AH2231" s="127"/>
      <c r="AI2231" s="127"/>
      <c r="AJ2231" s="127"/>
      <c r="AK2231" s="127"/>
      <c r="AL2231" s="127"/>
      <c r="AM2231" s="127"/>
      <c r="AN2231" s="127"/>
      <c r="AO2231" s="127"/>
      <c r="AP2231" s="127"/>
    </row>
    <row r="2232" spans="25:42" x14ac:dyDescent="0.2">
      <c r="Y2232" s="127"/>
      <c r="Z2232" s="127"/>
      <c r="AA2232" s="127"/>
      <c r="AB2232" s="127"/>
      <c r="AC2232" s="127"/>
      <c r="AD2232" s="127"/>
      <c r="AE2232" s="127"/>
      <c r="AF2232" s="127"/>
      <c r="AG2232" s="127"/>
      <c r="AH2232" s="127"/>
      <c r="AI2232" s="127"/>
      <c r="AJ2232" s="127"/>
      <c r="AK2232" s="127"/>
      <c r="AL2232" s="127"/>
      <c r="AM2232" s="127"/>
      <c r="AN2232" s="127"/>
      <c r="AO2232" s="127"/>
      <c r="AP2232" s="127"/>
    </row>
    <row r="2233" spans="25:42" x14ac:dyDescent="0.2">
      <c r="Y2233" s="127"/>
      <c r="Z2233" s="127"/>
      <c r="AA2233" s="127"/>
      <c r="AB2233" s="127"/>
      <c r="AC2233" s="127"/>
      <c r="AD2233" s="127"/>
      <c r="AE2233" s="127"/>
      <c r="AF2233" s="127"/>
      <c r="AG2233" s="127"/>
      <c r="AH2233" s="127"/>
      <c r="AI2233" s="127"/>
      <c r="AJ2233" s="127"/>
      <c r="AK2233" s="127"/>
      <c r="AL2233" s="127"/>
      <c r="AM2233" s="127"/>
      <c r="AN2233" s="127"/>
      <c r="AO2233" s="127"/>
      <c r="AP2233" s="127"/>
    </row>
    <row r="2234" spans="25:42" x14ac:dyDescent="0.2">
      <c r="Y2234" s="127"/>
      <c r="Z2234" s="127"/>
      <c r="AA2234" s="127"/>
      <c r="AB2234" s="127"/>
      <c r="AC2234" s="127"/>
      <c r="AD2234" s="127"/>
      <c r="AE2234" s="127"/>
      <c r="AF2234" s="127"/>
      <c r="AG2234" s="127"/>
      <c r="AH2234" s="127"/>
      <c r="AI2234" s="127"/>
      <c r="AJ2234" s="127"/>
      <c r="AK2234" s="127"/>
      <c r="AL2234" s="127"/>
      <c r="AM2234" s="127"/>
      <c r="AN2234" s="127"/>
      <c r="AO2234" s="127"/>
      <c r="AP2234" s="127"/>
    </row>
    <row r="2235" spans="25:42" x14ac:dyDescent="0.2">
      <c r="Y2235" s="127"/>
      <c r="Z2235" s="127"/>
      <c r="AA2235" s="127"/>
      <c r="AB2235" s="127"/>
      <c r="AC2235" s="127"/>
      <c r="AD2235" s="127"/>
      <c r="AE2235" s="127"/>
      <c r="AF2235" s="127"/>
      <c r="AG2235" s="127"/>
      <c r="AH2235" s="127"/>
      <c r="AI2235" s="127"/>
      <c r="AJ2235" s="127"/>
      <c r="AK2235" s="127"/>
      <c r="AL2235" s="127"/>
      <c r="AM2235" s="127"/>
      <c r="AN2235" s="127"/>
      <c r="AO2235" s="127"/>
      <c r="AP2235" s="127"/>
    </row>
    <row r="2236" spans="25:42" x14ac:dyDescent="0.2">
      <c r="Y2236" s="127"/>
      <c r="Z2236" s="127"/>
      <c r="AA2236" s="127"/>
      <c r="AB2236" s="127"/>
      <c r="AC2236" s="127"/>
      <c r="AD2236" s="127"/>
      <c r="AE2236" s="127"/>
      <c r="AF2236" s="127"/>
      <c r="AG2236" s="127"/>
      <c r="AH2236" s="127"/>
      <c r="AI2236" s="127"/>
      <c r="AJ2236" s="127"/>
      <c r="AK2236" s="127"/>
      <c r="AL2236" s="127"/>
      <c r="AM2236" s="127"/>
      <c r="AN2236" s="127"/>
      <c r="AO2236" s="127"/>
      <c r="AP2236" s="127"/>
    </row>
    <row r="2237" spans="25:42" x14ac:dyDescent="0.2">
      <c r="Y2237" s="127"/>
      <c r="Z2237" s="127"/>
      <c r="AA2237" s="127"/>
      <c r="AB2237" s="127"/>
      <c r="AC2237" s="127"/>
      <c r="AD2237" s="127"/>
      <c r="AE2237" s="127"/>
      <c r="AF2237" s="127"/>
      <c r="AG2237" s="127"/>
      <c r="AH2237" s="127"/>
      <c r="AI2237" s="127"/>
      <c r="AJ2237" s="127"/>
      <c r="AK2237" s="127"/>
      <c r="AL2237" s="127"/>
      <c r="AM2237" s="127"/>
      <c r="AN2237" s="127"/>
      <c r="AO2237" s="127"/>
      <c r="AP2237" s="127"/>
    </row>
    <row r="2238" spans="25:42" x14ac:dyDescent="0.2">
      <c r="Y2238" s="127"/>
      <c r="Z2238" s="127"/>
      <c r="AA2238" s="127"/>
      <c r="AB2238" s="127"/>
      <c r="AC2238" s="127"/>
      <c r="AD2238" s="127"/>
      <c r="AE2238" s="127"/>
      <c r="AF2238" s="127"/>
      <c r="AG2238" s="127"/>
      <c r="AH2238" s="127"/>
      <c r="AI2238" s="127"/>
      <c r="AJ2238" s="127"/>
      <c r="AK2238" s="127"/>
      <c r="AL2238" s="127"/>
      <c r="AM2238" s="127"/>
      <c r="AN2238" s="127"/>
      <c r="AO2238" s="127"/>
      <c r="AP2238" s="127"/>
    </row>
    <row r="2239" spans="25:42" x14ac:dyDescent="0.2">
      <c r="Y2239" s="127"/>
      <c r="Z2239" s="127"/>
      <c r="AA2239" s="127"/>
      <c r="AB2239" s="127"/>
      <c r="AC2239" s="127"/>
      <c r="AD2239" s="127"/>
      <c r="AE2239" s="127"/>
      <c r="AF2239" s="127"/>
      <c r="AG2239" s="127"/>
      <c r="AH2239" s="127"/>
      <c r="AI2239" s="127"/>
      <c r="AJ2239" s="127"/>
      <c r="AK2239" s="127"/>
      <c r="AL2239" s="127"/>
      <c r="AM2239" s="127"/>
      <c r="AN2239" s="127"/>
      <c r="AO2239" s="127"/>
      <c r="AP2239" s="127"/>
    </row>
    <row r="2240" spans="25:42" x14ac:dyDescent="0.2">
      <c r="Y2240" s="127"/>
      <c r="Z2240" s="127"/>
      <c r="AA2240" s="127"/>
      <c r="AB2240" s="127"/>
      <c r="AC2240" s="127"/>
      <c r="AD2240" s="127"/>
      <c r="AE2240" s="127"/>
      <c r="AF2240" s="127"/>
      <c r="AG2240" s="127"/>
      <c r="AH2240" s="127"/>
      <c r="AI2240" s="127"/>
      <c r="AJ2240" s="127"/>
      <c r="AK2240" s="127"/>
      <c r="AL2240" s="127"/>
      <c r="AM2240" s="127"/>
      <c r="AN2240" s="127"/>
      <c r="AO2240" s="127"/>
      <c r="AP2240" s="127"/>
    </row>
    <row r="2241" spans="25:42" x14ac:dyDescent="0.2">
      <c r="Y2241" s="127"/>
      <c r="Z2241" s="127"/>
      <c r="AA2241" s="127"/>
      <c r="AB2241" s="127"/>
      <c r="AC2241" s="127"/>
      <c r="AD2241" s="127"/>
      <c r="AE2241" s="127"/>
      <c r="AF2241" s="127"/>
      <c r="AG2241" s="127"/>
      <c r="AH2241" s="127"/>
      <c r="AI2241" s="127"/>
      <c r="AJ2241" s="127"/>
      <c r="AK2241" s="127"/>
      <c r="AL2241" s="127"/>
      <c r="AM2241" s="127"/>
      <c r="AN2241" s="127"/>
      <c r="AO2241" s="127"/>
      <c r="AP2241" s="127"/>
    </row>
    <row r="2242" spans="25:42" x14ac:dyDescent="0.2">
      <c r="Y2242" s="127"/>
      <c r="Z2242" s="127"/>
      <c r="AA2242" s="127"/>
      <c r="AB2242" s="127"/>
      <c r="AC2242" s="127"/>
      <c r="AD2242" s="127"/>
      <c r="AE2242" s="127"/>
      <c r="AF2242" s="127"/>
      <c r="AG2242" s="127"/>
      <c r="AH2242" s="127"/>
      <c r="AI2242" s="127"/>
      <c r="AJ2242" s="127"/>
      <c r="AK2242" s="127"/>
      <c r="AL2242" s="127"/>
      <c r="AM2242" s="127"/>
      <c r="AN2242" s="127"/>
      <c r="AO2242" s="127"/>
      <c r="AP2242" s="127"/>
    </row>
    <row r="2243" spans="25:42" x14ac:dyDescent="0.2">
      <c r="Y2243" s="127"/>
      <c r="Z2243" s="127"/>
      <c r="AA2243" s="127"/>
      <c r="AB2243" s="127"/>
      <c r="AC2243" s="127"/>
      <c r="AD2243" s="127"/>
      <c r="AE2243" s="127"/>
      <c r="AF2243" s="127"/>
      <c r="AG2243" s="127"/>
      <c r="AH2243" s="127"/>
      <c r="AI2243" s="127"/>
      <c r="AJ2243" s="127"/>
      <c r="AK2243" s="127"/>
      <c r="AL2243" s="127"/>
      <c r="AM2243" s="127"/>
      <c r="AN2243" s="127"/>
      <c r="AO2243" s="127"/>
      <c r="AP2243" s="127"/>
    </row>
    <row r="2244" spans="25:42" x14ac:dyDescent="0.2">
      <c r="Y2244" s="127"/>
      <c r="Z2244" s="127"/>
      <c r="AA2244" s="127"/>
      <c r="AB2244" s="127"/>
      <c r="AC2244" s="127"/>
      <c r="AD2244" s="127"/>
      <c r="AE2244" s="127"/>
      <c r="AF2244" s="127"/>
      <c r="AG2244" s="127"/>
      <c r="AH2244" s="127"/>
      <c r="AI2244" s="127"/>
      <c r="AJ2244" s="127"/>
      <c r="AK2244" s="127"/>
      <c r="AL2244" s="127"/>
      <c r="AM2244" s="127"/>
      <c r="AN2244" s="127"/>
      <c r="AO2244" s="127"/>
      <c r="AP2244" s="127"/>
    </row>
    <row r="2245" spans="25:42" x14ac:dyDescent="0.2">
      <c r="Y2245" s="127"/>
      <c r="Z2245" s="127"/>
      <c r="AA2245" s="127"/>
      <c r="AB2245" s="127"/>
      <c r="AC2245" s="127"/>
      <c r="AD2245" s="127"/>
      <c r="AE2245" s="127"/>
      <c r="AF2245" s="127"/>
      <c r="AG2245" s="127"/>
      <c r="AH2245" s="127"/>
      <c r="AI2245" s="127"/>
      <c r="AJ2245" s="127"/>
      <c r="AK2245" s="127"/>
      <c r="AL2245" s="127"/>
      <c r="AM2245" s="127"/>
      <c r="AN2245" s="127"/>
      <c r="AO2245" s="127"/>
      <c r="AP2245" s="127"/>
    </row>
    <row r="2246" spans="25:42" x14ac:dyDescent="0.2">
      <c r="Y2246" s="127"/>
      <c r="Z2246" s="127"/>
      <c r="AA2246" s="127"/>
      <c r="AB2246" s="127"/>
      <c r="AC2246" s="127"/>
      <c r="AD2246" s="127"/>
      <c r="AE2246" s="127"/>
      <c r="AF2246" s="127"/>
      <c r="AG2246" s="127"/>
      <c r="AH2246" s="127"/>
      <c r="AI2246" s="127"/>
      <c r="AJ2246" s="127"/>
      <c r="AK2246" s="127"/>
      <c r="AL2246" s="127"/>
      <c r="AM2246" s="127"/>
      <c r="AN2246" s="127"/>
      <c r="AO2246" s="127"/>
      <c r="AP2246" s="127"/>
    </row>
    <row r="2247" spans="25:42" x14ac:dyDescent="0.2">
      <c r="Y2247" s="127"/>
      <c r="Z2247" s="127"/>
      <c r="AA2247" s="127"/>
      <c r="AB2247" s="127"/>
      <c r="AC2247" s="127"/>
      <c r="AD2247" s="127"/>
      <c r="AE2247" s="127"/>
      <c r="AF2247" s="127"/>
      <c r="AG2247" s="127"/>
      <c r="AH2247" s="127"/>
      <c r="AI2247" s="127"/>
      <c r="AJ2247" s="127"/>
      <c r="AK2247" s="127"/>
      <c r="AL2247" s="127"/>
      <c r="AM2247" s="127"/>
      <c r="AN2247" s="127"/>
      <c r="AO2247" s="127"/>
      <c r="AP2247" s="127"/>
    </row>
    <row r="2248" spans="25:42" x14ac:dyDescent="0.2">
      <c r="Y2248" s="127"/>
      <c r="Z2248" s="127"/>
      <c r="AA2248" s="127"/>
      <c r="AB2248" s="127"/>
      <c r="AC2248" s="127"/>
      <c r="AD2248" s="127"/>
      <c r="AE2248" s="127"/>
      <c r="AF2248" s="127"/>
      <c r="AG2248" s="127"/>
      <c r="AH2248" s="127"/>
      <c r="AI2248" s="127"/>
      <c r="AJ2248" s="127"/>
      <c r="AK2248" s="127"/>
      <c r="AL2248" s="127"/>
      <c r="AM2248" s="127"/>
      <c r="AN2248" s="127"/>
      <c r="AO2248" s="127"/>
      <c r="AP2248" s="127"/>
    </row>
    <row r="2249" spans="25:42" x14ac:dyDescent="0.2">
      <c r="Y2249" s="127"/>
      <c r="Z2249" s="127"/>
      <c r="AA2249" s="127"/>
      <c r="AB2249" s="127"/>
      <c r="AC2249" s="127"/>
      <c r="AD2249" s="127"/>
      <c r="AE2249" s="127"/>
      <c r="AF2249" s="127"/>
      <c r="AG2249" s="127"/>
      <c r="AH2249" s="127"/>
      <c r="AI2249" s="127"/>
      <c r="AJ2249" s="127"/>
      <c r="AK2249" s="127"/>
      <c r="AL2249" s="127"/>
      <c r="AM2249" s="127"/>
      <c r="AN2249" s="127"/>
      <c r="AO2249" s="127"/>
      <c r="AP2249" s="127"/>
    </row>
    <row r="2250" spans="25:42" x14ac:dyDescent="0.2">
      <c r="Y2250" s="127"/>
      <c r="Z2250" s="127"/>
      <c r="AA2250" s="127"/>
      <c r="AB2250" s="127"/>
      <c r="AC2250" s="127"/>
      <c r="AD2250" s="127"/>
      <c r="AE2250" s="127"/>
      <c r="AF2250" s="127"/>
      <c r="AG2250" s="127"/>
      <c r="AH2250" s="127"/>
      <c r="AI2250" s="127"/>
      <c r="AJ2250" s="127"/>
      <c r="AK2250" s="127"/>
      <c r="AL2250" s="127"/>
      <c r="AM2250" s="127"/>
      <c r="AN2250" s="127"/>
      <c r="AO2250" s="127"/>
      <c r="AP2250" s="127"/>
    </row>
    <row r="2251" spans="25:42" x14ac:dyDescent="0.2">
      <c r="Y2251" s="127"/>
      <c r="Z2251" s="127"/>
      <c r="AA2251" s="127"/>
      <c r="AB2251" s="127"/>
      <c r="AC2251" s="127"/>
      <c r="AD2251" s="127"/>
      <c r="AE2251" s="127"/>
      <c r="AF2251" s="127"/>
      <c r="AG2251" s="127"/>
      <c r="AH2251" s="127"/>
      <c r="AI2251" s="127"/>
      <c r="AJ2251" s="127"/>
      <c r="AK2251" s="127"/>
      <c r="AL2251" s="127"/>
      <c r="AM2251" s="127"/>
      <c r="AN2251" s="127"/>
      <c r="AO2251" s="127"/>
      <c r="AP2251" s="127"/>
    </row>
    <row r="2252" spans="25:42" x14ac:dyDescent="0.2">
      <c r="Y2252" s="127"/>
      <c r="Z2252" s="127"/>
      <c r="AA2252" s="127"/>
      <c r="AB2252" s="127"/>
      <c r="AC2252" s="127"/>
      <c r="AD2252" s="127"/>
      <c r="AE2252" s="127"/>
      <c r="AF2252" s="127"/>
      <c r="AG2252" s="127"/>
      <c r="AH2252" s="127"/>
      <c r="AI2252" s="127"/>
      <c r="AJ2252" s="127"/>
      <c r="AK2252" s="127"/>
      <c r="AL2252" s="127"/>
      <c r="AM2252" s="127"/>
      <c r="AN2252" s="127"/>
      <c r="AO2252" s="127"/>
      <c r="AP2252" s="127"/>
    </row>
    <row r="2253" spans="25:42" x14ac:dyDescent="0.2">
      <c r="Y2253" s="127"/>
      <c r="Z2253" s="127"/>
      <c r="AA2253" s="127"/>
      <c r="AB2253" s="127"/>
      <c r="AC2253" s="127"/>
      <c r="AD2253" s="127"/>
      <c r="AE2253" s="127"/>
      <c r="AF2253" s="127"/>
      <c r="AG2253" s="127"/>
      <c r="AH2253" s="127"/>
      <c r="AI2253" s="127"/>
      <c r="AJ2253" s="127"/>
      <c r="AK2253" s="127"/>
      <c r="AL2253" s="127"/>
      <c r="AM2253" s="127"/>
      <c r="AN2253" s="127"/>
      <c r="AO2253" s="127"/>
      <c r="AP2253" s="127"/>
    </row>
    <row r="2254" spans="25:42" x14ac:dyDescent="0.2">
      <c r="Y2254" s="127"/>
      <c r="Z2254" s="127"/>
      <c r="AA2254" s="127"/>
      <c r="AB2254" s="127"/>
      <c r="AC2254" s="127"/>
      <c r="AD2254" s="127"/>
      <c r="AE2254" s="127"/>
      <c r="AF2254" s="127"/>
      <c r="AG2254" s="127"/>
      <c r="AH2254" s="127"/>
      <c r="AI2254" s="127"/>
      <c r="AJ2254" s="127"/>
      <c r="AK2254" s="127"/>
      <c r="AL2254" s="127"/>
      <c r="AM2254" s="127"/>
      <c r="AN2254" s="127"/>
      <c r="AO2254" s="127"/>
      <c r="AP2254" s="127"/>
    </row>
    <row r="2255" spans="25:42" x14ac:dyDescent="0.2">
      <c r="Y2255" s="127"/>
      <c r="Z2255" s="127"/>
      <c r="AA2255" s="127"/>
      <c r="AB2255" s="127"/>
      <c r="AC2255" s="127"/>
      <c r="AD2255" s="127"/>
      <c r="AE2255" s="127"/>
      <c r="AF2255" s="127"/>
      <c r="AG2255" s="127"/>
      <c r="AH2255" s="127"/>
      <c r="AI2255" s="127"/>
      <c r="AJ2255" s="127"/>
      <c r="AK2255" s="127"/>
      <c r="AL2255" s="127"/>
      <c r="AM2255" s="127"/>
      <c r="AN2255" s="127"/>
      <c r="AO2255" s="127"/>
      <c r="AP2255" s="127"/>
    </row>
    <row r="2256" spans="25:42" x14ac:dyDescent="0.2">
      <c r="Y2256" s="127"/>
      <c r="Z2256" s="127"/>
      <c r="AA2256" s="127"/>
      <c r="AB2256" s="127"/>
      <c r="AC2256" s="127"/>
      <c r="AD2256" s="127"/>
      <c r="AE2256" s="127"/>
      <c r="AF2256" s="127"/>
      <c r="AG2256" s="127"/>
      <c r="AH2256" s="127"/>
      <c r="AI2256" s="127"/>
      <c r="AJ2256" s="127"/>
      <c r="AK2256" s="127"/>
      <c r="AL2256" s="127"/>
      <c r="AM2256" s="127"/>
      <c r="AN2256" s="127"/>
      <c r="AO2256" s="127"/>
      <c r="AP2256" s="127"/>
    </row>
    <row r="2257" spans="25:42" x14ac:dyDescent="0.2">
      <c r="Y2257" s="127"/>
      <c r="Z2257" s="127"/>
      <c r="AA2257" s="127"/>
      <c r="AB2257" s="127"/>
      <c r="AC2257" s="127"/>
      <c r="AD2257" s="127"/>
      <c r="AE2257" s="127"/>
      <c r="AF2257" s="127"/>
      <c r="AG2257" s="127"/>
      <c r="AH2257" s="127"/>
      <c r="AI2257" s="127"/>
      <c r="AJ2257" s="127"/>
      <c r="AK2257" s="127"/>
      <c r="AL2257" s="127"/>
      <c r="AM2257" s="127"/>
      <c r="AN2257" s="127"/>
      <c r="AO2257" s="127"/>
      <c r="AP2257" s="127"/>
    </row>
    <row r="2258" spans="25:42" x14ac:dyDescent="0.2">
      <c r="Y2258" s="127"/>
      <c r="Z2258" s="127"/>
      <c r="AA2258" s="127"/>
      <c r="AB2258" s="127"/>
      <c r="AC2258" s="127"/>
      <c r="AD2258" s="127"/>
      <c r="AE2258" s="127"/>
      <c r="AF2258" s="127"/>
      <c r="AG2258" s="127"/>
      <c r="AH2258" s="127"/>
      <c r="AI2258" s="127"/>
      <c r="AJ2258" s="127"/>
      <c r="AK2258" s="127"/>
      <c r="AL2258" s="127"/>
      <c r="AM2258" s="127"/>
      <c r="AN2258" s="127"/>
      <c r="AO2258" s="127"/>
      <c r="AP2258" s="127"/>
    </row>
    <row r="2259" spans="25:42" x14ac:dyDescent="0.2">
      <c r="Y2259" s="127"/>
      <c r="Z2259" s="127"/>
      <c r="AA2259" s="127"/>
      <c r="AB2259" s="127"/>
      <c r="AC2259" s="127"/>
      <c r="AD2259" s="127"/>
      <c r="AE2259" s="127"/>
      <c r="AF2259" s="127"/>
      <c r="AG2259" s="127"/>
      <c r="AH2259" s="127"/>
      <c r="AI2259" s="127"/>
      <c r="AJ2259" s="127"/>
      <c r="AK2259" s="127"/>
      <c r="AL2259" s="127"/>
      <c r="AM2259" s="127"/>
      <c r="AN2259" s="127"/>
      <c r="AO2259" s="127"/>
      <c r="AP2259" s="127"/>
    </row>
    <row r="2260" spans="25:42" x14ac:dyDescent="0.2">
      <c r="Y2260" s="127"/>
      <c r="Z2260" s="127"/>
      <c r="AA2260" s="127"/>
      <c r="AB2260" s="127"/>
      <c r="AC2260" s="127"/>
      <c r="AD2260" s="127"/>
      <c r="AE2260" s="127"/>
      <c r="AF2260" s="127"/>
      <c r="AG2260" s="127"/>
      <c r="AH2260" s="127"/>
      <c r="AI2260" s="127"/>
      <c r="AJ2260" s="127"/>
      <c r="AK2260" s="127"/>
      <c r="AL2260" s="127"/>
      <c r="AM2260" s="127"/>
      <c r="AN2260" s="127"/>
      <c r="AO2260" s="127"/>
      <c r="AP2260" s="127"/>
    </row>
    <row r="2261" spans="25:42" x14ac:dyDescent="0.2">
      <c r="Y2261" s="127"/>
      <c r="Z2261" s="127"/>
      <c r="AA2261" s="127"/>
      <c r="AB2261" s="127"/>
      <c r="AC2261" s="127"/>
      <c r="AD2261" s="127"/>
      <c r="AE2261" s="127"/>
      <c r="AF2261" s="127"/>
      <c r="AG2261" s="127"/>
      <c r="AH2261" s="127"/>
      <c r="AI2261" s="127"/>
      <c r="AJ2261" s="127"/>
      <c r="AK2261" s="127"/>
      <c r="AL2261" s="127"/>
      <c r="AM2261" s="127"/>
      <c r="AN2261" s="127"/>
      <c r="AO2261" s="127"/>
      <c r="AP2261" s="127"/>
    </row>
    <row r="2262" spans="25:42" x14ac:dyDescent="0.2">
      <c r="Y2262" s="127"/>
      <c r="Z2262" s="127"/>
      <c r="AA2262" s="127"/>
      <c r="AB2262" s="127"/>
      <c r="AC2262" s="127"/>
      <c r="AD2262" s="127"/>
      <c r="AE2262" s="127"/>
      <c r="AF2262" s="127"/>
      <c r="AG2262" s="127"/>
      <c r="AH2262" s="127"/>
      <c r="AI2262" s="127"/>
      <c r="AJ2262" s="127"/>
      <c r="AK2262" s="127"/>
      <c r="AL2262" s="127"/>
      <c r="AM2262" s="127"/>
      <c r="AN2262" s="127"/>
      <c r="AO2262" s="127"/>
      <c r="AP2262" s="127"/>
    </row>
    <row r="2263" spans="25:42" x14ac:dyDescent="0.2">
      <c r="Y2263" s="127"/>
      <c r="Z2263" s="127"/>
      <c r="AA2263" s="127"/>
      <c r="AB2263" s="127"/>
      <c r="AC2263" s="127"/>
      <c r="AD2263" s="127"/>
      <c r="AE2263" s="127"/>
      <c r="AF2263" s="127"/>
      <c r="AG2263" s="127"/>
      <c r="AH2263" s="127"/>
      <c r="AI2263" s="127"/>
      <c r="AJ2263" s="127"/>
      <c r="AK2263" s="127"/>
      <c r="AL2263" s="127"/>
      <c r="AM2263" s="127"/>
      <c r="AN2263" s="127"/>
      <c r="AO2263" s="127"/>
      <c r="AP2263" s="127"/>
    </row>
    <row r="2264" spans="25:42" x14ac:dyDescent="0.2">
      <c r="Y2264" s="127"/>
      <c r="Z2264" s="127"/>
      <c r="AA2264" s="127"/>
      <c r="AB2264" s="127"/>
      <c r="AC2264" s="127"/>
      <c r="AD2264" s="127"/>
      <c r="AE2264" s="127"/>
      <c r="AF2264" s="127"/>
      <c r="AG2264" s="127"/>
      <c r="AH2264" s="127"/>
      <c r="AI2264" s="127"/>
      <c r="AJ2264" s="127"/>
      <c r="AK2264" s="127"/>
      <c r="AL2264" s="127"/>
      <c r="AM2264" s="127"/>
      <c r="AN2264" s="127"/>
      <c r="AO2264" s="127"/>
      <c r="AP2264" s="127"/>
    </row>
    <row r="2265" spans="25:42" x14ac:dyDescent="0.2">
      <c r="Y2265" s="127"/>
      <c r="Z2265" s="127"/>
      <c r="AA2265" s="127"/>
      <c r="AB2265" s="127"/>
      <c r="AC2265" s="127"/>
      <c r="AD2265" s="127"/>
      <c r="AE2265" s="127"/>
      <c r="AF2265" s="127"/>
      <c r="AG2265" s="127"/>
      <c r="AH2265" s="127"/>
      <c r="AI2265" s="127"/>
      <c r="AJ2265" s="127"/>
      <c r="AK2265" s="127"/>
      <c r="AL2265" s="127"/>
      <c r="AM2265" s="127"/>
      <c r="AN2265" s="127"/>
      <c r="AO2265" s="127"/>
      <c r="AP2265" s="127"/>
    </row>
    <row r="2266" spans="25:42" x14ac:dyDescent="0.2">
      <c r="Y2266" s="127"/>
      <c r="Z2266" s="127"/>
      <c r="AA2266" s="127"/>
      <c r="AB2266" s="127"/>
      <c r="AC2266" s="127"/>
      <c r="AD2266" s="127"/>
      <c r="AE2266" s="127"/>
      <c r="AF2266" s="127"/>
      <c r="AG2266" s="127"/>
      <c r="AH2266" s="127"/>
      <c r="AI2266" s="127"/>
      <c r="AJ2266" s="127"/>
      <c r="AK2266" s="127"/>
      <c r="AL2266" s="127"/>
      <c r="AM2266" s="127"/>
      <c r="AN2266" s="127"/>
      <c r="AO2266" s="127"/>
      <c r="AP2266" s="127"/>
    </row>
    <row r="2267" spans="25:42" x14ac:dyDescent="0.2">
      <c r="Y2267" s="127"/>
      <c r="Z2267" s="127"/>
      <c r="AA2267" s="127"/>
      <c r="AB2267" s="127"/>
      <c r="AC2267" s="127"/>
      <c r="AD2267" s="127"/>
      <c r="AE2267" s="127"/>
      <c r="AF2267" s="127"/>
      <c r="AG2267" s="127"/>
      <c r="AH2267" s="127"/>
      <c r="AI2267" s="127"/>
      <c r="AJ2267" s="127"/>
      <c r="AK2267" s="127"/>
      <c r="AL2267" s="127"/>
      <c r="AM2267" s="127"/>
      <c r="AN2267" s="127"/>
      <c r="AO2267" s="127"/>
      <c r="AP2267" s="127"/>
    </row>
    <row r="2268" spans="25:42" x14ac:dyDescent="0.2">
      <c r="Y2268" s="127"/>
      <c r="Z2268" s="127"/>
      <c r="AA2268" s="127"/>
      <c r="AB2268" s="127"/>
      <c r="AC2268" s="127"/>
      <c r="AD2268" s="127"/>
      <c r="AE2268" s="127"/>
      <c r="AF2268" s="127"/>
      <c r="AG2268" s="127"/>
      <c r="AH2268" s="127"/>
      <c r="AI2268" s="127"/>
      <c r="AJ2268" s="127"/>
      <c r="AK2268" s="127"/>
      <c r="AL2268" s="127"/>
      <c r="AM2268" s="127"/>
      <c r="AN2268" s="127"/>
      <c r="AO2268" s="127"/>
      <c r="AP2268" s="127"/>
    </row>
    <row r="2269" spans="25:42" x14ac:dyDescent="0.2">
      <c r="Y2269" s="127"/>
      <c r="Z2269" s="127"/>
      <c r="AA2269" s="127"/>
      <c r="AB2269" s="127"/>
      <c r="AC2269" s="127"/>
      <c r="AD2269" s="127"/>
      <c r="AE2269" s="127"/>
      <c r="AF2269" s="127"/>
      <c r="AG2269" s="127"/>
      <c r="AH2269" s="127"/>
      <c r="AI2269" s="127"/>
      <c r="AJ2269" s="127"/>
      <c r="AK2269" s="127"/>
      <c r="AL2269" s="127"/>
      <c r="AM2269" s="127"/>
      <c r="AN2269" s="127"/>
      <c r="AO2269" s="127"/>
      <c r="AP2269" s="127"/>
    </row>
    <row r="2270" spans="25:42" x14ac:dyDescent="0.2">
      <c r="Y2270" s="127"/>
      <c r="Z2270" s="127"/>
      <c r="AA2270" s="127"/>
      <c r="AB2270" s="127"/>
      <c r="AC2270" s="127"/>
      <c r="AD2270" s="127"/>
      <c r="AE2270" s="127"/>
      <c r="AF2270" s="127"/>
      <c r="AG2270" s="127"/>
      <c r="AH2270" s="127"/>
      <c r="AI2270" s="127"/>
      <c r="AJ2270" s="127"/>
      <c r="AK2270" s="127"/>
      <c r="AL2270" s="127"/>
      <c r="AM2270" s="127"/>
      <c r="AN2270" s="127"/>
      <c r="AO2270" s="127"/>
      <c r="AP2270" s="127"/>
    </row>
    <row r="2271" spans="25:42" x14ac:dyDescent="0.2">
      <c r="Y2271" s="127"/>
      <c r="Z2271" s="127"/>
      <c r="AA2271" s="127"/>
      <c r="AB2271" s="127"/>
      <c r="AC2271" s="127"/>
      <c r="AD2271" s="127"/>
      <c r="AE2271" s="127"/>
      <c r="AF2271" s="127"/>
      <c r="AG2271" s="127"/>
      <c r="AH2271" s="127"/>
      <c r="AI2271" s="127"/>
      <c r="AJ2271" s="127"/>
      <c r="AK2271" s="127"/>
      <c r="AL2271" s="127"/>
      <c r="AM2271" s="127"/>
      <c r="AN2271" s="127"/>
      <c r="AO2271" s="127"/>
      <c r="AP2271" s="127"/>
    </row>
    <row r="2272" spans="25:42" x14ac:dyDescent="0.2">
      <c r="Y2272" s="127"/>
      <c r="Z2272" s="127"/>
      <c r="AA2272" s="127"/>
      <c r="AB2272" s="127"/>
      <c r="AC2272" s="127"/>
      <c r="AD2272" s="127"/>
      <c r="AE2272" s="127"/>
      <c r="AF2272" s="127"/>
      <c r="AG2272" s="127"/>
      <c r="AH2272" s="127"/>
      <c r="AI2272" s="127"/>
      <c r="AJ2272" s="127"/>
      <c r="AK2272" s="127"/>
      <c r="AL2272" s="127"/>
      <c r="AM2272" s="127"/>
      <c r="AN2272" s="127"/>
      <c r="AO2272" s="127"/>
      <c r="AP2272" s="127"/>
    </row>
    <row r="2273" spans="25:42" x14ac:dyDescent="0.2">
      <c r="Y2273" s="127"/>
      <c r="Z2273" s="127"/>
      <c r="AA2273" s="127"/>
      <c r="AB2273" s="127"/>
      <c r="AC2273" s="127"/>
      <c r="AD2273" s="127"/>
      <c r="AE2273" s="127"/>
      <c r="AF2273" s="127"/>
      <c r="AG2273" s="127"/>
      <c r="AH2273" s="127"/>
      <c r="AI2273" s="127"/>
      <c r="AJ2273" s="127"/>
      <c r="AK2273" s="127"/>
      <c r="AL2273" s="127"/>
      <c r="AM2273" s="127"/>
      <c r="AN2273" s="127"/>
      <c r="AO2273" s="127"/>
      <c r="AP2273" s="127"/>
    </row>
    <row r="2274" spans="25:42" x14ac:dyDescent="0.2">
      <c r="Y2274" s="127"/>
      <c r="Z2274" s="127"/>
      <c r="AA2274" s="127"/>
      <c r="AB2274" s="127"/>
      <c r="AC2274" s="127"/>
      <c r="AD2274" s="127"/>
      <c r="AE2274" s="127"/>
      <c r="AF2274" s="127"/>
      <c r="AG2274" s="127"/>
      <c r="AH2274" s="127"/>
      <c r="AI2274" s="127"/>
      <c r="AJ2274" s="127"/>
      <c r="AK2274" s="127"/>
      <c r="AL2274" s="127"/>
      <c r="AM2274" s="127"/>
      <c r="AN2274" s="127"/>
      <c r="AO2274" s="127"/>
      <c r="AP2274" s="127"/>
    </row>
    <row r="2275" spans="25:42" x14ac:dyDescent="0.2">
      <c r="Y2275" s="127"/>
      <c r="Z2275" s="127"/>
      <c r="AA2275" s="127"/>
      <c r="AB2275" s="127"/>
      <c r="AC2275" s="127"/>
      <c r="AD2275" s="127"/>
      <c r="AE2275" s="127"/>
      <c r="AF2275" s="127"/>
      <c r="AG2275" s="127"/>
      <c r="AH2275" s="127"/>
      <c r="AI2275" s="127"/>
      <c r="AJ2275" s="127"/>
      <c r="AK2275" s="127"/>
      <c r="AL2275" s="127"/>
      <c r="AM2275" s="127"/>
      <c r="AN2275" s="127"/>
      <c r="AO2275" s="127"/>
      <c r="AP2275" s="127"/>
    </row>
    <row r="2276" spans="25:42" x14ac:dyDescent="0.2">
      <c r="Y2276" s="127"/>
      <c r="Z2276" s="127"/>
      <c r="AA2276" s="127"/>
      <c r="AB2276" s="127"/>
      <c r="AC2276" s="127"/>
      <c r="AD2276" s="127"/>
      <c r="AE2276" s="127"/>
      <c r="AF2276" s="127"/>
      <c r="AG2276" s="127"/>
      <c r="AH2276" s="127"/>
      <c r="AI2276" s="127"/>
      <c r="AJ2276" s="127"/>
      <c r="AK2276" s="127"/>
      <c r="AL2276" s="127"/>
      <c r="AM2276" s="127"/>
      <c r="AN2276" s="127"/>
      <c r="AO2276" s="127"/>
      <c r="AP2276" s="127"/>
    </row>
    <row r="2277" spans="25:42" x14ac:dyDescent="0.2">
      <c r="Y2277" s="127"/>
      <c r="Z2277" s="127"/>
      <c r="AA2277" s="127"/>
      <c r="AB2277" s="127"/>
      <c r="AC2277" s="127"/>
      <c r="AD2277" s="127"/>
      <c r="AE2277" s="127"/>
      <c r="AF2277" s="127"/>
      <c r="AG2277" s="127"/>
      <c r="AH2277" s="127"/>
      <c r="AI2277" s="127"/>
      <c r="AJ2277" s="127"/>
      <c r="AK2277" s="127"/>
      <c r="AL2277" s="127"/>
      <c r="AM2277" s="127"/>
      <c r="AN2277" s="127"/>
      <c r="AO2277" s="127"/>
      <c r="AP2277" s="127"/>
    </row>
    <row r="2278" spans="25:42" x14ac:dyDescent="0.2">
      <c r="Y2278" s="127"/>
      <c r="Z2278" s="127"/>
      <c r="AA2278" s="127"/>
      <c r="AB2278" s="127"/>
      <c r="AC2278" s="127"/>
      <c r="AD2278" s="127"/>
      <c r="AE2278" s="127"/>
      <c r="AF2278" s="127"/>
      <c r="AG2278" s="127"/>
      <c r="AH2278" s="127"/>
      <c r="AI2278" s="127"/>
      <c r="AJ2278" s="127"/>
      <c r="AK2278" s="127"/>
      <c r="AL2278" s="127"/>
      <c r="AM2278" s="127"/>
      <c r="AN2278" s="127"/>
      <c r="AO2278" s="127"/>
      <c r="AP2278" s="127"/>
    </row>
    <row r="2279" spans="25:42" x14ac:dyDescent="0.2">
      <c r="Y2279" s="127"/>
      <c r="Z2279" s="127"/>
      <c r="AA2279" s="127"/>
      <c r="AB2279" s="127"/>
      <c r="AC2279" s="127"/>
      <c r="AD2279" s="127"/>
      <c r="AE2279" s="127"/>
      <c r="AF2279" s="127"/>
      <c r="AG2279" s="127"/>
      <c r="AH2279" s="127"/>
      <c r="AI2279" s="127"/>
      <c r="AJ2279" s="127"/>
      <c r="AK2279" s="127"/>
      <c r="AL2279" s="127"/>
      <c r="AM2279" s="127"/>
      <c r="AN2279" s="127"/>
      <c r="AO2279" s="127"/>
      <c r="AP2279" s="127"/>
    </row>
    <row r="2280" spans="25:42" x14ac:dyDescent="0.2">
      <c r="Y2280" s="127"/>
      <c r="Z2280" s="127"/>
      <c r="AA2280" s="127"/>
      <c r="AB2280" s="127"/>
      <c r="AC2280" s="127"/>
      <c r="AD2280" s="127"/>
      <c r="AE2280" s="127"/>
      <c r="AF2280" s="127"/>
      <c r="AG2280" s="127"/>
      <c r="AH2280" s="127"/>
      <c r="AI2280" s="127"/>
      <c r="AJ2280" s="127"/>
      <c r="AK2280" s="127"/>
      <c r="AL2280" s="127"/>
      <c r="AM2280" s="127"/>
      <c r="AN2280" s="127"/>
      <c r="AO2280" s="127"/>
      <c r="AP2280" s="127"/>
    </row>
    <row r="2281" spans="25:42" x14ac:dyDescent="0.2">
      <c r="Y2281" s="127"/>
      <c r="Z2281" s="127"/>
      <c r="AA2281" s="127"/>
      <c r="AB2281" s="127"/>
      <c r="AC2281" s="127"/>
      <c r="AD2281" s="127"/>
      <c r="AE2281" s="127"/>
      <c r="AF2281" s="127"/>
      <c r="AG2281" s="127"/>
      <c r="AH2281" s="127"/>
      <c r="AI2281" s="127"/>
      <c r="AJ2281" s="127"/>
      <c r="AK2281" s="127"/>
      <c r="AL2281" s="127"/>
      <c r="AM2281" s="127"/>
      <c r="AN2281" s="127"/>
      <c r="AO2281" s="127"/>
      <c r="AP2281" s="127"/>
    </row>
    <row r="2282" spans="25:42" x14ac:dyDescent="0.2">
      <c r="Y2282" s="127"/>
      <c r="Z2282" s="127"/>
      <c r="AA2282" s="127"/>
      <c r="AB2282" s="127"/>
      <c r="AC2282" s="127"/>
      <c r="AD2282" s="127"/>
      <c r="AE2282" s="127"/>
      <c r="AF2282" s="127"/>
      <c r="AG2282" s="127"/>
      <c r="AH2282" s="127"/>
      <c r="AI2282" s="127"/>
      <c r="AJ2282" s="127"/>
      <c r="AK2282" s="127"/>
      <c r="AL2282" s="127"/>
      <c r="AM2282" s="127"/>
      <c r="AN2282" s="127"/>
      <c r="AO2282" s="127"/>
      <c r="AP2282" s="127"/>
    </row>
    <row r="2283" spans="25:42" x14ac:dyDescent="0.2">
      <c r="Y2283" s="127"/>
      <c r="Z2283" s="127"/>
      <c r="AA2283" s="127"/>
      <c r="AB2283" s="127"/>
      <c r="AC2283" s="127"/>
      <c r="AD2283" s="127"/>
      <c r="AE2283" s="127"/>
      <c r="AF2283" s="127"/>
      <c r="AG2283" s="127"/>
      <c r="AH2283" s="127"/>
      <c r="AI2283" s="127"/>
      <c r="AJ2283" s="127"/>
      <c r="AK2283" s="127"/>
      <c r="AL2283" s="127"/>
      <c r="AM2283" s="127"/>
      <c r="AN2283" s="127"/>
      <c r="AO2283" s="127"/>
      <c r="AP2283" s="127"/>
    </row>
    <row r="2284" spans="25:42" x14ac:dyDescent="0.2">
      <c r="Y2284" s="127"/>
      <c r="Z2284" s="127"/>
      <c r="AA2284" s="127"/>
      <c r="AB2284" s="127"/>
      <c r="AC2284" s="127"/>
      <c r="AD2284" s="127"/>
      <c r="AE2284" s="127"/>
      <c r="AF2284" s="127"/>
      <c r="AG2284" s="127"/>
      <c r="AH2284" s="127"/>
      <c r="AI2284" s="127"/>
      <c r="AJ2284" s="127"/>
      <c r="AK2284" s="127"/>
      <c r="AL2284" s="127"/>
      <c r="AM2284" s="127"/>
      <c r="AN2284" s="127"/>
      <c r="AO2284" s="127"/>
      <c r="AP2284" s="127"/>
    </row>
    <row r="2285" spans="25:42" x14ac:dyDescent="0.2">
      <c r="Y2285" s="127"/>
      <c r="Z2285" s="127"/>
      <c r="AA2285" s="127"/>
      <c r="AB2285" s="127"/>
      <c r="AC2285" s="127"/>
      <c r="AD2285" s="127"/>
      <c r="AE2285" s="127"/>
      <c r="AF2285" s="127"/>
      <c r="AG2285" s="127"/>
      <c r="AH2285" s="127"/>
      <c r="AI2285" s="127"/>
      <c r="AJ2285" s="127"/>
      <c r="AK2285" s="127"/>
      <c r="AL2285" s="127"/>
      <c r="AM2285" s="127"/>
      <c r="AN2285" s="127"/>
      <c r="AO2285" s="127"/>
      <c r="AP2285" s="127"/>
    </row>
    <row r="2286" spans="25:42" x14ac:dyDescent="0.2">
      <c r="Y2286" s="127"/>
      <c r="Z2286" s="127"/>
      <c r="AA2286" s="127"/>
      <c r="AB2286" s="127"/>
      <c r="AC2286" s="127"/>
      <c r="AD2286" s="127"/>
      <c r="AE2286" s="127"/>
      <c r="AF2286" s="127"/>
      <c r="AG2286" s="127"/>
      <c r="AH2286" s="127"/>
      <c r="AI2286" s="127"/>
      <c r="AJ2286" s="127"/>
      <c r="AK2286" s="127"/>
      <c r="AL2286" s="127"/>
      <c r="AM2286" s="127"/>
      <c r="AN2286" s="127"/>
      <c r="AO2286" s="127"/>
      <c r="AP2286" s="127"/>
    </row>
    <row r="2287" spans="25:42" x14ac:dyDescent="0.2">
      <c r="Y2287" s="127"/>
      <c r="Z2287" s="127"/>
      <c r="AA2287" s="127"/>
      <c r="AB2287" s="127"/>
      <c r="AC2287" s="127"/>
      <c r="AD2287" s="127"/>
      <c r="AE2287" s="127"/>
      <c r="AF2287" s="127"/>
      <c r="AG2287" s="127"/>
      <c r="AH2287" s="127"/>
      <c r="AI2287" s="127"/>
      <c r="AJ2287" s="127"/>
      <c r="AK2287" s="127"/>
      <c r="AL2287" s="127"/>
      <c r="AM2287" s="127"/>
      <c r="AN2287" s="127"/>
      <c r="AO2287" s="127"/>
      <c r="AP2287" s="127"/>
    </row>
    <row r="2288" spans="25:42" x14ac:dyDescent="0.2">
      <c r="Y2288" s="127"/>
      <c r="Z2288" s="127"/>
      <c r="AA2288" s="127"/>
      <c r="AB2288" s="127"/>
      <c r="AC2288" s="127"/>
      <c r="AD2288" s="127"/>
      <c r="AE2288" s="127"/>
      <c r="AF2288" s="127"/>
      <c r="AG2288" s="127"/>
      <c r="AH2288" s="127"/>
      <c r="AI2288" s="127"/>
      <c r="AJ2288" s="127"/>
      <c r="AK2288" s="127"/>
      <c r="AL2288" s="127"/>
      <c r="AM2288" s="127"/>
      <c r="AN2288" s="127"/>
      <c r="AO2288" s="127"/>
      <c r="AP2288" s="127"/>
    </row>
    <row r="2289" spans="25:42" x14ac:dyDescent="0.2">
      <c r="Y2289" s="127"/>
      <c r="Z2289" s="127"/>
      <c r="AA2289" s="127"/>
      <c r="AB2289" s="127"/>
      <c r="AC2289" s="127"/>
      <c r="AD2289" s="127"/>
      <c r="AE2289" s="127"/>
      <c r="AF2289" s="127"/>
      <c r="AG2289" s="127"/>
      <c r="AH2289" s="127"/>
      <c r="AI2289" s="127"/>
      <c r="AJ2289" s="127"/>
      <c r="AK2289" s="127"/>
      <c r="AL2289" s="127"/>
      <c r="AM2289" s="127"/>
      <c r="AN2289" s="127"/>
      <c r="AO2289" s="127"/>
      <c r="AP2289" s="127"/>
    </row>
    <row r="2290" spans="25:42" x14ac:dyDescent="0.2">
      <c r="Y2290" s="127"/>
      <c r="Z2290" s="127"/>
      <c r="AA2290" s="127"/>
      <c r="AB2290" s="127"/>
      <c r="AC2290" s="127"/>
      <c r="AD2290" s="127"/>
      <c r="AE2290" s="127"/>
      <c r="AF2290" s="127"/>
      <c r="AG2290" s="127"/>
      <c r="AH2290" s="127"/>
      <c r="AI2290" s="127"/>
      <c r="AJ2290" s="127"/>
      <c r="AK2290" s="127"/>
      <c r="AL2290" s="127"/>
      <c r="AM2290" s="127"/>
      <c r="AN2290" s="127"/>
      <c r="AO2290" s="127"/>
      <c r="AP2290" s="127"/>
    </row>
    <row r="2291" spans="25:42" x14ac:dyDescent="0.2">
      <c r="Y2291" s="127"/>
      <c r="Z2291" s="127"/>
      <c r="AA2291" s="127"/>
      <c r="AB2291" s="127"/>
      <c r="AC2291" s="127"/>
      <c r="AD2291" s="127"/>
      <c r="AE2291" s="127"/>
      <c r="AF2291" s="127"/>
      <c r="AG2291" s="127"/>
      <c r="AH2291" s="127"/>
      <c r="AI2291" s="127"/>
      <c r="AJ2291" s="127"/>
      <c r="AK2291" s="127"/>
      <c r="AL2291" s="127"/>
      <c r="AM2291" s="127"/>
      <c r="AN2291" s="127"/>
      <c r="AO2291" s="127"/>
      <c r="AP2291" s="127"/>
    </row>
    <row r="2292" spans="25:42" x14ac:dyDescent="0.2">
      <c r="Y2292" s="127"/>
      <c r="Z2292" s="127"/>
      <c r="AA2292" s="127"/>
      <c r="AB2292" s="127"/>
      <c r="AC2292" s="127"/>
      <c r="AD2292" s="127"/>
      <c r="AE2292" s="127"/>
      <c r="AF2292" s="127"/>
      <c r="AG2292" s="127"/>
      <c r="AH2292" s="127"/>
      <c r="AI2292" s="127"/>
      <c r="AJ2292" s="127"/>
      <c r="AK2292" s="127"/>
      <c r="AL2292" s="127"/>
      <c r="AM2292" s="127"/>
      <c r="AN2292" s="127"/>
      <c r="AO2292" s="127"/>
      <c r="AP2292" s="127"/>
    </row>
    <row r="2293" spans="25:42" x14ac:dyDescent="0.2">
      <c r="Y2293" s="127"/>
      <c r="Z2293" s="127"/>
      <c r="AA2293" s="127"/>
      <c r="AB2293" s="127"/>
      <c r="AC2293" s="127"/>
      <c r="AD2293" s="127"/>
      <c r="AE2293" s="127"/>
      <c r="AF2293" s="127"/>
      <c r="AG2293" s="127"/>
      <c r="AH2293" s="127"/>
      <c r="AI2293" s="127"/>
      <c r="AJ2293" s="127"/>
      <c r="AK2293" s="127"/>
      <c r="AL2293" s="127"/>
      <c r="AM2293" s="127"/>
      <c r="AN2293" s="127"/>
      <c r="AO2293" s="127"/>
      <c r="AP2293" s="127"/>
    </row>
    <row r="2294" spans="25:42" x14ac:dyDescent="0.2">
      <c r="Y2294" s="127"/>
      <c r="Z2294" s="127"/>
      <c r="AA2294" s="127"/>
      <c r="AB2294" s="127"/>
      <c r="AC2294" s="127"/>
      <c r="AD2294" s="127"/>
      <c r="AE2294" s="127"/>
      <c r="AF2294" s="127"/>
      <c r="AG2294" s="127"/>
      <c r="AH2294" s="127"/>
      <c r="AI2294" s="127"/>
      <c r="AJ2294" s="127"/>
      <c r="AK2294" s="127"/>
      <c r="AL2294" s="127"/>
      <c r="AM2294" s="127"/>
      <c r="AN2294" s="127"/>
      <c r="AO2294" s="127"/>
      <c r="AP2294" s="127"/>
    </row>
    <row r="2295" spans="25:42" x14ac:dyDescent="0.2">
      <c r="Y2295" s="127"/>
      <c r="Z2295" s="127"/>
      <c r="AA2295" s="127"/>
      <c r="AB2295" s="127"/>
      <c r="AC2295" s="127"/>
      <c r="AD2295" s="127"/>
      <c r="AE2295" s="127"/>
      <c r="AF2295" s="127"/>
      <c r="AG2295" s="127"/>
      <c r="AH2295" s="127"/>
      <c r="AI2295" s="127"/>
      <c r="AJ2295" s="127"/>
      <c r="AK2295" s="127"/>
      <c r="AL2295" s="127"/>
      <c r="AM2295" s="127"/>
      <c r="AN2295" s="127"/>
      <c r="AO2295" s="127"/>
      <c r="AP2295" s="127"/>
    </row>
    <row r="2296" spans="25:42" x14ac:dyDescent="0.2">
      <c r="Y2296" s="127"/>
      <c r="Z2296" s="127"/>
      <c r="AA2296" s="127"/>
      <c r="AB2296" s="127"/>
      <c r="AC2296" s="127"/>
      <c r="AD2296" s="127"/>
      <c r="AE2296" s="127"/>
      <c r="AF2296" s="127"/>
      <c r="AG2296" s="127"/>
      <c r="AH2296" s="127"/>
      <c r="AI2296" s="127"/>
      <c r="AJ2296" s="127"/>
      <c r="AK2296" s="127"/>
      <c r="AL2296" s="127"/>
      <c r="AM2296" s="127"/>
      <c r="AN2296" s="127"/>
      <c r="AO2296" s="127"/>
      <c r="AP2296" s="127"/>
    </row>
    <row r="2297" spans="25:42" x14ac:dyDescent="0.2">
      <c r="Y2297" s="127"/>
      <c r="Z2297" s="127"/>
      <c r="AA2297" s="127"/>
      <c r="AB2297" s="127"/>
      <c r="AC2297" s="127"/>
      <c r="AD2297" s="127"/>
      <c r="AE2297" s="127"/>
      <c r="AF2297" s="127"/>
      <c r="AG2297" s="127"/>
      <c r="AH2297" s="127"/>
      <c r="AI2297" s="127"/>
      <c r="AJ2297" s="127"/>
      <c r="AK2297" s="127"/>
      <c r="AL2297" s="127"/>
      <c r="AM2297" s="127"/>
      <c r="AN2297" s="127"/>
      <c r="AO2297" s="127"/>
      <c r="AP2297" s="127"/>
    </row>
    <row r="2298" spans="25:42" x14ac:dyDescent="0.2">
      <c r="Y2298" s="127"/>
      <c r="Z2298" s="127"/>
      <c r="AA2298" s="127"/>
      <c r="AB2298" s="127"/>
      <c r="AC2298" s="127"/>
      <c r="AD2298" s="127"/>
      <c r="AE2298" s="127"/>
      <c r="AF2298" s="127"/>
      <c r="AG2298" s="127"/>
      <c r="AH2298" s="127"/>
      <c r="AI2298" s="127"/>
      <c r="AJ2298" s="127"/>
      <c r="AK2298" s="127"/>
      <c r="AL2298" s="127"/>
      <c r="AM2298" s="127"/>
      <c r="AN2298" s="127"/>
      <c r="AO2298" s="127"/>
      <c r="AP2298" s="127"/>
    </row>
    <row r="2299" spans="25:42" x14ac:dyDescent="0.2">
      <c r="Y2299" s="127"/>
      <c r="Z2299" s="127"/>
      <c r="AA2299" s="127"/>
      <c r="AB2299" s="127"/>
      <c r="AC2299" s="127"/>
      <c r="AD2299" s="127"/>
      <c r="AE2299" s="127"/>
      <c r="AF2299" s="127"/>
      <c r="AG2299" s="127"/>
      <c r="AH2299" s="127"/>
      <c r="AI2299" s="127"/>
      <c r="AJ2299" s="127"/>
      <c r="AK2299" s="127"/>
      <c r="AL2299" s="127"/>
      <c r="AM2299" s="127"/>
      <c r="AN2299" s="127"/>
      <c r="AO2299" s="127"/>
      <c r="AP2299" s="127"/>
    </row>
    <row r="2300" spans="25:42" x14ac:dyDescent="0.2">
      <c r="Y2300" s="127"/>
      <c r="Z2300" s="127"/>
      <c r="AA2300" s="127"/>
      <c r="AB2300" s="127"/>
      <c r="AC2300" s="127"/>
      <c r="AD2300" s="127"/>
      <c r="AE2300" s="127"/>
      <c r="AF2300" s="127"/>
      <c r="AG2300" s="127"/>
      <c r="AH2300" s="127"/>
      <c r="AI2300" s="127"/>
      <c r="AJ2300" s="127"/>
      <c r="AK2300" s="127"/>
      <c r="AL2300" s="127"/>
      <c r="AM2300" s="127"/>
      <c r="AN2300" s="127"/>
      <c r="AO2300" s="127"/>
      <c r="AP2300" s="127"/>
    </row>
    <row r="2301" spans="25:42" x14ac:dyDescent="0.2">
      <c r="Y2301" s="127"/>
      <c r="Z2301" s="127"/>
      <c r="AA2301" s="127"/>
      <c r="AB2301" s="127"/>
      <c r="AC2301" s="127"/>
      <c r="AD2301" s="127"/>
      <c r="AE2301" s="127"/>
      <c r="AF2301" s="127"/>
      <c r="AG2301" s="127"/>
      <c r="AH2301" s="127"/>
      <c r="AI2301" s="127"/>
      <c r="AJ2301" s="127"/>
      <c r="AK2301" s="127"/>
      <c r="AL2301" s="127"/>
      <c r="AM2301" s="127"/>
      <c r="AN2301" s="127"/>
      <c r="AO2301" s="127"/>
      <c r="AP2301" s="127"/>
    </row>
    <row r="2302" spans="25:42" x14ac:dyDescent="0.2">
      <c r="Y2302" s="127"/>
      <c r="Z2302" s="127"/>
      <c r="AA2302" s="127"/>
      <c r="AB2302" s="127"/>
      <c r="AC2302" s="127"/>
      <c r="AD2302" s="127"/>
      <c r="AE2302" s="127"/>
      <c r="AF2302" s="127"/>
      <c r="AG2302" s="127"/>
      <c r="AH2302" s="127"/>
      <c r="AI2302" s="127"/>
      <c r="AJ2302" s="127"/>
      <c r="AK2302" s="127"/>
      <c r="AL2302" s="127"/>
      <c r="AM2302" s="127"/>
      <c r="AN2302" s="127"/>
      <c r="AO2302" s="127"/>
      <c r="AP2302" s="127"/>
    </row>
    <row r="2303" spans="25:42" x14ac:dyDescent="0.2">
      <c r="Y2303" s="127"/>
      <c r="Z2303" s="127"/>
      <c r="AA2303" s="127"/>
      <c r="AB2303" s="127"/>
      <c r="AC2303" s="127"/>
      <c r="AD2303" s="127"/>
      <c r="AE2303" s="127"/>
      <c r="AF2303" s="127"/>
      <c r="AG2303" s="127"/>
      <c r="AH2303" s="127"/>
      <c r="AI2303" s="127"/>
      <c r="AJ2303" s="127"/>
      <c r="AK2303" s="127"/>
      <c r="AL2303" s="127"/>
      <c r="AM2303" s="127"/>
      <c r="AN2303" s="127"/>
      <c r="AO2303" s="127"/>
      <c r="AP2303" s="127"/>
    </row>
    <row r="2304" spans="25:42" x14ac:dyDescent="0.2">
      <c r="Y2304" s="127"/>
      <c r="Z2304" s="127"/>
      <c r="AA2304" s="127"/>
      <c r="AB2304" s="127"/>
      <c r="AC2304" s="127"/>
      <c r="AD2304" s="127"/>
      <c r="AE2304" s="127"/>
      <c r="AF2304" s="127"/>
      <c r="AG2304" s="127"/>
      <c r="AH2304" s="127"/>
      <c r="AI2304" s="127"/>
      <c r="AJ2304" s="127"/>
      <c r="AK2304" s="127"/>
      <c r="AL2304" s="127"/>
      <c r="AM2304" s="127"/>
      <c r="AN2304" s="127"/>
      <c r="AO2304" s="127"/>
      <c r="AP2304" s="127"/>
    </row>
    <row r="2305" spans="25:42" x14ac:dyDescent="0.2">
      <c r="Y2305" s="127"/>
      <c r="Z2305" s="127"/>
      <c r="AA2305" s="127"/>
      <c r="AB2305" s="127"/>
      <c r="AC2305" s="127"/>
      <c r="AD2305" s="127"/>
      <c r="AE2305" s="127"/>
      <c r="AF2305" s="127"/>
      <c r="AG2305" s="127"/>
      <c r="AH2305" s="127"/>
      <c r="AI2305" s="127"/>
      <c r="AJ2305" s="127"/>
      <c r="AK2305" s="127"/>
      <c r="AL2305" s="127"/>
      <c r="AM2305" s="127"/>
      <c r="AN2305" s="127"/>
      <c r="AO2305" s="127"/>
      <c r="AP2305" s="127"/>
    </row>
    <row r="2306" spans="25:42" x14ac:dyDescent="0.2">
      <c r="Y2306" s="127"/>
      <c r="Z2306" s="127"/>
      <c r="AA2306" s="127"/>
      <c r="AB2306" s="127"/>
      <c r="AC2306" s="127"/>
      <c r="AD2306" s="127"/>
      <c r="AE2306" s="127"/>
      <c r="AF2306" s="127"/>
      <c r="AG2306" s="127"/>
      <c r="AH2306" s="127"/>
      <c r="AI2306" s="127"/>
      <c r="AJ2306" s="127"/>
      <c r="AK2306" s="127"/>
      <c r="AL2306" s="127"/>
      <c r="AM2306" s="127"/>
      <c r="AN2306" s="127"/>
      <c r="AO2306" s="127"/>
      <c r="AP2306" s="127"/>
    </row>
    <row r="2307" spans="25:42" x14ac:dyDescent="0.2">
      <c r="Y2307" s="127"/>
      <c r="Z2307" s="127"/>
      <c r="AA2307" s="127"/>
      <c r="AB2307" s="127"/>
      <c r="AC2307" s="127"/>
      <c r="AD2307" s="127"/>
      <c r="AE2307" s="127"/>
      <c r="AF2307" s="127"/>
      <c r="AG2307" s="127"/>
      <c r="AH2307" s="127"/>
      <c r="AI2307" s="127"/>
      <c r="AJ2307" s="127"/>
      <c r="AK2307" s="127"/>
      <c r="AL2307" s="127"/>
      <c r="AM2307" s="127"/>
      <c r="AN2307" s="127"/>
      <c r="AO2307" s="127"/>
      <c r="AP2307" s="127"/>
    </row>
    <row r="2308" spans="25:42" x14ac:dyDescent="0.2">
      <c r="Y2308" s="127"/>
      <c r="Z2308" s="127"/>
      <c r="AA2308" s="127"/>
      <c r="AB2308" s="127"/>
      <c r="AC2308" s="127"/>
      <c r="AD2308" s="127"/>
      <c r="AE2308" s="127"/>
      <c r="AF2308" s="127"/>
      <c r="AG2308" s="127"/>
      <c r="AH2308" s="127"/>
      <c r="AI2308" s="127"/>
      <c r="AJ2308" s="127"/>
      <c r="AK2308" s="127"/>
      <c r="AL2308" s="127"/>
      <c r="AM2308" s="127"/>
      <c r="AN2308" s="127"/>
      <c r="AO2308" s="127"/>
      <c r="AP2308" s="127"/>
    </row>
    <row r="2309" spans="25:42" x14ac:dyDescent="0.2">
      <c r="Y2309" s="127"/>
      <c r="Z2309" s="127"/>
      <c r="AA2309" s="127"/>
      <c r="AB2309" s="127"/>
      <c r="AC2309" s="127"/>
      <c r="AD2309" s="127"/>
      <c r="AE2309" s="127"/>
      <c r="AF2309" s="127"/>
      <c r="AG2309" s="127"/>
      <c r="AH2309" s="127"/>
      <c r="AI2309" s="127"/>
      <c r="AJ2309" s="127"/>
      <c r="AK2309" s="127"/>
      <c r="AL2309" s="127"/>
      <c r="AM2309" s="127"/>
      <c r="AN2309" s="127"/>
      <c r="AO2309" s="127"/>
      <c r="AP2309" s="127"/>
    </row>
    <row r="2310" spans="25:42" x14ac:dyDescent="0.2">
      <c r="Y2310" s="127"/>
      <c r="Z2310" s="127"/>
      <c r="AA2310" s="127"/>
      <c r="AB2310" s="127"/>
      <c r="AC2310" s="127"/>
      <c r="AD2310" s="127"/>
      <c r="AE2310" s="127"/>
      <c r="AF2310" s="127"/>
      <c r="AG2310" s="127"/>
      <c r="AH2310" s="127"/>
      <c r="AI2310" s="127"/>
      <c r="AJ2310" s="127"/>
      <c r="AK2310" s="127"/>
      <c r="AL2310" s="127"/>
      <c r="AM2310" s="127"/>
      <c r="AN2310" s="127"/>
      <c r="AO2310" s="127"/>
      <c r="AP2310" s="127"/>
    </row>
    <row r="2311" spans="25:42" x14ac:dyDescent="0.2">
      <c r="Y2311" s="127"/>
      <c r="Z2311" s="127"/>
      <c r="AA2311" s="127"/>
      <c r="AB2311" s="127"/>
      <c r="AC2311" s="127"/>
      <c r="AD2311" s="127"/>
      <c r="AE2311" s="127"/>
      <c r="AF2311" s="127"/>
      <c r="AG2311" s="127"/>
      <c r="AH2311" s="127"/>
      <c r="AI2311" s="127"/>
      <c r="AJ2311" s="127"/>
      <c r="AK2311" s="127"/>
      <c r="AL2311" s="127"/>
      <c r="AM2311" s="127"/>
      <c r="AN2311" s="127"/>
      <c r="AO2311" s="127"/>
      <c r="AP2311" s="127"/>
    </row>
    <row r="2312" spans="25:42" x14ac:dyDescent="0.2">
      <c r="Y2312" s="127"/>
      <c r="Z2312" s="127"/>
      <c r="AA2312" s="127"/>
      <c r="AB2312" s="127"/>
      <c r="AC2312" s="127"/>
      <c r="AD2312" s="127"/>
      <c r="AE2312" s="127"/>
      <c r="AF2312" s="127"/>
      <c r="AG2312" s="127"/>
      <c r="AH2312" s="127"/>
      <c r="AI2312" s="127"/>
      <c r="AJ2312" s="127"/>
      <c r="AK2312" s="127"/>
      <c r="AL2312" s="127"/>
      <c r="AM2312" s="127"/>
      <c r="AN2312" s="127"/>
      <c r="AO2312" s="127"/>
      <c r="AP2312" s="127"/>
    </row>
    <row r="2313" spans="25:42" x14ac:dyDescent="0.2">
      <c r="Y2313" s="127"/>
      <c r="Z2313" s="127"/>
      <c r="AA2313" s="127"/>
      <c r="AB2313" s="127"/>
      <c r="AC2313" s="127"/>
      <c r="AD2313" s="127"/>
      <c r="AE2313" s="127"/>
      <c r="AF2313" s="127"/>
      <c r="AG2313" s="127"/>
      <c r="AH2313" s="127"/>
      <c r="AI2313" s="127"/>
      <c r="AJ2313" s="127"/>
      <c r="AK2313" s="127"/>
      <c r="AL2313" s="127"/>
      <c r="AM2313" s="127"/>
      <c r="AN2313" s="127"/>
      <c r="AO2313" s="127"/>
      <c r="AP2313" s="127"/>
    </row>
    <row r="2314" spans="25:42" x14ac:dyDescent="0.2">
      <c r="Y2314" s="127"/>
      <c r="Z2314" s="127"/>
      <c r="AA2314" s="127"/>
      <c r="AB2314" s="127"/>
      <c r="AC2314" s="127"/>
      <c r="AD2314" s="127"/>
      <c r="AE2314" s="127"/>
      <c r="AF2314" s="127"/>
      <c r="AG2314" s="127"/>
      <c r="AH2314" s="127"/>
      <c r="AI2314" s="127"/>
      <c r="AJ2314" s="127"/>
      <c r="AK2314" s="127"/>
      <c r="AL2314" s="127"/>
      <c r="AM2314" s="127"/>
      <c r="AN2314" s="127"/>
      <c r="AO2314" s="127"/>
      <c r="AP2314" s="127"/>
    </row>
    <row r="2315" spans="25:42" x14ac:dyDescent="0.2">
      <c r="Y2315" s="127"/>
      <c r="Z2315" s="127"/>
      <c r="AA2315" s="127"/>
      <c r="AB2315" s="127"/>
      <c r="AC2315" s="127"/>
      <c r="AD2315" s="127"/>
      <c r="AE2315" s="127"/>
      <c r="AF2315" s="127"/>
      <c r="AG2315" s="127"/>
      <c r="AH2315" s="127"/>
      <c r="AI2315" s="127"/>
      <c r="AJ2315" s="127"/>
      <c r="AK2315" s="127"/>
      <c r="AL2315" s="127"/>
      <c r="AM2315" s="127"/>
      <c r="AN2315" s="127"/>
      <c r="AO2315" s="127"/>
      <c r="AP2315" s="127"/>
    </row>
    <row r="2316" spans="25:42" x14ac:dyDescent="0.2">
      <c r="Y2316" s="127"/>
      <c r="Z2316" s="127"/>
      <c r="AA2316" s="127"/>
      <c r="AB2316" s="127"/>
      <c r="AC2316" s="127"/>
      <c r="AD2316" s="127"/>
      <c r="AE2316" s="127"/>
      <c r="AF2316" s="127"/>
      <c r="AG2316" s="127"/>
      <c r="AH2316" s="127"/>
      <c r="AI2316" s="127"/>
      <c r="AJ2316" s="127"/>
      <c r="AK2316" s="127"/>
      <c r="AL2316" s="127"/>
      <c r="AM2316" s="127"/>
      <c r="AN2316" s="127"/>
      <c r="AO2316" s="127"/>
      <c r="AP2316" s="127"/>
    </row>
    <row r="2317" spans="25:42" x14ac:dyDescent="0.2">
      <c r="Y2317" s="127"/>
      <c r="Z2317" s="127"/>
      <c r="AA2317" s="127"/>
      <c r="AB2317" s="127"/>
      <c r="AC2317" s="127"/>
      <c r="AD2317" s="127"/>
      <c r="AE2317" s="127"/>
      <c r="AF2317" s="127"/>
      <c r="AG2317" s="127"/>
      <c r="AH2317" s="127"/>
      <c r="AI2317" s="127"/>
      <c r="AJ2317" s="127"/>
      <c r="AK2317" s="127"/>
      <c r="AL2317" s="127"/>
      <c r="AM2317" s="127"/>
      <c r="AN2317" s="127"/>
      <c r="AO2317" s="127"/>
      <c r="AP2317" s="127"/>
    </row>
    <row r="2318" spans="25:42" x14ac:dyDescent="0.2">
      <c r="Y2318" s="127"/>
      <c r="Z2318" s="127"/>
      <c r="AA2318" s="127"/>
      <c r="AB2318" s="127"/>
      <c r="AC2318" s="127"/>
      <c r="AD2318" s="127"/>
      <c r="AE2318" s="127"/>
      <c r="AF2318" s="127"/>
      <c r="AG2318" s="127"/>
      <c r="AH2318" s="127"/>
      <c r="AI2318" s="127"/>
      <c r="AJ2318" s="127"/>
      <c r="AK2318" s="127"/>
      <c r="AL2318" s="127"/>
      <c r="AM2318" s="127"/>
      <c r="AN2318" s="127"/>
      <c r="AO2318" s="127"/>
      <c r="AP2318" s="127"/>
    </row>
    <row r="2319" spans="25:42" x14ac:dyDescent="0.2">
      <c r="Y2319" s="127"/>
      <c r="Z2319" s="127"/>
      <c r="AA2319" s="127"/>
      <c r="AB2319" s="127"/>
      <c r="AC2319" s="127"/>
      <c r="AD2319" s="127"/>
      <c r="AE2319" s="127"/>
      <c r="AF2319" s="127"/>
      <c r="AG2319" s="127"/>
      <c r="AH2319" s="127"/>
      <c r="AI2319" s="127"/>
      <c r="AJ2319" s="127"/>
      <c r="AK2319" s="127"/>
      <c r="AL2319" s="127"/>
      <c r="AM2319" s="127"/>
      <c r="AN2319" s="127"/>
      <c r="AO2319" s="127"/>
      <c r="AP2319" s="127"/>
    </row>
    <row r="2320" spans="25:42" x14ac:dyDescent="0.2">
      <c r="Y2320" s="127"/>
      <c r="Z2320" s="127"/>
      <c r="AA2320" s="127"/>
      <c r="AB2320" s="127"/>
      <c r="AC2320" s="127"/>
      <c r="AD2320" s="127"/>
      <c r="AE2320" s="127"/>
      <c r="AF2320" s="127"/>
      <c r="AG2320" s="127"/>
      <c r="AH2320" s="127"/>
      <c r="AI2320" s="127"/>
      <c r="AJ2320" s="127"/>
      <c r="AK2320" s="127"/>
      <c r="AL2320" s="127"/>
      <c r="AM2320" s="127"/>
      <c r="AN2320" s="127"/>
      <c r="AO2320" s="127"/>
      <c r="AP2320" s="127"/>
    </row>
    <row r="2321" spans="25:42" x14ac:dyDescent="0.2">
      <c r="Y2321" s="127"/>
      <c r="Z2321" s="127"/>
      <c r="AA2321" s="127"/>
      <c r="AB2321" s="127"/>
      <c r="AC2321" s="127"/>
      <c r="AD2321" s="127"/>
      <c r="AE2321" s="127"/>
      <c r="AF2321" s="127"/>
      <c r="AG2321" s="127"/>
      <c r="AH2321" s="127"/>
      <c r="AI2321" s="127"/>
      <c r="AJ2321" s="127"/>
      <c r="AK2321" s="127"/>
      <c r="AL2321" s="127"/>
      <c r="AM2321" s="127"/>
      <c r="AN2321" s="127"/>
      <c r="AO2321" s="127"/>
      <c r="AP2321" s="127"/>
    </row>
    <row r="2322" spans="25:42" x14ac:dyDescent="0.2">
      <c r="Y2322" s="127"/>
      <c r="Z2322" s="127"/>
      <c r="AA2322" s="127"/>
      <c r="AB2322" s="127"/>
      <c r="AC2322" s="127"/>
      <c r="AD2322" s="127"/>
      <c r="AE2322" s="127"/>
      <c r="AF2322" s="127"/>
      <c r="AG2322" s="127"/>
      <c r="AH2322" s="127"/>
      <c r="AI2322" s="127"/>
      <c r="AJ2322" s="127"/>
      <c r="AK2322" s="127"/>
      <c r="AL2322" s="127"/>
      <c r="AM2322" s="127"/>
      <c r="AN2322" s="127"/>
      <c r="AO2322" s="127"/>
      <c r="AP2322" s="127"/>
    </row>
    <row r="2323" spans="25:42" x14ac:dyDescent="0.2">
      <c r="Y2323" s="127"/>
      <c r="Z2323" s="127"/>
      <c r="AA2323" s="127"/>
      <c r="AB2323" s="127"/>
      <c r="AC2323" s="127"/>
      <c r="AD2323" s="127"/>
      <c r="AE2323" s="127"/>
      <c r="AF2323" s="127"/>
      <c r="AG2323" s="127"/>
      <c r="AH2323" s="127"/>
      <c r="AI2323" s="127"/>
      <c r="AJ2323" s="127"/>
      <c r="AK2323" s="127"/>
      <c r="AL2323" s="127"/>
      <c r="AM2323" s="127"/>
      <c r="AN2323" s="127"/>
      <c r="AO2323" s="127"/>
      <c r="AP2323" s="127"/>
    </row>
    <row r="2324" spans="25:42" x14ac:dyDescent="0.2">
      <c r="Y2324" s="127"/>
      <c r="Z2324" s="127"/>
      <c r="AA2324" s="127"/>
      <c r="AB2324" s="127"/>
      <c r="AC2324" s="127"/>
      <c r="AD2324" s="127"/>
      <c r="AE2324" s="127"/>
      <c r="AF2324" s="127"/>
      <c r="AG2324" s="127"/>
      <c r="AH2324" s="127"/>
      <c r="AI2324" s="127"/>
      <c r="AJ2324" s="127"/>
      <c r="AK2324" s="127"/>
      <c r="AL2324" s="127"/>
      <c r="AM2324" s="127"/>
      <c r="AN2324" s="127"/>
      <c r="AO2324" s="127"/>
      <c r="AP2324" s="127"/>
    </row>
    <row r="2325" spans="25:42" x14ac:dyDescent="0.2">
      <c r="Y2325" s="127"/>
      <c r="Z2325" s="127"/>
      <c r="AA2325" s="127"/>
      <c r="AB2325" s="127"/>
      <c r="AC2325" s="127"/>
      <c r="AD2325" s="127"/>
      <c r="AE2325" s="127"/>
      <c r="AF2325" s="127"/>
      <c r="AG2325" s="127"/>
      <c r="AH2325" s="127"/>
      <c r="AI2325" s="127"/>
      <c r="AJ2325" s="127"/>
      <c r="AK2325" s="127"/>
      <c r="AL2325" s="127"/>
      <c r="AM2325" s="127"/>
      <c r="AN2325" s="127"/>
      <c r="AO2325" s="127"/>
      <c r="AP2325" s="127"/>
    </row>
    <row r="2326" spans="25:42" x14ac:dyDescent="0.2">
      <c r="Y2326" s="127"/>
      <c r="Z2326" s="127"/>
      <c r="AA2326" s="127"/>
      <c r="AB2326" s="127"/>
      <c r="AC2326" s="127"/>
      <c r="AD2326" s="127"/>
      <c r="AE2326" s="127"/>
      <c r="AF2326" s="127"/>
      <c r="AG2326" s="127"/>
      <c r="AH2326" s="127"/>
      <c r="AI2326" s="127"/>
      <c r="AJ2326" s="127"/>
      <c r="AK2326" s="127"/>
      <c r="AL2326" s="127"/>
      <c r="AM2326" s="127"/>
      <c r="AN2326" s="127"/>
      <c r="AO2326" s="127"/>
      <c r="AP2326" s="127"/>
    </row>
    <row r="2327" spans="25:42" x14ac:dyDescent="0.2">
      <c r="Y2327" s="127"/>
      <c r="Z2327" s="127"/>
      <c r="AA2327" s="127"/>
      <c r="AB2327" s="127"/>
      <c r="AC2327" s="127"/>
      <c r="AD2327" s="127"/>
      <c r="AE2327" s="127"/>
      <c r="AF2327" s="127"/>
      <c r="AG2327" s="127"/>
      <c r="AH2327" s="127"/>
      <c r="AI2327" s="127"/>
      <c r="AJ2327" s="127"/>
      <c r="AK2327" s="127"/>
      <c r="AL2327" s="127"/>
      <c r="AM2327" s="127"/>
      <c r="AN2327" s="127"/>
      <c r="AO2327" s="127"/>
      <c r="AP2327" s="127"/>
    </row>
    <row r="2328" spans="25:42" x14ac:dyDescent="0.2">
      <c r="Y2328" s="127"/>
      <c r="Z2328" s="127"/>
      <c r="AA2328" s="127"/>
      <c r="AB2328" s="127"/>
      <c r="AC2328" s="127"/>
      <c r="AD2328" s="127"/>
      <c r="AE2328" s="127"/>
      <c r="AF2328" s="127"/>
      <c r="AG2328" s="127"/>
      <c r="AH2328" s="127"/>
      <c r="AI2328" s="127"/>
      <c r="AJ2328" s="127"/>
      <c r="AK2328" s="127"/>
      <c r="AL2328" s="127"/>
      <c r="AM2328" s="127"/>
      <c r="AN2328" s="127"/>
      <c r="AO2328" s="127"/>
      <c r="AP2328" s="127"/>
    </row>
    <row r="2329" spans="25:42" x14ac:dyDescent="0.2">
      <c r="Y2329" s="127"/>
      <c r="Z2329" s="127"/>
      <c r="AA2329" s="127"/>
      <c r="AB2329" s="127"/>
      <c r="AC2329" s="127"/>
      <c r="AD2329" s="127"/>
      <c r="AE2329" s="127"/>
      <c r="AF2329" s="127"/>
      <c r="AG2329" s="127"/>
      <c r="AH2329" s="127"/>
      <c r="AI2329" s="127"/>
      <c r="AJ2329" s="127"/>
      <c r="AK2329" s="127"/>
      <c r="AL2329" s="127"/>
      <c r="AM2329" s="127"/>
      <c r="AN2329" s="127"/>
      <c r="AO2329" s="127"/>
      <c r="AP2329" s="127"/>
    </row>
    <row r="2330" spans="25:42" x14ac:dyDescent="0.2">
      <c r="Y2330" s="127"/>
      <c r="Z2330" s="127"/>
      <c r="AA2330" s="127"/>
      <c r="AB2330" s="127"/>
      <c r="AC2330" s="127"/>
      <c r="AD2330" s="127"/>
      <c r="AE2330" s="127"/>
      <c r="AF2330" s="127"/>
      <c r="AG2330" s="127"/>
      <c r="AH2330" s="127"/>
      <c r="AI2330" s="127"/>
      <c r="AJ2330" s="127"/>
      <c r="AK2330" s="127"/>
      <c r="AL2330" s="127"/>
      <c r="AM2330" s="127"/>
      <c r="AN2330" s="127"/>
      <c r="AO2330" s="127"/>
      <c r="AP2330" s="127"/>
    </row>
    <row r="2331" spans="25:42" x14ac:dyDescent="0.2">
      <c r="Y2331" s="127"/>
      <c r="Z2331" s="127"/>
      <c r="AA2331" s="127"/>
      <c r="AB2331" s="127"/>
      <c r="AC2331" s="127"/>
      <c r="AD2331" s="127"/>
      <c r="AE2331" s="127"/>
      <c r="AF2331" s="127"/>
      <c r="AG2331" s="127"/>
      <c r="AH2331" s="127"/>
      <c r="AI2331" s="127"/>
      <c r="AJ2331" s="127"/>
      <c r="AK2331" s="127"/>
      <c r="AL2331" s="127"/>
      <c r="AM2331" s="127"/>
      <c r="AN2331" s="127"/>
      <c r="AO2331" s="127"/>
      <c r="AP2331" s="127"/>
    </row>
    <row r="2332" spans="25:42" x14ac:dyDescent="0.2">
      <c r="Y2332" s="127"/>
      <c r="Z2332" s="127"/>
      <c r="AA2332" s="127"/>
      <c r="AB2332" s="127"/>
      <c r="AC2332" s="127"/>
      <c r="AD2332" s="127"/>
      <c r="AE2332" s="127"/>
      <c r="AF2332" s="127"/>
      <c r="AG2332" s="127"/>
      <c r="AH2332" s="127"/>
      <c r="AI2332" s="127"/>
      <c r="AJ2332" s="127"/>
      <c r="AK2332" s="127"/>
      <c r="AL2332" s="127"/>
      <c r="AM2332" s="127"/>
      <c r="AN2332" s="127"/>
      <c r="AO2332" s="127"/>
      <c r="AP2332" s="127"/>
    </row>
    <row r="2333" spans="25:42" x14ac:dyDescent="0.2">
      <c r="Y2333" s="127"/>
      <c r="Z2333" s="127"/>
      <c r="AA2333" s="127"/>
      <c r="AB2333" s="127"/>
      <c r="AC2333" s="127"/>
      <c r="AD2333" s="127"/>
      <c r="AE2333" s="127"/>
      <c r="AF2333" s="127"/>
      <c r="AG2333" s="127"/>
      <c r="AH2333" s="127"/>
      <c r="AI2333" s="127"/>
      <c r="AJ2333" s="127"/>
      <c r="AK2333" s="127"/>
      <c r="AL2333" s="127"/>
      <c r="AM2333" s="127"/>
      <c r="AN2333" s="127"/>
      <c r="AO2333" s="127"/>
      <c r="AP2333" s="127"/>
    </row>
    <row r="2334" spans="25:42" x14ac:dyDescent="0.2">
      <c r="Y2334" s="127"/>
      <c r="Z2334" s="127"/>
      <c r="AA2334" s="127"/>
      <c r="AB2334" s="127"/>
      <c r="AC2334" s="127"/>
      <c r="AD2334" s="127"/>
      <c r="AE2334" s="127"/>
      <c r="AF2334" s="127"/>
      <c r="AG2334" s="127"/>
      <c r="AH2334" s="127"/>
      <c r="AI2334" s="127"/>
      <c r="AJ2334" s="127"/>
      <c r="AK2334" s="127"/>
      <c r="AL2334" s="127"/>
      <c r="AM2334" s="127"/>
      <c r="AN2334" s="127"/>
      <c r="AO2334" s="127"/>
      <c r="AP2334" s="127"/>
    </row>
    <row r="2335" spans="25:42" x14ac:dyDescent="0.2">
      <c r="Y2335" s="127"/>
      <c r="Z2335" s="127"/>
      <c r="AA2335" s="127"/>
      <c r="AB2335" s="127"/>
      <c r="AC2335" s="127"/>
      <c r="AD2335" s="127"/>
      <c r="AE2335" s="127"/>
      <c r="AF2335" s="127"/>
      <c r="AG2335" s="127"/>
      <c r="AH2335" s="127"/>
      <c r="AI2335" s="127"/>
      <c r="AJ2335" s="127"/>
      <c r="AK2335" s="127"/>
      <c r="AL2335" s="127"/>
      <c r="AM2335" s="127"/>
      <c r="AN2335" s="127"/>
      <c r="AO2335" s="127"/>
      <c r="AP2335" s="127"/>
    </row>
    <row r="2336" spans="25:42" x14ac:dyDescent="0.2">
      <c r="Y2336" s="127"/>
      <c r="Z2336" s="127"/>
      <c r="AA2336" s="127"/>
      <c r="AB2336" s="127"/>
      <c r="AC2336" s="127"/>
      <c r="AD2336" s="127"/>
      <c r="AE2336" s="127"/>
      <c r="AF2336" s="127"/>
      <c r="AG2336" s="127"/>
      <c r="AH2336" s="127"/>
      <c r="AI2336" s="127"/>
      <c r="AJ2336" s="127"/>
      <c r="AK2336" s="127"/>
      <c r="AL2336" s="127"/>
      <c r="AM2336" s="127"/>
      <c r="AN2336" s="127"/>
      <c r="AO2336" s="127"/>
      <c r="AP2336" s="127"/>
    </row>
    <row r="2337" spans="25:42" x14ac:dyDescent="0.2">
      <c r="Y2337" s="127"/>
      <c r="Z2337" s="127"/>
      <c r="AA2337" s="127"/>
      <c r="AB2337" s="127"/>
      <c r="AC2337" s="127"/>
      <c r="AD2337" s="127"/>
      <c r="AE2337" s="127"/>
      <c r="AF2337" s="127"/>
      <c r="AG2337" s="127"/>
      <c r="AH2337" s="127"/>
      <c r="AI2337" s="127"/>
      <c r="AJ2337" s="127"/>
      <c r="AK2337" s="127"/>
      <c r="AL2337" s="127"/>
      <c r="AM2337" s="127"/>
      <c r="AN2337" s="127"/>
      <c r="AO2337" s="127"/>
      <c r="AP2337" s="127"/>
    </row>
    <row r="2338" spans="25:42" x14ac:dyDescent="0.2">
      <c r="Y2338" s="127"/>
      <c r="Z2338" s="127"/>
      <c r="AA2338" s="127"/>
      <c r="AB2338" s="127"/>
      <c r="AC2338" s="127"/>
      <c r="AD2338" s="127"/>
      <c r="AE2338" s="127"/>
      <c r="AF2338" s="127"/>
      <c r="AG2338" s="127"/>
      <c r="AH2338" s="127"/>
      <c r="AI2338" s="127"/>
      <c r="AJ2338" s="127"/>
      <c r="AK2338" s="127"/>
      <c r="AL2338" s="127"/>
      <c r="AM2338" s="127"/>
      <c r="AN2338" s="127"/>
      <c r="AO2338" s="127"/>
      <c r="AP2338" s="127"/>
    </row>
    <row r="2339" spans="25:42" x14ac:dyDescent="0.2">
      <c r="Y2339" s="127"/>
      <c r="Z2339" s="127"/>
      <c r="AA2339" s="127"/>
      <c r="AB2339" s="127"/>
      <c r="AC2339" s="127"/>
      <c r="AD2339" s="127"/>
      <c r="AE2339" s="127"/>
      <c r="AF2339" s="127"/>
      <c r="AG2339" s="127"/>
      <c r="AH2339" s="127"/>
      <c r="AI2339" s="127"/>
      <c r="AJ2339" s="127"/>
      <c r="AK2339" s="127"/>
      <c r="AL2339" s="127"/>
      <c r="AM2339" s="127"/>
      <c r="AN2339" s="127"/>
      <c r="AO2339" s="127"/>
      <c r="AP2339" s="127"/>
    </row>
    <row r="2340" spans="25:42" x14ac:dyDescent="0.2">
      <c r="Y2340" s="127"/>
      <c r="Z2340" s="127"/>
      <c r="AA2340" s="127"/>
      <c r="AB2340" s="127"/>
      <c r="AC2340" s="127"/>
      <c r="AD2340" s="127"/>
      <c r="AE2340" s="127"/>
      <c r="AF2340" s="127"/>
      <c r="AG2340" s="127"/>
      <c r="AH2340" s="127"/>
      <c r="AI2340" s="127"/>
      <c r="AJ2340" s="127"/>
      <c r="AK2340" s="127"/>
      <c r="AL2340" s="127"/>
      <c r="AM2340" s="127"/>
      <c r="AN2340" s="127"/>
      <c r="AO2340" s="127"/>
      <c r="AP2340" s="127"/>
    </row>
    <row r="2341" spans="25:42" x14ac:dyDescent="0.2">
      <c r="Y2341" s="127"/>
      <c r="Z2341" s="127"/>
      <c r="AA2341" s="127"/>
      <c r="AB2341" s="127"/>
      <c r="AC2341" s="127"/>
      <c r="AD2341" s="127"/>
      <c r="AE2341" s="127"/>
      <c r="AF2341" s="127"/>
      <c r="AG2341" s="127"/>
      <c r="AH2341" s="127"/>
      <c r="AI2341" s="127"/>
      <c r="AJ2341" s="127"/>
      <c r="AK2341" s="127"/>
      <c r="AL2341" s="127"/>
      <c r="AM2341" s="127"/>
      <c r="AN2341" s="127"/>
      <c r="AO2341" s="127"/>
      <c r="AP2341" s="127"/>
    </row>
    <row r="2342" spans="25:42" x14ac:dyDescent="0.2">
      <c r="Y2342" s="127"/>
      <c r="Z2342" s="127"/>
      <c r="AA2342" s="127"/>
      <c r="AB2342" s="127"/>
      <c r="AC2342" s="127"/>
      <c r="AD2342" s="127"/>
      <c r="AE2342" s="127"/>
      <c r="AF2342" s="127"/>
      <c r="AG2342" s="127"/>
      <c r="AH2342" s="127"/>
      <c r="AI2342" s="127"/>
      <c r="AJ2342" s="127"/>
      <c r="AK2342" s="127"/>
      <c r="AL2342" s="127"/>
      <c r="AM2342" s="127"/>
      <c r="AN2342" s="127"/>
      <c r="AO2342" s="127"/>
      <c r="AP2342" s="127"/>
    </row>
    <row r="2343" spans="25:42" x14ac:dyDescent="0.2">
      <c r="Y2343" s="127"/>
      <c r="Z2343" s="127"/>
      <c r="AA2343" s="127"/>
      <c r="AB2343" s="127"/>
      <c r="AC2343" s="127"/>
      <c r="AD2343" s="127"/>
      <c r="AE2343" s="127"/>
      <c r="AF2343" s="127"/>
      <c r="AG2343" s="127"/>
      <c r="AH2343" s="127"/>
      <c r="AI2343" s="127"/>
      <c r="AJ2343" s="127"/>
      <c r="AK2343" s="127"/>
      <c r="AL2343" s="127"/>
      <c r="AM2343" s="127"/>
      <c r="AN2343" s="127"/>
      <c r="AO2343" s="127"/>
      <c r="AP2343" s="127"/>
    </row>
    <row r="2344" spans="25:42" x14ac:dyDescent="0.2">
      <c r="Y2344" s="127"/>
      <c r="Z2344" s="127"/>
      <c r="AA2344" s="127"/>
      <c r="AB2344" s="127"/>
      <c r="AC2344" s="127"/>
      <c r="AD2344" s="127"/>
      <c r="AE2344" s="127"/>
      <c r="AF2344" s="127"/>
      <c r="AG2344" s="127"/>
      <c r="AH2344" s="127"/>
      <c r="AI2344" s="127"/>
      <c r="AJ2344" s="127"/>
      <c r="AK2344" s="127"/>
      <c r="AL2344" s="127"/>
      <c r="AM2344" s="127"/>
      <c r="AN2344" s="127"/>
      <c r="AO2344" s="127"/>
      <c r="AP2344" s="127"/>
    </row>
    <row r="2345" spans="25:42" x14ac:dyDescent="0.2">
      <c r="Y2345" s="127"/>
      <c r="Z2345" s="127"/>
      <c r="AA2345" s="127"/>
      <c r="AB2345" s="127"/>
      <c r="AC2345" s="127"/>
      <c r="AD2345" s="127"/>
      <c r="AE2345" s="127"/>
      <c r="AF2345" s="127"/>
      <c r="AG2345" s="127"/>
      <c r="AH2345" s="127"/>
      <c r="AI2345" s="127"/>
      <c r="AJ2345" s="127"/>
      <c r="AK2345" s="127"/>
      <c r="AL2345" s="127"/>
      <c r="AM2345" s="127"/>
      <c r="AN2345" s="127"/>
      <c r="AO2345" s="127"/>
      <c r="AP2345" s="127"/>
    </row>
    <row r="2346" spans="25:42" x14ac:dyDescent="0.2">
      <c r="Y2346" s="127"/>
      <c r="Z2346" s="127"/>
      <c r="AA2346" s="127"/>
      <c r="AB2346" s="127"/>
      <c r="AC2346" s="127"/>
      <c r="AD2346" s="127"/>
      <c r="AE2346" s="127"/>
      <c r="AF2346" s="127"/>
      <c r="AG2346" s="127"/>
      <c r="AH2346" s="127"/>
      <c r="AI2346" s="127"/>
      <c r="AJ2346" s="127"/>
      <c r="AK2346" s="127"/>
      <c r="AL2346" s="127"/>
      <c r="AM2346" s="127"/>
      <c r="AN2346" s="127"/>
      <c r="AO2346" s="127"/>
      <c r="AP2346" s="127"/>
    </row>
    <row r="2347" spans="25:42" x14ac:dyDescent="0.2">
      <c r="Y2347" s="127"/>
      <c r="Z2347" s="127"/>
      <c r="AA2347" s="127"/>
      <c r="AB2347" s="127"/>
      <c r="AC2347" s="127"/>
      <c r="AD2347" s="127"/>
      <c r="AE2347" s="127"/>
      <c r="AF2347" s="127"/>
      <c r="AG2347" s="127"/>
      <c r="AH2347" s="127"/>
      <c r="AI2347" s="127"/>
      <c r="AJ2347" s="127"/>
      <c r="AK2347" s="127"/>
      <c r="AL2347" s="127"/>
      <c r="AM2347" s="127"/>
      <c r="AN2347" s="127"/>
      <c r="AO2347" s="127"/>
      <c r="AP2347" s="127"/>
    </row>
    <row r="2348" spans="25:42" x14ac:dyDescent="0.2">
      <c r="Y2348" s="127"/>
      <c r="Z2348" s="127"/>
      <c r="AA2348" s="127"/>
      <c r="AB2348" s="127"/>
      <c r="AC2348" s="127"/>
      <c r="AD2348" s="127"/>
      <c r="AE2348" s="127"/>
      <c r="AF2348" s="127"/>
      <c r="AG2348" s="127"/>
      <c r="AH2348" s="127"/>
      <c r="AI2348" s="127"/>
      <c r="AJ2348" s="127"/>
      <c r="AK2348" s="127"/>
      <c r="AL2348" s="127"/>
      <c r="AM2348" s="127"/>
      <c r="AN2348" s="127"/>
      <c r="AO2348" s="127"/>
      <c r="AP2348" s="127"/>
    </row>
    <row r="2349" spans="25:42" x14ac:dyDescent="0.2">
      <c r="Y2349" s="127"/>
      <c r="Z2349" s="127"/>
      <c r="AA2349" s="127"/>
      <c r="AB2349" s="127"/>
      <c r="AC2349" s="127"/>
      <c r="AD2349" s="127"/>
      <c r="AE2349" s="127"/>
      <c r="AF2349" s="127"/>
      <c r="AG2349" s="127"/>
      <c r="AH2349" s="127"/>
      <c r="AI2349" s="127"/>
      <c r="AJ2349" s="127"/>
      <c r="AK2349" s="127"/>
      <c r="AL2349" s="127"/>
      <c r="AM2349" s="127"/>
      <c r="AN2349" s="127"/>
      <c r="AO2349" s="127"/>
      <c r="AP2349" s="127"/>
    </row>
    <row r="2350" spans="25:42" x14ac:dyDescent="0.2">
      <c r="Y2350" s="127"/>
      <c r="Z2350" s="127"/>
      <c r="AA2350" s="127"/>
      <c r="AB2350" s="127"/>
      <c r="AC2350" s="127"/>
      <c r="AD2350" s="127"/>
      <c r="AE2350" s="127"/>
      <c r="AF2350" s="127"/>
      <c r="AG2350" s="127"/>
      <c r="AH2350" s="127"/>
      <c r="AI2350" s="127"/>
      <c r="AJ2350" s="127"/>
      <c r="AK2350" s="127"/>
      <c r="AL2350" s="127"/>
      <c r="AM2350" s="127"/>
      <c r="AN2350" s="127"/>
      <c r="AO2350" s="127"/>
      <c r="AP2350" s="127"/>
    </row>
    <row r="2351" spans="25:42" x14ac:dyDescent="0.2">
      <c r="Y2351" s="127"/>
      <c r="Z2351" s="127"/>
      <c r="AA2351" s="127"/>
      <c r="AB2351" s="127"/>
      <c r="AC2351" s="127"/>
      <c r="AD2351" s="127"/>
      <c r="AE2351" s="127"/>
      <c r="AF2351" s="127"/>
      <c r="AG2351" s="127"/>
      <c r="AH2351" s="127"/>
      <c r="AI2351" s="127"/>
      <c r="AJ2351" s="127"/>
      <c r="AK2351" s="127"/>
      <c r="AL2351" s="127"/>
      <c r="AM2351" s="127"/>
      <c r="AN2351" s="127"/>
      <c r="AO2351" s="127"/>
      <c r="AP2351" s="127"/>
    </row>
    <row r="2352" spans="25:42" x14ac:dyDescent="0.2">
      <c r="Y2352" s="127"/>
      <c r="Z2352" s="127"/>
      <c r="AA2352" s="127"/>
      <c r="AB2352" s="127"/>
      <c r="AC2352" s="127"/>
      <c r="AD2352" s="127"/>
      <c r="AE2352" s="127"/>
      <c r="AF2352" s="127"/>
      <c r="AG2352" s="127"/>
      <c r="AH2352" s="127"/>
      <c r="AI2352" s="127"/>
      <c r="AJ2352" s="127"/>
      <c r="AK2352" s="127"/>
      <c r="AL2352" s="127"/>
      <c r="AM2352" s="127"/>
      <c r="AN2352" s="127"/>
      <c r="AO2352" s="127"/>
      <c r="AP2352" s="127"/>
    </row>
    <row r="2353" spans="25:42" x14ac:dyDescent="0.2">
      <c r="Y2353" s="127"/>
      <c r="Z2353" s="127"/>
      <c r="AA2353" s="127"/>
      <c r="AB2353" s="127"/>
      <c r="AC2353" s="127"/>
      <c r="AD2353" s="127"/>
      <c r="AE2353" s="127"/>
      <c r="AF2353" s="127"/>
      <c r="AG2353" s="127"/>
      <c r="AH2353" s="127"/>
      <c r="AI2353" s="127"/>
      <c r="AJ2353" s="127"/>
      <c r="AK2353" s="127"/>
      <c r="AL2353" s="127"/>
      <c r="AM2353" s="127"/>
      <c r="AN2353" s="127"/>
      <c r="AO2353" s="127"/>
      <c r="AP2353" s="127"/>
    </row>
    <row r="2354" spans="25:42" x14ac:dyDescent="0.2">
      <c r="Y2354" s="127"/>
      <c r="Z2354" s="127"/>
      <c r="AA2354" s="127"/>
      <c r="AB2354" s="127"/>
      <c r="AC2354" s="127"/>
      <c r="AD2354" s="127"/>
      <c r="AE2354" s="127"/>
      <c r="AF2354" s="127"/>
      <c r="AG2354" s="127"/>
      <c r="AH2354" s="127"/>
      <c r="AI2354" s="127"/>
      <c r="AJ2354" s="127"/>
      <c r="AK2354" s="127"/>
      <c r="AL2354" s="127"/>
      <c r="AM2354" s="127"/>
      <c r="AN2354" s="127"/>
      <c r="AO2354" s="127"/>
      <c r="AP2354" s="127"/>
    </row>
    <row r="2355" spans="25:42" x14ac:dyDescent="0.2">
      <c r="Y2355" s="127"/>
      <c r="Z2355" s="127"/>
      <c r="AA2355" s="127"/>
      <c r="AB2355" s="127"/>
      <c r="AC2355" s="127"/>
      <c r="AD2355" s="127"/>
      <c r="AE2355" s="127"/>
      <c r="AF2355" s="127"/>
      <c r="AG2355" s="127"/>
      <c r="AH2355" s="127"/>
      <c r="AI2355" s="127"/>
      <c r="AJ2355" s="127"/>
      <c r="AK2355" s="127"/>
      <c r="AL2355" s="127"/>
      <c r="AM2355" s="127"/>
      <c r="AN2355" s="127"/>
      <c r="AO2355" s="127"/>
      <c r="AP2355" s="127"/>
    </row>
    <row r="2356" spans="25:42" x14ac:dyDescent="0.2">
      <c r="Y2356" s="127"/>
      <c r="Z2356" s="127"/>
      <c r="AA2356" s="127"/>
      <c r="AB2356" s="127"/>
      <c r="AC2356" s="127"/>
      <c r="AD2356" s="127"/>
      <c r="AE2356" s="127"/>
      <c r="AF2356" s="127"/>
      <c r="AG2356" s="127"/>
      <c r="AH2356" s="127"/>
      <c r="AI2356" s="127"/>
      <c r="AJ2356" s="127"/>
      <c r="AK2356" s="127"/>
      <c r="AL2356" s="127"/>
      <c r="AM2356" s="127"/>
      <c r="AN2356" s="127"/>
      <c r="AO2356" s="127"/>
      <c r="AP2356" s="127"/>
    </row>
    <row r="2357" spans="25:42" x14ac:dyDescent="0.2">
      <c r="Y2357" s="127"/>
      <c r="Z2357" s="127"/>
      <c r="AA2357" s="127"/>
      <c r="AB2357" s="127"/>
      <c r="AC2357" s="127"/>
      <c r="AD2357" s="127"/>
      <c r="AE2357" s="127"/>
      <c r="AF2357" s="127"/>
      <c r="AG2357" s="127"/>
      <c r="AH2357" s="127"/>
      <c r="AI2357" s="127"/>
      <c r="AJ2357" s="127"/>
      <c r="AK2357" s="127"/>
      <c r="AL2357" s="127"/>
      <c r="AM2357" s="127"/>
      <c r="AN2357" s="127"/>
      <c r="AO2357" s="127"/>
      <c r="AP2357" s="127"/>
    </row>
    <row r="2358" spans="25:42" x14ac:dyDescent="0.2">
      <c r="Y2358" s="127"/>
      <c r="Z2358" s="127"/>
      <c r="AA2358" s="127"/>
      <c r="AB2358" s="127"/>
      <c r="AC2358" s="127"/>
      <c r="AD2358" s="127"/>
      <c r="AE2358" s="127"/>
      <c r="AF2358" s="127"/>
      <c r="AG2358" s="127"/>
      <c r="AH2358" s="127"/>
      <c r="AI2358" s="127"/>
      <c r="AJ2358" s="127"/>
      <c r="AK2358" s="127"/>
      <c r="AL2358" s="127"/>
      <c r="AM2358" s="127"/>
      <c r="AN2358" s="127"/>
      <c r="AO2358" s="127"/>
      <c r="AP2358" s="127"/>
    </row>
    <row r="2359" spans="25:42" x14ac:dyDescent="0.2">
      <c r="Y2359" s="127"/>
      <c r="Z2359" s="127"/>
      <c r="AA2359" s="127"/>
      <c r="AB2359" s="127"/>
      <c r="AC2359" s="127"/>
      <c r="AD2359" s="127"/>
      <c r="AE2359" s="127"/>
      <c r="AF2359" s="127"/>
      <c r="AG2359" s="127"/>
      <c r="AH2359" s="127"/>
      <c r="AI2359" s="127"/>
      <c r="AJ2359" s="127"/>
      <c r="AK2359" s="127"/>
      <c r="AL2359" s="127"/>
      <c r="AM2359" s="127"/>
      <c r="AN2359" s="127"/>
      <c r="AO2359" s="127"/>
      <c r="AP2359" s="127"/>
    </row>
    <row r="2360" spans="25:42" x14ac:dyDescent="0.2">
      <c r="Y2360" s="127"/>
      <c r="Z2360" s="127"/>
      <c r="AA2360" s="127"/>
      <c r="AB2360" s="127"/>
      <c r="AC2360" s="127"/>
      <c r="AD2360" s="127"/>
      <c r="AE2360" s="127"/>
      <c r="AF2360" s="127"/>
      <c r="AG2360" s="127"/>
      <c r="AH2360" s="127"/>
      <c r="AI2360" s="127"/>
      <c r="AJ2360" s="127"/>
      <c r="AK2360" s="127"/>
      <c r="AL2360" s="127"/>
      <c r="AM2360" s="127"/>
      <c r="AN2360" s="127"/>
      <c r="AO2360" s="127"/>
      <c r="AP2360" s="127"/>
    </row>
    <row r="2361" spans="25:42" x14ac:dyDescent="0.2">
      <c r="Y2361" s="127"/>
      <c r="Z2361" s="127"/>
      <c r="AA2361" s="127"/>
      <c r="AB2361" s="127"/>
      <c r="AC2361" s="127"/>
      <c r="AD2361" s="127"/>
      <c r="AE2361" s="127"/>
      <c r="AF2361" s="127"/>
      <c r="AG2361" s="127"/>
      <c r="AH2361" s="127"/>
      <c r="AI2361" s="127"/>
      <c r="AJ2361" s="127"/>
      <c r="AK2361" s="127"/>
      <c r="AL2361" s="127"/>
      <c r="AM2361" s="127"/>
      <c r="AN2361" s="127"/>
      <c r="AO2361" s="127"/>
      <c r="AP2361" s="127"/>
    </row>
    <row r="2362" spans="25:42" x14ac:dyDescent="0.2">
      <c r="Y2362" s="127"/>
      <c r="Z2362" s="127"/>
      <c r="AA2362" s="127"/>
      <c r="AB2362" s="127"/>
      <c r="AC2362" s="127"/>
      <c r="AD2362" s="127"/>
      <c r="AE2362" s="127"/>
      <c r="AF2362" s="127"/>
      <c r="AG2362" s="127"/>
      <c r="AH2362" s="127"/>
      <c r="AI2362" s="127"/>
      <c r="AJ2362" s="127"/>
      <c r="AK2362" s="127"/>
      <c r="AL2362" s="127"/>
      <c r="AM2362" s="127"/>
      <c r="AN2362" s="127"/>
      <c r="AO2362" s="127"/>
      <c r="AP2362" s="127"/>
    </row>
    <row r="2363" spans="25:42" x14ac:dyDescent="0.2">
      <c r="Y2363" s="127"/>
      <c r="Z2363" s="127"/>
      <c r="AA2363" s="127"/>
      <c r="AB2363" s="127"/>
      <c r="AC2363" s="127"/>
      <c r="AD2363" s="127"/>
      <c r="AE2363" s="127"/>
      <c r="AF2363" s="127"/>
      <c r="AG2363" s="127"/>
      <c r="AH2363" s="127"/>
      <c r="AI2363" s="127"/>
      <c r="AJ2363" s="127"/>
      <c r="AK2363" s="127"/>
      <c r="AL2363" s="127"/>
      <c r="AM2363" s="127"/>
      <c r="AN2363" s="127"/>
      <c r="AO2363" s="127"/>
      <c r="AP2363" s="127"/>
    </row>
    <row r="2364" spans="25:42" x14ac:dyDescent="0.2">
      <c r="Y2364" s="127"/>
      <c r="Z2364" s="127"/>
      <c r="AA2364" s="127"/>
      <c r="AB2364" s="127"/>
      <c r="AC2364" s="127"/>
      <c r="AD2364" s="127"/>
      <c r="AE2364" s="127"/>
      <c r="AF2364" s="127"/>
      <c r="AG2364" s="127"/>
      <c r="AH2364" s="127"/>
      <c r="AI2364" s="127"/>
      <c r="AJ2364" s="127"/>
      <c r="AK2364" s="127"/>
      <c r="AL2364" s="127"/>
      <c r="AM2364" s="127"/>
      <c r="AN2364" s="127"/>
      <c r="AO2364" s="127"/>
      <c r="AP2364" s="127"/>
    </row>
    <row r="2365" spans="25:42" x14ac:dyDescent="0.2">
      <c r="Y2365" s="127"/>
      <c r="Z2365" s="127"/>
      <c r="AA2365" s="127"/>
      <c r="AB2365" s="127"/>
      <c r="AC2365" s="127"/>
      <c r="AD2365" s="127"/>
      <c r="AE2365" s="127"/>
      <c r="AF2365" s="127"/>
      <c r="AG2365" s="127"/>
      <c r="AH2365" s="127"/>
      <c r="AI2365" s="127"/>
      <c r="AJ2365" s="127"/>
      <c r="AK2365" s="127"/>
      <c r="AL2365" s="127"/>
      <c r="AM2365" s="127"/>
      <c r="AN2365" s="127"/>
      <c r="AO2365" s="127"/>
      <c r="AP2365" s="127"/>
    </row>
    <row r="2366" spans="25:42" x14ac:dyDescent="0.2">
      <c r="Y2366" s="127"/>
      <c r="Z2366" s="127"/>
      <c r="AA2366" s="127"/>
      <c r="AB2366" s="127"/>
      <c r="AC2366" s="127"/>
      <c r="AD2366" s="127"/>
      <c r="AE2366" s="127"/>
      <c r="AF2366" s="127"/>
      <c r="AG2366" s="127"/>
      <c r="AH2366" s="127"/>
      <c r="AI2366" s="127"/>
      <c r="AJ2366" s="127"/>
      <c r="AK2366" s="127"/>
      <c r="AL2366" s="127"/>
      <c r="AM2366" s="127"/>
      <c r="AN2366" s="127"/>
      <c r="AO2366" s="127"/>
      <c r="AP2366" s="127"/>
    </row>
    <row r="2367" spans="25:42" x14ac:dyDescent="0.2">
      <c r="Y2367" s="127"/>
      <c r="Z2367" s="127"/>
      <c r="AA2367" s="127"/>
      <c r="AB2367" s="127"/>
      <c r="AC2367" s="127"/>
      <c r="AD2367" s="127"/>
      <c r="AE2367" s="127"/>
      <c r="AF2367" s="127"/>
      <c r="AG2367" s="127"/>
      <c r="AH2367" s="127"/>
      <c r="AI2367" s="127"/>
      <c r="AJ2367" s="127"/>
      <c r="AK2367" s="127"/>
      <c r="AL2367" s="127"/>
      <c r="AM2367" s="127"/>
      <c r="AN2367" s="127"/>
      <c r="AO2367" s="127"/>
      <c r="AP2367" s="127"/>
    </row>
    <row r="2368" spans="25:42" x14ac:dyDescent="0.2">
      <c r="Y2368" s="127"/>
      <c r="Z2368" s="127"/>
      <c r="AA2368" s="127"/>
      <c r="AB2368" s="127"/>
      <c r="AC2368" s="127"/>
      <c r="AD2368" s="127"/>
      <c r="AE2368" s="127"/>
      <c r="AF2368" s="127"/>
      <c r="AG2368" s="127"/>
      <c r="AH2368" s="127"/>
      <c r="AI2368" s="127"/>
      <c r="AJ2368" s="127"/>
      <c r="AK2368" s="127"/>
      <c r="AL2368" s="127"/>
      <c r="AM2368" s="127"/>
      <c r="AN2368" s="127"/>
      <c r="AO2368" s="127"/>
      <c r="AP2368" s="127"/>
    </row>
    <row r="2369" spans="25:42" x14ac:dyDescent="0.2">
      <c r="Y2369" s="127"/>
      <c r="Z2369" s="127"/>
      <c r="AA2369" s="127"/>
      <c r="AB2369" s="127"/>
      <c r="AC2369" s="127"/>
      <c r="AD2369" s="127"/>
      <c r="AE2369" s="127"/>
      <c r="AF2369" s="127"/>
      <c r="AG2369" s="127"/>
      <c r="AH2369" s="127"/>
      <c r="AI2369" s="127"/>
      <c r="AJ2369" s="127"/>
      <c r="AK2369" s="127"/>
      <c r="AL2369" s="127"/>
      <c r="AM2369" s="127"/>
      <c r="AN2369" s="127"/>
      <c r="AO2369" s="127"/>
      <c r="AP2369" s="127"/>
    </row>
    <row r="2370" spans="25:42" x14ac:dyDescent="0.2">
      <c r="Y2370" s="127"/>
      <c r="Z2370" s="127"/>
      <c r="AA2370" s="127"/>
      <c r="AB2370" s="127"/>
      <c r="AC2370" s="127"/>
      <c r="AD2370" s="127"/>
      <c r="AE2370" s="127"/>
      <c r="AF2370" s="127"/>
      <c r="AG2370" s="127"/>
      <c r="AH2370" s="127"/>
      <c r="AI2370" s="127"/>
      <c r="AJ2370" s="127"/>
      <c r="AK2370" s="127"/>
      <c r="AL2370" s="127"/>
      <c r="AM2370" s="127"/>
      <c r="AN2370" s="127"/>
      <c r="AO2370" s="127"/>
      <c r="AP2370" s="127"/>
    </row>
    <row r="2371" spans="25:42" x14ac:dyDescent="0.2">
      <c r="Y2371" s="127"/>
      <c r="Z2371" s="127"/>
      <c r="AA2371" s="127"/>
      <c r="AB2371" s="127"/>
      <c r="AC2371" s="127"/>
      <c r="AD2371" s="127"/>
      <c r="AE2371" s="127"/>
      <c r="AF2371" s="127"/>
      <c r="AG2371" s="127"/>
      <c r="AH2371" s="127"/>
      <c r="AI2371" s="127"/>
      <c r="AJ2371" s="127"/>
      <c r="AK2371" s="127"/>
      <c r="AL2371" s="127"/>
      <c r="AM2371" s="127"/>
      <c r="AN2371" s="127"/>
      <c r="AO2371" s="127"/>
      <c r="AP2371" s="127"/>
    </row>
    <row r="2372" spans="25:42" x14ac:dyDescent="0.2">
      <c r="Y2372" s="127"/>
      <c r="Z2372" s="127"/>
      <c r="AA2372" s="127"/>
      <c r="AB2372" s="127"/>
      <c r="AC2372" s="127"/>
      <c r="AD2372" s="127"/>
      <c r="AE2372" s="127"/>
      <c r="AF2372" s="127"/>
      <c r="AG2372" s="127"/>
      <c r="AH2372" s="127"/>
      <c r="AI2372" s="127"/>
      <c r="AJ2372" s="127"/>
      <c r="AK2372" s="127"/>
      <c r="AL2372" s="127"/>
      <c r="AM2372" s="127"/>
      <c r="AN2372" s="127"/>
      <c r="AO2372" s="127"/>
      <c r="AP2372" s="127"/>
    </row>
    <row r="2373" spans="25:42" x14ac:dyDescent="0.2">
      <c r="Y2373" s="127"/>
      <c r="Z2373" s="127"/>
      <c r="AA2373" s="127"/>
      <c r="AB2373" s="127"/>
      <c r="AC2373" s="127"/>
      <c r="AD2373" s="127"/>
      <c r="AE2373" s="127"/>
      <c r="AF2373" s="127"/>
      <c r="AG2373" s="127"/>
      <c r="AH2373" s="127"/>
      <c r="AI2373" s="127"/>
      <c r="AJ2373" s="127"/>
      <c r="AK2373" s="127"/>
      <c r="AL2373" s="127"/>
      <c r="AM2373" s="127"/>
      <c r="AN2373" s="127"/>
      <c r="AO2373" s="127"/>
      <c r="AP2373" s="127"/>
    </row>
    <row r="2374" spans="25:42" x14ac:dyDescent="0.2">
      <c r="Y2374" s="127"/>
      <c r="Z2374" s="127"/>
      <c r="AA2374" s="127"/>
      <c r="AB2374" s="127"/>
      <c r="AC2374" s="127"/>
      <c r="AD2374" s="127"/>
      <c r="AE2374" s="127"/>
      <c r="AF2374" s="127"/>
      <c r="AG2374" s="127"/>
      <c r="AH2374" s="127"/>
      <c r="AI2374" s="127"/>
      <c r="AJ2374" s="127"/>
      <c r="AK2374" s="127"/>
      <c r="AL2374" s="127"/>
      <c r="AM2374" s="127"/>
      <c r="AN2374" s="127"/>
      <c r="AO2374" s="127"/>
      <c r="AP2374" s="127"/>
    </row>
    <row r="2375" spans="25:42" x14ac:dyDescent="0.2">
      <c r="Y2375" s="127"/>
      <c r="Z2375" s="127"/>
      <c r="AA2375" s="127"/>
      <c r="AB2375" s="127"/>
      <c r="AC2375" s="127"/>
      <c r="AD2375" s="127"/>
      <c r="AE2375" s="127"/>
      <c r="AF2375" s="127"/>
      <c r="AG2375" s="127"/>
      <c r="AH2375" s="127"/>
      <c r="AI2375" s="127"/>
      <c r="AJ2375" s="127"/>
      <c r="AK2375" s="127"/>
      <c r="AL2375" s="127"/>
      <c r="AM2375" s="127"/>
      <c r="AN2375" s="127"/>
      <c r="AO2375" s="127"/>
      <c r="AP2375" s="127"/>
    </row>
    <row r="2376" spans="25:42" x14ac:dyDescent="0.2">
      <c r="Y2376" s="127"/>
      <c r="Z2376" s="127"/>
      <c r="AA2376" s="127"/>
      <c r="AB2376" s="127"/>
      <c r="AC2376" s="127"/>
      <c r="AD2376" s="127"/>
      <c r="AE2376" s="127"/>
      <c r="AF2376" s="127"/>
      <c r="AG2376" s="127"/>
      <c r="AH2376" s="127"/>
      <c r="AI2376" s="127"/>
      <c r="AJ2376" s="127"/>
      <c r="AK2376" s="127"/>
      <c r="AL2376" s="127"/>
      <c r="AM2376" s="127"/>
      <c r="AN2376" s="127"/>
      <c r="AO2376" s="127"/>
      <c r="AP2376" s="127"/>
    </row>
    <row r="2377" spans="25:42" x14ac:dyDescent="0.2">
      <c r="Y2377" s="127"/>
      <c r="Z2377" s="127"/>
      <c r="AA2377" s="127"/>
      <c r="AB2377" s="127"/>
      <c r="AC2377" s="127"/>
      <c r="AD2377" s="127"/>
      <c r="AE2377" s="127"/>
      <c r="AF2377" s="127"/>
      <c r="AG2377" s="127"/>
      <c r="AH2377" s="127"/>
      <c r="AI2377" s="127"/>
      <c r="AJ2377" s="127"/>
      <c r="AK2377" s="127"/>
      <c r="AL2377" s="127"/>
      <c r="AM2377" s="127"/>
      <c r="AN2377" s="127"/>
      <c r="AO2377" s="127"/>
      <c r="AP2377" s="127"/>
    </row>
    <row r="2378" spans="25:42" x14ac:dyDescent="0.2">
      <c r="Y2378" s="127"/>
      <c r="Z2378" s="127"/>
      <c r="AA2378" s="127"/>
      <c r="AB2378" s="127"/>
      <c r="AC2378" s="127"/>
      <c r="AD2378" s="127"/>
      <c r="AE2378" s="127"/>
      <c r="AF2378" s="127"/>
      <c r="AG2378" s="127"/>
      <c r="AH2378" s="127"/>
      <c r="AI2378" s="127"/>
      <c r="AJ2378" s="127"/>
      <c r="AK2378" s="127"/>
      <c r="AL2378" s="127"/>
      <c r="AM2378" s="127"/>
      <c r="AN2378" s="127"/>
      <c r="AO2378" s="127"/>
      <c r="AP2378" s="127"/>
    </row>
    <row r="2379" spans="25:42" x14ac:dyDescent="0.2">
      <c r="Y2379" s="127"/>
      <c r="Z2379" s="127"/>
      <c r="AA2379" s="127"/>
      <c r="AB2379" s="127"/>
      <c r="AC2379" s="127"/>
      <c r="AD2379" s="127"/>
      <c r="AE2379" s="127"/>
      <c r="AF2379" s="127"/>
      <c r="AG2379" s="127"/>
      <c r="AH2379" s="127"/>
      <c r="AI2379" s="127"/>
      <c r="AJ2379" s="127"/>
      <c r="AK2379" s="127"/>
      <c r="AL2379" s="127"/>
      <c r="AM2379" s="127"/>
      <c r="AN2379" s="127"/>
      <c r="AO2379" s="127"/>
      <c r="AP2379" s="127"/>
    </row>
    <row r="2380" spans="25:42" x14ac:dyDescent="0.2">
      <c r="Y2380" s="127"/>
      <c r="Z2380" s="127"/>
      <c r="AA2380" s="127"/>
      <c r="AB2380" s="127"/>
      <c r="AC2380" s="127"/>
      <c r="AD2380" s="127"/>
      <c r="AE2380" s="127"/>
      <c r="AF2380" s="127"/>
      <c r="AG2380" s="127"/>
      <c r="AH2380" s="127"/>
      <c r="AI2380" s="127"/>
      <c r="AJ2380" s="127"/>
      <c r="AK2380" s="127"/>
      <c r="AL2380" s="127"/>
      <c r="AM2380" s="127"/>
      <c r="AN2380" s="127"/>
      <c r="AO2380" s="127"/>
      <c r="AP2380" s="127"/>
    </row>
    <row r="2381" spans="25:42" x14ac:dyDescent="0.2">
      <c r="Y2381" s="127"/>
      <c r="Z2381" s="127"/>
      <c r="AA2381" s="127"/>
      <c r="AB2381" s="127"/>
      <c r="AC2381" s="127"/>
      <c r="AD2381" s="127"/>
      <c r="AE2381" s="127"/>
      <c r="AF2381" s="127"/>
      <c r="AG2381" s="127"/>
      <c r="AH2381" s="127"/>
      <c r="AI2381" s="127"/>
      <c r="AJ2381" s="127"/>
      <c r="AK2381" s="127"/>
      <c r="AL2381" s="127"/>
      <c r="AM2381" s="127"/>
      <c r="AN2381" s="127"/>
      <c r="AO2381" s="127"/>
      <c r="AP2381" s="127"/>
    </row>
    <row r="2382" spans="25:42" x14ac:dyDescent="0.2">
      <c r="Y2382" s="127"/>
      <c r="Z2382" s="127"/>
      <c r="AA2382" s="127"/>
      <c r="AB2382" s="127"/>
      <c r="AC2382" s="127"/>
      <c r="AD2382" s="127"/>
      <c r="AE2382" s="127"/>
      <c r="AF2382" s="127"/>
      <c r="AG2382" s="127"/>
      <c r="AH2382" s="127"/>
      <c r="AI2382" s="127"/>
      <c r="AJ2382" s="127"/>
      <c r="AK2382" s="127"/>
      <c r="AL2382" s="127"/>
      <c r="AM2382" s="127"/>
      <c r="AN2382" s="127"/>
      <c r="AO2382" s="127"/>
      <c r="AP2382" s="127"/>
    </row>
    <row r="2383" spans="25:42" x14ac:dyDescent="0.2">
      <c r="Y2383" s="127"/>
      <c r="Z2383" s="127"/>
      <c r="AA2383" s="127"/>
      <c r="AB2383" s="127"/>
      <c r="AC2383" s="127"/>
      <c r="AD2383" s="127"/>
      <c r="AE2383" s="127"/>
      <c r="AF2383" s="127"/>
      <c r="AG2383" s="127"/>
      <c r="AH2383" s="127"/>
      <c r="AI2383" s="127"/>
      <c r="AJ2383" s="127"/>
      <c r="AK2383" s="127"/>
      <c r="AL2383" s="127"/>
      <c r="AM2383" s="127"/>
      <c r="AN2383" s="127"/>
      <c r="AO2383" s="127"/>
      <c r="AP2383" s="127"/>
    </row>
    <row r="2384" spans="25:42" x14ac:dyDescent="0.2">
      <c r="Y2384" s="127"/>
      <c r="Z2384" s="127"/>
      <c r="AA2384" s="127"/>
      <c r="AB2384" s="127"/>
      <c r="AC2384" s="127"/>
      <c r="AD2384" s="127"/>
      <c r="AE2384" s="127"/>
      <c r="AF2384" s="127"/>
      <c r="AG2384" s="127"/>
      <c r="AH2384" s="127"/>
      <c r="AI2384" s="127"/>
      <c r="AJ2384" s="127"/>
      <c r="AK2384" s="127"/>
      <c r="AL2384" s="127"/>
      <c r="AM2384" s="127"/>
      <c r="AN2384" s="127"/>
      <c r="AO2384" s="127"/>
      <c r="AP2384" s="127"/>
    </row>
    <row r="2385" spans="25:42" x14ac:dyDescent="0.2">
      <c r="Y2385" s="127"/>
      <c r="Z2385" s="127"/>
      <c r="AA2385" s="127"/>
      <c r="AB2385" s="127"/>
      <c r="AC2385" s="127"/>
      <c r="AD2385" s="127"/>
      <c r="AE2385" s="127"/>
      <c r="AF2385" s="127"/>
      <c r="AG2385" s="127"/>
      <c r="AH2385" s="127"/>
      <c r="AI2385" s="127"/>
      <c r="AJ2385" s="127"/>
      <c r="AK2385" s="127"/>
      <c r="AL2385" s="127"/>
      <c r="AM2385" s="127"/>
      <c r="AN2385" s="127"/>
      <c r="AO2385" s="127"/>
      <c r="AP2385" s="127"/>
    </row>
    <row r="2386" spans="25:42" x14ac:dyDescent="0.2">
      <c r="Y2386" s="127"/>
      <c r="Z2386" s="127"/>
      <c r="AA2386" s="127"/>
      <c r="AB2386" s="127"/>
      <c r="AC2386" s="127"/>
      <c r="AD2386" s="127"/>
      <c r="AE2386" s="127"/>
      <c r="AF2386" s="127"/>
      <c r="AG2386" s="127"/>
      <c r="AH2386" s="127"/>
      <c r="AI2386" s="127"/>
      <c r="AJ2386" s="127"/>
      <c r="AK2386" s="127"/>
      <c r="AL2386" s="127"/>
      <c r="AM2386" s="127"/>
      <c r="AN2386" s="127"/>
      <c r="AO2386" s="127"/>
      <c r="AP2386" s="127"/>
    </row>
    <row r="2387" spans="25:42" x14ac:dyDescent="0.2">
      <c r="Y2387" s="127"/>
      <c r="Z2387" s="127"/>
      <c r="AA2387" s="127"/>
      <c r="AB2387" s="127"/>
      <c r="AC2387" s="127"/>
      <c r="AD2387" s="127"/>
      <c r="AE2387" s="127"/>
      <c r="AF2387" s="127"/>
      <c r="AG2387" s="127"/>
      <c r="AH2387" s="127"/>
      <c r="AI2387" s="127"/>
      <c r="AJ2387" s="127"/>
      <c r="AK2387" s="127"/>
      <c r="AL2387" s="127"/>
      <c r="AM2387" s="127"/>
      <c r="AN2387" s="127"/>
      <c r="AO2387" s="127"/>
      <c r="AP2387" s="127"/>
    </row>
    <row r="2388" spans="25:42" x14ac:dyDescent="0.2">
      <c r="Y2388" s="127"/>
      <c r="Z2388" s="127"/>
      <c r="AA2388" s="127"/>
      <c r="AB2388" s="127"/>
      <c r="AC2388" s="127"/>
      <c r="AD2388" s="127"/>
      <c r="AE2388" s="127"/>
      <c r="AF2388" s="127"/>
      <c r="AG2388" s="127"/>
      <c r="AH2388" s="127"/>
      <c r="AI2388" s="127"/>
      <c r="AJ2388" s="127"/>
      <c r="AK2388" s="127"/>
      <c r="AL2388" s="127"/>
      <c r="AM2388" s="127"/>
      <c r="AN2388" s="127"/>
      <c r="AO2388" s="127"/>
      <c r="AP2388" s="127"/>
    </row>
    <row r="2389" spans="25:42" x14ac:dyDescent="0.2">
      <c r="Y2389" s="127"/>
      <c r="Z2389" s="127"/>
      <c r="AA2389" s="127"/>
      <c r="AB2389" s="127"/>
      <c r="AC2389" s="127"/>
      <c r="AD2389" s="127"/>
      <c r="AE2389" s="127"/>
      <c r="AF2389" s="127"/>
      <c r="AG2389" s="127"/>
      <c r="AH2389" s="127"/>
      <c r="AI2389" s="127"/>
      <c r="AJ2389" s="127"/>
      <c r="AK2389" s="127"/>
      <c r="AL2389" s="127"/>
      <c r="AM2389" s="127"/>
      <c r="AN2389" s="127"/>
      <c r="AO2389" s="127"/>
      <c r="AP2389" s="127"/>
    </row>
    <row r="2390" spans="25:42" x14ac:dyDescent="0.2">
      <c r="Y2390" s="127"/>
      <c r="Z2390" s="127"/>
      <c r="AA2390" s="127"/>
      <c r="AB2390" s="127"/>
      <c r="AC2390" s="127"/>
      <c r="AD2390" s="127"/>
      <c r="AE2390" s="127"/>
      <c r="AF2390" s="127"/>
      <c r="AG2390" s="127"/>
      <c r="AH2390" s="127"/>
      <c r="AI2390" s="127"/>
      <c r="AJ2390" s="127"/>
      <c r="AK2390" s="127"/>
      <c r="AL2390" s="127"/>
      <c r="AM2390" s="127"/>
      <c r="AN2390" s="127"/>
      <c r="AO2390" s="127"/>
      <c r="AP2390" s="127"/>
    </row>
    <row r="2391" spans="25:42" x14ac:dyDescent="0.2">
      <c r="Y2391" s="127"/>
      <c r="Z2391" s="127"/>
      <c r="AA2391" s="127"/>
      <c r="AB2391" s="127"/>
      <c r="AC2391" s="127"/>
      <c r="AD2391" s="127"/>
      <c r="AE2391" s="127"/>
      <c r="AF2391" s="127"/>
      <c r="AG2391" s="127"/>
      <c r="AH2391" s="127"/>
      <c r="AI2391" s="127"/>
      <c r="AJ2391" s="127"/>
      <c r="AK2391" s="127"/>
      <c r="AL2391" s="127"/>
      <c r="AM2391" s="127"/>
      <c r="AN2391" s="127"/>
      <c r="AO2391" s="127"/>
      <c r="AP2391" s="127"/>
    </row>
    <row r="2392" spans="25:42" x14ac:dyDescent="0.2">
      <c r="Y2392" s="127"/>
      <c r="Z2392" s="127"/>
      <c r="AA2392" s="127"/>
      <c r="AB2392" s="127"/>
      <c r="AC2392" s="127"/>
      <c r="AD2392" s="127"/>
      <c r="AE2392" s="127"/>
      <c r="AF2392" s="127"/>
      <c r="AG2392" s="127"/>
      <c r="AH2392" s="127"/>
      <c r="AI2392" s="127"/>
      <c r="AJ2392" s="127"/>
      <c r="AK2392" s="127"/>
      <c r="AL2392" s="127"/>
      <c r="AM2392" s="127"/>
      <c r="AN2392" s="127"/>
      <c r="AO2392" s="127"/>
      <c r="AP2392" s="127"/>
    </row>
    <row r="2393" spans="25:42" x14ac:dyDescent="0.2">
      <c r="Y2393" s="127"/>
      <c r="Z2393" s="127"/>
      <c r="AA2393" s="127"/>
      <c r="AB2393" s="127"/>
      <c r="AC2393" s="127"/>
      <c r="AD2393" s="127"/>
      <c r="AE2393" s="127"/>
      <c r="AF2393" s="127"/>
      <c r="AG2393" s="127"/>
      <c r="AH2393" s="127"/>
      <c r="AI2393" s="127"/>
      <c r="AJ2393" s="127"/>
      <c r="AK2393" s="127"/>
      <c r="AL2393" s="127"/>
      <c r="AM2393" s="127"/>
      <c r="AN2393" s="127"/>
      <c r="AO2393" s="127"/>
      <c r="AP2393" s="127"/>
    </row>
    <row r="2394" spans="25:42" x14ac:dyDescent="0.2">
      <c r="Y2394" s="127"/>
      <c r="Z2394" s="127"/>
      <c r="AA2394" s="127"/>
      <c r="AB2394" s="127"/>
      <c r="AC2394" s="127"/>
      <c r="AD2394" s="127"/>
      <c r="AE2394" s="127"/>
      <c r="AF2394" s="127"/>
      <c r="AG2394" s="127"/>
      <c r="AH2394" s="127"/>
      <c r="AI2394" s="127"/>
      <c r="AJ2394" s="127"/>
      <c r="AK2394" s="127"/>
      <c r="AL2394" s="127"/>
      <c r="AM2394" s="127"/>
      <c r="AN2394" s="127"/>
      <c r="AO2394" s="127"/>
      <c r="AP2394" s="127"/>
    </row>
    <row r="2395" spans="25:42" x14ac:dyDescent="0.2">
      <c r="Y2395" s="127"/>
      <c r="Z2395" s="127"/>
      <c r="AA2395" s="127"/>
      <c r="AB2395" s="127"/>
      <c r="AC2395" s="127"/>
      <c r="AD2395" s="127"/>
      <c r="AE2395" s="127"/>
      <c r="AF2395" s="127"/>
      <c r="AG2395" s="127"/>
      <c r="AH2395" s="127"/>
      <c r="AI2395" s="127"/>
      <c r="AJ2395" s="127"/>
      <c r="AK2395" s="127"/>
      <c r="AL2395" s="127"/>
      <c r="AM2395" s="127"/>
      <c r="AN2395" s="127"/>
      <c r="AO2395" s="127"/>
      <c r="AP2395" s="127"/>
    </row>
    <row r="2396" spans="25:42" x14ac:dyDescent="0.2">
      <c r="Y2396" s="127"/>
      <c r="Z2396" s="127"/>
      <c r="AA2396" s="127"/>
      <c r="AB2396" s="127"/>
      <c r="AC2396" s="127"/>
      <c r="AD2396" s="127"/>
      <c r="AE2396" s="127"/>
      <c r="AF2396" s="127"/>
      <c r="AG2396" s="127"/>
      <c r="AH2396" s="127"/>
      <c r="AI2396" s="127"/>
      <c r="AJ2396" s="127"/>
      <c r="AK2396" s="127"/>
      <c r="AL2396" s="127"/>
      <c r="AM2396" s="127"/>
      <c r="AN2396" s="127"/>
      <c r="AO2396" s="127"/>
      <c r="AP2396" s="127"/>
    </row>
    <row r="2397" spans="25:42" x14ac:dyDescent="0.2">
      <c r="Y2397" s="127"/>
      <c r="Z2397" s="127"/>
      <c r="AA2397" s="127"/>
      <c r="AB2397" s="127"/>
      <c r="AC2397" s="127"/>
      <c r="AD2397" s="127"/>
      <c r="AE2397" s="127"/>
      <c r="AF2397" s="127"/>
      <c r="AG2397" s="127"/>
      <c r="AH2397" s="127"/>
      <c r="AI2397" s="127"/>
      <c r="AJ2397" s="127"/>
      <c r="AK2397" s="127"/>
      <c r="AL2397" s="127"/>
      <c r="AM2397" s="127"/>
      <c r="AN2397" s="127"/>
      <c r="AO2397" s="127"/>
      <c r="AP2397" s="127"/>
    </row>
    <row r="2398" spans="25:42" x14ac:dyDescent="0.2">
      <c r="Y2398" s="127"/>
      <c r="Z2398" s="127"/>
      <c r="AA2398" s="127"/>
      <c r="AB2398" s="127"/>
      <c r="AC2398" s="127"/>
      <c r="AD2398" s="127"/>
      <c r="AE2398" s="127"/>
      <c r="AF2398" s="127"/>
      <c r="AG2398" s="127"/>
      <c r="AH2398" s="127"/>
      <c r="AI2398" s="127"/>
      <c r="AJ2398" s="127"/>
      <c r="AK2398" s="127"/>
      <c r="AL2398" s="127"/>
      <c r="AM2398" s="127"/>
      <c r="AN2398" s="127"/>
      <c r="AO2398" s="127"/>
      <c r="AP2398" s="127"/>
    </row>
    <row r="2399" spans="25:42" x14ac:dyDescent="0.2">
      <c r="Y2399" s="127"/>
      <c r="Z2399" s="127"/>
      <c r="AA2399" s="127"/>
      <c r="AB2399" s="127"/>
      <c r="AC2399" s="127"/>
      <c r="AD2399" s="127"/>
      <c r="AE2399" s="127"/>
      <c r="AF2399" s="127"/>
      <c r="AG2399" s="127"/>
      <c r="AH2399" s="127"/>
      <c r="AI2399" s="127"/>
      <c r="AJ2399" s="127"/>
      <c r="AK2399" s="127"/>
      <c r="AL2399" s="127"/>
      <c r="AM2399" s="127"/>
      <c r="AN2399" s="127"/>
      <c r="AO2399" s="127"/>
      <c r="AP2399" s="127"/>
    </row>
    <row r="2400" spans="25:42" x14ac:dyDescent="0.2">
      <c r="Y2400" s="127"/>
      <c r="Z2400" s="127"/>
      <c r="AA2400" s="127"/>
      <c r="AB2400" s="127"/>
      <c r="AC2400" s="127"/>
      <c r="AD2400" s="127"/>
      <c r="AE2400" s="127"/>
      <c r="AF2400" s="127"/>
      <c r="AG2400" s="127"/>
      <c r="AH2400" s="127"/>
      <c r="AI2400" s="127"/>
      <c r="AJ2400" s="127"/>
      <c r="AK2400" s="127"/>
      <c r="AL2400" s="127"/>
      <c r="AM2400" s="127"/>
      <c r="AN2400" s="127"/>
      <c r="AO2400" s="127"/>
      <c r="AP2400" s="127"/>
    </row>
    <row r="2401" spans="25:42" x14ac:dyDescent="0.2">
      <c r="Y2401" s="127"/>
      <c r="Z2401" s="127"/>
      <c r="AA2401" s="127"/>
      <c r="AB2401" s="127"/>
      <c r="AC2401" s="127"/>
      <c r="AD2401" s="127"/>
      <c r="AE2401" s="127"/>
      <c r="AF2401" s="127"/>
      <c r="AG2401" s="127"/>
      <c r="AH2401" s="127"/>
      <c r="AI2401" s="127"/>
      <c r="AJ2401" s="127"/>
      <c r="AK2401" s="127"/>
      <c r="AL2401" s="127"/>
      <c r="AM2401" s="127"/>
      <c r="AN2401" s="127"/>
      <c r="AO2401" s="127"/>
      <c r="AP2401" s="127"/>
    </row>
    <row r="2402" spans="25:42" x14ac:dyDescent="0.2">
      <c r="Y2402" s="127"/>
      <c r="Z2402" s="127"/>
      <c r="AA2402" s="127"/>
      <c r="AB2402" s="127"/>
      <c r="AC2402" s="127"/>
      <c r="AD2402" s="127"/>
      <c r="AE2402" s="127"/>
      <c r="AF2402" s="127"/>
      <c r="AG2402" s="127"/>
      <c r="AH2402" s="127"/>
      <c r="AI2402" s="127"/>
      <c r="AJ2402" s="127"/>
      <c r="AK2402" s="127"/>
      <c r="AL2402" s="127"/>
      <c r="AM2402" s="127"/>
      <c r="AN2402" s="127"/>
      <c r="AO2402" s="127"/>
      <c r="AP2402" s="127"/>
    </row>
    <row r="2403" spans="25:42" x14ac:dyDescent="0.2">
      <c r="Y2403" s="127"/>
      <c r="Z2403" s="127"/>
      <c r="AA2403" s="127"/>
      <c r="AB2403" s="127"/>
      <c r="AC2403" s="127"/>
      <c r="AD2403" s="127"/>
      <c r="AE2403" s="127"/>
      <c r="AF2403" s="127"/>
      <c r="AG2403" s="127"/>
      <c r="AH2403" s="127"/>
      <c r="AI2403" s="127"/>
      <c r="AJ2403" s="127"/>
      <c r="AK2403" s="127"/>
      <c r="AL2403" s="127"/>
      <c r="AM2403" s="127"/>
      <c r="AN2403" s="127"/>
      <c r="AO2403" s="127"/>
      <c r="AP2403" s="127"/>
    </row>
    <row r="2404" spans="25:42" x14ac:dyDescent="0.2">
      <c r="Y2404" s="127"/>
      <c r="Z2404" s="127"/>
      <c r="AA2404" s="127"/>
      <c r="AB2404" s="127"/>
      <c r="AC2404" s="127"/>
      <c r="AD2404" s="127"/>
      <c r="AE2404" s="127"/>
      <c r="AF2404" s="127"/>
      <c r="AG2404" s="127"/>
      <c r="AH2404" s="127"/>
      <c r="AI2404" s="127"/>
      <c r="AJ2404" s="127"/>
      <c r="AK2404" s="127"/>
      <c r="AL2404" s="127"/>
      <c r="AM2404" s="127"/>
      <c r="AN2404" s="127"/>
      <c r="AO2404" s="127"/>
      <c r="AP2404" s="127"/>
    </row>
    <row r="2405" spans="25:42" x14ac:dyDescent="0.2">
      <c r="Y2405" s="127"/>
      <c r="Z2405" s="127"/>
      <c r="AA2405" s="127"/>
      <c r="AB2405" s="127"/>
      <c r="AC2405" s="127"/>
      <c r="AD2405" s="127"/>
      <c r="AE2405" s="127"/>
      <c r="AF2405" s="127"/>
      <c r="AG2405" s="127"/>
      <c r="AH2405" s="127"/>
      <c r="AI2405" s="127"/>
      <c r="AJ2405" s="127"/>
      <c r="AK2405" s="127"/>
      <c r="AL2405" s="127"/>
      <c r="AM2405" s="127"/>
      <c r="AN2405" s="127"/>
      <c r="AO2405" s="127"/>
      <c r="AP2405" s="127"/>
    </row>
    <row r="2406" spans="25:42" x14ac:dyDescent="0.2">
      <c r="Y2406" s="127"/>
      <c r="Z2406" s="127"/>
      <c r="AA2406" s="127"/>
      <c r="AB2406" s="127"/>
      <c r="AC2406" s="127"/>
      <c r="AD2406" s="127"/>
      <c r="AE2406" s="127"/>
      <c r="AF2406" s="127"/>
      <c r="AG2406" s="127"/>
      <c r="AH2406" s="127"/>
      <c r="AI2406" s="127"/>
      <c r="AJ2406" s="127"/>
      <c r="AK2406" s="127"/>
      <c r="AL2406" s="127"/>
      <c r="AM2406" s="127"/>
      <c r="AN2406" s="127"/>
      <c r="AO2406" s="127"/>
      <c r="AP2406" s="127"/>
    </row>
    <row r="2407" spans="25:42" x14ac:dyDescent="0.2">
      <c r="Y2407" s="127"/>
      <c r="Z2407" s="127"/>
      <c r="AA2407" s="127"/>
      <c r="AB2407" s="127"/>
      <c r="AC2407" s="127"/>
      <c r="AD2407" s="127"/>
      <c r="AE2407" s="127"/>
      <c r="AF2407" s="127"/>
      <c r="AG2407" s="127"/>
      <c r="AH2407" s="127"/>
      <c r="AI2407" s="127"/>
      <c r="AJ2407" s="127"/>
      <c r="AK2407" s="127"/>
      <c r="AL2407" s="127"/>
      <c r="AM2407" s="127"/>
      <c r="AN2407" s="127"/>
      <c r="AO2407" s="127"/>
      <c r="AP2407" s="127"/>
    </row>
    <row r="2408" spans="25:42" x14ac:dyDescent="0.2">
      <c r="Y2408" s="127"/>
      <c r="Z2408" s="127"/>
      <c r="AA2408" s="127"/>
      <c r="AB2408" s="127"/>
      <c r="AC2408" s="127"/>
      <c r="AD2408" s="127"/>
      <c r="AE2408" s="127"/>
      <c r="AF2408" s="127"/>
      <c r="AG2408" s="127"/>
      <c r="AH2408" s="127"/>
      <c r="AI2408" s="127"/>
      <c r="AJ2408" s="127"/>
      <c r="AK2408" s="127"/>
      <c r="AL2408" s="127"/>
      <c r="AM2408" s="127"/>
      <c r="AN2408" s="127"/>
      <c r="AO2408" s="127"/>
      <c r="AP2408" s="127"/>
    </row>
    <row r="2409" spans="25:42" x14ac:dyDescent="0.2">
      <c r="Y2409" s="127"/>
      <c r="Z2409" s="127"/>
      <c r="AA2409" s="127"/>
      <c r="AB2409" s="127"/>
      <c r="AC2409" s="127"/>
      <c r="AD2409" s="127"/>
      <c r="AE2409" s="127"/>
      <c r="AF2409" s="127"/>
      <c r="AG2409" s="127"/>
      <c r="AH2409" s="127"/>
      <c r="AI2409" s="127"/>
      <c r="AJ2409" s="127"/>
      <c r="AK2409" s="127"/>
      <c r="AL2409" s="127"/>
      <c r="AM2409" s="127"/>
      <c r="AN2409" s="127"/>
      <c r="AO2409" s="127"/>
      <c r="AP2409" s="127"/>
    </row>
    <row r="2410" spans="25:42" x14ac:dyDescent="0.2">
      <c r="Y2410" s="127"/>
      <c r="Z2410" s="127"/>
      <c r="AA2410" s="127"/>
      <c r="AB2410" s="127"/>
      <c r="AC2410" s="127"/>
      <c r="AD2410" s="127"/>
      <c r="AE2410" s="127"/>
      <c r="AF2410" s="127"/>
      <c r="AG2410" s="127"/>
      <c r="AH2410" s="127"/>
      <c r="AI2410" s="127"/>
      <c r="AJ2410" s="127"/>
      <c r="AK2410" s="127"/>
      <c r="AL2410" s="127"/>
      <c r="AM2410" s="127"/>
      <c r="AN2410" s="127"/>
      <c r="AO2410" s="127"/>
      <c r="AP2410" s="127"/>
    </row>
    <row r="2411" spans="25:42" x14ac:dyDescent="0.2">
      <c r="Y2411" s="127"/>
      <c r="Z2411" s="127"/>
      <c r="AA2411" s="127"/>
      <c r="AB2411" s="127"/>
      <c r="AC2411" s="127"/>
      <c r="AD2411" s="127"/>
      <c r="AE2411" s="127"/>
      <c r="AF2411" s="127"/>
      <c r="AG2411" s="127"/>
      <c r="AH2411" s="127"/>
      <c r="AI2411" s="127"/>
      <c r="AJ2411" s="127"/>
      <c r="AK2411" s="127"/>
      <c r="AL2411" s="127"/>
      <c r="AM2411" s="127"/>
      <c r="AN2411" s="127"/>
      <c r="AO2411" s="127"/>
      <c r="AP2411" s="127"/>
    </row>
    <row r="2412" spans="25:42" x14ac:dyDescent="0.2">
      <c r="Y2412" s="127"/>
      <c r="Z2412" s="127"/>
      <c r="AA2412" s="127"/>
      <c r="AB2412" s="127"/>
      <c r="AC2412" s="127"/>
      <c r="AD2412" s="127"/>
      <c r="AE2412" s="127"/>
      <c r="AF2412" s="127"/>
      <c r="AG2412" s="127"/>
      <c r="AH2412" s="127"/>
      <c r="AI2412" s="127"/>
      <c r="AJ2412" s="127"/>
      <c r="AK2412" s="127"/>
      <c r="AL2412" s="127"/>
      <c r="AM2412" s="127"/>
      <c r="AN2412" s="127"/>
      <c r="AO2412" s="127"/>
      <c r="AP2412" s="127"/>
    </row>
    <row r="2413" spans="25:42" x14ac:dyDescent="0.2">
      <c r="Y2413" s="127"/>
      <c r="Z2413" s="127"/>
      <c r="AA2413" s="127"/>
      <c r="AB2413" s="127"/>
      <c r="AC2413" s="127"/>
      <c r="AD2413" s="127"/>
      <c r="AE2413" s="127"/>
      <c r="AF2413" s="127"/>
      <c r="AG2413" s="127"/>
      <c r="AH2413" s="127"/>
      <c r="AI2413" s="127"/>
      <c r="AJ2413" s="127"/>
      <c r="AK2413" s="127"/>
      <c r="AL2413" s="127"/>
      <c r="AM2413" s="127"/>
      <c r="AN2413" s="127"/>
      <c r="AO2413" s="127"/>
      <c r="AP2413" s="127"/>
    </row>
    <row r="2414" spans="25:42" x14ac:dyDescent="0.2">
      <c r="Y2414" s="127"/>
      <c r="Z2414" s="127"/>
      <c r="AA2414" s="127"/>
      <c r="AB2414" s="127"/>
      <c r="AC2414" s="127"/>
      <c r="AD2414" s="127"/>
      <c r="AE2414" s="127"/>
      <c r="AF2414" s="127"/>
      <c r="AG2414" s="127"/>
      <c r="AH2414" s="127"/>
      <c r="AI2414" s="127"/>
      <c r="AJ2414" s="127"/>
      <c r="AK2414" s="127"/>
      <c r="AL2414" s="127"/>
      <c r="AM2414" s="127"/>
      <c r="AN2414" s="127"/>
      <c r="AO2414" s="127"/>
      <c r="AP2414" s="127"/>
    </row>
    <row r="2415" spans="25:42" x14ac:dyDescent="0.2">
      <c r="Y2415" s="127"/>
      <c r="Z2415" s="127"/>
      <c r="AA2415" s="127"/>
      <c r="AB2415" s="127"/>
      <c r="AC2415" s="127"/>
      <c r="AD2415" s="127"/>
      <c r="AE2415" s="127"/>
      <c r="AF2415" s="127"/>
      <c r="AG2415" s="127"/>
      <c r="AH2415" s="127"/>
      <c r="AI2415" s="127"/>
      <c r="AJ2415" s="127"/>
      <c r="AK2415" s="127"/>
      <c r="AL2415" s="127"/>
      <c r="AM2415" s="127"/>
      <c r="AN2415" s="127"/>
      <c r="AO2415" s="127"/>
      <c r="AP2415" s="127"/>
    </row>
    <row r="2416" spans="25:42" x14ac:dyDescent="0.2">
      <c r="Y2416" s="127"/>
      <c r="Z2416" s="127"/>
      <c r="AA2416" s="127"/>
      <c r="AB2416" s="127"/>
      <c r="AC2416" s="127"/>
      <c r="AD2416" s="127"/>
      <c r="AE2416" s="127"/>
      <c r="AF2416" s="127"/>
      <c r="AG2416" s="127"/>
      <c r="AH2416" s="127"/>
      <c r="AI2416" s="127"/>
      <c r="AJ2416" s="127"/>
      <c r="AK2416" s="127"/>
      <c r="AL2416" s="127"/>
      <c r="AM2416" s="127"/>
      <c r="AN2416" s="127"/>
      <c r="AO2416" s="127"/>
      <c r="AP2416" s="127"/>
    </row>
    <row r="2417" spans="25:42" x14ac:dyDescent="0.2">
      <c r="Y2417" s="127"/>
      <c r="Z2417" s="127"/>
      <c r="AA2417" s="127"/>
      <c r="AB2417" s="127"/>
      <c r="AC2417" s="127"/>
      <c r="AD2417" s="127"/>
      <c r="AE2417" s="127"/>
      <c r="AF2417" s="127"/>
      <c r="AG2417" s="127"/>
      <c r="AH2417" s="127"/>
      <c r="AI2417" s="127"/>
      <c r="AJ2417" s="127"/>
      <c r="AK2417" s="127"/>
      <c r="AL2417" s="127"/>
      <c r="AM2417" s="127"/>
      <c r="AN2417" s="127"/>
      <c r="AO2417" s="127"/>
      <c r="AP2417" s="127"/>
    </row>
    <row r="2418" spans="25:42" x14ac:dyDescent="0.2">
      <c r="Y2418" s="127"/>
      <c r="Z2418" s="127"/>
      <c r="AA2418" s="127"/>
      <c r="AB2418" s="127"/>
      <c r="AC2418" s="127"/>
      <c r="AD2418" s="127"/>
      <c r="AE2418" s="127"/>
      <c r="AF2418" s="127"/>
      <c r="AG2418" s="127"/>
      <c r="AH2418" s="127"/>
      <c r="AI2418" s="127"/>
      <c r="AJ2418" s="127"/>
      <c r="AK2418" s="127"/>
      <c r="AL2418" s="127"/>
      <c r="AM2418" s="127"/>
      <c r="AN2418" s="127"/>
      <c r="AO2418" s="127"/>
      <c r="AP2418" s="127"/>
    </row>
    <row r="2419" spans="25:42" x14ac:dyDescent="0.2">
      <c r="Y2419" s="127"/>
      <c r="Z2419" s="127"/>
      <c r="AA2419" s="127"/>
      <c r="AB2419" s="127"/>
      <c r="AC2419" s="127"/>
      <c r="AD2419" s="127"/>
      <c r="AE2419" s="127"/>
      <c r="AF2419" s="127"/>
      <c r="AG2419" s="127"/>
      <c r="AH2419" s="127"/>
      <c r="AI2419" s="127"/>
      <c r="AJ2419" s="127"/>
      <c r="AK2419" s="127"/>
      <c r="AL2419" s="127"/>
      <c r="AM2419" s="127"/>
      <c r="AN2419" s="127"/>
      <c r="AO2419" s="127"/>
      <c r="AP2419" s="127"/>
    </row>
    <row r="2420" spans="25:42" x14ac:dyDescent="0.2">
      <c r="Y2420" s="127"/>
      <c r="Z2420" s="127"/>
      <c r="AA2420" s="127"/>
      <c r="AB2420" s="127"/>
      <c r="AC2420" s="127"/>
      <c r="AD2420" s="127"/>
      <c r="AE2420" s="127"/>
      <c r="AF2420" s="127"/>
      <c r="AG2420" s="127"/>
      <c r="AH2420" s="127"/>
      <c r="AI2420" s="127"/>
      <c r="AJ2420" s="127"/>
      <c r="AK2420" s="127"/>
      <c r="AL2420" s="127"/>
      <c r="AM2420" s="127"/>
      <c r="AN2420" s="127"/>
      <c r="AO2420" s="127"/>
      <c r="AP2420" s="127"/>
    </row>
    <row r="2421" spans="25:42" x14ac:dyDescent="0.2">
      <c r="Y2421" s="127"/>
      <c r="Z2421" s="127"/>
      <c r="AA2421" s="127"/>
      <c r="AB2421" s="127"/>
      <c r="AC2421" s="127"/>
      <c r="AD2421" s="127"/>
      <c r="AE2421" s="127"/>
      <c r="AF2421" s="127"/>
      <c r="AG2421" s="127"/>
      <c r="AH2421" s="127"/>
      <c r="AI2421" s="127"/>
      <c r="AJ2421" s="127"/>
      <c r="AK2421" s="127"/>
      <c r="AL2421" s="127"/>
      <c r="AM2421" s="127"/>
      <c r="AN2421" s="127"/>
      <c r="AO2421" s="127"/>
      <c r="AP2421" s="127"/>
    </row>
    <row r="2422" spans="25:42" x14ac:dyDescent="0.2">
      <c r="Y2422" s="127"/>
      <c r="Z2422" s="127"/>
      <c r="AA2422" s="127"/>
      <c r="AB2422" s="127"/>
      <c r="AC2422" s="127"/>
      <c r="AD2422" s="127"/>
      <c r="AE2422" s="127"/>
      <c r="AF2422" s="127"/>
      <c r="AG2422" s="127"/>
      <c r="AH2422" s="127"/>
      <c r="AI2422" s="127"/>
      <c r="AJ2422" s="127"/>
      <c r="AK2422" s="127"/>
      <c r="AL2422" s="127"/>
      <c r="AM2422" s="127"/>
      <c r="AN2422" s="127"/>
      <c r="AO2422" s="127"/>
      <c r="AP2422" s="127"/>
    </row>
    <row r="2423" spans="25:42" x14ac:dyDescent="0.2">
      <c r="Y2423" s="127"/>
      <c r="Z2423" s="127"/>
      <c r="AA2423" s="127"/>
      <c r="AB2423" s="127"/>
      <c r="AC2423" s="127"/>
      <c r="AD2423" s="127"/>
      <c r="AE2423" s="127"/>
      <c r="AF2423" s="127"/>
      <c r="AG2423" s="127"/>
      <c r="AH2423" s="127"/>
      <c r="AI2423" s="127"/>
      <c r="AJ2423" s="127"/>
      <c r="AK2423" s="127"/>
      <c r="AL2423" s="127"/>
      <c r="AM2423" s="127"/>
      <c r="AN2423" s="127"/>
      <c r="AO2423" s="127"/>
      <c r="AP2423" s="127"/>
    </row>
    <row r="2424" spans="25:42" x14ac:dyDescent="0.2">
      <c r="Y2424" s="127"/>
      <c r="Z2424" s="127"/>
      <c r="AA2424" s="127"/>
      <c r="AB2424" s="127"/>
      <c r="AC2424" s="127"/>
      <c r="AD2424" s="127"/>
      <c r="AE2424" s="127"/>
      <c r="AF2424" s="127"/>
      <c r="AG2424" s="127"/>
      <c r="AH2424" s="127"/>
      <c r="AI2424" s="127"/>
      <c r="AJ2424" s="127"/>
      <c r="AK2424" s="127"/>
      <c r="AL2424" s="127"/>
      <c r="AM2424" s="127"/>
      <c r="AN2424" s="127"/>
      <c r="AO2424" s="127"/>
      <c r="AP2424" s="127"/>
    </row>
    <row r="2425" spans="25:42" x14ac:dyDescent="0.2">
      <c r="Y2425" s="127"/>
      <c r="Z2425" s="127"/>
      <c r="AA2425" s="127"/>
      <c r="AB2425" s="127"/>
      <c r="AC2425" s="127"/>
      <c r="AD2425" s="127"/>
      <c r="AE2425" s="127"/>
      <c r="AF2425" s="127"/>
      <c r="AG2425" s="127"/>
      <c r="AH2425" s="127"/>
      <c r="AI2425" s="127"/>
      <c r="AJ2425" s="127"/>
      <c r="AK2425" s="127"/>
      <c r="AL2425" s="127"/>
      <c r="AM2425" s="127"/>
      <c r="AN2425" s="127"/>
      <c r="AO2425" s="127"/>
      <c r="AP2425" s="127"/>
    </row>
    <row r="2426" spans="25:42" x14ac:dyDescent="0.2">
      <c r="Y2426" s="127"/>
      <c r="Z2426" s="127"/>
      <c r="AA2426" s="127"/>
      <c r="AB2426" s="127"/>
      <c r="AC2426" s="127"/>
      <c r="AD2426" s="127"/>
      <c r="AE2426" s="127"/>
      <c r="AF2426" s="127"/>
      <c r="AG2426" s="127"/>
      <c r="AH2426" s="127"/>
      <c r="AI2426" s="127"/>
      <c r="AJ2426" s="127"/>
      <c r="AK2426" s="127"/>
      <c r="AL2426" s="127"/>
      <c r="AM2426" s="127"/>
      <c r="AN2426" s="127"/>
      <c r="AO2426" s="127"/>
      <c r="AP2426" s="127"/>
    </row>
    <row r="2427" spans="25:42" x14ac:dyDescent="0.2">
      <c r="Y2427" s="127"/>
      <c r="Z2427" s="127"/>
      <c r="AA2427" s="127"/>
      <c r="AB2427" s="127"/>
      <c r="AC2427" s="127"/>
      <c r="AD2427" s="127"/>
      <c r="AE2427" s="127"/>
      <c r="AF2427" s="127"/>
      <c r="AG2427" s="127"/>
      <c r="AH2427" s="127"/>
      <c r="AI2427" s="127"/>
      <c r="AJ2427" s="127"/>
      <c r="AK2427" s="127"/>
      <c r="AL2427" s="127"/>
      <c r="AM2427" s="127"/>
      <c r="AN2427" s="127"/>
      <c r="AO2427" s="127"/>
      <c r="AP2427" s="127"/>
    </row>
    <row r="2428" spans="25:42" x14ac:dyDescent="0.2">
      <c r="Y2428" s="127"/>
      <c r="Z2428" s="127"/>
      <c r="AA2428" s="127"/>
      <c r="AB2428" s="127"/>
      <c r="AC2428" s="127"/>
      <c r="AD2428" s="127"/>
      <c r="AE2428" s="127"/>
      <c r="AF2428" s="127"/>
      <c r="AG2428" s="127"/>
      <c r="AH2428" s="127"/>
      <c r="AI2428" s="127"/>
      <c r="AJ2428" s="127"/>
      <c r="AK2428" s="127"/>
      <c r="AL2428" s="127"/>
      <c r="AM2428" s="127"/>
      <c r="AN2428" s="127"/>
      <c r="AO2428" s="127"/>
      <c r="AP2428" s="127"/>
    </row>
    <row r="2429" spans="25:42" x14ac:dyDescent="0.2">
      <c r="Y2429" s="127"/>
      <c r="Z2429" s="127"/>
      <c r="AA2429" s="127"/>
      <c r="AB2429" s="127"/>
      <c r="AC2429" s="127"/>
      <c r="AD2429" s="127"/>
      <c r="AE2429" s="127"/>
      <c r="AF2429" s="127"/>
      <c r="AG2429" s="127"/>
      <c r="AH2429" s="127"/>
      <c r="AI2429" s="127"/>
      <c r="AJ2429" s="127"/>
      <c r="AK2429" s="127"/>
      <c r="AL2429" s="127"/>
      <c r="AM2429" s="127"/>
      <c r="AN2429" s="127"/>
      <c r="AO2429" s="127"/>
      <c r="AP2429" s="127"/>
    </row>
    <row r="2430" spans="25:42" x14ac:dyDescent="0.2">
      <c r="Y2430" s="127"/>
      <c r="Z2430" s="127"/>
      <c r="AA2430" s="127"/>
      <c r="AB2430" s="127"/>
      <c r="AC2430" s="127"/>
      <c r="AD2430" s="127"/>
      <c r="AE2430" s="127"/>
      <c r="AF2430" s="127"/>
      <c r="AG2430" s="127"/>
      <c r="AH2430" s="127"/>
      <c r="AI2430" s="127"/>
      <c r="AJ2430" s="127"/>
      <c r="AK2430" s="127"/>
      <c r="AL2430" s="127"/>
      <c r="AM2430" s="127"/>
      <c r="AN2430" s="127"/>
      <c r="AO2430" s="127"/>
      <c r="AP2430" s="127"/>
    </row>
    <row r="2431" spans="25:42" x14ac:dyDescent="0.2">
      <c r="Y2431" s="127"/>
      <c r="Z2431" s="127"/>
      <c r="AA2431" s="127"/>
      <c r="AB2431" s="127"/>
      <c r="AC2431" s="127"/>
      <c r="AD2431" s="127"/>
      <c r="AE2431" s="127"/>
      <c r="AF2431" s="127"/>
      <c r="AG2431" s="127"/>
      <c r="AH2431" s="127"/>
      <c r="AI2431" s="127"/>
      <c r="AJ2431" s="127"/>
      <c r="AK2431" s="127"/>
      <c r="AL2431" s="127"/>
      <c r="AM2431" s="127"/>
      <c r="AN2431" s="127"/>
      <c r="AO2431" s="127"/>
      <c r="AP2431" s="127"/>
    </row>
    <row r="2432" spans="25:42" x14ac:dyDescent="0.2">
      <c r="Y2432" s="127"/>
      <c r="Z2432" s="127"/>
      <c r="AA2432" s="127"/>
      <c r="AB2432" s="127"/>
      <c r="AC2432" s="127"/>
      <c r="AD2432" s="127"/>
      <c r="AE2432" s="127"/>
      <c r="AF2432" s="127"/>
      <c r="AG2432" s="127"/>
      <c r="AH2432" s="127"/>
      <c r="AI2432" s="127"/>
      <c r="AJ2432" s="127"/>
      <c r="AK2432" s="127"/>
      <c r="AL2432" s="127"/>
      <c r="AM2432" s="127"/>
      <c r="AN2432" s="127"/>
      <c r="AO2432" s="127"/>
      <c r="AP2432" s="127"/>
    </row>
    <row r="2433" spans="25:42" x14ac:dyDescent="0.2">
      <c r="Y2433" s="127"/>
      <c r="Z2433" s="127"/>
      <c r="AA2433" s="127"/>
      <c r="AB2433" s="127"/>
      <c r="AC2433" s="127"/>
      <c r="AD2433" s="127"/>
      <c r="AE2433" s="127"/>
      <c r="AF2433" s="127"/>
      <c r="AG2433" s="127"/>
      <c r="AH2433" s="127"/>
      <c r="AI2433" s="127"/>
      <c r="AJ2433" s="127"/>
      <c r="AK2433" s="127"/>
      <c r="AL2433" s="127"/>
      <c r="AM2433" s="127"/>
      <c r="AN2433" s="127"/>
      <c r="AO2433" s="127"/>
      <c r="AP2433" s="127"/>
    </row>
    <row r="2434" spans="25:42" x14ac:dyDescent="0.2">
      <c r="Y2434" s="127"/>
      <c r="Z2434" s="127"/>
      <c r="AA2434" s="127"/>
      <c r="AB2434" s="127"/>
      <c r="AC2434" s="127"/>
      <c r="AD2434" s="127"/>
      <c r="AE2434" s="127"/>
      <c r="AF2434" s="127"/>
      <c r="AG2434" s="127"/>
      <c r="AH2434" s="127"/>
      <c r="AI2434" s="127"/>
      <c r="AJ2434" s="127"/>
      <c r="AK2434" s="127"/>
      <c r="AL2434" s="127"/>
      <c r="AM2434" s="127"/>
      <c r="AN2434" s="127"/>
      <c r="AO2434" s="127"/>
      <c r="AP2434" s="127"/>
    </row>
    <row r="2435" spans="25:42" x14ac:dyDescent="0.2">
      <c r="Y2435" s="127"/>
      <c r="Z2435" s="127"/>
      <c r="AA2435" s="127"/>
      <c r="AB2435" s="127"/>
      <c r="AC2435" s="127"/>
      <c r="AD2435" s="127"/>
      <c r="AE2435" s="127"/>
      <c r="AF2435" s="127"/>
      <c r="AG2435" s="127"/>
      <c r="AH2435" s="127"/>
      <c r="AI2435" s="127"/>
      <c r="AJ2435" s="127"/>
      <c r="AK2435" s="127"/>
      <c r="AL2435" s="127"/>
      <c r="AM2435" s="127"/>
      <c r="AN2435" s="127"/>
      <c r="AO2435" s="127"/>
      <c r="AP2435" s="127"/>
    </row>
    <row r="2436" spans="25:42" x14ac:dyDescent="0.2">
      <c r="Y2436" s="127"/>
      <c r="Z2436" s="127"/>
      <c r="AA2436" s="127"/>
      <c r="AB2436" s="127"/>
      <c r="AC2436" s="127"/>
      <c r="AD2436" s="127"/>
      <c r="AE2436" s="127"/>
      <c r="AF2436" s="127"/>
      <c r="AG2436" s="127"/>
      <c r="AH2436" s="127"/>
      <c r="AI2436" s="127"/>
      <c r="AJ2436" s="127"/>
      <c r="AK2436" s="127"/>
      <c r="AL2436" s="127"/>
      <c r="AM2436" s="127"/>
      <c r="AN2436" s="127"/>
      <c r="AO2436" s="127"/>
      <c r="AP2436" s="127"/>
    </row>
    <row r="2437" spans="25:42" x14ac:dyDescent="0.2">
      <c r="Y2437" s="127"/>
      <c r="Z2437" s="127"/>
      <c r="AA2437" s="127"/>
      <c r="AB2437" s="127"/>
      <c r="AC2437" s="127"/>
      <c r="AD2437" s="127"/>
      <c r="AE2437" s="127"/>
      <c r="AF2437" s="127"/>
      <c r="AG2437" s="127"/>
      <c r="AH2437" s="127"/>
      <c r="AI2437" s="127"/>
      <c r="AJ2437" s="127"/>
      <c r="AK2437" s="127"/>
      <c r="AL2437" s="127"/>
      <c r="AM2437" s="127"/>
      <c r="AN2437" s="127"/>
      <c r="AO2437" s="127"/>
      <c r="AP2437" s="127"/>
    </row>
    <row r="2438" spans="25:42" x14ac:dyDescent="0.2">
      <c r="Y2438" s="127"/>
      <c r="Z2438" s="127"/>
      <c r="AA2438" s="127"/>
      <c r="AB2438" s="127"/>
      <c r="AC2438" s="127"/>
      <c r="AD2438" s="127"/>
      <c r="AE2438" s="127"/>
      <c r="AF2438" s="127"/>
      <c r="AG2438" s="127"/>
      <c r="AH2438" s="127"/>
      <c r="AI2438" s="127"/>
      <c r="AJ2438" s="127"/>
      <c r="AK2438" s="127"/>
      <c r="AL2438" s="127"/>
      <c r="AM2438" s="127"/>
      <c r="AN2438" s="127"/>
      <c r="AO2438" s="127"/>
      <c r="AP2438" s="127"/>
    </row>
    <row r="2439" spans="25:42" x14ac:dyDescent="0.2">
      <c r="Y2439" s="127"/>
      <c r="Z2439" s="127"/>
      <c r="AA2439" s="127"/>
      <c r="AB2439" s="127"/>
      <c r="AC2439" s="127"/>
      <c r="AD2439" s="127"/>
      <c r="AE2439" s="127"/>
      <c r="AF2439" s="127"/>
      <c r="AG2439" s="127"/>
      <c r="AH2439" s="127"/>
      <c r="AI2439" s="127"/>
      <c r="AJ2439" s="127"/>
      <c r="AK2439" s="127"/>
      <c r="AL2439" s="127"/>
      <c r="AM2439" s="127"/>
      <c r="AN2439" s="127"/>
      <c r="AO2439" s="127"/>
      <c r="AP2439" s="127"/>
    </row>
    <row r="2440" spans="25:42" x14ac:dyDescent="0.2">
      <c r="Y2440" s="127"/>
      <c r="Z2440" s="127"/>
      <c r="AA2440" s="127"/>
      <c r="AB2440" s="127"/>
      <c r="AC2440" s="127"/>
      <c r="AD2440" s="127"/>
      <c r="AE2440" s="127"/>
      <c r="AF2440" s="127"/>
      <c r="AG2440" s="127"/>
      <c r="AH2440" s="127"/>
      <c r="AI2440" s="127"/>
      <c r="AJ2440" s="127"/>
      <c r="AK2440" s="127"/>
      <c r="AL2440" s="127"/>
      <c r="AM2440" s="127"/>
      <c r="AN2440" s="127"/>
      <c r="AO2440" s="127"/>
      <c r="AP2440" s="127"/>
    </row>
    <row r="2441" spans="25:42" x14ac:dyDescent="0.2">
      <c r="Y2441" s="127"/>
      <c r="Z2441" s="127"/>
      <c r="AA2441" s="127"/>
      <c r="AB2441" s="127"/>
      <c r="AC2441" s="127"/>
      <c r="AD2441" s="127"/>
      <c r="AE2441" s="127"/>
      <c r="AF2441" s="127"/>
      <c r="AG2441" s="127"/>
      <c r="AH2441" s="127"/>
      <c r="AI2441" s="127"/>
      <c r="AJ2441" s="127"/>
      <c r="AK2441" s="127"/>
      <c r="AL2441" s="127"/>
      <c r="AM2441" s="127"/>
      <c r="AN2441" s="127"/>
      <c r="AO2441" s="127"/>
      <c r="AP2441" s="127"/>
    </row>
    <row r="2442" spans="25:42" x14ac:dyDescent="0.2">
      <c r="Y2442" s="127"/>
      <c r="Z2442" s="127"/>
      <c r="AA2442" s="127"/>
      <c r="AB2442" s="127"/>
      <c r="AC2442" s="127"/>
      <c r="AD2442" s="127"/>
      <c r="AE2442" s="127"/>
      <c r="AF2442" s="127"/>
      <c r="AG2442" s="127"/>
      <c r="AH2442" s="127"/>
      <c r="AI2442" s="127"/>
      <c r="AJ2442" s="127"/>
      <c r="AK2442" s="127"/>
      <c r="AL2442" s="127"/>
      <c r="AM2442" s="127"/>
      <c r="AN2442" s="127"/>
      <c r="AO2442" s="127"/>
      <c r="AP2442" s="127"/>
    </row>
    <row r="2443" spans="25:42" x14ac:dyDescent="0.2">
      <c r="Y2443" s="127"/>
      <c r="Z2443" s="127"/>
      <c r="AA2443" s="127"/>
      <c r="AB2443" s="127"/>
      <c r="AC2443" s="127"/>
      <c r="AD2443" s="127"/>
      <c r="AE2443" s="127"/>
      <c r="AF2443" s="127"/>
      <c r="AG2443" s="127"/>
      <c r="AH2443" s="127"/>
      <c r="AI2443" s="127"/>
      <c r="AJ2443" s="127"/>
      <c r="AK2443" s="127"/>
      <c r="AL2443" s="127"/>
      <c r="AM2443" s="127"/>
      <c r="AN2443" s="127"/>
      <c r="AO2443" s="127"/>
      <c r="AP2443" s="127"/>
    </row>
    <row r="2444" spans="25:42" x14ac:dyDescent="0.2">
      <c r="Y2444" s="127"/>
      <c r="Z2444" s="127"/>
      <c r="AA2444" s="127"/>
      <c r="AB2444" s="127"/>
      <c r="AC2444" s="127"/>
      <c r="AD2444" s="127"/>
      <c r="AE2444" s="127"/>
      <c r="AF2444" s="127"/>
      <c r="AG2444" s="127"/>
      <c r="AH2444" s="127"/>
      <c r="AI2444" s="127"/>
      <c r="AJ2444" s="127"/>
      <c r="AK2444" s="127"/>
      <c r="AL2444" s="127"/>
      <c r="AM2444" s="127"/>
      <c r="AN2444" s="127"/>
      <c r="AO2444" s="127"/>
      <c r="AP2444" s="127"/>
    </row>
    <row r="2445" spans="25:42" x14ac:dyDescent="0.2">
      <c r="Y2445" s="127"/>
      <c r="Z2445" s="127"/>
      <c r="AA2445" s="127"/>
      <c r="AB2445" s="127"/>
      <c r="AC2445" s="127"/>
      <c r="AD2445" s="127"/>
      <c r="AE2445" s="127"/>
      <c r="AF2445" s="127"/>
      <c r="AG2445" s="127"/>
      <c r="AH2445" s="127"/>
      <c r="AI2445" s="127"/>
      <c r="AJ2445" s="127"/>
      <c r="AK2445" s="127"/>
      <c r="AL2445" s="127"/>
      <c r="AM2445" s="127"/>
      <c r="AN2445" s="127"/>
      <c r="AO2445" s="127"/>
      <c r="AP2445" s="127"/>
    </row>
    <row r="2446" spans="25:42" x14ac:dyDescent="0.2">
      <c r="Y2446" s="127"/>
      <c r="Z2446" s="127"/>
      <c r="AA2446" s="127"/>
      <c r="AB2446" s="127"/>
      <c r="AC2446" s="127"/>
      <c r="AD2446" s="127"/>
      <c r="AE2446" s="127"/>
      <c r="AF2446" s="127"/>
      <c r="AG2446" s="127"/>
      <c r="AH2446" s="127"/>
      <c r="AI2446" s="127"/>
      <c r="AJ2446" s="127"/>
      <c r="AK2446" s="127"/>
      <c r="AL2446" s="127"/>
      <c r="AM2446" s="127"/>
      <c r="AN2446" s="127"/>
      <c r="AO2446" s="127"/>
      <c r="AP2446" s="127"/>
    </row>
    <row r="2447" spans="25:42" x14ac:dyDescent="0.2">
      <c r="Y2447" s="127"/>
      <c r="Z2447" s="127"/>
      <c r="AA2447" s="127"/>
      <c r="AB2447" s="127"/>
      <c r="AC2447" s="127"/>
      <c r="AD2447" s="127"/>
      <c r="AE2447" s="127"/>
      <c r="AF2447" s="127"/>
      <c r="AG2447" s="127"/>
      <c r="AH2447" s="127"/>
      <c r="AI2447" s="127"/>
      <c r="AJ2447" s="127"/>
      <c r="AK2447" s="127"/>
      <c r="AL2447" s="127"/>
      <c r="AM2447" s="127"/>
      <c r="AN2447" s="127"/>
      <c r="AO2447" s="127"/>
      <c r="AP2447" s="127"/>
    </row>
    <row r="2448" spans="25:42" x14ac:dyDescent="0.2">
      <c r="Y2448" s="127"/>
      <c r="Z2448" s="127"/>
      <c r="AA2448" s="127"/>
      <c r="AB2448" s="127"/>
      <c r="AC2448" s="127"/>
      <c r="AD2448" s="127"/>
      <c r="AE2448" s="127"/>
      <c r="AF2448" s="127"/>
      <c r="AG2448" s="127"/>
      <c r="AH2448" s="127"/>
      <c r="AI2448" s="127"/>
      <c r="AJ2448" s="127"/>
      <c r="AK2448" s="127"/>
      <c r="AL2448" s="127"/>
      <c r="AM2448" s="127"/>
      <c r="AN2448" s="127"/>
      <c r="AO2448" s="127"/>
      <c r="AP2448" s="127"/>
    </row>
    <row r="2449" spans="25:42" x14ac:dyDescent="0.2">
      <c r="Y2449" s="127"/>
      <c r="Z2449" s="127"/>
      <c r="AA2449" s="127"/>
      <c r="AB2449" s="127"/>
      <c r="AC2449" s="127"/>
      <c r="AD2449" s="127"/>
      <c r="AE2449" s="127"/>
      <c r="AF2449" s="127"/>
      <c r="AG2449" s="127"/>
      <c r="AH2449" s="127"/>
      <c r="AI2449" s="127"/>
      <c r="AJ2449" s="127"/>
      <c r="AK2449" s="127"/>
      <c r="AL2449" s="127"/>
      <c r="AM2449" s="127"/>
      <c r="AN2449" s="127"/>
      <c r="AO2449" s="127"/>
      <c r="AP2449" s="127"/>
    </row>
    <row r="2450" spans="25:42" x14ac:dyDescent="0.2">
      <c r="Y2450" s="127"/>
      <c r="Z2450" s="127"/>
      <c r="AA2450" s="127"/>
      <c r="AB2450" s="127"/>
      <c r="AC2450" s="127"/>
      <c r="AD2450" s="127"/>
      <c r="AE2450" s="127"/>
      <c r="AF2450" s="127"/>
      <c r="AG2450" s="127"/>
      <c r="AH2450" s="127"/>
      <c r="AI2450" s="127"/>
      <c r="AJ2450" s="127"/>
      <c r="AK2450" s="127"/>
      <c r="AL2450" s="127"/>
      <c r="AM2450" s="127"/>
      <c r="AN2450" s="127"/>
      <c r="AO2450" s="127"/>
      <c r="AP2450" s="127"/>
    </row>
    <row r="2451" spans="25:42" x14ac:dyDescent="0.2">
      <c r="Y2451" s="127"/>
      <c r="Z2451" s="127"/>
      <c r="AA2451" s="127"/>
      <c r="AB2451" s="127"/>
      <c r="AC2451" s="127"/>
      <c r="AD2451" s="127"/>
      <c r="AE2451" s="127"/>
      <c r="AF2451" s="127"/>
      <c r="AG2451" s="127"/>
      <c r="AH2451" s="127"/>
      <c r="AI2451" s="127"/>
      <c r="AJ2451" s="127"/>
      <c r="AK2451" s="127"/>
      <c r="AL2451" s="127"/>
      <c r="AM2451" s="127"/>
      <c r="AN2451" s="127"/>
      <c r="AO2451" s="127"/>
      <c r="AP2451" s="127"/>
    </row>
    <row r="2452" spans="25:42" x14ac:dyDescent="0.2">
      <c r="Y2452" s="127"/>
      <c r="Z2452" s="127"/>
      <c r="AA2452" s="127"/>
      <c r="AB2452" s="127"/>
      <c r="AC2452" s="127"/>
      <c r="AD2452" s="127"/>
      <c r="AE2452" s="127"/>
      <c r="AF2452" s="127"/>
      <c r="AG2452" s="127"/>
      <c r="AH2452" s="127"/>
      <c r="AI2452" s="127"/>
      <c r="AJ2452" s="127"/>
      <c r="AK2452" s="127"/>
      <c r="AL2452" s="127"/>
      <c r="AM2452" s="127"/>
      <c r="AN2452" s="127"/>
      <c r="AO2452" s="127"/>
      <c r="AP2452" s="127"/>
    </row>
    <row r="2453" spans="25:42" x14ac:dyDescent="0.2">
      <c r="Y2453" s="127"/>
      <c r="Z2453" s="127"/>
      <c r="AA2453" s="127"/>
      <c r="AB2453" s="127"/>
      <c r="AC2453" s="127"/>
      <c r="AD2453" s="127"/>
      <c r="AE2453" s="127"/>
      <c r="AF2453" s="127"/>
      <c r="AG2453" s="127"/>
      <c r="AH2453" s="127"/>
      <c r="AI2453" s="127"/>
      <c r="AJ2453" s="127"/>
      <c r="AK2453" s="127"/>
      <c r="AL2453" s="127"/>
      <c r="AM2453" s="127"/>
      <c r="AN2453" s="127"/>
      <c r="AO2453" s="127"/>
      <c r="AP2453" s="127"/>
    </row>
    <row r="2454" spans="25:42" x14ac:dyDescent="0.2">
      <c r="Y2454" s="127"/>
      <c r="Z2454" s="127"/>
      <c r="AA2454" s="127"/>
      <c r="AB2454" s="127"/>
      <c r="AC2454" s="127"/>
      <c r="AD2454" s="127"/>
      <c r="AE2454" s="127"/>
      <c r="AF2454" s="127"/>
      <c r="AG2454" s="127"/>
      <c r="AH2454" s="127"/>
      <c r="AI2454" s="127"/>
      <c r="AJ2454" s="127"/>
      <c r="AK2454" s="127"/>
      <c r="AL2454" s="127"/>
      <c r="AM2454" s="127"/>
      <c r="AN2454" s="127"/>
      <c r="AO2454" s="127"/>
      <c r="AP2454" s="127"/>
    </row>
    <row r="2455" spans="25:42" x14ac:dyDescent="0.2">
      <c r="Y2455" s="127"/>
      <c r="Z2455" s="127"/>
      <c r="AA2455" s="127"/>
      <c r="AB2455" s="127"/>
      <c r="AC2455" s="127"/>
      <c r="AD2455" s="127"/>
      <c r="AE2455" s="127"/>
      <c r="AF2455" s="127"/>
      <c r="AG2455" s="127"/>
      <c r="AH2455" s="127"/>
      <c r="AI2455" s="127"/>
      <c r="AJ2455" s="127"/>
      <c r="AK2455" s="127"/>
      <c r="AL2455" s="127"/>
      <c r="AM2455" s="127"/>
      <c r="AN2455" s="127"/>
      <c r="AO2455" s="127"/>
      <c r="AP2455" s="127"/>
    </row>
    <row r="2456" spans="25:42" x14ac:dyDescent="0.2">
      <c r="Y2456" s="127"/>
      <c r="Z2456" s="127"/>
      <c r="AA2456" s="127"/>
      <c r="AB2456" s="127"/>
      <c r="AC2456" s="127"/>
      <c r="AD2456" s="127"/>
      <c r="AE2456" s="127"/>
      <c r="AF2456" s="127"/>
      <c r="AG2456" s="127"/>
      <c r="AH2456" s="127"/>
      <c r="AI2456" s="127"/>
      <c r="AJ2456" s="127"/>
      <c r="AK2456" s="127"/>
      <c r="AL2456" s="127"/>
      <c r="AM2456" s="127"/>
      <c r="AN2456" s="127"/>
      <c r="AO2456" s="127"/>
      <c r="AP2456" s="127"/>
    </row>
    <row r="2457" spans="25:42" x14ac:dyDescent="0.2">
      <c r="Y2457" s="127"/>
      <c r="Z2457" s="127"/>
      <c r="AA2457" s="127"/>
      <c r="AB2457" s="127"/>
      <c r="AC2457" s="127"/>
      <c r="AD2457" s="127"/>
      <c r="AE2457" s="127"/>
      <c r="AF2457" s="127"/>
      <c r="AG2457" s="127"/>
      <c r="AH2457" s="127"/>
      <c r="AI2457" s="127"/>
      <c r="AJ2457" s="127"/>
      <c r="AK2457" s="127"/>
      <c r="AL2457" s="127"/>
      <c r="AM2457" s="127"/>
      <c r="AN2457" s="127"/>
      <c r="AO2457" s="127"/>
      <c r="AP2457" s="127"/>
    </row>
    <row r="2458" spans="25:42" x14ac:dyDescent="0.2">
      <c r="Y2458" s="127"/>
      <c r="Z2458" s="127"/>
      <c r="AA2458" s="127"/>
      <c r="AB2458" s="127"/>
      <c r="AC2458" s="127"/>
      <c r="AD2458" s="127"/>
      <c r="AE2458" s="127"/>
      <c r="AF2458" s="127"/>
      <c r="AG2458" s="127"/>
      <c r="AH2458" s="127"/>
      <c r="AI2458" s="127"/>
      <c r="AJ2458" s="127"/>
      <c r="AK2458" s="127"/>
      <c r="AL2458" s="127"/>
      <c r="AM2458" s="127"/>
      <c r="AN2458" s="127"/>
      <c r="AO2458" s="127"/>
      <c r="AP2458" s="127"/>
    </row>
    <row r="2459" spans="25:42" x14ac:dyDescent="0.2">
      <c r="Y2459" s="127"/>
      <c r="Z2459" s="127"/>
      <c r="AA2459" s="127"/>
      <c r="AB2459" s="127"/>
      <c r="AC2459" s="127"/>
      <c r="AD2459" s="127"/>
      <c r="AE2459" s="127"/>
      <c r="AF2459" s="127"/>
      <c r="AG2459" s="127"/>
      <c r="AH2459" s="127"/>
      <c r="AI2459" s="127"/>
      <c r="AJ2459" s="127"/>
      <c r="AK2459" s="127"/>
      <c r="AL2459" s="127"/>
      <c r="AM2459" s="127"/>
      <c r="AN2459" s="127"/>
      <c r="AO2459" s="127"/>
      <c r="AP2459" s="127"/>
    </row>
    <row r="2460" spans="25:42" x14ac:dyDescent="0.2">
      <c r="Y2460" s="127"/>
      <c r="Z2460" s="127"/>
      <c r="AA2460" s="127"/>
      <c r="AB2460" s="127"/>
      <c r="AC2460" s="127"/>
      <c r="AD2460" s="127"/>
      <c r="AE2460" s="127"/>
      <c r="AF2460" s="127"/>
      <c r="AG2460" s="127"/>
      <c r="AH2460" s="127"/>
      <c r="AI2460" s="127"/>
      <c r="AJ2460" s="127"/>
      <c r="AK2460" s="127"/>
      <c r="AL2460" s="127"/>
      <c r="AM2460" s="127"/>
      <c r="AN2460" s="127"/>
      <c r="AO2460" s="127"/>
      <c r="AP2460" s="127"/>
    </row>
    <row r="2461" spans="25:42" x14ac:dyDescent="0.2">
      <c r="Y2461" s="127"/>
      <c r="Z2461" s="127"/>
      <c r="AA2461" s="127"/>
      <c r="AB2461" s="127"/>
      <c r="AC2461" s="127"/>
      <c r="AD2461" s="127"/>
      <c r="AE2461" s="127"/>
      <c r="AF2461" s="127"/>
      <c r="AG2461" s="127"/>
      <c r="AH2461" s="127"/>
      <c r="AI2461" s="127"/>
      <c r="AJ2461" s="127"/>
      <c r="AK2461" s="127"/>
      <c r="AL2461" s="127"/>
      <c r="AM2461" s="127"/>
      <c r="AN2461" s="127"/>
      <c r="AO2461" s="127"/>
      <c r="AP2461" s="127"/>
    </row>
    <row r="2462" spans="25:42" x14ac:dyDescent="0.2">
      <c r="Y2462" s="127"/>
      <c r="Z2462" s="127"/>
      <c r="AA2462" s="127"/>
      <c r="AB2462" s="127"/>
      <c r="AC2462" s="127"/>
      <c r="AD2462" s="127"/>
      <c r="AE2462" s="127"/>
      <c r="AF2462" s="127"/>
      <c r="AG2462" s="127"/>
      <c r="AH2462" s="127"/>
      <c r="AI2462" s="127"/>
      <c r="AJ2462" s="127"/>
      <c r="AK2462" s="127"/>
      <c r="AL2462" s="127"/>
      <c r="AM2462" s="127"/>
      <c r="AN2462" s="127"/>
      <c r="AO2462" s="127"/>
      <c r="AP2462" s="127"/>
    </row>
    <row r="2463" spans="25:42" x14ac:dyDescent="0.2">
      <c r="Y2463" s="127"/>
      <c r="Z2463" s="127"/>
      <c r="AA2463" s="127"/>
      <c r="AB2463" s="127"/>
      <c r="AC2463" s="127"/>
      <c r="AD2463" s="127"/>
      <c r="AE2463" s="127"/>
      <c r="AF2463" s="127"/>
      <c r="AG2463" s="127"/>
      <c r="AH2463" s="127"/>
      <c r="AI2463" s="127"/>
      <c r="AJ2463" s="127"/>
      <c r="AK2463" s="127"/>
      <c r="AL2463" s="127"/>
      <c r="AM2463" s="127"/>
      <c r="AN2463" s="127"/>
      <c r="AO2463" s="127"/>
      <c r="AP2463" s="127"/>
    </row>
    <row r="2464" spans="25:42" x14ac:dyDescent="0.2">
      <c r="Y2464" s="127"/>
      <c r="Z2464" s="127"/>
      <c r="AA2464" s="127"/>
      <c r="AB2464" s="127"/>
      <c r="AC2464" s="127"/>
      <c r="AD2464" s="127"/>
      <c r="AE2464" s="127"/>
      <c r="AF2464" s="127"/>
      <c r="AG2464" s="127"/>
      <c r="AH2464" s="127"/>
      <c r="AI2464" s="127"/>
      <c r="AJ2464" s="127"/>
      <c r="AK2464" s="127"/>
      <c r="AL2464" s="127"/>
      <c r="AM2464" s="127"/>
      <c r="AN2464" s="127"/>
      <c r="AO2464" s="127"/>
      <c r="AP2464" s="127"/>
    </row>
    <row r="2465" spans="25:42" x14ac:dyDescent="0.2">
      <c r="Y2465" s="127"/>
      <c r="Z2465" s="127"/>
      <c r="AA2465" s="127"/>
      <c r="AB2465" s="127"/>
      <c r="AC2465" s="127"/>
      <c r="AD2465" s="127"/>
      <c r="AE2465" s="127"/>
      <c r="AF2465" s="127"/>
      <c r="AG2465" s="127"/>
      <c r="AH2465" s="127"/>
      <c r="AI2465" s="127"/>
      <c r="AJ2465" s="127"/>
      <c r="AK2465" s="127"/>
      <c r="AL2465" s="127"/>
      <c r="AM2465" s="127"/>
      <c r="AN2465" s="127"/>
      <c r="AO2465" s="127"/>
      <c r="AP2465" s="127"/>
    </row>
    <row r="2466" spans="25:42" x14ac:dyDescent="0.2">
      <c r="Y2466" s="127"/>
      <c r="Z2466" s="127"/>
      <c r="AA2466" s="127"/>
      <c r="AB2466" s="127"/>
      <c r="AC2466" s="127"/>
      <c r="AD2466" s="127"/>
      <c r="AE2466" s="127"/>
      <c r="AF2466" s="127"/>
      <c r="AG2466" s="127"/>
      <c r="AH2466" s="127"/>
      <c r="AI2466" s="127"/>
      <c r="AJ2466" s="127"/>
      <c r="AK2466" s="127"/>
      <c r="AL2466" s="127"/>
      <c r="AM2466" s="127"/>
      <c r="AN2466" s="127"/>
      <c r="AO2466" s="127"/>
      <c r="AP2466" s="127"/>
    </row>
    <row r="2467" spans="25:42" x14ac:dyDescent="0.2">
      <c r="Y2467" s="127"/>
      <c r="Z2467" s="127"/>
      <c r="AA2467" s="127"/>
      <c r="AB2467" s="127"/>
      <c r="AC2467" s="127"/>
      <c r="AD2467" s="127"/>
      <c r="AE2467" s="127"/>
      <c r="AF2467" s="127"/>
      <c r="AG2467" s="127"/>
      <c r="AH2467" s="127"/>
      <c r="AI2467" s="127"/>
      <c r="AJ2467" s="127"/>
      <c r="AK2467" s="127"/>
      <c r="AL2467" s="127"/>
      <c r="AM2467" s="127"/>
      <c r="AN2467" s="127"/>
      <c r="AO2467" s="127"/>
      <c r="AP2467" s="127"/>
    </row>
    <row r="2468" spans="25:42" x14ac:dyDescent="0.2">
      <c r="Y2468" s="127"/>
      <c r="Z2468" s="127"/>
      <c r="AA2468" s="127"/>
      <c r="AB2468" s="127"/>
      <c r="AC2468" s="127"/>
      <c r="AD2468" s="127"/>
      <c r="AE2468" s="127"/>
      <c r="AF2468" s="127"/>
      <c r="AG2468" s="127"/>
      <c r="AH2468" s="127"/>
      <c r="AI2468" s="127"/>
      <c r="AJ2468" s="127"/>
      <c r="AK2468" s="127"/>
      <c r="AL2468" s="127"/>
      <c r="AM2468" s="127"/>
      <c r="AN2468" s="127"/>
      <c r="AO2468" s="127"/>
      <c r="AP2468" s="127"/>
    </row>
    <row r="2469" spans="25:42" x14ac:dyDescent="0.2">
      <c r="Y2469" s="127"/>
      <c r="Z2469" s="127"/>
      <c r="AA2469" s="127"/>
      <c r="AB2469" s="127"/>
      <c r="AC2469" s="127"/>
      <c r="AD2469" s="127"/>
      <c r="AE2469" s="127"/>
      <c r="AF2469" s="127"/>
      <c r="AG2469" s="127"/>
      <c r="AH2469" s="127"/>
      <c r="AI2469" s="127"/>
      <c r="AJ2469" s="127"/>
      <c r="AK2469" s="127"/>
      <c r="AL2469" s="127"/>
      <c r="AM2469" s="127"/>
      <c r="AN2469" s="127"/>
      <c r="AO2469" s="127"/>
      <c r="AP2469" s="127"/>
    </row>
    <row r="2470" spans="25:42" x14ac:dyDescent="0.2">
      <c r="Y2470" s="127"/>
      <c r="Z2470" s="127"/>
      <c r="AA2470" s="127"/>
      <c r="AB2470" s="127"/>
      <c r="AC2470" s="127"/>
      <c r="AD2470" s="127"/>
      <c r="AE2470" s="127"/>
      <c r="AF2470" s="127"/>
      <c r="AG2470" s="127"/>
      <c r="AH2470" s="127"/>
      <c r="AI2470" s="127"/>
      <c r="AJ2470" s="127"/>
      <c r="AK2470" s="127"/>
      <c r="AL2470" s="127"/>
      <c r="AM2470" s="127"/>
      <c r="AN2470" s="127"/>
      <c r="AO2470" s="127"/>
      <c r="AP2470" s="127"/>
    </row>
    <row r="2471" spans="25:42" x14ac:dyDescent="0.2">
      <c r="Y2471" s="127"/>
      <c r="Z2471" s="127"/>
      <c r="AA2471" s="127"/>
      <c r="AB2471" s="127"/>
      <c r="AC2471" s="127"/>
      <c r="AD2471" s="127"/>
      <c r="AE2471" s="127"/>
      <c r="AF2471" s="127"/>
      <c r="AG2471" s="127"/>
      <c r="AH2471" s="127"/>
      <c r="AI2471" s="127"/>
      <c r="AJ2471" s="127"/>
      <c r="AK2471" s="127"/>
      <c r="AL2471" s="127"/>
      <c r="AM2471" s="127"/>
      <c r="AN2471" s="127"/>
      <c r="AO2471" s="127"/>
      <c r="AP2471" s="127"/>
    </row>
    <row r="2472" spans="25:42" x14ac:dyDescent="0.2">
      <c r="Y2472" s="127"/>
      <c r="Z2472" s="127"/>
      <c r="AA2472" s="127"/>
      <c r="AB2472" s="127"/>
      <c r="AC2472" s="127"/>
      <c r="AD2472" s="127"/>
      <c r="AE2472" s="127"/>
      <c r="AF2472" s="127"/>
      <c r="AG2472" s="127"/>
      <c r="AH2472" s="127"/>
      <c r="AI2472" s="127"/>
      <c r="AJ2472" s="127"/>
      <c r="AK2472" s="127"/>
      <c r="AL2472" s="127"/>
      <c r="AM2472" s="127"/>
      <c r="AN2472" s="127"/>
      <c r="AO2472" s="127"/>
      <c r="AP2472" s="127"/>
    </row>
    <row r="2473" spans="25:42" x14ac:dyDescent="0.2">
      <c r="Y2473" s="127"/>
      <c r="Z2473" s="127"/>
      <c r="AA2473" s="127"/>
      <c r="AB2473" s="127"/>
      <c r="AC2473" s="127"/>
      <c r="AD2473" s="127"/>
      <c r="AE2473" s="127"/>
      <c r="AF2473" s="127"/>
      <c r="AG2473" s="127"/>
      <c r="AH2473" s="127"/>
      <c r="AI2473" s="127"/>
      <c r="AJ2473" s="127"/>
      <c r="AK2473" s="127"/>
      <c r="AL2473" s="127"/>
      <c r="AM2473" s="127"/>
      <c r="AN2473" s="127"/>
      <c r="AO2473" s="127"/>
      <c r="AP2473" s="127"/>
    </row>
    <row r="2474" spans="25:42" x14ac:dyDescent="0.2">
      <c r="Y2474" s="127"/>
      <c r="Z2474" s="127"/>
      <c r="AA2474" s="127"/>
      <c r="AB2474" s="127"/>
      <c r="AC2474" s="127"/>
      <c r="AD2474" s="127"/>
      <c r="AE2474" s="127"/>
      <c r="AF2474" s="127"/>
      <c r="AG2474" s="127"/>
      <c r="AH2474" s="127"/>
      <c r="AI2474" s="127"/>
      <c r="AJ2474" s="127"/>
      <c r="AK2474" s="127"/>
      <c r="AL2474" s="127"/>
      <c r="AM2474" s="127"/>
      <c r="AN2474" s="127"/>
      <c r="AO2474" s="127"/>
      <c r="AP2474" s="127"/>
    </row>
    <row r="2475" spans="25:42" x14ac:dyDescent="0.2">
      <c r="Y2475" s="127"/>
      <c r="Z2475" s="127"/>
      <c r="AA2475" s="127"/>
      <c r="AB2475" s="127"/>
      <c r="AC2475" s="127"/>
      <c r="AD2475" s="127"/>
      <c r="AE2475" s="127"/>
      <c r="AF2475" s="127"/>
      <c r="AG2475" s="127"/>
      <c r="AH2475" s="127"/>
      <c r="AI2475" s="127"/>
      <c r="AJ2475" s="127"/>
      <c r="AK2475" s="127"/>
      <c r="AL2475" s="127"/>
      <c r="AM2475" s="127"/>
      <c r="AN2475" s="127"/>
      <c r="AO2475" s="127"/>
      <c r="AP2475" s="127"/>
    </row>
    <row r="2476" spans="25:42" x14ac:dyDescent="0.2">
      <c r="Y2476" s="127"/>
      <c r="Z2476" s="127"/>
      <c r="AA2476" s="127"/>
      <c r="AB2476" s="127"/>
      <c r="AC2476" s="127"/>
      <c r="AD2476" s="127"/>
      <c r="AE2476" s="127"/>
      <c r="AF2476" s="127"/>
      <c r="AG2476" s="127"/>
      <c r="AH2476" s="127"/>
      <c r="AI2476" s="127"/>
      <c r="AJ2476" s="127"/>
      <c r="AK2476" s="127"/>
      <c r="AL2476" s="127"/>
      <c r="AM2476" s="127"/>
      <c r="AN2476" s="127"/>
      <c r="AO2476" s="127"/>
      <c r="AP2476" s="127"/>
    </row>
    <row r="2477" spans="25:42" x14ac:dyDescent="0.2">
      <c r="Y2477" s="127"/>
      <c r="Z2477" s="127"/>
      <c r="AA2477" s="127"/>
      <c r="AB2477" s="127"/>
      <c r="AC2477" s="127"/>
      <c r="AD2477" s="127"/>
      <c r="AE2477" s="127"/>
      <c r="AF2477" s="127"/>
      <c r="AG2477" s="127"/>
      <c r="AH2477" s="127"/>
      <c r="AI2477" s="127"/>
      <c r="AJ2477" s="127"/>
      <c r="AK2477" s="127"/>
      <c r="AL2477" s="127"/>
      <c r="AM2477" s="127"/>
      <c r="AN2477" s="127"/>
      <c r="AO2477" s="127"/>
      <c r="AP2477" s="127"/>
    </row>
    <row r="2478" spans="25:42" x14ac:dyDescent="0.2">
      <c r="Y2478" s="127"/>
      <c r="Z2478" s="127"/>
      <c r="AA2478" s="127"/>
      <c r="AB2478" s="127"/>
      <c r="AC2478" s="127"/>
      <c r="AD2478" s="127"/>
      <c r="AE2478" s="127"/>
      <c r="AF2478" s="127"/>
      <c r="AG2478" s="127"/>
      <c r="AH2478" s="127"/>
      <c r="AI2478" s="127"/>
      <c r="AJ2478" s="127"/>
      <c r="AK2478" s="127"/>
      <c r="AL2478" s="127"/>
      <c r="AM2478" s="127"/>
      <c r="AN2478" s="127"/>
      <c r="AO2478" s="127"/>
      <c r="AP2478" s="127"/>
    </row>
    <row r="2479" spans="25:42" x14ac:dyDescent="0.2">
      <c r="Y2479" s="127"/>
      <c r="Z2479" s="127"/>
      <c r="AA2479" s="127"/>
      <c r="AB2479" s="127"/>
      <c r="AC2479" s="127"/>
      <c r="AD2479" s="127"/>
      <c r="AE2479" s="127"/>
      <c r="AF2479" s="127"/>
      <c r="AG2479" s="127"/>
      <c r="AH2479" s="127"/>
      <c r="AI2479" s="127"/>
      <c r="AJ2479" s="127"/>
      <c r="AK2479" s="127"/>
      <c r="AL2479" s="127"/>
      <c r="AM2479" s="127"/>
      <c r="AN2479" s="127"/>
      <c r="AO2479" s="127"/>
      <c r="AP2479" s="127"/>
    </row>
    <row r="2480" spans="25:42" x14ac:dyDescent="0.2">
      <c r="Y2480" s="127"/>
      <c r="Z2480" s="127"/>
      <c r="AA2480" s="127"/>
      <c r="AB2480" s="127"/>
      <c r="AC2480" s="127"/>
      <c r="AD2480" s="127"/>
      <c r="AE2480" s="127"/>
      <c r="AF2480" s="127"/>
      <c r="AG2480" s="127"/>
      <c r="AH2480" s="127"/>
      <c r="AI2480" s="127"/>
      <c r="AJ2480" s="127"/>
      <c r="AK2480" s="127"/>
      <c r="AL2480" s="127"/>
      <c r="AM2480" s="127"/>
      <c r="AN2480" s="127"/>
      <c r="AO2480" s="127"/>
      <c r="AP2480" s="127"/>
    </row>
    <row r="2481" spans="25:42" x14ac:dyDescent="0.2">
      <c r="Y2481" s="127"/>
      <c r="Z2481" s="127"/>
      <c r="AA2481" s="127"/>
      <c r="AB2481" s="127"/>
      <c r="AC2481" s="127"/>
      <c r="AD2481" s="127"/>
      <c r="AE2481" s="127"/>
      <c r="AF2481" s="127"/>
      <c r="AG2481" s="127"/>
      <c r="AH2481" s="127"/>
      <c r="AI2481" s="127"/>
      <c r="AJ2481" s="127"/>
      <c r="AK2481" s="127"/>
      <c r="AL2481" s="127"/>
      <c r="AM2481" s="127"/>
      <c r="AN2481" s="127"/>
      <c r="AO2481" s="127"/>
      <c r="AP2481" s="127"/>
    </row>
    <row r="2482" spans="25:42" x14ac:dyDescent="0.2">
      <c r="Y2482" s="127"/>
      <c r="Z2482" s="127"/>
      <c r="AA2482" s="127"/>
      <c r="AB2482" s="127"/>
      <c r="AC2482" s="127"/>
      <c r="AD2482" s="127"/>
      <c r="AE2482" s="127"/>
      <c r="AF2482" s="127"/>
      <c r="AG2482" s="127"/>
      <c r="AH2482" s="127"/>
      <c r="AI2482" s="127"/>
      <c r="AJ2482" s="127"/>
      <c r="AK2482" s="127"/>
      <c r="AL2482" s="127"/>
      <c r="AM2482" s="127"/>
      <c r="AN2482" s="127"/>
      <c r="AO2482" s="127"/>
      <c r="AP2482" s="127"/>
    </row>
    <row r="2483" spans="25:42" x14ac:dyDescent="0.2">
      <c r="Y2483" s="127"/>
      <c r="Z2483" s="127"/>
      <c r="AA2483" s="127"/>
      <c r="AB2483" s="127"/>
      <c r="AC2483" s="127"/>
      <c r="AD2483" s="127"/>
      <c r="AE2483" s="127"/>
      <c r="AF2483" s="127"/>
      <c r="AG2483" s="127"/>
      <c r="AH2483" s="127"/>
      <c r="AI2483" s="127"/>
      <c r="AJ2483" s="127"/>
      <c r="AK2483" s="127"/>
      <c r="AL2483" s="127"/>
      <c r="AM2483" s="127"/>
      <c r="AN2483" s="127"/>
      <c r="AO2483" s="127"/>
      <c r="AP2483" s="127"/>
    </row>
  </sheetData>
  <pageMargins left="0" right="0" top="0.39" bottom="0.25" header="0.26" footer="0.26"/>
  <pageSetup scale="60" orientation="landscape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465"/>
  <sheetViews>
    <sheetView zoomScale="75" workbookViewId="0">
      <pane xSplit="2" ySplit="10" topLeftCell="AF11" activePane="bottomRight" state="frozen"/>
      <selection activeCell="M65" sqref="M65"/>
      <selection pane="topRight" activeCell="M65" sqref="M65"/>
      <selection pane="bottomLeft" activeCell="M65" sqref="M65"/>
      <selection pane="bottomRight" activeCell="AH83" sqref="AH83:AH84"/>
    </sheetView>
  </sheetViews>
  <sheetFormatPr defaultRowHeight="12.75" x14ac:dyDescent="0.2"/>
  <cols>
    <col min="1" max="1" width="32.5703125" style="113" bestFit="1" customWidth="1"/>
    <col min="2" max="2" width="9.42578125" style="120" bestFit="1" customWidth="1"/>
    <col min="3" max="3" width="13" style="120" bestFit="1" customWidth="1"/>
    <col min="4" max="4" width="12.85546875" style="120" bestFit="1" customWidth="1"/>
    <col min="5" max="8" width="11.28515625" style="120" bestFit="1" customWidth="1"/>
    <col min="9" max="16" width="11.42578125" style="120" bestFit="1" customWidth="1"/>
    <col min="17" max="19" width="12.5703125" style="120" bestFit="1" customWidth="1"/>
    <col min="20" max="21" width="11.28515625" style="120" bestFit="1" customWidth="1"/>
    <col min="22" max="23" width="12.5703125" style="120" bestFit="1" customWidth="1"/>
    <col min="24" max="24" width="11.28515625" style="120" bestFit="1" customWidth="1"/>
    <col min="25" max="25" width="13.5703125" style="113" bestFit="1" customWidth="1"/>
    <col min="26" max="41" width="14.7109375" style="113" customWidth="1"/>
    <col min="42" max="42" width="14.140625" style="113" bestFit="1" customWidth="1"/>
    <col min="43" max="43" width="14.85546875" style="114" customWidth="1"/>
    <col min="44" max="44" width="15" style="113" bestFit="1" customWidth="1"/>
    <col min="45" max="45" width="14" style="113" bestFit="1" customWidth="1"/>
    <col min="46" max="46" width="12.7109375" style="113" customWidth="1"/>
    <col min="47" max="258" width="9.140625" style="113"/>
    <col min="259" max="259" width="32.5703125" style="113" bestFit="1" customWidth="1"/>
    <col min="260" max="260" width="9.42578125" style="113" bestFit="1" customWidth="1"/>
    <col min="261" max="261" width="13" style="113" bestFit="1" customWidth="1"/>
    <col min="262" max="262" width="12.85546875" style="113" bestFit="1" customWidth="1"/>
    <col min="263" max="266" width="11.28515625" style="113" bestFit="1" customWidth="1"/>
    <col min="267" max="274" width="11.42578125" style="113" bestFit="1" customWidth="1"/>
    <col min="275" max="277" width="12.5703125" style="113" bestFit="1" customWidth="1"/>
    <col min="278" max="279" width="11.28515625" style="113" bestFit="1" customWidth="1"/>
    <col min="280" max="281" width="12.5703125" style="113" bestFit="1" customWidth="1"/>
    <col min="282" max="282" width="11.28515625" style="113" bestFit="1" customWidth="1"/>
    <col min="283" max="283" width="13.5703125" style="113" bestFit="1" customWidth="1"/>
    <col min="284" max="297" width="14.7109375" style="113" customWidth="1"/>
    <col min="298" max="298" width="14.140625" style="113" bestFit="1" customWidth="1"/>
    <col min="299" max="299" width="14.85546875" style="113" customWidth="1"/>
    <col min="300" max="300" width="15" style="113" bestFit="1" customWidth="1"/>
    <col min="301" max="301" width="14" style="113" bestFit="1" customWidth="1"/>
    <col min="302" max="302" width="12.7109375" style="113" customWidth="1"/>
    <col min="303" max="514" width="9.140625" style="113"/>
    <col min="515" max="515" width="32.5703125" style="113" bestFit="1" customWidth="1"/>
    <col min="516" max="516" width="9.42578125" style="113" bestFit="1" customWidth="1"/>
    <col min="517" max="517" width="13" style="113" bestFit="1" customWidth="1"/>
    <col min="518" max="518" width="12.85546875" style="113" bestFit="1" customWidth="1"/>
    <col min="519" max="522" width="11.28515625" style="113" bestFit="1" customWidth="1"/>
    <col min="523" max="530" width="11.42578125" style="113" bestFit="1" customWidth="1"/>
    <col min="531" max="533" width="12.5703125" style="113" bestFit="1" customWidth="1"/>
    <col min="534" max="535" width="11.28515625" style="113" bestFit="1" customWidth="1"/>
    <col min="536" max="537" width="12.5703125" style="113" bestFit="1" customWidth="1"/>
    <col min="538" max="538" width="11.28515625" style="113" bestFit="1" customWidth="1"/>
    <col min="539" max="539" width="13.5703125" style="113" bestFit="1" customWidth="1"/>
    <col min="540" max="553" width="14.7109375" style="113" customWidth="1"/>
    <col min="554" max="554" width="14.140625" style="113" bestFit="1" customWidth="1"/>
    <col min="555" max="555" width="14.85546875" style="113" customWidth="1"/>
    <col min="556" max="556" width="15" style="113" bestFit="1" customWidth="1"/>
    <col min="557" max="557" width="14" style="113" bestFit="1" customWidth="1"/>
    <col min="558" max="558" width="12.7109375" style="113" customWidth="1"/>
    <col min="559" max="770" width="9.140625" style="113"/>
    <col min="771" max="771" width="32.5703125" style="113" bestFit="1" customWidth="1"/>
    <col min="772" max="772" width="9.42578125" style="113" bestFit="1" customWidth="1"/>
    <col min="773" max="773" width="13" style="113" bestFit="1" customWidth="1"/>
    <col min="774" max="774" width="12.85546875" style="113" bestFit="1" customWidth="1"/>
    <col min="775" max="778" width="11.28515625" style="113" bestFit="1" customWidth="1"/>
    <col min="779" max="786" width="11.42578125" style="113" bestFit="1" customWidth="1"/>
    <col min="787" max="789" width="12.5703125" style="113" bestFit="1" customWidth="1"/>
    <col min="790" max="791" width="11.28515625" style="113" bestFit="1" customWidth="1"/>
    <col min="792" max="793" width="12.5703125" style="113" bestFit="1" customWidth="1"/>
    <col min="794" max="794" width="11.28515625" style="113" bestFit="1" customWidth="1"/>
    <col min="795" max="795" width="13.5703125" style="113" bestFit="1" customWidth="1"/>
    <col min="796" max="809" width="14.7109375" style="113" customWidth="1"/>
    <col min="810" max="810" width="14.140625" style="113" bestFit="1" customWidth="1"/>
    <col min="811" max="811" width="14.85546875" style="113" customWidth="1"/>
    <col min="812" max="812" width="15" style="113" bestFit="1" customWidth="1"/>
    <col min="813" max="813" width="14" style="113" bestFit="1" customWidth="1"/>
    <col min="814" max="814" width="12.7109375" style="113" customWidth="1"/>
    <col min="815" max="1026" width="9.140625" style="113"/>
    <col min="1027" max="1027" width="32.5703125" style="113" bestFit="1" customWidth="1"/>
    <col min="1028" max="1028" width="9.42578125" style="113" bestFit="1" customWidth="1"/>
    <col min="1029" max="1029" width="13" style="113" bestFit="1" customWidth="1"/>
    <col min="1030" max="1030" width="12.85546875" style="113" bestFit="1" customWidth="1"/>
    <col min="1031" max="1034" width="11.28515625" style="113" bestFit="1" customWidth="1"/>
    <col min="1035" max="1042" width="11.42578125" style="113" bestFit="1" customWidth="1"/>
    <col min="1043" max="1045" width="12.5703125" style="113" bestFit="1" customWidth="1"/>
    <col min="1046" max="1047" width="11.28515625" style="113" bestFit="1" customWidth="1"/>
    <col min="1048" max="1049" width="12.5703125" style="113" bestFit="1" customWidth="1"/>
    <col min="1050" max="1050" width="11.28515625" style="113" bestFit="1" customWidth="1"/>
    <col min="1051" max="1051" width="13.5703125" style="113" bestFit="1" customWidth="1"/>
    <col min="1052" max="1065" width="14.7109375" style="113" customWidth="1"/>
    <col min="1066" max="1066" width="14.140625" style="113" bestFit="1" customWidth="1"/>
    <col min="1067" max="1067" width="14.85546875" style="113" customWidth="1"/>
    <col min="1068" max="1068" width="15" style="113" bestFit="1" customWidth="1"/>
    <col min="1069" max="1069" width="14" style="113" bestFit="1" customWidth="1"/>
    <col min="1070" max="1070" width="12.7109375" style="113" customWidth="1"/>
    <col min="1071" max="1282" width="9.140625" style="113"/>
    <col min="1283" max="1283" width="32.5703125" style="113" bestFit="1" customWidth="1"/>
    <col min="1284" max="1284" width="9.42578125" style="113" bestFit="1" customWidth="1"/>
    <col min="1285" max="1285" width="13" style="113" bestFit="1" customWidth="1"/>
    <col min="1286" max="1286" width="12.85546875" style="113" bestFit="1" customWidth="1"/>
    <col min="1287" max="1290" width="11.28515625" style="113" bestFit="1" customWidth="1"/>
    <col min="1291" max="1298" width="11.42578125" style="113" bestFit="1" customWidth="1"/>
    <col min="1299" max="1301" width="12.5703125" style="113" bestFit="1" customWidth="1"/>
    <col min="1302" max="1303" width="11.28515625" style="113" bestFit="1" customWidth="1"/>
    <col min="1304" max="1305" width="12.5703125" style="113" bestFit="1" customWidth="1"/>
    <col min="1306" max="1306" width="11.28515625" style="113" bestFit="1" customWidth="1"/>
    <col min="1307" max="1307" width="13.5703125" style="113" bestFit="1" customWidth="1"/>
    <col min="1308" max="1321" width="14.7109375" style="113" customWidth="1"/>
    <col min="1322" max="1322" width="14.140625" style="113" bestFit="1" customWidth="1"/>
    <col min="1323" max="1323" width="14.85546875" style="113" customWidth="1"/>
    <col min="1324" max="1324" width="15" style="113" bestFit="1" customWidth="1"/>
    <col min="1325" max="1325" width="14" style="113" bestFit="1" customWidth="1"/>
    <col min="1326" max="1326" width="12.7109375" style="113" customWidth="1"/>
    <col min="1327" max="1538" width="9.140625" style="113"/>
    <col min="1539" max="1539" width="32.5703125" style="113" bestFit="1" customWidth="1"/>
    <col min="1540" max="1540" width="9.42578125" style="113" bestFit="1" customWidth="1"/>
    <col min="1541" max="1541" width="13" style="113" bestFit="1" customWidth="1"/>
    <col min="1542" max="1542" width="12.85546875" style="113" bestFit="1" customWidth="1"/>
    <col min="1543" max="1546" width="11.28515625" style="113" bestFit="1" customWidth="1"/>
    <col min="1547" max="1554" width="11.42578125" style="113" bestFit="1" customWidth="1"/>
    <col min="1555" max="1557" width="12.5703125" style="113" bestFit="1" customWidth="1"/>
    <col min="1558" max="1559" width="11.28515625" style="113" bestFit="1" customWidth="1"/>
    <col min="1560" max="1561" width="12.5703125" style="113" bestFit="1" customWidth="1"/>
    <col min="1562" max="1562" width="11.28515625" style="113" bestFit="1" customWidth="1"/>
    <col min="1563" max="1563" width="13.5703125" style="113" bestFit="1" customWidth="1"/>
    <col min="1564" max="1577" width="14.7109375" style="113" customWidth="1"/>
    <col min="1578" max="1578" width="14.140625" style="113" bestFit="1" customWidth="1"/>
    <col min="1579" max="1579" width="14.85546875" style="113" customWidth="1"/>
    <col min="1580" max="1580" width="15" style="113" bestFit="1" customWidth="1"/>
    <col min="1581" max="1581" width="14" style="113" bestFit="1" customWidth="1"/>
    <col min="1582" max="1582" width="12.7109375" style="113" customWidth="1"/>
    <col min="1583" max="1794" width="9.140625" style="113"/>
    <col min="1795" max="1795" width="32.5703125" style="113" bestFit="1" customWidth="1"/>
    <col min="1796" max="1796" width="9.42578125" style="113" bestFit="1" customWidth="1"/>
    <col min="1797" max="1797" width="13" style="113" bestFit="1" customWidth="1"/>
    <col min="1798" max="1798" width="12.85546875" style="113" bestFit="1" customWidth="1"/>
    <col min="1799" max="1802" width="11.28515625" style="113" bestFit="1" customWidth="1"/>
    <col min="1803" max="1810" width="11.42578125" style="113" bestFit="1" customWidth="1"/>
    <col min="1811" max="1813" width="12.5703125" style="113" bestFit="1" customWidth="1"/>
    <col min="1814" max="1815" width="11.28515625" style="113" bestFit="1" customWidth="1"/>
    <col min="1816" max="1817" width="12.5703125" style="113" bestFit="1" customWidth="1"/>
    <col min="1818" max="1818" width="11.28515625" style="113" bestFit="1" customWidth="1"/>
    <col min="1819" max="1819" width="13.5703125" style="113" bestFit="1" customWidth="1"/>
    <col min="1820" max="1833" width="14.7109375" style="113" customWidth="1"/>
    <col min="1834" max="1834" width="14.140625" style="113" bestFit="1" customWidth="1"/>
    <col min="1835" max="1835" width="14.85546875" style="113" customWidth="1"/>
    <col min="1836" max="1836" width="15" style="113" bestFit="1" customWidth="1"/>
    <col min="1837" max="1837" width="14" style="113" bestFit="1" customWidth="1"/>
    <col min="1838" max="1838" width="12.7109375" style="113" customWidth="1"/>
    <col min="1839" max="2050" width="9.140625" style="113"/>
    <col min="2051" max="2051" width="32.5703125" style="113" bestFit="1" customWidth="1"/>
    <col min="2052" max="2052" width="9.42578125" style="113" bestFit="1" customWidth="1"/>
    <col min="2053" max="2053" width="13" style="113" bestFit="1" customWidth="1"/>
    <col min="2054" max="2054" width="12.85546875" style="113" bestFit="1" customWidth="1"/>
    <col min="2055" max="2058" width="11.28515625" style="113" bestFit="1" customWidth="1"/>
    <col min="2059" max="2066" width="11.42578125" style="113" bestFit="1" customWidth="1"/>
    <col min="2067" max="2069" width="12.5703125" style="113" bestFit="1" customWidth="1"/>
    <col min="2070" max="2071" width="11.28515625" style="113" bestFit="1" customWidth="1"/>
    <col min="2072" max="2073" width="12.5703125" style="113" bestFit="1" customWidth="1"/>
    <col min="2074" max="2074" width="11.28515625" style="113" bestFit="1" customWidth="1"/>
    <col min="2075" max="2075" width="13.5703125" style="113" bestFit="1" customWidth="1"/>
    <col min="2076" max="2089" width="14.7109375" style="113" customWidth="1"/>
    <col min="2090" max="2090" width="14.140625" style="113" bestFit="1" customWidth="1"/>
    <col min="2091" max="2091" width="14.85546875" style="113" customWidth="1"/>
    <col min="2092" max="2092" width="15" style="113" bestFit="1" customWidth="1"/>
    <col min="2093" max="2093" width="14" style="113" bestFit="1" customWidth="1"/>
    <col min="2094" max="2094" width="12.7109375" style="113" customWidth="1"/>
    <col min="2095" max="2306" width="9.140625" style="113"/>
    <col min="2307" max="2307" width="32.5703125" style="113" bestFit="1" customWidth="1"/>
    <col min="2308" max="2308" width="9.42578125" style="113" bestFit="1" customWidth="1"/>
    <col min="2309" max="2309" width="13" style="113" bestFit="1" customWidth="1"/>
    <col min="2310" max="2310" width="12.85546875" style="113" bestFit="1" customWidth="1"/>
    <col min="2311" max="2314" width="11.28515625" style="113" bestFit="1" customWidth="1"/>
    <col min="2315" max="2322" width="11.42578125" style="113" bestFit="1" customWidth="1"/>
    <col min="2323" max="2325" width="12.5703125" style="113" bestFit="1" customWidth="1"/>
    <col min="2326" max="2327" width="11.28515625" style="113" bestFit="1" customWidth="1"/>
    <col min="2328" max="2329" width="12.5703125" style="113" bestFit="1" customWidth="1"/>
    <col min="2330" max="2330" width="11.28515625" style="113" bestFit="1" customWidth="1"/>
    <col min="2331" max="2331" width="13.5703125" style="113" bestFit="1" customWidth="1"/>
    <col min="2332" max="2345" width="14.7109375" style="113" customWidth="1"/>
    <col min="2346" max="2346" width="14.140625" style="113" bestFit="1" customWidth="1"/>
    <col min="2347" max="2347" width="14.85546875" style="113" customWidth="1"/>
    <col min="2348" max="2348" width="15" style="113" bestFit="1" customWidth="1"/>
    <col min="2349" max="2349" width="14" style="113" bestFit="1" customWidth="1"/>
    <col min="2350" max="2350" width="12.7109375" style="113" customWidth="1"/>
    <col min="2351" max="2562" width="9.140625" style="113"/>
    <col min="2563" max="2563" width="32.5703125" style="113" bestFit="1" customWidth="1"/>
    <col min="2564" max="2564" width="9.42578125" style="113" bestFit="1" customWidth="1"/>
    <col min="2565" max="2565" width="13" style="113" bestFit="1" customWidth="1"/>
    <col min="2566" max="2566" width="12.85546875" style="113" bestFit="1" customWidth="1"/>
    <col min="2567" max="2570" width="11.28515625" style="113" bestFit="1" customWidth="1"/>
    <col min="2571" max="2578" width="11.42578125" style="113" bestFit="1" customWidth="1"/>
    <col min="2579" max="2581" width="12.5703125" style="113" bestFit="1" customWidth="1"/>
    <col min="2582" max="2583" width="11.28515625" style="113" bestFit="1" customWidth="1"/>
    <col min="2584" max="2585" width="12.5703125" style="113" bestFit="1" customWidth="1"/>
    <col min="2586" max="2586" width="11.28515625" style="113" bestFit="1" customWidth="1"/>
    <col min="2587" max="2587" width="13.5703125" style="113" bestFit="1" customWidth="1"/>
    <col min="2588" max="2601" width="14.7109375" style="113" customWidth="1"/>
    <col min="2602" max="2602" width="14.140625" style="113" bestFit="1" customWidth="1"/>
    <col min="2603" max="2603" width="14.85546875" style="113" customWidth="1"/>
    <col min="2604" max="2604" width="15" style="113" bestFit="1" customWidth="1"/>
    <col min="2605" max="2605" width="14" style="113" bestFit="1" customWidth="1"/>
    <col min="2606" max="2606" width="12.7109375" style="113" customWidth="1"/>
    <col min="2607" max="2818" width="9.140625" style="113"/>
    <col min="2819" max="2819" width="32.5703125" style="113" bestFit="1" customWidth="1"/>
    <col min="2820" max="2820" width="9.42578125" style="113" bestFit="1" customWidth="1"/>
    <col min="2821" max="2821" width="13" style="113" bestFit="1" customWidth="1"/>
    <col min="2822" max="2822" width="12.85546875" style="113" bestFit="1" customWidth="1"/>
    <col min="2823" max="2826" width="11.28515625" style="113" bestFit="1" customWidth="1"/>
    <col min="2827" max="2834" width="11.42578125" style="113" bestFit="1" customWidth="1"/>
    <col min="2835" max="2837" width="12.5703125" style="113" bestFit="1" customWidth="1"/>
    <col min="2838" max="2839" width="11.28515625" style="113" bestFit="1" customWidth="1"/>
    <col min="2840" max="2841" width="12.5703125" style="113" bestFit="1" customWidth="1"/>
    <col min="2842" max="2842" width="11.28515625" style="113" bestFit="1" customWidth="1"/>
    <col min="2843" max="2843" width="13.5703125" style="113" bestFit="1" customWidth="1"/>
    <col min="2844" max="2857" width="14.7109375" style="113" customWidth="1"/>
    <col min="2858" max="2858" width="14.140625" style="113" bestFit="1" customWidth="1"/>
    <col min="2859" max="2859" width="14.85546875" style="113" customWidth="1"/>
    <col min="2860" max="2860" width="15" style="113" bestFit="1" customWidth="1"/>
    <col min="2861" max="2861" width="14" style="113" bestFit="1" customWidth="1"/>
    <col min="2862" max="2862" width="12.7109375" style="113" customWidth="1"/>
    <col min="2863" max="3074" width="9.140625" style="113"/>
    <col min="3075" max="3075" width="32.5703125" style="113" bestFit="1" customWidth="1"/>
    <col min="3076" max="3076" width="9.42578125" style="113" bestFit="1" customWidth="1"/>
    <col min="3077" max="3077" width="13" style="113" bestFit="1" customWidth="1"/>
    <col min="3078" max="3078" width="12.85546875" style="113" bestFit="1" customWidth="1"/>
    <col min="3079" max="3082" width="11.28515625" style="113" bestFit="1" customWidth="1"/>
    <col min="3083" max="3090" width="11.42578125" style="113" bestFit="1" customWidth="1"/>
    <col min="3091" max="3093" width="12.5703125" style="113" bestFit="1" customWidth="1"/>
    <col min="3094" max="3095" width="11.28515625" style="113" bestFit="1" customWidth="1"/>
    <col min="3096" max="3097" width="12.5703125" style="113" bestFit="1" customWidth="1"/>
    <col min="3098" max="3098" width="11.28515625" style="113" bestFit="1" customWidth="1"/>
    <col min="3099" max="3099" width="13.5703125" style="113" bestFit="1" customWidth="1"/>
    <col min="3100" max="3113" width="14.7109375" style="113" customWidth="1"/>
    <col min="3114" max="3114" width="14.140625" style="113" bestFit="1" customWidth="1"/>
    <col min="3115" max="3115" width="14.85546875" style="113" customWidth="1"/>
    <col min="3116" max="3116" width="15" style="113" bestFit="1" customWidth="1"/>
    <col min="3117" max="3117" width="14" style="113" bestFit="1" customWidth="1"/>
    <col min="3118" max="3118" width="12.7109375" style="113" customWidth="1"/>
    <col min="3119" max="3330" width="9.140625" style="113"/>
    <col min="3331" max="3331" width="32.5703125" style="113" bestFit="1" customWidth="1"/>
    <col min="3332" max="3332" width="9.42578125" style="113" bestFit="1" customWidth="1"/>
    <col min="3333" max="3333" width="13" style="113" bestFit="1" customWidth="1"/>
    <col min="3334" max="3334" width="12.85546875" style="113" bestFit="1" customWidth="1"/>
    <col min="3335" max="3338" width="11.28515625" style="113" bestFit="1" customWidth="1"/>
    <col min="3339" max="3346" width="11.42578125" style="113" bestFit="1" customWidth="1"/>
    <col min="3347" max="3349" width="12.5703125" style="113" bestFit="1" customWidth="1"/>
    <col min="3350" max="3351" width="11.28515625" style="113" bestFit="1" customWidth="1"/>
    <col min="3352" max="3353" width="12.5703125" style="113" bestFit="1" customWidth="1"/>
    <col min="3354" max="3354" width="11.28515625" style="113" bestFit="1" customWidth="1"/>
    <col min="3355" max="3355" width="13.5703125" style="113" bestFit="1" customWidth="1"/>
    <col min="3356" max="3369" width="14.7109375" style="113" customWidth="1"/>
    <col min="3370" max="3370" width="14.140625" style="113" bestFit="1" customWidth="1"/>
    <col min="3371" max="3371" width="14.85546875" style="113" customWidth="1"/>
    <col min="3372" max="3372" width="15" style="113" bestFit="1" customWidth="1"/>
    <col min="3373" max="3373" width="14" style="113" bestFit="1" customWidth="1"/>
    <col min="3374" max="3374" width="12.7109375" style="113" customWidth="1"/>
    <col min="3375" max="3586" width="9.140625" style="113"/>
    <col min="3587" max="3587" width="32.5703125" style="113" bestFit="1" customWidth="1"/>
    <col min="3588" max="3588" width="9.42578125" style="113" bestFit="1" customWidth="1"/>
    <col min="3589" max="3589" width="13" style="113" bestFit="1" customWidth="1"/>
    <col min="3590" max="3590" width="12.85546875" style="113" bestFit="1" customWidth="1"/>
    <col min="3591" max="3594" width="11.28515625" style="113" bestFit="1" customWidth="1"/>
    <col min="3595" max="3602" width="11.42578125" style="113" bestFit="1" customWidth="1"/>
    <col min="3603" max="3605" width="12.5703125" style="113" bestFit="1" customWidth="1"/>
    <col min="3606" max="3607" width="11.28515625" style="113" bestFit="1" customWidth="1"/>
    <col min="3608" max="3609" width="12.5703125" style="113" bestFit="1" customWidth="1"/>
    <col min="3610" max="3610" width="11.28515625" style="113" bestFit="1" customWidth="1"/>
    <col min="3611" max="3611" width="13.5703125" style="113" bestFit="1" customWidth="1"/>
    <col min="3612" max="3625" width="14.7109375" style="113" customWidth="1"/>
    <col min="3626" max="3626" width="14.140625" style="113" bestFit="1" customWidth="1"/>
    <col min="3627" max="3627" width="14.85546875" style="113" customWidth="1"/>
    <col min="3628" max="3628" width="15" style="113" bestFit="1" customWidth="1"/>
    <col min="3629" max="3629" width="14" style="113" bestFit="1" customWidth="1"/>
    <col min="3630" max="3630" width="12.7109375" style="113" customWidth="1"/>
    <col min="3631" max="3842" width="9.140625" style="113"/>
    <col min="3843" max="3843" width="32.5703125" style="113" bestFit="1" customWidth="1"/>
    <col min="3844" max="3844" width="9.42578125" style="113" bestFit="1" customWidth="1"/>
    <col min="3845" max="3845" width="13" style="113" bestFit="1" customWidth="1"/>
    <col min="3846" max="3846" width="12.85546875" style="113" bestFit="1" customWidth="1"/>
    <col min="3847" max="3850" width="11.28515625" style="113" bestFit="1" customWidth="1"/>
    <col min="3851" max="3858" width="11.42578125" style="113" bestFit="1" customWidth="1"/>
    <col min="3859" max="3861" width="12.5703125" style="113" bestFit="1" customWidth="1"/>
    <col min="3862" max="3863" width="11.28515625" style="113" bestFit="1" customWidth="1"/>
    <col min="3864" max="3865" width="12.5703125" style="113" bestFit="1" customWidth="1"/>
    <col min="3866" max="3866" width="11.28515625" style="113" bestFit="1" customWidth="1"/>
    <col min="3867" max="3867" width="13.5703125" style="113" bestFit="1" customWidth="1"/>
    <col min="3868" max="3881" width="14.7109375" style="113" customWidth="1"/>
    <col min="3882" max="3882" width="14.140625" style="113" bestFit="1" customWidth="1"/>
    <col min="3883" max="3883" width="14.85546875" style="113" customWidth="1"/>
    <col min="3884" max="3884" width="15" style="113" bestFit="1" customWidth="1"/>
    <col min="3885" max="3885" width="14" style="113" bestFit="1" customWidth="1"/>
    <col min="3886" max="3886" width="12.7109375" style="113" customWidth="1"/>
    <col min="3887" max="4098" width="9.140625" style="113"/>
    <col min="4099" max="4099" width="32.5703125" style="113" bestFit="1" customWidth="1"/>
    <col min="4100" max="4100" width="9.42578125" style="113" bestFit="1" customWidth="1"/>
    <col min="4101" max="4101" width="13" style="113" bestFit="1" customWidth="1"/>
    <col min="4102" max="4102" width="12.85546875" style="113" bestFit="1" customWidth="1"/>
    <col min="4103" max="4106" width="11.28515625" style="113" bestFit="1" customWidth="1"/>
    <col min="4107" max="4114" width="11.42578125" style="113" bestFit="1" customWidth="1"/>
    <col min="4115" max="4117" width="12.5703125" style="113" bestFit="1" customWidth="1"/>
    <col min="4118" max="4119" width="11.28515625" style="113" bestFit="1" customWidth="1"/>
    <col min="4120" max="4121" width="12.5703125" style="113" bestFit="1" customWidth="1"/>
    <col min="4122" max="4122" width="11.28515625" style="113" bestFit="1" customWidth="1"/>
    <col min="4123" max="4123" width="13.5703125" style="113" bestFit="1" customWidth="1"/>
    <col min="4124" max="4137" width="14.7109375" style="113" customWidth="1"/>
    <col min="4138" max="4138" width="14.140625" style="113" bestFit="1" customWidth="1"/>
    <col min="4139" max="4139" width="14.85546875" style="113" customWidth="1"/>
    <col min="4140" max="4140" width="15" style="113" bestFit="1" customWidth="1"/>
    <col min="4141" max="4141" width="14" style="113" bestFit="1" customWidth="1"/>
    <col min="4142" max="4142" width="12.7109375" style="113" customWidth="1"/>
    <col min="4143" max="4354" width="9.140625" style="113"/>
    <col min="4355" max="4355" width="32.5703125" style="113" bestFit="1" customWidth="1"/>
    <col min="4356" max="4356" width="9.42578125" style="113" bestFit="1" customWidth="1"/>
    <col min="4357" max="4357" width="13" style="113" bestFit="1" customWidth="1"/>
    <col min="4358" max="4358" width="12.85546875" style="113" bestFit="1" customWidth="1"/>
    <col min="4359" max="4362" width="11.28515625" style="113" bestFit="1" customWidth="1"/>
    <col min="4363" max="4370" width="11.42578125" style="113" bestFit="1" customWidth="1"/>
    <col min="4371" max="4373" width="12.5703125" style="113" bestFit="1" customWidth="1"/>
    <col min="4374" max="4375" width="11.28515625" style="113" bestFit="1" customWidth="1"/>
    <col min="4376" max="4377" width="12.5703125" style="113" bestFit="1" customWidth="1"/>
    <col min="4378" max="4378" width="11.28515625" style="113" bestFit="1" customWidth="1"/>
    <col min="4379" max="4379" width="13.5703125" style="113" bestFit="1" customWidth="1"/>
    <col min="4380" max="4393" width="14.7109375" style="113" customWidth="1"/>
    <col min="4394" max="4394" width="14.140625" style="113" bestFit="1" customWidth="1"/>
    <col min="4395" max="4395" width="14.85546875" style="113" customWidth="1"/>
    <col min="4396" max="4396" width="15" style="113" bestFit="1" customWidth="1"/>
    <col min="4397" max="4397" width="14" style="113" bestFit="1" customWidth="1"/>
    <col min="4398" max="4398" width="12.7109375" style="113" customWidth="1"/>
    <col min="4399" max="4610" width="9.140625" style="113"/>
    <col min="4611" max="4611" width="32.5703125" style="113" bestFit="1" customWidth="1"/>
    <col min="4612" max="4612" width="9.42578125" style="113" bestFit="1" customWidth="1"/>
    <col min="4613" max="4613" width="13" style="113" bestFit="1" customWidth="1"/>
    <col min="4614" max="4614" width="12.85546875" style="113" bestFit="1" customWidth="1"/>
    <col min="4615" max="4618" width="11.28515625" style="113" bestFit="1" customWidth="1"/>
    <col min="4619" max="4626" width="11.42578125" style="113" bestFit="1" customWidth="1"/>
    <col min="4627" max="4629" width="12.5703125" style="113" bestFit="1" customWidth="1"/>
    <col min="4630" max="4631" width="11.28515625" style="113" bestFit="1" customWidth="1"/>
    <col min="4632" max="4633" width="12.5703125" style="113" bestFit="1" customWidth="1"/>
    <col min="4634" max="4634" width="11.28515625" style="113" bestFit="1" customWidth="1"/>
    <col min="4635" max="4635" width="13.5703125" style="113" bestFit="1" customWidth="1"/>
    <col min="4636" max="4649" width="14.7109375" style="113" customWidth="1"/>
    <col min="4650" max="4650" width="14.140625" style="113" bestFit="1" customWidth="1"/>
    <col min="4651" max="4651" width="14.85546875" style="113" customWidth="1"/>
    <col min="4652" max="4652" width="15" style="113" bestFit="1" customWidth="1"/>
    <col min="4653" max="4653" width="14" style="113" bestFit="1" customWidth="1"/>
    <col min="4654" max="4654" width="12.7109375" style="113" customWidth="1"/>
    <col min="4655" max="4866" width="9.140625" style="113"/>
    <col min="4867" max="4867" width="32.5703125" style="113" bestFit="1" customWidth="1"/>
    <col min="4868" max="4868" width="9.42578125" style="113" bestFit="1" customWidth="1"/>
    <col min="4869" max="4869" width="13" style="113" bestFit="1" customWidth="1"/>
    <col min="4870" max="4870" width="12.85546875" style="113" bestFit="1" customWidth="1"/>
    <col min="4871" max="4874" width="11.28515625" style="113" bestFit="1" customWidth="1"/>
    <col min="4875" max="4882" width="11.42578125" style="113" bestFit="1" customWidth="1"/>
    <col min="4883" max="4885" width="12.5703125" style="113" bestFit="1" customWidth="1"/>
    <col min="4886" max="4887" width="11.28515625" style="113" bestFit="1" customWidth="1"/>
    <col min="4888" max="4889" width="12.5703125" style="113" bestFit="1" customWidth="1"/>
    <col min="4890" max="4890" width="11.28515625" style="113" bestFit="1" customWidth="1"/>
    <col min="4891" max="4891" width="13.5703125" style="113" bestFit="1" customWidth="1"/>
    <col min="4892" max="4905" width="14.7109375" style="113" customWidth="1"/>
    <col min="4906" max="4906" width="14.140625" style="113" bestFit="1" customWidth="1"/>
    <col min="4907" max="4907" width="14.85546875" style="113" customWidth="1"/>
    <col min="4908" max="4908" width="15" style="113" bestFit="1" customWidth="1"/>
    <col min="4909" max="4909" width="14" style="113" bestFit="1" customWidth="1"/>
    <col min="4910" max="4910" width="12.7109375" style="113" customWidth="1"/>
    <col min="4911" max="5122" width="9.140625" style="113"/>
    <col min="5123" max="5123" width="32.5703125" style="113" bestFit="1" customWidth="1"/>
    <col min="5124" max="5124" width="9.42578125" style="113" bestFit="1" customWidth="1"/>
    <col min="5125" max="5125" width="13" style="113" bestFit="1" customWidth="1"/>
    <col min="5126" max="5126" width="12.85546875" style="113" bestFit="1" customWidth="1"/>
    <col min="5127" max="5130" width="11.28515625" style="113" bestFit="1" customWidth="1"/>
    <col min="5131" max="5138" width="11.42578125" style="113" bestFit="1" customWidth="1"/>
    <col min="5139" max="5141" width="12.5703125" style="113" bestFit="1" customWidth="1"/>
    <col min="5142" max="5143" width="11.28515625" style="113" bestFit="1" customWidth="1"/>
    <col min="5144" max="5145" width="12.5703125" style="113" bestFit="1" customWidth="1"/>
    <col min="5146" max="5146" width="11.28515625" style="113" bestFit="1" customWidth="1"/>
    <col min="5147" max="5147" width="13.5703125" style="113" bestFit="1" customWidth="1"/>
    <col min="5148" max="5161" width="14.7109375" style="113" customWidth="1"/>
    <col min="5162" max="5162" width="14.140625" style="113" bestFit="1" customWidth="1"/>
    <col min="5163" max="5163" width="14.85546875" style="113" customWidth="1"/>
    <col min="5164" max="5164" width="15" style="113" bestFit="1" customWidth="1"/>
    <col min="5165" max="5165" width="14" style="113" bestFit="1" customWidth="1"/>
    <col min="5166" max="5166" width="12.7109375" style="113" customWidth="1"/>
    <col min="5167" max="5378" width="9.140625" style="113"/>
    <col min="5379" max="5379" width="32.5703125" style="113" bestFit="1" customWidth="1"/>
    <col min="5380" max="5380" width="9.42578125" style="113" bestFit="1" customWidth="1"/>
    <col min="5381" max="5381" width="13" style="113" bestFit="1" customWidth="1"/>
    <col min="5382" max="5382" width="12.85546875" style="113" bestFit="1" customWidth="1"/>
    <col min="5383" max="5386" width="11.28515625" style="113" bestFit="1" customWidth="1"/>
    <col min="5387" max="5394" width="11.42578125" style="113" bestFit="1" customWidth="1"/>
    <col min="5395" max="5397" width="12.5703125" style="113" bestFit="1" customWidth="1"/>
    <col min="5398" max="5399" width="11.28515625" style="113" bestFit="1" customWidth="1"/>
    <col min="5400" max="5401" width="12.5703125" style="113" bestFit="1" customWidth="1"/>
    <col min="5402" max="5402" width="11.28515625" style="113" bestFit="1" customWidth="1"/>
    <col min="5403" max="5403" width="13.5703125" style="113" bestFit="1" customWidth="1"/>
    <col min="5404" max="5417" width="14.7109375" style="113" customWidth="1"/>
    <col min="5418" max="5418" width="14.140625" style="113" bestFit="1" customWidth="1"/>
    <col min="5419" max="5419" width="14.85546875" style="113" customWidth="1"/>
    <col min="5420" max="5420" width="15" style="113" bestFit="1" customWidth="1"/>
    <col min="5421" max="5421" width="14" style="113" bestFit="1" customWidth="1"/>
    <col min="5422" max="5422" width="12.7109375" style="113" customWidth="1"/>
    <col min="5423" max="5634" width="9.140625" style="113"/>
    <col min="5635" max="5635" width="32.5703125" style="113" bestFit="1" customWidth="1"/>
    <col min="5636" max="5636" width="9.42578125" style="113" bestFit="1" customWidth="1"/>
    <col min="5637" max="5637" width="13" style="113" bestFit="1" customWidth="1"/>
    <col min="5638" max="5638" width="12.85546875" style="113" bestFit="1" customWidth="1"/>
    <col min="5639" max="5642" width="11.28515625" style="113" bestFit="1" customWidth="1"/>
    <col min="5643" max="5650" width="11.42578125" style="113" bestFit="1" customWidth="1"/>
    <col min="5651" max="5653" width="12.5703125" style="113" bestFit="1" customWidth="1"/>
    <col min="5654" max="5655" width="11.28515625" style="113" bestFit="1" customWidth="1"/>
    <col min="5656" max="5657" width="12.5703125" style="113" bestFit="1" customWidth="1"/>
    <col min="5658" max="5658" width="11.28515625" style="113" bestFit="1" customWidth="1"/>
    <col min="5659" max="5659" width="13.5703125" style="113" bestFit="1" customWidth="1"/>
    <col min="5660" max="5673" width="14.7109375" style="113" customWidth="1"/>
    <col min="5674" max="5674" width="14.140625" style="113" bestFit="1" customWidth="1"/>
    <col min="5675" max="5675" width="14.85546875" style="113" customWidth="1"/>
    <col min="5676" max="5676" width="15" style="113" bestFit="1" customWidth="1"/>
    <col min="5677" max="5677" width="14" style="113" bestFit="1" customWidth="1"/>
    <col min="5678" max="5678" width="12.7109375" style="113" customWidth="1"/>
    <col min="5679" max="5890" width="9.140625" style="113"/>
    <col min="5891" max="5891" width="32.5703125" style="113" bestFit="1" customWidth="1"/>
    <col min="5892" max="5892" width="9.42578125" style="113" bestFit="1" customWidth="1"/>
    <col min="5893" max="5893" width="13" style="113" bestFit="1" customWidth="1"/>
    <col min="5894" max="5894" width="12.85546875" style="113" bestFit="1" customWidth="1"/>
    <col min="5895" max="5898" width="11.28515625" style="113" bestFit="1" customWidth="1"/>
    <col min="5899" max="5906" width="11.42578125" style="113" bestFit="1" customWidth="1"/>
    <col min="5907" max="5909" width="12.5703125" style="113" bestFit="1" customWidth="1"/>
    <col min="5910" max="5911" width="11.28515625" style="113" bestFit="1" customWidth="1"/>
    <col min="5912" max="5913" width="12.5703125" style="113" bestFit="1" customWidth="1"/>
    <col min="5914" max="5914" width="11.28515625" style="113" bestFit="1" customWidth="1"/>
    <col min="5915" max="5915" width="13.5703125" style="113" bestFit="1" customWidth="1"/>
    <col min="5916" max="5929" width="14.7109375" style="113" customWidth="1"/>
    <col min="5930" max="5930" width="14.140625" style="113" bestFit="1" customWidth="1"/>
    <col min="5931" max="5931" width="14.85546875" style="113" customWidth="1"/>
    <col min="5932" max="5932" width="15" style="113" bestFit="1" customWidth="1"/>
    <col min="5933" max="5933" width="14" style="113" bestFit="1" customWidth="1"/>
    <col min="5934" max="5934" width="12.7109375" style="113" customWidth="1"/>
    <col min="5935" max="6146" width="9.140625" style="113"/>
    <col min="6147" max="6147" width="32.5703125" style="113" bestFit="1" customWidth="1"/>
    <col min="6148" max="6148" width="9.42578125" style="113" bestFit="1" customWidth="1"/>
    <col min="6149" max="6149" width="13" style="113" bestFit="1" customWidth="1"/>
    <col min="6150" max="6150" width="12.85546875" style="113" bestFit="1" customWidth="1"/>
    <col min="6151" max="6154" width="11.28515625" style="113" bestFit="1" customWidth="1"/>
    <col min="6155" max="6162" width="11.42578125" style="113" bestFit="1" customWidth="1"/>
    <col min="6163" max="6165" width="12.5703125" style="113" bestFit="1" customWidth="1"/>
    <col min="6166" max="6167" width="11.28515625" style="113" bestFit="1" customWidth="1"/>
    <col min="6168" max="6169" width="12.5703125" style="113" bestFit="1" customWidth="1"/>
    <col min="6170" max="6170" width="11.28515625" style="113" bestFit="1" customWidth="1"/>
    <col min="6171" max="6171" width="13.5703125" style="113" bestFit="1" customWidth="1"/>
    <col min="6172" max="6185" width="14.7109375" style="113" customWidth="1"/>
    <col min="6186" max="6186" width="14.140625" style="113" bestFit="1" customWidth="1"/>
    <col min="6187" max="6187" width="14.85546875" style="113" customWidth="1"/>
    <col min="6188" max="6188" width="15" style="113" bestFit="1" customWidth="1"/>
    <col min="6189" max="6189" width="14" style="113" bestFit="1" customWidth="1"/>
    <col min="6190" max="6190" width="12.7109375" style="113" customWidth="1"/>
    <col min="6191" max="6402" width="9.140625" style="113"/>
    <col min="6403" max="6403" width="32.5703125" style="113" bestFit="1" customWidth="1"/>
    <col min="6404" max="6404" width="9.42578125" style="113" bestFit="1" customWidth="1"/>
    <col min="6405" max="6405" width="13" style="113" bestFit="1" customWidth="1"/>
    <col min="6406" max="6406" width="12.85546875" style="113" bestFit="1" customWidth="1"/>
    <col min="6407" max="6410" width="11.28515625" style="113" bestFit="1" customWidth="1"/>
    <col min="6411" max="6418" width="11.42578125" style="113" bestFit="1" customWidth="1"/>
    <col min="6419" max="6421" width="12.5703125" style="113" bestFit="1" customWidth="1"/>
    <col min="6422" max="6423" width="11.28515625" style="113" bestFit="1" customWidth="1"/>
    <col min="6424" max="6425" width="12.5703125" style="113" bestFit="1" customWidth="1"/>
    <col min="6426" max="6426" width="11.28515625" style="113" bestFit="1" customWidth="1"/>
    <col min="6427" max="6427" width="13.5703125" style="113" bestFit="1" customWidth="1"/>
    <col min="6428" max="6441" width="14.7109375" style="113" customWidth="1"/>
    <col min="6442" max="6442" width="14.140625" style="113" bestFit="1" customWidth="1"/>
    <col min="6443" max="6443" width="14.85546875" style="113" customWidth="1"/>
    <col min="6444" max="6444" width="15" style="113" bestFit="1" customWidth="1"/>
    <col min="6445" max="6445" width="14" style="113" bestFit="1" customWidth="1"/>
    <col min="6446" max="6446" width="12.7109375" style="113" customWidth="1"/>
    <col min="6447" max="6658" width="9.140625" style="113"/>
    <col min="6659" max="6659" width="32.5703125" style="113" bestFit="1" customWidth="1"/>
    <col min="6660" max="6660" width="9.42578125" style="113" bestFit="1" customWidth="1"/>
    <col min="6661" max="6661" width="13" style="113" bestFit="1" customWidth="1"/>
    <col min="6662" max="6662" width="12.85546875" style="113" bestFit="1" customWidth="1"/>
    <col min="6663" max="6666" width="11.28515625" style="113" bestFit="1" customWidth="1"/>
    <col min="6667" max="6674" width="11.42578125" style="113" bestFit="1" customWidth="1"/>
    <col min="6675" max="6677" width="12.5703125" style="113" bestFit="1" customWidth="1"/>
    <col min="6678" max="6679" width="11.28515625" style="113" bestFit="1" customWidth="1"/>
    <col min="6680" max="6681" width="12.5703125" style="113" bestFit="1" customWidth="1"/>
    <col min="6682" max="6682" width="11.28515625" style="113" bestFit="1" customWidth="1"/>
    <col min="6683" max="6683" width="13.5703125" style="113" bestFit="1" customWidth="1"/>
    <col min="6684" max="6697" width="14.7109375" style="113" customWidth="1"/>
    <col min="6698" max="6698" width="14.140625" style="113" bestFit="1" customWidth="1"/>
    <col min="6699" max="6699" width="14.85546875" style="113" customWidth="1"/>
    <col min="6700" max="6700" width="15" style="113" bestFit="1" customWidth="1"/>
    <col min="6701" max="6701" width="14" style="113" bestFit="1" customWidth="1"/>
    <col min="6702" max="6702" width="12.7109375" style="113" customWidth="1"/>
    <col min="6703" max="6914" width="9.140625" style="113"/>
    <col min="6915" max="6915" width="32.5703125" style="113" bestFit="1" customWidth="1"/>
    <col min="6916" max="6916" width="9.42578125" style="113" bestFit="1" customWidth="1"/>
    <col min="6917" max="6917" width="13" style="113" bestFit="1" customWidth="1"/>
    <col min="6918" max="6918" width="12.85546875" style="113" bestFit="1" customWidth="1"/>
    <col min="6919" max="6922" width="11.28515625" style="113" bestFit="1" customWidth="1"/>
    <col min="6923" max="6930" width="11.42578125" style="113" bestFit="1" customWidth="1"/>
    <col min="6931" max="6933" width="12.5703125" style="113" bestFit="1" customWidth="1"/>
    <col min="6934" max="6935" width="11.28515625" style="113" bestFit="1" customWidth="1"/>
    <col min="6936" max="6937" width="12.5703125" style="113" bestFit="1" customWidth="1"/>
    <col min="6938" max="6938" width="11.28515625" style="113" bestFit="1" customWidth="1"/>
    <col min="6939" max="6939" width="13.5703125" style="113" bestFit="1" customWidth="1"/>
    <col min="6940" max="6953" width="14.7109375" style="113" customWidth="1"/>
    <col min="6954" max="6954" width="14.140625" style="113" bestFit="1" customWidth="1"/>
    <col min="6955" max="6955" width="14.85546875" style="113" customWidth="1"/>
    <col min="6956" max="6956" width="15" style="113" bestFit="1" customWidth="1"/>
    <col min="6957" max="6957" width="14" style="113" bestFit="1" customWidth="1"/>
    <col min="6958" max="6958" width="12.7109375" style="113" customWidth="1"/>
    <col min="6959" max="7170" width="9.140625" style="113"/>
    <col min="7171" max="7171" width="32.5703125" style="113" bestFit="1" customWidth="1"/>
    <col min="7172" max="7172" width="9.42578125" style="113" bestFit="1" customWidth="1"/>
    <col min="7173" max="7173" width="13" style="113" bestFit="1" customWidth="1"/>
    <col min="7174" max="7174" width="12.85546875" style="113" bestFit="1" customWidth="1"/>
    <col min="7175" max="7178" width="11.28515625" style="113" bestFit="1" customWidth="1"/>
    <col min="7179" max="7186" width="11.42578125" style="113" bestFit="1" customWidth="1"/>
    <col min="7187" max="7189" width="12.5703125" style="113" bestFit="1" customWidth="1"/>
    <col min="7190" max="7191" width="11.28515625" style="113" bestFit="1" customWidth="1"/>
    <col min="7192" max="7193" width="12.5703125" style="113" bestFit="1" customWidth="1"/>
    <col min="7194" max="7194" width="11.28515625" style="113" bestFit="1" customWidth="1"/>
    <col min="7195" max="7195" width="13.5703125" style="113" bestFit="1" customWidth="1"/>
    <col min="7196" max="7209" width="14.7109375" style="113" customWidth="1"/>
    <col min="7210" max="7210" width="14.140625" style="113" bestFit="1" customWidth="1"/>
    <col min="7211" max="7211" width="14.85546875" style="113" customWidth="1"/>
    <col min="7212" max="7212" width="15" style="113" bestFit="1" customWidth="1"/>
    <col min="7213" max="7213" width="14" style="113" bestFit="1" customWidth="1"/>
    <col min="7214" max="7214" width="12.7109375" style="113" customWidth="1"/>
    <col min="7215" max="7426" width="9.140625" style="113"/>
    <col min="7427" max="7427" width="32.5703125" style="113" bestFit="1" customWidth="1"/>
    <col min="7428" max="7428" width="9.42578125" style="113" bestFit="1" customWidth="1"/>
    <col min="7429" max="7429" width="13" style="113" bestFit="1" customWidth="1"/>
    <col min="7430" max="7430" width="12.85546875" style="113" bestFit="1" customWidth="1"/>
    <col min="7431" max="7434" width="11.28515625" style="113" bestFit="1" customWidth="1"/>
    <col min="7435" max="7442" width="11.42578125" style="113" bestFit="1" customWidth="1"/>
    <col min="7443" max="7445" width="12.5703125" style="113" bestFit="1" customWidth="1"/>
    <col min="7446" max="7447" width="11.28515625" style="113" bestFit="1" customWidth="1"/>
    <col min="7448" max="7449" width="12.5703125" style="113" bestFit="1" customWidth="1"/>
    <col min="7450" max="7450" width="11.28515625" style="113" bestFit="1" customWidth="1"/>
    <col min="7451" max="7451" width="13.5703125" style="113" bestFit="1" customWidth="1"/>
    <col min="7452" max="7465" width="14.7109375" style="113" customWidth="1"/>
    <col min="7466" max="7466" width="14.140625" style="113" bestFit="1" customWidth="1"/>
    <col min="7467" max="7467" width="14.85546875" style="113" customWidth="1"/>
    <col min="7468" max="7468" width="15" style="113" bestFit="1" customWidth="1"/>
    <col min="7469" max="7469" width="14" style="113" bestFit="1" customWidth="1"/>
    <col min="7470" max="7470" width="12.7109375" style="113" customWidth="1"/>
    <col min="7471" max="7682" width="9.140625" style="113"/>
    <col min="7683" max="7683" width="32.5703125" style="113" bestFit="1" customWidth="1"/>
    <col min="7684" max="7684" width="9.42578125" style="113" bestFit="1" customWidth="1"/>
    <col min="7685" max="7685" width="13" style="113" bestFit="1" customWidth="1"/>
    <col min="7686" max="7686" width="12.85546875" style="113" bestFit="1" customWidth="1"/>
    <col min="7687" max="7690" width="11.28515625" style="113" bestFit="1" customWidth="1"/>
    <col min="7691" max="7698" width="11.42578125" style="113" bestFit="1" customWidth="1"/>
    <col min="7699" max="7701" width="12.5703125" style="113" bestFit="1" customWidth="1"/>
    <col min="7702" max="7703" width="11.28515625" style="113" bestFit="1" customWidth="1"/>
    <col min="7704" max="7705" width="12.5703125" style="113" bestFit="1" customWidth="1"/>
    <col min="7706" max="7706" width="11.28515625" style="113" bestFit="1" customWidth="1"/>
    <col min="7707" max="7707" width="13.5703125" style="113" bestFit="1" customWidth="1"/>
    <col min="7708" max="7721" width="14.7109375" style="113" customWidth="1"/>
    <col min="7722" max="7722" width="14.140625" style="113" bestFit="1" customWidth="1"/>
    <col min="7723" max="7723" width="14.85546875" style="113" customWidth="1"/>
    <col min="7724" max="7724" width="15" style="113" bestFit="1" customWidth="1"/>
    <col min="7725" max="7725" width="14" style="113" bestFit="1" customWidth="1"/>
    <col min="7726" max="7726" width="12.7109375" style="113" customWidth="1"/>
    <col min="7727" max="7938" width="9.140625" style="113"/>
    <col min="7939" max="7939" width="32.5703125" style="113" bestFit="1" customWidth="1"/>
    <col min="7940" max="7940" width="9.42578125" style="113" bestFit="1" customWidth="1"/>
    <col min="7941" max="7941" width="13" style="113" bestFit="1" customWidth="1"/>
    <col min="7942" max="7942" width="12.85546875" style="113" bestFit="1" customWidth="1"/>
    <col min="7943" max="7946" width="11.28515625" style="113" bestFit="1" customWidth="1"/>
    <col min="7947" max="7954" width="11.42578125" style="113" bestFit="1" customWidth="1"/>
    <col min="7955" max="7957" width="12.5703125" style="113" bestFit="1" customWidth="1"/>
    <col min="7958" max="7959" width="11.28515625" style="113" bestFit="1" customWidth="1"/>
    <col min="7960" max="7961" width="12.5703125" style="113" bestFit="1" customWidth="1"/>
    <col min="7962" max="7962" width="11.28515625" style="113" bestFit="1" customWidth="1"/>
    <col min="7963" max="7963" width="13.5703125" style="113" bestFit="1" customWidth="1"/>
    <col min="7964" max="7977" width="14.7109375" style="113" customWidth="1"/>
    <col min="7978" max="7978" width="14.140625" style="113" bestFit="1" customWidth="1"/>
    <col min="7979" max="7979" width="14.85546875" style="113" customWidth="1"/>
    <col min="7980" max="7980" width="15" style="113" bestFit="1" customWidth="1"/>
    <col min="7981" max="7981" width="14" style="113" bestFit="1" customWidth="1"/>
    <col min="7982" max="7982" width="12.7109375" style="113" customWidth="1"/>
    <col min="7983" max="8194" width="9.140625" style="113"/>
    <col min="8195" max="8195" width="32.5703125" style="113" bestFit="1" customWidth="1"/>
    <col min="8196" max="8196" width="9.42578125" style="113" bestFit="1" customWidth="1"/>
    <col min="8197" max="8197" width="13" style="113" bestFit="1" customWidth="1"/>
    <col min="8198" max="8198" width="12.85546875" style="113" bestFit="1" customWidth="1"/>
    <col min="8199" max="8202" width="11.28515625" style="113" bestFit="1" customWidth="1"/>
    <col min="8203" max="8210" width="11.42578125" style="113" bestFit="1" customWidth="1"/>
    <col min="8211" max="8213" width="12.5703125" style="113" bestFit="1" customWidth="1"/>
    <col min="8214" max="8215" width="11.28515625" style="113" bestFit="1" customWidth="1"/>
    <col min="8216" max="8217" width="12.5703125" style="113" bestFit="1" customWidth="1"/>
    <col min="8218" max="8218" width="11.28515625" style="113" bestFit="1" customWidth="1"/>
    <col min="8219" max="8219" width="13.5703125" style="113" bestFit="1" customWidth="1"/>
    <col min="8220" max="8233" width="14.7109375" style="113" customWidth="1"/>
    <col min="8234" max="8234" width="14.140625" style="113" bestFit="1" customWidth="1"/>
    <col min="8235" max="8235" width="14.85546875" style="113" customWidth="1"/>
    <col min="8236" max="8236" width="15" style="113" bestFit="1" customWidth="1"/>
    <col min="8237" max="8237" width="14" style="113" bestFit="1" customWidth="1"/>
    <col min="8238" max="8238" width="12.7109375" style="113" customWidth="1"/>
    <col min="8239" max="8450" width="9.140625" style="113"/>
    <col min="8451" max="8451" width="32.5703125" style="113" bestFit="1" customWidth="1"/>
    <col min="8452" max="8452" width="9.42578125" style="113" bestFit="1" customWidth="1"/>
    <col min="8453" max="8453" width="13" style="113" bestFit="1" customWidth="1"/>
    <col min="8454" max="8454" width="12.85546875" style="113" bestFit="1" customWidth="1"/>
    <col min="8455" max="8458" width="11.28515625" style="113" bestFit="1" customWidth="1"/>
    <col min="8459" max="8466" width="11.42578125" style="113" bestFit="1" customWidth="1"/>
    <col min="8467" max="8469" width="12.5703125" style="113" bestFit="1" customWidth="1"/>
    <col min="8470" max="8471" width="11.28515625" style="113" bestFit="1" customWidth="1"/>
    <col min="8472" max="8473" width="12.5703125" style="113" bestFit="1" customWidth="1"/>
    <col min="8474" max="8474" width="11.28515625" style="113" bestFit="1" customWidth="1"/>
    <col min="8475" max="8475" width="13.5703125" style="113" bestFit="1" customWidth="1"/>
    <col min="8476" max="8489" width="14.7109375" style="113" customWidth="1"/>
    <col min="8490" max="8490" width="14.140625" style="113" bestFit="1" customWidth="1"/>
    <col min="8491" max="8491" width="14.85546875" style="113" customWidth="1"/>
    <col min="8492" max="8492" width="15" style="113" bestFit="1" customWidth="1"/>
    <col min="8493" max="8493" width="14" style="113" bestFit="1" customWidth="1"/>
    <col min="8494" max="8494" width="12.7109375" style="113" customWidth="1"/>
    <col min="8495" max="8706" width="9.140625" style="113"/>
    <col min="8707" max="8707" width="32.5703125" style="113" bestFit="1" customWidth="1"/>
    <col min="8708" max="8708" width="9.42578125" style="113" bestFit="1" customWidth="1"/>
    <col min="8709" max="8709" width="13" style="113" bestFit="1" customWidth="1"/>
    <col min="8710" max="8710" width="12.85546875" style="113" bestFit="1" customWidth="1"/>
    <col min="8711" max="8714" width="11.28515625" style="113" bestFit="1" customWidth="1"/>
    <col min="8715" max="8722" width="11.42578125" style="113" bestFit="1" customWidth="1"/>
    <col min="8723" max="8725" width="12.5703125" style="113" bestFit="1" customWidth="1"/>
    <col min="8726" max="8727" width="11.28515625" style="113" bestFit="1" customWidth="1"/>
    <col min="8728" max="8729" width="12.5703125" style="113" bestFit="1" customWidth="1"/>
    <col min="8730" max="8730" width="11.28515625" style="113" bestFit="1" customWidth="1"/>
    <col min="8731" max="8731" width="13.5703125" style="113" bestFit="1" customWidth="1"/>
    <col min="8732" max="8745" width="14.7109375" style="113" customWidth="1"/>
    <col min="8746" max="8746" width="14.140625" style="113" bestFit="1" customWidth="1"/>
    <col min="8747" max="8747" width="14.85546875" style="113" customWidth="1"/>
    <col min="8748" max="8748" width="15" style="113" bestFit="1" customWidth="1"/>
    <col min="8749" max="8749" width="14" style="113" bestFit="1" customWidth="1"/>
    <col min="8750" max="8750" width="12.7109375" style="113" customWidth="1"/>
    <col min="8751" max="8962" width="9.140625" style="113"/>
    <col min="8963" max="8963" width="32.5703125" style="113" bestFit="1" customWidth="1"/>
    <col min="8964" max="8964" width="9.42578125" style="113" bestFit="1" customWidth="1"/>
    <col min="8965" max="8965" width="13" style="113" bestFit="1" customWidth="1"/>
    <col min="8966" max="8966" width="12.85546875" style="113" bestFit="1" customWidth="1"/>
    <col min="8967" max="8970" width="11.28515625" style="113" bestFit="1" customWidth="1"/>
    <col min="8971" max="8978" width="11.42578125" style="113" bestFit="1" customWidth="1"/>
    <col min="8979" max="8981" width="12.5703125" style="113" bestFit="1" customWidth="1"/>
    <col min="8982" max="8983" width="11.28515625" style="113" bestFit="1" customWidth="1"/>
    <col min="8984" max="8985" width="12.5703125" style="113" bestFit="1" customWidth="1"/>
    <col min="8986" max="8986" width="11.28515625" style="113" bestFit="1" customWidth="1"/>
    <col min="8987" max="8987" width="13.5703125" style="113" bestFit="1" customWidth="1"/>
    <col min="8988" max="9001" width="14.7109375" style="113" customWidth="1"/>
    <col min="9002" max="9002" width="14.140625" style="113" bestFit="1" customWidth="1"/>
    <col min="9003" max="9003" width="14.85546875" style="113" customWidth="1"/>
    <col min="9004" max="9004" width="15" style="113" bestFit="1" customWidth="1"/>
    <col min="9005" max="9005" width="14" style="113" bestFit="1" customWidth="1"/>
    <col min="9006" max="9006" width="12.7109375" style="113" customWidth="1"/>
    <col min="9007" max="9218" width="9.140625" style="113"/>
    <col min="9219" max="9219" width="32.5703125" style="113" bestFit="1" customWidth="1"/>
    <col min="9220" max="9220" width="9.42578125" style="113" bestFit="1" customWidth="1"/>
    <col min="9221" max="9221" width="13" style="113" bestFit="1" customWidth="1"/>
    <col min="9222" max="9222" width="12.85546875" style="113" bestFit="1" customWidth="1"/>
    <col min="9223" max="9226" width="11.28515625" style="113" bestFit="1" customWidth="1"/>
    <col min="9227" max="9234" width="11.42578125" style="113" bestFit="1" customWidth="1"/>
    <col min="9235" max="9237" width="12.5703125" style="113" bestFit="1" customWidth="1"/>
    <col min="9238" max="9239" width="11.28515625" style="113" bestFit="1" customWidth="1"/>
    <col min="9240" max="9241" width="12.5703125" style="113" bestFit="1" customWidth="1"/>
    <col min="9242" max="9242" width="11.28515625" style="113" bestFit="1" customWidth="1"/>
    <col min="9243" max="9243" width="13.5703125" style="113" bestFit="1" customWidth="1"/>
    <col min="9244" max="9257" width="14.7109375" style="113" customWidth="1"/>
    <col min="9258" max="9258" width="14.140625" style="113" bestFit="1" customWidth="1"/>
    <col min="9259" max="9259" width="14.85546875" style="113" customWidth="1"/>
    <col min="9260" max="9260" width="15" style="113" bestFit="1" customWidth="1"/>
    <col min="9261" max="9261" width="14" style="113" bestFit="1" customWidth="1"/>
    <col min="9262" max="9262" width="12.7109375" style="113" customWidth="1"/>
    <col min="9263" max="9474" width="9.140625" style="113"/>
    <col min="9475" max="9475" width="32.5703125" style="113" bestFit="1" customWidth="1"/>
    <col min="9476" max="9476" width="9.42578125" style="113" bestFit="1" customWidth="1"/>
    <col min="9477" max="9477" width="13" style="113" bestFit="1" customWidth="1"/>
    <col min="9478" max="9478" width="12.85546875" style="113" bestFit="1" customWidth="1"/>
    <col min="9479" max="9482" width="11.28515625" style="113" bestFit="1" customWidth="1"/>
    <col min="9483" max="9490" width="11.42578125" style="113" bestFit="1" customWidth="1"/>
    <col min="9491" max="9493" width="12.5703125" style="113" bestFit="1" customWidth="1"/>
    <col min="9494" max="9495" width="11.28515625" style="113" bestFit="1" customWidth="1"/>
    <col min="9496" max="9497" width="12.5703125" style="113" bestFit="1" customWidth="1"/>
    <col min="9498" max="9498" width="11.28515625" style="113" bestFit="1" customWidth="1"/>
    <col min="9499" max="9499" width="13.5703125" style="113" bestFit="1" customWidth="1"/>
    <col min="9500" max="9513" width="14.7109375" style="113" customWidth="1"/>
    <col min="9514" max="9514" width="14.140625" style="113" bestFit="1" customWidth="1"/>
    <col min="9515" max="9515" width="14.85546875" style="113" customWidth="1"/>
    <col min="9516" max="9516" width="15" style="113" bestFit="1" customWidth="1"/>
    <col min="9517" max="9517" width="14" style="113" bestFit="1" customWidth="1"/>
    <col min="9518" max="9518" width="12.7109375" style="113" customWidth="1"/>
    <col min="9519" max="9730" width="9.140625" style="113"/>
    <col min="9731" max="9731" width="32.5703125" style="113" bestFit="1" customWidth="1"/>
    <col min="9732" max="9732" width="9.42578125" style="113" bestFit="1" customWidth="1"/>
    <col min="9733" max="9733" width="13" style="113" bestFit="1" customWidth="1"/>
    <col min="9734" max="9734" width="12.85546875" style="113" bestFit="1" customWidth="1"/>
    <col min="9735" max="9738" width="11.28515625" style="113" bestFit="1" customWidth="1"/>
    <col min="9739" max="9746" width="11.42578125" style="113" bestFit="1" customWidth="1"/>
    <col min="9747" max="9749" width="12.5703125" style="113" bestFit="1" customWidth="1"/>
    <col min="9750" max="9751" width="11.28515625" style="113" bestFit="1" customWidth="1"/>
    <col min="9752" max="9753" width="12.5703125" style="113" bestFit="1" customWidth="1"/>
    <col min="9754" max="9754" width="11.28515625" style="113" bestFit="1" customWidth="1"/>
    <col min="9755" max="9755" width="13.5703125" style="113" bestFit="1" customWidth="1"/>
    <col min="9756" max="9769" width="14.7109375" style="113" customWidth="1"/>
    <col min="9770" max="9770" width="14.140625" style="113" bestFit="1" customWidth="1"/>
    <col min="9771" max="9771" width="14.85546875" style="113" customWidth="1"/>
    <col min="9772" max="9772" width="15" style="113" bestFit="1" customWidth="1"/>
    <col min="9773" max="9773" width="14" style="113" bestFit="1" customWidth="1"/>
    <col min="9774" max="9774" width="12.7109375" style="113" customWidth="1"/>
    <col min="9775" max="9986" width="9.140625" style="113"/>
    <col min="9987" max="9987" width="32.5703125" style="113" bestFit="1" customWidth="1"/>
    <col min="9988" max="9988" width="9.42578125" style="113" bestFit="1" customWidth="1"/>
    <col min="9989" max="9989" width="13" style="113" bestFit="1" customWidth="1"/>
    <col min="9990" max="9990" width="12.85546875" style="113" bestFit="1" customWidth="1"/>
    <col min="9991" max="9994" width="11.28515625" style="113" bestFit="1" customWidth="1"/>
    <col min="9995" max="10002" width="11.42578125" style="113" bestFit="1" customWidth="1"/>
    <col min="10003" max="10005" width="12.5703125" style="113" bestFit="1" customWidth="1"/>
    <col min="10006" max="10007" width="11.28515625" style="113" bestFit="1" customWidth="1"/>
    <col min="10008" max="10009" width="12.5703125" style="113" bestFit="1" customWidth="1"/>
    <col min="10010" max="10010" width="11.28515625" style="113" bestFit="1" customWidth="1"/>
    <col min="10011" max="10011" width="13.5703125" style="113" bestFit="1" customWidth="1"/>
    <col min="10012" max="10025" width="14.7109375" style="113" customWidth="1"/>
    <col min="10026" max="10026" width="14.140625" style="113" bestFit="1" customWidth="1"/>
    <col min="10027" max="10027" width="14.85546875" style="113" customWidth="1"/>
    <col min="10028" max="10028" width="15" style="113" bestFit="1" customWidth="1"/>
    <col min="10029" max="10029" width="14" style="113" bestFit="1" customWidth="1"/>
    <col min="10030" max="10030" width="12.7109375" style="113" customWidth="1"/>
    <col min="10031" max="10242" width="9.140625" style="113"/>
    <col min="10243" max="10243" width="32.5703125" style="113" bestFit="1" customWidth="1"/>
    <col min="10244" max="10244" width="9.42578125" style="113" bestFit="1" customWidth="1"/>
    <col min="10245" max="10245" width="13" style="113" bestFit="1" customWidth="1"/>
    <col min="10246" max="10246" width="12.85546875" style="113" bestFit="1" customWidth="1"/>
    <col min="10247" max="10250" width="11.28515625" style="113" bestFit="1" customWidth="1"/>
    <col min="10251" max="10258" width="11.42578125" style="113" bestFit="1" customWidth="1"/>
    <col min="10259" max="10261" width="12.5703125" style="113" bestFit="1" customWidth="1"/>
    <col min="10262" max="10263" width="11.28515625" style="113" bestFit="1" customWidth="1"/>
    <col min="10264" max="10265" width="12.5703125" style="113" bestFit="1" customWidth="1"/>
    <col min="10266" max="10266" width="11.28515625" style="113" bestFit="1" customWidth="1"/>
    <col min="10267" max="10267" width="13.5703125" style="113" bestFit="1" customWidth="1"/>
    <col min="10268" max="10281" width="14.7109375" style="113" customWidth="1"/>
    <col min="10282" max="10282" width="14.140625" style="113" bestFit="1" customWidth="1"/>
    <col min="10283" max="10283" width="14.85546875" style="113" customWidth="1"/>
    <col min="10284" max="10284" width="15" style="113" bestFit="1" customWidth="1"/>
    <col min="10285" max="10285" width="14" style="113" bestFit="1" customWidth="1"/>
    <col min="10286" max="10286" width="12.7109375" style="113" customWidth="1"/>
    <col min="10287" max="10498" width="9.140625" style="113"/>
    <col min="10499" max="10499" width="32.5703125" style="113" bestFit="1" customWidth="1"/>
    <col min="10500" max="10500" width="9.42578125" style="113" bestFit="1" customWidth="1"/>
    <col min="10501" max="10501" width="13" style="113" bestFit="1" customWidth="1"/>
    <col min="10502" max="10502" width="12.85546875" style="113" bestFit="1" customWidth="1"/>
    <col min="10503" max="10506" width="11.28515625" style="113" bestFit="1" customWidth="1"/>
    <col min="10507" max="10514" width="11.42578125" style="113" bestFit="1" customWidth="1"/>
    <col min="10515" max="10517" width="12.5703125" style="113" bestFit="1" customWidth="1"/>
    <col min="10518" max="10519" width="11.28515625" style="113" bestFit="1" customWidth="1"/>
    <col min="10520" max="10521" width="12.5703125" style="113" bestFit="1" customWidth="1"/>
    <col min="10522" max="10522" width="11.28515625" style="113" bestFit="1" customWidth="1"/>
    <col min="10523" max="10523" width="13.5703125" style="113" bestFit="1" customWidth="1"/>
    <col min="10524" max="10537" width="14.7109375" style="113" customWidth="1"/>
    <col min="10538" max="10538" width="14.140625" style="113" bestFit="1" customWidth="1"/>
    <col min="10539" max="10539" width="14.85546875" style="113" customWidth="1"/>
    <col min="10540" max="10540" width="15" style="113" bestFit="1" customWidth="1"/>
    <col min="10541" max="10541" width="14" style="113" bestFit="1" customWidth="1"/>
    <col min="10542" max="10542" width="12.7109375" style="113" customWidth="1"/>
    <col min="10543" max="10754" width="9.140625" style="113"/>
    <col min="10755" max="10755" width="32.5703125" style="113" bestFit="1" customWidth="1"/>
    <col min="10756" max="10756" width="9.42578125" style="113" bestFit="1" customWidth="1"/>
    <col min="10757" max="10757" width="13" style="113" bestFit="1" customWidth="1"/>
    <col min="10758" max="10758" width="12.85546875" style="113" bestFit="1" customWidth="1"/>
    <col min="10759" max="10762" width="11.28515625" style="113" bestFit="1" customWidth="1"/>
    <col min="10763" max="10770" width="11.42578125" style="113" bestFit="1" customWidth="1"/>
    <col min="10771" max="10773" width="12.5703125" style="113" bestFit="1" customWidth="1"/>
    <col min="10774" max="10775" width="11.28515625" style="113" bestFit="1" customWidth="1"/>
    <col min="10776" max="10777" width="12.5703125" style="113" bestFit="1" customWidth="1"/>
    <col min="10778" max="10778" width="11.28515625" style="113" bestFit="1" customWidth="1"/>
    <col min="10779" max="10779" width="13.5703125" style="113" bestFit="1" customWidth="1"/>
    <col min="10780" max="10793" width="14.7109375" style="113" customWidth="1"/>
    <col min="10794" max="10794" width="14.140625" style="113" bestFit="1" customWidth="1"/>
    <col min="10795" max="10795" width="14.85546875" style="113" customWidth="1"/>
    <col min="10796" max="10796" width="15" style="113" bestFit="1" customWidth="1"/>
    <col min="10797" max="10797" width="14" style="113" bestFit="1" customWidth="1"/>
    <col min="10798" max="10798" width="12.7109375" style="113" customWidth="1"/>
    <col min="10799" max="11010" width="9.140625" style="113"/>
    <col min="11011" max="11011" width="32.5703125" style="113" bestFit="1" customWidth="1"/>
    <col min="11012" max="11012" width="9.42578125" style="113" bestFit="1" customWidth="1"/>
    <col min="11013" max="11013" width="13" style="113" bestFit="1" customWidth="1"/>
    <col min="11014" max="11014" width="12.85546875" style="113" bestFit="1" customWidth="1"/>
    <col min="11015" max="11018" width="11.28515625" style="113" bestFit="1" customWidth="1"/>
    <col min="11019" max="11026" width="11.42578125" style="113" bestFit="1" customWidth="1"/>
    <col min="11027" max="11029" width="12.5703125" style="113" bestFit="1" customWidth="1"/>
    <col min="11030" max="11031" width="11.28515625" style="113" bestFit="1" customWidth="1"/>
    <col min="11032" max="11033" width="12.5703125" style="113" bestFit="1" customWidth="1"/>
    <col min="11034" max="11034" width="11.28515625" style="113" bestFit="1" customWidth="1"/>
    <col min="11035" max="11035" width="13.5703125" style="113" bestFit="1" customWidth="1"/>
    <col min="11036" max="11049" width="14.7109375" style="113" customWidth="1"/>
    <col min="11050" max="11050" width="14.140625" style="113" bestFit="1" customWidth="1"/>
    <col min="11051" max="11051" width="14.85546875" style="113" customWidth="1"/>
    <col min="11052" max="11052" width="15" style="113" bestFit="1" customWidth="1"/>
    <col min="11053" max="11053" width="14" style="113" bestFit="1" customWidth="1"/>
    <col min="11054" max="11054" width="12.7109375" style="113" customWidth="1"/>
    <col min="11055" max="11266" width="9.140625" style="113"/>
    <col min="11267" max="11267" width="32.5703125" style="113" bestFit="1" customWidth="1"/>
    <col min="11268" max="11268" width="9.42578125" style="113" bestFit="1" customWidth="1"/>
    <col min="11269" max="11269" width="13" style="113" bestFit="1" customWidth="1"/>
    <col min="11270" max="11270" width="12.85546875" style="113" bestFit="1" customWidth="1"/>
    <col min="11271" max="11274" width="11.28515625" style="113" bestFit="1" customWidth="1"/>
    <col min="11275" max="11282" width="11.42578125" style="113" bestFit="1" customWidth="1"/>
    <col min="11283" max="11285" width="12.5703125" style="113" bestFit="1" customWidth="1"/>
    <col min="11286" max="11287" width="11.28515625" style="113" bestFit="1" customWidth="1"/>
    <col min="11288" max="11289" width="12.5703125" style="113" bestFit="1" customWidth="1"/>
    <col min="11290" max="11290" width="11.28515625" style="113" bestFit="1" customWidth="1"/>
    <col min="11291" max="11291" width="13.5703125" style="113" bestFit="1" customWidth="1"/>
    <col min="11292" max="11305" width="14.7109375" style="113" customWidth="1"/>
    <col min="11306" max="11306" width="14.140625" style="113" bestFit="1" customWidth="1"/>
    <col min="11307" max="11307" width="14.85546875" style="113" customWidth="1"/>
    <col min="11308" max="11308" width="15" style="113" bestFit="1" customWidth="1"/>
    <col min="11309" max="11309" width="14" style="113" bestFit="1" customWidth="1"/>
    <col min="11310" max="11310" width="12.7109375" style="113" customWidth="1"/>
    <col min="11311" max="11522" width="9.140625" style="113"/>
    <col min="11523" max="11523" width="32.5703125" style="113" bestFit="1" customWidth="1"/>
    <col min="11524" max="11524" width="9.42578125" style="113" bestFit="1" customWidth="1"/>
    <col min="11525" max="11525" width="13" style="113" bestFit="1" customWidth="1"/>
    <col min="11526" max="11526" width="12.85546875" style="113" bestFit="1" customWidth="1"/>
    <col min="11527" max="11530" width="11.28515625" style="113" bestFit="1" customWidth="1"/>
    <col min="11531" max="11538" width="11.42578125" style="113" bestFit="1" customWidth="1"/>
    <col min="11539" max="11541" width="12.5703125" style="113" bestFit="1" customWidth="1"/>
    <col min="11542" max="11543" width="11.28515625" style="113" bestFit="1" customWidth="1"/>
    <col min="11544" max="11545" width="12.5703125" style="113" bestFit="1" customWidth="1"/>
    <col min="11546" max="11546" width="11.28515625" style="113" bestFit="1" customWidth="1"/>
    <col min="11547" max="11547" width="13.5703125" style="113" bestFit="1" customWidth="1"/>
    <col min="11548" max="11561" width="14.7109375" style="113" customWidth="1"/>
    <col min="11562" max="11562" width="14.140625" style="113" bestFit="1" customWidth="1"/>
    <col min="11563" max="11563" width="14.85546875" style="113" customWidth="1"/>
    <col min="11564" max="11564" width="15" style="113" bestFit="1" customWidth="1"/>
    <col min="11565" max="11565" width="14" style="113" bestFit="1" customWidth="1"/>
    <col min="11566" max="11566" width="12.7109375" style="113" customWidth="1"/>
    <col min="11567" max="11778" width="9.140625" style="113"/>
    <col min="11779" max="11779" width="32.5703125" style="113" bestFit="1" customWidth="1"/>
    <col min="11780" max="11780" width="9.42578125" style="113" bestFit="1" customWidth="1"/>
    <col min="11781" max="11781" width="13" style="113" bestFit="1" customWidth="1"/>
    <col min="11782" max="11782" width="12.85546875" style="113" bestFit="1" customWidth="1"/>
    <col min="11783" max="11786" width="11.28515625" style="113" bestFit="1" customWidth="1"/>
    <col min="11787" max="11794" width="11.42578125" style="113" bestFit="1" customWidth="1"/>
    <col min="11795" max="11797" width="12.5703125" style="113" bestFit="1" customWidth="1"/>
    <col min="11798" max="11799" width="11.28515625" style="113" bestFit="1" customWidth="1"/>
    <col min="11800" max="11801" width="12.5703125" style="113" bestFit="1" customWidth="1"/>
    <col min="11802" max="11802" width="11.28515625" style="113" bestFit="1" customWidth="1"/>
    <col min="11803" max="11803" width="13.5703125" style="113" bestFit="1" customWidth="1"/>
    <col min="11804" max="11817" width="14.7109375" style="113" customWidth="1"/>
    <col min="11818" max="11818" width="14.140625" style="113" bestFit="1" customWidth="1"/>
    <col min="11819" max="11819" width="14.85546875" style="113" customWidth="1"/>
    <col min="11820" max="11820" width="15" style="113" bestFit="1" customWidth="1"/>
    <col min="11821" max="11821" width="14" style="113" bestFit="1" customWidth="1"/>
    <col min="11822" max="11822" width="12.7109375" style="113" customWidth="1"/>
    <col min="11823" max="12034" width="9.140625" style="113"/>
    <col min="12035" max="12035" width="32.5703125" style="113" bestFit="1" customWidth="1"/>
    <col min="12036" max="12036" width="9.42578125" style="113" bestFit="1" customWidth="1"/>
    <col min="12037" max="12037" width="13" style="113" bestFit="1" customWidth="1"/>
    <col min="12038" max="12038" width="12.85546875" style="113" bestFit="1" customWidth="1"/>
    <col min="12039" max="12042" width="11.28515625" style="113" bestFit="1" customWidth="1"/>
    <col min="12043" max="12050" width="11.42578125" style="113" bestFit="1" customWidth="1"/>
    <col min="12051" max="12053" width="12.5703125" style="113" bestFit="1" customWidth="1"/>
    <col min="12054" max="12055" width="11.28515625" style="113" bestFit="1" customWidth="1"/>
    <col min="12056" max="12057" width="12.5703125" style="113" bestFit="1" customWidth="1"/>
    <col min="12058" max="12058" width="11.28515625" style="113" bestFit="1" customWidth="1"/>
    <col min="12059" max="12059" width="13.5703125" style="113" bestFit="1" customWidth="1"/>
    <col min="12060" max="12073" width="14.7109375" style="113" customWidth="1"/>
    <col min="12074" max="12074" width="14.140625" style="113" bestFit="1" customWidth="1"/>
    <col min="12075" max="12075" width="14.85546875" style="113" customWidth="1"/>
    <col min="12076" max="12076" width="15" style="113" bestFit="1" customWidth="1"/>
    <col min="12077" max="12077" width="14" style="113" bestFit="1" customWidth="1"/>
    <col min="12078" max="12078" width="12.7109375" style="113" customWidth="1"/>
    <col min="12079" max="12290" width="9.140625" style="113"/>
    <col min="12291" max="12291" width="32.5703125" style="113" bestFit="1" customWidth="1"/>
    <col min="12292" max="12292" width="9.42578125" style="113" bestFit="1" customWidth="1"/>
    <col min="12293" max="12293" width="13" style="113" bestFit="1" customWidth="1"/>
    <col min="12294" max="12294" width="12.85546875" style="113" bestFit="1" customWidth="1"/>
    <col min="12295" max="12298" width="11.28515625" style="113" bestFit="1" customWidth="1"/>
    <col min="12299" max="12306" width="11.42578125" style="113" bestFit="1" customWidth="1"/>
    <col min="12307" max="12309" width="12.5703125" style="113" bestFit="1" customWidth="1"/>
    <col min="12310" max="12311" width="11.28515625" style="113" bestFit="1" customWidth="1"/>
    <col min="12312" max="12313" width="12.5703125" style="113" bestFit="1" customWidth="1"/>
    <col min="12314" max="12314" width="11.28515625" style="113" bestFit="1" customWidth="1"/>
    <col min="12315" max="12315" width="13.5703125" style="113" bestFit="1" customWidth="1"/>
    <col min="12316" max="12329" width="14.7109375" style="113" customWidth="1"/>
    <col min="12330" max="12330" width="14.140625" style="113" bestFit="1" customWidth="1"/>
    <col min="12331" max="12331" width="14.85546875" style="113" customWidth="1"/>
    <col min="12332" max="12332" width="15" style="113" bestFit="1" customWidth="1"/>
    <col min="12333" max="12333" width="14" style="113" bestFit="1" customWidth="1"/>
    <col min="12334" max="12334" width="12.7109375" style="113" customWidth="1"/>
    <col min="12335" max="12546" width="9.140625" style="113"/>
    <col min="12547" max="12547" width="32.5703125" style="113" bestFit="1" customWidth="1"/>
    <col min="12548" max="12548" width="9.42578125" style="113" bestFit="1" customWidth="1"/>
    <col min="12549" max="12549" width="13" style="113" bestFit="1" customWidth="1"/>
    <col min="12550" max="12550" width="12.85546875" style="113" bestFit="1" customWidth="1"/>
    <col min="12551" max="12554" width="11.28515625" style="113" bestFit="1" customWidth="1"/>
    <col min="12555" max="12562" width="11.42578125" style="113" bestFit="1" customWidth="1"/>
    <col min="12563" max="12565" width="12.5703125" style="113" bestFit="1" customWidth="1"/>
    <col min="12566" max="12567" width="11.28515625" style="113" bestFit="1" customWidth="1"/>
    <col min="12568" max="12569" width="12.5703125" style="113" bestFit="1" customWidth="1"/>
    <col min="12570" max="12570" width="11.28515625" style="113" bestFit="1" customWidth="1"/>
    <col min="12571" max="12571" width="13.5703125" style="113" bestFit="1" customWidth="1"/>
    <col min="12572" max="12585" width="14.7109375" style="113" customWidth="1"/>
    <col min="12586" max="12586" width="14.140625" style="113" bestFit="1" customWidth="1"/>
    <col min="12587" max="12587" width="14.85546875" style="113" customWidth="1"/>
    <col min="12588" max="12588" width="15" style="113" bestFit="1" customWidth="1"/>
    <col min="12589" max="12589" width="14" style="113" bestFit="1" customWidth="1"/>
    <col min="12590" max="12590" width="12.7109375" style="113" customWidth="1"/>
    <col min="12591" max="12802" width="9.140625" style="113"/>
    <col min="12803" max="12803" width="32.5703125" style="113" bestFit="1" customWidth="1"/>
    <col min="12804" max="12804" width="9.42578125" style="113" bestFit="1" customWidth="1"/>
    <col min="12805" max="12805" width="13" style="113" bestFit="1" customWidth="1"/>
    <col min="12806" max="12806" width="12.85546875" style="113" bestFit="1" customWidth="1"/>
    <col min="12807" max="12810" width="11.28515625" style="113" bestFit="1" customWidth="1"/>
    <col min="12811" max="12818" width="11.42578125" style="113" bestFit="1" customWidth="1"/>
    <col min="12819" max="12821" width="12.5703125" style="113" bestFit="1" customWidth="1"/>
    <col min="12822" max="12823" width="11.28515625" style="113" bestFit="1" customWidth="1"/>
    <col min="12824" max="12825" width="12.5703125" style="113" bestFit="1" customWidth="1"/>
    <col min="12826" max="12826" width="11.28515625" style="113" bestFit="1" customWidth="1"/>
    <col min="12827" max="12827" width="13.5703125" style="113" bestFit="1" customWidth="1"/>
    <col min="12828" max="12841" width="14.7109375" style="113" customWidth="1"/>
    <col min="12842" max="12842" width="14.140625" style="113" bestFit="1" customWidth="1"/>
    <col min="12843" max="12843" width="14.85546875" style="113" customWidth="1"/>
    <col min="12844" max="12844" width="15" style="113" bestFit="1" customWidth="1"/>
    <col min="12845" max="12845" width="14" style="113" bestFit="1" customWidth="1"/>
    <col min="12846" max="12846" width="12.7109375" style="113" customWidth="1"/>
    <col min="12847" max="13058" width="9.140625" style="113"/>
    <col min="13059" max="13059" width="32.5703125" style="113" bestFit="1" customWidth="1"/>
    <col min="13060" max="13060" width="9.42578125" style="113" bestFit="1" customWidth="1"/>
    <col min="13061" max="13061" width="13" style="113" bestFit="1" customWidth="1"/>
    <col min="13062" max="13062" width="12.85546875" style="113" bestFit="1" customWidth="1"/>
    <col min="13063" max="13066" width="11.28515625" style="113" bestFit="1" customWidth="1"/>
    <col min="13067" max="13074" width="11.42578125" style="113" bestFit="1" customWidth="1"/>
    <col min="13075" max="13077" width="12.5703125" style="113" bestFit="1" customWidth="1"/>
    <col min="13078" max="13079" width="11.28515625" style="113" bestFit="1" customWidth="1"/>
    <col min="13080" max="13081" width="12.5703125" style="113" bestFit="1" customWidth="1"/>
    <col min="13082" max="13082" width="11.28515625" style="113" bestFit="1" customWidth="1"/>
    <col min="13083" max="13083" width="13.5703125" style="113" bestFit="1" customWidth="1"/>
    <col min="13084" max="13097" width="14.7109375" style="113" customWidth="1"/>
    <col min="13098" max="13098" width="14.140625" style="113" bestFit="1" customWidth="1"/>
    <col min="13099" max="13099" width="14.85546875" style="113" customWidth="1"/>
    <col min="13100" max="13100" width="15" style="113" bestFit="1" customWidth="1"/>
    <col min="13101" max="13101" width="14" style="113" bestFit="1" customWidth="1"/>
    <col min="13102" max="13102" width="12.7109375" style="113" customWidth="1"/>
    <col min="13103" max="13314" width="9.140625" style="113"/>
    <col min="13315" max="13315" width="32.5703125" style="113" bestFit="1" customWidth="1"/>
    <col min="13316" max="13316" width="9.42578125" style="113" bestFit="1" customWidth="1"/>
    <col min="13317" max="13317" width="13" style="113" bestFit="1" customWidth="1"/>
    <col min="13318" max="13318" width="12.85546875" style="113" bestFit="1" customWidth="1"/>
    <col min="13319" max="13322" width="11.28515625" style="113" bestFit="1" customWidth="1"/>
    <col min="13323" max="13330" width="11.42578125" style="113" bestFit="1" customWidth="1"/>
    <col min="13331" max="13333" width="12.5703125" style="113" bestFit="1" customWidth="1"/>
    <col min="13334" max="13335" width="11.28515625" style="113" bestFit="1" customWidth="1"/>
    <col min="13336" max="13337" width="12.5703125" style="113" bestFit="1" customWidth="1"/>
    <col min="13338" max="13338" width="11.28515625" style="113" bestFit="1" customWidth="1"/>
    <col min="13339" max="13339" width="13.5703125" style="113" bestFit="1" customWidth="1"/>
    <col min="13340" max="13353" width="14.7109375" style="113" customWidth="1"/>
    <col min="13354" max="13354" width="14.140625" style="113" bestFit="1" customWidth="1"/>
    <col min="13355" max="13355" width="14.85546875" style="113" customWidth="1"/>
    <col min="13356" max="13356" width="15" style="113" bestFit="1" customWidth="1"/>
    <col min="13357" max="13357" width="14" style="113" bestFit="1" customWidth="1"/>
    <col min="13358" max="13358" width="12.7109375" style="113" customWidth="1"/>
    <col min="13359" max="13570" width="9.140625" style="113"/>
    <col min="13571" max="13571" width="32.5703125" style="113" bestFit="1" customWidth="1"/>
    <col min="13572" max="13572" width="9.42578125" style="113" bestFit="1" customWidth="1"/>
    <col min="13573" max="13573" width="13" style="113" bestFit="1" customWidth="1"/>
    <col min="13574" max="13574" width="12.85546875" style="113" bestFit="1" customWidth="1"/>
    <col min="13575" max="13578" width="11.28515625" style="113" bestFit="1" customWidth="1"/>
    <col min="13579" max="13586" width="11.42578125" style="113" bestFit="1" customWidth="1"/>
    <col min="13587" max="13589" width="12.5703125" style="113" bestFit="1" customWidth="1"/>
    <col min="13590" max="13591" width="11.28515625" style="113" bestFit="1" customWidth="1"/>
    <col min="13592" max="13593" width="12.5703125" style="113" bestFit="1" customWidth="1"/>
    <col min="13594" max="13594" width="11.28515625" style="113" bestFit="1" customWidth="1"/>
    <col min="13595" max="13595" width="13.5703125" style="113" bestFit="1" customWidth="1"/>
    <col min="13596" max="13609" width="14.7109375" style="113" customWidth="1"/>
    <col min="13610" max="13610" width="14.140625" style="113" bestFit="1" customWidth="1"/>
    <col min="13611" max="13611" width="14.85546875" style="113" customWidth="1"/>
    <col min="13612" max="13612" width="15" style="113" bestFit="1" customWidth="1"/>
    <col min="13613" max="13613" width="14" style="113" bestFit="1" customWidth="1"/>
    <col min="13614" max="13614" width="12.7109375" style="113" customWidth="1"/>
    <col min="13615" max="13826" width="9.140625" style="113"/>
    <col min="13827" max="13827" width="32.5703125" style="113" bestFit="1" customWidth="1"/>
    <col min="13828" max="13828" width="9.42578125" style="113" bestFit="1" customWidth="1"/>
    <col min="13829" max="13829" width="13" style="113" bestFit="1" customWidth="1"/>
    <col min="13830" max="13830" width="12.85546875" style="113" bestFit="1" customWidth="1"/>
    <col min="13831" max="13834" width="11.28515625" style="113" bestFit="1" customWidth="1"/>
    <col min="13835" max="13842" width="11.42578125" style="113" bestFit="1" customWidth="1"/>
    <col min="13843" max="13845" width="12.5703125" style="113" bestFit="1" customWidth="1"/>
    <col min="13846" max="13847" width="11.28515625" style="113" bestFit="1" customWidth="1"/>
    <col min="13848" max="13849" width="12.5703125" style="113" bestFit="1" customWidth="1"/>
    <col min="13850" max="13850" width="11.28515625" style="113" bestFit="1" customWidth="1"/>
    <col min="13851" max="13851" width="13.5703125" style="113" bestFit="1" customWidth="1"/>
    <col min="13852" max="13865" width="14.7109375" style="113" customWidth="1"/>
    <col min="13866" max="13866" width="14.140625" style="113" bestFit="1" customWidth="1"/>
    <col min="13867" max="13867" width="14.85546875" style="113" customWidth="1"/>
    <col min="13868" max="13868" width="15" style="113" bestFit="1" customWidth="1"/>
    <col min="13869" max="13869" width="14" style="113" bestFit="1" customWidth="1"/>
    <col min="13870" max="13870" width="12.7109375" style="113" customWidth="1"/>
    <col min="13871" max="14082" width="9.140625" style="113"/>
    <col min="14083" max="14083" width="32.5703125" style="113" bestFit="1" customWidth="1"/>
    <col min="14084" max="14084" width="9.42578125" style="113" bestFit="1" customWidth="1"/>
    <col min="14085" max="14085" width="13" style="113" bestFit="1" customWidth="1"/>
    <col min="14086" max="14086" width="12.85546875" style="113" bestFit="1" customWidth="1"/>
    <col min="14087" max="14090" width="11.28515625" style="113" bestFit="1" customWidth="1"/>
    <col min="14091" max="14098" width="11.42578125" style="113" bestFit="1" customWidth="1"/>
    <col min="14099" max="14101" width="12.5703125" style="113" bestFit="1" customWidth="1"/>
    <col min="14102" max="14103" width="11.28515625" style="113" bestFit="1" customWidth="1"/>
    <col min="14104" max="14105" width="12.5703125" style="113" bestFit="1" customWidth="1"/>
    <col min="14106" max="14106" width="11.28515625" style="113" bestFit="1" customWidth="1"/>
    <col min="14107" max="14107" width="13.5703125" style="113" bestFit="1" customWidth="1"/>
    <col min="14108" max="14121" width="14.7109375" style="113" customWidth="1"/>
    <col min="14122" max="14122" width="14.140625" style="113" bestFit="1" customWidth="1"/>
    <col min="14123" max="14123" width="14.85546875" style="113" customWidth="1"/>
    <col min="14124" max="14124" width="15" style="113" bestFit="1" customWidth="1"/>
    <col min="14125" max="14125" width="14" style="113" bestFit="1" customWidth="1"/>
    <col min="14126" max="14126" width="12.7109375" style="113" customWidth="1"/>
    <col min="14127" max="14338" width="9.140625" style="113"/>
    <col min="14339" max="14339" width="32.5703125" style="113" bestFit="1" customWidth="1"/>
    <col min="14340" max="14340" width="9.42578125" style="113" bestFit="1" customWidth="1"/>
    <col min="14341" max="14341" width="13" style="113" bestFit="1" customWidth="1"/>
    <col min="14342" max="14342" width="12.85546875" style="113" bestFit="1" customWidth="1"/>
    <col min="14343" max="14346" width="11.28515625" style="113" bestFit="1" customWidth="1"/>
    <col min="14347" max="14354" width="11.42578125" style="113" bestFit="1" customWidth="1"/>
    <col min="14355" max="14357" width="12.5703125" style="113" bestFit="1" customWidth="1"/>
    <col min="14358" max="14359" width="11.28515625" style="113" bestFit="1" customWidth="1"/>
    <col min="14360" max="14361" width="12.5703125" style="113" bestFit="1" customWidth="1"/>
    <col min="14362" max="14362" width="11.28515625" style="113" bestFit="1" customWidth="1"/>
    <col min="14363" max="14363" width="13.5703125" style="113" bestFit="1" customWidth="1"/>
    <col min="14364" max="14377" width="14.7109375" style="113" customWidth="1"/>
    <col min="14378" max="14378" width="14.140625" style="113" bestFit="1" customWidth="1"/>
    <col min="14379" max="14379" width="14.85546875" style="113" customWidth="1"/>
    <col min="14380" max="14380" width="15" style="113" bestFit="1" customWidth="1"/>
    <col min="14381" max="14381" width="14" style="113" bestFit="1" customWidth="1"/>
    <col min="14382" max="14382" width="12.7109375" style="113" customWidth="1"/>
    <col min="14383" max="14594" width="9.140625" style="113"/>
    <col min="14595" max="14595" width="32.5703125" style="113" bestFit="1" customWidth="1"/>
    <col min="14596" max="14596" width="9.42578125" style="113" bestFit="1" customWidth="1"/>
    <col min="14597" max="14597" width="13" style="113" bestFit="1" customWidth="1"/>
    <col min="14598" max="14598" width="12.85546875" style="113" bestFit="1" customWidth="1"/>
    <col min="14599" max="14602" width="11.28515625" style="113" bestFit="1" customWidth="1"/>
    <col min="14603" max="14610" width="11.42578125" style="113" bestFit="1" customWidth="1"/>
    <col min="14611" max="14613" width="12.5703125" style="113" bestFit="1" customWidth="1"/>
    <col min="14614" max="14615" width="11.28515625" style="113" bestFit="1" customWidth="1"/>
    <col min="14616" max="14617" width="12.5703125" style="113" bestFit="1" customWidth="1"/>
    <col min="14618" max="14618" width="11.28515625" style="113" bestFit="1" customWidth="1"/>
    <col min="14619" max="14619" width="13.5703125" style="113" bestFit="1" customWidth="1"/>
    <col min="14620" max="14633" width="14.7109375" style="113" customWidth="1"/>
    <col min="14634" max="14634" width="14.140625" style="113" bestFit="1" customWidth="1"/>
    <col min="14635" max="14635" width="14.85546875" style="113" customWidth="1"/>
    <col min="14636" max="14636" width="15" style="113" bestFit="1" customWidth="1"/>
    <col min="14637" max="14637" width="14" style="113" bestFit="1" customWidth="1"/>
    <col min="14638" max="14638" width="12.7109375" style="113" customWidth="1"/>
    <col min="14639" max="14850" width="9.140625" style="113"/>
    <col min="14851" max="14851" width="32.5703125" style="113" bestFit="1" customWidth="1"/>
    <col min="14852" max="14852" width="9.42578125" style="113" bestFit="1" customWidth="1"/>
    <col min="14853" max="14853" width="13" style="113" bestFit="1" customWidth="1"/>
    <col min="14854" max="14854" width="12.85546875" style="113" bestFit="1" customWidth="1"/>
    <col min="14855" max="14858" width="11.28515625" style="113" bestFit="1" customWidth="1"/>
    <col min="14859" max="14866" width="11.42578125" style="113" bestFit="1" customWidth="1"/>
    <col min="14867" max="14869" width="12.5703125" style="113" bestFit="1" customWidth="1"/>
    <col min="14870" max="14871" width="11.28515625" style="113" bestFit="1" customWidth="1"/>
    <col min="14872" max="14873" width="12.5703125" style="113" bestFit="1" customWidth="1"/>
    <col min="14874" max="14874" width="11.28515625" style="113" bestFit="1" customWidth="1"/>
    <col min="14875" max="14875" width="13.5703125" style="113" bestFit="1" customWidth="1"/>
    <col min="14876" max="14889" width="14.7109375" style="113" customWidth="1"/>
    <col min="14890" max="14890" width="14.140625" style="113" bestFit="1" customWidth="1"/>
    <col min="14891" max="14891" width="14.85546875" style="113" customWidth="1"/>
    <col min="14892" max="14892" width="15" style="113" bestFit="1" customWidth="1"/>
    <col min="14893" max="14893" width="14" style="113" bestFit="1" customWidth="1"/>
    <col min="14894" max="14894" width="12.7109375" style="113" customWidth="1"/>
    <col min="14895" max="15106" width="9.140625" style="113"/>
    <col min="15107" max="15107" width="32.5703125" style="113" bestFit="1" customWidth="1"/>
    <col min="15108" max="15108" width="9.42578125" style="113" bestFit="1" customWidth="1"/>
    <col min="15109" max="15109" width="13" style="113" bestFit="1" customWidth="1"/>
    <col min="15110" max="15110" width="12.85546875" style="113" bestFit="1" customWidth="1"/>
    <col min="15111" max="15114" width="11.28515625" style="113" bestFit="1" customWidth="1"/>
    <col min="15115" max="15122" width="11.42578125" style="113" bestFit="1" customWidth="1"/>
    <col min="15123" max="15125" width="12.5703125" style="113" bestFit="1" customWidth="1"/>
    <col min="15126" max="15127" width="11.28515625" style="113" bestFit="1" customWidth="1"/>
    <col min="15128" max="15129" width="12.5703125" style="113" bestFit="1" customWidth="1"/>
    <col min="15130" max="15130" width="11.28515625" style="113" bestFit="1" customWidth="1"/>
    <col min="15131" max="15131" width="13.5703125" style="113" bestFit="1" customWidth="1"/>
    <col min="15132" max="15145" width="14.7109375" style="113" customWidth="1"/>
    <col min="15146" max="15146" width="14.140625" style="113" bestFit="1" customWidth="1"/>
    <col min="15147" max="15147" width="14.85546875" style="113" customWidth="1"/>
    <col min="15148" max="15148" width="15" style="113" bestFit="1" customWidth="1"/>
    <col min="15149" max="15149" width="14" style="113" bestFit="1" customWidth="1"/>
    <col min="15150" max="15150" width="12.7109375" style="113" customWidth="1"/>
    <col min="15151" max="15362" width="9.140625" style="113"/>
    <col min="15363" max="15363" width="32.5703125" style="113" bestFit="1" customWidth="1"/>
    <col min="15364" max="15364" width="9.42578125" style="113" bestFit="1" customWidth="1"/>
    <col min="15365" max="15365" width="13" style="113" bestFit="1" customWidth="1"/>
    <col min="15366" max="15366" width="12.85546875" style="113" bestFit="1" customWidth="1"/>
    <col min="15367" max="15370" width="11.28515625" style="113" bestFit="1" customWidth="1"/>
    <col min="15371" max="15378" width="11.42578125" style="113" bestFit="1" customWidth="1"/>
    <col min="15379" max="15381" width="12.5703125" style="113" bestFit="1" customWidth="1"/>
    <col min="15382" max="15383" width="11.28515625" style="113" bestFit="1" customWidth="1"/>
    <col min="15384" max="15385" width="12.5703125" style="113" bestFit="1" customWidth="1"/>
    <col min="15386" max="15386" width="11.28515625" style="113" bestFit="1" customWidth="1"/>
    <col min="15387" max="15387" width="13.5703125" style="113" bestFit="1" customWidth="1"/>
    <col min="15388" max="15401" width="14.7109375" style="113" customWidth="1"/>
    <col min="15402" max="15402" width="14.140625" style="113" bestFit="1" customWidth="1"/>
    <col min="15403" max="15403" width="14.85546875" style="113" customWidth="1"/>
    <col min="15404" max="15404" width="15" style="113" bestFit="1" customWidth="1"/>
    <col min="15405" max="15405" width="14" style="113" bestFit="1" customWidth="1"/>
    <col min="15406" max="15406" width="12.7109375" style="113" customWidth="1"/>
    <col min="15407" max="15618" width="9.140625" style="113"/>
    <col min="15619" max="15619" width="32.5703125" style="113" bestFit="1" customWidth="1"/>
    <col min="15620" max="15620" width="9.42578125" style="113" bestFit="1" customWidth="1"/>
    <col min="15621" max="15621" width="13" style="113" bestFit="1" customWidth="1"/>
    <col min="15622" max="15622" width="12.85546875" style="113" bestFit="1" customWidth="1"/>
    <col min="15623" max="15626" width="11.28515625" style="113" bestFit="1" customWidth="1"/>
    <col min="15627" max="15634" width="11.42578125" style="113" bestFit="1" customWidth="1"/>
    <col min="15635" max="15637" width="12.5703125" style="113" bestFit="1" customWidth="1"/>
    <col min="15638" max="15639" width="11.28515625" style="113" bestFit="1" customWidth="1"/>
    <col min="15640" max="15641" width="12.5703125" style="113" bestFit="1" customWidth="1"/>
    <col min="15642" max="15642" width="11.28515625" style="113" bestFit="1" customWidth="1"/>
    <col min="15643" max="15643" width="13.5703125" style="113" bestFit="1" customWidth="1"/>
    <col min="15644" max="15657" width="14.7109375" style="113" customWidth="1"/>
    <col min="15658" max="15658" width="14.140625" style="113" bestFit="1" customWidth="1"/>
    <col min="15659" max="15659" width="14.85546875" style="113" customWidth="1"/>
    <col min="15660" max="15660" width="15" style="113" bestFit="1" customWidth="1"/>
    <col min="15661" max="15661" width="14" style="113" bestFit="1" customWidth="1"/>
    <col min="15662" max="15662" width="12.7109375" style="113" customWidth="1"/>
    <col min="15663" max="15874" width="9.140625" style="113"/>
    <col min="15875" max="15875" width="32.5703125" style="113" bestFit="1" customWidth="1"/>
    <col min="15876" max="15876" width="9.42578125" style="113" bestFit="1" customWidth="1"/>
    <col min="15877" max="15877" width="13" style="113" bestFit="1" customWidth="1"/>
    <col min="15878" max="15878" width="12.85546875" style="113" bestFit="1" customWidth="1"/>
    <col min="15879" max="15882" width="11.28515625" style="113" bestFit="1" customWidth="1"/>
    <col min="15883" max="15890" width="11.42578125" style="113" bestFit="1" customWidth="1"/>
    <col min="15891" max="15893" width="12.5703125" style="113" bestFit="1" customWidth="1"/>
    <col min="15894" max="15895" width="11.28515625" style="113" bestFit="1" customWidth="1"/>
    <col min="15896" max="15897" width="12.5703125" style="113" bestFit="1" customWidth="1"/>
    <col min="15898" max="15898" width="11.28515625" style="113" bestFit="1" customWidth="1"/>
    <col min="15899" max="15899" width="13.5703125" style="113" bestFit="1" customWidth="1"/>
    <col min="15900" max="15913" width="14.7109375" style="113" customWidth="1"/>
    <col min="15914" max="15914" width="14.140625" style="113" bestFit="1" customWidth="1"/>
    <col min="15915" max="15915" width="14.85546875" style="113" customWidth="1"/>
    <col min="15916" max="15916" width="15" style="113" bestFit="1" customWidth="1"/>
    <col min="15917" max="15917" width="14" style="113" bestFit="1" customWidth="1"/>
    <col min="15918" max="15918" width="12.7109375" style="113" customWidth="1"/>
    <col min="15919" max="16130" width="9.140625" style="113"/>
    <col min="16131" max="16131" width="32.5703125" style="113" bestFit="1" customWidth="1"/>
    <col min="16132" max="16132" width="9.42578125" style="113" bestFit="1" customWidth="1"/>
    <col min="16133" max="16133" width="13" style="113" bestFit="1" customWidth="1"/>
    <col min="16134" max="16134" width="12.85546875" style="113" bestFit="1" customWidth="1"/>
    <col min="16135" max="16138" width="11.28515625" style="113" bestFit="1" customWidth="1"/>
    <col min="16139" max="16146" width="11.42578125" style="113" bestFit="1" customWidth="1"/>
    <col min="16147" max="16149" width="12.5703125" style="113" bestFit="1" customWidth="1"/>
    <col min="16150" max="16151" width="11.28515625" style="113" bestFit="1" customWidth="1"/>
    <col min="16152" max="16153" width="12.5703125" style="113" bestFit="1" customWidth="1"/>
    <col min="16154" max="16154" width="11.28515625" style="113" bestFit="1" customWidth="1"/>
    <col min="16155" max="16155" width="13.5703125" style="113" bestFit="1" customWidth="1"/>
    <col min="16156" max="16169" width="14.7109375" style="113" customWidth="1"/>
    <col min="16170" max="16170" width="14.140625" style="113" bestFit="1" customWidth="1"/>
    <col min="16171" max="16171" width="14.85546875" style="113" customWidth="1"/>
    <col min="16172" max="16172" width="15" style="113" bestFit="1" customWidth="1"/>
    <col min="16173" max="16173" width="14" style="113" bestFit="1" customWidth="1"/>
    <col min="16174" max="16174" width="12.7109375" style="113" customWidth="1"/>
    <col min="16175" max="16384" width="9.140625" style="113"/>
  </cols>
  <sheetData>
    <row r="1" spans="1:43" ht="15.75" x14ac:dyDescent="0.2">
      <c r="A1" s="111" t="s">
        <v>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43" ht="15.75" x14ac:dyDescent="0.25">
      <c r="A2" s="115" t="s">
        <v>81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</row>
    <row r="3" spans="1:43" ht="15.75" x14ac:dyDescent="0.25">
      <c r="A3" s="115" t="s">
        <v>44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43" ht="15.75" x14ac:dyDescent="0.2">
      <c r="A4" s="117" t="s">
        <v>89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</row>
    <row r="5" spans="1:43" ht="15" x14ac:dyDescent="0.2">
      <c r="A5" s="119" t="s">
        <v>82</v>
      </c>
    </row>
    <row r="7" spans="1:43" x14ac:dyDescent="0.2">
      <c r="AQ7" s="121" t="s">
        <v>0</v>
      </c>
    </row>
    <row r="8" spans="1:43" x14ac:dyDescent="0.2">
      <c r="AQ8" s="121" t="s">
        <v>46</v>
      </c>
    </row>
    <row r="9" spans="1:43" s="120" customFormat="1" x14ac:dyDescent="0.2">
      <c r="B9" s="122" t="s">
        <v>9</v>
      </c>
      <c r="C9" s="122">
        <v>1979</v>
      </c>
      <c r="D9" s="122">
        <v>1980</v>
      </c>
      <c r="E9" s="122">
        <v>1981</v>
      </c>
      <c r="F9" s="122">
        <v>1982</v>
      </c>
      <c r="G9" s="122">
        <v>1983</v>
      </c>
      <c r="H9" s="122">
        <v>1984</v>
      </c>
      <c r="I9" s="122">
        <v>1985</v>
      </c>
      <c r="J9" s="122">
        <v>1986</v>
      </c>
      <c r="K9" s="122">
        <v>1987</v>
      </c>
      <c r="L9" s="122">
        <v>1988</v>
      </c>
      <c r="M9" s="122">
        <v>1989</v>
      </c>
      <c r="N9" s="122">
        <v>1990</v>
      </c>
      <c r="O9" s="122">
        <v>1991</v>
      </c>
      <c r="P9" s="122">
        <v>1992</v>
      </c>
      <c r="Q9" s="122">
        <v>1993</v>
      </c>
      <c r="R9" s="122">
        <v>1994</v>
      </c>
      <c r="S9" s="122">
        <v>1995</v>
      </c>
      <c r="T9" s="122">
        <v>1996</v>
      </c>
      <c r="U9" s="122">
        <v>1997</v>
      </c>
      <c r="V9" s="122">
        <v>1998</v>
      </c>
      <c r="W9" s="122">
        <v>1999</v>
      </c>
      <c r="X9" s="122">
        <v>2000</v>
      </c>
      <c r="Y9" s="122">
        <v>2001</v>
      </c>
      <c r="Z9" s="122">
        <v>2002</v>
      </c>
      <c r="AA9" s="122">
        <v>2003</v>
      </c>
      <c r="AB9" s="122">
        <v>2004</v>
      </c>
      <c r="AC9" s="122">
        <v>2005</v>
      </c>
      <c r="AD9" s="122">
        <v>2006</v>
      </c>
      <c r="AE9" s="122">
        <v>2007</v>
      </c>
      <c r="AF9" s="122">
        <v>2007</v>
      </c>
      <c r="AG9" s="122">
        <v>2008</v>
      </c>
      <c r="AH9" s="122">
        <v>2008</v>
      </c>
      <c r="AI9" s="122">
        <v>2009</v>
      </c>
      <c r="AJ9" s="122">
        <v>2010</v>
      </c>
      <c r="AK9" s="122">
        <v>2011</v>
      </c>
      <c r="AL9" s="122">
        <v>2012</v>
      </c>
      <c r="AM9" s="122">
        <v>2013</v>
      </c>
      <c r="AN9" s="122">
        <v>2014</v>
      </c>
      <c r="AO9" s="122">
        <v>2015</v>
      </c>
      <c r="AP9" s="122" t="s">
        <v>10</v>
      </c>
      <c r="AQ9" s="123" t="s">
        <v>13</v>
      </c>
    </row>
    <row r="10" spans="1:43" s="120" customFormat="1" x14ac:dyDescent="0.2">
      <c r="AQ10" s="124"/>
    </row>
    <row r="11" spans="1:43" s="120" customFormat="1" x14ac:dyDescent="0.2">
      <c r="AQ11" s="124"/>
    </row>
    <row r="12" spans="1:43" s="120" customFormat="1" x14ac:dyDescent="0.2">
      <c r="AQ12" s="124"/>
    </row>
    <row r="13" spans="1:43" s="120" customFormat="1" x14ac:dyDescent="0.2">
      <c r="AQ13" s="124"/>
    </row>
    <row r="14" spans="1:43" ht="16.5" customHeight="1" x14ac:dyDescent="0.2">
      <c r="A14" s="122" t="s">
        <v>2</v>
      </c>
    </row>
    <row r="15" spans="1:43" x14ac:dyDescent="0.2">
      <c r="A15" s="140" t="s">
        <v>44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78">
        <v>141402.89000000001</v>
      </c>
      <c r="AM15" s="127">
        <v>340329.58999999973</v>
      </c>
      <c r="AN15" s="127">
        <v>30398.879999999888</v>
      </c>
      <c r="AO15" s="127">
        <v>30162.399999999907</v>
      </c>
      <c r="AP15" s="127">
        <f>SUM(C15:AO15)</f>
        <v>542293.75999999954</v>
      </c>
    </row>
    <row r="16" spans="1:43" x14ac:dyDescent="0.2">
      <c r="A16" s="140" t="s">
        <v>77</v>
      </c>
      <c r="C16" s="125">
        <v>2315.6687626244748</v>
      </c>
      <c r="D16" s="125">
        <v>2385.1388255032089</v>
      </c>
      <c r="E16" s="125">
        <v>2456.6929902683055</v>
      </c>
      <c r="F16" s="125">
        <v>2530.3937799763544</v>
      </c>
      <c r="G16" s="125">
        <v>2606.305593375645</v>
      </c>
      <c r="H16" s="125">
        <v>2684.4947611769148</v>
      </c>
      <c r="I16" s="125">
        <v>2765.0296040122221</v>
      </c>
      <c r="J16" s="125">
        <v>2847.980492132589</v>
      </c>
      <c r="K16" s="125">
        <v>2933.4199068965668</v>
      </c>
      <c r="L16" s="125">
        <v>3021.4225041034647</v>
      </c>
      <c r="M16" s="125">
        <v>3112.0651792265685</v>
      </c>
      <c r="N16" s="125">
        <v>3434.3862156464634</v>
      </c>
      <c r="O16" s="125">
        <v>3537.4178021158577</v>
      </c>
      <c r="P16" s="125">
        <v>3643.5403361793337</v>
      </c>
      <c r="Q16" s="125">
        <v>3752.8465462647137</v>
      </c>
      <c r="R16" s="125">
        <v>3865.4319426526554</v>
      </c>
      <c r="S16" s="125">
        <v>3981.394900932235</v>
      </c>
      <c r="T16" s="125">
        <v>4100.836747960202</v>
      </c>
      <c r="U16" s="125">
        <v>4223.8618503990074</v>
      </c>
      <c r="V16" s="125">
        <v>4350.5777059109787</v>
      </c>
      <c r="W16" s="125">
        <v>4481.0950370883074</v>
      </c>
      <c r="X16" s="125">
        <v>4615.5278882009579</v>
      </c>
      <c r="Y16" s="126">
        <v>4753.9937248469869</v>
      </c>
      <c r="Z16" s="126">
        <v>4896.6135365923965</v>
      </c>
      <c r="AA16" s="126">
        <v>5211.6290074465078</v>
      </c>
      <c r="AB16" s="126">
        <v>42263.409138058269</v>
      </c>
      <c r="AC16" s="126">
        <v>122517.52919844654</v>
      </c>
      <c r="AD16" s="126">
        <v>87207.334361941757</v>
      </c>
      <c r="AE16" s="126">
        <f>253872.597266408+54778.77</f>
        <v>308651.36726640799</v>
      </c>
      <c r="AF16" s="126">
        <v>0</v>
      </c>
      <c r="AG16" s="126">
        <f>271258.71342592+27276.69</f>
        <v>298535.40342592</v>
      </c>
      <c r="AH16" s="126">
        <v>0</v>
      </c>
      <c r="AI16" s="126">
        <v>305804.04007551988</v>
      </c>
      <c r="AJ16" s="126">
        <v>104379.26136319998</v>
      </c>
      <c r="AK16" s="126">
        <v>110435.51286719997</v>
      </c>
      <c r="AL16" s="126">
        <v>58701.180943359999</v>
      </c>
      <c r="AP16" s="127">
        <f>SUM(C16:AO16)</f>
        <v>1527002.8042815872</v>
      </c>
    </row>
    <row r="17" spans="1:46" x14ac:dyDescent="0.2">
      <c r="A17" s="140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6"/>
      <c r="Z17" s="126"/>
      <c r="AA17" s="126"/>
      <c r="AB17" s="126"/>
      <c r="AC17" s="126"/>
      <c r="AD17" s="126"/>
      <c r="AE17" s="126"/>
      <c r="AF17" s="192">
        <v>-54778.77</v>
      </c>
      <c r="AG17" s="193"/>
      <c r="AH17" s="192">
        <v>-27276.69</v>
      </c>
      <c r="AI17" s="193"/>
      <c r="AJ17" s="193"/>
      <c r="AK17" s="193"/>
      <c r="AL17" s="193"/>
      <c r="AM17" s="173"/>
      <c r="AN17" s="173"/>
      <c r="AO17" s="173"/>
      <c r="AP17" s="185">
        <f>SUM(C17:AO17)</f>
        <v>-82055.459999999992</v>
      </c>
    </row>
    <row r="18" spans="1:46" x14ac:dyDescent="0.2"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R18" s="114"/>
    </row>
    <row r="19" spans="1:46" x14ac:dyDescent="0.2">
      <c r="C19" s="138">
        <f t="shared" ref="C19:AP19" si="0">SUM(C15:C18)</f>
        <v>2315.6687626244748</v>
      </c>
      <c r="D19" s="138">
        <f t="shared" si="0"/>
        <v>2385.1388255032089</v>
      </c>
      <c r="E19" s="138">
        <f t="shared" si="0"/>
        <v>2456.6929902683055</v>
      </c>
      <c r="F19" s="138">
        <f t="shared" si="0"/>
        <v>2530.3937799763544</v>
      </c>
      <c r="G19" s="138">
        <f t="shared" si="0"/>
        <v>2606.305593375645</v>
      </c>
      <c r="H19" s="138">
        <f t="shared" si="0"/>
        <v>2684.4947611769148</v>
      </c>
      <c r="I19" s="138">
        <f t="shared" si="0"/>
        <v>2765.0296040122221</v>
      </c>
      <c r="J19" s="138">
        <f t="shared" si="0"/>
        <v>2847.980492132589</v>
      </c>
      <c r="K19" s="138">
        <f t="shared" si="0"/>
        <v>2933.4199068965668</v>
      </c>
      <c r="L19" s="138">
        <f t="shared" si="0"/>
        <v>3021.4225041034647</v>
      </c>
      <c r="M19" s="138">
        <f t="shared" si="0"/>
        <v>3112.0651792265685</v>
      </c>
      <c r="N19" s="138">
        <f t="shared" si="0"/>
        <v>3434.3862156464634</v>
      </c>
      <c r="O19" s="138">
        <f t="shared" si="0"/>
        <v>3537.4178021158577</v>
      </c>
      <c r="P19" s="138">
        <f t="shared" si="0"/>
        <v>3643.5403361793337</v>
      </c>
      <c r="Q19" s="138">
        <f t="shared" si="0"/>
        <v>3752.8465462647137</v>
      </c>
      <c r="R19" s="138">
        <f t="shared" si="0"/>
        <v>3865.4319426526554</v>
      </c>
      <c r="S19" s="138">
        <f t="shared" si="0"/>
        <v>3981.394900932235</v>
      </c>
      <c r="T19" s="138">
        <f t="shared" si="0"/>
        <v>4100.836747960202</v>
      </c>
      <c r="U19" s="138">
        <f t="shared" si="0"/>
        <v>4223.8618503990074</v>
      </c>
      <c r="V19" s="138">
        <f t="shared" si="0"/>
        <v>4350.5777059109787</v>
      </c>
      <c r="W19" s="138">
        <f t="shared" si="0"/>
        <v>4481.0950370883074</v>
      </c>
      <c r="X19" s="138">
        <f t="shared" si="0"/>
        <v>4615.5278882009579</v>
      </c>
      <c r="Y19" s="138">
        <f t="shared" si="0"/>
        <v>4753.9937248469869</v>
      </c>
      <c r="Z19" s="138">
        <f t="shared" si="0"/>
        <v>4896.6135365923965</v>
      </c>
      <c r="AA19" s="138">
        <f t="shared" si="0"/>
        <v>5211.6290074465078</v>
      </c>
      <c r="AB19" s="138">
        <f t="shared" si="0"/>
        <v>42263.409138058269</v>
      </c>
      <c r="AC19" s="138">
        <f t="shared" si="0"/>
        <v>122517.52919844654</v>
      </c>
      <c r="AD19" s="138">
        <f t="shared" si="0"/>
        <v>87207.334361941757</v>
      </c>
      <c r="AE19" s="138">
        <f t="shared" si="0"/>
        <v>308651.36726640799</v>
      </c>
      <c r="AF19" s="138">
        <f t="shared" si="0"/>
        <v>-54778.77</v>
      </c>
      <c r="AG19" s="138">
        <f t="shared" si="0"/>
        <v>298535.40342592</v>
      </c>
      <c r="AH19" s="138">
        <f t="shared" si="0"/>
        <v>-27276.69</v>
      </c>
      <c r="AI19" s="138">
        <f t="shared" si="0"/>
        <v>305804.04007551988</v>
      </c>
      <c r="AJ19" s="138">
        <f t="shared" si="0"/>
        <v>104379.26136319998</v>
      </c>
      <c r="AK19" s="138">
        <f t="shared" si="0"/>
        <v>110435.51286719997</v>
      </c>
      <c r="AL19" s="138">
        <f t="shared" si="0"/>
        <v>200104.07094336001</v>
      </c>
      <c r="AM19" s="138">
        <f t="shared" si="0"/>
        <v>340329.58999999973</v>
      </c>
      <c r="AN19" s="138">
        <f t="shared" si="0"/>
        <v>30398.879999999888</v>
      </c>
      <c r="AO19" s="138">
        <f t="shared" si="0"/>
        <v>30162.399999999907</v>
      </c>
      <c r="AP19" s="138">
        <f t="shared" si="0"/>
        <v>1987241.1042815868</v>
      </c>
      <c r="AR19" s="133"/>
      <c r="AS19" s="127"/>
      <c r="AT19" s="127"/>
    </row>
    <row r="20" spans="1:46" x14ac:dyDescent="0.2"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R20" s="114"/>
    </row>
    <row r="21" spans="1:46" x14ac:dyDescent="0.2"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37">
        <v>2302589.4499999997</v>
      </c>
      <c r="AQ21" s="179" t="s">
        <v>52</v>
      </c>
      <c r="AR21" s="114"/>
      <c r="AS21" s="128"/>
      <c r="AT21" s="128"/>
    </row>
    <row r="22" spans="1:46" ht="13.5" thickBot="1" x14ac:dyDescent="0.25"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32">
        <f>AP19-AP21</f>
        <v>-315348.34571841289</v>
      </c>
      <c r="AQ22" s="133" t="s">
        <v>1</v>
      </c>
      <c r="AR22" s="139"/>
    </row>
    <row r="23" spans="1:46" ht="13.5" thickTop="1" x14ac:dyDescent="0.2"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37"/>
      <c r="AQ23" s="133"/>
      <c r="AR23" s="139"/>
    </row>
    <row r="24" spans="1:46" x14ac:dyDescent="0.2"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37">
        <v>315348.35025850346</v>
      </c>
      <c r="AQ24" s="133" t="s">
        <v>83</v>
      </c>
      <c r="AR24" s="139"/>
    </row>
    <row r="25" spans="1:46" x14ac:dyDescent="0.2"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37"/>
      <c r="AQ25" s="133"/>
      <c r="AR25" s="139"/>
    </row>
    <row r="26" spans="1:46" x14ac:dyDescent="0.2"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37"/>
      <c r="AQ26" s="133"/>
      <c r="AR26" s="139"/>
    </row>
    <row r="27" spans="1:46" x14ac:dyDescent="0.2"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R27" s="139"/>
    </row>
    <row r="28" spans="1:46" x14ac:dyDescent="0.2"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R28" s="139"/>
    </row>
    <row r="29" spans="1:46" x14ac:dyDescent="0.2"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R29" s="139"/>
    </row>
    <row r="30" spans="1:46" x14ac:dyDescent="0.2"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R30" s="139"/>
    </row>
    <row r="31" spans="1:46" x14ac:dyDescent="0.2"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R31" s="139"/>
    </row>
    <row r="32" spans="1:46" x14ac:dyDescent="0.2"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R32" s="139"/>
    </row>
    <row r="33" spans="1:44" x14ac:dyDescent="0.2">
      <c r="A33" s="122" t="s">
        <v>13</v>
      </c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R33" s="139"/>
    </row>
    <row r="34" spans="1:44" x14ac:dyDescent="0.2">
      <c r="A34" s="140" t="s">
        <v>44</v>
      </c>
      <c r="B34" s="120">
        <v>1979</v>
      </c>
      <c r="C34" s="141">
        <v>69885.656948584379</v>
      </c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>
        <f>SUM(C34:AO34)</f>
        <v>69885.656948584379</v>
      </c>
      <c r="AQ34" s="127">
        <f>AP34</f>
        <v>69885.656948584379</v>
      </c>
    </row>
    <row r="35" spans="1:44" x14ac:dyDescent="0.2">
      <c r="A35" s="140" t="s">
        <v>44</v>
      </c>
      <c r="B35" s="120">
        <v>1980</v>
      </c>
      <c r="C35" s="141"/>
      <c r="D35" s="141">
        <v>-1334.9084714630133</v>
      </c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 t="s">
        <v>5</v>
      </c>
      <c r="X35" s="141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>
        <f t="shared" ref="AP35:AP66" si="1">SUM(C35:AO35)</f>
        <v>-1334.9084714630133</v>
      </c>
      <c r="AQ35" s="127">
        <f>AQ34+AP35</f>
        <v>68550.748477121364</v>
      </c>
    </row>
    <row r="36" spans="1:44" x14ac:dyDescent="0.2">
      <c r="A36" s="140" t="s">
        <v>44</v>
      </c>
      <c r="B36" s="120">
        <v>1981</v>
      </c>
      <c r="C36" s="141"/>
      <c r="D36" s="141">
        <v>-1334.6350168009569</v>
      </c>
      <c r="E36" s="141">
        <v>-108.41042884433989</v>
      </c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>
        <f t="shared" si="1"/>
        <v>-1443.0454456452967</v>
      </c>
      <c r="AQ36" s="127">
        <f t="shared" ref="AQ36:AQ67" si="2">AQ35+AP36</f>
        <v>67107.703031476063</v>
      </c>
    </row>
    <row r="37" spans="1:44" x14ac:dyDescent="0.2">
      <c r="A37" s="140" t="s">
        <v>5</v>
      </c>
      <c r="B37" s="120">
        <v>1982</v>
      </c>
      <c r="C37" s="141"/>
      <c r="D37" s="141">
        <v>-1334.6350168009569</v>
      </c>
      <c r="E37" s="141">
        <v>-108.40975798409332</v>
      </c>
      <c r="F37" s="141">
        <v>-101.12107932195387</v>
      </c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>
        <f t="shared" si="1"/>
        <v>-1544.1658541070042</v>
      </c>
      <c r="AQ37" s="127">
        <f t="shared" si="2"/>
        <v>65563.537177369057</v>
      </c>
    </row>
    <row r="38" spans="1:44" x14ac:dyDescent="0.2">
      <c r="A38" s="140" t="s">
        <v>44</v>
      </c>
      <c r="B38" s="120">
        <v>1983</v>
      </c>
      <c r="C38" s="141"/>
      <c r="D38" s="141">
        <v>-1334.6350168009569</v>
      </c>
      <c r="E38" s="141">
        <v>-108.40975798409332</v>
      </c>
      <c r="F38" s="141">
        <v>-101.21969586060001</v>
      </c>
      <c r="G38" s="141">
        <v>-104.25198252402109</v>
      </c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>
        <f t="shared" si="1"/>
        <v>-1648.5164531696714</v>
      </c>
      <c r="AQ38" s="127">
        <f t="shared" si="2"/>
        <v>63915.020724199385</v>
      </c>
    </row>
    <row r="39" spans="1:44" x14ac:dyDescent="0.2">
      <c r="A39" s="140" t="s">
        <v>44</v>
      </c>
      <c r="B39" s="120">
        <v>1984</v>
      </c>
      <c r="C39" s="141"/>
      <c r="D39" s="141">
        <v>-1334.6350168009569</v>
      </c>
      <c r="E39" s="141">
        <v>-108.40975798409332</v>
      </c>
      <c r="F39" s="141">
        <v>-101.21969586060001</v>
      </c>
      <c r="G39" s="141">
        <v>-104.25223378548434</v>
      </c>
      <c r="H39" s="141">
        <v>-107.38039145072339</v>
      </c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>
        <f t="shared" si="1"/>
        <v>-1755.8970958818581</v>
      </c>
      <c r="AQ39" s="127">
        <f t="shared" si="2"/>
        <v>62159.123628317524</v>
      </c>
    </row>
    <row r="40" spans="1:44" x14ac:dyDescent="0.2">
      <c r="A40" s="140" t="s">
        <v>44</v>
      </c>
      <c r="B40" s="120">
        <v>1985</v>
      </c>
      <c r="C40" s="141"/>
      <c r="D40" s="141">
        <v>-1334.6350168009569</v>
      </c>
      <c r="E40" s="141">
        <v>-108.40975798409332</v>
      </c>
      <c r="F40" s="141">
        <v>-101.21969586060001</v>
      </c>
      <c r="G40" s="141">
        <v>-104.25223378548434</v>
      </c>
      <c r="H40" s="141">
        <v>-107.37976540525797</v>
      </c>
      <c r="I40" s="141">
        <v>-110.76287026821598</v>
      </c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>
        <f t="shared" si="1"/>
        <v>-1866.6593401046086</v>
      </c>
      <c r="AQ40" s="127">
        <f t="shared" si="2"/>
        <v>60292.464288212912</v>
      </c>
    </row>
    <row r="41" spans="1:44" x14ac:dyDescent="0.2">
      <c r="A41" s="140" t="s">
        <v>44</v>
      </c>
      <c r="B41" s="120">
        <v>1986</v>
      </c>
      <c r="C41" s="141"/>
      <c r="D41" s="141">
        <v>-1334.6350168009569</v>
      </c>
      <c r="E41" s="141">
        <v>-108.40975798409332</v>
      </c>
      <c r="F41" s="141">
        <v>-101.21969586060001</v>
      </c>
      <c r="G41" s="141">
        <v>-104.25223378548434</v>
      </c>
      <c r="H41" s="141">
        <v>-107.37976540525797</v>
      </c>
      <c r="I41" s="141">
        <v>-110.5944472393336</v>
      </c>
      <c r="J41" s="141">
        <v>-113.97280215963347</v>
      </c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>
        <f t="shared" si="1"/>
        <v>-1980.4637192353598</v>
      </c>
      <c r="AQ41" s="127">
        <f t="shared" si="2"/>
        <v>58312.00056897755</v>
      </c>
    </row>
    <row r="42" spans="1:44" x14ac:dyDescent="0.2">
      <c r="A42" s="140" t="s">
        <v>44</v>
      </c>
      <c r="B42" s="120">
        <v>1987</v>
      </c>
      <c r="C42" s="141"/>
      <c r="D42" s="141">
        <v>-1334.6350168009569</v>
      </c>
      <c r="E42" s="141">
        <v>-108.40975798409332</v>
      </c>
      <c r="F42" s="141">
        <v>-101.21969586060001</v>
      </c>
      <c r="G42" s="141">
        <v>-104.25223378548434</v>
      </c>
      <c r="H42" s="141">
        <v>-107.37976540525797</v>
      </c>
      <c r="I42" s="141">
        <v>-110.5944472393336</v>
      </c>
      <c r="J42" s="141">
        <v>-113.91698708220648</v>
      </c>
      <c r="K42" s="141">
        <v>-117.43593606660974</v>
      </c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>
        <f t="shared" si="1"/>
        <v>-2097.8438402245429</v>
      </c>
      <c r="AQ42" s="127">
        <f t="shared" si="2"/>
        <v>56214.156728753005</v>
      </c>
    </row>
    <row r="43" spans="1:44" x14ac:dyDescent="0.2">
      <c r="A43" s="140" t="s">
        <v>44</v>
      </c>
      <c r="B43" s="120">
        <v>1988</v>
      </c>
      <c r="C43" s="141"/>
      <c r="D43" s="141">
        <v>-1334.6350168009569</v>
      </c>
      <c r="E43" s="141">
        <v>-108.40975798409332</v>
      </c>
      <c r="F43" s="141">
        <v>-101.21969586060001</v>
      </c>
      <c r="G43" s="141">
        <v>-104.25223378548434</v>
      </c>
      <c r="H43" s="141">
        <v>-107.37976540525797</v>
      </c>
      <c r="I43" s="141">
        <v>-110.5944472393336</v>
      </c>
      <c r="J43" s="141">
        <v>-113.91698708220648</v>
      </c>
      <c r="K43" s="141">
        <v>-117.33266545124822</v>
      </c>
      <c r="L43" s="141">
        <v>-120.918897483649</v>
      </c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>
        <f t="shared" si="1"/>
        <v>-2218.6594670928303</v>
      </c>
      <c r="AQ43" s="127">
        <f t="shared" si="2"/>
        <v>53995.497261660174</v>
      </c>
    </row>
    <row r="44" spans="1:44" x14ac:dyDescent="0.2">
      <c r="A44" s="140" t="s">
        <v>44</v>
      </c>
      <c r="B44" s="120">
        <v>1989</v>
      </c>
      <c r="C44" s="141"/>
      <c r="D44" s="141">
        <v>-1334.6350168009569</v>
      </c>
      <c r="E44" s="141">
        <v>-108.40975798409332</v>
      </c>
      <c r="F44" s="141">
        <v>-101.21969586060001</v>
      </c>
      <c r="G44" s="141">
        <v>-104.25223378548434</v>
      </c>
      <c r="H44" s="141">
        <v>-107.37976540525797</v>
      </c>
      <c r="I44" s="141">
        <v>-110.5944472393336</v>
      </c>
      <c r="J44" s="141">
        <v>-113.91698708220648</v>
      </c>
      <c r="K44" s="141">
        <v>-117.33266545124822</v>
      </c>
      <c r="L44" s="141">
        <v>-120.85431694249232</v>
      </c>
      <c r="M44" s="141">
        <v>-124.56163137287831</v>
      </c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>
        <f t="shared" si="1"/>
        <v>-2343.1565179245522</v>
      </c>
      <c r="AQ44" s="127">
        <f t="shared" si="2"/>
        <v>51652.340743735622</v>
      </c>
    </row>
    <row r="45" spans="1:44" x14ac:dyDescent="0.2">
      <c r="A45" s="140" t="s">
        <v>44</v>
      </c>
      <c r="B45" s="120">
        <v>1990</v>
      </c>
      <c r="C45" s="141"/>
      <c r="D45" s="141">
        <v>-1334.6350168009569</v>
      </c>
      <c r="E45" s="141">
        <v>-108.40975798409332</v>
      </c>
      <c r="F45" s="141">
        <v>-101.21969586060001</v>
      </c>
      <c r="G45" s="141">
        <v>-104.25223378548434</v>
      </c>
      <c r="H45" s="141">
        <v>-107.37976540525797</v>
      </c>
      <c r="I45" s="141">
        <v>-110.5944472393336</v>
      </c>
      <c r="J45" s="141">
        <v>-113.91698708220648</v>
      </c>
      <c r="K45" s="141">
        <v>-117.33266545124822</v>
      </c>
      <c r="L45" s="141">
        <v>-120.85431694249232</v>
      </c>
      <c r="M45" s="141">
        <v>-124.47931449390376</v>
      </c>
      <c r="N45" s="141">
        <v>-137.52022990347723</v>
      </c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>
        <f t="shared" si="1"/>
        <v>-2480.5944309490551</v>
      </c>
      <c r="AQ45" s="127">
        <f t="shared" si="2"/>
        <v>49171.746312786563</v>
      </c>
    </row>
    <row r="46" spans="1:44" x14ac:dyDescent="0.2">
      <c r="A46" s="140" t="s">
        <v>44</v>
      </c>
      <c r="B46" s="120">
        <v>1991</v>
      </c>
      <c r="C46" s="141"/>
      <c r="D46" s="141">
        <v>-1334.6350168009569</v>
      </c>
      <c r="E46" s="141">
        <v>-108.40975798409332</v>
      </c>
      <c r="F46" s="141">
        <v>-101.21969586060001</v>
      </c>
      <c r="G46" s="141">
        <v>-104.25223378548434</v>
      </c>
      <c r="H46" s="141">
        <v>-107.37976540525797</v>
      </c>
      <c r="I46" s="141">
        <v>-110.5944472393336</v>
      </c>
      <c r="J46" s="141">
        <v>-113.91698708220648</v>
      </c>
      <c r="K46" s="141">
        <v>-117.33266545124822</v>
      </c>
      <c r="L46" s="141">
        <v>-120.85431694249232</v>
      </c>
      <c r="M46" s="141">
        <v>-124.47931449390376</v>
      </c>
      <c r="N46" s="141">
        <v>-137.3694160726244</v>
      </c>
      <c r="O46" s="141">
        <v>-141.50116540623779</v>
      </c>
      <c r="P46" s="141"/>
      <c r="Q46" s="141"/>
      <c r="R46" s="141"/>
      <c r="S46" s="141"/>
      <c r="T46" s="141"/>
      <c r="U46" s="141"/>
      <c r="V46" s="141"/>
      <c r="W46" s="141"/>
      <c r="X46" s="141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>
        <f t="shared" si="1"/>
        <v>-2621.9447825244401</v>
      </c>
      <c r="AQ46" s="127">
        <f t="shared" si="2"/>
        <v>46549.801530262121</v>
      </c>
    </row>
    <row r="47" spans="1:44" x14ac:dyDescent="0.2">
      <c r="A47" s="140" t="s">
        <v>44</v>
      </c>
      <c r="B47" s="120">
        <v>1992</v>
      </c>
      <c r="C47" s="141"/>
      <c r="D47" s="141">
        <v>-1055.6480108327628</v>
      </c>
      <c r="E47" s="141">
        <v>-108.40975798409332</v>
      </c>
      <c r="F47" s="141">
        <v>-101.21969586060001</v>
      </c>
      <c r="G47" s="141">
        <v>-104.25223378548434</v>
      </c>
      <c r="H47" s="141">
        <v>-107.37976540525797</v>
      </c>
      <c r="I47" s="141">
        <v>-110.5944472393336</v>
      </c>
      <c r="J47" s="141">
        <v>-113.91698708220648</v>
      </c>
      <c r="K47" s="141">
        <v>-117.33266545124822</v>
      </c>
      <c r="L47" s="141">
        <v>-120.85431694249232</v>
      </c>
      <c r="M47" s="141">
        <v>-124.47931449390376</v>
      </c>
      <c r="N47" s="141">
        <v>-137.3694160726244</v>
      </c>
      <c r="O47" s="141">
        <v>-141.49652652956749</v>
      </c>
      <c r="P47" s="141">
        <v>-145.80607455322323</v>
      </c>
      <c r="Q47" s="141"/>
      <c r="R47" s="141"/>
      <c r="S47" s="141"/>
      <c r="T47" s="141"/>
      <c r="U47" s="141"/>
      <c r="V47" s="141"/>
      <c r="W47" s="141"/>
      <c r="X47" s="141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>
        <f t="shared" si="1"/>
        <v>-2488.7592122327983</v>
      </c>
      <c r="AQ47" s="127">
        <f t="shared" si="2"/>
        <v>44061.042318029322</v>
      </c>
    </row>
    <row r="48" spans="1:44" x14ac:dyDescent="0.2">
      <c r="A48" s="140" t="s">
        <v>44</v>
      </c>
      <c r="B48" s="120">
        <v>1993</v>
      </c>
      <c r="C48" s="141"/>
      <c r="D48" s="141">
        <v>-222.40942028937329</v>
      </c>
      <c r="E48" s="141">
        <v>-83.05459496466591</v>
      </c>
      <c r="F48" s="141">
        <v>-101.21969586060001</v>
      </c>
      <c r="G48" s="141">
        <v>-104.25223378548434</v>
      </c>
      <c r="H48" s="141">
        <v>-107.37976540525797</v>
      </c>
      <c r="I48" s="141">
        <v>-110.5944472393336</v>
      </c>
      <c r="J48" s="141">
        <v>-113.91698708220648</v>
      </c>
      <c r="K48" s="141">
        <v>-117.33266545124822</v>
      </c>
      <c r="L48" s="141">
        <v>-120.85431694249232</v>
      </c>
      <c r="M48" s="141">
        <v>-124.47931449390376</v>
      </c>
      <c r="N48" s="141">
        <v>-137.3694160726244</v>
      </c>
      <c r="O48" s="141">
        <v>-141.49652652956749</v>
      </c>
      <c r="P48" s="141">
        <v>-145.73892756775462</v>
      </c>
      <c r="Q48" s="141">
        <v>-150.37961760762062</v>
      </c>
      <c r="R48" s="141"/>
      <c r="S48" s="141"/>
      <c r="T48" s="141"/>
      <c r="U48" s="141"/>
      <c r="V48" s="141"/>
      <c r="W48" s="141"/>
      <c r="X48" s="141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>
        <f t="shared" si="1"/>
        <v>-1780.477929292133</v>
      </c>
      <c r="AQ48" s="127">
        <f t="shared" si="2"/>
        <v>42280.564388737192</v>
      </c>
    </row>
    <row r="49" spans="1:43" x14ac:dyDescent="0.2">
      <c r="A49" s="140" t="s">
        <v>44</v>
      </c>
      <c r="B49" s="120">
        <v>1994</v>
      </c>
      <c r="C49" s="141"/>
      <c r="D49" s="141">
        <v>-222.40942028937329</v>
      </c>
      <c r="E49" s="141">
        <v>-83.05459496466591</v>
      </c>
      <c r="F49" s="141">
        <v>-101.21969586060001</v>
      </c>
      <c r="G49" s="141">
        <v>-104.25223378548434</v>
      </c>
      <c r="H49" s="141">
        <v>-107.37976540525797</v>
      </c>
      <c r="I49" s="141">
        <v>-110.5944472393336</v>
      </c>
      <c r="J49" s="141">
        <v>-113.91698708220648</v>
      </c>
      <c r="K49" s="141">
        <v>-117.33266545124822</v>
      </c>
      <c r="L49" s="141">
        <v>-120.85431694249232</v>
      </c>
      <c r="M49" s="141">
        <v>-124.47931449390376</v>
      </c>
      <c r="N49" s="141">
        <v>-137.3694160726244</v>
      </c>
      <c r="O49" s="141">
        <v>-141.49652652956749</v>
      </c>
      <c r="P49" s="141">
        <v>-145.73892756775462</v>
      </c>
      <c r="Q49" s="141">
        <v>-150.10278869404556</v>
      </c>
      <c r="R49" s="141">
        <v>-154.93467884147555</v>
      </c>
      <c r="S49" s="141"/>
      <c r="T49" s="141"/>
      <c r="U49" s="141"/>
      <c r="V49" s="141"/>
      <c r="W49" s="141"/>
      <c r="X49" s="141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>
        <f t="shared" si="1"/>
        <v>-1935.1357792200336</v>
      </c>
      <c r="AQ49" s="127">
        <f t="shared" si="2"/>
        <v>40345.428609517156</v>
      </c>
    </row>
    <row r="50" spans="1:43" x14ac:dyDescent="0.2">
      <c r="A50" s="140" t="s">
        <v>44</v>
      </c>
      <c r="B50" s="120">
        <v>1995</v>
      </c>
      <c r="C50" s="141"/>
      <c r="D50" s="141">
        <v>-222.40942028937329</v>
      </c>
      <c r="E50" s="141">
        <v>-83.05459496466591</v>
      </c>
      <c r="F50" s="141">
        <v>-101.21969586060001</v>
      </c>
      <c r="G50" s="141">
        <v>-104.25223378548434</v>
      </c>
      <c r="H50" s="141">
        <v>-107.37976540525797</v>
      </c>
      <c r="I50" s="141">
        <v>-110.5944472393336</v>
      </c>
      <c r="J50" s="141">
        <v>-113.91698708220648</v>
      </c>
      <c r="K50" s="141">
        <v>-117.33266545124822</v>
      </c>
      <c r="L50" s="141">
        <v>-120.85431694249232</v>
      </c>
      <c r="M50" s="141">
        <v>-124.47931449390376</v>
      </c>
      <c r="N50" s="141">
        <v>-137.3694160726244</v>
      </c>
      <c r="O50" s="141">
        <v>-141.49652652956749</v>
      </c>
      <c r="P50" s="141">
        <v>-145.73892756775462</v>
      </c>
      <c r="Q50" s="141">
        <v>-150.10278869404556</v>
      </c>
      <c r="R50" s="141">
        <v>-154.60405265879916</v>
      </c>
      <c r="S50" s="141">
        <v>-159.89633139080934</v>
      </c>
      <c r="T50" s="141"/>
      <c r="U50" s="141"/>
      <c r="V50" s="141"/>
      <c r="W50" s="141"/>
      <c r="X50" s="141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>
        <f t="shared" si="1"/>
        <v>-2094.7014844281666</v>
      </c>
      <c r="AQ50" s="127">
        <f t="shared" si="2"/>
        <v>38250.72712508899</v>
      </c>
    </row>
    <row r="51" spans="1:43" x14ac:dyDescent="0.2">
      <c r="A51" s="140" t="s">
        <v>44</v>
      </c>
      <c r="B51" s="120">
        <v>1996</v>
      </c>
      <c r="C51" s="141"/>
      <c r="D51" s="141">
        <v>-188.70990872656736</v>
      </c>
      <c r="E51" s="141">
        <v>-83.05459496466591</v>
      </c>
      <c r="F51" s="141">
        <v>-101.21969586060001</v>
      </c>
      <c r="G51" s="141">
        <v>-104.25223378548434</v>
      </c>
      <c r="H51" s="141">
        <v>-107.37976540525797</v>
      </c>
      <c r="I51" s="141">
        <v>-110.5944472393336</v>
      </c>
      <c r="J51" s="141">
        <v>-113.91698708220648</v>
      </c>
      <c r="K51" s="141">
        <v>-117.33266545124822</v>
      </c>
      <c r="L51" s="141">
        <v>-120.85431694249232</v>
      </c>
      <c r="M51" s="141">
        <v>-124.47931449390376</v>
      </c>
      <c r="N51" s="141">
        <v>-137.3694160726244</v>
      </c>
      <c r="O51" s="141">
        <v>-141.49652652956749</v>
      </c>
      <c r="P51" s="141">
        <v>-145.73892756775462</v>
      </c>
      <c r="Q51" s="141">
        <v>-150.10278869404556</v>
      </c>
      <c r="R51" s="141">
        <v>-154.60405265879916</v>
      </c>
      <c r="S51" s="141">
        <v>-159.2291070642261</v>
      </c>
      <c r="T51" s="141">
        <v>-164.47990674252051</v>
      </c>
      <c r="U51" s="141"/>
      <c r="V51" s="141"/>
      <c r="W51" s="141"/>
      <c r="X51" s="141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>
        <f t="shared" si="1"/>
        <v>-2224.8146552812977</v>
      </c>
      <c r="AQ51" s="127">
        <f t="shared" si="2"/>
        <v>36025.912469807692</v>
      </c>
    </row>
    <row r="52" spans="1:43" x14ac:dyDescent="0.2">
      <c r="A52" s="140" t="s">
        <v>44</v>
      </c>
      <c r="B52" s="120">
        <v>1997</v>
      </c>
      <c r="C52" s="141"/>
      <c r="D52" s="141">
        <v>-188.70990872656736</v>
      </c>
      <c r="E52" s="141">
        <v>-83.05459496466591</v>
      </c>
      <c r="F52" s="141">
        <v>-101.21969586060001</v>
      </c>
      <c r="G52" s="141">
        <v>-104.25223378548434</v>
      </c>
      <c r="H52" s="141">
        <v>-107.37976540525797</v>
      </c>
      <c r="I52" s="141">
        <v>-110.5944472393336</v>
      </c>
      <c r="J52" s="141">
        <v>-113.91698708220648</v>
      </c>
      <c r="K52" s="141">
        <v>-117.33266545124822</v>
      </c>
      <c r="L52" s="141">
        <v>-120.85431694249232</v>
      </c>
      <c r="M52" s="141">
        <v>-124.47931449390376</v>
      </c>
      <c r="N52" s="141">
        <v>-137.3694160726244</v>
      </c>
      <c r="O52" s="141">
        <v>-141.49652652956749</v>
      </c>
      <c r="P52" s="141">
        <v>-145.73892756775462</v>
      </c>
      <c r="Q52" s="141">
        <v>-150.10278869404556</v>
      </c>
      <c r="R52" s="141">
        <v>-154.60405265879916</v>
      </c>
      <c r="S52" s="141">
        <v>-159.2291070642261</v>
      </c>
      <c r="T52" s="141">
        <v>-164.01486838407004</v>
      </c>
      <c r="U52" s="141">
        <v>-168.86218183643965</v>
      </c>
      <c r="V52" s="141"/>
      <c r="W52" s="141"/>
      <c r="X52" s="141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>
        <f t="shared" si="1"/>
        <v>-2393.2117987592869</v>
      </c>
      <c r="AQ52" s="127">
        <f t="shared" si="2"/>
        <v>33632.700671048406</v>
      </c>
    </row>
    <row r="53" spans="1:43" x14ac:dyDescent="0.2">
      <c r="A53" s="140" t="s">
        <v>44</v>
      </c>
      <c r="B53" s="120">
        <v>1998</v>
      </c>
      <c r="C53" s="141"/>
      <c r="D53" s="141">
        <v>-188.70990872656736</v>
      </c>
      <c r="E53" s="141">
        <v>-83.05459496466591</v>
      </c>
      <c r="F53" s="141">
        <v>-101.21969586060001</v>
      </c>
      <c r="G53" s="141">
        <v>-104.25223378548434</v>
      </c>
      <c r="H53" s="141">
        <v>-107.37976540525797</v>
      </c>
      <c r="I53" s="141">
        <v>-110.5944472393336</v>
      </c>
      <c r="J53" s="141">
        <v>-113.91698708220648</v>
      </c>
      <c r="K53" s="141">
        <v>-117.33266545124822</v>
      </c>
      <c r="L53" s="141">
        <v>-120.85431694249232</v>
      </c>
      <c r="M53" s="141">
        <v>-124.47931449390376</v>
      </c>
      <c r="N53" s="141">
        <v>-137.3694160726244</v>
      </c>
      <c r="O53" s="141">
        <v>-141.49652652956749</v>
      </c>
      <c r="P53" s="141">
        <v>-145.73892756775462</v>
      </c>
      <c r="Q53" s="141">
        <v>-150.10278869404556</v>
      </c>
      <c r="R53" s="141">
        <v>-154.60405265879916</v>
      </c>
      <c r="S53" s="141">
        <v>-159.2291070642261</v>
      </c>
      <c r="T53" s="141">
        <v>-164.01486838407004</v>
      </c>
      <c r="U53" s="141">
        <v>-168.95831952344031</v>
      </c>
      <c r="V53" s="141">
        <v>-174.04377898202597</v>
      </c>
      <c r="W53" s="141"/>
      <c r="X53" s="141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>
        <f t="shared" si="1"/>
        <v>-2567.3517154283136</v>
      </c>
      <c r="AQ53" s="127">
        <f t="shared" si="2"/>
        <v>31065.348955620091</v>
      </c>
    </row>
    <row r="54" spans="1:43" x14ac:dyDescent="0.2">
      <c r="A54" s="140" t="s">
        <v>44</v>
      </c>
      <c r="B54" s="120">
        <v>1999</v>
      </c>
      <c r="C54" s="141"/>
      <c r="D54" s="141">
        <v>-95.405417045118071</v>
      </c>
      <c r="E54" s="141">
        <v>-83.05459496466591</v>
      </c>
      <c r="F54" s="141">
        <v>-101.21969586060001</v>
      </c>
      <c r="G54" s="141">
        <v>-104.25223378548434</v>
      </c>
      <c r="H54" s="141">
        <v>-107.37976540525797</v>
      </c>
      <c r="I54" s="141">
        <v>-110.5944472393336</v>
      </c>
      <c r="J54" s="141">
        <v>-113.91698708220648</v>
      </c>
      <c r="K54" s="141">
        <v>-117.33266545124822</v>
      </c>
      <c r="L54" s="141">
        <v>-120.85431694249232</v>
      </c>
      <c r="M54" s="141">
        <v>-124.47931449390376</v>
      </c>
      <c r="N54" s="141">
        <v>-137.3694160726244</v>
      </c>
      <c r="O54" s="141">
        <v>-141.49652652956749</v>
      </c>
      <c r="P54" s="141">
        <v>-145.73892756775462</v>
      </c>
      <c r="Q54" s="141">
        <v>-150.10278869404556</v>
      </c>
      <c r="R54" s="141">
        <v>-154.60405265879916</v>
      </c>
      <c r="S54" s="141">
        <v>-159.2291070642261</v>
      </c>
      <c r="T54" s="141">
        <v>-164.01486838407004</v>
      </c>
      <c r="U54" s="141">
        <v>-168.95831952344031</v>
      </c>
      <c r="V54" s="141">
        <v>-174.02224695537302</v>
      </c>
      <c r="W54" s="141">
        <v>-133.419486518311</v>
      </c>
      <c r="X54" s="141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>
        <f t="shared" si="1"/>
        <v>-2607.4451782385222</v>
      </c>
      <c r="AQ54" s="127">
        <f t="shared" si="2"/>
        <v>28457.903777381569</v>
      </c>
    </row>
    <row r="55" spans="1:43" x14ac:dyDescent="0.2">
      <c r="A55" s="140" t="s">
        <v>44</v>
      </c>
      <c r="B55" s="120">
        <v>2000</v>
      </c>
      <c r="C55" s="141"/>
      <c r="D55" s="141">
        <v>-95.405417045118071</v>
      </c>
      <c r="E55" s="141">
        <v>-83.05459496466591</v>
      </c>
      <c r="F55" s="141">
        <v>-101.21969586060001</v>
      </c>
      <c r="G55" s="141">
        <v>-104.25223378548434</v>
      </c>
      <c r="H55" s="141">
        <v>-107.37976540525797</v>
      </c>
      <c r="I55" s="141">
        <v>-110.5944472393336</v>
      </c>
      <c r="J55" s="141">
        <v>-113.91698708220648</v>
      </c>
      <c r="K55" s="141">
        <v>-117.33266545124822</v>
      </c>
      <c r="L55" s="141">
        <v>-120.85431694249232</v>
      </c>
      <c r="M55" s="141">
        <v>-124.47931449390376</v>
      </c>
      <c r="N55" s="141">
        <v>-137.3694160726244</v>
      </c>
      <c r="O55" s="141">
        <v>-141.49652652956749</v>
      </c>
      <c r="P55" s="141">
        <v>-145.73892756775462</v>
      </c>
      <c r="Q55" s="141">
        <v>-150.10278869404556</v>
      </c>
      <c r="R55" s="141">
        <v>-154.60405265879916</v>
      </c>
      <c r="S55" s="141">
        <v>-159.2291070642261</v>
      </c>
      <c r="T55" s="141">
        <v>-164.01486838407004</v>
      </c>
      <c r="U55" s="141">
        <v>-168.95831952344031</v>
      </c>
      <c r="V55" s="141">
        <v>-174.02224695537302</v>
      </c>
      <c r="W55" s="141">
        <v>-133.48658942129057</v>
      </c>
      <c r="X55" s="141">
        <v>-184.66678738933808</v>
      </c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>
        <f t="shared" si="1"/>
        <v>-2792.1790685308401</v>
      </c>
      <c r="AQ55" s="127">
        <f t="shared" si="2"/>
        <v>25665.724708850728</v>
      </c>
    </row>
    <row r="56" spans="1:43" x14ac:dyDescent="0.2">
      <c r="A56" s="140" t="s">
        <v>44</v>
      </c>
      <c r="B56" s="120">
        <v>2001</v>
      </c>
      <c r="C56" s="141"/>
      <c r="D56" s="141">
        <v>-95.405417045118071</v>
      </c>
      <c r="E56" s="141">
        <v>-83.05459496466591</v>
      </c>
      <c r="F56" s="141">
        <v>-101.21969586060001</v>
      </c>
      <c r="G56" s="141">
        <v>-104.25223378548434</v>
      </c>
      <c r="H56" s="141">
        <v>-107.37976540525797</v>
      </c>
      <c r="I56" s="141">
        <v>-110.5944472393336</v>
      </c>
      <c r="J56" s="141">
        <v>-113.91698708220648</v>
      </c>
      <c r="K56" s="141">
        <v>-117.33266545124822</v>
      </c>
      <c r="L56" s="141">
        <v>-120.85431694249232</v>
      </c>
      <c r="M56" s="141">
        <v>-124.47931449390376</v>
      </c>
      <c r="N56" s="141">
        <v>-137.3694160726244</v>
      </c>
      <c r="O56" s="141">
        <v>-141.49652652956749</v>
      </c>
      <c r="P56" s="141">
        <v>-145.73892756775462</v>
      </c>
      <c r="Q56" s="141">
        <v>-150.10278869404556</v>
      </c>
      <c r="R56" s="141">
        <v>-154.60405265879916</v>
      </c>
      <c r="S56" s="141">
        <v>-159.2291070642261</v>
      </c>
      <c r="T56" s="141">
        <v>-164.01486838407004</v>
      </c>
      <c r="U56" s="141">
        <v>-168.95831952344031</v>
      </c>
      <c r="V56" s="141">
        <v>-174.02224695537302</v>
      </c>
      <c r="W56" s="141">
        <v>-133.48658942129057</v>
      </c>
      <c r="X56" s="141">
        <v>-184.61921253381749</v>
      </c>
      <c r="Y56" s="180">
        <v>-189.7027272248171</v>
      </c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>
        <f t="shared" si="1"/>
        <v>-2981.8342209001366</v>
      </c>
      <c r="AQ56" s="127">
        <f t="shared" si="2"/>
        <v>22683.890487950594</v>
      </c>
    </row>
    <row r="57" spans="1:43" x14ac:dyDescent="0.2">
      <c r="A57" s="140" t="s">
        <v>44</v>
      </c>
      <c r="B57" s="120">
        <v>2002</v>
      </c>
      <c r="C57" s="141"/>
      <c r="D57" s="141">
        <v>-95.405417045118071</v>
      </c>
      <c r="E57" s="141">
        <v>-83.05459496466591</v>
      </c>
      <c r="F57" s="141">
        <v>-101.21969586060001</v>
      </c>
      <c r="G57" s="141">
        <v>-104.25223378548434</v>
      </c>
      <c r="H57" s="141">
        <v>-107.37976540525797</v>
      </c>
      <c r="I57" s="141">
        <v>-110.5944472393336</v>
      </c>
      <c r="J57" s="141">
        <v>-113.91698708220648</v>
      </c>
      <c r="K57" s="141">
        <v>-117.33266545124822</v>
      </c>
      <c r="L57" s="141">
        <v>-120.85431694249232</v>
      </c>
      <c r="M57" s="141">
        <v>-124.47931449390376</v>
      </c>
      <c r="N57" s="141">
        <v>-137.3694160726244</v>
      </c>
      <c r="O57" s="141">
        <v>-141.49652652956749</v>
      </c>
      <c r="P57" s="141">
        <v>-145.73892756775462</v>
      </c>
      <c r="Q57" s="141">
        <v>-150.10278869404556</v>
      </c>
      <c r="R57" s="141">
        <v>-154.60405265879916</v>
      </c>
      <c r="S57" s="141">
        <v>-159.2291070642261</v>
      </c>
      <c r="T57" s="141">
        <v>-164.01486838407004</v>
      </c>
      <c r="U57" s="141">
        <v>-168.95831952344031</v>
      </c>
      <c r="V57" s="141">
        <v>-174.02224695537302</v>
      </c>
      <c r="W57" s="141">
        <v>-133.48658942129057</v>
      </c>
      <c r="X57" s="141">
        <v>-184.61921253381749</v>
      </c>
      <c r="Y57" s="127">
        <v>-189.7027272248171</v>
      </c>
      <c r="Z57" s="180">
        <v>-195.86453683688163</v>
      </c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>
        <f t="shared" si="1"/>
        <v>-3177.6987577370182</v>
      </c>
      <c r="AQ57" s="127">
        <f t="shared" si="2"/>
        <v>19506.191730213577</v>
      </c>
    </row>
    <row r="58" spans="1:43" x14ac:dyDescent="0.2">
      <c r="A58" s="140" t="s">
        <v>44</v>
      </c>
      <c r="B58" s="120">
        <v>2003</v>
      </c>
      <c r="C58" s="141"/>
      <c r="D58" s="141">
        <v>-95.405417045118071</v>
      </c>
      <c r="E58" s="141">
        <v>-83.05459496466591</v>
      </c>
      <c r="F58" s="141">
        <v>-101.21969586060001</v>
      </c>
      <c r="G58" s="141">
        <v>-104.25223378548434</v>
      </c>
      <c r="H58" s="141">
        <v>-107.37976540525797</v>
      </c>
      <c r="I58" s="141">
        <v>-110.5944472393336</v>
      </c>
      <c r="J58" s="141">
        <v>-113.91698708220648</v>
      </c>
      <c r="K58" s="141">
        <v>-117.33266545124822</v>
      </c>
      <c r="L58" s="141">
        <v>-120.85431694249232</v>
      </c>
      <c r="M58" s="141">
        <v>-124.47931449390376</v>
      </c>
      <c r="N58" s="141">
        <v>-137.3694160726244</v>
      </c>
      <c r="O58" s="141">
        <v>-141.49652652956749</v>
      </c>
      <c r="P58" s="141">
        <v>-145.73892756775462</v>
      </c>
      <c r="Q58" s="141">
        <v>-150.10278869404556</v>
      </c>
      <c r="R58" s="141">
        <v>-154.60405265879916</v>
      </c>
      <c r="S58" s="141">
        <v>-159.2291070642261</v>
      </c>
      <c r="T58" s="141">
        <v>-164.01486838407004</v>
      </c>
      <c r="U58" s="141">
        <v>-168.95831952344031</v>
      </c>
      <c r="V58" s="141">
        <v>-174.02224695537302</v>
      </c>
      <c r="W58" s="141">
        <v>-133.48658942129057</v>
      </c>
      <c r="X58" s="141">
        <v>-184.61921253381749</v>
      </c>
      <c r="Y58" s="127">
        <v>-189.7027272248171</v>
      </c>
      <c r="Z58" s="127">
        <v>-195.86453683688163</v>
      </c>
      <c r="AA58" s="180">
        <v>-208.46515185575683</v>
      </c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>
        <f t="shared" si="1"/>
        <v>-3386.1639095927749</v>
      </c>
      <c r="AQ58" s="127">
        <f t="shared" si="2"/>
        <v>16120.027820620802</v>
      </c>
    </row>
    <row r="59" spans="1:43" x14ac:dyDescent="0.2">
      <c r="A59" s="140" t="s">
        <v>44</v>
      </c>
      <c r="B59" s="120">
        <v>2004</v>
      </c>
      <c r="C59" s="141"/>
      <c r="D59" s="141">
        <v>-95.405417045118071</v>
      </c>
      <c r="E59" s="141">
        <v>-83.05459496466591</v>
      </c>
      <c r="F59" s="141">
        <v>-101.21969586060001</v>
      </c>
      <c r="G59" s="141">
        <v>-104.25223378548434</v>
      </c>
      <c r="H59" s="141">
        <v>-107.37976540525797</v>
      </c>
      <c r="I59" s="141">
        <v>-110.5944472393336</v>
      </c>
      <c r="J59" s="141">
        <v>-113.91698708220648</v>
      </c>
      <c r="K59" s="141">
        <v>-117.33266545124822</v>
      </c>
      <c r="L59" s="141">
        <v>-120.85431694249232</v>
      </c>
      <c r="M59" s="141">
        <v>-124.47931449390376</v>
      </c>
      <c r="N59" s="141">
        <v>-137.3694160726244</v>
      </c>
      <c r="O59" s="141">
        <v>-141.49652652956749</v>
      </c>
      <c r="P59" s="141">
        <v>-145.73892756775462</v>
      </c>
      <c r="Q59" s="141">
        <v>-150.10278869404556</v>
      </c>
      <c r="R59" s="141">
        <v>-154.60405265879916</v>
      </c>
      <c r="S59" s="141">
        <v>-159.2291070642261</v>
      </c>
      <c r="T59" s="141">
        <v>-164.01486838407004</v>
      </c>
      <c r="U59" s="141">
        <v>-168.95831952344031</v>
      </c>
      <c r="V59" s="141">
        <v>-174.02224695537302</v>
      </c>
      <c r="W59" s="141">
        <v>-133.48658942129057</v>
      </c>
      <c r="X59" s="141">
        <v>-184.61921253381749</v>
      </c>
      <c r="Y59" s="127">
        <v>-189.7027272248171</v>
      </c>
      <c r="Z59" s="127">
        <v>-195.86453683688163</v>
      </c>
      <c r="AA59" s="127">
        <v>-208.46515185575683</v>
      </c>
      <c r="AB59" s="127">
        <v>-1690.5362479849828</v>
      </c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>
        <f t="shared" si="1"/>
        <v>-5076.7001575777576</v>
      </c>
      <c r="AQ59" s="127">
        <f t="shared" si="2"/>
        <v>11043.327663043045</v>
      </c>
    </row>
    <row r="60" spans="1:43" x14ac:dyDescent="0.2">
      <c r="A60" s="140" t="s">
        <v>44</v>
      </c>
      <c r="B60" s="120">
        <v>2005</v>
      </c>
      <c r="C60" s="141"/>
      <c r="D60" s="141"/>
      <c r="E60" s="141">
        <v>-83.05459496466591</v>
      </c>
      <c r="F60" s="141">
        <v>-101.21969586060001</v>
      </c>
      <c r="G60" s="141">
        <v>-104.25223378548434</v>
      </c>
      <c r="H60" s="141">
        <v>-107.37976540525797</v>
      </c>
      <c r="I60" s="141">
        <v>-110.5944472393336</v>
      </c>
      <c r="J60" s="141">
        <v>-113.91698708220648</v>
      </c>
      <c r="K60" s="141">
        <v>-117.33266545124822</v>
      </c>
      <c r="L60" s="141">
        <v>-120.85431694249232</v>
      </c>
      <c r="M60" s="141">
        <v>-124.47931449390376</v>
      </c>
      <c r="N60" s="141">
        <v>-137.3694160726244</v>
      </c>
      <c r="O60" s="141">
        <v>-141.49652652956749</v>
      </c>
      <c r="P60" s="141">
        <v>-145.73892756775462</v>
      </c>
      <c r="Q60" s="141">
        <v>-150.10278869404556</v>
      </c>
      <c r="R60" s="141">
        <v>-154.60405265879916</v>
      </c>
      <c r="S60" s="141">
        <v>-159.2291070642261</v>
      </c>
      <c r="T60" s="141">
        <v>-164.01486838407004</v>
      </c>
      <c r="U60" s="141">
        <v>-168.95831952344031</v>
      </c>
      <c r="V60" s="141">
        <v>-174.02224695537302</v>
      </c>
      <c r="W60" s="141">
        <v>-133.48658942129057</v>
      </c>
      <c r="X60" s="141">
        <v>-184.61921253381749</v>
      </c>
      <c r="Y60" s="127">
        <v>-189.7027272248171</v>
      </c>
      <c r="Z60" s="127">
        <v>-195.86453683688163</v>
      </c>
      <c r="AA60" s="127">
        <v>-208.46515185575683</v>
      </c>
      <c r="AB60" s="127">
        <v>-1690.5362479849828</v>
      </c>
      <c r="AC60" s="127">
        <v>-4900.7005261353561</v>
      </c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>
        <f t="shared" si="1"/>
        <v>-9881.9952666679965</v>
      </c>
      <c r="AQ60" s="127">
        <f t="shared" si="2"/>
        <v>1161.3323963750481</v>
      </c>
    </row>
    <row r="61" spans="1:43" x14ac:dyDescent="0.2">
      <c r="A61" s="142" t="s">
        <v>44</v>
      </c>
      <c r="B61" s="120">
        <v>2006</v>
      </c>
      <c r="C61" s="141"/>
      <c r="D61" s="141"/>
      <c r="E61" s="141"/>
      <c r="F61" s="141">
        <v>-101.21969586060001</v>
      </c>
      <c r="G61" s="141">
        <v>-104.25223378548434</v>
      </c>
      <c r="H61" s="141">
        <v>-107.37976540525797</v>
      </c>
      <c r="I61" s="141">
        <v>-110.5944472393336</v>
      </c>
      <c r="J61" s="141">
        <v>-113.91698708220648</v>
      </c>
      <c r="K61" s="141">
        <v>-117.33266545124822</v>
      </c>
      <c r="L61" s="141">
        <v>-120.85431694249232</v>
      </c>
      <c r="M61" s="141">
        <v>-124.47931449390376</v>
      </c>
      <c r="N61" s="141">
        <v>-137.3694160726244</v>
      </c>
      <c r="O61" s="141">
        <v>-141.49652652956749</v>
      </c>
      <c r="P61" s="141">
        <v>-145.73892756775462</v>
      </c>
      <c r="Q61" s="141">
        <v>-150.10278869404556</v>
      </c>
      <c r="R61" s="141">
        <v>-154.60405265879916</v>
      </c>
      <c r="S61" s="141">
        <v>-159.2291070642261</v>
      </c>
      <c r="T61" s="141">
        <v>-164.01486838407004</v>
      </c>
      <c r="U61" s="141">
        <v>-168.95831952344031</v>
      </c>
      <c r="V61" s="141">
        <v>-174.02224695537302</v>
      </c>
      <c r="W61" s="141">
        <v>-133.48658942129057</v>
      </c>
      <c r="X61" s="141">
        <v>-184.61921253381749</v>
      </c>
      <c r="Y61" s="127">
        <v>-189.7027272248171</v>
      </c>
      <c r="Z61" s="127">
        <v>-195.86453683688163</v>
      </c>
      <c r="AA61" s="127">
        <v>-208.46515185575683</v>
      </c>
      <c r="AB61" s="127">
        <v>-1690.5362479849828</v>
      </c>
      <c r="AC61" s="127">
        <v>-4900.7005261353561</v>
      </c>
      <c r="AD61" s="127">
        <v>-3488.2935839367515</v>
      </c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>
        <f t="shared" si="1"/>
        <v>-13287.234255640082</v>
      </c>
      <c r="AQ61" s="127">
        <f t="shared" si="2"/>
        <v>-12125.901859265034</v>
      </c>
    </row>
    <row r="62" spans="1:43" x14ac:dyDescent="0.2">
      <c r="A62" s="142" t="s">
        <v>44</v>
      </c>
      <c r="B62" s="120">
        <v>2007</v>
      </c>
      <c r="C62" s="141"/>
      <c r="D62" s="141"/>
      <c r="E62" s="141"/>
      <c r="F62" s="141"/>
      <c r="G62" s="141">
        <v>-104.25223378548434</v>
      </c>
      <c r="H62" s="141">
        <v>-107.37976540525797</v>
      </c>
      <c r="I62" s="141">
        <v>-110.5944472393336</v>
      </c>
      <c r="J62" s="141">
        <v>-113.91698708220648</v>
      </c>
      <c r="K62" s="141">
        <v>-117.33266545124822</v>
      </c>
      <c r="L62" s="141">
        <v>-120.85431694249232</v>
      </c>
      <c r="M62" s="141">
        <v>-124.47931449390376</v>
      </c>
      <c r="N62" s="141">
        <v>-137.3694160726244</v>
      </c>
      <c r="O62" s="141">
        <v>-141.49652652956749</v>
      </c>
      <c r="P62" s="141">
        <v>-145.73892756775462</v>
      </c>
      <c r="Q62" s="141">
        <v>-150.10278869404556</v>
      </c>
      <c r="R62" s="141">
        <v>-154.60405265879916</v>
      </c>
      <c r="S62" s="141">
        <v>-159.2291070642261</v>
      </c>
      <c r="T62" s="141">
        <v>-164.01486838407004</v>
      </c>
      <c r="U62" s="141">
        <v>-168.95831952344031</v>
      </c>
      <c r="V62" s="141">
        <v>-174.02224695537302</v>
      </c>
      <c r="W62" s="141">
        <v>-133.48658942129057</v>
      </c>
      <c r="X62" s="141">
        <v>-184.61921253381749</v>
      </c>
      <c r="Y62" s="127">
        <v>-189.7027272248171</v>
      </c>
      <c r="Z62" s="127">
        <v>-195.86453683688163</v>
      </c>
      <c r="AA62" s="127">
        <v>-208.46515185575683</v>
      </c>
      <c r="AB62" s="127">
        <v>-1690.5362479849828</v>
      </c>
      <c r="AC62" s="127">
        <v>-4900.7005261353561</v>
      </c>
      <c r="AD62" s="127">
        <v>-3488.2935839367515</v>
      </c>
      <c r="AE62" s="127">
        <f>-$AE$19/25</f>
        <v>-12346.05469065632</v>
      </c>
      <c r="AF62" s="127">
        <f>-$AF$19/25</f>
        <v>2191.1507999999999</v>
      </c>
      <c r="AG62" s="127"/>
      <c r="AH62" s="127"/>
      <c r="AI62" s="127"/>
      <c r="AJ62" s="127"/>
      <c r="AK62" s="127"/>
      <c r="AL62" s="127"/>
      <c r="AM62" s="127"/>
      <c r="AN62" s="127"/>
      <c r="AO62" s="127"/>
      <c r="AP62" s="127">
        <f t="shared" si="1"/>
        <v>-23340.918450435802</v>
      </c>
      <c r="AQ62" s="127">
        <f t="shared" si="2"/>
        <v>-35466.820309700837</v>
      </c>
    </row>
    <row r="63" spans="1:43" x14ac:dyDescent="0.2">
      <c r="A63" s="142" t="s">
        <v>44</v>
      </c>
      <c r="B63" s="120">
        <v>2008</v>
      </c>
      <c r="C63" s="141"/>
      <c r="D63" s="141"/>
      <c r="E63" s="141"/>
      <c r="F63" s="141"/>
      <c r="G63" s="141"/>
      <c r="H63" s="141">
        <v>-107.37976540525797</v>
      </c>
      <c r="I63" s="141">
        <v>-110.5944472393336</v>
      </c>
      <c r="J63" s="141">
        <v>-113.91698708220648</v>
      </c>
      <c r="K63" s="141">
        <v>-117.33266545124822</v>
      </c>
      <c r="L63" s="141">
        <v>-120.85431694249232</v>
      </c>
      <c r="M63" s="141">
        <v>-124.47931449390376</v>
      </c>
      <c r="N63" s="141">
        <v>-137.3694160726244</v>
      </c>
      <c r="O63" s="141">
        <v>-141.49652652956749</v>
      </c>
      <c r="P63" s="141">
        <v>-145.73892756775462</v>
      </c>
      <c r="Q63" s="141">
        <v>-150.10278869404556</v>
      </c>
      <c r="R63" s="141">
        <v>-154.60405265879916</v>
      </c>
      <c r="S63" s="141">
        <v>-159.2291070642261</v>
      </c>
      <c r="T63" s="141">
        <v>-164.01486838407004</v>
      </c>
      <c r="U63" s="141">
        <v>-168.95831952344031</v>
      </c>
      <c r="V63" s="141">
        <v>-174.02224695537302</v>
      </c>
      <c r="W63" s="141">
        <v>-133.48658942129057</v>
      </c>
      <c r="X63" s="141">
        <v>-184.61921253381749</v>
      </c>
      <c r="Y63" s="127">
        <v>-189.7027272248171</v>
      </c>
      <c r="Z63" s="127">
        <v>-195.86453683688163</v>
      </c>
      <c r="AA63" s="127">
        <v>-208.46515185575683</v>
      </c>
      <c r="AB63" s="127">
        <v>-1690.5362479849828</v>
      </c>
      <c r="AC63" s="127">
        <v>-4900.7005261353561</v>
      </c>
      <c r="AD63" s="127">
        <v>-3488.2935839367515</v>
      </c>
      <c r="AE63" s="127">
        <f t="shared" ref="AE63:AE67" si="3">-$AE$19/25</f>
        <v>-12346.05469065632</v>
      </c>
      <c r="AF63" s="127">
        <f t="shared" ref="AF63:AF67" si="4">-$AF$19/25</f>
        <v>2191.1507999999999</v>
      </c>
      <c r="AG63" s="127">
        <f>-$AG$19/25</f>
        <v>-11941.4161370368</v>
      </c>
      <c r="AH63" s="127">
        <f>-$AH$19/25</f>
        <v>1091.0675999999999</v>
      </c>
      <c r="AI63" s="127"/>
      <c r="AJ63" s="127"/>
      <c r="AK63" s="127"/>
      <c r="AL63" s="127"/>
      <c r="AM63" s="127"/>
      <c r="AN63" s="127"/>
      <c r="AO63" s="127"/>
      <c r="AP63" s="127">
        <f t="shared" si="1"/>
        <v>-34087.014753687115</v>
      </c>
      <c r="AQ63" s="127">
        <f t="shared" si="2"/>
        <v>-69553.83506338796</v>
      </c>
    </row>
    <row r="64" spans="1:43" x14ac:dyDescent="0.2">
      <c r="A64" s="142" t="s">
        <v>44</v>
      </c>
      <c r="B64" s="120">
        <v>2009</v>
      </c>
      <c r="C64" s="141"/>
      <c r="D64" s="141"/>
      <c r="E64" s="141"/>
      <c r="F64" s="141"/>
      <c r="G64" s="141"/>
      <c r="H64" s="141">
        <v>-107.37976540525797</v>
      </c>
      <c r="I64" s="141">
        <v>-110.5944472393336</v>
      </c>
      <c r="J64" s="141">
        <v>-113.91698708220648</v>
      </c>
      <c r="K64" s="141">
        <v>-117.33266545124822</v>
      </c>
      <c r="L64" s="141">
        <v>-120.85431694249232</v>
      </c>
      <c r="M64" s="141">
        <v>-124.47931449390376</v>
      </c>
      <c r="N64" s="141">
        <v>-137.3694160726244</v>
      </c>
      <c r="O64" s="141">
        <v>-141.49652652956749</v>
      </c>
      <c r="P64" s="141">
        <v>-145.73892756775462</v>
      </c>
      <c r="Q64" s="141">
        <v>-150.10278869404556</v>
      </c>
      <c r="R64" s="141">
        <v>-154.60405265879916</v>
      </c>
      <c r="S64" s="141">
        <v>-159.2291070642261</v>
      </c>
      <c r="T64" s="141">
        <v>-164.01486838407004</v>
      </c>
      <c r="U64" s="141">
        <v>-168.95831952344031</v>
      </c>
      <c r="V64" s="141">
        <v>-174.02224695537302</v>
      </c>
      <c r="W64" s="141">
        <v>-133.48658942129057</v>
      </c>
      <c r="X64" s="141">
        <v>-184.61921253381749</v>
      </c>
      <c r="Y64" s="127">
        <v>-189.7027272248171</v>
      </c>
      <c r="Z64" s="127">
        <v>-195.86453683688163</v>
      </c>
      <c r="AA64" s="127">
        <v>-208.46515185575683</v>
      </c>
      <c r="AB64" s="127">
        <v>-1690.5362479849828</v>
      </c>
      <c r="AC64" s="127">
        <v>-4900.7005261353561</v>
      </c>
      <c r="AD64" s="127">
        <v>-3488.2935839367515</v>
      </c>
      <c r="AE64" s="127">
        <f t="shared" si="3"/>
        <v>-12346.05469065632</v>
      </c>
      <c r="AF64" s="127">
        <f t="shared" si="4"/>
        <v>2191.1507999999999</v>
      </c>
      <c r="AG64" s="127">
        <v>-10850.348662096821</v>
      </c>
      <c r="AH64" s="127">
        <f t="shared" ref="AH64:AH67" si="5">-$AH$19/25</f>
        <v>1091.0675999999999</v>
      </c>
      <c r="AI64" s="127">
        <v>-12232.143850759274</v>
      </c>
      <c r="AJ64" s="127"/>
      <c r="AK64" s="127"/>
      <c r="AL64" s="127"/>
      <c r="AM64" s="127"/>
      <c r="AN64" s="127"/>
      <c r="AO64" s="127"/>
      <c r="AP64" s="127">
        <f t="shared" si="1"/>
        <v>-45228.091129506414</v>
      </c>
      <c r="AQ64" s="127">
        <f t="shared" si="2"/>
        <v>-114781.92619289437</v>
      </c>
    </row>
    <row r="65" spans="1:44" x14ac:dyDescent="0.2">
      <c r="A65" s="142" t="s">
        <v>44</v>
      </c>
      <c r="B65" s="120">
        <v>2010</v>
      </c>
      <c r="C65" s="141">
        <v>-72201.325711208861</v>
      </c>
      <c r="D65" s="141">
        <v>16492.193330921622</v>
      </c>
      <c r="E65" s="141">
        <v>-76.065489058282196</v>
      </c>
      <c r="F65" s="141"/>
      <c r="G65" s="141"/>
      <c r="H65" s="141">
        <v>107.37976540525797</v>
      </c>
      <c r="I65" s="141"/>
      <c r="J65" s="141">
        <v>-113.91698708220648</v>
      </c>
      <c r="K65" s="141">
        <v>-117.33266545124822</v>
      </c>
      <c r="L65" s="141">
        <v>-120.85431694249232</v>
      </c>
      <c r="M65" s="141">
        <v>-124.47931449390376</v>
      </c>
      <c r="N65" s="141">
        <v>-137.3694160726244</v>
      </c>
      <c r="O65" s="141">
        <v>-141.49652652956749</v>
      </c>
      <c r="P65" s="141">
        <v>-145.73892756775462</v>
      </c>
      <c r="Q65" s="141">
        <v>-150.10278869404556</v>
      </c>
      <c r="R65" s="141">
        <v>-154.60405265879916</v>
      </c>
      <c r="S65" s="141">
        <v>-159.2291070642261</v>
      </c>
      <c r="T65" s="141">
        <v>-164.01486838407004</v>
      </c>
      <c r="U65" s="141">
        <v>-168.95831952344031</v>
      </c>
      <c r="V65" s="141">
        <v>-174.02224695537302</v>
      </c>
      <c r="W65" s="141">
        <v>-133.48658942129057</v>
      </c>
      <c r="X65" s="141">
        <v>-184.61921253381749</v>
      </c>
      <c r="Y65" s="127">
        <v>-189.7027272248171</v>
      </c>
      <c r="Z65" s="127">
        <v>-195.86453683688163</v>
      </c>
      <c r="AA65" s="127">
        <v>-208.46515185575683</v>
      </c>
      <c r="AB65" s="127">
        <v>-1690.5362479849828</v>
      </c>
      <c r="AC65" s="127">
        <v>-4900.7005261353561</v>
      </c>
      <c r="AD65" s="127">
        <v>-3488.2935839367515</v>
      </c>
      <c r="AE65" s="127">
        <f t="shared" si="3"/>
        <v>-12346.05469065632</v>
      </c>
      <c r="AF65" s="127">
        <f t="shared" si="4"/>
        <v>2191.1507999999999</v>
      </c>
      <c r="AG65" s="127">
        <v>-10850.348662096821</v>
      </c>
      <c r="AH65" s="127">
        <f t="shared" si="5"/>
        <v>1091.0675999999999</v>
      </c>
      <c r="AI65" s="127">
        <v>-12232.031043746261</v>
      </c>
      <c r="AJ65" s="127">
        <v>-2087.5852136104827</v>
      </c>
      <c r="AK65" s="127"/>
      <c r="AL65" s="127"/>
      <c r="AM65" s="127"/>
      <c r="AN65" s="127"/>
      <c r="AO65" s="127"/>
      <c r="AP65" s="127">
        <f t="shared" si="1"/>
        <v>-102775.40742739954</v>
      </c>
      <c r="AQ65" s="127">
        <f t="shared" si="2"/>
        <v>-217557.33362029391</v>
      </c>
    </row>
    <row r="66" spans="1:44" x14ac:dyDescent="0.2">
      <c r="A66" s="142" t="s">
        <v>44</v>
      </c>
      <c r="B66" s="120">
        <v>2011</v>
      </c>
      <c r="C66" s="141"/>
      <c r="D66" s="141"/>
      <c r="E66" s="141"/>
      <c r="F66" s="141"/>
      <c r="G66" s="141"/>
      <c r="H66" s="141"/>
      <c r="I66" s="141"/>
      <c r="J66" s="141"/>
      <c r="K66" s="141">
        <v>-117.33266545124822</v>
      </c>
      <c r="L66" s="141">
        <v>-120.85431694249232</v>
      </c>
      <c r="M66" s="141">
        <v>-124.47931449390376</v>
      </c>
      <c r="N66" s="141">
        <v>-137.3694160726244</v>
      </c>
      <c r="O66" s="141">
        <v>-141.49652652956749</v>
      </c>
      <c r="P66" s="141">
        <v>-145.73892756775462</v>
      </c>
      <c r="Q66" s="141">
        <v>-150.10278869404556</v>
      </c>
      <c r="R66" s="141">
        <v>-154.60405265879916</v>
      </c>
      <c r="S66" s="141">
        <v>-159.2291070642261</v>
      </c>
      <c r="T66" s="141">
        <v>-164.01486838407004</v>
      </c>
      <c r="U66" s="141">
        <v>-168.95831952344031</v>
      </c>
      <c r="V66" s="141">
        <v>-174.02224695537302</v>
      </c>
      <c r="W66" s="141">
        <v>-133.48658942129057</v>
      </c>
      <c r="X66" s="141">
        <v>-184.61921253381749</v>
      </c>
      <c r="Y66" s="127">
        <v>-189.7027272248171</v>
      </c>
      <c r="Z66" s="127">
        <v>-195.86453683688163</v>
      </c>
      <c r="AA66" s="127">
        <v>-208.46515185575683</v>
      </c>
      <c r="AB66" s="127">
        <v>-1690.5362479849828</v>
      </c>
      <c r="AC66" s="127">
        <v>-4900.7005261353561</v>
      </c>
      <c r="AD66" s="127">
        <v>-3488.2935839367515</v>
      </c>
      <c r="AE66" s="127">
        <f t="shared" si="3"/>
        <v>-12346.05469065632</v>
      </c>
      <c r="AF66" s="127">
        <f t="shared" si="4"/>
        <v>2191.1507999999999</v>
      </c>
      <c r="AG66" s="127">
        <v>-10850.348662096821</v>
      </c>
      <c r="AH66" s="127">
        <f t="shared" si="5"/>
        <v>1091.0675999999999</v>
      </c>
      <c r="AI66" s="127">
        <v>-12232.031043746261</v>
      </c>
      <c r="AJ66" s="127">
        <v>-4175.1704272209654</v>
      </c>
      <c r="AK66" s="127">
        <v>-2208.7103472547797</v>
      </c>
      <c r="AL66" s="127"/>
      <c r="AM66" s="127"/>
      <c r="AN66" s="127"/>
      <c r="AO66" s="127"/>
      <c r="AP66" s="127">
        <f t="shared" si="1"/>
        <v>-51279.967897242357</v>
      </c>
      <c r="AQ66" s="127">
        <f t="shared" si="2"/>
        <v>-268837.30151753628</v>
      </c>
    </row>
    <row r="67" spans="1:44" x14ac:dyDescent="0.2">
      <c r="A67" s="143" t="s">
        <v>44</v>
      </c>
      <c r="B67" s="144">
        <v>2012</v>
      </c>
      <c r="C67" s="145"/>
      <c r="D67" s="145"/>
      <c r="E67" s="145"/>
      <c r="F67" s="145"/>
      <c r="G67" s="145"/>
      <c r="H67" s="145"/>
      <c r="I67" s="145"/>
      <c r="J67" s="145"/>
      <c r="K67" s="145"/>
      <c r="L67" s="145">
        <v>-120.85431694249232</v>
      </c>
      <c r="M67" s="145">
        <v>-124.47931449390376</v>
      </c>
      <c r="N67" s="145">
        <v>-137.3694160726244</v>
      </c>
      <c r="O67" s="145">
        <v>-141.49652652956749</v>
      </c>
      <c r="P67" s="145">
        <v>-145.73892756775462</v>
      </c>
      <c r="Q67" s="145">
        <v>-150.10278869404556</v>
      </c>
      <c r="R67" s="145">
        <v>-154.60405265879916</v>
      </c>
      <c r="S67" s="145">
        <v>-159.2291070642261</v>
      </c>
      <c r="T67" s="145">
        <v>-164.01486838407004</v>
      </c>
      <c r="U67" s="145">
        <v>-168.95831952344031</v>
      </c>
      <c r="V67" s="145">
        <v>-174.02224695537302</v>
      </c>
      <c r="W67" s="145">
        <v>-228.81971245301355</v>
      </c>
      <c r="X67" s="145">
        <v>-184.61921253381749</v>
      </c>
      <c r="Y67" s="146">
        <v>-189.7027272248171</v>
      </c>
      <c r="Z67" s="146">
        <v>-195.86453683688163</v>
      </c>
      <c r="AA67" s="146">
        <v>-208.46515185575683</v>
      </c>
      <c r="AB67" s="146">
        <v>-1690.5362479849828</v>
      </c>
      <c r="AC67" s="146">
        <v>-4900.7005261353561</v>
      </c>
      <c r="AD67" s="146">
        <v>-3488.2935839367515</v>
      </c>
      <c r="AE67" s="127">
        <f t="shared" si="3"/>
        <v>-12346.05469065632</v>
      </c>
      <c r="AF67" s="127">
        <f t="shared" si="4"/>
        <v>2191.1507999999999</v>
      </c>
      <c r="AG67" s="146">
        <v>-10850.348662096821</v>
      </c>
      <c r="AH67" s="127">
        <f t="shared" si="5"/>
        <v>1091.0675999999999</v>
      </c>
      <c r="AI67" s="146">
        <v>-12232.167599604118</v>
      </c>
      <c r="AJ67" s="146">
        <v>-4175.1704272209654</v>
      </c>
      <c r="AK67" s="146">
        <v>-4417.4206945095593</v>
      </c>
      <c r="AL67" s="146">
        <v>-4002.0814188672002</v>
      </c>
      <c r="AM67" s="146"/>
      <c r="AN67" s="146"/>
      <c r="AO67" s="146"/>
      <c r="AP67" s="147">
        <f>SUM(C67:AO67)</f>
        <v>-57468.896676802666</v>
      </c>
      <c r="AQ67" s="146">
        <f t="shared" si="2"/>
        <v>-326306.19819433894</v>
      </c>
      <c r="AR67" s="127"/>
    </row>
    <row r="68" spans="1:44" ht="14.25" x14ac:dyDescent="0.2">
      <c r="A68" s="148" t="s">
        <v>53</v>
      </c>
      <c r="C68" s="149">
        <f>SUM(C34:C67)</f>
        <v>-2315.668762624482</v>
      </c>
      <c r="D68" s="149">
        <f t="shared" ref="D68:AP68" si="6">SUM(D34:D67)</f>
        <v>-2385.1388255031961</v>
      </c>
      <c r="E68" s="149">
        <f t="shared" si="6"/>
        <v>-2456.6929902683055</v>
      </c>
      <c r="F68" s="149">
        <f t="shared" si="6"/>
        <v>-2530.3937799763548</v>
      </c>
      <c r="G68" s="149">
        <f t="shared" si="6"/>
        <v>-2606.3055933756455</v>
      </c>
      <c r="H68" s="149">
        <f t="shared" si="6"/>
        <v>-2684.4947611769144</v>
      </c>
      <c r="I68" s="149">
        <f t="shared" si="6"/>
        <v>-2765.0296040122225</v>
      </c>
      <c r="J68" s="149">
        <f t="shared" si="6"/>
        <v>-2847.9804921325899</v>
      </c>
      <c r="K68" s="149">
        <f t="shared" si="6"/>
        <v>-2933.4199068965686</v>
      </c>
      <c r="L68" s="149">
        <f t="shared" si="6"/>
        <v>-3021.4225041034651</v>
      </c>
      <c r="M68" s="149">
        <f t="shared" si="6"/>
        <v>-2987.5858647326659</v>
      </c>
      <c r="N68" s="149">
        <f t="shared" si="6"/>
        <v>-3159.6473835012157</v>
      </c>
      <c r="O68" s="149">
        <f t="shared" si="6"/>
        <v>-3112.928222527154</v>
      </c>
      <c r="P68" s="149">
        <f t="shared" si="6"/>
        <v>-3060.5846259083164</v>
      </c>
      <c r="Q68" s="149">
        <f t="shared" si="6"/>
        <v>-3002.3326027944863</v>
      </c>
      <c r="R68" s="149">
        <f t="shared" si="6"/>
        <v>-2937.8076266998601</v>
      </c>
      <c r="S68" s="149">
        <f t="shared" si="6"/>
        <v>-2866.7911514826524</v>
      </c>
      <c r="T68" s="149">
        <f t="shared" si="6"/>
        <v>-2788.7178008876408</v>
      </c>
      <c r="U68" s="149">
        <f t="shared" si="6"/>
        <v>-2703.2369746880454</v>
      </c>
      <c r="V68" s="149">
        <f t="shared" si="6"/>
        <v>-2610.355236357248</v>
      </c>
      <c r="W68" s="149">
        <f t="shared" si="6"/>
        <v>-1964.0782720268112</v>
      </c>
      <c r="X68" s="149">
        <f t="shared" si="6"/>
        <v>-2400.0973377951482</v>
      </c>
      <c r="Y68" s="149">
        <f t="shared" si="6"/>
        <v>-2276.4327266978053</v>
      </c>
      <c r="Z68" s="149">
        <f t="shared" si="6"/>
        <v>-2154.509905205698</v>
      </c>
      <c r="AA68" s="149">
        <f t="shared" si="6"/>
        <v>-2084.6515185575681</v>
      </c>
      <c r="AB68" s="149">
        <f t="shared" si="6"/>
        <v>-15214.826231864845</v>
      </c>
      <c r="AC68" s="149">
        <f t="shared" si="6"/>
        <v>-39205.604209082849</v>
      </c>
      <c r="AD68" s="149">
        <f t="shared" si="6"/>
        <v>-24418.055087557263</v>
      </c>
      <c r="AE68" s="149">
        <f t="shared" si="6"/>
        <v>-74076.328143937921</v>
      </c>
      <c r="AF68" s="149">
        <f t="shared" ref="AF68:AH68" si="7">SUM(AF34:AF67)</f>
        <v>13146.904799999998</v>
      </c>
      <c r="AG68" s="149">
        <f t="shared" si="7"/>
        <v>-55342.810785424081</v>
      </c>
      <c r="AH68" s="149">
        <f t="shared" si="7"/>
        <v>5455.3379999999997</v>
      </c>
      <c r="AI68" s="149">
        <f t="shared" si="6"/>
        <v>-48928.373537855914</v>
      </c>
      <c r="AJ68" s="149">
        <f t="shared" si="6"/>
        <v>-10437.926068052413</v>
      </c>
      <c r="AK68" s="149">
        <f t="shared" si="6"/>
        <v>-6626.131041764339</v>
      </c>
      <c r="AL68" s="149">
        <f t="shared" si="6"/>
        <v>-4002.0814188672002</v>
      </c>
      <c r="AM68" s="149">
        <f t="shared" si="6"/>
        <v>0</v>
      </c>
      <c r="AN68" s="149"/>
      <c r="AO68" s="149"/>
      <c r="AP68" s="149">
        <f t="shared" si="6"/>
        <v>-326306.19819433894</v>
      </c>
      <c r="AQ68" s="133"/>
      <c r="AR68" s="127"/>
    </row>
    <row r="69" spans="1:44" ht="14.25" x14ac:dyDescent="0.2">
      <c r="A69" s="148" t="s">
        <v>54</v>
      </c>
      <c r="C69" s="149">
        <f>C19+C68</f>
        <v>-7.2759576141834259E-12</v>
      </c>
      <c r="D69" s="149">
        <f t="shared" ref="D69:AP69" si="8">D19+D68</f>
        <v>1.2732925824820995E-11</v>
      </c>
      <c r="E69" s="149">
        <f t="shared" si="8"/>
        <v>0</v>
      </c>
      <c r="F69" s="149">
        <f t="shared" si="8"/>
        <v>0</v>
      </c>
      <c r="G69" s="149">
        <f t="shared" si="8"/>
        <v>0</v>
      </c>
      <c r="H69" s="149">
        <f t="shared" si="8"/>
        <v>0</v>
      </c>
      <c r="I69" s="149">
        <f t="shared" si="8"/>
        <v>0</v>
      </c>
      <c r="J69" s="149">
        <f t="shared" si="8"/>
        <v>0</v>
      </c>
      <c r="K69" s="149">
        <f t="shared" si="8"/>
        <v>0</v>
      </c>
      <c r="L69" s="149">
        <f t="shared" si="8"/>
        <v>0</v>
      </c>
      <c r="M69" s="149">
        <f t="shared" si="8"/>
        <v>124.47931449390262</v>
      </c>
      <c r="N69" s="149">
        <f t="shared" si="8"/>
        <v>274.73883214524767</v>
      </c>
      <c r="O69" s="149">
        <f t="shared" si="8"/>
        <v>424.48957958870369</v>
      </c>
      <c r="P69" s="149">
        <f t="shared" si="8"/>
        <v>582.95571027101732</v>
      </c>
      <c r="Q69" s="149">
        <f t="shared" si="8"/>
        <v>750.51394347022733</v>
      </c>
      <c r="R69" s="149">
        <f t="shared" si="8"/>
        <v>927.62431595279531</v>
      </c>
      <c r="S69" s="149">
        <f t="shared" si="8"/>
        <v>1114.6037494495827</v>
      </c>
      <c r="T69" s="149">
        <f t="shared" si="8"/>
        <v>1312.1189470725612</v>
      </c>
      <c r="U69" s="149">
        <f t="shared" si="8"/>
        <v>1520.624875710962</v>
      </c>
      <c r="V69" s="149">
        <f t="shared" si="8"/>
        <v>1740.2224695537307</v>
      </c>
      <c r="W69" s="149">
        <f t="shared" si="8"/>
        <v>2517.0167650614962</v>
      </c>
      <c r="X69" s="149">
        <f t="shared" si="8"/>
        <v>2215.4305504058098</v>
      </c>
      <c r="Y69" s="149">
        <f t="shared" si="8"/>
        <v>2477.5609981491816</v>
      </c>
      <c r="Z69" s="149">
        <f t="shared" si="8"/>
        <v>2742.1036313866985</v>
      </c>
      <c r="AA69" s="149">
        <f t="shared" si="8"/>
        <v>3126.9774888889397</v>
      </c>
      <c r="AB69" s="149">
        <f t="shared" si="8"/>
        <v>27048.582906193424</v>
      </c>
      <c r="AC69" s="149">
        <f t="shared" si="8"/>
        <v>83311.924989363702</v>
      </c>
      <c r="AD69" s="149">
        <f t="shared" si="8"/>
        <v>62789.279274384491</v>
      </c>
      <c r="AE69" s="149">
        <f t="shared" si="8"/>
        <v>234575.03912247007</v>
      </c>
      <c r="AF69" s="149">
        <f t="shared" ref="AF69:AH69" si="9">AF19+AF68</f>
        <v>-41631.8652</v>
      </c>
      <c r="AG69" s="149">
        <f t="shared" si="9"/>
        <v>243192.59264049592</v>
      </c>
      <c r="AH69" s="149">
        <f t="shared" si="9"/>
        <v>-21821.351999999999</v>
      </c>
      <c r="AI69" s="149">
        <f t="shared" si="8"/>
        <v>256875.66653766396</v>
      </c>
      <c r="AJ69" s="149">
        <f t="shared" si="8"/>
        <v>93941.335295147568</v>
      </c>
      <c r="AK69" s="149">
        <f t="shared" si="8"/>
        <v>103809.38182543563</v>
      </c>
      <c r="AL69" s="149">
        <f t="shared" si="8"/>
        <v>196101.98952449282</v>
      </c>
      <c r="AM69" s="149">
        <f t="shared" si="8"/>
        <v>340329.58999999973</v>
      </c>
      <c r="AN69" s="149">
        <f t="shared" si="8"/>
        <v>30398.879999999888</v>
      </c>
      <c r="AO69" s="149">
        <f t="shared" si="8"/>
        <v>30162.399999999907</v>
      </c>
      <c r="AP69" s="149">
        <f t="shared" si="8"/>
        <v>1660934.9060872479</v>
      </c>
      <c r="AQ69" s="133"/>
      <c r="AR69" s="127"/>
    </row>
    <row r="70" spans="1:44" ht="14.25" x14ac:dyDescent="0.2">
      <c r="A70" s="148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37"/>
      <c r="AQ70" s="133"/>
      <c r="AR70" s="127"/>
    </row>
    <row r="71" spans="1:44" ht="14.25" x14ac:dyDescent="0.2">
      <c r="A71" s="148" t="s">
        <v>55</v>
      </c>
      <c r="C71" s="141">
        <v>25</v>
      </c>
      <c r="D71" s="141">
        <v>25</v>
      </c>
      <c r="E71" s="141">
        <v>25</v>
      </c>
      <c r="F71" s="141">
        <v>25</v>
      </c>
      <c r="G71" s="141">
        <v>25</v>
      </c>
      <c r="H71" s="141">
        <v>25</v>
      </c>
      <c r="I71" s="141">
        <v>25</v>
      </c>
      <c r="J71" s="141">
        <v>25</v>
      </c>
      <c r="K71" s="141">
        <v>25</v>
      </c>
      <c r="L71" s="141">
        <v>25</v>
      </c>
      <c r="M71" s="141">
        <v>25</v>
      </c>
      <c r="N71" s="141">
        <v>25</v>
      </c>
      <c r="O71" s="141">
        <v>25</v>
      </c>
      <c r="P71" s="141">
        <v>25</v>
      </c>
      <c r="Q71" s="141">
        <v>25</v>
      </c>
      <c r="R71" s="141">
        <v>25</v>
      </c>
      <c r="S71" s="141">
        <v>25</v>
      </c>
      <c r="T71" s="141">
        <v>25</v>
      </c>
      <c r="U71" s="141">
        <v>25</v>
      </c>
      <c r="V71" s="141">
        <v>25</v>
      </c>
      <c r="W71" s="141">
        <v>25</v>
      </c>
      <c r="X71" s="141">
        <v>25</v>
      </c>
      <c r="Y71" s="141">
        <v>25</v>
      </c>
      <c r="Z71" s="141">
        <v>25</v>
      </c>
      <c r="AA71" s="141">
        <v>25</v>
      </c>
      <c r="AB71" s="141">
        <v>25</v>
      </c>
      <c r="AC71" s="141">
        <v>25</v>
      </c>
      <c r="AD71" s="141">
        <v>25</v>
      </c>
      <c r="AE71" s="141">
        <v>25</v>
      </c>
      <c r="AF71" s="141">
        <v>25</v>
      </c>
      <c r="AG71" s="141">
        <v>25</v>
      </c>
      <c r="AH71" s="141">
        <v>25</v>
      </c>
      <c r="AI71" s="141">
        <v>25</v>
      </c>
      <c r="AJ71" s="141">
        <v>25</v>
      </c>
      <c r="AK71" s="141">
        <v>25</v>
      </c>
      <c r="AL71" s="141">
        <v>25</v>
      </c>
      <c r="AM71" s="141">
        <v>25</v>
      </c>
      <c r="AN71" s="141"/>
      <c r="AO71" s="141"/>
      <c r="AP71" s="137"/>
      <c r="AQ71" s="133"/>
      <c r="AR71" s="127"/>
    </row>
    <row r="72" spans="1:44" ht="14.25" x14ac:dyDescent="0.2">
      <c r="A72" s="148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37"/>
      <c r="AQ72" s="133"/>
      <c r="AR72" s="127"/>
    </row>
    <row r="73" spans="1:44" ht="14.25" x14ac:dyDescent="0.2">
      <c r="A73" s="148" t="s">
        <v>56</v>
      </c>
      <c r="C73" s="141">
        <v>25</v>
      </c>
      <c r="D73" s="141">
        <v>25</v>
      </c>
      <c r="E73" s="141">
        <v>25</v>
      </c>
      <c r="F73" s="141">
        <v>25</v>
      </c>
      <c r="G73" s="141">
        <v>25</v>
      </c>
      <c r="H73" s="141">
        <v>25</v>
      </c>
      <c r="I73" s="141">
        <v>25</v>
      </c>
      <c r="J73" s="141">
        <v>25</v>
      </c>
      <c r="K73" s="141">
        <v>25</v>
      </c>
      <c r="L73" s="141">
        <v>25</v>
      </c>
      <c r="M73" s="141">
        <v>24</v>
      </c>
      <c r="N73" s="141">
        <v>23</v>
      </c>
      <c r="O73" s="141">
        <v>22</v>
      </c>
      <c r="P73" s="141">
        <v>21</v>
      </c>
      <c r="Q73" s="141">
        <v>20</v>
      </c>
      <c r="R73" s="141">
        <v>19</v>
      </c>
      <c r="S73" s="141">
        <v>18</v>
      </c>
      <c r="T73" s="141">
        <v>17</v>
      </c>
      <c r="U73" s="141">
        <v>16</v>
      </c>
      <c r="V73" s="141">
        <v>15</v>
      </c>
      <c r="W73" s="141">
        <v>14</v>
      </c>
      <c r="X73" s="141">
        <v>13</v>
      </c>
      <c r="Y73" s="127">
        <v>12</v>
      </c>
      <c r="Z73" s="127">
        <v>11</v>
      </c>
      <c r="AA73" s="127">
        <v>10</v>
      </c>
      <c r="AB73" s="127">
        <v>9</v>
      </c>
      <c r="AC73" s="127">
        <v>8</v>
      </c>
      <c r="AD73" s="127">
        <v>7</v>
      </c>
      <c r="AE73" s="127">
        <v>6</v>
      </c>
      <c r="AF73" s="127">
        <v>6</v>
      </c>
      <c r="AG73" s="127">
        <v>5</v>
      </c>
      <c r="AH73" s="127">
        <v>5</v>
      </c>
      <c r="AI73" s="127">
        <v>4</v>
      </c>
      <c r="AJ73" s="127">
        <v>2.5</v>
      </c>
      <c r="AK73" s="127">
        <v>1.5</v>
      </c>
      <c r="AL73" s="127">
        <v>0.5</v>
      </c>
      <c r="AM73" s="127">
        <v>0</v>
      </c>
      <c r="AN73" s="127"/>
      <c r="AO73" s="127"/>
      <c r="AP73" s="137"/>
      <c r="AQ73" s="133"/>
      <c r="AR73" s="127"/>
    </row>
    <row r="74" spans="1:44" ht="14.25" x14ac:dyDescent="0.2">
      <c r="A74" s="148" t="s">
        <v>57</v>
      </c>
      <c r="C74" s="149">
        <f>C71-C73</f>
        <v>0</v>
      </c>
      <c r="D74" s="149">
        <f t="shared" ref="D74:AM74" si="10">D71-D73</f>
        <v>0</v>
      </c>
      <c r="E74" s="149">
        <f t="shared" si="10"/>
        <v>0</v>
      </c>
      <c r="F74" s="149">
        <f t="shared" si="10"/>
        <v>0</v>
      </c>
      <c r="G74" s="149">
        <f t="shared" si="10"/>
        <v>0</v>
      </c>
      <c r="H74" s="149">
        <f t="shared" si="10"/>
        <v>0</v>
      </c>
      <c r="I74" s="149">
        <f t="shared" si="10"/>
        <v>0</v>
      </c>
      <c r="J74" s="149">
        <f t="shared" si="10"/>
        <v>0</v>
      </c>
      <c r="K74" s="149">
        <f t="shared" si="10"/>
        <v>0</v>
      </c>
      <c r="L74" s="149">
        <f t="shared" si="10"/>
        <v>0</v>
      </c>
      <c r="M74" s="149">
        <f t="shared" si="10"/>
        <v>1</v>
      </c>
      <c r="N74" s="149">
        <f t="shared" si="10"/>
        <v>2</v>
      </c>
      <c r="O74" s="149">
        <f t="shared" si="10"/>
        <v>3</v>
      </c>
      <c r="P74" s="149">
        <f t="shared" si="10"/>
        <v>4</v>
      </c>
      <c r="Q74" s="149">
        <f t="shared" si="10"/>
        <v>5</v>
      </c>
      <c r="R74" s="149">
        <f t="shared" si="10"/>
        <v>6</v>
      </c>
      <c r="S74" s="149">
        <f t="shared" si="10"/>
        <v>7</v>
      </c>
      <c r="T74" s="149">
        <f t="shared" si="10"/>
        <v>8</v>
      </c>
      <c r="U74" s="149">
        <f t="shared" si="10"/>
        <v>9</v>
      </c>
      <c r="V74" s="149">
        <f t="shared" si="10"/>
        <v>10</v>
      </c>
      <c r="W74" s="149">
        <f t="shared" si="10"/>
        <v>11</v>
      </c>
      <c r="X74" s="149">
        <f t="shared" si="10"/>
        <v>12</v>
      </c>
      <c r="Y74" s="149">
        <f t="shared" si="10"/>
        <v>13</v>
      </c>
      <c r="Z74" s="149">
        <f t="shared" si="10"/>
        <v>14</v>
      </c>
      <c r="AA74" s="149">
        <f t="shared" si="10"/>
        <v>15</v>
      </c>
      <c r="AB74" s="149">
        <f t="shared" si="10"/>
        <v>16</v>
      </c>
      <c r="AC74" s="149">
        <f t="shared" si="10"/>
        <v>17</v>
      </c>
      <c r="AD74" s="149">
        <f t="shared" si="10"/>
        <v>18</v>
      </c>
      <c r="AE74" s="149">
        <f t="shared" si="10"/>
        <v>19</v>
      </c>
      <c r="AF74" s="149">
        <v>19</v>
      </c>
      <c r="AG74" s="149">
        <f t="shared" si="10"/>
        <v>20</v>
      </c>
      <c r="AH74" s="149">
        <v>20</v>
      </c>
      <c r="AI74" s="149">
        <f t="shared" si="10"/>
        <v>21</v>
      </c>
      <c r="AJ74" s="149">
        <f t="shared" si="10"/>
        <v>22.5</v>
      </c>
      <c r="AK74" s="149">
        <f t="shared" si="10"/>
        <v>23.5</v>
      </c>
      <c r="AL74" s="149">
        <f t="shared" si="10"/>
        <v>24.5</v>
      </c>
      <c r="AM74" s="149">
        <f t="shared" si="10"/>
        <v>25</v>
      </c>
      <c r="AN74" s="136"/>
      <c r="AO74" s="136"/>
      <c r="AP74" s="137"/>
      <c r="AQ74" s="133"/>
      <c r="AR74" s="127"/>
    </row>
    <row r="75" spans="1:44" ht="14.25" x14ac:dyDescent="0.2">
      <c r="A75" s="148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37"/>
      <c r="AQ75" s="133"/>
      <c r="AR75" s="127"/>
    </row>
    <row r="76" spans="1:44" ht="14.25" x14ac:dyDescent="0.2">
      <c r="A76" s="148" t="s">
        <v>58</v>
      </c>
      <c r="C76" s="141">
        <v>30</v>
      </c>
      <c r="D76" s="141">
        <v>30</v>
      </c>
      <c r="E76" s="141">
        <v>30</v>
      </c>
      <c r="F76" s="141">
        <v>30</v>
      </c>
      <c r="G76" s="141">
        <v>30</v>
      </c>
      <c r="H76" s="141">
        <v>30</v>
      </c>
      <c r="I76" s="141">
        <v>30</v>
      </c>
      <c r="J76" s="141">
        <v>30</v>
      </c>
      <c r="K76" s="141">
        <v>30</v>
      </c>
      <c r="L76" s="141">
        <v>30</v>
      </c>
      <c r="M76" s="141">
        <v>30</v>
      </c>
      <c r="N76" s="141">
        <v>30</v>
      </c>
      <c r="O76" s="141">
        <v>30</v>
      </c>
      <c r="P76" s="141">
        <v>30</v>
      </c>
      <c r="Q76" s="141">
        <v>30</v>
      </c>
      <c r="R76" s="141">
        <v>30</v>
      </c>
      <c r="S76" s="141">
        <v>30</v>
      </c>
      <c r="T76" s="141">
        <v>30</v>
      </c>
      <c r="U76" s="141">
        <v>30</v>
      </c>
      <c r="V76" s="141">
        <v>30</v>
      </c>
      <c r="W76" s="141">
        <v>30</v>
      </c>
      <c r="X76" s="141">
        <v>30</v>
      </c>
      <c r="Y76" s="141">
        <v>30</v>
      </c>
      <c r="Z76" s="141">
        <v>30</v>
      </c>
      <c r="AA76" s="141">
        <v>30</v>
      </c>
      <c r="AB76" s="141">
        <v>30</v>
      </c>
      <c r="AC76" s="141">
        <v>30</v>
      </c>
      <c r="AD76" s="141">
        <v>30</v>
      </c>
      <c r="AE76" s="141">
        <v>30</v>
      </c>
      <c r="AF76" s="141">
        <v>30</v>
      </c>
      <c r="AG76" s="141">
        <v>30</v>
      </c>
      <c r="AH76" s="141">
        <v>30</v>
      </c>
      <c r="AI76" s="141">
        <v>30</v>
      </c>
      <c r="AJ76" s="141">
        <v>30</v>
      </c>
      <c r="AK76" s="141">
        <v>30</v>
      </c>
      <c r="AL76" s="141">
        <v>30</v>
      </c>
      <c r="AM76" s="141">
        <v>30</v>
      </c>
      <c r="AN76" s="141"/>
      <c r="AO76" s="141"/>
      <c r="AP76" s="137"/>
      <c r="AQ76" s="133"/>
      <c r="AR76" s="127"/>
    </row>
    <row r="77" spans="1:44" ht="14.25" x14ac:dyDescent="0.2">
      <c r="A77" s="148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37"/>
      <c r="AQ77" s="133"/>
      <c r="AR77" s="127"/>
    </row>
    <row r="78" spans="1:44" ht="14.25" x14ac:dyDescent="0.2">
      <c r="A78" s="148" t="s">
        <v>59</v>
      </c>
      <c r="C78" s="141">
        <f>C76-C71</f>
        <v>5</v>
      </c>
      <c r="D78" s="141">
        <f t="shared" ref="D78:AM78" si="11">D76-D71</f>
        <v>5</v>
      </c>
      <c r="E78" s="141">
        <f t="shared" si="11"/>
        <v>5</v>
      </c>
      <c r="F78" s="141">
        <f t="shared" si="11"/>
        <v>5</v>
      </c>
      <c r="G78" s="141">
        <f t="shared" si="11"/>
        <v>5</v>
      </c>
      <c r="H78" s="141">
        <f t="shared" si="11"/>
        <v>5</v>
      </c>
      <c r="I78" s="141">
        <f t="shared" si="11"/>
        <v>5</v>
      </c>
      <c r="J78" s="141">
        <f t="shared" si="11"/>
        <v>5</v>
      </c>
      <c r="K78" s="141">
        <f t="shared" si="11"/>
        <v>5</v>
      </c>
      <c r="L78" s="141">
        <f t="shared" si="11"/>
        <v>5</v>
      </c>
      <c r="M78" s="141">
        <f t="shared" si="11"/>
        <v>5</v>
      </c>
      <c r="N78" s="141">
        <f t="shared" si="11"/>
        <v>5</v>
      </c>
      <c r="O78" s="141">
        <f t="shared" si="11"/>
        <v>5</v>
      </c>
      <c r="P78" s="141">
        <f t="shared" si="11"/>
        <v>5</v>
      </c>
      <c r="Q78" s="141">
        <f t="shared" si="11"/>
        <v>5</v>
      </c>
      <c r="R78" s="141">
        <f t="shared" si="11"/>
        <v>5</v>
      </c>
      <c r="S78" s="141">
        <f t="shared" si="11"/>
        <v>5</v>
      </c>
      <c r="T78" s="141">
        <f t="shared" si="11"/>
        <v>5</v>
      </c>
      <c r="U78" s="141">
        <f t="shared" si="11"/>
        <v>5</v>
      </c>
      <c r="V78" s="141">
        <f t="shared" si="11"/>
        <v>5</v>
      </c>
      <c r="W78" s="141">
        <f t="shared" si="11"/>
        <v>5</v>
      </c>
      <c r="X78" s="141">
        <f t="shared" si="11"/>
        <v>5</v>
      </c>
      <c r="Y78" s="141">
        <f t="shared" si="11"/>
        <v>5</v>
      </c>
      <c r="Z78" s="141">
        <f t="shared" si="11"/>
        <v>5</v>
      </c>
      <c r="AA78" s="141">
        <f t="shared" si="11"/>
        <v>5</v>
      </c>
      <c r="AB78" s="141">
        <f t="shared" si="11"/>
        <v>5</v>
      </c>
      <c r="AC78" s="141">
        <f t="shared" si="11"/>
        <v>5</v>
      </c>
      <c r="AD78" s="141">
        <f t="shared" si="11"/>
        <v>5</v>
      </c>
      <c r="AE78" s="141">
        <f t="shared" si="11"/>
        <v>5</v>
      </c>
      <c r="AF78" s="141">
        <v>5</v>
      </c>
      <c r="AG78" s="141">
        <f t="shared" si="11"/>
        <v>5</v>
      </c>
      <c r="AH78" s="141">
        <v>5</v>
      </c>
      <c r="AI78" s="141">
        <f t="shared" si="11"/>
        <v>5</v>
      </c>
      <c r="AJ78" s="141">
        <f t="shared" si="11"/>
        <v>5</v>
      </c>
      <c r="AK78" s="141">
        <f t="shared" si="11"/>
        <v>5</v>
      </c>
      <c r="AL78" s="141">
        <f t="shared" si="11"/>
        <v>5</v>
      </c>
      <c r="AM78" s="141">
        <f t="shared" si="11"/>
        <v>5</v>
      </c>
      <c r="AN78" s="141"/>
      <c r="AO78" s="141"/>
      <c r="AP78" s="137"/>
      <c r="AQ78" s="133"/>
      <c r="AR78" s="127"/>
    </row>
    <row r="79" spans="1:44" ht="14.25" x14ac:dyDescent="0.2">
      <c r="A79" s="148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37"/>
      <c r="AQ79" s="133"/>
      <c r="AR79" s="127"/>
    </row>
    <row r="80" spans="1:44" ht="14.25" x14ac:dyDescent="0.2">
      <c r="A80" s="148" t="s">
        <v>60</v>
      </c>
      <c r="C80" s="141">
        <v>0</v>
      </c>
      <c r="D80" s="141">
        <v>0</v>
      </c>
      <c r="E80" s="141">
        <v>0</v>
      </c>
      <c r="F80" s="141">
        <v>0</v>
      </c>
      <c r="G80" s="141">
        <v>0</v>
      </c>
      <c r="H80" s="141">
        <v>0</v>
      </c>
      <c r="I80" s="141">
        <v>0</v>
      </c>
      <c r="J80" s="141">
        <v>0</v>
      </c>
      <c r="K80" s="141">
        <v>0</v>
      </c>
      <c r="L80" s="141">
        <v>0</v>
      </c>
      <c r="M80" s="141">
        <f>M76-M73</f>
        <v>6</v>
      </c>
      <c r="N80" s="141">
        <f t="shared" ref="N80:AM80" si="12">N76-N73</f>
        <v>7</v>
      </c>
      <c r="O80" s="141">
        <f t="shared" si="12"/>
        <v>8</v>
      </c>
      <c r="P80" s="141">
        <f t="shared" si="12"/>
        <v>9</v>
      </c>
      <c r="Q80" s="141">
        <f t="shared" si="12"/>
        <v>10</v>
      </c>
      <c r="R80" s="141">
        <f t="shared" si="12"/>
        <v>11</v>
      </c>
      <c r="S80" s="141">
        <f t="shared" si="12"/>
        <v>12</v>
      </c>
      <c r="T80" s="141">
        <f t="shared" si="12"/>
        <v>13</v>
      </c>
      <c r="U80" s="141">
        <f t="shared" si="12"/>
        <v>14</v>
      </c>
      <c r="V80" s="141">
        <f t="shared" si="12"/>
        <v>15</v>
      </c>
      <c r="W80" s="141">
        <f t="shared" si="12"/>
        <v>16</v>
      </c>
      <c r="X80" s="141">
        <f t="shared" si="12"/>
        <v>17</v>
      </c>
      <c r="Y80" s="141">
        <f t="shared" si="12"/>
        <v>18</v>
      </c>
      <c r="Z80" s="141">
        <f t="shared" si="12"/>
        <v>19</v>
      </c>
      <c r="AA80" s="141">
        <f t="shared" si="12"/>
        <v>20</v>
      </c>
      <c r="AB80" s="141">
        <f t="shared" si="12"/>
        <v>21</v>
      </c>
      <c r="AC80" s="141">
        <f t="shared" si="12"/>
        <v>22</v>
      </c>
      <c r="AD80" s="141">
        <f t="shared" si="12"/>
        <v>23</v>
      </c>
      <c r="AE80" s="141">
        <f t="shared" si="12"/>
        <v>24</v>
      </c>
      <c r="AF80" s="141">
        <v>24</v>
      </c>
      <c r="AG80" s="141">
        <f t="shared" si="12"/>
        <v>25</v>
      </c>
      <c r="AH80" s="141">
        <v>25</v>
      </c>
      <c r="AI80" s="141">
        <f t="shared" si="12"/>
        <v>26</v>
      </c>
      <c r="AJ80" s="141">
        <f t="shared" si="12"/>
        <v>27.5</v>
      </c>
      <c r="AK80" s="141">
        <f t="shared" si="12"/>
        <v>28.5</v>
      </c>
      <c r="AL80" s="141">
        <f t="shared" si="12"/>
        <v>29.5</v>
      </c>
      <c r="AM80" s="141">
        <f t="shared" si="12"/>
        <v>30</v>
      </c>
      <c r="AN80" s="141"/>
      <c r="AO80" s="141"/>
      <c r="AP80" s="137"/>
      <c r="AQ80" s="133"/>
      <c r="AR80" s="127"/>
    </row>
    <row r="81" spans="1:44" ht="14.25" x14ac:dyDescent="0.2">
      <c r="A81" s="148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37"/>
      <c r="AQ81" s="133"/>
      <c r="AR81" s="127"/>
    </row>
    <row r="82" spans="1:44" ht="14.25" x14ac:dyDescent="0.2">
      <c r="A82" s="152">
        <v>2013</v>
      </c>
      <c r="C82" s="141">
        <v>0</v>
      </c>
      <c r="D82" s="141">
        <v>0</v>
      </c>
      <c r="E82" s="141">
        <v>0</v>
      </c>
      <c r="F82" s="141">
        <v>0</v>
      </c>
      <c r="G82" s="141">
        <v>0</v>
      </c>
      <c r="H82" s="141">
        <v>0</v>
      </c>
      <c r="I82" s="141">
        <v>0</v>
      </c>
      <c r="J82" s="141">
        <v>0</v>
      </c>
      <c r="K82" s="141">
        <v>0</v>
      </c>
      <c r="L82" s="141">
        <v>0</v>
      </c>
      <c r="M82" s="141">
        <f t="shared" ref="M82:M87" si="13">-$M$69/$M$80</f>
        <v>-20.746552415650438</v>
      </c>
      <c r="N82" s="141">
        <f>-$N$69/$N$80</f>
        <v>-39.24840459217824</v>
      </c>
      <c r="O82" s="141">
        <f>-$O$69/$O$80</f>
        <v>-53.061197448587961</v>
      </c>
      <c r="P82" s="141">
        <f>-$P$69/$P$80</f>
        <v>-64.772856696779698</v>
      </c>
      <c r="Q82" s="141">
        <f>-$Q$69/$Q$80</f>
        <v>-75.051394347022736</v>
      </c>
      <c r="R82" s="141">
        <f>-$R$69/$R$80</f>
        <v>-84.329483268435936</v>
      </c>
      <c r="S82" s="141">
        <f>-$S$69/$S$80</f>
        <v>-92.883645787465227</v>
      </c>
      <c r="T82" s="141">
        <f>-$T$69/$T$80</f>
        <v>-100.93222669788932</v>
      </c>
      <c r="U82" s="141">
        <f>-$U$69/$U$80</f>
        <v>-108.616062550783</v>
      </c>
      <c r="V82" s="141">
        <f>-$V$69/$V$80</f>
        <v>-116.01483130358204</v>
      </c>
      <c r="W82" s="141">
        <f>-$W$69/$W$80</f>
        <v>-157.31354781634352</v>
      </c>
      <c r="X82" s="141">
        <f>-$X$69/$X$80</f>
        <v>-130.31944414151823</v>
      </c>
      <c r="Y82" s="141">
        <f>-$Y$69/$Y$80</f>
        <v>-137.64227767495453</v>
      </c>
      <c r="Z82" s="141">
        <f>-$Z$69/$Z$80</f>
        <v>-144.32124375719465</v>
      </c>
      <c r="AA82" s="141">
        <f>-$AA$69/$AA$80</f>
        <v>-156.34887444444698</v>
      </c>
      <c r="AB82" s="141">
        <f>-$AB$69/$AB$80</f>
        <v>-1288.0277574377822</v>
      </c>
      <c r="AC82" s="141">
        <f>-$AC$69/$AC$80</f>
        <v>-3786.9056813347138</v>
      </c>
      <c r="AD82" s="141">
        <f>-$AD$69/$AD$80</f>
        <v>-2729.9686641036737</v>
      </c>
      <c r="AE82" s="141">
        <f>-$AE$69/$AE$80</f>
        <v>-9773.959963436253</v>
      </c>
      <c r="AF82" s="141">
        <f>-$AF$69/$AF$80</f>
        <v>1734.6610499999999</v>
      </c>
      <c r="AG82" s="141">
        <f>-$AG$69/$AG$80</f>
        <v>-9727.7037056198369</v>
      </c>
      <c r="AH82" s="141">
        <f>-$AH$69/$AH$80</f>
        <v>872.85407999999995</v>
      </c>
      <c r="AI82" s="141">
        <f>-$AI$69/$AI$80</f>
        <v>-9879.8333283716911</v>
      </c>
      <c r="AJ82" s="141">
        <f>-$AJ$69/$AJ$80</f>
        <v>-3416.0485561871842</v>
      </c>
      <c r="AK82" s="141">
        <f>-$AK$69/$AK$80</f>
        <v>-3642.4344500152852</v>
      </c>
      <c r="AL82" s="141">
        <f>-$AL$69/$AL$80</f>
        <v>-6647.5250686268755</v>
      </c>
      <c r="AM82" s="127">
        <f>-AM19/AM76*0.5</f>
        <v>-5672.1598333333286</v>
      </c>
      <c r="AN82" s="127"/>
      <c r="AO82" s="127"/>
      <c r="AP82" s="137">
        <f>SUM(C82:AO82)</f>
        <v>-55438.653921409459</v>
      </c>
      <c r="AQ82" s="137">
        <f>AP82+AQ67</f>
        <v>-381744.85211574839</v>
      </c>
      <c r="AR82" s="127"/>
    </row>
    <row r="83" spans="1:44" ht="14.25" x14ac:dyDescent="0.2">
      <c r="A83" s="154">
        <v>2014</v>
      </c>
      <c r="B83" s="155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>
        <f t="shared" si="13"/>
        <v>-20.746552415650438</v>
      </c>
      <c r="N83" s="182">
        <f t="shared" ref="N83:N88" si="14">-$N$69/$N$80</f>
        <v>-39.24840459217824</v>
      </c>
      <c r="O83" s="182">
        <f t="shared" ref="O83:O89" si="15">-$O$69/$O$80</f>
        <v>-53.061197448587961</v>
      </c>
      <c r="P83" s="182">
        <f t="shared" ref="P83:P90" si="16">-$P$69/$P$80</f>
        <v>-64.772856696779698</v>
      </c>
      <c r="Q83" s="182">
        <f t="shared" ref="Q83:Q91" si="17">-$Q$69/$Q$80</f>
        <v>-75.051394347022736</v>
      </c>
      <c r="R83" s="182">
        <f t="shared" ref="R83:R92" si="18">-$R$69/$R$80</f>
        <v>-84.329483268435936</v>
      </c>
      <c r="S83" s="182">
        <f t="shared" ref="S83:S93" si="19">-$S$69/$S$80</f>
        <v>-92.883645787465227</v>
      </c>
      <c r="T83" s="182">
        <f t="shared" ref="T83:T94" si="20">-$T$69/$T$80</f>
        <v>-100.93222669788932</v>
      </c>
      <c r="U83" s="182">
        <f t="shared" ref="U83:U95" si="21">-$U$69/$U$80</f>
        <v>-108.616062550783</v>
      </c>
      <c r="V83" s="182">
        <f t="shared" ref="V83:V96" si="22">-$V$69/$V$80</f>
        <v>-116.01483130358204</v>
      </c>
      <c r="W83" s="182">
        <f t="shared" ref="W83:W97" si="23">-$W$69/$W$80</f>
        <v>-157.31354781634352</v>
      </c>
      <c r="X83" s="182">
        <f t="shared" ref="X83:X98" si="24">-$X$69/$X$80</f>
        <v>-130.31944414151823</v>
      </c>
      <c r="Y83" s="182">
        <f t="shared" ref="Y83:Y99" si="25">-$Y$69/$Y$80</f>
        <v>-137.64227767495453</v>
      </c>
      <c r="Z83" s="182">
        <f t="shared" ref="Z83:Z100" si="26">-$Z$69/$Z$80</f>
        <v>-144.32124375719465</v>
      </c>
      <c r="AA83" s="182">
        <f t="shared" ref="AA83:AA101" si="27">-$AA$69/$AA$80</f>
        <v>-156.34887444444698</v>
      </c>
      <c r="AB83" s="182">
        <f t="shared" ref="AB83:AB102" si="28">-$AB$69/$AB$80</f>
        <v>-1288.0277574377822</v>
      </c>
      <c r="AC83" s="182">
        <f t="shared" ref="AC83:AC103" si="29">-$AC$69/$AC$80</f>
        <v>-3786.9056813347138</v>
      </c>
      <c r="AD83" s="182">
        <f t="shared" ref="AD83:AD104" si="30">-$AD$69/$AD$80</f>
        <v>-2729.9686641036737</v>
      </c>
      <c r="AE83" s="182">
        <f t="shared" ref="AE83:AE105" si="31">-$AE$69/$AE$80</f>
        <v>-9773.959963436253</v>
      </c>
      <c r="AF83" s="181">
        <f t="shared" ref="AF83:AF105" si="32">-$AF$69/$AF$80</f>
        <v>1734.6610499999999</v>
      </c>
      <c r="AG83" s="182">
        <f t="shared" ref="AG83:AG106" si="33">-$AG$69/$AG$80</f>
        <v>-9727.7037056198369</v>
      </c>
      <c r="AH83" s="181">
        <f t="shared" ref="AH83:AH106" si="34">-$AH$69/$AH$80</f>
        <v>872.85407999999995</v>
      </c>
      <c r="AI83" s="182">
        <f t="shared" ref="AI83:AI107" si="35">-$AI$69/$AI$80</f>
        <v>-9879.8333283716911</v>
      </c>
      <c r="AJ83" s="182">
        <f t="shared" ref="AJ83:AJ108" si="36">-$AJ$69/$AJ$80</f>
        <v>-3416.0485561871842</v>
      </c>
      <c r="AK83" s="182">
        <f t="shared" ref="AK83:AK109" si="37">-$AK$69/$AK$80</f>
        <v>-3642.4344500152852</v>
      </c>
      <c r="AL83" s="182">
        <f t="shared" ref="AL83:AL110" si="38">-$AL$69/$AL$80</f>
        <v>-6647.5250686268755</v>
      </c>
      <c r="AM83" s="183">
        <f>-$AM$19/$AM$80</f>
        <v>-11344.319666666657</v>
      </c>
      <c r="AN83" s="183">
        <f>-AN19/30*0.5</f>
        <v>-506.64799999999815</v>
      </c>
      <c r="AO83" s="183"/>
      <c r="AP83" s="172">
        <f t="shared" ref="AP83:AP114" si="39">SUM(C83:AO83)</f>
        <v>-61617.461754742784</v>
      </c>
      <c r="AQ83" s="172">
        <f>AQ82+AP83</f>
        <v>-443362.31387049117</v>
      </c>
      <c r="AR83" s="127"/>
    </row>
    <row r="84" spans="1:44" ht="14.25" x14ac:dyDescent="0.2">
      <c r="A84" s="157">
        <v>2015</v>
      </c>
      <c r="B84" s="158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>
        <f t="shared" si="13"/>
        <v>-20.746552415650438</v>
      </c>
      <c r="N84" s="184">
        <f t="shared" si="14"/>
        <v>-39.24840459217824</v>
      </c>
      <c r="O84" s="184">
        <f t="shared" si="15"/>
        <v>-53.061197448587961</v>
      </c>
      <c r="P84" s="184">
        <f t="shared" si="16"/>
        <v>-64.772856696779698</v>
      </c>
      <c r="Q84" s="184">
        <f t="shared" si="17"/>
        <v>-75.051394347022736</v>
      </c>
      <c r="R84" s="184">
        <f t="shared" si="18"/>
        <v>-84.329483268435936</v>
      </c>
      <c r="S84" s="184">
        <f t="shared" si="19"/>
        <v>-92.883645787465227</v>
      </c>
      <c r="T84" s="184">
        <f t="shared" si="20"/>
        <v>-100.93222669788932</v>
      </c>
      <c r="U84" s="184">
        <f t="shared" si="21"/>
        <v>-108.616062550783</v>
      </c>
      <c r="V84" s="184">
        <f t="shared" si="22"/>
        <v>-116.01483130358204</v>
      </c>
      <c r="W84" s="184">
        <f t="shared" si="23"/>
        <v>-157.31354781634352</v>
      </c>
      <c r="X84" s="184">
        <f t="shared" si="24"/>
        <v>-130.31944414151823</v>
      </c>
      <c r="Y84" s="184">
        <f t="shared" si="25"/>
        <v>-137.64227767495453</v>
      </c>
      <c r="Z84" s="184">
        <f t="shared" si="26"/>
        <v>-144.32124375719465</v>
      </c>
      <c r="AA84" s="184">
        <f t="shared" si="27"/>
        <v>-156.34887444444698</v>
      </c>
      <c r="AB84" s="184">
        <f t="shared" si="28"/>
        <v>-1288.0277574377822</v>
      </c>
      <c r="AC84" s="184">
        <f t="shared" si="29"/>
        <v>-3786.9056813347138</v>
      </c>
      <c r="AD84" s="184">
        <f t="shared" si="30"/>
        <v>-2729.9686641036737</v>
      </c>
      <c r="AE84" s="184">
        <f t="shared" si="31"/>
        <v>-9773.959963436253</v>
      </c>
      <c r="AF84" s="181">
        <f t="shared" si="32"/>
        <v>1734.6610499999999</v>
      </c>
      <c r="AG84" s="184">
        <f t="shared" si="33"/>
        <v>-9727.7037056198369</v>
      </c>
      <c r="AH84" s="181">
        <f t="shared" si="34"/>
        <v>872.85407999999995</v>
      </c>
      <c r="AI84" s="184">
        <f t="shared" si="35"/>
        <v>-9879.8333283716911</v>
      </c>
      <c r="AJ84" s="184">
        <f t="shared" si="36"/>
        <v>-3416.0485561871842</v>
      </c>
      <c r="AK84" s="184">
        <f t="shared" si="37"/>
        <v>-3642.4344500152852</v>
      </c>
      <c r="AL84" s="184">
        <f t="shared" si="38"/>
        <v>-6647.5250686268755</v>
      </c>
      <c r="AM84" s="185">
        <f t="shared" ref="AM84:AM111" si="40">-$AM$19/$AM$80</f>
        <v>-11344.319666666657</v>
      </c>
      <c r="AN84" s="185">
        <f>-$AN$19/30</f>
        <v>-1013.2959999999963</v>
      </c>
      <c r="AO84" s="185">
        <f>-$AO$15/30*0.5</f>
        <v>-502.70666666666511</v>
      </c>
      <c r="AP84" s="174">
        <f t="shared" si="39"/>
        <v>-62626.816421409443</v>
      </c>
      <c r="AQ84" s="174">
        <f t="shared" ref="AQ84:AQ114" si="41">AQ83+AP84</f>
        <v>-505989.1302919006</v>
      </c>
      <c r="AR84" s="127"/>
    </row>
    <row r="85" spans="1:44" ht="14.25" x14ac:dyDescent="0.2">
      <c r="A85" s="148">
        <v>2016</v>
      </c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>
        <f t="shared" si="13"/>
        <v>-20.746552415650438</v>
      </c>
      <c r="N85" s="141">
        <f t="shared" si="14"/>
        <v>-39.24840459217824</v>
      </c>
      <c r="O85" s="141">
        <f t="shared" si="15"/>
        <v>-53.061197448587961</v>
      </c>
      <c r="P85" s="141">
        <f t="shared" si="16"/>
        <v>-64.772856696779698</v>
      </c>
      <c r="Q85" s="141">
        <f t="shared" si="17"/>
        <v>-75.051394347022736</v>
      </c>
      <c r="R85" s="141">
        <f t="shared" si="18"/>
        <v>-84.329483268435936</v>
      </c>
      <c r="S85" s="141">
        <f t="shared" si="19"/>
        <v>-92.883645787465227</v>
      </c>
      <c r="T85" s="141">
        <f t="shared" si="20"/>
        <v>-100.93222669788932</v>
      </c>
      <c r="U85" s="141">
        <f t="shared" si="21"/>
        <v>-108.616062550783</v>
      </c>
      <c r="V85" s="141">
        <f t="shared" si="22"/>
        <v>-116.01483130358204</v>
      </c>
      <c r="W85" s="141">
        <f t="shared" si="23"/>
        <v>-157.31354781634352</v>
      </c>
      <c r="X85" s="141">
        <f t="shared" si="24"/>
        <v>-130.31944414151823</v>
      </c>
      <c r="Y85" s="141">
        <f t="shared" si="25"/>
        <v>-137.64227767495453</v>
      </c>
      <c r="Z85" s="141">
        <f t="shared" si="26"/>
        <v>-144.32124375719465</v>
      </c>
      <c r="AA85" s="141">
        <f t="shared" si="27"/>
        <v>-156.34887444444698</v>
      </c>
      <c r="AB85" s="141">
        <f t="shared" si="28"/>
        <v>-1288.0277574377822</v>
      </c>
      <c r="AC85" s="141">
        <f t="shared" si="29"/>
        <v>-3786.9056813347138</v>
      </c>
      <c r="AD85" s="141">
        <f t="shared" si="30"/>
        <v>-2729.9686641036737</v>
      </c>
      <c r="AE85" s="141">
        <f t="shared" si="31"/>
        <v>-9773.959963436253</v>
      </c>
      <c r="AF85" s="141">
        <f t="shared" si="32"/>
        <v>1734.6610499999999</v>
      </c>
      <c r="AG85" s="141">
        <f t="shared" si="33"/>
        <v>-9727.7037056198369</v>
      </c>
      <c r="AH85" s="141">
        <f t="shared" si="34"/>
        <v>872.85407999999995</v>
      </c>
      <c r="AI85" s="141">
        <f t="shared" si="35"/>
        <v>-9879.8333283716911</v>
      </c>
      <c r="AJ85" s="141">
        <f t="shared" si="36"/>
        <v>-3416.0485561871842</v>
      </c>
      <c r="AK85" s="141">
        <f t="shared" si="37"/>
        <v>-3642.4344500152852</v>
      </c>
      <c r="AL85" s="141">
        <f t="shared" si="38"/>
        <v>-6647.5250686268755</v>
      </c>
      <c r="AM85" s="127">
        <f t="shared" si="40"/>
        <v>-11344.319666666657</v>
      </c>
      <c r="AN85" s="127">
        <f t="shared" ref="AN85:AN112" si="42">-$AN$19/30</f>
        <v>-1013.2959999999963</v>
      </c>
      <c r="AO85" s="127">
        <f>-$AO$15/30</f>
        <v>-1005.4133333333302</v>
      </c>
      <c r="AP85" s="137">
        <f t="shared" si="39"/>
        <v>-63129.523088076108</v>
      </c>
      <c r="AQ85" s="137">
        <f t="shared" si="41"/>
        <v>-569118.65337997675</v>
      </c>
      <c r="AR85" s="127"/>
    </row>
    <row r="86" spans="1:44" ht="14.25" x14ac:dyDescent="0.2">
      <c r="A86" s="148">
        <v>2017</v>
      </c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>
        <f t="shared" si="13"/>
        <v>-20.746552415650438</v>
      </c>
      <c r="N86" s="141">
        <f t="shared" si="14"/>
        <v>-39.24840459217824</v>
      </c>
      <c r="O86" s="141">
        <f t="shared" si="15"/>
        <v>-53.061197448587961</v>
      </c>
      <c r="P86" s="141">
        <f t="shared" si="16"/>
        <v>-64.772856696779698</v>
      </c>
      <c r="Q86" s="141">
        <f t="shared" si="17"/>
        <v>-75.051394347022736</v>
      </c>
      <c r="R86" s="141">
        <f t="shared" si="18"/>
        <v>-84.329483268435936</v>
      </c>
      <c r="S86" s="141">
        <f t="shared" si="19"/>
        <v>-92.883645787465227</v>
      </c>
      <c r="T86" s="141">
        <f t="shared" si="20"/>
        <v>-100.93222669788932</v>
      </c>
      <c r="U86" s="141">
        <f t="shared" si="21"/>
        <v>-108.616062550783</v>
      </c>
      <c r="V86" s="141">
        <f t="shared" si="22"/>
        <v>-116.01483130358204</v>
      </c>
      <c r="W86" s="141">
        <f t="shared" si="23"/>
        <v>-157.31354781634352</v>
      </c>
      <c r="X86" s="141">
        <f t="shared" si="24"/>
        <v>-130.31944414151823</v>
      </c>
      <c r="Y86" s="141">
        <f t="shared" si="25"/>
        <v>-137.64227767495453</v>
      </c>
      <c r="Z86" s="141">
        <f t="shared" si="26"/>
        <v>-144.32124375719465</v>
      </c>
      <c r="AA86" s="141">
        <f t="shared" si="27"/>
        <v>-156.34887444444698</v>
      </c>
      <c r="AB86" s="141">
        <f t="shared" si="28"/>
        <v>-1288.0277574377822</v>
      </c>
      <c r="AC86" s="141">
        <f t="shared" si="29"/>
        <v>-3786.9056813347138</v>
      </c>
      <c r="AD86" s="141">
        <f t="shared" si="30"/>
        <v>-2729.9686641036737</v>
      </c>
      <c r="AE86" s="141">
        <f t="shared" si="31"/>
        <v>-9773.959963436253</v>
      </c>
      <c r="AF86" s="141">
        <f t="shared" si="32"/>
        <v>1734.6610499999999</v>
      </c>
      <c r="AG86" s="141">
        <f t="shared" si="33"/>
        <v>-9727.7037056198369</v>
      </c>
      <c r="AH86" s="141">
        <f t="shared" si="34"/>
        <v>872.85407999999995</v>
      </c>
      <c r="AI86" s="141">
        <f t="shared" si="35"/>
        <v>-9879.8333283716911</v>
      </c>
      <c r="AJ86" s="141">
        <f t="shared" si="36"/>
        <v>-3416.0485561871842</v>
      </c>
      <c r="AK86" s="141">
        <f t="shared" si="37"/>
        <v>-3642.4344500152852</v>
      </c>
      <c r="AL86" s="141">
        <f t="shared" si="38"/>
        <v>-6647.5250686268755</v>
      </c>
      <c r="AM86" s="127">
        <f t="shared" si="40"/>
        <v>-11344.319666666657</v>
      </c>
      <c r="AN86" s="127">
        <f t="shared" si="42"/>
        <v>-1013.2959999999963</v>
      </c>
      <c r="AO86" s="127">
        <f t="shared" ref="AO86:AO113" si="43">-$AO$15/30</f>
        <v>-1005.4133333333302</v>
      </c>
      <c r="AP86" s="137">
        <f t="shared" si="39"/>
        <v>-63129.523088076108</v>
      </c>
      <c r="AQ86" s="137">
        <f t="shared" si="41"/>
        <v>-632248.1764680529</v>
      </c>
      <c r="AR86" s="127"/>
    </row>
    <row r="87" spans="1:44" ht="14.25" x14ac:dyDescent="0.2">
      <c r="A87" s="148">
        <v>2018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>
        <f t="shared" si="13"/>
        <v>-20.746552415650438</v>
      </c>
      <c r="N87" s="141">
        <f t="shared" si="14"/>
        <v>-39.24840459217824</v>
      </c>
      <c r="O87" s="141">
        <f t="shared" si="15"/>
        <v>-53.061197448587961</v>
      </c>
      <c r="P87" s="141">
        <f t="shared" si="16"/>
        <v>-64.772856696779698</v>
      </c>
      <c r="Q87" s="141">
        <f t="shared" si="17"/>
        <v>-75.051394347022736</v>
      </c>
      <c r="R87" s="141">
        <f t="shared" si="18"/>
        <v>-84.329483268435936</v>
      </c>
      <c r="S87" s="141">
        <f t="shared" si="19"/>
        <v>-92.883645787465227</v>
      </c>
      <c r="T87" s="141">
        <f t="shared" si="20"/>
        <v>-100.93222669788932</v>
      </c>
      <c r="U87" s="141">
        <f t="shared" si="21"/>
        <v>-108.616062550783</v>
      </c>
      <c r="V87" s="141">
        <f t="shared" si="22"/>
        <v>-116.01483130358204</v>
      </c>
      <c r="W87" s="141">
        <f t="shared" si="23"/>
        <v>-157.31354781634352</v>
      </c>
      <c r="X87" s="141">
        <f t="shared" si="24"/>
        <v>-130.31944414151823</v>
      </c>
      <c r="Y87" s="141">
        <f t="shared" si="25"/>
        <v>-137.64227767495453</v>
      </c>
      <c r="Z87" s="141">
        <f t="shared" si="26"/>
        <v>-144.32124375719465</v>
      </c>
      <c r="AA87" s="141">
        <f t="shared" si="27"/>
        <v>-156.34887444444698</v>
      </c>
      <c r="AB87" s="141">
        <f t="shared" si="28"/>
        <v>-1288.0277574377822</v>
      </c>
      <c r="AC87" s="141">
        <f t="shared" si="29"/>
        <v>-3786.9056813347138</v>
      </c>
      <c r="AD87" s="141">
        <f t="shared" si="30"/>
        <v>-2729.9686641036737</v>
      </c>
      <c r="AE87" s="141">
        <f t="shared" si="31"/>
        <v>-9773.959963436253</v>
      </c>
      <c r="AF87" s="141">
        <f t="shared" si="32"/>
        <v>1734.6610499999999</v>
      </c>
      <c r="AG87" s="141">
        <f t="shared" si="33"/>
        <v>-9727.7037056198369</v>
      </c>
      <c r="AH87" s="141">
        <f t="shared" si="34"/>
        <v>872.85407999999995</v>
      </c>
      <c r="AI87" s="141">
        <f t="shared" si="35"/>
        <v>-9879.8333283716911</v>
      </c>
      <c r="AJ87" s="141">
        <f t="shared" si="36"/>
        <v>-3416.0485561871842</v>
      </c>
      <c r="AK87" s="141">
        <f t="shared" si="37"/>
        <v>-3642.4344500152852</v>
      </c>
      <c r="AL87" s="141">
        <f t="shared" si="38"/>
        <v>-6647.5250686268755</v>
      </c>
      <c r="AM87" s="127">
        <f t="shared" si="40"/>
        <v>-11344.319666666657</v>
      </c>
      <c r="AN87" s="127">
        <f t="shared" si="42"/>
        <v>-1013.2959999999963</v>
      </c>
      <c r="AO87" s="127">
        <f t="shared" si="43"/>
        <v>-1005.4133333333302</v>
      </c>
      <c r="AP87" s="137">
        <f t="shared" si="39"/>
        <v>-63129.523088076108</v>
      </c>
      <c r="AQ87" s="137">
        <f t="shared" si="41"/>
        <v>-695377.69955612905</v>
      </c>
      <c r="AR87" s="127"/>
    </row>
    <row r="88" spans="1:44" ht="14.25" x14ac:dyDescent="0.2">
      <c r="A88" s="148">
        <v>2019</v>
      </c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>
        <f t="shared" si="14"/>
        <v>-39.24840459217824</v>
      </c>
      <c r="O88" s="141">
        <f t="shared" si="15"/>
        <v>-53.061197448587961</v>
      </c>
      <c r="P88" s="141">
        <f t="shared" si="16"/>
        <v>-64.772856696779698</v>
      </c>
      <c r="Q88" s="141">
        <f t="shared" si="17"/>
        <v>-75.051394347022736</v>
      </c>
      <c r="R88" s="141">
        <f t="shared" si="18"/>
        <v>-84.329483268435936</v>
      </c>
      <c r="S88" s="141">
        <f t="shared" si="19"/>
        <v>-92.883645787465227</v>
      </c>
      <c r="T88" s="141">
        <f t="shared" si="20"/>
        <v>-100.93222669788932</v>
      </c>
      <c r="U88" s="141">
        <f t="shared" si="21"/>
        <v>-108.616062550783</v>
      </c>
      <c r="V88" s="141">
        <f t="shared" si="22"/>
        <v>-116.01483130358204</v>
      </c>
      <c r="W88" s="141">
        <f t="shared" si="23"/>
        <v>-157.31354781634352</v>
      </c>
      <c r="X88" s="141">
        <f t="shared" si="24"/>
        <v>-130.31944414151823</v>
      </c>
      <c r="Y88" s="141">
        <f t="shared" si="25"/>
        <v>-137.64227767495453</v>
      </c>
      <c r="Z88" s="141">
        <f t="shared" si="26"/>
        <v>-144.32124375719465</v>
      </c>
      <c r="AA88" s="141">
        <f t="shared" si="27"/>
        <v>-156.34887444444698</v>
      </c>
      <c r="AB88" s="141">
        <f t="shared" si="28"/>
        <v>-1288.0277574377822</v>
      </c>
      <c r="AC88" s="141">
        <f t="shared" si="29"/>
        <v>-3786.9056813347138</v>
      </c>
      <c r="AD88" s="141">
        <f t="shared" si="30"/>
        <v>-2729.9686641036737</v>
      </c>
      <c r="AE88" s="141">
        <f t="shared" si="31"/>
        <v>-9773.959963436253</v>
      </c>
      <c r="AF88" s="141">
        <f t="shared" si="32"/>
        <v>1734.6610499999999</v>
      </c>
      <c r="AG88" s="141">
        <f t="shared" si="33"/>
        <v>-9727.7037056198369</v>
      </c>
      <c r="AH88" s="141">
        <f t="shared" si="34"/>
        <v>872.85407999999995</v>
      </c>
      <c r="AI88" s="141">
        <f t="shared" si="35"/>
        <v>-9879.8333283716911</v>
      </c>
      <c r="AJ88" s="141">
        <f t="shared" si="36"/>
        <v>-3416.0485561871842</v>
      </c>
      <c r="AK88" s="141">
        <f t="shared" si="37"/>
        <v>-3642.4344500152852</v>
      </c>
      <c r="AL88" s="141">
        <f t="shared" si="38"/>
        <v>-6647.5250686268755</v>
      </c>
      <c r="AM88" s="127">
        <f t="shared" si="40"/>
        <v>-11344.319666666657</v>
      </c>
      <c r="AN88" s="127">
        <f t="shared" si="42"/>
        <v>-1013.2959999999963</v>
      </c>
      <c r="AO88" s="127">
        <f t="shared" si="43"/>
        <v>-1005.4133333333302</v>
      </c>
      <c r="AP88" s="137">
        <f t="shared" si="39"/>
        <v>-63108.776535660458</v>
      </c>
      <c r="AQ88" s="137">
        <f t="shared" si="41"/>
        <v>-758486.47609178955</v>
      </c>
      <c r="AR88" s="127"/>
    </row>
    <row r="89" spans="1:44" ht="14.25" x14ac:dyDescent="0.2">
      <c r="A89" s="148">
        <v>2020</v>
      </c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>
        <f t="shared" si="15"/>
        <v>-53.061197448587961</v>
      </c>
      <c r="P89" s="141">
        <f t="shared" si="16"/>
        <v>-64.772856696779698</v>
      </c>
      <c r="Q89" s="141">
        <f t="shared" si="17"/>
        <v>-75.051394347022736</v>
      </c>
      <c r="R89" s="141">
        <f t="shared" si="18"/>
        <v>-84.329483268435936</v>
      </c>
      <c r="S89" s="141">
        <f t="shared" si="19"/>
        <v>-92.883645787465227</v>
      </c>
      <c r="T89" s="141">
        <f t="shared" si="20"/>
        <v>-100.93222669788932</v>
      </c>
      <c r="U89" s="141">
        <f t="shared" si="21"/>
        <v>-108.616062550783</v>
      </c>
      <c r="V89" s="141">
        <f t="shared" si="22"/>
        <v>-116.01483130358204</v>
      </c>
      <c r="W89" s="141">
        <f t="shared" si="23"/>
        <v>-157.31354781634352</v>
      </c>
      <c r="X89" s="141">
        <f t="shared" si="24"/>
        <v>-130.31944414151823</v>
      </c>
      <c r="Y89" s="141">
        <f t="shared" si="25"/>
        <v>-137.64227767495453</v>
      </c>
      <c r="Z89" s="141">
        <f t="shared" si="26"/>
        <v>-144.32124375719465</v>
      </c>
      <c r="AA89" s="141">
        <f t="shared" si="27"/>
        <v>-156.34887444444698</v>
      </c>
      <c r="AB89" s="141">
        <f t="shared" si="28"/>
        <v>-1288.0277574377822</v>
      </c>
      <c r="AC89" s="141">
        <f t="shared" si="29"/>
        <v>-3786.9056813347138</v>
      </c>
      <c r="AD89" s="141">
        <f t="shared" si="30"/>
        <v>-2729.9686641036737</v>
      </c>
      <c r="AE89" s="141">
        <f t="shared" si="31"/>
        <v>-9773.959963436253</v>
      </c>
      <c r="AF89" s="141">
        <f t="shared" si="32"/>
        <v>1734.6610499999999</v>
      </c>
      <c r="AG89" s="141">
        <f t="shared" si="33"/>
        <v>-9727.7037056198369</v>
      </c>
      <c r="AH89" s="141">
        <f t="shared" si="34"/>
        <v>872.85407999999995</v>
      </c>
      <c r="AI89" s="141">
        <f t="shared" si="35"/>
        <v>-9879.8333283716911</v>
      </c>
      <c r="AJ89" s="141">
        <f t="shared" si="36"/>
        <v>-3416.0485561871842</v>
      </c>
      <c r="AK89" s="141">
        <f t="shared" si="37"/>
        <v>-3642.4344500152852</v>
      </c>
      <c r="AL89" s="141">
        <f t="shared" si="38"/>
        <v>-6647.5250686268755</v>
      </c>
      <c r="AM89" s="127">
        <f t="shared" si="40"/>
        <v>-11344.319666666657</v>
      </c>
      <c r="AN89" s="127">
        <f t="shared" si="42"/>
        <v>-1013.2959999999963</v>
      </c>
      <c r="AO89" s="127">
        <f t="shared" si="43"/>
        <v>-1005.4133333333302</v>
      </c>
      <c r="AP89" s="137">
        <f t="shared" si="39"/>
        <v>-63069.528131068277</v>
      </c>
      <c r="AQ89" s="137">
        <f t="shared" si="41"/>
        <v>-821556.00422285777</v>
      </c>
      <c r="AR89" s="127"/>
    </row>
    <row r="90" spans="1:44" ht="14.25" x14ac:dyDescent="0.2">
      <c r="A90" s="148">
        <v>2021</v>
      </c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>
        <f t="shared" si="16"/>
        <v>-64.772856696779698</v>
      </c>
      <c r="Q90" s="141">
        <f t="shared" si="17"/>
        <v>-75.051394347022736</v>
      </c>
      <c r="R90" s="141">
        <f t="shared" si="18"/>
        <v>-84.329483268435936</v>
      </c>
      <c r="S90" s="141">
        <f t="shared" si="19"/>
        <v>-92.883645787465227</v>
      </c>
      <c r="T90" s="141">
        <f t="shared" si="20"/>
        <v>-100.93222669788932</v>
      </c>
      <c r="U90" s="141">
        <f t="shared" si="21"/>
        <v>-108.616062550783</v>
      </c>
      <c r="V90" s="141">
        <f t="shared" si="22"/>
        <v>-116.01483130358204</v>
      </c>
      <c r="W90" s="141">
        <f t="shared" si="23"/>
        <v>-157.31354781634352</v>
      </c>
      <c r="X90" s="141">
        <f t="shared" si="24"/>
        <v>-130.31944414151823</v>
      </c>
      <c r="Y90" s="141">
        <f t="shared" si="25"/>
        <v>-137.64227767495453</v>
      </c>
      <c r="Z90" s="141">
        <f t="shared" si="26"/>
        <v>-144.32124375719465</v>
      </c>
      <c r="AA90" s="141">
        <f t="shared" si="27"/>
        <v>-156.34887444444698</v>
      </c>
      <c r="AB90" s="141">
        <f t="shared" si="28"/>
        <v>-1288.0277574377822</v>
      </c>
      <c r="AC90" s="141">
        <f t="shared" si="29"/>
        <v>-3786.9056813347138</v>
      </c>
      <c r="AD90" s="141">
        <f t="shared" si="30"/>
        <v>-2729.9686641036737</v>
      </c>
      <c r="AE90" s="141">
        <f t="shared" si="31"/>
        <v>-9773.959963436253</v>
      </c>
      <c r="AF90" s="141">
        <f t="shared" si="32"/>
        <v>1734.6610499999999</v>
      </c>
      <c r="AG90" s="141">
        <f t="shared" si="33"/>
        <v>-9727.7037056198369</v>
      </c>
      <c r="AH90" s="141">
        <f t="shared" si="34"/>
        <v>872.85407999999995</v>
      </c>
      <c r="AI90" s="141">
        <f t="shared" si="35"/>
        <v>-9879.8333283716911</v>
      </c>
      <c r="AJ90" s="141">
        <f t="shared" si="36"/>
        <v>-3416.0485561871842</v>
      </c>
      <c r="AK90" s="141">
        <f t="shared" si="37"/>
        <v>-3642.4344500152852</v>
      </c>
      <c r="AL90" s="141">
        <f t="shared" si="38"/>
        <v>-6647.5250686268755</v>
      </c>
      <c r="AM90" s="127">
        <f t="shared" si="40"/>
        <v>-11344.319666666657</v>
      </c>
      <c r="AN90" s="127">
        <f t="shared" si="42"/>
        <v>-1013.2959999999963</v>
      </c>
      <c r="AO90" s="127">
        <f t="shared" si="43"/>
        <v>-1005.4133333333302</v>
      </c>
      <c r="AP90" s="137">
        <f t="shared" si="39"/>
        <v>-63016.466933619689</v>
      </c>
      <c r="AQ90" s="137">
        <f t="shared" si="41"/>
        <v>-884572.47115647746</v>
      </c>
      <c r="AR90" s="127"/>
    </row>
    <row r="91" spans="1:44" ht="14.25" x14ac:dyDescent="0.2">
      <c r="A91" s="148">
        <v>2022</v>
      </c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>
        <f t="shared" si="17"/>
        <v>-75.051394347022736</v>
      </c>
      <c r="R91" s="141">
        <f t="shared" si="18"/>
        <v>-84.329483268435936</v>
      </c>
      <c r="S91" s="141">
        <f t="shared" si="19"/>
        <v>-92.883645787465227</v>
      </c>
      <c r="T91" s="141">
        <f t="shared" si="20"/>
        <v>-100.93222669788932</v>
      </c>
      <c r="U91" s="141">
        <f t="shared" si="21"/>
        <v>-108.616062550783</v>
      </c>
      <c r="V91" s="141">
        <f t="shared" si="22"/>
        <v>-116.01483130358204</v>
      </c>
      <c r="W91" s="141">
        <f t="shared" si="23"/>
        <v>-157.31354781634352</v>
      </c>
      <c r="X91" s="141">
        <f t="shared" si="24"/>
        <v>-130.31944414151823</v>
      </c>
      <c r="Y91" s="141">
        <f t="shared" si="25"/>
        <v>-137.64227767495453</v>
      </c>
      <c r="Z91" s="141">
        <f t="shared" si="26"/>
        <v>-144.32124375719465</v>
      </c>
      <c r="AA91" s="141">
        <f t="shared" si="27"/>
        <v>-156.34887444444698</v>
      </c>
      <c r="AB91" s="141">
        <f t="shared" si="28"/>
        <v>-1288.0277574377822</v>
      </c>
      <c r="AC91" s="141">
        <f t="shared" si="29"/>
        <v>-3786.9056813347138</v>
      </c>
      <c r="AD91" s="141">
        <f t="shared" si="30"/>
        <v>-2729.9686641036737</v>
      </c>
      <c r="AE91" s="141">
        <f t="shared" si="31"/>
        <v>-9773.959963436253</v>
      </c>
      <c r="AF91" s="141">
        <f t="shared" si="32"/>
        <v>1734.6610499999999</v>
      </c>
      <c r="AG91" s="141">
        <f t="shared" si="33"/>
        <v>-9727.7037056198369</v>
      </c>
      <c r="AH91" s="141">
        <f t="shared" si="34"/>
        <v>872.85407999999995</v>
      </c>
      <c r="AI91" s="141">
        <f t="shared" si="35"/>
        <v>-9879.8333283716911</v>
      </c>
      <c r="AJ91" s="141">
        <f t="shared" si="36"/>
        <v>-3416.0485561871842</v>
      </c>
      <c r="AK91" s="141">
        <f t="shared" si="37"/>
        <v>-3642.4344500152852</v>
      </c>
      <c r="AL91" s="141">
        <f t="shared" si="38"/>
        <v>-6647.5250686268755</v>
      </c>
      <c r="AM91" s="127">
        <f t="shared" si="40"/>
        <v>-11344.319666666657</v>
      </c>
      <c r="AN91" s="127">
        <f t="shared" si="42"/>
        <v>-1013.2959999999963</v>
      </c>
      <c r="AO91" s="127">
        <f t="shared" si="43"/>
        <v>-1005.4133333333302</v>
      </c>
      <c r="AP91" s="137">
        <f t="shared" si="39"/>
        <v>-62951.694076922911</v>
      </c>
      <c r="AQ91" s="137">
        <f t="shared" si="41"/>
        <v>-947524.16523340042</v>
      </c>
      <c r="AR91" s="127"/>
    </row>
    <row r="92" spans="1:44" ht="14.25" x14ac:dyDescent="0.2">
      <c r="A92" s="148">
        <v>2023</v>
      </c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>
        <f t="shared" si="18"/>
        <v>-84.329483268435936</v>
      </c>
      <c r="S92" s="141">
        <f t="shared" si="19"/>
        <v>-92.883645787465227</v>
      </c>
      <c r="T92" s="141">
        <f t="shared" si="20"/>
        <v>-100.93222669788932</v>
      </c>
      <c r="U92" s="141">
        <f t="shared" si="21"/>
        <v>-108.616062550783</v>
      </c>
      <c r="V92" s="141">
        <f t="shared" si="22"/>
        <v>-116.01483130358204</v>
      </c>
      <c r="W92" s="141">
        <f t="shared" si="23"/>
        <v>-157.31354781634352</v>
      </c>
      <c r="X92" s="141">
        <f t="shared" si="24"/>
        <v>-130.31944414151823</v>
      </c>
      <c r="Y92" s="141">
        <f t="shared" si="25"/>
        <v>-137.64227767495453</v>
      </c>
      <c r="Z92" s="141">
        <f t="shared" si="26"/>
        <v>-144.32124375719465</v>
      </c>
      <c r="AA92" s="141">
        <f t="shared" si="27"/>
        <v>-156.34887444444698</v>
      </c>
      <c r="AB92" s="141">
        <f t="shared" si="28"/>
        <v>-1288.0277574377822</v>
      </c>
      <c r="AC92" s="141">
        <f t="shared" si="29"/>
        <v>-3786.9056813347138</v>
      </c>
      <c r="AD92" s="141">
        <f t="shared" si="30"/>
        <v>-2729.9686641036737</v>
      </c>
      <c r="AE92" s="141">
        <f t="shared" si="31"/>
        <v>-9773.959963436253</v>
      </c>
      <c r="AF92" s="141">
        <f t="shared" si="32"/>
        <v>1734.6610499999999</v>
      </c>
      <c r="AG92" s="141">
        <f t="shared" si="33"/>
        <v>-9727.7037056198369</v>
      </c>
      <c r="AH92" s="141">
        <f t="shared" si="34"/>
        <v>872.85407999999995</v>
      </c>
      <c r="AI92" s="141">
        <f t="shared" si="35"/>
        <v>-9879.8333283716911</v>
      </c>
      <c r="AJ92" s="141">
        <f t="shared" si="36"/>
        <v>-3416.0485561871842</v>
      </c>
      <c r="AK92" s="141">
        <f t="shared" si="37"/>
        <v>-3642.4344500152852</v>
      </c>
      <c r="AL92" s="141">
        <f t="shared" si="38"/>
        <v>-6647.5250686268755</v>
      </c>
      <c r="AM92" s="127">
        <f t="shared" si="40"/>
        <v>-11344.319666666657</v>
      </c>
      <c r="AN92" s="127">
        <f t="shared" si="42"/>
        <v>-1013.2959999999963</v>
      </c>
      <c r="AO92" s="127">
        <f t="shared" si="43"/>
        <v>-1005.4133333333302</v>
      </c>
      <c r="AP92" s="137">
        <f t="shared" si="39"/>
        <v>-62876.64268257589</v>
      </c>
      <c r="AQ92" s="137">
        <f t="shared" si="41"/>
        <v>-1010400.8079159763</v>
      </c>
      <c r="AR92" s="127"/>
    </row>
    <row r="93" spans="1:44" ht="14.25" x14ac:dyDescent="0.2">
      <c r="A93" s="148">
        <v>2024</v>
      </c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>
        <f t="shared" si="19"/>
        <v>-92.883645787465227</v>
      </c>
      <c r="T93" s="141">
        <f t="shared" si="20"/>
        <v>-100.93222669788932</v>
      </c>
      <c r="U93" s="141">
        <f t="shared" si="21"/>
        <v>-108.616062550783</v>
      </c>
      <c r="V93" s="141">
        <f t="shared" si="22"/>
        <v>-116.01483130358204</v>
      </c>
      <c r="W93" s="141">
        <f t="shared" si="23"/>
        <v>-157.31354781634352</v>
      </c>
      <c r="X93" s="141">
        <f t="shared" si="24"/>
        <v>-130.31944414151823</v>
      </c>
      <c r="Y93" s="141">
        <f t="shared" si="25"/>
        <v>-137.64227767495453</v>
      </c>
      <c r="Z93" s="141">
        <f t="shared" si="26"/>
        <v>-144.32124375719465</v>
      </c>
      <c r="AA93" s="141">
        <f t="shared" si="27"/>
        <v>-156.34887444444698</v>
      </c>
      <c r="AB93" s="141">
        <f t="shared" si="28"/>
        <v>-1288.0277574377822</v>
      </c>
      <c r="AC93" s="141">
        <f t="shared" si="29"/>
        <v>-3786.9056813347138</v>
      </c>
      <c r="AD93" s="141">
        <f t="shared" si="30"/>
        <v>-2729.9686641036737</v>
      </c>
      <c r="AE93" s="141">
        <f t="shared" si="31"/>
        <v>-9773.959963436253</v>
      </c>
      <c r="AF93" s="141">
        <f t="shared" si="32"/>
        <v>1734.6610499999999</v>
      </c>
      <c r="AG93" s="141">
        <f t="shared" si="33"/>
        <v>-9727.7037056198369</v>
      </c>
      <c r="AH93" s="141">
        <f t="shared" si="34"/>
        <v>872.85407999999995</v>
      </c>
      <c r="AI93" s="141">
        <f t="shared" si="35"/>
        <v>-9879.8333283716911</v>
      </c>
      <c r="AJ93" s="141">
        <f t="shared" si="36"/>
        <v>-3416.0485561871842</v>
      </c>
      <c r="AK93" s="141">
        <f t="shared" si="37"/>
        <v>-3642.4344500152852</v>
      </c>
      <c r="AL93" s="141">
        <f t="shared" si="38"/>
        <v>-6647.5250686268755</v>
      </c>
      <c r="AM93" s="127">
        <f t="shared" si="40"/>
        <v>-11344.319666666657</v>
      </c>
      <c r="AN93" s="127">
        <f t="shared" si="42"/>
        <v>-1013.2959999999963</v>
      </c>
      <c r="AO93" s="127">
        <f t="shared" si="43"/>
        <v>-1005.4133333333302</v>
      </c>
      <c r="AP93" s="137">
        <f t="shared" si="39"/>
        <v>-62792.313199307457</v>
      </c>
      <c r="AQ93" s="137">
        <f t="shared" si="41"/>
        <v>-1073193.1211152838</v>
      </c>
      <c r="AR93" s="127"/>
    </row>
    <row r="94" spans="1:44" ht="14.25" x14ac:dyDescent="0.2">
      <c r="A94" s="148">
        <v>2025</v>
      </c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>
        <f t="shared" si="20"/>
        <v>-100.93222669788932</v>
      </c>
      <c r="U94" s="141">
        <f t="shared" si="21"/>
        <v>-108.616062550783</v>
      </c>
      <c r="V94" s="141">
        <f t="shared" si="22"/>
        <v>-116.01483130358204</v>
      </c>
      <c r="W94" s="141">
        <f t="shared" si="23"/>
        <v>-157.31354781634352</v>
      </c>
      <c r="X94" s="141">
        <f t="shared" si="24"/>
        <v>-130.31944414151823</v>
      </c>
      <c r="Y94" s="141">
        <f t="shared" si="25"/>
        <v>-137.64227767495453</v>
      </c>
      <c r="Z94" s="141">
        <f t="shared" si="26"/>
        <v>-144.32124375719465</v>
      </c>
      <c r="AA94" s="141">
        <f t="shared" si="27"/>
        <v>-156.34887444444698</v>
      </c>
      <c r="AB94" s="141">
        <f t="shared" si="28"/>
        <v>-1288.0277574377822</v>
      </c>
      <c r="AC94" s="141">
        <f t="shared" si="29"/>
        <v>-3786.9056813347138</v>
      </c>
      <c r="AD94" s="141">
        <f t="shared" si="30"/>
        <v>-2729.9686641036737</v>
      </c>
      <c r="AE94" s="141">
        <f t="shared" si="31"/>
        <v>-9773.959963436253</v>
      </c>
      <c r="AF94" s="141">
        <f t="shared" si="32"/>
        <v>1734.6610499999999</v>
      </c>
      <c r="AG94" s="141">
        <f t="shared" si="33"/>
        <v>-9727.7037056198369</v>
      </c>
      <c r="AH94" s="141">
        <f t="shared" si="34"/>
        <v>872.85407999999995</v>
      </c>
      <c r="AI94" s="141">
        <f t="shared" si="35"/>
        <v>-9879.8333283716911</v>
      </c>
      <c r="AJ94" s="141">
        <f t="shared" si="36"/>
        <v>-3416.0485561871842</v>
      </c>
      <c r="AK94" s="141">
        <f t="shared" si="37"/>
        <v>-3642.4344500152852</v>
      </c>
      <c r="AL94" s="141">
        <f t="shared" si="38"/>
        <v>-6647.5250686268755</v>
      </c>
      <c r="AM94" s="127">
        <f t="shared" si="40"/>
        <v>-11344.319666666657</v>
      </c>
      <c r="AN94" s="127">
        <f t="shared" si="42"/>
        <v>-1013.2959999999963</v>
      </c>
      <c r="AO94" s="127">
        <f t="shared" si="43"/>
        <v>-1005.4133333333302</v>
      </c>
      <c r="AP94" s="137">
        <f t="shared" si="39"/>
        <v>-62699.429553519985</v>
      </c>
      <c r="AQ94" s="137">
        <f t="shared" si="41"/>
        <v>-1135892.5506688037</v>
      </c>
      <c r="AR94" s="127"/>
    </row>
    <row r="95" spans="1:44" ht="14.25" x14ac:dyDescent="0.2">
      <c r="A95" s="148">
        <v>2026</v>
      </c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>
        <f t="shared" si="21"/>
        <v>-108.616062550783</v>
      </c>
      <c r="V95" s="141">
        <f t="shared" si="22"/>
        <v>-116.01483130358204</v>
      </c>
      <c r="W95" s="141">
        <f t="shared" si="23"/>
        <v>-157.31354781634352</v>
      </c>
      <c r="X95" s="141">
        <f t="shared" si="24"/>
        <v>-130.31944414151823</v>
      </c>
      <c r="Y95" s="141">
        <f t="shared" si="25"/>
        <v>-137.64227767495453</v>
      </c>
      <c r="Z95" s="141">
        <f t="shared" si="26"/>
        <v>-144.32124375719465</v>
      </c>
      <c r="AA95" s="141">
        <f t="shared" si="27"/>
        <v>-156.34887444444698</v>
      </c>
      <c r="AB95" s="141">
        <f t="shared" si="28"/>
        <v>-1288.0277574377822</v>
      </c>
      <c r="AC95" s="141">
        <f t="shared" si="29"/>
        <v>-3786.9056813347138</v>
      </c>
      <c r="AD95" s="141">
        <f t="shared" si="30"/>
        <v>-2729.9686641036737</v>
      </c>
      <c r="AE95" s="141">
        <f t="shared" si="31"/>
        <v>-9773.959963436253</v>
      </c>
      <c r="AF95" s="141">
        <f t="shared" si="32"/>
        <v>1734.6610499999999</v>
      </c>
      <c r="AG95" s="141">
        <f t="shared" si="33"/>
        <v>-9727.7037056198369</v>
      </c>
      <c r="AH95" s="141">
        <f t="shared" si="34"/>
        <v>872.85407999999995</v>
      </c>
      <c r="AI95" s="141">
        <f t="shared" si="35"/>
        <v>-9879.8333283716911</v>
      </c>
      <c r="AJ95" s="141">
        <f t="shared" si="36"/>
        <v>-3416.0485561871842</v>
      </c>
      <c r="AK95" s="141">
        <f t="shared" si="37"/>
        <v>-3642.4344500152852</v>
      </c>
      <c r="AL95" s="141">
        <f t="shared" si="38"/>
        <v>-6647.5250686268755</v>
      </c>
      <c r="AM95" s="127">
        <f t="shared" si="40"/>
        <v>-11344.319666666657</v>
      </c>
      <c r="AN95" s="127">
        <f t="shared" si="42"/>
        <v>-1013.2959999999963</v>
      </c>
      <c r="AO95" s="127">
        <f t="shared" si="43"/>
        <v>-1005.4133333333302</v>
      </c>
      <c r="AP95" s="137">
        <f t="shared" si="39"/>
        <v>-62598.4973268221</v>
      </c>
      <c r="AQ95" s="137">
        <f t="shared" si="41"/>
        <v>-1198491.0479956258</v>
      </c>
      <c r="AR95" s="127"/>
    </row>
    <row r="96" spans="1:44" ht="14.25" x14ac:dyDescent="0.2">
      <c r="A96" s="148">
        <v>2027</v>
      </c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>
        <f t="shared" si="22"/>
        <v>-116.01483130358204</v>
      </c>
      <c r="W96" s="141">
        <f t="shared" si="23"/>
        <v>-157.31354781634352</v>
      </c>
      <c r="X96" s="141">
        <f t="shared" si="24"/>
        <v>-130.31944414151823</v>
      </c>
      <c r="Y96" s="141">
        <f t="shared" si="25"/>
        <v>-137.64227767495453</v>
      </c>
      <c r="Z96" s="141">
        <f t="shared" si="26"/>
        <v>-144.32124375719465</v>
      </c>
      <c r="AA96" s="141">
        <f t="shared" si="27"/>
        <v>-156.34887444444698</v>
      </c>
      <c r="AB96" s="141">
        <f t="shared" si="28"/>
        <v>-1288.0277574377822</v>
      </c>
      <c r="AC96" s="141">
        <f t="shared" si="29"/>
        <v>-3786.9056813347138</v>
      </c>
      <c r="AD96" s="141">
        <f t="shared" si="30"/>
        <v>-2729.9686641036737</v>
      </c>
      <c r="AE96" s="141">
        <f t="shared" si="31"/>
        <v>-9773.959963436253</v>
      </c>
      <c r="AF96" s="141">
        <f t="shared" si="32"/>
        <v>1734.6610499999999</v>
      </c>
      <c r="AG96" s="141">
        <f t="shared" si="33"/>
        <v>-9727.7037056198369</v>
      </c>
      <c r="AH96" s="141">
        <f t="shared" si="34"/>
        <v>872.85407999999995</v>
      </c>
      <c r="AI96" s="141">
        <f t="shared" si="35"/>
        <v>-9879.8333283716911</v>
      </c>
      <c r="AJ96" s="141">
        <f t="shared" si="36"/>
        <v>-3416.0485561871842</v>
      </c>
      <c r="AK96" s="141">
        <f t="shared" si="37"/>
        <v>-3642.4344500152852</v>
      </c>
      <c r="AL96" s="141">
        <f t="shared" si="38"/>
        <v>-6647.5250686268755</v>
      </c>
      <c r="AM96" s="127">
        <f t="shared" si="40"/>
        <v>-11344.319666666657</v>
      </c>
      <c r="AN96" s="127">
        <f t="shared" si="42"/>
        <v>-1013.2959999999963</v>
      </c>
      <c r="AO96" s="127">
        <f t="shared" si="43"/>
        <v>-1005.4133333333302</v>
      </c>
      <c r="AP96" s="137">
        <f t="shared" si="39"/>
        <v>-62489.881264271316</v>
      </c>
      <c r="AQ96" s="137">
        <f t="shared" si="41"/>
        <v>-1260980.929259897</v>
      </c>
      <c r="AR96" s="127"/>
    </row>
    <row r="97" spans="1:44" ht="14.25" x14ac:dyDescent="0.2">
      <c r="A97" s="148">
        <v>2028</v>
      </c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>
        <f t="shared" si="23"/>
        <v>-157.31354781634352</v>
      </c>
      <c r="X97" s="141">
        <f t="shared" si="24"/>
        <v>-130.31944414151823</v>
      </c>
      <c r="Y97" s="141">
        <f t="shared" si="25"/>
        <v>-137.64227767495453</v>
      </c>
      <c r="Z97" s="141">
        <f t="shared" si="26"/>
        <v>-144.32124375719465</v>
      </c>
      <c r="AA97" s="141">
        <f t="shared" si="27"/>
        <v>-156.34887444444698</v>
      </c>
      <c r="AB97" s="141">
        <f t="shared" si="28"/>
        <v>-1288.0277574377822</v>
      </c>
      <c r="AC97" s="141">
        <f t="shared" si="29"/>
        <v>-3786.9056813347138</v>
      </c>
      <c r="AD97" s="141">
        <f t="shared" si="30"/>
        <v>-2729.9686641036737</v>
      </c>
      <c r="AE97" s="141">
        <f t="shared" si="31"/>
        <v>-9773.959963436253</v>
      </c>
      <c r="AF97" s="141">
        <f t="shared" si="32"/>
        <v>1734.6610499999999</v>
      </c>
      <c r="AG97" s="141">
        <f t="shared" si="33"/>
        <v>-9727.7037056198369</v>
      </c>
      <c r="AH97" s="141">
        <f t="shared" si="34"/>
        <v>872.85407999999995</v>
      </c>
      <c r="AI97" s="141">
        <f t="shared" si="35"/>
        <v>-9879.8333283716911</v>
      </c>
      <c r="AJ97" s="141">
        <f t="shared" si="36"/>
        <v>-3416.0485561871842</v>
      </c>
      <c r="AK97" s="141">
        <f t="shared" si="37"/>
        <v>-3642.4344500152852</v>
      </c>
      <c r="AL97" s="141">
        <f t="shared" si="38"/>
        <v>-6647.5250686268755</v>
      </c>
      <c r="AM97" s="127">
        <f t="shared" si="40"/>
        <v>-11344.319666666657</v>
      </c>
      <c r="AN97" s="127">
        <f t="shared" si="42"/>
        <v>-1013.2959999999963</v>
      </c>
      <c r="AO97" s="127">
        <f t="shared" si="43"/>
        <v>-1005.4133333333302</v>
      </c>
      <c r="AP97" s="137">
        <f t="shared" si="39"/>
        <v>-62373.866432967734</v>
      </c>
      <c r="AQ97" s="137">
        <f t="shared" si="41"/>
        <v>-1323354.7956928648</v>
      </c>
      <c r="AR97" s="127"/>
    </row>
    <row r="98" spans="1:44" ht="14.25" x14ac:dyDescent="0.2">
      <c r="A98" s="148">
        <v>2029</v>
      </c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>
        <f t="shared" si="24"/>
        <v>-130.31944414151823</v>
      </c>
      <c r="Y98" s="141">
        <f t="shared" si="25"/>
        <v>-137.64227767495453</v>
      </c>
      <c r="Z98" s="141">
        <f t="shared" si="26"/>
        <v>-144.32124375719465</v>
      </c>
      <c r="AA98" s="141">
        <f t="shared" si="27"/>
        <v>-156.34887444444698</v>
      </c>
      <c r="AB98" s="141">
        <f t="shared" si="28"/>
        <v>-1288.0277574377822</v>
      </c>
      <c r="AC98" s="141">
        <f t="shared" si="29"/>
        <v>-3786.9056813347138</v>
      </c>
      <c r="AD98" s="141">
        <f t="shared" si="30"/>
        <v>-2729.9686641036737</v>
      </c>
      <c r="AE98" s="141">
        <f t="shared" si="31"/>
        <v>-9773.959963436253</v>
      </c>
      <c r="AF98" s="141">
        <f t="shared" si="32"/>
        <v>1734.6610499999999</v>
      </c>
      <c r="AG98" s="141">
        <f t="shared" si="33"/>
        <v>-9727.7037056198369</v>
      </c>
      <c r="AH98" s="141">
        <f t="shared" si="34"/>
        <v>872.85407999999995</v>
      </c>
      <c r="AI98" s="141">
        <f t="shared" si="35"/>
        <v>-9879.8333283716911</v>
      </c>
      <c r="AJ98" s="141">
        <f t="shared" si="36"/>
        <v>-3416.0485561871842</v>
      </c>
      <c r="AK98" s="141">
        <f t="shared" si="37"/>
        <v>-3642.4344500152852</v>
      </c>
      <c r="AL98" s="141">
        <f t="shared" si="38"/>
        <v>-6647.5250686268755</v>
      </c>
      <c r="AM98" s="127">
        <f t="shared" si="40"/>
        <v>-11344.319666666657</v>
      </c>
      <c r="AN98" s="127">
        <f t="shared" si="42"/>
        <v>-1013.2959999999963</v>
      </c>
      <c r="AO98" s="127">
        <f t="shared" si="43"/>
        <v>-1005.4133333333302</v>
      </c>
      <c r="AP98" s="137">
        <f t="shared" si="39"/>
        <v>-62216.552885151388</v>
      </c>
      <c r="AQ98" s="137">
        <f t="shared" si="41"/>
        <v>-1385571.3485780163</v>
      </c>
      <c r="AR98" s="127"/>
    </row>
    <row r="99" spans="1:44" ht="14.25" x14ac:dyDescent="0.2">
      <c r="A99" s="148">
        <v>2030</v>
      </c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>
        <f t="shared" si="25"/>
        <v>-137.64227767495453</v>
      </c>
      <c r="Z99" s="141">
        <f t="shared" si="26"/>
        <v>-144.32124375719465</v>
      </c>
      <c r="AA99" s="141">
        <f t="shared" si="27"/>
        <v>-156.34887444444698</v>
      </c>
      <c r="AB99" s="141">
        <f t="shared" si="28"/>
        <v>-1288.0277574377822</v>
      </c>
      <c r="AC99" s="141">
        <f t="shared" si="29"/>
        <v>-3786.9056813347138</v>
      </c>
      <c r="AD99" s="141">
        <f t="shared" si="30"/>
        <v>-2729.9686641036737</v>
      </c>
      <c r="AE99" s="141">
        <f t="shared" si="31"/>
        <v>-9773.959963436253</v>
      </c>
      <c r="AF99" s="141">
        <f t="shared" si="32"/>
        <v>1734.6610499999999</v>
      </c>
      <c r="AG99" s="141">
        <f t="shared" si="33"/>
        <v>-9727.7037056198369</v>
      </c>
      <c r="AH99" s="141">
        <f t="shared" si="34"/>
        <v>872.85407999999995</v>
      </c>
      <c r="AI99" s="141">
        <f t="shared" si="35"/>
        <v>-9879.8333283716911</v>
      </c>
      <c r="AJ99" s="141">
        <f t="shared" si="36"/>
        <v>-3416.0485561871842</v>
      </c>
      <c r="AK99" s="141">
        <f t="shared" si="37"/>
        <v>-3642.4344500152852</v>
      </c>
      <c r="AL99" s="141">
        <f t="shared" si="38"/>
        <v>-6647.5250686268755</v>
      </c>
      <c r="AM99" s="127">
        <f t="shared" si="40"/>
        <v>-11344.319666666657</v>
      </c>
      <c r="AN99" s="127">
        <f t="shared" si="42"/>
        <v>-1013.2959999999963</v>
      </c>
      <c r="AO99" s="127">
        <f t="shared" si="43"/>
        <v>-1005.4133333333302</v>
      </c>
      <c r="AP99" s="137">
        <f t="shared" si="39"/>
        <v>-62086.23344100987</v>
      </c>
      <c r="AQ99" s="137">
        <f t="shared" si="41"/>
        <v>-1447657.5820190262</v>
      </c>
      <c r="AR99" s="127"/>
    </row>
    <row r="100" spans="1:44" ht="14.25" x14ac:dyDescent="0.2">
      <c r="A100" s="148">
        <v>2031</v>
      </c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27"/>
      <c r="Z100" s="141">
        <f t="shared" si="26"/>
        <v>-144.32124375719465</v>
      </c>
      <c r="AA100" s="141">
        <f t="shared" si="27"/>
        <v>-156.34887444444698</v>
      </c>
      <c r="AB100" s="141">
        <f t="shared" si="28"/>
        <v>-1288.0277574377822</v>
      </c>
      <c r="AC100" s="141">
        <f t="shared" si="29"/>
        <v>-3786.9056813347138</v>
      </c>
      <c r="AD100" s="141">
        <f t="shared" si="30"/>
        <v>-2729.9686641036737</v>
      </c>
      <c r="AE100" s="141">
        <f t="shared" si="31"/>
        <v>-9773.959963436253</v>
      </c>
      <c r="AF100" s="141">
        <f t="shared" si="32"/>
        <v>1734.6610499999999</v>
      </c>
      <c r="AG100" s="141">
        <f t="shared" si="33"/>
        <v>-9727.7037056198369</v>
      </c>
      <c r="AH100" s="141">
        <f t="shared" si="34"/>
        <v>872.85407999999995</v>
      </c>
      <c r="AI100" s="141">
        <f t="shared" si="35"/>
        <v>-9879.8333283716911</v>
      </c>
      <c r="AJ100" s="141">
        <f t="shared" si="36"/>
        <v>-3416.0485561871842</v>
      </c>
      <c r="AK100" s="141">
        <f t="shared" si="37"/>
        <v>-3642.4344500152852</v>
      </c>
      <c r="AL100" s="141">
        <f t="shared" si="38"/>
        <v>-6647.5250686268755</v>
      </c>
      <c r="AM100" s="127">
        <f t="shared" si="40"/>
        <v>-11344.319666666657</v>
      </c>
      <c r="AN100" s="127">
        <f t="shared" si="42"/>
        <v>-1013.2959999999963</v>
      </c>
      <c r="AO100" s="127">
        <f t="shared" si="43"/>
        <v>-1005.4133333333302</v>
      </c>
      <c r="AP100" s="137">
        <f t="shared" si="39"/>
        <v>-61948.591163334917</v>
      </c>
      <c r="AQ100" s="137">
        <f t="shared" si="41"/>
        <v>-1509606.1731823611</v>
      </c>
      <c r="AR100" s="127"/>
    </row>
    <row r="101" spans="1:44" ht="14.25" x14ac:dyDescent="0.2">
      <c r="A101" s="148">
        <v>2032</v>
      </c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27"/>
      <c r="Z101" s="127"/>
      <c r="AA101" s="141">
        <f t="shared" si="27"/>
        <v>-156.34887444444698</v>
      </c>
      <c r="AB101" s="141">
        <f t="shared" si="28"/>
        <v>-1288.0277574377822</v>
      </c>
      <c r="AC101" s="141">
        <f t="shared" si="29"/>
        <v>-3786.9056813347138</v>
      </c>
      <c r="AD101" s="141">
        <f t="shared" si="30"/>
        <v>-2729.9686641036737</v>
      </c>
      <c r="AE101" s="141">
        <f t="shared" si="31"/>
        <v>-9773.959963436253</v>
      </c>
      <c r="AF101" s="141">
        <f t="shared" si="32"/>
        <v>1734.6610499999999</v>
      </c>
      <c r="AG101" s="141">
        <f t="shared" si="33"/>
        <v>-9727.7037056198369</v>
      </c>
      <c r="AH101" s="141">
        <f t="shared" si="34"/>
        <v>872.85407999999995</v>
      </c>
      <c r="AI101" s="141">
        <f t="shared" si="35"/>
        <v>-9879.8333283716911</v>
      </c>
      <c r="AJ101" s="141">
        <f t="shared" si="36"/>
        <v>-3416.0485561871842</v>
      </c>
      <c r="AK101" s="141">
        <f t="shared" si="37"/>
        <v>-3642.4344500152852</v>
      </c>
      <c r="AL101" s="141">
        <f t="shared" si="38"/>
        <v>-6647.5250686268755</v>
      </c>
      <c r="AM101" s="127">
        <f t="shared" si="40"/>
        <v>-11344.319666666657</v>
      </c>
      <c r="AN101" s="127">
        <f t="shared" si="42"/>
        <v>-1013.2959999999963</v>
      </c>
      <c r="AO101" s="127">
        <f t="shared" si="43"/>
        <v>-1005.4133333333302</v>
      </c>
      <c r="AP101" s="137">
        <f t="shared" si="39"/>
        <v>-61804.269919577724</v>
      </c>
      <c r="AQ101" s="137">
        <f t="shared" si="41"/>
        <v>-1571410.4431019388</v>
      </c>
      <c r="AR101" s="127"/>
    </row>
    <row r="102" spans="1:44" ht="14.25" x14ac:dyDescent="0.2">
      <c r="A102" s="148">
        <v>2033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27"/>
      <c r="Z102" s="127"/>
      <c r="AA102" s="127"/>
      <c r="AB102" s="141">
        <f t="shared" si="28"/>
        <v>-1288.0277574377822</v>
      </c>
      <c r="AC102" s="141">
        <f t="shared" si="29"/>
        <v>-3786.9056813347138</v>
      </c>
      <c r="AD102" s="141">
        <f t="shared" si="30"/>
        <v>-2729.9686641036737</v>
      </c>
      <c r="AE102" s="141">
        <f t="shared" si="31"/>
        <v>-9773.959963436253</v>
      </c>
      <c r="AF102" s="141">
        <f t="shared" si="32"/>
        <v>1734.6610499999999</v>
      </c>
      <c r="AG102" s="141">
        <f t="shared" si="33"/>
        <v>-9727.7037056198369</v>
      </c>
      <c r="AH102" s="141">
        <f t="shared" si="34"/>
        <v>872.85407999999995</v>
      </c>
      <c r="AI102" s="141">
        <f t="shared" si="35"/>
        <v>-9879.8333283716911</v>
      </c>
      <c r="AJ102" s="141">
        <f t="shared" si="36"/>
        <v>-3416.0485561871842</v>
      </c>
      <c r="AK102" s="141">
        <f t="shared" si="37"/>
        <v>-3642.4344500152852</v>
      </c>
      <c r="AL102" s="141">
        <f t="shared" si="38"/>
        <v>-6647.5250686268755</v>
      </c>
      <c r="AM102" s="127">
        <f t="shared" si="40"/>
        <v>-11344.319666666657</v>
      </c>
      <c r="AN102" s="127">
        <f t="shared" si="42"/>
        <v>-1013.2959999999963</v>
      </c>
      <c r="AO102" s="127">
        <f t="shared" si="43"/>
        <v>-1005.4133333333302</v>
      </c>
      <c r="AP102" s="137">
        <f t="shared" si="39"/>
        <v>-61647.921045133276</v>
      </c>
      <c r="AQ102" s="137">
        <f t="shared" si="41"/>
        <v>-1633058.3641470722</v>
      </c>
      <c r="AR102" s="127"/>
    </row>
    <row r="103" spans="1:44" ht="14.25" x14ac:dyDescent="0.2">
      <c r="A103" s="148">
        <v>2034</v>
      </c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27"/>
      <c r="Z103" s="127"/>
      <c r="AA103" s="127"/>
      <c r="AB103" s="127"/>
      <c r="AC103" s="141">
        <f t="shared" si="29"/>
        <v>-3786.9056813347138</v>
      </c>
      <c r="AD103" s="141">
        <f t="shared" si="30"/>
        <v>-2729.9686641036737</v>
      </c>
      <c r="AE103" s="141">
        <f t="shared" si="31"/>
        <v>-9773.959963436253</v>
      </c>
      <c r="AF103" s="141">
        <f t="shared" si="32"/>
        <v>1734.6610499999999</v>
      </c>
      <c r="AG103" s="141">
        <f t="shared" si="33"/>
        <v>-9727.7037056198369</v>
      </c>
      <c r="AH103" s="141">
        <f t="shared" si="34"/>
        <v>872.85407999999995</v>
      </c>
      <c r="AI103" s="141">
        <f t="shared" si="35"/>
        <v>-9879.8333283716911</v>
      </c>
      <c r="AJ103" s="141">
        <f t="shared" si="36"/>
        <v>-3416.0485561871842</v>
      </c>
      <c r="AK103" s="141">
        <f t="shared" si="37"/>
        <v>-3642.4344500152852</v>
      </c>
      <c r="AL103" s="141">
        <f t="shared" si="38"/>
        <v>-6647.5250686268755</v>
      </c>
      <c r="AM103" s="127">
        <f t="shared" si="40"/>
        <v>-11344.319666666657</v>
      </c>
      <c r="AN103" s="127">
        <f t="shared" si="42"/>
        <v>-1013.2959999999963</v>
      </c>
      <c r="AO103" s="127">
        <f t="shared" si="43"/>
        <v>-1005.4133333333302</v>
      </c>
      <c r="AP103" s="137">
        <f t="shared" si="39"/>
        <v>-60359.893287695493</v>
      </c>
      <c r="AQ103" s="137">
        <f t="shared" si="41"/>
        <v>-1693418.2574347677</v>
      </c>
      <c r="AR103" s="127"/>
    </row>
    <row r="104" spans="1:44" ht="14.25" x14ac:dyDescent="0.2">
      <c r="A104" s="148">
        <v>2035</v>
      </c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27"/>
      <c r="Z104" s="127"/>
      <c r="AA104" s="127"/>
      <c r="AB104" s="127"/>
      <c r="AC104" s="127"/>
      <c r="AD104" s="141">
        <f t="shared" si="30"/>
        <v>-2729.9686641036737</v>
      </c>
      <c r="AE104" s="141">
        <f t="shared" si="31"/>
        <v>-9773.959963436253</v>
      </c>
      <c r="AF104" s="141">
        <f t="shared" si="32"/>
        <v>1734.6610499999999</v>
      </c>
      <c r="AG104" s="141">
        <f t="shared" si="33"/>
        <v>-9727.7037056198369</v>
      </c>
      <c r="AH104" s="141">
        <f t="shared" si="34"/>
        <v>872.85407999999995</v>
      </c>
      <c r="AI104" s="141">
        <f t="shared" si="35"/>
        <v>-9879.8333283716911</v>
      </c>
      <c r="AJ104" s="141">
        <f t="shared" si="36"/>
        <v>-3416.0485561871842</v>
      </c>
      <c r="AK104" s="141">
        <f t="shared" si="37"/>
        <v>-3642.4344500152852</v>
      </c>
      <c r="AL104" s="141">
        <f t="shared" si="38"/>
        <v>-6647.5250686268755</v>
      </c>
      <c r="AM104" s="127">
        <f t="shared" si="40"/>
        <v>-11344.319666666657</v>
      </c>
      <c r="AN104" s="127">
        <f t="shared" si="42"/>
        <v>-1013.2959999999963</v>
      </c>
      <c r="AO104" s="127">
        <f t="shared" si="43"/>
        <v>-1005.4133333333302</v>
      </c>
      <c r="AP104" s="137">
        <f t="shared" si="39"/>
        <v>-56572.987606360781</v>
      </c>
      <c r="AQ104" s="137">
        <f t="shared" si="41"/>
        <v>-1749991.2450411285</v>
      </c>
      <c r="AR104" s="127"/>
    </row>
    <row r="105" spans="1:44" ht="14.25" x14ac:dyDescent="0.2">
      <c r="A105" s="148">
        <v>2036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27"/>
      <c r="Z105" s="127"/>
      <c r="AA105" s="127"/>
      <c r="AB105" s="127"/>
      <c r="AC105" s="127"/>
      <c r="AD105" s="127"/>
      <c r="AE105" s="141">
        <f t="shared" si="31"/>
        <v>-9773.959963436253</v>
      </c>
      <c r="AF105" s="141">
        <f t="shared" si="32"/>
        <v>1734.6610499999999</v>
      </c>
      <c r="AG105" s="141">
        <f t="shared" si="33"/>
        <v>-9727.7037056198369</v>
      </c>
      <c r="AH105" s="141">
        <f t="shared" si="34"/>
        <v>872.85407999999995</v>
      </c>
      <c r="AI105" s="141">
        <f t="shared" si="35"/>
        <v>-9879.8333283716911</v>
      </c>
      <c r="AJ105" s="141">
        <f t="shared" si="36"/>
        <v>-3416.0485561871842</v>
      </c>
      <c r="AK105" s="141">
        <f t="shared" si="37"/>
        <v>-3642.4344500152852</v>
      </c>
      <c r="AL105" s="141">
        <f t="shared" si="38"/>
        <v>-6647.5250686268755</v>
      </c>
      <c r="AM105" s="127">
        <f t="shared" si="40"/>
        <v>-11344.319666666657</v>
      </c>
      <c r="AN105" s="127">
        <f t="shared" si="42"/>
        <v>-1013.2959999999963</v>
      </c>
      <c r="AO105" s="127">
        <f t="shared" si="43"/>
        <v>-1005.4133333333302</v>
      </c>
      <c r="AP105" s="137">
        <f t="shared" si="39"/>
        <v>-53843.018942257106</v>
      </c>
      <c r="AQ105" s="137">
        <f t="shared" si="41"/>
        <v>-1803834.2639833856</v>
      </c>
      <c r="AR105" s="127"/>
    </row>
    <row r="106" spans="1:44" ht="14.25" x14ac:dyDescent="0.2">
      <c r="A106" s="148">
        <v>2037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27"/>
      <c r="Z106" s="127"/>
      <c r="AA106" s="127"/>
      <c r="AB106" s="127"/>
      <c r="AC106" s="127"/>
      <c r="AD106" s="127"/>
      <c r="AE106" s="127"/>
      <c r="AF106" s="127"/>
      <c r="AG106" s="141">
        <f t="shared" si="33"/>
        <v>-9727.7037056198369</v>
      </c>
      <c r="AH106" s="141">
        <f t="shared" si="34"/>
        <v>872.85407999999995</v>
      </c>
      <c r="AI106" s="141">
        <f t="shared" si="35"/>
        <v>-9879.8333283716911</v>
      </c>
      <c r="AJ106" s="141">
        <f t="shared" si="36"/>
        <v>-3416.0485561871842</v>
      </c>
      <c r="AK106" s="141">
        <f t="shared" si="37"/>
        <v>-3642.4344500152852</v>
      </c>
      <c r="AL106" s="141">
        <f t="shared" si="38"/>
        <v>-6647.5250686268755</v>
      </c>
      <c r="AM106" s="127">
        <f t="shared" si="40"/>
        <v>-11344.319666666657</v>
      </c>
      <c r="AN106" s="127">
        <f t="shared" si="42"/>
        <v>-1013.2959999999963</v>
      </c>
      <c r="AO106" s="127">
        <f t="shared" si="43"/>
        <v>-1005.4133333333302</v>
      </c>
      <c r="AP106" s="137">
        <f t="shared" si="39"/>
        <v>-45803.720028820848</v>
      </c>
      <c r="AQ106" s="137">
        <f t="shared" si="41"/>
        <v>-1849637.9840122066</v>
      </c>
      <c r="AR106" s="127"/>
    </row>
    <row r="107" spans="1:44" ht="14.25" x14ac:dyDescent="0.2">
      <c r="A107" s="148">
        <v>2038</v>
      </c>
      <c r="Y107" s="127"/>
      <c r="Z107" s="127"/>
      <c r="AA107" s="127"/>
      <c r="AB107" s="127"/>
      <c r="AC107" s="127"/>
      <c r="AD107" s="137"/>
      <c r="AE107" s="127"/>
      <c r="AF107" s="127"/>
      <c r="AG107" s="127"/>
      <c r="AH107" s="127"/>
      <c r="AI107" s="141">
        <f t="shared" si="35"/>
        <v>-9879.8333283716911</v>
      </c>
      <c r="AJ107" s="141">
        <f t="shared" si="36"/>
        <v>-3416.0485561871842</v>
      </c>
      <c r="AK107" s="141">
        <f t="shared" si="37"/>
        <v>-3642.4344500152852</v>
      </c>
      <c r="AL107" s="141">
        <f t="shared" si="38"/>
        <v>-6647.5250686268755</v>
      </c>
      <c r="AM107" s="127">
        <f t="shared" si="40"/>
        <v>-11344.319666666657</v>
      </c>
      <c r="AN107" s="127">
        <f t="shared" si="42"/>
        <v>-1013.2959999999963</v>
      </c>
      <c r="AO107" s="127">
        <f t="shared" si="43"/>
        <v>-1005.4133333333302</v>
      </c>
      <c r="AP107" s="137">
        <f t="shared" si="39"/>
        <v>-36948.870403201014</v>
      </c>
      <c r="AQ107" s="137">
        <f t="shared" si="41"/>
        <v>-1886586.8544154076</v>
      </c>
    </row>
    <row r="108" spans="1:44" ht="14.25" x14ac:dyDescent="0.2">
      <c r="A108" s="148">
        <v>2039</v>
      </c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J108" s="141">
        <f t="shared" si="36"/>
        <v>-3416.0485561871842</v>
      </c>
      <c r="AK108" s="141">
        <f t="shared" si="37"/>
        <v>-3642.4344500152852</v>
      </c>
      <c r="AL108" s="141">
        <f t="shared" si="38"/>
        <v>-6647.5250686268755</v>
      </c>
      <c r="AM108" s="127">
        <f t="shared" si="40"/>
        <v>-11344.319666666657</v>
      </c>
      <c r="AN108" s="127">
        <f t="shared" si="42"/>
        <v>-1013.2959999999963</v>
      </c>
      <c r="AO108" s="127">
        <f t="shared" si="43"/>
        <v>-1005.4133333333302</v>
      </c>
      <c r="AP108" s="137">
        <f t="shared" si="39"/>
        <v>-27069.037074829328</v>
      </c>
      <c r="AQ108" s="137">
        <f t="shared" si="41"/>
        <v>-1913655.8914902369</v>
      </c>
    </row>
    <row r="109" spans="1:44" ht="14.25" x14ac:dyDescent="0.2">
      <c r="A109" s="148">
        <v>2040</v>
      </c>
      <c r="Y109" s="127"/>
      <c r="Z109" s="127"/>
      <c r="AA109" s="127"/>
      <c r="AB109" s="127"/>
      <c r="AC109" s="127"/>
      <c r="AD109" s="137"/>
      <c r="AE109" s="137"/>
      <c r="AF109" s="137"/>
      <c r="AJ109" s="141">
        <v>-1708.02</v>
      </c>
      <c r="AK109" s="141">
        <f t="shared" si="37"/>
        <v>-3642.4344500152852</v>
      </c>
      <c r="AL109" s="141">
        <f t="shared" si="38"/>
        <v>-6647.5250686268755</v>
      </c>
      <c r="AM109" s="127">
        <f t="shared" si="40"/>
        <v>-11344.319666666657</v>
      </c>
      <c r="AN109" s="127">
        <f t="shared" si="42"/>
        <v>-1013.2959999999963</v>
      </c>
      <c r="AO109" s="127">
        <f t="shared" si="43"/>
        <v>-1005.4133333333302</v>
      </c>
      <c r="AP109" s="137">
        <f t="shared" si="39"/>
        <v>-25361.008518642142</v>
      </c>
      <c r="AQ109" s="137">
        <f t="shared" si="41"/>
        <v>-1939016.9000088789</v>
      </c>
      <c r="AR109" s="134"/>
    </row>
    <row r="110" spans="1:44" ht="14.25" x14ac:dyDescent="0.2">
      <c r="A110" s="148">
        <v>2041</v>
      </c>
      <c r="Y110" s="127"/>
      <c r="Z110" s="127"/>
      <c r="AA110" s="127"/>
      <c r="AB110" s="127"/>
      <c r="AC110" s="127"/>
      <c r="AD110" s="137"/>
      <c r="AE110" s="137"/>
      <c r="AF110" s="137"/>
      <c r="AJ110" s="141"/>
      <c r="AK110" s="141">
        <v>-1821.22</v>
      </c>
      <c r="AL110" s="141">
        <f t="shared" si="38"/>
        <v>-6647.5250686268755</v>
      </c>
      <c r="AM110" s="127">
        <f t="shared" si="40"/>
        <v>-11344.319666666657</v>
      </c>
      <c r="AN110" s="127">
        <f t="shared" si="42"/>
        <v>-1013.2959999999963</v>
      </c>
      <c r="AO110" s="127">
        <f t="shared" si="43"/>
        <v>-1005.4133333333302</v>
      </c>
      <c r="AP110" s="137">
        <f t="shared" si="39"/>
        <v>-21831.774068626859</v>
      </c>
      <c r="AQ110" s="137">
        <f t="shared" si="41"/>
        <v>-1960848.6740775057</v>
      </c>
      <c r="AR110" s="134"/>
    </row>
    <row r="111" spans="1:44" ht="14.25" x14ac:dyDescent="0.2">
      <c r="A111" s="148">
        <v>2042</v>
      </c>
      <c r="Y111" s="127"/>
      <c r="Z111" s="127"/>
      <c r="AA111" s="127"/>
      <c r="AB111" s="127"/>
      <c r="AC111" s="127"/>
      <c r="AD111" s="127"/>
      <c r="AE111" s="127"/>
      <c r="AF111" s="127"/>
      <c r="AJ111" s="141"/>
      <c r="AK111" s="141"/>
      <c r="AL111" s="141">
        <v>-3323.76</v>
      </c>
      <c r="AM111" s="127">
        <f t="shared" si="40"/>
        <v>-11344.319666666657</v>
      </c>
      <c r="AN111" s="127">
        <f t="shared" si="42"/>
        <v>-1013.2959999999963</v>
      </c>
      <c r="AO111" s="127">
        <f t="shared" si="43"/>
        <v>-1005.4133333333302</v>
      </c>
      <c r="AP111" s="137">
        <f t="shared" si="39"/>
        <v>-16686.788999999982</v>
      </c>
      <c r="AQ111" s="137">
        <f t="shared" si="41"/>
        <v>-1977535.4630775056</v>
      </c>
      <c r="AR111" s="134"/>
    </row>
    <row r="112" spans="1:44" ht="14.25" x14ac:dyDescent="0.2">
      <c r="A112" s="148">
        <v>2043</v>
      </c>
      <c r="Y112" s="127"/>
      <c r="Z112" s="127"/>
      <c r="AA112" s="127"/>
      <c r="AB112" s="127"/>
      <c r="AC112" s="127"/>
      <c r="AD112" s="137"/>
      <c r="AE112" s="137"/>
      <c r="AF112" s="137"/>
      <c r="AJ112" s="141"/>
      <c r="AK112" s="141"/>
      <c r="AL112" s="141"/>
      <c r="AM112" s="127">
        <v>-5672.16</v>
      </c>
      <c r="AN112" s="127">
        <f t="shared" si="42"/>
        <v>-1013.2959999999963</v>
      </c>
      <c r="AO112" s="127">
        <f t="shared" si="43"/>
        <v>-1005.4133333333302</v>
      </c>
      <c r="AP112" s="137">
        <f t="shared" si="39"/>
        <v>-7690.8693333333267</v>
      </c>
      <c r="AQ112" s="137">
        <f t="shared" si="41"/>
        <v>-1985226.3324108389</v>
      </c>
      <c r="AR112" s="134"/>
    </row>
    <row r="113" spans="1:44" ht="14.25" x14ac:dyDescent="0.2">
      <c r="A113" s="148">
        <v>2044</v>
      </c>
      <c r="Y113" s="127"/>
      <c r="Z113" s="127"/>
      <c r="AA113" s="127"/>
      <c r="AB113" s="127"/>
      <c r="AC113" s="127"/>
      <c r="AE113" s="187"/>
      <c r="AF113" s="187"/>
      <c r="AG113" s="137"/>
      <c r="AH113" s="137"/>
      <c r="AI113" s="137"/>
      <c r="AJ113" s="141"/>
      <c r="AK113" s="141"/>
      <c r="AL113" s="141"/>
      <c r="AM113" s="137"/>
      <c r="AN113" s="127">
        <f>-$AN$19/30*0.5</f>
        <v>-506.64799999999815</v>
      </c>
      <c r="AO113" s="127">
        <f t="shared" si="43"/>
        <v>-1005.4133333333302</v>
      </c>
      <c r="AP113" s="137">
        <f t="shared" si="39"/>
        <v>-1512.0613333333283</v>
      </c>
      <c r="AQ113" s="137">
        <f t="shared" si="41"/>
        <v>-1986738.3937441723</v>
      </c>
      <c r="AR113" s="134"/>
    </row>
    <row r="114" spans="1:44" ht="14.25" x14ac:dyDescent="0.2">
      <c r="A114" s="148">
        <v>2045</v>
      </c>
      <c r="Y114" s="127"/>
      <c r="Z114" s="127"/>
      <c r="AA114" s="127"/>
      <c r="AB114" s="127"/>
      <c r="AC114" s="127"/>
      <c r="AE114" s="187"/>
      <c r="AF114" s="187"/>
      <c r="AG114" s="137"/>
      <c r="AH114" s="137"/>
      <c r="AI114" s="137"/>
      <c r="AJ114" s="141"/>
      <c r="AK114" s="141"/>
      <c r="AL114" s="141"/>
      <c r="AM114" s="137"/>
      <c r="AN114" s="137"/>
      <c r="AO114" s="127">
        <f>-$AO$15/30*0.5</f>
        <v>-502.70666666666511</v>
      </c>
      <c r="AP114" s="137">
        <f t="shared" si="39"/>
        <v>-502.70666666666511</v>
      </c>
      <c r="AQ114" s="137">
        <f t="shared" si="41"/>
        <v>-1987241.1004108391</v>
      </c>
      <c r="AR114" s="134"/>
    </row>
    <row r="115" spans="1:44" x14ac:dyDescent="0.2"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</row>
    <row r="116" spans="1:44" x14ac:dyDescent="0.2">
      <c r="A116" s="161" t="s">
        <v>61</v>
      </c>
      <c r="C116" s="149">
        <f>SUM(C82:C115)</f>
        <v>0</v>
      </c>
      <c r="D116" s="149">
        <f t="shared" ref="D116:AP116" si="44">SUM(D82:D115)</f>
        <v>0</v>
      </c>
      <c r="E116" s="149">
        <f t="shared" si="44"/>
        <v>0</v>
      </c>
      <c r="F116" s="149">
        <f t="shared" si="44"/>
        <v>0</v>
      </c>
      <c r="G116" s="149">
        <f t="shared" si="44"/>
        <v>0</v>
      </c>
      <c r="H116" s="149">
        <f t="shared" si="44"/>
        <v>0</v>
      </c>
      <c r="I116" s="149">
        <f t="shared" si="44"/>
        <v>0</v>
      </c>
      <c r="J116" s="149">
        <f t="shared" si="44"/>
        <v>0</v>
      </c>
      <c r="K116" s="149">
        <f t="shared" si="44"/>
        <v>0</v>
      </c>
      <c r="L116" s="149">
        <f t="shared" si="44"/>
        <v>0</v>
      </c>
      <c r="M116" s="149">
        <f t="shared" si="44"/>
        <v>-124.47931449390263</v>
      </c>
      <c r="N116" s="149">
        <f t="shared" si="44"/>
        <v>-274.73883214524767</v>
      </c>
      <c r="O116" s="149">
        <f t="shared" si="44"/>
        <v>-424.48957958870369</v>
      </c>
      <c r="P116" s="149">
        <f t="shared" si="44"/>
        <v>-582.95571027101732</v>
      </c>
      <c r="Q116" s="149">
        <f t="shared" si="44"/>
        <v>-750.51394347022745</v>
      </c>
      <c r="R116" s="149">
        <f t="shared" si="44"/>
        <v>-927.62431595279543</v>
      </c>
      <c r="S116" s="149">
        <f t="shared" si="44"/>
        <v>-1114.6037494495824</v>
      </c>
      <c r="T116" s="149">
        <f t="shared" si="44"/>
        <v>-1312.118947072561</v>
      </c>
      <c r="U116" s="149">
        <f t="shared" si="44"/>
        <v>-1520.624875710962</v>
      </c>
      <c r="V116" s="149">
        <f t="shared" si="44"/>
        <v>-1740.2224695537304</v>
      </c>
      <c r="W116" s="149">
        <f t="shared" si="44"/>
        <v>-2517.0167650614962</v>
      </c>
      <c r="X116" s="149">
        <f t="shared" si="44"/>
        <v>-2215.4305504058098</v>
      </c>
      <c r="Y116" s="149">
        <f t="shared" si="44"/>
        <v>-2477.5609981491821</v>
      </c>
      <c r="Z116" s="149">
        <f t="shared" si="44"/>
        <v>-2742.1036313866985</v>
      </c>
      <c r="AA116" s="149">
        <f t="shared" si="44"/>
        <v>-3126.9774888889401</v>
      </c>
      <c r="AB116" s="149">
        <f t="shared" si="44"/>
        <v>-27048.582906193431</v>
      </c>
      <c r="AC116" s="149">
        <f t="shared" si="44"/>
        <v>-83311.924989363688</v>
      </c>
      <c r="AD116" s="149">
        <f t="shared" si="44"/>
        <v>-62789.279274384513</v>
      </c>
      <c r="AE116" s="149">
        <f t="shared" si="44"/>
        <v>-234575.03912246996</v>
      </c>
      <c r="AF116" s="149">
        <f t="shared" si="44"/>
        <v>41631.865200000007</v>
      </c>
      <c r="AG116" s="149">
        <f t="shared" si="44"/>
        <v>-243192.592640496</v>
      </c>
      <c r="AH116" s="149">
        <f t="shared" si="44"/>
        <v>21821.351999999999</v>
      </c>
      <c r="AI116" s="149">
        <f t="shared" si="44"/>
        <v>-256875.66653766399</v>
      </c>
      <c r="AJ116" s="149">
        <f t="shared" si="44"/>
        <v>-93941.331017054006</v>
      </c>
      <c r="AK116" s="149">
        <f t="shared" si="44"/>
        <v>-103809.38460042795</v>
      </c>
      <c r="AL116" s="149">
        <f t="shared" si="44"/>
        <v>-196101.98699017943</v>
      </c>
      <c r="AM116" s="149">
        <f t="shared" si="44"/>
        <v>-340329.59016666643</v>
      </c>
      <c r="AN116" s="149">
        <f t="shared" si="44"/>
        <v>-30398.87999999987</v>
      </c>
      <c r="AO116" s="149">
        <f t="shared" si="44"/>
        <v>-30162.399999999907</v>
      </c>
      <c r="AP116" s="149">
        <f t="shared" si="44"/>
        <v>-1660934.9022164997</v>
      </c>
    </row>
    <row r="117" spans="1:44" x14ac:dyDescent="0.2"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7"/>
    </row>
    <row r="118" spans="1:44" x14ac:dyDescent="0.2">
      <c r="A118" s="161" t="s">
        <v>62</v>
      </c>
      <c r="C118" s="149">
        <f>C69+C116</f>
        <v>-7.2759576141834259E-12</v>
      </c>
      <c r="D118" s="149">
        <f t="shared" ref="D118:AP118" si="45">D69+D116</f>
        <v>1.2732925824820995E-11</v>
      </c>
      <c r="E118" s="149">
        <f t="shared" si="45"/>
        <v>0</v>
      </c>
      <c r="F118" s="149">
        <f t="shared" si="45"/>
        <v>0</v>
      </c>
      <c r="G118" s="149">
        <f t="shared" si="45"/>
        <v>0</v>
      </c>
      <c r="H118" s="149">
        <f t="shared" si="45"/>
        <v>0</v>
      </c>
      <c r="I118" s="149">
        <f t="shared" si="45"/>
        <v>0</v>
      </c>
      <c r="J118" s="149">
        <f t="shared" si="45"/>
        <v>0</v>
      </c>
      <c r="K118" s="149">
        <f t="shared" si="45"/>
        <v>0</v>
      </c>
      <c r="L118" s="149">
        <f t="shared" si="45"/>
        <v>0</v>
      </c>
      <c r="M118" s="149">
        <f t="shared" si="45"/>
        <v>0</v>
      </c>
      <c r="N118" s="149">
        <f t="shared" si="45"/>
        <v>0</v>
      </c>
      <c r="O118" s="149">
        <f t="shared" si="45"/>
        <v>0</v>
      </c>
      <c r="P118" s="149">
        <f t="shared" si="45"/>
        <v>0</v>
      </c>
      <c r="Q118" s="149">
        <f t="shared" si="45"/>
        <v>0</v>
      </c>
      <c r="R118" s="149">
        <f t="shared" si="45"/>
        <v>0</v>
      </c>
      <c r="S118" s="149">
        <f t="shared" si="45"/>
        <v>0</v>
      </c>
      <c r="T118" s="149">
        <f t="shared" si="45"/>
        <v>0</v>
      </c>
      <c r="U118" s="149">
        <f t="shared" si="45"/>
        <v>0</v>
      </c>
      <c r="V118" s="149">
        <f t="shared" si="45"/>
        <v>0</v>
      </c>
      <c r="W118" s="149">
        <f t="shared" si="45"/>
        <v>0</v>
      </c>
      <c r="X118" s="149">
        <f t="shared" si="45"/>
        <v>0</v>
      </c>
      <c r="Y118" s="149">
        <f t="shared" si="45"/>
        <v>0</v>
      </c>
      <c r="Z118" s="149">
        <f t="shared" si="45"/>
        <v>0</v>
      </c>
      <c r="AA118" s="149">
        <f t="shared" si="45"/>
        <v>0</v>
      </c>
      <c r="AB118" s="149">
        <f t="shared" si="45"/>
        <v>0</v>
      </c>
      <c r="AC118" s="149">
        <f t="shared" si="45"/>
        <v>0</v>
      </c>
      <c r="AD118" s="149">
        <f t="shared" si="45"/>
        <v>0</v>
      </c>
      <c r="AE118" s="149">
        <f t="shared" si="45"/>
        <v>0</v>
      </c>
      <c r="AF118" s="149">
        <f t="shared" si="45"/>
        <v>0</v>
      </c>
      <c r="AG118" s="149">
        <f t="shared" si="45"/>
        <v>0</v>
      </c>
      <c r="AH118" s="149">
        <f t="shared" si="45"/>
        <v>0</v>
      </c>
      <c r="AI118" s="149">
        <f t="shared" si="45"/>
        <v>0</v>
      </c>
      <c r="AJ118" s="149">
        <f t="shared" si="45"/>
        <v>4.2780935618793592E-3</v>
      </c>
      <c r="AK118" s="149">
        <f t="shared" si="45"/>
        <v>-2.7749923174269497E-3</v>
      </c>
      <c r="AL118" s="149">
        <f t="shared" si="45"/>
        <v>2.534313389332965E-3</v>
      </c>
      <c r="AM118" s="149">
        <f t="shared" si="45"/>
        <v>-1.6666669398546219E-4</v>
      </c>
      <c r="AN118" s="149">
        <f t="shared" si="45"/>
        <v>0</v>
      </c>
      <c r="AO118" s="149">
        <f t="shared" si="45"/>
        <v>0</v>
      </c>
      <c r="AP118" s="149">
        <f t="shared" si="45"/>
        <v>3.8707482162863016E-3</v>
      </c>
    </row>
    <row r="119" spans="1:44" x14ac:dyDescent="0.2">
      <c r="A119" s="161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20"/>
    </row>
    <row r="120" spans="1:44" x14ac:dyDescent="0.2">
      <c r="A120" s="161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20"/>
    </row>
    <row r="121" spans="1:44" x14ac:dyDescent="0.2">
      <c r="A121" s="161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 t="s">
        <v>63</v>
      </c>
      <c r="AH121" s="136"/>
      <c r="AI121" s="136"/>
      <c r="AJ121" s="136"/>
      <c r="AK121" s="188" t="s">
        <v>79</v>
      </c>
      <c r="AL121" s="188" t="s">
        <v>80</v>
      </c>
      <c r="AM121" s="120" t="s">
        <v>0</v>
      </c>
      <c r="AN121" s="120"/>
      <c r="AO121" s="120"/>
    </row>
    <row r="122" spans="1:44" x14ac:dyDescent="0.2">
      <c r="Y122" s="127"/>
      <c r="Z122" s="127"/>
      <c r="AA122" s="127"/>
      <c r="AB122" s="127"/>
      <c r="AC122" s="127"/>
      <c r="AD122" s="127"/>
      <c r="AE122" s="127"/>
      <c r="AF122" s="127"/>
      <c r="AG122" s="42" t="s">
        <v>15</v>
      </c>
      <c r="AH122" s="42"/>
      <c r="AI122" s="127"/>
      <c r="AJ122" s="127"/>
      <c r="AK122" s="127">
        <f>AQ83</f>
        <v>-443362.31387049117</v>
      </c>
      <c r="AL122" s="128">
        <v>-149675.02278903988</v>
      </c>
      <c r="AM122" s="127">
        <f>SUM(AK122:AL122)</f>
        <v>-593037.33665953111</v>
      </c>
      <c r="AN122" s="127"/>
      <c r="AO122" s="127"/>
    </row>
    <row r="123" spans="1:44" x14ac:dyDescent="0.2">
      <c r="Y123" s="127"/>
      <c r="Z123" s="127"/>
      <c r="AA123" s="127"/>
      <c r="AB123" s="127"/>
      <c r="AC123" s="127"/>
      <c r="AD123" s="127"/>
      <c r="AE123" s="127"/>
      <c r="AF123" s="127"/>
      <c r="AG123" s="42" t="s">
        <v>16</v>
      </c>
      <c r="AH123" s="42"/>
      <c r="AI123" s="141"/>
      <c r="AJ123" s="141"/>
      <c r="AK123" s="180">
        <v>-62626.816421409443</v>
      </c>
      <c r="AL123" s="128">
        <v>-8813.4328169765322</v>
      </c>
      <c r="AM123" s="127">
        <f>SUM(AK123:AL123)</f>
        <v>-71440.249238385979</v>
      </c>
      <c r="AN123" s="127"/>
      <c r="AO123" s="127"/>
    </row>
    <row r="124" spans="1:44" ht="13.5" thickBot="1" x14ac:dyDescent="0.25">
      <c r="Y124" s="127"/>
      <c r="Z124" s="127"/>
      <c r="AA124" s="127"/>
      <c r="AB124" s="127"/>
      <c r="AC124" s="127"/>
      <c r="AD124" s="127"/>
      <c r="AE124" s="127"/>
      <c r="AF124" s="127"/>
      <c r="AG124" s="42" t="s">
        <v>17</v>
      </c>
      <c r="AH124" s="42"/>
      <c r="AI124" s="186"/>
      <c r="AJ124" s="186"/>
      <c r="AK124" s="132">
        <f>SUM(AK122:AK123)</f>
        <v>-505989.1302919006</v>
      </c>
      <c r="AL124" s="189">
        <f>SUM(AL122:AL123)</f>
        <v>-158488.45560601642</v>
      </c>
      <c r="AM124" s="132">
        <f>SUM(AK124:AL124)</f>
        <v>-664477.58589791704</v>
      </c>
      <c r="AN124" s="137"/>
      <c r="AO124" s="137"/>
    </row>
    <row r="125" spans="1:44" ht="13.5" thickTop="1" x14ac:dyDescent="0.2">
      <c r="Y125" s="127"/>
      <c r="Z125" s="127"/>
      <c r="AA125" s="127"/>
      <c r="AB125" s="127"/>
      <c r="AC125" s="127"/>
      <c r="AD125" s="127"/>
      <c r="AE125" s="127"/>
      <c r="AF125" s="12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</row>
    <row r="126" spans="1:44" x14ac:dyDescent="0.2"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</row>
    <row r="127" spans="1:44" x14ac:dyDescent="0.2"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</row>
    <row r="128" spans="1:44" x14ac:dyDescent="0.2"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</row>
    <row r="129" spans="1:46" x14ac:dyDescent="0.2"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</row>
    <row r="130" spans="1:46" s="114" customFormat="1" x14ac:dyDescent="0.2">
      <c r="A130" s="113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R130" s="113"/>
      <c r="AS130" s="113"/>
      <c r="AT130" s="113"/>
    </row>
    <row r="131" spans="1:46" s="114" customFormat="1" x14ac:dyDescent="0.2">
      <c r="A131" s="113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R131" s="113"/>
      <c r="AS131" s="113"/>
      <c r="AT131" s="113"/>
    </row>
    <row r="132" spans="1:46" s="114" customFormat="1" x14ac:dyDescent="0.2">
      <c r="A132" s="113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R132" s="113"/>
      <c r="AS132" s="113"/>
      <c r="AT132" s="113"/>
    </row>
    <row r="133" spans="1:46" s="114" customFormat="1" x14ac:dyDescent="0.2">
      <c r="A133" s="113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R133" s="113"/>
      <c r="AS133" s="113"/>
      <c r="AT133" s="113"/>
    </row>
    <row r="134" spans="1:46" s="114" customFormat="1" x14ac:dyDescent="0.2">
      <c r="A134" s="113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R134" s="113"/>
      <c r="AS134" s="113"/>
      <c r="AT134" s="113"/>
    </row>
    <row r="135" spans="1:46" s="114" customFormat="1" x14ac:dyDescent="0.2">
      <c r="A135" s="113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R135" s="113"/>
      <c r="AS135" s="113"/>
      <c r="AT135" s="113"/>
    </row>
    <row r="136" spans="1:46" s="114" customFormat="1" x14ac:dyDescent="0.2">
      <c r="A136" s="113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R136" s="113"/>
      <c r="AS136" s="113"/>
      <c r="AT136" s="113"/>
    </row>
    <row r="137" spans="1:46" s="114" customFormat="1" x14ac:dyDescent="0.2">
      <c r="A137" s="113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R137" s="113"/>
      <c r="AS137" s="113"/>
      <c r="AT137" s="113"/>
    </row>
    <row r="138" spans="1:46" s="114" customFormat="1" x14ac:dyDescent="0.2">
      <c r="A138" s="113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R138" s="113"/>
      <c r="AS138" s="113"/>
      <c r="AT138" s="113"/>
    </row>
    <row r="139" spans="1:46" s="114" customFormat="1" x14ac:dyDescent="0.2">
      <c r="A139" s="113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R139" s="113"/>
      <c r="AS139" s="113"/>
      <c r="AT139" s="113"/>
    </row>
    <row r="140" spans="1:46" s="114" customFormat="1" x14ac:dyDescent="0.2">
      <c r="A140" s="113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R140" s="113"/>
      <c r="AS140" s="113"/>
      <c r="AT140" s="113"/>
    </row>
    <row r="141" spans="1:46" s="114" customFormat="1" x14ac:dyDescent="0.2">
      <c r="A141" s="113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R141" s="113"/>
      <c r="AS141" s="113"/>
      <c r="AT141" s="113"/>
    </row>
    <row r="142" spans="1:46" s="114" customFormat="1" x14ac:dyDescent="0.2">
      <c r="A142" s="113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R142" s="113"/>
      <c r="AS142" s="113"/>
      <c r="AT142" s="113"/>
    </row>
    <row r="143" spans="1:46" s="114" customFormat="1" x14ac:dyDescent="0.2">
      <c r="A143" s="113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R143" s="113"/>
      <c r="AS143" s="113"/>
      <c r="AT143" s="113"/>
    </row>
    <row r="144" spans="1:46" s="114" customFormat="1" x14ac:dyDescent="0.2">
      <c r="A144" s="113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R144" s="113"/>
      <c r="AS144" s="113"/>
      <c r="AT144" s="113"/>
    </row>
    <row r="145" spans="1:46" s="114" customFormat="1" x14ac:dyDescent="0.2">
      <c r="A145" s="113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R145" s="113"/>
      <c r="AS145" s="113"/>
      <c r="AT145" s="113"/>
    </row>
    <row r="146" spans="1:46" s="114" customFormat="1" x14ac:dyDescent="0.2">
      <c r="A146" s="113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R146" s="113"/>
      <c r="AS146" s="113"/>
      <c r="AT146" s="113"/>
    </row>
    <row r="147" spans="1:46" s="114" customFormat="1" x14ac:dyDescent="0.2">
      <c r="A147" s="113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R147" s="113"/>
      <c r="AS147" s="113"/>
      <c r="AT147" s="113"/>
    </row>
    <row r="148" spans="1:46" s="114" customFormat="1" x14ac:dyDescent="0.2">
      <c r="A148" s="113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R148" s="113"/>
      <c r="AS148" s="113"/>
      <c r="AT148" s="113"/>
    </row>
    <row r="149" spans="1:46" s="114" customFormat="1" x14ac:dyDescent="0.2">
      <c r="A149" s="113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R149" s="113"/>
      <c r="AS149" s="113"/>
      <c r="AT149" s="113"/>
    </row>
    <row r="150" spans="1:46" s="114" customFormat="1" x14ac:dyDescent="0.2">
      <c r="A150" s="113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R150" s="113"/>
      <c r="AS150" s="113"/>
      <c r="AT150" s="113"/>
    </row>
    <row r="151" spans="1:46" s="114" customFormat="1" x14ac:dyDescent="0.2">
      <c r="A151" s="113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R151" s="113"/>
      <c r="AS151" s="113"/>
      <c r="AT151" s="113"/>
    </row>
    <row r="152" spans="1:46" s="114" customFormat="1" x14ac:dyDescent="0.2">
      <c r="A152" s="113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R152" s="113"/>
      <c r="AS152" s="113"/>
      <c r="AT152" s="113"/>
    </row>
    <row r="153" spans="1:46" s="114" customFormat="1" x14ac:dyDescent="0.2">
      <c r="A153" s="113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R153" s="113"/>
      <c r="AS153" s="113"/>
      <c r="AT153" s="113"/>
    </row>
    <row r="154" spans="1:46" s="114" customFormat="1" x14ac:dyDescent="0.2">
      <c r="A154" s="113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R154" s="113"/>
      <c r="AS154" s="113"/>
      <c r="AT154" s="113"/>
    </row>
    <row r="155" spans="1:46" s="114" customFormat="1" x14ac:dyDescent="0.2">
      <c r="A155" s="113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R155" s="113"/>
      <c r="AS155" s="113"/>
      <c r="AT155" s="113"/>
    </row>
    <row r="156" spans="1:46" s="114" customFormat="1" x14ac:dyDescent="0.2">
      <c r="A156" s="113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R156" s="113"/>
      <c r="AS156" s="113"/>
      <c r="AT156" s="113"/>
    </row>
    <row r="157" spans="1:46" s="114" customFormat="1" x14ac:dyDescent="0.2">
      <c r="A157" s="113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R157" s="113"/>
      <c r="AS157" s="113"/>
      <c r="AT157" s="113"/>
    </row>
    <row r="158" spans="1:46" s="114" customFormat="1" x14ac:dyDescent="0.2">
      <c r="A158" s="113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R158" s="113"/>
      <c r="AS158" s="113"/>
      <c r="AT158" s="113"/>
    </row>
    <row r="159" spans="1:46" s="114" customFormat="1" x14ac:dyDescent="0.2">
      <c r="A159" s="113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R159" s="113"/>
      <c r="AS159" s="113"/>
      <c r="AT159" s="113"/>
    </row>
    <row r="160" spans="1:46" s="114" customFormat="1" x14ac:dyDescent="0.2">
      <c r="A160" s="113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R160" s="113"/>
      <c r="AS160" s="113"/>
      <c r="AT160" s="113"/>
    </row>
    <row r="161" spans="1:46" s="114" customFormat="1" x14ac:dyDescent="0.2">
      <c r="A161" s="113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R161" s="113"/>
      <c r="AS161" s="113"/>
      <c r="AT161" s="113"/>
    </row>
    <row r="162" spans="1:46" s="114" customFormat="1" x14ac:dyDescent="0.2">
      <c r="A162" s="113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R162" s="113"/>
      <c r="AS162" s="113"/>
      <c r="AT162" s="113"/>
    </row>
    <row r="163" spans="1:46" s="114" customFormat="1" x14ac:dyDescent="0.2">
      <c r="A163" s="113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R163" s="113"/>
      <c r="AS163" s="113"/>
      <c r="AT163" s="113"/>
    </row>
    <row r="164" spans="1:46" s="114" customFormat="1" x14ac:dyDescent="0.2">
      <c r="A164" s="113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R164" s="113"/>
      <c r="AS164" s="113"/>
      <c r="AT164" s="113"/>
    </row>
    <row r="165" spans="1:46" s="114" customFormat="1" x14ac:dyDescent="0.2">
      <c r="A165" s="113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R165" s="113"/>
      <c r="AS165" s="113"/>
      <c r="AT165" s="113"/>
    </row>
    <row r="166" spans="1:46" s="114" customFormat="1" x14ac:dyDescent="0.2">
      <c r="A166" s="113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R166" s="113"/>
      <c r="AS166" s="113"/>
      <c r="AT166" s="113"/>
    </row>
    <row r="167" spans="1:46" s="114" customFormat="1" x14ac:dyDescent="0.2">
      <c r="A167" s="113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R167" s="113"/>
      <c r="AS167" s="113"/>
      <c r="AT167" s="113"/>
    </row>
    <row r="168" spans="1:46" s="114" customFormat="1" x14ac:dyDescent="0.2">
      <c r="A168" s="113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R168" s="113"/>
      <c r="AS168" s="113"/>
      <c r="AT168" s="113"/>
    </row>
    <row r="169" spans="1:46" s="114" customFormat="1" x14ac:dyDescent="0.2">
      <c r="A169" s="113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R169" s="113"/>
      <c r="AS169" s="113"/>
      <c r="AT169" s="113"/>
    </row>
    <row r="170" spans="1:46" s="114" customFormat="1" x14ac:dyDescent="0.2">
      <c r="A170" s="113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R170" s="113"/>
      <c r="AS170" s="113"/>
      <c r="AT170" s="113"/>
    </row>
    <row r="171" spans="1:46" s="114" customFormat="1" x14ac:dyDescent="0.2">
      <c r="A171" s="113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R171" s="113"/>
      <c r="AS171" s="113"/>
      <c r="AT171" s="113"/>
    </row>
    <row r="172" spans="1:46" s="114" customFormat="1" x14ac:dyDescent="0.2">
      <c r="A172" s="113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R172" s="113"/>
      <c r="AS172" s="113"/>
      <c r="AT172" s="113"/>
    </row>
    <row r="173" spans="1:46" s="114" customFormat="1" x14ac:dyDescent="0.2">
      <c r="A173" s="113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R173" s="113"/>
      <c r="AS173" s="113"/>
      <c r="AT173" s="113"/>
    </row>
    <row r="174" spans="1:46" s="114" customFormat="1" x14ac:dyDescent="0.2">
      <c r="A174" s="113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R174" s="113"/>
      <c r="AS174" s="113"/>
      <c r="AT174" s="113"/>
    </row>
    <row r="175" spans="1:46" s="114" customFormat="1" x14ac:dyDescent="0.2">
      <c r="A175" s="113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R175" s="113"/>
      <c r="AS175" s="113"/>
      <c r="AT175" s="113"/>
    </row>
    <row r="176" spans="1:46" s="114" customFormat="1" x14ac:dyDescent="0.2">
      <c r="A176" s="113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R176" s="113"/>
      <c r="AS176" s="113"/>
      <c r="AT176" s="113"/>
    </row>
    <row r="177" spans="1:46" s="114" customFormat="1" x14ac:dyDescent="0.2">
      <c r="A177" s="113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R177" s="113"/>
      <c r="AS177" s="113"/>
      <c r="AT177" s="113"/>
    </row>
    <row r="178" spans="1:46" s="114" customFormat="1" x14ac:dyDescent="0.2">
      <c r="A178" s="113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R178" s="113"/>
      <c r="AS178" s="113"/>
      <c r="AT178" s="113"/>
    </row>
    <row r="179" spans="1:46" s="114" customFormat="1" x14ac:dyDescent="0.2">
      <c r="A179" s="113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R179" s="113"/>
      <c r="AS179" s="113"/>
      <c r="AT179" s="113"/>
    </row>
    <row r="180" spans="1:46" s="114" customFormat="1" x14ac:dyDescent="0.2">
      <c r="A180" s="113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R180" s="113"/>
      <c r="AS180" s="113"/>
      <c r="AT180" s="113"/>
    </row>
    <row r="181" spans="1:46" s="114" customFormat="1" x14ac:dyDescent="0.2">
      <c r="A181" s="113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R181" s="113"/>
      <c r="AS181" s="113"/>
      <c r="AT181" s="113"/>
    </row>
    <row r="182" spans="1:46" s="114" customFormat="1" x14ac:dyDescent="0.2">
      <c r="A182" s="113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R182" s="113"/>
      <c r="AS182" s="113"/>
      <c r="AT182" s="113"/>
    </row>
    <row r="183" spans="1:46" s="114" customFormat="1" x14ac:dyDescent="0.2">
      <c r="A183" s="113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R183" s="113"/>
      <c r="AS183" s="113"/>
      <c r="AT183" s="113"/>
    </row>
    <row r="184" spans="1:46" s="114" customFormat="1" x14ac:dyDescent="0.2">
      <c r="A184" s="113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R184" s="113"/>
      <c r="AS184" s="113"/>
      <c r="AT184" s="113"/>
    </row>
    <row r="185" spans="1:46" s="114" customFormat="1" x14ac:dyDescent="0.2">
      <c r="A185" s="113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R185" s="113"/>
      <c r="AS185" s="113"/>
      <c r="AT185" s="113"/>
    </row>
    <row r="186" spans="1:46" s="114" customFormat="1" x14ac:dyDescent="0.2">
      <c r="A186" s="113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R186" s="113"/>
      <c r="AS186" s="113"/>
      <c r="AT186" s="113"/>
    </row>
    <row r="187" spans="1:46" s="114" customFormat="1" x14ac:dyDescent="0.2">
      <c r="A187" s="113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R187" s="113"/>
      <c r="AS187" s="113"/>
      <c r="AT187" s="113"/>
    </row>
    <row r="188" spans="1:46" s="114" customFormat="1" x14ac:dyDescent="0.2">
      <c r="A188" s="113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R188" s="113"/>
      <c r="AS188" s="113"/>
      <c r="AT188" s="113"/>
    </row>
    <row r="189" spans="1:46" s="114" customFormat="1" x14ac:dyDescent="0.2">
      <c r="A189" s="113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R189" s="113"/>
      <c r="AS189" s="113"/>
      <c r="AT189" s="113"/>
    </row>
    <row r="190" spans="1:46" s="114" customFormat="1" x14ac:dyDescent="0.2">
      <c r="A190" s="113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R190" s="113"/>
      <c r="AS190" s="113"/>
      <c r="AT190" s="113"/>
    </row>
    <row r="191" spans="1:46" s="114" customFormat="1" x14ac:dyDescent="0.2">
      <c r="A191" s="113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R191" s="113"/>
      <c r="AS191" s="113"/>
      <c r="AT191" s="113"/>
    </row>
    <row r="192" spans="1:46" s="114" customFormat="1" x14ac:dyDescent="0.2">
      <c r="A192" s="113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R192" s="113"/>
      <c r="AS192" s="113"/>
      <c r="AT192" s="113"/>
    </row>
    <row r="193" spans="1:46" s="114" customFormat="1" x14ac:dyDescent="0.2">
      <c r="A193" s="113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R193" s="113"/>
      <c r="AS193" s="113"/>
      <c r="AT193" s="113"/>
    </row>
    <row r="194" spans="1:46" s="114" customFormat="1" x14ac:dyDescent="0.2">
      <c r="A194" s="113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R194" s="113"/>
      <c r="AS194" s="113"/>
      <c r="AT194" s="113"/>
    </row>
    <row r="195" spans="1:46" s="114" customFormat="1" x14ac:dyDescent="0.2">
      <c r="A195" s="113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R195" s="113"/>
      <c r="AS195" s="113"/>
      <c r="AT195" s="113"/>
    </row>
    <row r="196" spans="1:46" s="114" customFormat="1" x14ac:dyDescent="0.2">
      <c r="A196" s="113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R196" s="113"/>
      <c r="AS196" s="113"/>
      <c r="AT196" s="113"/>
    </row>
    <row r="197" spans="1:46" s="114" customFormat="1" x14ac:dyDescent="0.2">
      <c r="A197" s="113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R197" s="113"/>
      <c r="AS197" s="113"/>
      <c r="AT197" s="113"/>
    </row>
    <row r="198" spans="1:46" s="114" customFormat="1" x14ac:dyDescent="0.2">
      <c r="A198" s="113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R198" s="113"/>
      <c r="AS198" s="113"/>
      <c r="AT198" s="113"/>
    </row>
    <row r="199" spans="1:46" s="114" customFormat="1" x14ac:dyDescent="0.2">
      <c r="A199" s="113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R199" s="113"/>
      <c r="AS199" s="113"/>
      <c r="AT199" s="113"/>
    </row>
    <row r="200" spans="1:46" s="114" customFormat="1" x14ac:dyDescent="0.2">
      <c r="A200" s="113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R200" s="113"/>
      <c r="AS200" s="113"/>
      <c r="AT200" s="113"/>
    </row>
    <row r="201" spans="1:46" s="114" customFormat="1" x14ac:dyDescent="0.2">
      <c r="A201" s="113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R201" s="113"/>
      <c r="AS201" s="113"/>
      <c r="AT201" s="113"/>
    </row>
    <row r="202" spans="1:46" s="114" customFormat="1" x14ac:dyDescent="0.2">
      <c r="A202" s="113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R202" s="113"/>
      <c r="AS202" s="113"/>
      <c r="AT202" s="113"/>
    </row>
    <row r="203" spans="1:46" s="114" customFormat="1" x14ac:dyDescent="0.2">
      <c r="A203" s="113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R203" s="113"/>
      <c r="AS203" s="113"/>
      <c r="AT203" s="113"/>
    </row>
    <row r="204" spans="1:46" s="114" customFormat="1" x14ac:dyDescent="0.2">
      <c r="A204" s="113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R204" s="113"/>
      <c r="AS204" s="113"/>
      <c r="AT204" s="113"/>
    </row>
    <row r="205" spans="1:46" s="114" customFormat="1" x14ac:dyDescent="0.2">
      <c r="A205" s="113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R205" s="113"/>
      <c r="AS205" s="113"/>
      <c r="AT205" s="113"/>
    </row>
    <row r="206" spans="1:46" s="114" customFormat="1" x14ac:dyDescent="0.2">
      <c r="A206" s="113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R206" s="113"/>
      <c r="AS206" s="113"/>
      <c r="AT206" s="113"/>
    </row>
    <row r="207" spans="1:46" s="114" customFormat="1" x14ac:dyDescent="0.2">
      <c r="A207" s="113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R207" s="113"/>
      <c r="AS207" s="113"/>
      <c r="AT207" s="113"/>
    </row>
    <row r="208" spans="1:46" s="114" customFormat="1" x14ac:dyDescent="0.2">
      <c r="A208" s="113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R208" s="113"/>
      <c r="AS208" s="113"/>
      <c r="AT208" s="113"/>
    </row>
    <row r="209" spans="1:46" s="114" customFormat="1" x14ac:dyDescent="0.2">
      <c r="A209" s="113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R209" s="113"/>
      <c r="AS209" s="113"/>
      <c r="AT209" s="113"/>
    </row>
    <row r="210" spans="1:46" s="114" customFormat="1" x14ac:dyDescent="0.2">
      <c r="A210" s="113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R210" s="113"/>
      <c r="AS210" s="113"/>
      <c r="AT210" s="113"/>
    </row>
    <row r="211" spans="1:46" s="114" customFormat="1" x14ac:dyDescent="0.2">
      <c r="A211" s="113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R211" s="113"/>
      <c r="AS211" s="113"/>
      <c r="AT211" s="113"/>
    </row>
    <row r="212" spans="1:46" s="114" customFormat="1" x14ac:dyDescent="0.2">
      <c r="A212" s="113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R212" s="113"/>
      <c r="AS212" s="113"/>
      <c r="AT212" s="113"/>
    </row>
    <row r="213" spans="1:46" s="114" customFormat="1" x14ac:dyDescent="0.2">
      <c r="A213" s="113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R213" s="113"/>
      <c r="AS213" s="113"/>
      <c r="AT213" s="113"/>
    </row>
    <row r="214" spans="1:46" s="114" customFormat="1" x14ac:dyDescent="0.2">
      <c r="A214" s="113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R214" s="113"/>
      <c r="AS214" s="113"/>
      <c r="AT214" s="113"/>
    </row>
    <row r="215" spans="1:46" s="114" customFormat="1" x14ac:dyDescent="0.2">
      <c r="A215" s="113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R215" s="113"/>
      <c r="AS215" s="113"/>
      <c r="AT215" s="113"/>
    </row>
    <row r="216" spans="1:46" s="114" customFormat="1" x14ac:dyDescent="0.2">
      <c r="A216" s="113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R216" s="113"/>
      <c r="AS216" s="113"/>
      <c r="AT216" s="113"/>
    </row>
    <row r="217" spans="1:46" s="114" customFormat="1" x14ac:dyDescent="0.2">
      <c r="A217" s="113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R217" s="113"/>
      <c r="AS217" s="113"/>
      <c r="AT217" s="113"/>
    </row>
    <row r="218" spans="1:46" s="114" customFormat="1" x14ac:dyDescent="0.2">
      <c r="A218" s="113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R218" s="113"/>
      <c r="AS218" s="113"/>
      <c r="AT218" s="113"/>
    </row>
    <row r="219" spans="1:46" s="114" customFormat="1" x14ac:dyDescent="0.2">
      <c r="A219" s="113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R219" s="113"/>
      <c r="AS219" s="113"/>
      <c r="AT219" s="113"/>
    </row>
    <row r="220" spans="1:46" s="114" customFormat="1" x14ac:dyDescent="0.2">
      <c r="A220" s="113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R220" s="113"/>
      <c r="AS220" s="113"/>
      <c r="AT220" s="113"/>
    </row>
    <row r="221" spans="1:46" s="114" customFormat="1" x14ac:dyDescent="0.2">
      <c r="A221" s="113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R221" s="113"/>
      <c r="AS221" s="113"/>
      <c r="AT221" s="113"/>
    </row>
    <row r="222" spans="1:46" s="114" customFormat="1" x14ac:dyDescent="0.2">
      <c r="A222" s="113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R222" s="113"/>
      <c r="AS222" s="113"/>
      <c r="AT222" s="113"/>
    </row>
    <row r="223" spans="1:46" s="114" customFormat="1" x14ac:dyDescent="0.2">
      <c r="A223" s="113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R223" s="113"/>
      <c r="AS223" s="113"/>
      <c r="AT223" s="113"/>
    </row>
    <row r="224" spans="1:46" s="114" customFormat="1" x14ac:dyDescent="0.2">
      <c r="A224" s="113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R224" s="113"/>
      <c r="AS224" s="113"/>
      <c r="AT224" s="113"/>
    </row>
    <row r="225" spans="1:46" s="114" customFormat="1" x14ac:dyDescent="0.2">
      <c r="A225" s="113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R225" s="113"/>
      <c r="AS225" s="113"/>
      <c r="AT225" s="113"/>
    </row>
    <row r="226" spans="1:46" s="114" customFormat="1" x14ac:dyDescent="0.2">
      <c r="A226" s="113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R226" s="113"/>
      <c r="AS226" s="113"/>
      <c r="AT226" s="113"/>
    </row>
    <row r="227" spans="1:46" s="114" customFormat="1" x14ac:dyDescent="0.2">
      <c r="A227" s="113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R227" s="113"/>
      <c r="AS227" s="113"/>
      <c r="AT227" s="113"/>
    </row>
    <row r="228" spans="1:46" s="114" customFormat="1" x14ac:dyDescent="0.2">
      <c r="A228" s="113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R228" s="113"/>
      <c r="AS228" s="113"/>
      <c r="AT228" s="113"/>
    </row>
    <row r="229" spans="1:46" s="114" customFormat="1" x14ac:dyDescent="0.2">
      <c r="A229" s="113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R229" s="113"/>
      <c r="AS229" s="113"/>
      <c r="AT229" s="113"/>
    </row>
    <row r="230" spans="1:46" s="114" customFormat="1" x14ac:dyDescent="0.2">
      <c r="A230" s="113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R230" s="113"/>
      <c r="AS230" s="113"/>
      <c r="AT230" s="113"/>
    </row>
    <row r="231" spans="1:46" s="114" customFormat="1" x14ac:dyDescent="0.2">
      <c r="A231" s="113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R231" s="113"/>
      <c r="AS231" s="113"/>
      <c r="AT231" s="113"/>
    </row>
    <row r="232" spans="1:46" s="114" customFormat="1" x14ac:dyDescent="0.2">
      <c r="A232" s="113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R232" s="113"/>
      <c r="AS232" s="113"/>
      <c r="AT232" s="113"/>
    </row>
    <row r="233" spans="1:46" s="114" customFormat="1" x14ac:dyDescent="0.2">
      <c r="A233" s="113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R233" s="113"/>
      <c r="AS233" s="113"/>
      <c r="AT233" s="113"/>
    </row>
    <row r="234" spans="1:46" s="114" customFormat="1" x14ac:dyDescent="0.2">
      <c r="A234" s="113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R234" s="113"/>
      <c r="AS234" s="113"/>
      <c r="AT234" s="113"/>
    </row>
    <row r="235" spans="1:46" s="114" customFormat="1" x14ac:dyDescent="0.2">
      <c r="A235" s="113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R235" s="113"/>
      <c r="AS235" s="113"/>
      <c r="AT235" s="113"/>
    </row>
    <row r="236" spans="1:46" s="114" customFormat="1" x14ac:dyDescent="0.2">
      <c r="A236" s="113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R236" s="113"/>
      <c r="AS236" s="113"/>
      <c r="AT236" s="113"/>
    </row>
    <row r="237" spans="1:46" s="114" customFormat="1" x14ac:dyDescent="0.2">
      <c r="A237" s="113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R237" s="113"/>
      <c r="AS237" s="113"/>
      <c r="AT237" s="113"/>
    </row>
    <row r="238" spans="1:46" s="114" customFormat="1" x14ac:dyDescent="0.2">
      <c r="A238" s="113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R238" s="113"/>
      <c r="AS238" s="113"/>
      <c r="AT238" s="113"/>
    </row>
    <row r="239" spans="1:46" s="114" customFormat="1" x14ac:dyDescent="0.2">
      <c r="A239" s="113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R239" s="113"/>
      <c r="AS239" s="113"/>
      <c r="AT239" s="113"/>
    </row>
    <row r="240" spans="1:46" s="114" customFormat="1" x14ac:dyDescent="0.2">
      <c r="A240" s="113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R240" s="113"/>
      <c r="AS240" s="113"/>
      <c r="AT240" s="113"/>
    </row>
    <row r="241" spans="1:46" s="114" customFormat="1" x14ac:dyDescent="0.2">
      <c r="A241" s="113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R241" s="113"/>
      <c r="AS241" s="113"/>
      <c r="AT241" s="113"/>
    </row>
    <row r="242" spans="1:46" s="114" customFormat="1" x14ac:dyDescent="0.2">
      <c r="A242" s="113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R242" s="113"/>
      <c r="AS242" s="113"/>
      <c r="AT242" s="113"/>
    </row>
    <row r="243" spans="1:46" s="114" customFormat="1" x14ac:dyDescent="0.2">
      <c r="A243" s="113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R243" s="113"/>
      <c r="AS243" s="113"/>
      <c r="AT243" s="113"/>
    </row>
    <row r="244" spans="1:46" s="114" customFormat="1" x14ac:dyDescent="0.2">
      <c r="A244" s="113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R244" s="113"/>
      <c r="AS244" s="113"/>
      <c r="AT244" s="113"/>
    </row>
    <row r="245" spans="1:46" s="114" customFormat="1" x14ac:dyDescent="0.2">
      <c r="A245" s="113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R245" s="113"/>
      <c r="AS245" s="113"/>
      <c r="AT245" s="113"/>
    </row>
    <row r="246" spans="1:46" s="114" customFormat="1" x14ac:dyDescent="0.2">
      <c r="A246" s="113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R246" s="113"/>
      <c r="AS246" s="113"/>
      <c r="AT246" s="113"/>
    </row>
    <row r="247" spans="1:46" s="114" customFormat="1" x14ac:dyDescent="0.2">
      <c r="A247" s="113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R247" s="113"/>
      <c r="AS247" s="113"/>
      <c r="AT247" s="113"/>
    </row>
    <row r="248" spans="1:46" s="114" customFormat="1" x14ac:dyDescent="0.2">
      <c r="A248" s="113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R248" s="113"/>
      <c r="AS248" s="113"/>
      <c r="AT248" s="113"/>
    </row>
    <row r="249" spans="1:46" s="114" customFormat="1" x14ac:dyDescent="0.2">
      <c r="A249" s="113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R249" s="113"/>
      <c r="AS249" s="113"/>
      <c r="AT249" s="113"/>
    </row>
    <row r="250" spans="1:46" s="114" customFormat="1" x14ac:dyDescent="0.2">
      <c r="A250" s="113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R250" s="113"/>
      <c r="AS250" s="113"/>
      <c r="AT250" s="113"/>
    </row>
    <row r="251" spans="1:46" s="114" customFormat="1" x14ac:dyDescent="0.2">
      <c r="A251" s="113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R251" s="113"/>
      <c r="AS251" s="113"/>
      <c r="AT251" s="113"/>
    </row>
    <row r="252" spans="1:46" s="114" customFormat="1" x14ac:dyDescent="0.2">
      <c r="A252" s="113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R252" s="113"/>
      <c r="AS252" s="113"/>
      <c r="AT252" s="113"/>
    </row>
    <row r="253" spans="1:46" s="114" customFormat="1" x14ac:dyDescent="0.2">
      <c r="A253" s="113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R253" s="113"/>
      <c r="AS253" s="113"/>
      <c r="AT253" s="113"/>
    </row>
    <row r="254" spans="1:46" s="114" customFormat="1" x14ac:dyDescent="0.2">
      <c r="A254" s="113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R254" s="113"/>
      <c r="AS254" s="113"/>
      <c r="AT254" s="113"/>
    </row>
    <row r="255" spans="1:46" s="114" customFormat="1" x14ac:dyDescent="0.2">
      <c r="A255" s="113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R255" s="113"/>
      <c r="AS255" s="113"/>
      <c r="AT255" s="113"/>
    </row>
    <row r="256" spans="1:46" s="114" customFormat="1" x14ac:dyDescent="0.2">
      <c r="A256" s="113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R256" s="113"/>
      <c r="AS256" s="113"/>
      <c r="AT256" s="113"/>
    </row>
    <row r="257" spans="1:46" s="114" customFormat="1" x14ac:dyDescent="0.2">
      <c r="A257" s="113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R257" s="113"/>
      <c r="AS257" s="113"/>
      <c r="AT257" s="113"/>
    </row>
    <row r="258" spans="1:46" s="114" customFormat="1" x14ac:dyDescent="0.2">
      <c r="A258" s="113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R258" s="113"/>
      <c r="AS258" s="113"/>
      <c r="AT258" s="113"/>
    </row>
    <row r="259" spans="1:46" s="114" customFormat="1" x14ac:dyDescent="0.2">
      <c r="A259" s="113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R259" s="113"/>
      <c r="AS259" s="113"/>
      <c r="AT259" s="113"/>
    </row>
    <row r="260" spans="1:46" s="114" customFormat="1" x14ac:dyDescent="0.2">
      <c r="A260" s="113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R260" s="113"/>
      <c r="AS260" s="113"/>
      <c r="AT260" s="113"/>
    </row>
    <row r="261" spans="1:46" s="114" customFormat="1" x14ac:dyDescent="0.2">
      <c r="A261" s="113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R261" s="113"/>
      <c r="AS261" s="113"/>
      <c r="AT261" s="113"/>
    </row>
    <row r="262" spans="1:46" s="114" customFormat="1" x14ac:dyDescent="0.2">
      <c r="A262" s="113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R262" s="113"/>
      <c r="AS262" s="113"/>
      <c r="AT262" s="113"/>
    </row>
    <row r="263" spans="1:46" s="114" customFormat="1" x14ac:dyDescent="0.2">
      <c r="A263" s="113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R263" s="113"/>
      <c r="AS263" s="113"/>
      <c r="AT263" s="113"/>
    </row>
    <row r="264" spans="1:46" s="114" customFormat="1" x14ac:dyDescent="0.2">
      <c r="A264" s="113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R264" s="113"/>
      <c r="AS264" s="113"/>
      <c r="AT264" s="113"/>
    </row>
    <row r="265" spans="1:46" s="114" customFormat="1" x14ac:dyDescent="0.2">
      <c r="A265" s="113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R265" s="113"/>
      <c r="AS265" s="113"/>
      <c r="AT265" s="113"/>
    </row>
    <row r="266" spans="1:46" s="114" customFormat="1" x14ac:dyDescent="0.2">
      <c r="A266" s="113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R266" s="113"/>
      <c r="AS266" s="113"/>
      <c r="AT266" s="113"/>
    </row>
    <row r="267" spans="1:46" s="114" customFormat="1" x14ac:dyDescent="0.2">
      <c r="A267" s="113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R267" s="113"/>
      <c r="AS267" s="113"/>
      <c r="AT267" s="113"/>
    </row>
    <row r="268" spans="1:46" s="114" customFormat="1" x14ac:dyDescent="0.2">
      <c r="A268" s="113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R268" s="113"/>
      <c r="AS268" s="113"/>
      <c r="AT268" s="113"/>
    </row>
    <row r="269" spans="1:46" s="114" customFormat="1" x14ac:dyDescent="0.2">
      <c r="A269" s="113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R269" s="113"/>
      <c r="AS269" s="113"/>
      <c r="AT269" s="113"/>
    </row>
    <row r="270" spans="1:46" s="114" customFormat="1" x14ac:dyDescent="0.2">
      <c r="A270" s="113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R270" s="113"/>
      <c r="AS270" s="113"/>
      <c r="AT270" s="113"/>
    </row>
    <row r="271" spans="1:46" s="114" customFormat="1" x14ac:dyDescent="0.2">
      <c r="A271" s="113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R271" s="113"/>
      <c r="AS271" s="113"/>
      <c r="AT271" s="113"/>
    </row>
    <row r="272" spans="1:46" s="114" customFormat="1" x14ac:dyDescent="0.2">
      <c r="A272" s="113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R272" s="113"/>
      <c r="AS272" s="113"/>
      <c r="AT272" s="113"/>
    </row>
    <row r="273" spans="1:46" s="114" customFormat="1" x14ac:dyDescent="0.2">
      <c r="A273" s="113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R273" s="113"/>
      <c r="AS273" s="113"/>
      <c r="AT273" s="113"/>
    </row>
    <row r="274" spans="1:46" s="114" customFormat="1" x14ac:dyDescent="0.2">
      <c r="A274" s="113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R274" s="113"/>
      <c r="AS274" s="113"/>
      <c r="AT274" s="113"/>
    </row>
    <row r="275" spans="1:46" s="114" customFormat="1" x14ac:dyDescent="0.2">
      <c r="A275" s="113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R275" s="113"/>
      <c r="AS275" s="113"/>
      <c r="AT275" s="113"/>
    </row>
    <row r="276" spans="1:46" s="114" customFormat="1" x14ac:dyDescent="0.2">
      <c r="A276" s="113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R276" s="113"/>
      <c r="AS276" s="113"/>
      <c r="AT276" s="113"/>
    </row>
    <row r="277" spans="1:46" s="114" customFormat="1" x14ac:dyDescent="0.2">
      <c r="A277" s="113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R277" s="113"/>
      <c r="AS277" s="113"/>
      <c r="AT277" s="113"/>
    </row>
    <row r="278" spans="1:46" s="114" customFormat="1" x14ac:dyDescent="0.2">
      <c r="A278" s="113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R278" s="113"/>
      <c r="AS278" s="113"/>
      <c r="AT278" s="113"/>
    </row>
    <row r="279" spans="1:46" s="114" customFormat="1" x14ac:dyDescent="0.2">
      <c r="A279" s="113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R279" s="113"/>
      <c r="AS279" s="113"/>
      <c r="AT279" s="113"/>
    </row>
    <row r="280" spans="1:46" s="114" customFormat="1" x14ac:dyDescent="0.2">
      <c r="A280" s="113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R280" s="113"/>
      <c r="AS280" s="113"/>
      <c r="AT280" s="113"/>
    </row>
    <row r="281" spans="1:46" s="114" customFormat="1" x14ac:dyDescent="0.2">
      <c r="A281" s="113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R281" s="113"/>
      <c r="AS281" s="113"/>
      <c r="AT281" s="113"/>
    </row>
    <row r="282" spans="1:46" s="114" customFormat="1" x14ac:dyDescent="0.2">
      <c r="A282" s="113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R282" s="113"/>
      <c r="AS282" s="113"/>
      <c r="AT282" s="113"/>
    </row>
    <row r="283" spans="1:46" s="114" customFormat="1" x14ac:dyDescent="0.2">
      <c r="A283" s="113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R283" s="113"/>
      <c r="AS283" s="113"/>
      <c r="AT283" s="113"/>
    </row>
    <row r="284" spans="1:46" s="114" customFormat="1" x14ac:dyDescent="0.2">
      <c r="A284" s="113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R284" s="113"/>
      <c r="AS284" s="113"/>
      <c r="AT284" s="113"/>
    </row>
    <row r="285" spans="1:46" s="114" customFormat="1" x14ac:dyDescent="0.2">
      <c r="A285" s="113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R285" s="113"/>
      <c r="AS285" s="113"/>
      <c r="AT285" s="113"/>
    </row>
    <row r="286" spans="1:46" s="114" customFormat="1" x14ac:dyDescent="0.2">
      <c r="A286" s="113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R286" s="113"/>
      <c r="AS286" s="113"/>
      <c r="AT286" s="113"/>
    </row>
    <row r="287" spans="1:46" s="114" customFormat="1" x14ac:dyDescent="0.2">
      <c r="A287" s="113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R287" s="113"/>
      <c r="AS287" s="113"/>
      <c r="AT287" s="113"/>
    </row>
    <row r="288" spans="1:46" s="114" customFormat="1" x14ac:dyDescent="0.2">
      <c r="A288" s="113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R288" s="113"/>
      <c r="AS288" s="113"/>
      <c r="AT288" s="113"/>
    </row>
    <row r="289" spans="1:46" s="114" customFormat="1" x14ac:dyDescent="0.2">
      <c r="A289" s="113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R289" s="113"/>
      <c r="AS289" s="113"/>
      <c r="AT289" s="113"/>
    </row>
    <row r="290" spans="1:46" s="114" customFormat="1" x14ac:dyDescent="0.2">
      <c r="A290" s="113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R290" s="113"/>
      <c r="AS290" s="113"/>
      <c r="AT290" s="113"/>
    </row>
    <row r="291" spans="1:46" s="114" customFormat="1" x14ac:dyDescent="0.2">
      <c r="A291" s="113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R291" s="113"/>
      <c r="AS291" s="113"/>
      <c r="AT291" s="113"/>
    </row>
    <row r="292" spans="1:46" s="114" customFormat="1" x14ac:dyDescent="0.2">
      <c r="A292" s="113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R292" s="113"/>
      <c r="AS292" s="113"/>
      <c r="AT292" s="113"/>
    </row>
    <row r="293" spans="1:46" s="114" customFormat="1" x14ac:dyDescent="0.2">
      <c r="A293" s="113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R293" s="113"/>
      <c r="AS293" s="113"/>
      <c r="AT293" s="113"/>
    </row>
    <row r="294" spans="1:46" s="114" customFormat="1" x14ac:dyDescent="0.2">
      <c r="A294" s="113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R294" s="113"/>
      <c r="AS294" s="113"/>
      <c r="AT294" s="113"/>
    </row>
    <row r="295" spans="1:46" s="114" customFormat="1" x14ac:dyDescent="0.2">
      <c r="A295" s="113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R295" s="113"/>
      <c r="AS295" s="113"/>
      <c r="AT295" s="113"/>
    </row>
    <row r="296" spans="1:46" s="114" customFormat="1" x14ac:dyDescent="0.2">
      <c r="A296" s="113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R296" s="113"/>
      <c r="AS296" s="113"/>
      <c r="AT296" s="113"/>
    </row>
    <row r="297" spans="1:46" s="114" customFormat="1" x14ac:dyDescent="0.2">
      <c r="A297" s="113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R297" s="113"/>
      <c r="AS297" s="113"/>
      <c r="AT297" s="113"/>
    </row>
    <row r="298" spans="1:46" s="114" customFormat="1" x14ac:dyDescent="0.2">
      <c r="A298" s="113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R298" s="113"/>
      <c r="AS298" s="113"/>
      <c r="AT298" s="113"/>
    </row>
    <row r="299" spans="1:46" s="114" customFormat="1" x14ac:dyDescent="0.2">
      <c r="A299" s="113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R299" s="113"/>
      <c r="AS299" s="113"/>
      <c r="AT299" s="113"/>
    </row>
    <row r="300" spans="1:46" s="114" customFormat="1" x14ac:dyDescent="0.2">
      <c r="A300" s="113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R300" s="113"/>
      <c r="AS300" s="113"/>
      <c r="AT300" s="113"/>
    </row>
    <row r="301" spans="1:46" s="114" customFormat="1" x14ac:dyDescent="0.2">
      <c r="A301" s="113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R301" s="113"/>
      <c r="AS301" s="113"/>
      <c r="AT301" s="113"/>
    </row>
    <row r="302" spans="1:46" s="114" customFormat="1" x14ac:dyDescent="0.2">
      <c r="A302" s="113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R302" s="113"/>
      <c r="AS302" s="113"/>
      <c r="AT302" s="113"/>
    </row>
    <row r="303" spans="1:46" s="114" customFormat="1" x14ac:dyDescent="0.2">
      <c r="A303" s="113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R303" s="113"/>
      <c r="AS303" s="113"/>
      <c r="AT303" s="113"/>
    </row>
    <row r="304" spans="1:46" s="114" customFormat="1" x14ac:dyDescent="0.2">
      <c r="A304" s="113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R304" s="113"/>
      <c r="AS304" s="113"/>
      <c r="AT304" s="113"/>
    </row>
    <row r="305" spans="1:46" s="114" customFormat="1" x14ac:dyDescent="0.2">
      <c r="A305" s="113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R305" s="113"/>
      <c r="AS305" s="113"/>
      <c r="AT305" s="113"/>
    </row>
    <row r="306" spans="1:46" s="114" customFormat="1" x14ac:dyDescent="0.2">
      <c r="A306" s="113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R306" s="113"/>
      <c r="AS306" s="113"/>
      <c r="AT306" s="113"/>
    </row>
    <row r="307" spans="1:46" s="114" customFormat="1" x14ac:dyDescent="0.2">
      <c r="A307" s="113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R307" s="113"/>
      <c r="AS307" s="113"/>
      <c r="AT307" s="113"/>
    </row>
    <row r="308" spans="1:46" s="114" customFormat="1" x14ac:dyDescent="0.2">
      <c r="A308" s="113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R308" s="113"/>
      <c r="AS308" s="113"/>
      <c r="AT308" s="113"/>
    </row>
    <row r="309" spans="1:46" s="114" customFormat="1" x14ac:dyDescent="0.2">
      <c r="A309" s="113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R309" s="113"/>
      <c r="AS309" s="113"/>
      <c r="AT309" s="113"/>
    </row>
    <row r="310" spans="1:46" s="114" customFormat="1" x14ac:dyDescent="0.2">
      <c r="A310" s="113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R310" s="113"/>
      <c r="AS310" s="113"/>
      <c r="AT310" s="113"/>
    </row>
    <row r="311" spans="1:46" s="114" customFormat="1" x14ac:dyDescent="0.2">
      <c r="A311" s="113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R311" s="113"/>
      <c r="AS311" s="113"/>
      <c r="AT311" s="113"/>
    </row>
    <row r="312" spans="1:46" s="114" customFormat="1" x14ac:dyDescent="0.2">
      <c r="A312" s="113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R312" s="113"/>
      <c r="AS312" s="113"/>
      <c r="AT312" s="113"/>
    </row>
    <row r="313" spans="1:46" s="114" customFormat="1" x14ac:dyDescent="0.2">
      <c r="A313" s="113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R313" s="113"/>
      <c r="AS313" s="113"/>
      <c r="AT313" s="113"/>
    </row>
    <row r="314" spans="1:46" s="114" customFormat="1" x14ac:dyDescent="0.2">
      <c r="A314" s="113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R314" s="113"/>
      <c r="AS314" s="113"/>
      <c r="AT314" s="113"/>
    </row>
    <row r="315" spans="1:46" s="114" customFormat="1" x14ac:dyDescent="0.2">
      <c r="A315" s="113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R315" s="113"/>
      <c r="AS315" s="113"/>
      <c r="AT315" s="113"/>
    </row>
    <row r="316" spans="1:46" s="114" customFormat="1" x14ac:dyDescent="0.2">
      <c r="A316" s="113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R316" s="113"/>
      <c r="AS316" s="113"/>
      <c r="AT316" s="113"/>
    </row>
    <row r="317" spans="1:46" s="114" customFormat="1" x14ac:dyDescent="0.2">
      <c r="A317" s="113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R317" s="113"/>
      <c r="AS317" s="113"/>
      <c r="AT317" s="113"/>
    </row>
    <row r="318" spans="1:46" s="114" customFormat="1" x14ac:dyDescent="0.2">
      <c r="A318" s="113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R318" s="113"/>
      <c r="AS318" s="113"/>
      <c r="AT318" s="113"/>
    </row>
    <row r="319" spans="1:46" s="114" customFormat="1" x14ac:dyDescent="0.2">
      <c r="A319" s="113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R319" s="113"/>
      <c r="AS319" s="113"/>
      <c r="AT319" s="113"/>
    </row>
    <row r="320" spans="1:46" s="114" customFormat="1" x14ac:dyDescent="0.2">
      <c r="A320" s="113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R320" s="113"/>
      <c r="AS320" s="113"/>
      <c r="AT320" s="113"/>
    </row>
    <row r="321" spans="1:46" s="114" customFormat="1" x14ac:dyDescent="0.2">
      <c r="A321" s="113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R321" s="113"/>
      <c r="AS321" s="113"/>
      <c r="AT321" s="113"/>
    </row>
    <row r="322" spans="1:46" s="114" customFormat="1" x14ac:dyDescent="0.2">
      <c r="A322" s="113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R322" s="113"/>
      <c r="AS322" s="113"/>
      <c r="AT322" s="113"/>
    </row>
    <row r="323" spans="1:46" s="114" customFormat="1" x14ac:dyDescent="0.2">
      <c r="A323" s="113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R323" s="113"/>
      <c r="AS323" s="113"/>
      <c r="AT323" s="113"/>
    </row>
    <row r="324" spans="1:46" s="114" customFormat="1" x14ac:dyDescent="0.2">
      <c r="A324" s="113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R324" s="113"/>
      <c r="AS324" s="113"/>
      <c r="AT324" s="113"/>
    </row>
    <row r="325" spans="1:46" s="114" customFormat="1" x14ac:dyDescent="0.2">
      <c r="A325" s="113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R325" s="113"/>
      <c r="AS325" s="113"/>
      <c r="AT325" s="113"/>
    </row>
    <row r="326" spans="1:46" s="114" customFormat="1" x14ac:dyDescent="0.2">
      <c r="A326" s="113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R326" s="113"/>
      <c r="AS326" s="113"/>
      <c r="AT326" s="113"/>
    </row>
    <row r="327" spans="1:46" s="114" customFormat="1" x14ac:dyDescent="0.2">
      <c r="A327" s="113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R327" s="113"/>
      <c r="AS327" s="113"/>
      <c r="AT327" s="113"/>
    </row>
    <row r="328" spans="1:46" s="114" customFormat="1" x14ac:dyDescent="0.2">
      <c r="A328" s="113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R328" s="113"/>
      <c r="AS328" s="113"/>
      <c r="AT328" s="113"/>
    </row>
    <row r="329" spans="1:46" s="114" customFormat="1" x14ac:dyDescent="0.2">
      <c r="A329" s="113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R329" s="113"/>
      <c r="AS329" s="113"/>
      <c r="AT329" s="113"/>
    </row>
    <row r="330" spans="1:46" s="114" customFormat="1" x14ac:dyDescent="0.2">
      <c r="A330" s="113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R330" s="113"/>
      <c r="AS330" s="113"/>
      <c r="AT330" s="113"/>
    </row>
    <row r="331" spans="1:46" s="114" customFormat="1" x14ac:dyDescent="0.2">
      <c r="A331" s="113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R331" s="113"/>
      <c r="AS331" s="113"/>
      <c r="AT331" s="113"/>
    </row>
    <row r="332" spans="1:46" s="114" customFormat="1" x14ac:dyDescent="0.2">
      <c r="A332" s="113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R332" s="113"/>
      <c r="AS332" s="113"/>
      <c r="AT332" s="113"/>
    </row>
    <row r="333" spans="1:46" s="114" customFormat="1" x14ac:dyDescent="0.2">
      <c r="A333" s="113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R333" s="113"/>
      <c r="AS333" s="113"/>
      <c r="AT333" s="113"/>
    </row>
    <row r="334" spans="1:46" s="114" customFormat="1" x14ac:dyDescent="0.2">
      <c r="A334" s="113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R334" s="113"/>
      <c r="AS334" s="113"/>
      <c r="AT334" s="113"/>
    </row>
    <row r="335" spans="1:46" s="114" customFormat="1" x14ac:dyDescent="0.2">
      <c r="A335" s="113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R335" s="113"/>
      <c r="AS335" s="113"/>
      <c r="AT335" s="113"/>
    </row>
    <row r="336" spans="1:46" s="114" customFormat="1" x14ac:dyDescent="0.2">
      <c r="A336" s="113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R336" s="113"/>
      <c r="AS336" s="113"/>
      <c r="AT336" s="113"/>
    </row>
    <row r="337" spans="1:46" s="114" customFormat="1" x14ac:dyDescent="0.2">
      <c r="A337" s="113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R337" s="113"/>
      <c r="AS337" s="113"/>
      <c r="AT337" s="113"/>
    </row>
    <row r="338" spans="1:46" s="114" customFormat="1" x14ac:dyDescent="0.2">
      <c r="A338" s="113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R338" s="113"/>
      <c r="AS338" s="113"/>
      <c r="AT338" s="113"/>
    </row>
    <row r="339" spans="1:46" s="114" customFormat="1" x14ac:dyDescent="0.2">
      <c r="A339" s="113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R339" s="113"/>
      <c r="AS339" s="113"/>
      <c r="AT339" s="113"/>
    </row>
    <row r="340" spans="1:46" s="114" customFormat="1" x14ac:dyDescent="0.2">
      <c r="A340" s="113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R340" s="113"/>
      <c r="AS340" s="113"/>
      <c r="AT340" s="113"/>
    </row>
    <row r="341" spans="1:46" s="114" customFormat="1" x14ac:dyDescent="0.2">
      <c r="A341" s="113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R341" s="113"/>
      <c r="AS341" s="113"/>
      <c r="AT341" s="113"/>
    </row>
    <row r="342" spans="1:46" s="114" customFormat="1" x14ac:dyDescent="0.2">
      <c r="A342" s="113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R342" s="113"/>
      <c r="AS342" s="113"/>
      <c r="AT342" s="113"/>
    </row>
    <row r="343" spans="1:46" s="114" customFormat="1" x14ac:dyDescent="0.2">
      <c r="A343" s="113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R343" s="113"/>
      <c r="AS343" s="113"/>
      <c r="AT343" s="113"/>
    </row>
    <row r="344" spans="1:46" s="114" customFormat="1" x14ac:dyDescent="0.2">
      <c r="A344" s="113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R344" s="113"/>
      <c r="AS344" s="113"/>
      <c r="AT344" s="113"/>
    </row>
    <row r="345" spans="1:46" s="114" customFormat="1" x14ac:dyDescent="0.2">
      <c r="A345" s="113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R345" s="113"/>
      <c r="AS345" s="113"/>
      <c r="AT345" s="113"/>
    </row>
    <row r="346" spans="1:46" s="114" customFormat="1" x14ac:dyDescent="0.2">
      <c r="A346" s="113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R346" s="113"/>
      <c r="AS346" s="113"/>
      <c r="AT346" s="113"/>
    </row>
    <row r="347" spans="1:46" s="114" customFormat="1" x14ac:dyDescent="0.2">
      <c r="A347" s="113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R347" s="113"/>
      <c r="AS347" s="113"/>
      <c r="AT347" s="113"/>
    </row>
    <row r="348" spans="1:46" s="114" customFormat="1" x14ac:dyDescent="0.2">
      <c r="A348" s="113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R348" s="113"/>
      <c r="AS348" s="113"/>
      <c r="AT348" s="113"/>
    </row>
    <row r="349" spans="1:46" s="114" customFormat="1" x14ac:dyDescent="0.2">
      <c r="A349" s="113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R349" s="113"/>
      <c r="AS349" s="113"/>
      <c r="AT349" s="113"/>
    </row>
    <row r="350" spans="1:46" s="114" customFormat="1" x14ac:dyDescent="0.2">
      <c r="A350" s="113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R350" s="113"/>
      <c r="AS350" s="113"/>
      <c r="AT350" s="113"/>
    </row>
    <row r="351" spans="1:46" s="114" customFormat="1" x14ac:dyDescent="0.2">
      <c r="A351" s="113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R351" s="113"/>
      <c r="AS351" s="113"/>
      <c r="AT351" s="113"/>
    </row>
    <row r="352" spans="1:46" s="114" customFormat="1" x14ac:dyDescent="0.2">
      <c r="A352" s="113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R352" s="113"/>
      <c r="AS352" s="113"/>
      <c r="AT352" s="113"/>
    </row>
    <row r="353" spans="1:46" s="114" customFormat="1" x14ac:dyDescent="0.2">
      <c r="A353" s="113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R353" s="113"/>
      <c r="AS353" s="113"/>
      <c r="AT353" s="113"/>
    </row>
    <row r="354" spans="1:46" s="114" customFormat="1" x14ac:dyDescent="0.2">
      <c r="A354" s="113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R354" s="113"/>
      <c r="AS354" s="113"/>
      <c r="AT354" s="113"/>
    </row>
    <row r="355" spans="1:46" s="114" customFormat="1" x14ac:dyDescent="0.2">
      <c r="A355" s="113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R355" s="113"/>
      <c r="AS355" s="113"/>
      <c r="AT355" s="113"/>
    </row>
    <row r="356" spans="1:46" s="114" customFormat="1" x14ac:dyDescent="0.2">
      <c r="A356" s="113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R356" s="113"/>
      <c r="AS356" s="113"/>
      <c r="AT356" s="113"/>
    </row>
    <row r="357" spans="1:46" s="114" customFormat="1" x14ac:dyDescent="0.2">
      <c r="A357" s="113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R357" s="113"/>
      <c r="AS357" s="113"/>
      <c r="AT357" s="113"/>
    </row>
    <row r="358" spans="1:46" s="114" customFormat="1" x14ac:dyDescent="0.2">
      <c r="A358" s="113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R358" s="113"/>
      <c r="AS358" s="113"/>
      <c r="AT358" s="113"/>
    </row>
    <row r="359" spans="1:46" s="114" customFormat="1" x14ac:dyDescent="0.2">
      <c r="A359" s="113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R359" s="113"/>
      <c r="AS359" s="113"/>
      <c r="AT359" s="113"/>
    </row>
    <row r="360" spans="1:46" s="114" customFormat="1" x14ac:dyDescent="0.2">
      <c r="A360" s="113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R360" s="113"/>
      <c r="AS360" s="113"/>
      <c r="AT360" s="113"/>
    </row>
    <row r="361" spans="1:46" s="114" customFormat="1" x14ac:dyDescent="0.2">
      <c r="A361" s="113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R361" s="113"/>
      <c r="AS361" s="113"/>
      <c r="AT361" s="113"/>
    </row>
    <row r="362" spans="1:46" s="114" customFormat="1" x14ac:dyDescent="0.2">
      <c r="A362" s="113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R362" s="113"/>
      <c r="AS362" s="113"/>
      <c r="AT362" s="113"/>
    </row>
    <row r="363" spans="1:46" s="114" customFormat="1" x14ac:dyDescent="0.2">
      <c r="A363" s="113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R363" s="113"/>
      <c r="AS363" s="113"/>
      <c r="AT363" s="113"/>
    </row>
    <row r="364" spans="1:46" s="114" customFormat="1" x14ac:dyDescent="0.2">
      <c r="A364" s="113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R364" s="113"/>
      <c r="AS364" s="113"/>
      <c r="AT364" s="113"/>
    </row>
    <row r="365" spans="1:46" s="114" customFormat="1" x14ac:dyDescent="0.2">
      <c r="A365" s="113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R365" s="113"/>
      <c r="AS365" s="113"/>
      <c r="AT365" s="113"/>
    </row>
    <row r="366" spans="1:46" s="114" customFormat="1" x14ac:dyDescent="0.2">
      <c r="A366" s="113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R366" s="113"/>
      <c r="AS366" s="113"/>
      <c r="AT366" s="113"/>
    </row>
    <row r="367" spans="1:46" s="114" customFormat="1" x14ac:dyDescent="0.2">
      <c r="A367" s="113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R367" s="113"/>
      <c r="AS367" s="113"/>
      <c r="AT367" s="113"/>
    </row>
    <row r="368" spans="1:46" s="114" customFormat="1" x14ac:dyDescent="0.2">
      <c r="A368" s="113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R368" s="113"/>
      <c r="AS368" s="113"/>
      <c r="AT368" s="113"/>
    </row>
    <row r="369" spans="1:46" s="114" customFormat="1" x14ac:dyDescent="0.2">
      <c r="A369" s="113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R369" s="113"/>
      <c r="AS369" s="113"/>
      <c r="AT369" s="113"/>
    </row>
    <row r="370" spans="1:46" s="114" customFormat="1" x14ac:dyDescent="0.2">
      <c r="A370" s="113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R370" s="113"/>
      <c r="AS370" s="113"/>
      <c r="AT370" s="113"/>
    </row>
    <row r="371" spans="1:46" s="114" customFormat="1" x14ac:dyDescent="0.2">
      <c r="A371" s="113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R371" s="113"/>
      <c r="AS371" s="113"/>
      <c r="AT371" s="113"/>
    </row>
    <row r="372" spans="1:46" s="114" customFormat="1" x14ac:dyDescent="0.2">
      <c r="A372" s="113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R372" s="113"/>
      <c r="AS372" s="113"/>
      <c r="AT372" s="113"/>
    </row>
    <row r="373" spans="1:46" s="114" customFormat="1" x14ac:dyDescent="0.2">
      <c r="A373" s="113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R373" s="113"/>
      <c r="AS373" s="113"/>
      <c r="AT373" s="113"/>
    </row>
    <row r="374" spans="1:46" s="114" customFormat="1" x14ac:dyDescent="0.2">
      <c r="A374" s="113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R374" s="113"/>
      <c r="AS374" s="113"/>
      <c r="AT374" s="113"/>
    </row>
    <row r="375" spans="1:46" s="114" customFormat="1" x14ac:dyDescent="0.2">
      <c r="A375" s="113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R375" s="113"/>
      <c r="AS375" s="113"/>
      <c r="AT375" s="113"/>
    </row>
    <row r="376" spans="1:46" s="114" customFormat="1" x14ac:dyDescent="0.2">
      <c r="A376" s="113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R376" s="113"/>
      <c r="AS376" s="113"/>
      <c r="AT376" s="113"/>
    </row>
    <row r="377" spans="1:46" s="114" customFormat="1" x14ac:dyDescent="0.2">
      <c r="A377" s="113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R377" s="113"/>
      <c r="AS377" s="113"/>
      <c r="AT377" s="113"/>
    </row>
    <row r="378" spans="1:46" s="114" customFormat="1" x14ac:dyDescent="0.2">
      <c r="A378" s="113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R378" s="113"/>
      <c r="AS378" s="113"/>
      <c r="AT378" s="113"/>
    </row>
    <row r="379" spans="1:46" s="114" customFormat="1" x14ac:dyDescent="0.2">
      <c r="A379" s="113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R379" s="113"/>
      <c r="AS379" s="113"/>
      <c r="AT379" s="113"/>
    </row>
    <row r="380" spans="1:46" s="114" customFormat="1" x14ac:dyDescent="0.2">
      <c r="A380" s="113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R380" s="113"/>
      <c r="AS380" s="113"/>
      <c r="AT380" s="113"/>
    </row>
    <row r="381" spans="1:46" s="114" customFormat="1" x14ac:dyDescent="0.2">
      <c r="A381" s="113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R381" s="113"/>
      <c r="AS381" s="113"/>
      <c r="AT381" s="113"/>
    </row>
    <row r="382" spans="1:46" s="114" customFormat="1" x14ac:dyDescent="0.2">
      <c r="A382" s="113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R382" s="113"/>
      <c r="AS382" s="113"/>
      <c r="AT382" s="113"/>
    </row>
    <row r="383" spans="1:46" s="114" customFormat="1" x14ac:dyDescent="0.2">
      <c r="A383" s="113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R383" s="113"/>
      <c r="AS383" s="113"/>
      <c r="AT383" s="113"/>
    </row>
    <row r="384" spans="1:46" s="114" customFormat="1" x14ac:dyDescent="0.2">
      <c r="A384" s="113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R384" s="113"/>
      <c r="AS384" s="113"/>
      <c r="AT384" s="113"/>
    </row>
    <row r="385" spans="1:46" s="114" customFormat="1" x14ac:dyDescent="0.2">
      <c r="A385" s="113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R385" s="113"/>
      <c r="AS385" s="113"/>
      <c r="AT385" s="113"/>
    </row>
    <row r="386" spans="1:46" s="114" customFormat="1" x14ac:dyDescent="0.2">
      <c r="A386" s="113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R386" s="113"/>
      <c r="AS386" s="113"/>
      <c r="AT386" s="113"/>
    </row>
    <row r="387" spans="1:46" s="114" customFormat="1" x14ac:dyDescent="0.2">
      <c r="A387" s="113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R387" s="113"/>
      <c r="AS387" s="113"/>
      <c r="AT387" s="113"/>
    </row>
    <row r="388" spans="1:46" s="114" customFormat="1" x14ac:dyDescent="0.2">
      <c r="A388" s="113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R388" s="113"/>
      <c r="AS388" s="113"/>
      <c r="AT388" s="113"/>
    </row>
    <row r="389" spans="1:46" s="114" customFormat="1" x14ac:dyDescent="0.2">
      <c r="A389" s="113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R389" s="113"/>
      <c r="AS389" s="113"/>
      <c r="AT389" s="113"/>
    </row>
    <row r="390" spans="1:46" s="114" customFormat="1" x14ac:dyDescent="0.2">
      <c r="A390" s="113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R390" s="113"/>
      <c r="AS390" s="113"/>
      <c r="AT390" s="113"/>
    </row>
    <row r="391" spans="1:46" s="114" customFormat="1" x14ac:dyDescent="0.2">
      <c r="A391" s="113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R391" s="113"/>
      <c r="AS391" s="113"/>
      <c r="AT391" s="113"/>
    </row>
    <row r="392" spans="1:46" s="114" customFormat="1" x14ac:dyDescent="0.2">
      <c r="A392" s="113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R392" s="113"/>
      <c r="AS392" s="113"/>
      <c r="AT392" s="113"/>
    </row>
    <row r="393" spans="1:46" s="114" customFormat="1" x14ac:dyDescent="0.2">
      <c r="A393" s="113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R393" s="113"/>
      <c r="AS393" s="113"/>
      <c r="AT393" s="113"/>
    </row>
    <row r="394" spans="1:46" s="114" customFormat="1" x14ac:dyDescent="0.2">
      <c r="A394" s="113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R394" s="113"/>
      <c r="AS394" s="113"/>
      <c r="AT394" s="113"/>
    </row>
    <row r="395" spans="1:46" s="114" customFormat="1" x14ac:dyDescent="0.2">
      <c r="A395" s="113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R395" s="113"/>
      <c r="AS395" s="113"/>
      <c r="AT395" s="113"/>
    </row>
    <row r="396" spans="1:46" s="114" customFormat="1" x14ac:dyDescent="0.2">
      <c r="A396" s="113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R396" s="113"/>
      <c r="AS396" s="113"/>
      <c r="AT396" s="113"/>
    </row>
    <row r="397" spans="1:46" s="114" customFormat="1" x14ac:dyDescent="0.2">
      <c r="A397" s="113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R397" s="113"/>
      <c r="AS397" s="113"/>
      <c r="AT397" s="113"/>
    </row>
    <row r="398" spans="1:46" s="114" customFormat="1" x14ac:dyDescent="0.2">
      <c r="A398" s="113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R398" s="113"/>
      <c r="AS398" s="113"/>
      <c r="AT398" s="113"/>
    </row>
    <row r="399" spans="1:46" s="114" customFormat="1" x14ac:dyDescent="0.2">
      <c r="A399" s="113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R399" s="113"/>
      <c r="AS399" s="113"/>
      <c r="AT399" s="113"/>
    </row>
    <row r="400" spans="1:46" s="114" customFormat="1" x14ac:dyDescent="0.2">
      <c r="A400" s="113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R400" s="113"/>
      <c r="AS400" s="113"/>
      <c r="AT400" s="113"/>
    </row>
    <row r="401" spans="1:46" s="114" customFormat="1" x14ac:dyDescent="0.2">
      <c r="A401" s="113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R401" s="113"/>
      <c r="AS401" s="113"/>
      <c r="AT401" s="113"/>
    </row>
    <row r="402" spans="1:46" s="114" customFormat="1" x14ac:dyDescent="0.2">
      <c r="A402" s="113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R402" s="113"/>
      <c r="AS402" s="113"/>
      <c r="AT402" s="113"/>
    </row>
    <row r="403" spans="1:46" s="114" customFormat="1" x14ac:dyDescent="0.2">
      <c r="A403" s="113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R403" s="113"/>
      <c r="AS403" s="113"/>
      <c r="AT403" s="113"/>
    </row>
    <row r="404" spans="1:46" s="114" customFormat="1" x14ac:dyDescent="0.2">
      <c r="A404" s="113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R404" s="113"/>
      <c r="AS404" s="113"/>
      <c r="AT404" s="113"/>
    </row>
    <row r="405" spans="1:46" s="114" customFormat="1" x14ac:dyDescent="0.2">
      <c r="A405" s="113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R405" s="113"/>
      <c r="AS405" s="113"/>
      <c r="AT405" s="113"/>
    </row>
    <row r="406" spans="1:46" s="114" customFormat="1" x14ac:dyDescent="0.2">
      <c r="A406" s="113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R406" s="113"/>
      <c r="AS406" s="113"/>
      <c r="AT406" s="113"/>
    </row>
    <row r="407" spans="1:46" s="114" customFormat="1" x14ac:dyDescent="0.2">
      <c r="A407" s="113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R407" s="113"/>
      <c r="AS407" s="113"/>
      <c r="AT407" s="113"/>
    </row>
    <row r="408" spans="1:46" s="114" customFormat="1" x14ac:dyDescent="0.2">
      <c r="A408" s="113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R408" s="113"/>
      <c r="AS408" s="113"/>
      <c r="AT408" s="113"/>
    </row>
    <row r="409" spans="1:46" s="114" customFormat="1" x14ac:dyDescent="0.2">
      <c r="A409" s="113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R409" s="113"/>
      <c r="AS409" s="113"/>
      <c r="AT409" s="113"/>
    </row>
    <row r="410" spans="1:46" s="114" customFormat="1" x14ac:dyDescent="0.2">
      <c r="A410" s="113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R410" s="113"/>
      <c r="AS410" s="113"/>
      <c r="AT410" s="113"/>
    </row>
    <row r="411" spans="1:46" s="114" customFormat="1" x14ac:dyDescent="0.2">
      <c r="A411" s="113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R411" s="113"/>
      <c r="AS411" s="113"/>
      <c r="AT411" s="113"/>
    </row>
    <row r="412" spans="1:46" s="114" customFormat="1" x14ac:dyDescent="0.2">
      <c r="A412" s="113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R412" s="113"/>
      <c r="AS412" s="113"/>
      <c r="AT412" s="113"/>
    </row>
    <row r="413" spans="1:46" s="114" customFormat="1" x14ac:dyDescent="0.2">
      <c r="A413" s="113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R413" s="113"/>
      <c r="AS413" s="113"/>
      <c r="AT413" s="113"/>
    </row>
    <row r="414" spans="1:46" s="114" customFormat="1" x14ac:dyDescent="0.2">
      <c r="A414" s="113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R414" s="113"/>
      <c r="AS414" s="113"/>
      <c r="AT414" s="113"/>
    </row>
    <row r="415" spans="1:46" s="114" customFormat="1" x14ac:dyDescent="0.2">
      <c r="A415" s="113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R415" s="113"/>
      <c r="AS415" s="113"/>
      <c r="AT415" s="113"/>
    </row>
    <row r="416" spans="1:46" s="114" customFormat="1" x14ac:dyDescent="0.2">
      <c r="A416" s="113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R416" s="113"/>
      <c r="AS416" s="113"/>
      <c r="AT416" s="113"/>
    </row>
    <row r="417" spans="1:46" s="114" customFormat="1" x14ac:dyDescent="0.2">
      <c r="A417" s="113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R417" s="113"/>
      <c r="AS417" s="113"/>
      <c r="AT417" s="113"/>
    </row>
    <row r="418" spans="1:46" s="114" customFormat="1" x14ac:dyDescent="0.2">
      <c r="A418" s="113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R418" s="113"/>
      <c r="AS418" s="113"/>
      <c r="AT418" s="113"/>
    </row>
    <row r="419" spans="1:46" s="114" customFormat="1" x14ac:dyDescent="0.2">
      <c r="A419" s="113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R419" s="113"/>
      <c r="AS419" s="113"/>
      <c r="AT419" s="113"/>
    </row>
    <row r="420" spans="1:46" s="114" customFormat="1" x14ac:dyDescent="0.2">
      <c r="A420" s="113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R420" s="113"/>
      <c r="AS420" s="113"/>
      <c r="AT420" s="113"/>
    </row>
    <row r="421" spans="1:46" s="114" customFormat="1" x14ac:dyDescent="0.2">
      <c r="A421" s="113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R421" s="113"/>
      <c r="AS421" s="113"/>
      <c r="AT421" s="113"/>
    </row>
    <row r="422" spans="1:46" s="114" customFormat="1" x14ac:dyDescent="0.2">
      <c r="A422" s="113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R422" s="113"/>
      <c r="AS422" s="113"/>
      <c r="AT422" s="113"/>
    </row>
    <row r="423" spans="1:46" s="114" customFormat="1" x14ac:dyDescent="0.2">
      <c r="A423" s="113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R423" s="113"/>
      <c r="AS423" s="113"/>
      <c r="AT423" s="113"/>
    </row>
    <row r="424" spans="1:46" s="114" customFormat="1" x14ac:dyDescent="0.2">
      <c r="A424" s="113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R424" s="113"/>
      <c r="AS424" s="113"/>
      <c r="AT424" s="113"/>
    </row>
    <row r="425" spans="1:46" s="114" customFormat="1" x14ac:dyDescent="0.2">
      <c r="A425" s="113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R425" s="113"/>
      <c r="AS425" s="113"/>
      <c r="AT425" s="113"/>
    </row>
    <row r="426" spans="1:46" s="114" customFormat="1" x14ac:dyDescent="0.2">
      <c r="A426" s="113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R426" s="113"/>
      <c r="AS426" s="113"/>
      <c r="AT426" s="113"/>
    </row>
    <row r="427" spans="1:46" s="114" customFormat="1" x14ac:dyDescent="0.2">
      <c r="A427" s="113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R427" s="113"/>
      <c r="AS427" s="113"/>
      <c r="AT427" s="113"/>
    </row>
    <row r="428" spans="1:46" s="114" customFormat="1" x14ac:dyDescent="0.2">
      <c r="A428" s="113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R428" s="113"/>
      <c r="AS428" s="113"/>
      <c r="AT428" s="113"/>
    </row>
    <row r="429" spans="1:46" s="114" customFormat="1" x14ac:dyDescent="0.2">
      <c r="A429" s="113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R429" s="113"/>
      <c r="AS429" s="113"/>
      <c r="AT429" s="113"/>
    </row>
    <row r="430" spans="1:46" s="114" customFormat="1" x14ac:dyDescent="0.2">
      <c r="A430" s="113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R430" s="113"/>
      <c r="AS430" s="113"/>
      <c r="AT430" s="113"/>
    </row>
    <row r="431" spans="1:46" s="114" customFormat="1" x14ac:dyDescent="0.2">
      <c r="A431" s="113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R431" s="113"/>
      <c r="AS431" s="113"/>
      <c r="AT431" s="113"/>
    </row>
    <row r="432" spans="1:46" s="114" customFormat="1" x14ac:dyDescent="0.2">
      <c r="A432" s="113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R432" s="113"/>
      <c r="AS432" s="113"/>
      <c r="AT432" s="113"/>
    </row>
    <row r="433" spans="1:46" s="114" customFormat="1" x14ac:dyDescent="0.2">
      <c r="A433" s="113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R433" s="113"/>
      <c r="AS433" s="113"/>
      <c r="AT433" s="113"/>
    </row>
    <row r="434" spans="1:46" s="114" customFormat="1" x14ac:dyDescent="0.2">
      <c r="A434" s="113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R434" s="113"/>
      <c r="AS434" s="113"/>
      <c r="AT434" s="113"/>
    </row>
    <row r="435" spans="1:46" s="114" customFormat="1" x14ac:dyDescent="0.2">
      <c r="A435" s="113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R435" s="113"/>
      <c r="AS435" s="113"/>
      <c r="AT435" s="113"/>
    </row>
    <row r="436" spans="1:46" s="114" customFormat="1" x14ac:dyDescent="0.2">
      <c r="A436" s="113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R436" s="113"/>
      <c r="AS436" s="113"/>
      <c r="AT436" s="113"/>
    </row>
    <row r="437" spans="1:46" s="114" customFormat="1" x14ac:dyDescent="0.2">
      <c r="A437" s="113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R437" s="113"/>
      <c r="AS437" s="113"/>
      <c r="AT437" s="113"/>
    </row>
    <row r="438" spans="1:46" s="114" customFormat="1" x14ac:dyDescent="0.2">
      <c r="A438" s="113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R438" s="113"/>
      <c r="AS438" s="113"/>
      <c r="AT438" s="113"/>
    </row>
    <row r="439" spans="1:46" s="114" customFormat="1" x14ac:dyDescent="0.2">
      <c r="A439" s="113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R439" s="113"/>
      <c r="AS439" s="113"/>
      <c r="AT439" s="113"/>
    </row>
    <row r="440" spans="1:46" s="114" customFormat="1" x14ac:dyDescent="0.2">
      <c r="A440" s="113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R440" s="113"/>
      <c r="AS440" s="113"/>
      <c r="AT440" s="113"/>
    </row>
    <row r="441" spans="1:46" s="114" customFormat="1" x14ac:dyDescent="0.2">
      <c r="A441" s="113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R441" s="113"/>
      <c r="AS441" s="113"/>
      <c r="AT441" s="113"/>
    </row>
    <row r="442" spans="1:46" s="114" customFormat="1" x14ac:dyDescent="0.2">
      <c r="A442" s="113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R442" s="113"/>
      <c r="AS442" s="113"/>
      <c r="AT442" s="113"/>
    </row>
    <row r="443" spans="1:46" s="114" customFormat="1" x14ac:dyDescent="0.2">
      <c r="A443" s="113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R443" s="113"/>
      <c r="AS443" s="113"/>
      <c r="AT443" s="113"/>
    </row>
    <row r="444" spans="1:46" s="114" customFormat="1" x14ac:dyDescent="0.2">
      <c r="A444" s="113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R444" s="113"/>
      <c r="AS444" s="113"/>
      <c r="AT444" s="113"/>
    </row>
    <row r="445" spans="1:46" s="114" customFormat="1" x14ac:dyDescent="0.2">
      <c r="A445" s="113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R445" s="113"/>
      <c r="AS445" s="113"/>
      <c r="AT445" s="113"/>
    </row>
    <row r="446" spans="1:46" s="114" customFormat="1" x14ac:dyDescent="0.2">
      <c r="A446" s="113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R446" s="113"/>
      <c r="AS446" s="113"/>
      <c r="AT446" s="113"/>
    </row>
    <row r="447" spans="1:46" s="114" customFormat="1" x14ac:dyDescent="0.2">
      <c r="A447" s="113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R447" s="113"/>
      <c r="AS447" s="113"/>
      <c r="AT447" s="113"/>
    </row>
    <row r="448" spans="1:46" s="114" customFormat="1" x14ac:dyDescent="0.2">
      <c r="A448" s="113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R448" s="113"/>
      <c r="AS448" s="113"/>
      <c r="AT448" s="113"/>
    </row>
    <row r="449" spans="1:46" s="114" customFormat="1" x14ac:dyDescent="0.2">
      <c r="A449" s="113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R449" s="113"/>
      <c r="AS449" s="113"/>
      <c r="AT449" s="113"/>
    </row>
    <row r="450" spans="1:46" s="114" customFormat="1" x14ac:dyDescent="0.2">
      <c r="A450" s="113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R450" s="113"/>
      <c r="AS450" s="113"/>
      <c r="AT450" s="113"/>
    </row>
    <row r="451" spans="1:46" s="114" customFormat="1" x14ac:dyDescent="0.2">
      <c r="A451" s="113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R451" s="113"/>
      <c r="AS451" s="113"/>
      <c r="AT451" s="113"/>
    </row>
    <row r="452" spans="1:46" s="114" customFormat="1" x14ac:dyDescent="0.2">
      <c r="A452" s="113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R452" s="113"/>
      <c r="AS452" s="113"/>
      <c r="AT452" s="113"/>
    </row>
    <row r="453" spans="1:46" s="114" customFormat="1" x14ac:dyDescent="0.2">
      <c r="A453" s="113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R453" s="113"/>
      <c r="AS453" s="113"/>
      <c r="AT453" s="113"/>
    </row>
    <row r="454" spans="1:46" s="114" customFormat="1" x14ac:dyDescent="0.2">
      <c r="A454" s="113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R454" s="113"/>
      <c r="AS454" s="113"/>
      <c r="AT454" s="113"/>
    </row>
    <row r="455" spans="1:46" s="114" customFormat="1" x14ac:dyDescent="0.2">
      <c r="A455" s="113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R455" s="113"/>
      <c r="AS455" s="113"/>
      <c r="AT455" s="113"/>
    </row>
    <row r="456" spans="1:46" s="114" customFormat="1" x14ac:dyDescent="0.2">
      <c r="A456" s="113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R456" s="113"/>
      <c r="AS456" s="113"/>
      <c r="AT456" s="113"/>
    </row>
    <row r="457" spans="1:46" s="114" customFormat="1" x14ac:dyDescent="0.2">
      <c r="A457" s="113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R457" s="113"/>
      <c r="AS457" s="113"/>
      <c r="AT457" s="113"/>
    </row>
    <row r="458" spans="1:46" s="114" customFormat="1" x14ac:dyDescent="0.2">
      <c r="A458" s="113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R458" s="113"/>
      <c r="AS458" s="113"/>
      <c r="AT458" s="113"/>
    </row>
    <row r="459" spans="1:46" s="114" customFormat="1" x14ac:dyDescent="0.2">
      <c r="A459" s="113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R459" s="113"/>
      <c r="AS459" s="113"/>
      <c r="AT459" s="113"/>
    </row>
    <row r="460" spans="1:46" s="114" customFormat="1" x14ac:dyDescent="0.2">
      <c r="A460" s="113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R460" s="113"/>
      <c r="AS460" s="113"/>
      <c r="AT460" s="113"/>
    </row>
    <row r="461" spans="1:46" s="114" customFormat="1" x14ac:dyDescent="0.2">
      <c r="A461" s="113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R461" s="113"/>
      <c r="AS461" s="113"/>
      <c r="AT461" s="113"/>
    </row>
    <row r="462" spans="1:46" s="114" customFormat="1" x14ac:dyDescent="0.2">
      <c r="A462" s="113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R462" s="113"/>
      <c r="AS462" s="113"/>
      <c r="AT462" s="113"/>
    </row>
    <row r="463" spans="1:46" s="114" customFormat="1" x14ac:dyDescent="0.2">
      <c r="A463" s="113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R463" s="113"/>
      <c r="AS463" s="113"/>
      <c r="AT463" s="113"/>
    </row>
    <row r="464" spans="1:46" s="114" customFormat="1" x14ac:dyDescent="0.2">
      <c r="A464" s="113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R464" s="113"/>
      <c r="AS464" s="113"/>
      <c r="AT464" s="113"/>
    </row>
    <row r="465" spans="1:46" s="114" customFormat="1" x14ac:dyDescent="0.2">
      <c r="A465" s="113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R465" s="113"/>
      <c r="AS465" s="113"/>
      <c r="AT465" s="113"/>
    </row>
    <row r="466" spans="1:46" s="114" customFormat="1" x14ac:dyDescent="0.2">
      <c r="A466" s="113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R466" s="113"/>
      <c r="AS466" s="113"/>
      <c r="AT466" s="113"/>
    </row>
    <row r="467" spans="1:46" s="114" customFormat="1" x14ac:dyDescent="0.2">
      <c r="A467" s="113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R467" s="113"/>
      <c r="AS467" s="113"/>
      <c r="AT467" s="113"/>
    </row>
    <row r="468" spans="1:46" s="114" customFormat="1" x14ac:dyDescent="0.2">
      <c r="A468" s="113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R468" s="113"/>
      <c r="AS468" s="113"/>
      <c r="AT468" s="113"/>
    </row>
    <row r="469" spans="1:46" s="114" customFormat="1" x14ac:dyDescent="0.2">
      <c r="A469" s="113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R469" s="113"/>
      <c r="AS469" s="113"/>
      <c r="AT469" s="113"/>
    </row>
    <row r="470" spans="1:46" s="114" customFormat="1" x14ac:dyDescent="0.2">
      <c r="A470" s="113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R470" s="113"/>
      <c r="AS470" s="113"/>
      <c r="AT470" s="113"/>
    </row>
    <row r="471" spans="1:46" s="114" customFormat="1" x14ac:dyDescent="0.2">
      <c r="A471" s="113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R471" s="113"/>
      <c r="AS471" s="113"/>
      <c r="AT471" s="113"/>
    </row>
    <row r="472" spans="1:46" s="114" customFormat="1" x14ac:dyDescent="0.2">
      <c r="A472" s="113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R472" s="113"/>
      <c r="AS472" s="113"/>
      <c r="AT472" s="113"/>
    </row>
    <row r="473" spans="1:46" s="114" customFormat="1" x14ac:dyDescent="0.2">
      <c r="A473" s="113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R473" s="113"/>
      <c r="AS473" s="113"/>
      <c r="AT473" s="113"/>
    </row>
    <row r="474" spans="1:46" s="114" customFormat="1" x14ac:dyDescent="0.2">
      <c r="A474" s="113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R474" s="113"/>
      <c r="AS474" s="113"/>
      <c r="AT474" s="113"/>
    </row>
    <row r="475" spans="1:46" s="114" customFormat="1" x14ac:dyDescent="0.2">
      <c r="A475" s="113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R475" s="113"/>
      <c r="AS475" s="113"/>
      <c r="AT475" s="113"/>
    </row>
    <row r="476" spans="1:46" s="114" customFormat="1" x14ac:dyDescent="0.2">
      <c r="A476" s="113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R476" s="113"/>
      <c r="AS476" s="113"/>
      <c r="AT476" s="113"/>
    </row>
    <row r="477" spans="1:46" s="114" customFormat="1" x14ac:dyDescent="0.2">
      <c r="A477" s="113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R477" s="113"/>
      <c r="AS477" s="113"/>
      <c r="AT477" s="113"/>
    </row>
    <row r="478" spans="1:46" s="114" customFormat="1" x14ac:dyDescent="0.2">
      <c r="A478" s="113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R478" s="113"/>
      <c r="AS478" s="113"/>
      <c r="AT478" s="113"/>
    </row>
    <row r="479" spans="1:46" s="114" customFormat="1" x14ac:dyDescent="0.2">
      <c r="A479" s="113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R479" s="113"/>
      <c r="AS479" s="113"/>
      <c r="AT479" s="113"/>
    </row>
    <row r="480" spans="1:46" s="114" customFormat="1" x14ac:dyDescent="0.2">
      <c r="A480" s="113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R480" s="113"/>
      <c r="AS480" s="113"/>
      <c r="AT480" s="113"/>
    </row>
    <row r="481" spans="1:46" s="114" customFormat="1" x14ac:dyDescent="0.2">
      <c r="A481" s="113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R481" s="113"/>
      <c r="AS481" s="113"/>
      <c r="AT481" s="113"/>
    </row>
    <row r="482" spans="1:46" s="114" customFormat="1" x14ac:dyDescent="0.2">
      <c r="A482" s="113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R482" s="113"/>
      <c r="AS482" s="113"/>
      <c r="AT482" s="113"/>
    </row>
    <row r="483" spans="1:46" s="114" customFormat="1" x14ac:dyDescent="0.2">
      <c r="A483" s="113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R483" s="113"/>
      <c r="AS483" s="113"/>
      <c r="AT483" s="113"/>
    </row>
    <row r="484" spans="1:46" s="114" customFormat="1" x14ac:dyDescent="0.2">
      <c r="A484" s="113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R484" s="113"/>
      <c r="AS484" s="113"/>
      <c r="AT484" s="113"/>
    </row>
    <row r="485" spans="1:46" s="114" customFormat="1" x14ac:dyDescent="0.2">
      <c r="A485" s="113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R485" s="113"/>
      <c r="AS485" s="113"/>
      <c r="AT485" s="113"/>
    </row>
    <row r="486" spans="1:46" s="114" customFormat="1" x14ac:dyDescent="0.2">
      <c r="A486" s="113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R486" s="113"/>
      <c r="AS486" s="113"/>
      <c r="AT486" s="113"/>
    </row>
    <row r="487" spans="1:46" s="114" customFormat="1" x14ac:dyDescent="0.2">
      <c r="A487" s="113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R487" s="113"/>
      <c r="AS487" s="113"/>
      <c r="AT487" s="113"/>
    </row>
    <row r="488" spans="1:46" s="114" customFormat="1" x14ac:dyDescent="0.2">
      <c r="A488" s="113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R488" s="113"/>
      <c r="AS488" s="113"/>
      <c r="AT488" s="113"/>
    </row>
    <row r="489" spans="1:46" s="114" customFormat="1" x14ac:dyDescent="0.2">
      <c r="A489" s="113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R489" s="113"/>
      <c r="AS489" s="113"/>
      <c r="AT489" s="113"/>
    </row>
    <row r="490" spans="1:46" s="114" customFormat="1" x14ac:dyDescent="0.2">
      <c r="A490" s="113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R490" s="113"/>
      <c r="AS490" s="113"/>
      <c r="AT490" s="113"/>
    </row>
    <row r="491" spans="1:46" s="114" customFormat="1" x14ac:dyDescent="0.2">
      <c r="A491" s="113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R491" s="113"/>
      <c r="AS491" s="113"/>
      <c r="AT491" s="113"/>
    </row>
    <row r="492" spans="1:46" s="114" customFormat="1" x14ac:dyDescent="0.2">
      <c r="A492" s="113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R492" s="113"/>
      <c r="AS492" s="113"/>
      <c r="AT492" s="113"/>
    </row>
    <row r="493" spans="1:46" s="114" customFormat="1" x14ac:dyDescent="0.2">
      <c r="A493" s="113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R493" s="113"/>
      <c r="AS493" s="113"/>
      <c r="AT493" s="113"/>
    </row>
    <row r="494" spans="1:46" s="114" customFormat="1" x14ac:dyDescent="0.2">
      <c r="A494" s="113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R494" s="113"/>
      <c r="AS494" s="113"/>
      <c r="AT494" s="113"/>
    </row>
    <row r="495" spans="1:46" s="114" customFormat="1" x14ac:dyDescent="0.2">
      <c r="A495" s="113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R495" s="113"/>
      <c r="AS495" s="113"/>
      <c r="AT495" s="113"/>
    </row>
    <row r="496" spans="1:46" s="114" customFormat="1" x14ac:dyDescent="0.2">
      <c r="A496" s="113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R496" s="113"/>
      <c r="AS496" s="113"/>
      <c r="AT496" s="113"/>
    </row>
    <row r="497" spans="1:46" s="114" customFormat="1" x14ac:dyDescent="0.2">
      <c r="A497" s="113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R497" s="113"/>
      <c r="AS497" s="113"/>
      <c r="AT497" s="113"/>
    </row>
    <row r="498" spans="1:46" s="114" customFormat="1" x14ac:dyDescent="0.2">
      <c r="A498" s="113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R498" s="113"/>
      <c r="AS498" s="113"/>
      <c r="AT498" s="113"/>
    </row>
    <row r="499" spans="1:46" s="114" customFormat="1" x14ac:dyDescent="0.2">
      <c r="A499" s="113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R499" s="113"/>
      <c r="AS499" s="113"/>
      <c r="AT499" s="113"/>
    </row>
    <row r="500" spans="1:46" s="114" customFormat="1" x14ac:dyDescent="0.2">
      <c r="A500" s="113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R500" s="113"/>
      <c r="AS500" s="113"/>
      <c r="AT500" s="113"/>
    </row>
    <row r="501" spans="1:46" s="114" customFormat="1" x14ac:dyDescent="0.2">
      <c r="A501" s="113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R501" s="113"/>
      <c r="AS501" s="113"/>
      <c r="AT501" s="113"/>
    </row>
    <row r="502" spans="1:46" s="114" customFormat="1" x14ac:dyDescent="0.2">
      <c r="A502" s="113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R502" s="113"/>
      <c r="AS502" s="113"/>
      <c r="AT502" s="113"/>
    </row>
    <row r="503" spans="1:46" s="114" customFormat="1" x14ac:dyDescent="0.2">
      <c r="A503" s="113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R503" s="113"/>
      <c r="AS503" s="113"/>
      <c r="AT503" s="113"/>
    </row>
    <row r="504" spans="1:46" s="114" customFormat="1" x14ac:dyDescent="0.2">
      <c r="A504" s="113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R504" s="113"/>
      <c r="AS504" s="113"/>
      <c r="AT504" s="113"/>
    </row>
    <row r="505" spans="1:46" s="114" customFormat="1" x14ac:dyDescent="0.2">
      <c r="A505" s="113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R505" s="113"/>
      <c r="AS505" s="113"/>
      <c r="AT505" s="113"/>
    </row>
    <row r="506" spans="1:46" s="114" customFormat="1" x14ac:dyDescent="0.2">
      <c r="A506" s="113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R506" s="113"/>
      <c r="AS506" s="113"/>
      <c r="AT506" s="113"/>
    </row>
    <row r="507" spans="1:46" s="114" customFormat="1" x14ac:dyDescent="0.2">
      <c r="A507" s="113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R507" s="113"/>
      <c r="AS507" s="113"/>
      <c r="AT507" s="113"/>
    </row>
    <row r="508" spans="1:46" s="114" customFormat="1" x14ac:dyDescent="0.2">
      <c r="A508" s="113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R508" s="113"/>
      <c r="AS508" s="113"/>
      <c r="AT508" s="113"/>
    </row>
    <row r="509" spans="1:46" s="114" customFormat="1" x14ac:dyDescent="0.2">
      <c r="A509" s="113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R509" s="113"/>
      <c r="AS509" s="113"/>
      <c r="AT509" s="113"/>
    </row>
    <row r="510" spans="1:46" s="114" customFormat="1" x14ac:dyDescent="0.2">
      <c r="A510" s="113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R510" s="113"/>
      <c r="AS510" s="113"/>
      <c r="AT510" s="113"/>
    </row>
    <row r="511" spans="1:46" s="114" customFormat="1" x14ac:dyDescent="0.2">
      <c r="A511" s="113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R511" s="113"/>
      <c r="AS511" s="113"/>
      <c r="AT511" s="113"/>
    </row>
    <row r="512" spans="1:46" s="114" customFormat="1" x14ac:dyDescent="0.2">
      <c r="A512" s="113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R512" s="113"/>
      <c r="AS512" s="113"/>
      <c r="AT512" s="113"/>
    </row>
    <row r="513" spans="1:46" s="114" customFormat="1" x14ac:dyDescent="0.2">
      <c r="A513" s="113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R513" s="113"/>
      <c r="AS513" s="113"/>
      <c r="AT513" s="113"/>
    </row>
    <row r="514" spans="1:46" s="114" customFormat="1" x14ac:dyDescent="0.2">
      <c r="A514" s="113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R514" s="113"/>
      <c r="AS514" s="113"/>
      <c r="AT514" s="113"/>
    </row>
    <row r="515" spans="1:46" s="114" customFormat="1" x14ac:dyDescent="0.2">
      <c r="A515" s="113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R515" s="113"/>
      <c r="AS515" s="113"/>
      <c r="AT515" s="113"/>
    </row>
    <row r="516" spans="1:46" s="114" customFormat="1" x14ac:dyDescent="0.2">
      <c r="A516" s="113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R516" s="113"/>
      <c r="AS516" s="113"/>
      <c r="AT516" s="113"/>
    </row>
    <row r="517" spans="1:46" s="114" customFormat="1" x14ac:dyDescent="0.2">
      <c r="A517" s="113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R517" s="113"/>
      <c r="AS517" s="113"/>
      <c r="AT517" s="113"/>
    </row>
    <row r="518" spans="1:46" s="114" customFormat="1" x14ac:dyDescent="0.2">
      <c r="A518" s="113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R518" s="113"/>
      <c r="AS518" s="113"/>
      <c r="AT518" s="113"/>
    </row>
    <row r="519" spans="1:46" s="114" customFormat="1" x14ac:dyDescent="0.2">
      <c r="A519" s="113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R519" s="113"/>
      <c r="AS519" s="113"/>
      <c r="AT519" s="113"/>
    </row>
    <row r="520" spans="1:46" s="114" customFormat="1" x14ac:dyDescent="0.2">
      <c r="A520" s="113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R520" s="113"/>
      <c r="AS520" s="113"/>
      <c r="AT520" s="113"/>
    </row>
    <row r="521" spans="1:46" s="114" customFormat="1" x14ac:dyDescent="0.2">
      <c r="A521" s="113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R521" s="113"/>
      <c r="AS521" s="113"/>
      <c r="AT521" s="113"/>
    </row>
    <row r="522" spans="1:46" s="114" customFormat="1" x14ac:dyDescent="0.2">
      <c r="A522" s="113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R522" s="113"/>
      <c r="AS522" s="113"/>
      <c r="AT522" s="113"/>
    </row>
    <row r="523" spans="1:46" s="114" customFormat="1" x14ac:dyDescent="0.2">
      <c r="A523" s="113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R523" s="113"/>
      <c r="AS523" s="113"/>
      <c r="AT523" s="113"/>
    </row>
    <row r="524" spans="1:46" s="114" customFormat="1" x14ac:dyDescent="0.2">
      <c r="A524" s="113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R524" s="113"/>
      <c r="AS524" s="113"/>
      <c r="AT524" s="113"/>
    </row>
    <row r="525" spans="1:46" s="114" customFormat="1" x14ac:dyDescent="0.2">
      <c r="A525" s="113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R525" s="113"/>
      <c r="AS525" s="113"/>
      <c r="AT525" s="113"/>
    </row>
    <row r="526" spans="1:46" s="114" customFormat="1" x14ac:dyDescent="0.2">
      <c r="A526" s="113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R526" s="113"/>
      <c r="AS526" s="113"/>
      <c r="AT526" s="113"/>
    </row>
    <row r="527" spans="1:46" s="114" customFormat="1" x14ac:dyDescent="0.2">
      <c r="A527" s="113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R527" s="113"/>
      <c r="AS527" s="113"/>
      <c r="AT527" s="113"/>
    </row>
    <row r="528" spans="1:46" s="114" customFormat="1" x14ac:dyDescent="0.2">
      <c r="A528" s="113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R528" s="113"/>
      <c r="AS528" s="113"/>
      <c r="AT528" s="113"/>
    </row>
    <row r="529" spans="1:46" s="114" customFormat="1" x14ac:dyDescent="0.2">
      <c r="A529" s="113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R529" s="113"/>
      <c r="AS529" s="113"/>
      <c r="AT529" s="113"/>
    </row>
    <row r="530" spans="1:46" s="114" customFormat="1" x14ac:dyDescent="0.2">
      <c r="A530" s="113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R530" s="113"/>
      <c r="AS530" s="113"/>
      <c r="AT530" s="113"/>
    </row>
    <row r="531" spans="1:46" s="114" customFormat="1" x14ac:dyDescent="0.2">
      <c r="A531" s="113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R531" s="113"/>
      <c r="AS531" s="113"/>
      <c r="AT531" s="113"/>
    </row>
    <row r="532" spans="1:46" s="114" customFormat="1" x14ac:dyDescent="0.2">
      <c r="A532" s="113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R532" s="113"/>
      <c r="AS532" s="113"/>
      <c r="AT532" s="113"/>
    </row>
    <row r="533" spans="1:46" s="114" customFormat="1" x14ac:dyDescent="0.2">
      <c r="A533" s="113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R533" s="113"/>
      <c r="AS533" s="113"/>
      <c r="AT533" s="113"/>
    </row>
    <row r="534" spans="1:46" s="114" customFormat="1" x14ac:dyDescent="0.2">
      <c r="A534" s="113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R534" s="113"/>
      <c r="AS534" s="113"/>
      <c r="AT534" s="113"/>
    </row>
    <row r="535" spans="1:46" s="114" customFormat="1" x14ac:dyDescent="0.2">
      <c r="A535" s="113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R535" s="113"/>
      <c r="AS535" s="113"/>
      <c r="AT535" s="113"/>
    </row>
    <row r="536" spans="1:46" s="114" customFormat="1" x14ac:dyDescent="0.2">
      <c r="A536" s="113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R536" s="113"/>
      <c r="AS536" s="113"/>
      <c r="AT536" s="113"/>
    </row>
    <row r="537" spans="1:46" s="114" customFormat="1" x14ac:dyDescent="0.2">
      <c r="A537" s="113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R537" s="113"/>
      <c r="AS537" s="113"/>
      <c r="AT537" s="113"/>
    </row>
    <row r="538" spans="1:46" s="114" customFormat="1" x14ac:dyDescent="0.2">
      <c r="A538" s="113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R538" s="113"/>
      <c r="AS538" s="113"/>
      <c r="AT538" s="113"/>
    </row>
    <row r="539" spans="1:46" s="114" customFormat="1" x14ac:dyDescent="0.2">
      <c r="A539" s="113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R539" s="113"/>
      <c r="AS539" s="113"/>
      <c r="AT539" s="113"/>
    </row>
    <row r="540" spans="1:46" s="114" customFormat="1" x14ac:dyDescent="0.2">
      <c r="A540" s="113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R540" s="113"/>
      <c r="AS540" s="113"/>
      <c r="AT540" s="113"/>
    </row>
    <row r="541" spans="1:46" s="114" customFormat="1" x14ac:dyDescent="0.2">
      <c r="A541" s="113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R541" s="113"/>
      <c r="AS541" s="113"/>
      <c r="AT541" s="113"/>
    </row>
    <row r="542" spans="1:46" s="114" customFormat="1" x14ac:dyDescent="0.2">
      <c r="A542" s="113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R542" s="113"/>
      <c r="AS542" s="113"/>
      <c r="AT542" s="113"/>
    </row>
    <row r="543" spans="1:46" s="114" customFormat="1" x14ac:dyDescent="0.2">
      <c r="A543" s="113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R543" s="113"/>
      <c r="AS543" s="113"/>
      <c r="AT543" s="113"/>
    </row>
    <row r="544" spans="1:46" s="114" customFormat="1" x14ac:dyDescent="0.2">
      <c r="A544" s="113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R544" s="113"/>
      <c r="AS544" s="113"/>
      <c r="AT544" s="113"/>
    </row>
    <row r="545" spans="1:46" s="114" customFormat="1" x14ac:dyDescent="0.2">
      <c r="A545" s="113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R545" s="113"/>
      <c r="AS545" s="113"/>
      <c r="AT545" s="113"/>
    </row>
    <row r="546" spans="1:46" s="114" customFormat="1" x14ac:dyDescent="0.2">
      <c r="A546" s="113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R546" s="113"/>
      <c r="AS546" s="113"/>
      <c r="AT546" s="113"/>
    </row>
    <row r="547" spans="1:46" s="114" customFormat="1" x14ac:dyDescent="0.2">
      <c r="A547" s="113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R547" s="113"/>
      <c r="AS547" s="113"/>
      <c r="AT547" s="113"/>
    </row>
    <row r="548" spans="1:46" s="114" customFormat="1" x14ac:dyDescent="0.2">
      <c r="A548" s="113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R548" s="113"/>
      <c r="AS548" s="113"/>
      <c r="AT548" s="113"/>
    </row>
    <row r="549" spans="1:46" s="114" customFormat="1" x14ac:dyDescent="0.2">
      <c r="A549" s="113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R549" s="113"/>
      <c r="AS549" s="113"/>
      <c r="AT549" s="113"/>
    </row>
    <row r="550" spans="1:46" s="114" customFormat="1" x14ac:dyDescent="0.2">
      <c r="A550" s="113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R550" s="113"/>
      <c r="AS550" s="113"/>
      <c r="AT550" s="113"/>
    </row>
    <row r="551" spans="1:46" s="114" customFormat="1" x14ac:dyDescent="0.2">
      <c r="A551" s="113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R551" s="113"/>
      <c r="AS551" s="113"/>
      <c r="AT551" s="113"/>
    </row>
    <row r="552" spans="1:46" s="114" customFormat="1" x14ac:dyDescent="0.2">
      <c r="A552" s="113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R552" s="113"/>
      <c r="AS552" s="113"/>
      <c r="AT552" s="113"/>
    </row>
    <row r="553" spans="1:46" s="114" customFormat="1" x14ac:dyDescent="0.2">
      <c r="A553" s="113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R553" s="113"/>
      <c r="AS553" s="113"/>
      <c r="AT553" s="113"/>
    </row>
    <row r="554" spans="1:46" s="114" customFormat="1" x14ac:dyDescent="0.2">
      <c r="A554" s="113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R554" s="113"/>
      <c r="AS554" s="113"/>
      <c r="AT554" s="113"/>
    </row>
    <row r="555" spans="1:46" s="114" customFormat="1" x14ac:dyDescent="0.2">
      <c r="A555" s="113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R555" s="113"/>
      <c r="AS555" s="113"/>
      <c r="AT555" s="113"/>
    </row>
    <row r="556" spans="1:46" s="114" customFormat="1" x14ac:dyDescent="0.2">
      <c r="A556" s="113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R556" s="113"/>
      <c r="AS556" s="113"/>
      <c r="AT556" s="113"/>
    </row>
    <row r="557" spans="1:46" s="114" customFormat="1" x14ac:dyDescent="0.2">
      <c r="A557" s="113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R557" s="113"/>
      <c r="AS557" s="113"/>
      <c r="AT557" s="113"/>
    </row>
    <row r="558" spans="1:46" s="114" customFormat="1" x14ac:dyDescent="0.2">
      <c r="A558" s="113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R558" s="113"/>
      <c r="AS558" s="113"/>
      <c r="AT558" s="113"/>
    </row>
    <row r="559" spans="1:46" s="114" customFormat="1" x14ac:dyDescent="0.2">
      <c r="A559" s="113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R559" s="113"/>
      <c r="AS559" s="113"/>
      <c r="AT559" s="113"/>
    </row>
    <row r="560" spans="1:46" s="114" customFormat="1" x14ac:dyDescent="0.2">
      <c r="A560" s="113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R560" s="113"/>
      <c r="AS560" s="113"/>
      <c r="AT560" s="113"/>
    </row>
    <row r="561" spans="1:46" s="114" customFormat="1" x14ac:dyDescent="0.2">
      <c r="A561" s="113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R561" s="113"/>
      <c r="AS561" s="113"/>
      <c r="AT561" s="113"/>
    </row>
    <row r="562" spans="1:46" s="114" customFormat="1" x14ac:dyDescent="0.2">
      <c r="A562" s="113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R562" s="113"/>
      <c r="AS562" s="113"/>
      <c r="AT562" s="113"/>
    </row>
    <row r="563" spans="1:46" s="114" customFormat="1" x14ac:dyDescent="0.2">
      <c r="A563" s="113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R563" s="113"/>
      <c r="AS563" s="113"/>
      <c r="AT563" s="113"/>
    </row>
    <row r="564" spans="1:46" s="114" customFormat="1" x14ac:dyDescent="0.2">
      <c r="A564" s="113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R564" s="113"/>
      <c r="AS564" s="113"/>
      <c r="AT564" s="113"/>
    </row>
    <row r="565" spans="1:46" s="114" customFormat="1" x14ac:dyDescent="0.2">
      <c r="A565" s="113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R565" s="113"/>
      <c r="AS565" s="113"/>
      <c r="AT565" s="113"/>
    </row>
    <row r="566" spans="1:46" s="114" customFormat="1" x14ac:dyDescent="0.2">
      <c r="A566" s="113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R566" s="113"/>
      <c r="AS566" s="113"/>
      <c r="AT566" s="113"/>
    </row>
    <row r="567" spans="1:46" s="114" customFormat="1" x14ac:dyDescent="0.2">
      <c r="A567" s="113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R567" s="113"/>
      <c r="AS567" s="113"/>
      <c r="AT567" s="113"/>
    </row>
    <row r="568" spans="1:46" s="114" customFormat="1" x14ac:dyDescent="0.2">
      <c r="A568" s="113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R568" s="113"/>
      <c r="AS568" s="113"/>
      <c r="AT568" s="113"/>
    </row>
    <row r="569" spans="1:46" s="114" customFormat="1" x14ac:dyDescent="0.2">
      <c r="A569" s="113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R569" s="113"/>
      <c r="AS569" s="113"/>
      <c r="AT569" s="113"/>
    </row>
    <row r="570" spans="1:46" s="114" customFormat="1" x14ac:dyDescent="0.2">
      <c r="A570" s="113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R570" s="113"/>
      <c r="AS570" s="113"/>
      <c r="AT570" s="113"/>
    </row>
    <row r="571" spans="1:46" s="114" customFormat="1" x14ac:dyDescent="0.2">
      <c r="A571" s="113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R571" s="113"/>
      <c r="AS571" s="113"/>
      <c r="AT571" s="113"/>
    </row>
    <row r="572" spans="1:46" s="114" customFormat="1" x14ac:dyDescent="0.2">
      <c r="A572" s="113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R572" s="113"/>
      <c r="AS572" s="113"/>
      <c r="AT572" s="113"/>
    </row>
    <row r="573" spans="1:46" s="114" customFormat="1" x14ac:dyDescent="0.2">
      <c r="A573" s="113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R573" s="113"/>
      <c r="AS573" s="113"/>
      <c r="AT573" s="113"/>
    </row>
    <row r="574" spans="1:46" s="114" customFormat="1" x14ac:dyDescent="0.2">
      <c r="A574" s="113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R574" s="113"/>
      <c r="AS574" s="113"/>
      <c r="AT574" s="113"/>
    </row>
    <row r="575" spans="1:46" s="114" customFormat="1" x14ac:dyDescent="0.2">
      <c r="A575" s="113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R575" s="113"/>
      <c r="AS575" s="113"/>
      <c r="AT575" s="113"/>
    </row>
    <row r="576" spans="1:46" s="114" customFormat="1" x14ac:dyDescent="0.2">
      <c r="A576" s="113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R576" s="113"/>
      <c r="AS576" s="113"/>
      <c r="AT576" s="113"/>
    </row>
    <row r="577" spans="1:46" s="114" customFormat="1" x14ac:dyDescent="0.2">
      <c r="A577" s="113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R577" s="113"/>
      <c r="AS577" s="113"/>
      <c r="AT577" s="113"/>
    </row>
    <row r="578" spans="1:46" s="114" customFormat="1" x14ac:dyDescent="0.2">
      <c r="A578" s="113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R578" s="113"/>
      <c r="AS578" s="113"/>
      <c r="AT578" s="113"/>
    </row>
    <row r="579" spans="1:46" s="114" customFormat="1" x14ac:dyDescent="0.2">
      <c r="A579" s="113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R579" s="113"/>
      <c r="AS579" s="113"/>
      <c r="AT579" s="113"/>
    </row>
    <row r="580" spans="1:46" s="114" customFormat="1" x14ac:dyDescent="0.2">
      <c r="A580" s="113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R580" s="113"/>
      <c r="AS580" s="113"/>
      <c r="AT580" s="113"/>
    </row>
    <row r="581" spans="1:46" s="114" customFormat="1" x14ac:dyDescent="0.2">
      <c r="A581" s="113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R581" s="113"/>
      <c r="AS581" s="113"/>
      <c r="AT581" s="113"/>
    </row>
    <row r="582" spans="1:46" s="114" customFormat="1" x14ac:dyDescent="0.2">
      <c r="A582" s="113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R582" s="113"/>
      <c r="AS582" s="113"/>
      <c r="AT582" s="113"/>
    </row>
    <row r="583" spans="1:46" s="114" customFormat="1" x14ac:dyDescent="0.2">
      <c r="A583" s="113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R583" s="113"/>
      <c r="AS583" s="113"/>
      <c r="AT583" s="113"/>
    </row>
    <row r="584" spans="1:46" s="114" customFormat="1" x14ac:dyDescent="0.2">
      <c r="A584" s="113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R584" s="113"/>
      <c r="AS584" s="113"/>
      <c r="AT584" s="113"/>
    </row>
    <row r="585" spans="1:46" s="114" customFormat="1" x14ac:dyDescent="0.2">
      <c r="A585" s="113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R585" s="113"/>
      <c r="AS585" s="113"/>
      <c r="AT585" s="113"/>
    </row>
    <row r="586" spans="1:46" s="114" customFormat="1" x14ac:dyDescent="0.2">
      <c r="A586" s="113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R586" s="113"/>
      <c r="AS586" s="113"/>
      <c r="AT586" s="113"/>
    </row>
    <row r="587" spans="1:46" s="114" customFormat="1" x14ac:dyDescent="0.2">
      <c r="A587" s="113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R587" s="113"/>
      <c r="AS587" s="113"/>
      <c r="AT587" s="113"/>
    </row>
    <row r="588" spans="1:46" s="114" customFormat="1" x14ac:dyDescent="0.2">
      <c r="A588" s="113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R588" s="113"/>
      <c r="AS588" s="113"/>
      <c r="AT588" s="113"/>
    </row>
    <row r="589" spans="1:46" s="114" customFormat="1" x14ac:dyDescent="0.2">
      <c r="A589" s="113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R589" s="113"/>
      <c r="AS589" s="113"/>
      <c r="AT589" s="113"/>
    </row>
    <row r="590" spans="1:46" s="114" customFormat="1" x14ac:dyDescent="0.2">
      <c r="A590" s="113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R590" s="113"/>
      <c r="AS590" s="113"/>
      <c r="AT590" s="113"/>
    </row>
    <row r="591" spans="1:46" s="114" customFormat="1" x14ac:dyDescent="0.2">
      <c r="A591" s="113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R591" s="113"/>
      <c r="AS591" s="113"/>
      <c r="AT591" s="113"/>
    </row>
    <row r="592" spans="1:46" s="114" customFormat="1" x14ac:dyDescent="0.2">
      <c r="A592" s="113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R592" s="113"/>
      <c r="AS592" s="113"/>
      <c r="AT592" s="113"/>
    </row>
    <row r="593" spans="1:46" s="114" customFormat="1" x14ac:dyDescent="0.2">
      <c r="A593" s="113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R593" s="113"/>
      <c r="AS593" s="113"/>
      <c r="AT593" s="113"/>
    </row>
    <row r="594" spans="1:46" s="114" customFormat="1" x14ac:dyDescent="0.2">
      <c r="A594" s="113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R594" s="113"/>
      <c r="AS594" s="113"/>
      <c r="AT594" s="113"/>
    </row>
    <row r="595" spans="1:46" s="114" customFormat="1" x14ac:dyDescent="0.2">
      <c r="A595" s="113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R595" s="113"/>
      <c r="AS595" s="113"/>
      <c r="AT595" s="113"/>
    </row>
    <row r="596" spans="1:46" s="114" customFormat="1" x14ac:dyDescent="0.2">
      <c r="A596" s="113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R596" s="113"/>
      <c r="AS596" s="113"/>
      <c r="AT596" s="113"/>
    </row>
    <row r="597" spans="1:46" s="114" customFormat="1" x14ac:dyDescent="0.2">
      <c r="A597" s="113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R597" s="113"/>
      <c r="AS597" s="113"/>
      <c r="AT597" s="113"/>
    </row>
    <row r="598" spans="1:46" s="114" customFormat="1" x14ac:dyDescent="0.2">
      <c r="A598" s="113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R598" s="113"/>
      <c r="AS598" s="113"/>
      <c r="AT598" s="113"/>
    </row>
    <row r="599" spans="1:46" s="114" customFormat="1" x14ac:dyDescent="0.2">
      <c r="A599" s="113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R599" s="113"/>
      <c r="AS599" s="113"/>
      <c r="AT599" s="113"/>
    </row>
    <row r="600" spans="1:46" s="114" customFormat="1" x14ac:dyDescent="0.2">
      <c r="A600" s="113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R600" s="113"/>
      <c r="AS600" s="113"/>
      <c r="AT600" s="113"/>
    </row>
    <row r="601" spans="1:46" s="114" customFormat="1" x14ac:dyDescent="0.2">
      <c r="A601" s="113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R601" s="113"/>
      <c r="AS601" s="113"/>
      <c r="AT601" s="113"/>
    </row>
    <row r="602" spans="1:46" s="114" customFormat="1" x14ac:dyDescent="0.2">
      <c r="A602" s="113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R602" s="113"/>
      <c r="AS602" s="113"/>
      <c r="AT602" s="113"/>
    </row>
    <row r="603" spans="1:46" s="114" customFormat="1" x14ac:dyDescent="0.2">
      <c r="A603" s="113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R603" s="113"/>
      <c r="AS603" s="113"/>
      <c r="AT603" s="113"/>
    </row>
    <row r="604" spans="1:46" s="114" customFormat="1" x14ac:dyDescent="0.2">
      <c r="A604" s="113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R604" s="113"/>
      <c r="AS604" s="113"/>
      <c r="AT604" s="113"/>
    </row>
    <row r="605" spans="1:46" s="114" customFormat="1" x14ac:dyDescent="0.2">
      <c r="A605" s="113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R605" s="113"/>
      <c r="AS605" s="113"/>
      <c r="AT605" s="113"/>
    </row>
    <row r="606" spans="1:46" s="114" customFormat="1" x14ac:dyDescent="0.2">
      <c r="A606" s="113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R606" s="113"/>
      <c r="AS606" s="113"/>
      <c r="AT606" s="113"/>
    </row>
    <row r="607" spans="1:46" s="114" customFormat="1" x14ac:dyDescent="0.2">
      <c r="A607" s="113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R607" s="113"/>
      <c r="AS607" s="113"/>
      <c r="AT607" s="113"/>
    </row>
    <row r="608" spans="1:46" s="114" customFormat="1" x14ac:dyDescent="0.2">
      <c r="A608" s="113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R608" s="113"/>
      <c r="AS608" s="113"/>
      <c r="AT608" s="113"/>
    </row>
    <row r="609" spans="1:46" s="114" customFormat="1" x14ac:dyDescent="0.2">
      <c r="A609" s="113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R609" s="113"/>
      <c r="AS609" s="113"/>
      <c r="AT609" s="113"/>
    </row>
    <row r="610" spans="1:46" s="114" customFormat="1" x14ac:dyDescent="0.2">
      <c r="A610" s="113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R610" s="113"/>
      <c r="AS610" s="113"/>
      <c r="AT610" s="113"/>
    </row>
    <row r="611" spans="1:46" s="114" customFormat="1" x14ac:dyDescent="0.2">
      <c r="A611" s="113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R611" s="113"/>
      <c r="AS611" s="113"/>
      <c r="AT611" s="113"/>
    </row>
    <row r="612" spans="1:46" s="114" customFormat="1" x14ac:dyDescent="0.2">
      <c r="A612" s="113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R612" s="113"/>
      <c r="AS612" s="113"/>
      <c r="AT612" s="113"/>
    </row>
    <row r="613" spans="1:46" s="114" customFormat="1" x14ac:dyDescent="0.2">
      <c r="A613" s="113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R613" s="113"/>
      <c r="AS613" s="113"/>
      <c r="AT613" s="113"/>
    </row>
    <row r="614" spans="1:46" s="114" customFormat="1" x14ac:dyDescent="0.2">
      <c r="A614" s="113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R614" s="113"/>
      <c r="AS614" s="113"/>
      <c r="AT614" s="113"/>
    </row>
    <row r="615" spans="1:46" s="114" customFormat="1" x14ac:dyDescent="0.2">
      <c r="A615" s="113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R615" s="113"/>
      <c r="AS615" s="113"/>
      <c r="AT615" s="113"/>
    </row>
    <row r="616" spans="1:46" s="114" customFormat="1" x14ac:dyDescent="0.2">
      <c r="A616" s="113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R616" s="113"/>
      <c r="AS616" s="113"/>
      <c r="AT616" s="113"/>
    </row>
    <row r="617" spans="1:46" s="114" customFormat="1" x14ac:dyDescent="0.2">
      <c r="A617" s="113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R617" s="113"/>
      <c r="AS617" s="113"/>
      <c r="AT617" s="113"/>
    </row>
    <row r="618" spans="1:46" s="114" customFormat="1" x14ac:dyDescent="0.2">
      <c r="A618" s="113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R618" s="113"/>
      <c r="AS618" s="113"/>
      <c r="AT618" s="113"/>
    </row>
    <row r="619" spans="1:46" s="114" customFormat="1" x14ac:dyDescent="0.2">
      <c r="A619" s="113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R619" s="113"/>
      <c r="AS619" s="113"/>
      <c r="AT619" s="113"/>
    </row>
    <row r="620" spans="1:46" s="114" customFormat="1" x14ac:dyDescent="0.2">
      <c r="A620" s="113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R620" s="113"/>
      <c r="AS620" s="113"/>
      <c r="AT620" s="113"/>
    </row>
    <row r="621" spans="1:46" s="114" customFormat="1" x14ac:dyDescent="0.2">
      <c r="A621" s="113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R621" s="113"/>
      <c r="AS621" s="113"/>
      <c r="AT621" s="113"/>
    </row>
    <row r="622" spans="1:46" s="114" customFormat="1" x14ac:dyDescent="0.2">
      <c r="A622" s="113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R622" s="113"/>
      <c r="AS622" s="113"/>
      <c r="AT622" s="113"/>
    </row>
    <row r="623" spans="1:46" s="114" customFormat="1" x14ac:dyDescent="0.2">
      <c r="A623" s="113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R623" s="113"/>
      <c r="AS623" s="113"/>
      <c r="AT623" s="113"/>
    </row>
    <row r="624" spans="1:46" s="114" customFormat="1" x14ac:dyDescent="0.2">
      <c r="A624" s="113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R624" s="113"/>
      <c r="AS624" s="113"/>
      <c r="AT624" s="113"/>
    </row>
    <row r="625" spans="1:46" s="114" customFormat="1" x14ac:dyDescent="0.2">
      <c r="A625" s="113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R625" s="113"/>
      <c r="AS625" s="113"/>
      <c r="AT625" s="113"/>
    </row>
    <row r="626" spans="1:46" s="114" customFormat="1" x14ac:dyDescent="0.2">
      <c r="A626" s="113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R626" s="113"/>
      <c r="AS626" s="113"/>
      <c r="AT626" s="113"/>
    </row>
    <row r="627" spans="1:46" s="114" customFormat="1" x14ac:dyDescent="0.2">
      <c r="A627" s="113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R627" s="113"/>
      <c r="AS627" s="113"/>
      <c r="AT627" s="113"/>
    </row>
    <row r="628" spans="1:46" s="114" customFormat="1" x14ac:dyDescent="0.2">
      <c r="A628" s="113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R628" s="113"/>
      <c r="AS628" s="113"/>
      <c r="AT628" s="113"/>
    </row>
    <row r="629" spans="1:46" s="114" customFormat="1" x14ac:dyDescent="0.2">
      <c r="A629" s="113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R629" s="113"/>
      <c r="AS629" s="113"/>
      <c r="AT629" s="113"/>
    </row>
    <row r="630" spans="1:46" s="114" customFormat="1" x14ac:dyDescent="0.2">
      <c r="A630" s="113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R630" s="113"/>
      <c r="AS630" s="113"/>
      <c r="AT630" s="113"/>
    </row>
    <row r="631" spans="1:46" s="114" customFormat="1" x14ac:dyDescent="0.2">
      <c r="A631" s="113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R631" s="113"/>
      <c r="AS631" s="113"/>
      <c r="AT631" s="113"/>
    </row>
    <row r="632" spans="1:46" s="114" customFormat="1" x14ac:dyDescent="0.2">
      <c r="A632" s="113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R632" s="113"/>
      <c r="AS632" s="113"/>
      <c r="AT632" s="113"/>
    </row>
    <row r="633" spans="1:46" s="114" customFormat="1" x14ac:dyDescent="0.2">
      <c r="A633" s="113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R633" s="113"/>
      <c r="AS633" s="113"/>
      <c r="AT633" s="113"/>
    </row>
    <row r="634" spans="1:46" s="114" customFormat="1" x14ac:dyDescent="0.2">
      <c r="A634" s="113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R634" s="113"/>
      <c r="AS634" s="113"/>
      <c r="AT634" s="113"/>
    </row>
    <row r="635" spans="1:46" s="114" customFormat="1" x14ac:dyDescent="0.2">
      <c r="A635" s="113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R635" s="113"/>
      <c r="AS635" s="113"/>
      <c r="AT635" s="113"/>
    </row>
    <row r="636" spans="1:46" s="114" customFormat="1" x14ac:dyDescent="0.2">
      <c r="A636" s="113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R636" s="113"/>
      <c r="AS636" s="113"/>
      <c r="AT636" s="113"/>
    </row>
    <row r="637" spans="1:46" s="114" customFormat="1" x14ac:dyDescent="0.2">
      <c r="A637" s="113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R637" s="113"/>
      <c r="AS637" s="113"/>
      <c r="AT637" s="113"/>
    </row>
    <row r="638" spans="1:46" s="114" customFormat="1" x14ac:dyDescent="0.2">
      <c r="A638" s="113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R638" s="113"/>
      <c r="AS638" s="113"/>
      <c r="AT638" s="113"/>
    </row>
    <row r="639" spans="1:46" s="114" customFormat="1" x14ac:dyDescent="0.2">
      <c r="A639" s="113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R639" s="113"/>
      <c r="AS639" s="113"/>
      <c r="AT639" s="113"/>
    </row>
    <row r="640" spans="1:46" s="114" customFormat="1" x14ac:dyDescent="0.2">
      <c r="A640" s="113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R640" s="113"/>
      <c r="AS640" s="113"/>
      <c r="AT640" s="113"/>
    </row>
    <row r="641" spans="1:46" s="114" customFormat="1" x14ac:dyDescent="0.2">
      <c r="A641" s="113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R641" s="113"/>
      <c r="AS641" s="113"/>
      <c r="AT641" s="113"/>
    </row>
    <row r="642" spans="1:46" s="114" customFormat="1" x14ac:dyDescent="0.2">
      <c r="A642" s="113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R642" s="113"/>
      <c r="AS642" s="113"/>
      <c r="AT642" s="113"/>
    </row>
    <row r="643" spans="1:46" s="114" customFormat="1" x14ac:dyDescent="0.2">
      <c r="A643" s="113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R643" s="113"/>
      <c r="AS643" s="113"/>
      <c r="AT643" s="113"/>
    </row>
    <row r="644" spans="1:46" s="114" customFormat="1" x14ac:dyDescent="0.2">
      <c r="A644" s="113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R644" s="113"/>
      <c r="AS644" s="113"/>
      <c r="AT644" s="113"/>
    </row>
    <row r="645" spans="1:46" s="114" customFormat="1" x14ac:dyDescent="0.2">
      <c r="A645" s="113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R645" s="113"/>
      <c r="AS645" s="113"/>
      <c r="AT645" s="113"/>
    </row>
    <row r="646" spans="1:46" s="114" customFormat="1" x14ac:dyDescent="0.2">
      <c r="A646" s="113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R646" s="113"/>
      <c r="AS646" s="113"/>
      <c r="AT646" s="113"/>
    </row>
    <row r="647" spans="1:46" s="114" customFormat="1" x14ac:dyDescent="0.2">
      <c r="A647" s="113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R647" s="113"/>
      <c r="AS647" s="113"/>
      <c r="AT647" s="113"/>
    </row>
    <row r="648" spans="1:46" s="114" customFormat="1" x14ac:dyDescent="0.2">
      <c r="A648" s="113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R648" s="113"/>
      <c r="AS648" s="113"/>
      <c r="AT648" s="113"/>
    </row>
    <row r="649" spans="1:46" s="114" customFormat="1" x14ac:dyDescent="0.2">
      <c r="A649" s="113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R649" s="113"/>
      <c r="AS649" s="113"/>
      <c r="AT649" s="113"/>
    </row>
    <row r="650" spans="1:46" s="114" customFormat="1" x14ac:dyDescent="0.2">
      <c r="A650" s="113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R650" s="113"/>
      <c r="AS650" s="113"/>
      <c r="AT650" s="113"/>
    </row>
    <row r="651" spans="1:46" s="114" customFormat="1" x14ac:dyDescent="0.2">
      <c r="A651" s="113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R651" s="113"/>
      <c r="AS651" s="113"/>
      <c r="AT651" s="113"/>
    </row>
    <row r="652" spans="1:46" s="114" customFormat="1" x14ac:dyDescent="0.2">
      <c r="A652" s="113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R652" s="113"/>
      <c r="AS652" s="113"/>
      <c r="AT652" s="113"/>
    </row>
    <row r="653" spans="1:46" s="114" customFormat="1" x14ac:dyDescent="0.2">
      <c r="A653" s="113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R653" s="113"/>
      <c r="AS653" s="113"/>
      <c r="AT653" s="113"/>
    </row>
    <row r="654" spans="1:46" s="114" customFormat="1" x14ac:dyDescent="0.2">
      <c r="A654" s="113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R654" s="113"/>
      <c r="AS654" s="113"/>
      <c r="AT654" s="113"/>
    </row>
    <row r="655" spans="1:46" s="114" customFormat="1" x14ac:dyDescent="0.2">
      <c r="A655" s="113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R655" s="113"/>
      <c r="AS655" s="113"/>
      <c r="AT655" s="113"/>
    </row>
    <row r="656" spans="1:46" s="114" customFormat="1" x14ac:dyDescent="0.2">
      <c r="A656" s="113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R656" s="113"/>
      <c r="AS656" s="113"/>
      <c r="AT656" s="113"/>
    </row>
    <row r="657" spans="1:46" s="114" customFormat="1" x14ac:dyDescent="0.2">
      <c r="A657" s="113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R657" s="113"/>
      <c r="AS657" s="113"/>
      <c r="AT657" s="113"/>
    </row>
    <row r="658" spans="1:46" s="114" customFormat="1" x14ac:dyDescent="0.2">
      <c r="A658" s="113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R658" s="113"/>
      <c r="AS658" s="113"/>
      <c r="AT658" s="113"/>
    </row>
    <row r="659" spans="1:46" s="114" customFormat="1" x14ac:dyDescent="0.2">
      <c r="A659" s="113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R659" s="113"/>
      <c r="AS659" s="113"/>
      <c r="AT659" s="113"/>
    </row>
    <row r="660" spans="1:46" s="114" customFormat="1" x14ac:dyDescent="0.2">
      <c r="A660" s="113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R660" s="113"/>
      <c r="AS660" s="113"/>
      <c r="AT660" s="113"/>
    </row>
    <row r="661" spans="1:46" s="114" customFormat="1" x14ac:dyDescent="0.2">
      <c r="A661" s="113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R661" s="113"/>
      <c r="AS661" s="113"/>
      <c r="AT661" s="113"/>
    </row>
    <row r="662" spans="1:46" s="114" customFormat="1" x14ac:dyDescent="0.2">
      <c r="A662" s="113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R662" s="113"/>
      <c r="AS662" s="113"/>
      <c r="AT662" s="113"/>
    </row>
    <row r="663" spans="1:46" s="114" customFormat="1" x14ac:dyDescent="0.2">
      <c r="A663" s="113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R663" s="113"/>
      <c r="AS663" s="113"/>
      <c r="AT663" s="113"/>
    </row>
    <row r="664" spans="1:46" s="114" customFormat="1" x14ac:dyDescent="0.2">
      <c r="A664" s="113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R664" s="113"/>
      <c r="AS664" s="113"/>
      <c r="AT664" s="113"/>
    </row>
    <row r="665" spans="1:46" s="114" customFormat="1" x14ac:dyDescent="0.2">
      <c r="A665" s="113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R665" s="113"/>
      <c r="AS665" s="113"/>
      <c r="AT665" s="113"/>
    </row>
    <row r="666" spans="1:46" s="114" customFormat="1" x14ac:dyDescent="0.2">
      <c r="A666" s="113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R666" s="113"/>
      <c r="AS666" s="113"/>
      <c r="AT666" s="113"/>
    </row>
    <row r="667" spans="1:46" s="114" customFormat="1" x14ac:dyDescent="0.2">
      <c r="A667" s="113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R667" s="113"/>
      <c r="AS667" s="113"/>
      <c r="AT667" s="113"/>
    </row>
    <row r="668" spans="1:46" s="114" customFormat="1" x14ac:dyDescent="0.2">
      <c r="A668" s="113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R668" s="113"/>
      <c r="AS668" s="113"/>
      <c r="AT668" s="113"/>
    </row>
    <row r="669" spans="1:46" s="114" customFormat="1" x14ac:dyDescent="0.2">
      <c r="A669" s="113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R669" s="113"/>
      <c r="AS669" s="113"/>
      <c r="AT669" s="113"/>
    </row>
    <row r="670" spans="1:46" s="114" customFormat="1" x14ac:dyDescent="0.2">
      <c r="A670" s="113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R670" s="113"/>
      <c r="AS670" s="113"/>
      <c r="AT670" s="113"/>
    </row>
    <row r="671" spans="1:46" s="114" customFormat="1" x14ac:dyDescent="0.2">
      <c r="A671" s="113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R671" s="113"/>
      <c r="AS671" s="113"/>
      <c r="AT671" s="113"/>
    </row>
    <row r="672" spans="1:46" s="114" customFormat="1" x14ac:dyDescent="0.2">
      <c r="A672" s="113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R672" s="113"/>
      <c r="AS672" s="113"/>
      <c r="AT672" s="113"/>
    </row>
    <row r="673" spans="1:46" s="114" customFormat="1" x14ac:dyDescent="0.2">
      <c r="A673" s="113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R673" s="113"/>
      <c r="AS673" s="113"/>
      <c r="AT673" s="113"/>
    </row>
    <row r="674" spans="1:46" s="114" customFormat="1" x14ac:dyDescent="0.2">
      <c r="A674" s="113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R674" s="113"/>
      <c r="AS674" s="113"/>
      <c r="AT674" s="113"/>
    </row>
    <row r="675" spans="1:46" s="114" customFormat="1" x14ac:dyDescent="0.2">
      <c r="A675" s="113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R675" s="113"/>
      <c r="AS675" s="113"/>
      <c r="AT675" s="113"/>
    </row>
    <row r="676" spans="1:46" s="114" customFormat="1" x14ac:dyDescent="0.2">
      <c r="A676" s="113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R676" s="113"/>
      <c r="AS676" s="113"/>
      <c r="AT676" s="113"/>
    </row>
    <row r="677" spans="1:46" s="114" customFormat="1" x14ac:dyDescent="0.2">
      <c r="A677" s="113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R677" s="113"/>
      <c r="AS677" s="113"/>
      <c r="AT677" s="113"/>
    </row>
    <row r="678" spans="1:46" s="114" customFormat="1" x14ac:dyDescent="0.2">
      <c r="A678" s="113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R678" s="113"/>
      <c r="AS678" s="113"/>
      <c r="AT678" s="113"/>
    </row>
    <row r="679" spans="1:46" s="114" customFormat="1" x14ac:dyDescent="0.2">
      <c r="A679" s="113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R679" s="113"/>
      <c r="AS679" s="113"/>
      <c r="AT679" s="113"/>
    </row>
    <row r="680" spans="1:46" s="114" customFormat="1" x14ac:dyDescent="0.2">
      <c r="A680" s="113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R680" s="113"/>
      <c r="AS680" s="113"/>
      <c r="AT680" s="113"/>
    </row>
    <row r="681" spans="1:46" s="114" customFormat="1" x14ac:dyDescent="0.2">
      <c r="A681" s="113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R681" s="113"/>
      <c r="AS681" s="113"/>
      <c r="AT681" s="113"/>
    </row>
    <row r="682" spans="1:46" s="114" customFormat="1" x14ac:dyDescent="0.2">
      <c r="A682" s="113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R682" s="113"/>
      <c r="AS682" s="113"/>
      <c r="AT682" s="113"/>
    </row>
    <row r="683" spans="1:46" s="114" customFormat="1" x14ac:dyDescent="0.2">
      <c r="A683" s="113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R683" s="113"/>
      <c r="AS683" s="113"/>
      <c r="AT683" s="113"/>
    </row>
    <row r="684" spans="1:46" s="114" customFormat="1" x14ac:dyDescent="0.2">
      <c r="A684" s="113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R684" s="113"/>
      <c r="AS684" s="113"/>
      <c r="AT684" s="113"/>
    </row>
    <row r="685" spans="1:46" s="114" customFormat="1" x14ac:dyDescent="0.2">
      <c r="A685" s="113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R685" s="113"/>
      <c r="AS685" s="113"/>
      <c r="AT685" s="113"/>
    </row>
    <row r="686" spans="1:46" s="114" customFormat="1" x14ac:dyDescent="0.2">
      <c r="A686" s="113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R686" s="113"/>
      <c r="AS686" s="113"/>
      <c r="AT686" s="113"/>
    </row>
    <row r="687" spans="1:46" s="114" customFormat="1" x14ac:dyDescent="0.2">
      <c r="A687" s="113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R687" s="113"/>
      <c r="AS687" s="113"/>
      <c r="AT687" s="113"/>
    </row>
    <row r="688" spans="1:46" s="114" customFormat="1" x14ac:dyDescent="0.2">
      <c r="A688" s="113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R688" s="113"/>
      <c r="AS688" s="113"/>
      <c r="AT688" s="113"/>
    </row>
    <row r="689" spans="1:46" s="114" customFormat="1" x14ac:dyDescent="0.2">
      <c r="A689" s="113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R689" s="113"/>
      <c r="AS689" s="113"/>
      <c r="AT689" s="113"/>
    </row>
    <row r="690" spans="1:46" s="114" customFormat="1" x14ac:dyDescent="0.2">
      <c r="A690" s="113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R690" s="113"/>
      <c r="AS690" s="113"/>
      <c r="AT690" s="113"/>
    </row>
    <row r="691" spans="1:46" s="114" customFormat="1" x14ac:dyDescent="0.2">
      <c r="A691" s="113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R691" s="113"/>
      <c r="AS691" s="113"/>
      <c r="AT691" s="113"/>
    </row>
    <row r="692" spans="1:46" s="114" customFormat="1" x14ac:dyDescent="0.2">
      <c r="A692" s="113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R692" s="113"/>
      <c r="AS692" s="113"/>
      <c r="AT692" s="113"/>
    </row>
    <row r="693" spans="1:46" s="114" customFormat="1" x14ac:dyDescent="0.2">
      <c r="A693" s="113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R693" s="113"/>
      <c r="AS693" s="113"/>
      <c r="AT693" s="113"/>
    </row>
    <row r="694" spans="1:46" s="114" customFormat="1" x14ac:dyDescent="0.2">
      <c r="A694" s="113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R694" s="113"/>
      <c r="AS694" s="113"/>
      <c r="AT694" s="113"/>
    </row>
    <row r="695" spans="1:46" s="114" customFormat="1" x14ac:dyDescent="0.2">
      <c r="A695" s="113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R695" s="113"/>
      <c r="AS695" s="113"/>
      <c r="AT695" s="113"/>
    </row>
    <row r="696" spans="1:46" s="114" customFormat="1" x14ac:dyDescent="0.2">
      <c r="A696" s="113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R696" s="113"/>
      <c r="AS696" s="113"/>
      <c r="AT696" s="113"/>
    </row>
    <row r="697" spans="1:46" s="114" customFormat="1" x14ac:dyDescent="0.2">
      <c r="A697" s="113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R697" s="113"/>
      <c r="AS697" s="113"/>
      <c r="AT697" s="113"/>
    </row>
    <row r="698" spans="1:46" s="114" customFormat="1" x14ac:dyDescent="0.2">
      <c r="A698" s="113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R698" s="113"/>
      <c r="AS698" s="113"/>
      <c r="AT698" s="113"/>
    </row>
    <row r="699" spans="1:46" s="114" customFormat="1" x14ac:dyDescent="0.2">
      <c r="A699" s="113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R699" s="113"/>
      <c r="AS699" s="113"/>
      <c r="AT699" s="113"/>
    </row>
    <row r="700" spans="1:46" s="114" customFormat="1" x14ac:dyDescent="0.2">
      <c r="A700" s="113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R700" s="113"/>
      <c r="AS700" s="113"/>
      <c r="AT700" s="113"/>
    </row>
    <row r="701" spans="1:46" s="114" customFormat="1" x14ac:dyDescent="0.2">
      <c r="A701" s="113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R701" s="113"/>
      <c r="AS701" s="113"/>
      <c r="AT701" s="113"/>
    </row>
    <row r="702" spans="1:46" s="114" customFormat="1" x14ac:dyDescent="0.2">
      <c r="A702" s="113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R702" s="113"/>
      <c r="AS702" s="113"/>
      <c r="AT702" s="113"/>
    </row>
    <row r="703" spans="1:46" s="114" customFormat="1" x14ac:dyDescent="0.2">
      <c r="A703" s="113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R703" s="113"/>
      <c r="AS703" s="113"/>
      <c r="AT703" s="113"/>
    </row>
    <row r="704" spans="1:46" s="114" customFormat="1" x14ac:dyDescent="0.2">
      <c r="A704" s="113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R704" s="113"/>
      <c r="AS704" s="113"/>
      <c r="AT704" s="113"/>
    </row>
    <row r="705" spans="1:46" s="114" customFormat="1" x14ac:dyDescent="0.2">
      <c r="A705" s="113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R705" s="113"/>
      <c r="AS705" s="113"/>
      <c r="AT705" s="113"/>
    </row>
    <row r="706" spans="1:46" s="114" customFormat="1" x14ac:dyDescent="0.2">
      <c r="A706" s="113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R706" s="113"/>
      <c r="AS706" s="113"/>
      <c r="AT706" s="113"/>
    </row>
    <row r="707" spans="1:46" s="114" customFormat="1" x14ac:dyDescent="0.2">
      <c r="A707" s="113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R707" s="113"/>
      <c r="AS707" s="113"/>
      <c r="AT707" s="113"/>
    </row>
    <row r="708" spans="1:46" s="114" customFormat="1" x14ac:dyDescent="0.2">
      <c r="A708" s="113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R708" s="113"/>
      <c r="AS708" s="113"/>
      <c r="AT708" s="113"/>
    </row>
    <row r="709" spans="1:46" s="114" customFormat="1" x14ac:dyDescent="0.2">
      <c r="A709" s="113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R709" s="113"/>
      <c r="AS709" s="113"/>
      <c r="AT709" s="113"/>
    </row>
    <row r="710" spans="1:46" s="114" customFormat="1" x14ac:dyDescent="0.2">
      <c r="A710" s="113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R710" s="113"/>
      <c r="AS710" s="113"/>
      <c r="AT710" s="113"/>
    </row>
    <row r="711" spans="1:46" s="114" customFormat="1" x14ac:dyDescent="0.2">
      <c r="A711" s="113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R711" s="113"/>
      <c r="AS711" s="113"/>
      <c r="AT711" s="113"/>
    </row>
    <row r="712" spans="1:46" s="114" customFormat="1" x14ac:dyDescent="0.2">
      <c r="A712" s="113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R712" s="113"/>
      <c r="AS712" s="113"/>
      <c r="AT712" s="113"/>
    </row>
    <row r="713" spans="1:46" s="114" customFormat="1" x14ac:dyDescent="0.2">
      <c r="A713" s="113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R713" s="113"/>
      <c r="AS713" s="113"/>
      <c r="AT713" s="113"/>
    </row>
    <row r="714" spans="1:46" s="114" customFormat="1" x14ac:dyDescent="0.2">
      <c r="A714" s="113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R714" s="113"/>
      <c r="AS714" s="113"/>
      <c r="AT714" s="113"/>
    </row>
    <row r="715" spans="1:46" s="114" customFormat="1" x14ac:dyDescent="0.2">
      <c r="A715" s="113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R715" s="113"/>
      <c r="AS715" s="113"/>
      <c r="AT715" s="113"/>
    </row>
    <row r="716" spans="1:46" s="114" customFormat="1" x14ac:dyDescent="0.2">
      <c r="A716" s="113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R716" s="113"/>
      <c r="AS716" s="113"/>
      <c r="AT716" s="113"/>
    </row>
    <row r="717" spans="1:46" s="114" customFormat="1" x14ac:dyDescent="0.2">
      <c r="A717" s="113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R717" s="113"/>
      <c r="AS717" s="113"/>
      <c r="AT717" s="113"/>
    </row>
    <row r="718" spans="1:46" s="114" customFormat="1" x14ac:dyDescent="0.2">
      <c r="A718" s="113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R718" s="113"/>
      <c r="AS718" s="113"/>
      <c r="AT718" s="113"/>
    </row>
    <row r="719" spans="1:46" s="114" customFormat="1" x14ac:dyDescent="0.2">
      <c r="A719" s="113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R719" s="113"/>
      <c r="AS719" s="113"/>
      <c r="AT719" s="113"/>
    </row>
    <row r="720" spans="1:46" s="114" customFormat="1" x14ac:dyDescent="0.2">
      <c r="A720" s="113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R720" s="113"/>
      <c r="AS720" s="113"/>
      <c r="AT720" s="113"/>
    </row>
    <row r="721" spans="1:46" s="114" customFormat="1" x14ac:dyDescent="0.2">
      <c r="A721" s="113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R721" s="113"/>
      <c r="AS721" s="113"/>
      <c r="AT721" s="113"/>
    </row>
    <row r="722" spans="1:46" s="114" customFormat="1" x14ac:dyDescent="0.2">
      <c r="A722" s="113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R722" s="113"/>
      <c r="AS722" s="113"/>
      <c r="AT722" s="113"/>
    </row>
    <row r="723" spans="1:46" s="114" customFormat="1" x14ac:dyDescent="0.2">
      <c r="A723" s="113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R723" s="113"/>
      <c r="AS723" s="113"/>
      <c r="AT723" s="113"/>
    </row>
    <row r="724" spans="1:46" s="114" customFormat="1" x14ac:dyDescent="0.2">
      <c r="A724" s="113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R724" s="113"/>
      <c r="AS724" s="113"/>
      <c r="AT724" s="113"/>
    </row>
    <row r="725" spans="1:46" s="114" customFormat="1" x14ac:dyDescent="0.2">
      <c r="A725" s="113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R725" s="113"/>
      <c r="AS725" s="113"/>
      <c r="AT725" s="113"/>
    </row>
    <row r="726" spans="1:46" s="114" customFormat="1" x14ac:dyDescent="0.2">
      <c r="A726" s="113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R726" s="113"/>
      <c r="AS726" s="113"/>
      <c r="AT726" s="113"/>
    </row>
    <row r="727" spans="1:46" s="114" customFormat="1" x14ac:dyDescent="0.2">
      <c r="A727" s="113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R727" s="113"/>
      <c r="AS727" s="113"/>
      <c r="AT727" s="113"/>
    </row>
    <row r="728" spans="1:46" s="114" customFormat="1" x14ac:dyDescent="0.2">
      <c r="A728" s="113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R728" s="113"/>
      <c r="AS728" s="113"/>
      <c r="AT728" s="113"/>
    </row>
    <row r="729" spans="1:46" s="114" customFormat="1" x14ac:dyDescent="0.2">
      <c r="A729" s="113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R729" s="113"/>
      <c r="AS729" s="113"/>
      <c r="AT729" s="113"/>
    </row>
    <row r="730" spans="1:46" s="114" customFormat="1" x14ac:dyDescent="0.2">
      <c r="A730" s="113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R730" s="113"/>
      <c r="AS730" s="113"/>
      <c r="AT730" s="113"/>
    </row>
    <row r="731" spans="1:46" s="114" customFormat="1" x14ac:dyDescent="0.2">
      <c r="A731" s="113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R731" s="113"/>
      <c r="AS731" s="113"/>
      <c r="AT731" s="113"/>
    </row>
    <row r="732" spans="1:46" s="114" customFormat="1" x14ac:dyDescent="0.2">
      <c r="A732" s="113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R732" s="113"/>
      <c r="AS732" s="113"/>
      <c r="AT732" s="113"/>
    </row>
    <row r="733" spans="1:46" s="114" customFormat="1" x14ac:dyDescent="0.2">
      <c r="A733" s="113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R733" s="113"/>
      <c r="AS733" s="113"/>
      <c r="AT733" s="113"/>
    </row>
    <row r="734" spans="1:46" s="114" customFormat="1" x14ac:dyDescent="0.2">
      <c r="A734" s="113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R734" s="113"/>
      <c r="AS734" s="113"/>
      <c r="AT734" s="113"/>
    </row>
    <row r="735" spans="1:46" s="114" customFormat="1" x14ac:dyDescent="0.2">
      <c r="A735" s="113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R735" s="113"/>
      <c r="AS735" s="113"/>
      <c r="AT735" s="113"/>
    </row>
    <row r="736" spans="1:46" s="114" customFormat="1" x14ac:dyDescent="0.2">
      <c r="A736" s="113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R736" s="113"/>
      <c r="AS736" s="113"/>
      <c r="AT736" s="113"/>
    </row>
    <row r="737" spans="1:46" s="114" customFormat="1" x14ac:dyDescent="0.2">
      <c r="A737" s="113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R737" s="113"/>
      <c r="AS737" s="113"/>
      <c r="AT737" s="113"/>
    </row>
    <row r="738" spans="1:46" s="114" customFormat="1" x14ac:dyDescent="0.2">
      <c r="A738" s="113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R738" s="113"/>
      <c r="AS738" s="113"/>
      <c r="AT738" s="113"/>
    </row>
    <row r="739" spans="1:46" s="114" customFormat="1" x14ac:dyDescent="0.2">
      <c r="A739" s="113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R739" s="113"/>
      <c r="AS739" s="113"/>
      <c r="AT739" s="113"/>
    </row>
    <row r="740" spans="1:46" s="114" customFormat="1" x14ac:dyDescent="0.2">
      <c r="A740" s="113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R740" s="113"/>
      <c r="AS740" s="113"/>
      <c r="AT740" s="113"/>
    </row>
    <row r="741" spans="1:46" s="114" customFormat="1" x14ac:dyDescent="0.2">
      <c r="A741" s="113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R741" s="113"/>
      <c r="AS741" s="113"/>
      <c r="AT741" s="113"/>
    </row>
    <row r="742" spans="1:46" s="114" customFormat="1" x14ac:dyDescent="0.2">
      <c r="A742" s="113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R742" s="113"/>
      <c r="AS742" s="113"/>
      <c r="AT742" s="113"/>
    </row>
    <row r="743" spans="1:46" s="114" customFormat="1" x14ac:dyDescent="0.2">
      <c r="A743" s="113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R743" s="113"/>
      <c r="AS743" s="113"/>
      <c r="AT743" s="113"/>
    </row>
    <row r="744" spans="1:46" s="114" customFormat="1" x14ac:dyDescent="0.2">
      <c r="A744" s="113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R744" s="113"/>
      <c r="AS744" s="113"/>
      <c r="AT744" s="113"/>
    </row>
    <row r="745" spans="1:46" s="114" customFormat="1" x14ac:dyDescent="0.2">
      <c r="A745" s="113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R745" s="113"/>
      <c r="AS745" s="113"/>
      <c r="AT745" s="113"/>
    </row>
    <row r="746" spans="1:46" s="114" customFormat="1" x14ac:dyDescent="0.2">
      <c r="A746" s="113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R746" s="113"/>
      <c r="AS746" s="113"/>
      <c r="AT746" s="113"/>
    </row>
    <row r="747" spans="1:46" s="114" customFormat="1" x14ac:dyDescent="0.2">
      <c r="A747" s="113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R747" s="113"/>
      <c r="AS747" s="113"/>
      <c r="AT747" s="113"/>
    </row>
    <row r="748" spans="1:46" s="114" customFormat="1" x14ac:dyDescent="0.2">
      <c r="A748" s="113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R748" s="113"/>
      <c r="AS748" s="113"/>
      <c r="AT748" s="113"/>
    </row>
    <row r="749" spans="1:46" s="114" customFormat="1" x14ac:dyDescent="0.2">
      <c r="A749" s="113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R749" s="113"/>
      <c r="AS749" s="113"/>
      <c r="AT749" s="113"/>
    </row>
    <row r="750" spans="1:46" s="114" customFormat="1" x14ac:dyDescent="0.2">
      <c r="A750" s="113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R750" s="113"/>
      <c r="AS750" s="113"/>
      <c r="AT750" s="113"/>
    </row>
    <row r="751" spans="1:46" s="114" customFormat="1" x14ac:dyDescent="0.2">
      <c r="A751" s="113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R751" s="113"/>
      <c r="AS751" s="113"/>
      <c r="AT751" s="113"/>
    </row>
    <row r="752" spans="1:46" s="114" customFormat="1" x14ac:dyDescent="0.2">
      <c r="A752" s="113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R752" s="113"/>
      <c r="AS752" s="113"/>
      <c r="AT752" s="113"/>
    </row>
    <row r="753" spans="1:46" s="114" customFormat="1" x14ac:dyDescent="0.2">
      <c r="A753" s="113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R753" s="113"/>
      <c r="AS753" s="113"/>
      <c r="AT753" s="113"/>
    </row>
    <row r="754" spans="1:46" s="114" customFormat="1" x14ac:dyDescent="0.2">
      <c r="A754" s="113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R754" s="113"/>
      <c r="AS754" s="113"/>
      <c r="AT754" s="113"/>
    </row>
    <row r="755" spans="1:46" s="114" customFormat="1" x14ac:dyDescent="0.2">
      <c r="A755" s="113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R755" s="113"/>
      <c r="AS755" s="113"/>
      <c r="AT755" s="113"/>
    </row>
    <row r="756" spans="1:46" s="114" customFormat="1" x14ac:dyDescent="0.2">
      <c r="A756" s="113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R756" s="113"/>
      <c r="AS756" s="113"/>
      <c r="AT756" s="113"/>
    </row>
    <row r="757" spans="1:46" s="114" customFormat="1" x14ac:dyDescent="0.2">
      <c r="A757" s="113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R757" s="113"/>
      <c r="AS757" s="113"/>
      <c r="AT757" s="113"/>
    </row>
    <row r="758" spans="1:46" s="114" customFormat="1" x14ac:dyDescent="0.2">
      <c r="A758" s="113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R758" s="113"/>
      <c r="AS758" s="113"/>
      <c r="AT758" s="113"/>
    </row>
    <row r="759" spans="1:46" s="114" customFormat="1" x14ac:dyDescent="0.2">
      <c r="A759" s="113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R759" s="113"/>
      <c r="AS759" s="113"/>
      <c r="AT759" s="113"/>
    </row>
    <row r="760" spans="1:46" s="114" customFormat="1" x14ac:dyDescent="0.2">
      <c r="A760" s="113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R760" s="113"/>
      <c r="AS760" s="113"/>
      <c r="AT760" s="113"/>
    </row>
    <row r="761" spans="1:46" s="114" customFormat="1" x14ac:dyDescent="0.2">
      <c r="A761" s="113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R761" s="113"/>
      <c r="AS761" s="113"/>
      <c r="AT761" s="113"/>
    </row>
    <row r="762" spans="1:46" s="114" customFormat="1" x14ac:dyDescent="0.2">
      <c r="A762" s="113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R762" s="113"/>
      <c r="AS762" s="113"/>
      <c r="AT762" s="113"/>
    </row>
    <row r="763" spans="1:46" s="114" customFormat="1" x14ac:dyDescent="0.2">
      <c r="A763" s="113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R763" s="113"/>
      <c r="AS763" s="113"/>
      <c r="AT763" s="113"/>
    </row>
    <row r="764" spans="1:46" s="114" customFormat="1" x14ac:dyDescent="0.2">
      <c r="A764" s="113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R764" s="113"/>
      <c r="AS764" s="113"/>
      <c r="AT764" s="113"/>
    </row>
    <row r="765" spans="1:46" s="114" customFormat="1" x14ac:dyDescent="0.2">
      <c r="A765" s="113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R765" s="113"/>
      <c r="AS765" s="113"/>
      <c r="AT765" s="113"/>
    </row>
    <row r="766" spans="1:46" s="114" customFormat="1" x14ac:dyDescent="0.2">
      <c r="A766" s="113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R766" s="113"/>
      <c r="AS766" s="113"/>
      <c r="AT766" s="113"/>
    </row>
    <row r="767" spans="1:46" s="114" customFormat="1" x14ac:dyDescent="0.2">
      <c r="A767" s="113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R767" s="113"/>
      <c r="AS767" s="113"/>
      <c r="AT767" s="113"/>
    </row>
    <row r="768" spans="1:46" s="114" customFormat="1" x14ac:dyDescent="0.2">
      <c r="A768" s="113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R768" s="113"/>
      <c r="AS768" s="113"/>
      <c r="AT768" s="113"/>
    </row>
    <row r="769" spans="1:46" s="114" customFormat="1" x14ac:dyDescent="0.2">
      <c r="A769" s="113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R769" s="113"/>
      <c r="AS769" s="113"/>
      <c r="AT769" s="113"/>
    </row>
    <row r="770" spans="1:46" s="114" customFormat="1" x14ac:dyDescent="0.2">
      <c r="A770" s="113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R770" s="113"/>
      <c r="AS770" s="113"/>
      <c r="AT770" s="113"/>
    </row>
    <row r="771" spans="1:46" s="114" customFormat="1" x14ac:dyDescent="0.2">
      <c r="A771" s="113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R771" s="113"/>
      <c r="AS771" s="113"/>
      <c r="AT771" s="113"/>
    </row>
    <row r="772" spans="1:46" s="114" customFormat="1" x14ac:dyDescent="0.2">
      <c r="A772" s="113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R772" s="113"/>
      <c r="AS772" s="113"/>
      <c r="AT772" s="113"/>
    </row>
    <row r="773" spans="1:46" s="114" customFormat="1" x14ac:dyDescent="0.2">
      <c r="A773" s="113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R773" s="113"/>
      <c r="AS773" s="113"/>
      <c r="AT773" s="113"/>
    </row>
    <row r="774" spans="1:46" s="114" customFormat="1" x14ac:dyDescent="0.2">
      <c r="A774" s="113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R774" s="113"/>
      <c r="AS774" s="113"/>
      <c r="AT774" s="113"/>
    </row>
    <row r="775" spans="1:46" s="114" customFormat="1" x14ac:dyDescent="0.2">
      <c r="A775" s="113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R775" s="113"/>
      <c r="AS775" s="113"/>
      <c r="AT775" s="113"/>
    </row>
    <row r="776" spans="1:46" s="114" customFormat="1" x14ac:dyDescent="0.2">
      <c r="A776" s="113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R776" s="113"/>
      <c r="AS776" s="113"/>
      <c r="AT776" s="113"/>
    </row>
    <row r="777" spans="1:46" s="114" customFormat="1" x14ac:dyDescent="0.2">
      <c r="A777" s="113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R777" s="113"/>
      <c r="AS777" s="113"/>
      <c r="AT777" s="113"/>
    </row>
    <row r="778" spans="1:46" s="114" customFormat="1" x14ac:dyDescent="0.2">
      <c r="A778" s="113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R778" s="113"/>
      <c r="AS778" s="113"/>
      <c r="AT778" s="113"/>
    </row>
    <row r="779" spans="1:46" s="114" customFormat="1" x14ac:dyDescent="0.2">
      <c r="A779" s="113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R779" s="113"/>
      <c r="AS779" s="113"/>
      <c r="AT779" s="113"/>
    </row>
    <row r="780" spans="1:46" s="114" customFormat="1" x14ac:dyDescent="0.2">
      <c r="A780" s="113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R780" s="113"/>
      <c r="AS780" s="113"/>
      <c r="AT780" s="113"/>
    </row>
    <row r="781" spans="1:46" s="114" customFormat="1" x14ac:dyDescent="0.2">
      <c r="A781" s="113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R781" s="113"/>
      <c r="AS781" s="113"/>
      <c r="AT781" s="113"/>
    </row>
    <row r="782" spans="1:46" s="114" customFormat="1" x14ac:dyDescent="0.2">
      <c r="A782" s="113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R782" s="113"/>
      <c r="AS782" s="113"/>
      <c r="AT782" s="113"/>
    </row>
    <row r="783" spans="1:46" s="114" customFormat="1" x14ac:dyDescent="0.2">
      <c r="A783" s="113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R783" s="113"/>
      <c r="AS783" s="113"/>
      <c r="AT783" s="113"/>
    </row>
    <row r="784" spans="1:46" s="114" customFormat="1" x14ac:dyDescent="0.2">
      <c r="A784" s="113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R784" s="113"/>
      <c r="AS784" s="113"/>
      <c r="AT784" s="113"/>
    </row>
    <row r="785" spans="1:46" s="114" customFormat="1" x14ac:dyDescent="0.2">
      <c r="A785" s="113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R785" s="113"/>
      <c r="AS785" s="113"/>
      <c r="AT785" s="113"/>
    </row>
    <row r="786" spans="1:46" s="114" customFormat="1" x14ac:dyDescent="0.2">
      <c r="A786" s="113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R786" s="113"/>
      <c r="AS786" s="113"/>
      <c r="AT786" s="113"/>
    </row>
    <row r="787" spans="1:46" s="114" customFormat="1" x14ac:dyDescent="0.2">
      <c r="A787" s="113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R787" s="113"/>
      <c r="AS787" s="113"/>
      <c r="AT787" s="113"/>
    </row>
    <row r="788" spans="1:46" s="114" customFormat="1" x14ac:dyDescent="0.2">
      <c r="A788" s="113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R788" s="113"/>
      <c r="AS788" s="113"/>
      <c r="AT788" s="113"/>
    </row>
    <row r="789" spans="1:46" s="114" customFormat="1" x14ac:dyDescent="0.2">
      <c r="A789" s="113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R789" s="113"/>
      <c r="AS789" s="113"/>
      <c r="AT789" s="113"/>
    </row>
    <row r="790" spans="1:46" s="114" customFormat="1" x14ac:dyDescent="0.2">
      <c r="A790" s="113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R790" s="113"/>
      <c r="AS790" s="113"/>
      <c r="AT790" s="113"/>
    </row>
    <row r="791" spans="1:46" s="114" customFormat="1" x14ac:dyDescent="0.2">
      <c r="A791" s="113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R791" s="113"/>
      <c r="AS791" s="113"/>
      <c r="AT791" s="113"/>
    </row>
    <row r="792" spans="1:46" s="114" customFormat="1" x14ac:dyDescent="0.2">
      <c r="A792" s="113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R792" s="113"/>
      <c r="AS792" s="113"/>
      <c r="AT792" s="113"/>
    </row>
    <row r="793" spans="1:46" s="114" customFormat="1" x14ac:dyDescent="0.2">
      <c r="A793" s="113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R793" s="113"/>
      <c r="AS793" s="113"/>
      <c r="AT793" s="113"/>
    </row>
    <row r="794" spans="1:46" s="114" customFormat="1" x14ac:dyDescent="0.2">
      <c r="A794" s="113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7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  <c r="AR794" s="113"/>
      <c r="AS794" s="113"/>
      <c r="AT794" s="113"/>
    </row>
    <row r="795" spans="1:46" s="114" customFormat="1" x14ac:dyDescent="0.2">
      <c r="A795" s="113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R795" s="113"/>
      <c r="AS795" s="113"/>
      <c r="AT795" s="113"/>
    </row>
    <row r="796" spans="1:46" s="114" customFormat="1" x14ac:dyDescent="0.2">
      <c r="A796" s="113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R796" s="113"/>
      <c r="AS796" s="113"/>
      <c r="AT796" s="113"/>
    </row>
    <row r="797" spans="1:46" s="114" customFormat="1" x14ac:dyDescent="0.2">
      <c r="A797" s="113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R797" s="113"/>
      <c r="AS797" s="113"/>
      <c r="AT797" s="113"/>
    </row>
    <row r="798" spans="1:46" s="114" customFormat="1" x14ac:dyDescent="0.2">
      <c r="A798" s="113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R798" s="113"/>
      <c r="AS798" s="113"/>
      <c r="AT798" s="113"/>
    </row>
    <row r="799" spans="1:46" s="114" customFormat="1" x14ac:dyDescent="0.2">
      <c r="A799" s="113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R799" s="113"/>
      <c r="AS799" s="113"/>
      <c r="AT799" s="113"/>
    </row>
    <row r="800" spans="1:46" s="114" customFormat="1" x14ac:dyDescent="0.2">
      <c r="A800" s="113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R800" s="113"/>
      <c r="AS800" s="113"/>
      <c r="AT800" s="113"/>
    </row>
    <row r="801" spans="1:46" s="114" customFormat="1" x14ac:dyDescent="0.2">
      <c r="A801" s="113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R801" s="113"/>
      <c r="AS801" s="113"/>
      <c r="AT801" s="113"/>
    </row>
    <row r="802" spans="1:46" s="114" customFormat="1" x14ac:dyDescent="0.2">
      <c r="A802" s="113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R802" s="113"/>
      <c r="AS802" s="113"/>
      <c r="AT802" s="113"/>
    </row>
    <row r="803" spans="1:46" s="114" customFormat="1" x14ac:dyDescent="0.2">
      <c r="A803" s="113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R803" s="113"/>
      <c r="AS803" s="113"/>
      <c r="AT803" s="113"/>
    </row>
    <row r="804" spans="1:46" s="114" customFormat="1" x14ac:dyDescent="0.2">
      <c r="A804" s="113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R804" s="113"/>
      <c r="AS804" s="113"/>
      <c r="AT804" s="113"/>
    </row>
    <row r="805" spans="1:46" s="114" customFormat="1" x14ac:dyDescent="0.2">
      <c r="A805" s="113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R805" s="113"/>
      <c r="AS805" s="113"/>
      <c r="AT805" s="113"/>
    </row>
    <row r="806" spans="1:46" s="114" customFormat="1" x14ac:dyDescent="0.2">
      <c r="A806" s="113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R806" s="113"/>
      <c r="AS806" s="113"/>
      <c r="AT806" s="113"/>
    </row>
    <row r="807" spans="1:46" s="114" customFormat="1" x14ac:dyDescent="0.2">
      <c r="A807" s="113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R807" s="113"/>
      <c r="AS807" s="113"/>
      <c r="AT807" s="113"/>
    </row>
    <row r="808" spans="1:46" s="114" customFormat="1" x14ac:dyDescent="0.2">
      <c r="A808" s="113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R808" s="113"/>
      <c r="AS808" s="113"/>
      <c r="AT808" s="113"/>
    </row>
    <row r="809" spans="1:46" s="114" customFormat="1" x14ac:dyDescent="0.2">
      <c r="A809" s="113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R809" s="113"/>
      <c r="AS809" s="113"/>
      <c r="AT809" s="113"/>
    </row>
    <row r="810" spans="1:46" s="114" customFormat="1" x14ac:dyDescent="0.2">
      <c r="A810" s="113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R810" s="113"/>
      <c r="AS810" s="113"/>
      <c r="AT810" s="113"/>
    </row>
    <row r="811" spans="1:46" s="114" customFormat="1" x14ac:dyDescent="0.2">
      <c r="A811" s="113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R811" s="113"/>
      <c r="AS811" s="113"/>
      <c r="AT811" s="113"/>
    </row>
    <row r="812" spans="1:46" s="114" customFormat="1" x14ac:dyDescent="0.2">
      <c r="A812" s="113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R812" s="113"/>
      <c r="AS812" s="113"/>
      <c r="AT812" s="113"/>
    </row>
    <row r="813" spans="1:46" s="114" customFormat="1" x14ac:dyDescent="0.2">
      <c r="A813" s="113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R813" s="113"/>
      <c r="AS813" s="113"/>
      <c r="AT813" s="113"/>
    </row>
    <row r="814" spans="1:46" s="114" customFormat="1" x14ac:dyDescent="0.2">
      <c r="A814" s="113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R814" s="113"/>
      <c r="AS814" s="113"/>
      <c r="AT814" s="113"/>
    </row>
    <row r="815" spans="1:46" s="114" customFormat="1" x14ac:dyDescent="0.2">
      <c r="A815" s="113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R815" s="113"/>
      <c r="AS815" s="113"/>
      <c r="AT815" s="113"/>
    </row>
    <row r="816" spans="1:46" s="114" customFormat="1" x14ac:dyDescent="0.2">
      <c r="A816" s="113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R816" s="113"/>
      <c r="AS816" s="113"/>
      <c r="AT816" s="113"/>
    </row>
    <row r="817" spans="1:46" s="114" customFormat="1" x14ac:dyDescent="0.2">
      <c r="A817" s="113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R817" s="113"/>
      <c r="AS817" s="113"/>
      <c r="AT817" s="113"/>
    </row>
    <row r="818" spans="1:46" s="114" customFormat="1" x14ac:dyDescent="0.2">
      <c r="A818" s="113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R818" s="113"/>
      <c r="AS818" s="113"/>
      <c r="AT818" s="113"/>
    </row>
    <row r="819" spans="1:46" s="114" customFormat="1" x14ac:dyDescent="0.2">
      <c r="A819" s="113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R819" s="113"/>
      <c r="AS819" s="113"/>
      <c r="AT819" s="113"/>
    </row>
    <row r="820" spans="1:46" s="114" customFormat="1" x14ac:dyDescent="0.2">
      <c r="A820" s="113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R820" s="113"/>
      <c r="AS820" s="113"/>
      <c r="AT820" s="113"/>
    </row>
    <row r="821" spans="1:46" s="114" customFormat="1" x14ac:dyDescent="0.2">
      <c r="A821" s="113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R821" s="113"/>
      <c r="AS821" s="113"/>
      <c r="AT821" s="113"/>
    </row>
    <row r="822" spans="1:46" s="114" customFormat="1" x14ac:dyDescent="0.2">
      <c r="A822" s="113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R822" s="113"/>
      <c r="AS822" s="113"/>
      <c r="AT822" s="113"/>
    </row>
    <row r="823" spans="1:46" s="114" customFormat="1" x14ac:dyDescent="0.2">
      <c r="A823" s="113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R823" s="113"/>
      <c r="AS823" s="113"/>
      <c r="AT823" s="113"/>
    </row>
    <row r="824" spans="1:46" s="114" customFormat="1" x14ac:dyDescent="0.2">
      <c r="A824" s="113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R824" s="113"/>
      <c r="AS824" s="113"/>
      <c r="AT824" s="113"/>
    </row>
    <row r="825" spans="1:46" s="114" customFormat="1" x14ac:dyDescent="0.2">
      <c r="A825" s="113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R825" s="113"/>
      <c r="AS825" s="113"/>
      <c r="AT825" s="113"/>
    </row>
    <row r="826" spans="1:46" s="114" customFormat="1" x14ac:dyDescent="0.2">
      <c r="A826" s="113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R826" s="113"/>
      <c r="AS826" s="113"/>
      <c r="AT826" s="113"/>
    </row>
    <row r="827" spans="1:46" s="114" customFormat="1" x14ac:dyDescent="0.2">
      <c r="A827" s="113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R827" s="113"/>
      <c r="AS827" s="113"/>
      <c r="AT827" s="113"/>
    </row>
    <row r="828" spans="1:46" s="114" customFormat="1" x14ac:dyDescent="0.2">
      <c r="A828" s="113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R828" s="113"/>
      <c r="AS828" s="113"/>
      <c r="AT828" s="113"/>
    </row>
    <row r="829" spans="1:46" s="114" customFormat="1" x14ac:dyDescent="0.2">
      <c r="A829" s="113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R829" s="113"/>
      <c r="AS829" s="113"/>
      <c r="AT829" s="113"/>
    </row>
    <row r="830" spans="1:46" s="114" customFormat="1" x14ac:dyDescent="0.2">
      <c r="A830" s="113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R830" s="113"/>
      <c r="AS830" s="113"/>
      <c r="AT830" s="113"/>
    </row>
    <row r="831" spans="1:46" s="114" customFormat="1" x14ac:dyDescent="0.2">
      <c r="A831" s="113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R831" s="113"/>
      <c r="AS831" s="113"/>
      <c r="AT831" s="113"/>
    </row>
    <row r="832" spans="1:46" s="114" customFormat="1" x14ac:dyDescent="0.2">
      <c r="A832" s="113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R832" s="113"/>
      <c r="AS832" s="113"/>
      <c r="AT832" s="113"/>
    </row>
    <row r="833" spans="1:46" s="114" customFormat="1" x14ac:dyDescent="0.2">
      <c r="A833" s="113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R833" s="113"/>
      <c r="AS833" s="113"/>
      <c r="AT833" s="113"/>
    </row>
    <row r="834" spans="1:46" s="114" customFormat="1" x14ac:dyDescent="0.2">
      <c r="A834" s="113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R834" s="113"/>
      <c r="AS834" s="113"/>
      <c r="AT834" s="113"/>
    </row>
    <row r="835" spans="1:46" s="114" customFormat="1" x14ac:dyDescent="0.2">
      <c r="A835" s="113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R835" s="113"/>
      <c r="AS835" s="113"/>
      <c r="AT835" s="113"/>
    </row>
    <row r="836" spans="1:46" s="114" customFormat="1" x14ac:dyDescent="0.2">
      <c r="A836" s="113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R836" s="113"/>
      <c r="AS836" s="113"/>
      <c r="AT836" s="113"/>
    </row>
    <row r="837" spans="1:46" s="114" customFormat="1" x14ac:dyDescent="0.2">
      <c r="A837" s="113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7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  <c r="AR837" s="113"/>
      <c r="AS837" s="113"/>
      <c r="AT837" s="113"/>
    </row>
    <row r="838" spans="1:46" s="114" customFormat="1" x14ac:dyDescent="0.2">
      <c r="A838" s="113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R838" s="113"/>
      <c r="AS838" s="113"/>
      <c r="AT838" s="113"/>
    </row>
    <row r="839" spans="1:46" s="114" customFormat="1" x14ac:dyDescent="0.2">
      <c r="A839" s="113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R839" s="113"/>
      <c r="AS839" s="113"/>
      <c r="AT839" s="113"/>
    </row>
    <row r="840" spans="1:46" s="114" customFormat="1" x14ac:dyDescent="0.2">
      <c r="A840" s="113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R840" s="113"/>
      <c r="AS840" s="113"/>
      <c r="AT840" s="113"/>
    </row>
    <row r="841" spans="1:46" s="114" customFormat="1" x14ac:dyDescent="0.2">
      <c r="A841" s="113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R841" s="113"/>
      <c r="AS841" s="113"/>
      <c r="AT841" s="113"/>
    </row>
    <row r="842" spans="1:46" s="114" customFormat="1" x14ac:dyDescent="0.2">
      <c r="A842" s="113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R842" s="113"/>
      <c r="AS842" s="113"/>
      <c r="AT842" s="113"/>
    </row>
    <row r="843" spans="1:46" s="114" customFormat="1" x14ac:dyDescent="0.2">
      <c r="A843" s="113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R843" s="113"/>
      <c r="AS843" s="113"/>
      <c r="AT843" s="113"/>
    </row>
    <row r="844" spans="1:46" s="114" customFormat="1" x14ac:dyDescent="0.2">
      <c r="A844" s="113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R844" s="113"/>
      <c r="AS844" s="113"/>
      <c r="AT844" s="113"/>
    </row>
    <row r="845" spans="1:46" s="114" customFormat="1" x14ac:dyDescent="0.2">
      <c r="A845" s="113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R845" s="113"/>
      <c r="AS845" s="113"/>
      <c r="AT845" s="113"/>
    </row>
    <row r="846" spans="1:46" s="114" customFormat="1" x14ac:dyDescent="0.2">
      <c r="A846" s="113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R846" s="113"/>
      <c r="AS846" s="113"/>
      <c r="AT846" s="113"/>
    </row>
    <row r="847" spans="1:46" s="114" customFormat="1" x14ac:dyDescent="0.2">
      <c r="A847" s="113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R847" s="113"/>
      <c r="AS847" s="113"/>
      <c r="AT847" s="113"/>
    </row>
    <row r="848" spans="1:46" s="114" customFormat="1" x14ac:dyDescent="0.2">
      <c r="A848" s="113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R848" s="113"/>
      <c r="AS848" s="113"/>
      <c r="AT848" s="113"/>
    </row>
    <row r="849" spans="1:46" s="114" customFormat="1" x14ac:dyDescent="0.2">
      <c r="A849" s="113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R849" s="113"/>
      <c r="AS849" s="113"/>
      <c r="AT849" s="113"/>
    </row>
    <row r="850" spans="1:46" s="114" customFormat="1" x14ac:dyDescent="0.2">
      <c r="A850" s="113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R850" s="113"/>
      <c r="AS850" s="113"/>
      <c r="AT850" s="113"/>
    </row>
    <row r="851" spans="1:46" s="114" customFormat="1" x14ac:dyDescent="0.2">
      <c r="A851" s="113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7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  <c r="AR851" s="113"/>
      <c r="AS851" s="113"/>
      <c r="AT851" s="113"/>
    </row>
    <row r="852" spans="1:46" s="114" customFormat="1" x14ac:dyDescent="0.2">
      <c r="A852" s="113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R852" s="113"/>
      <c r="AS852" s="113"/>
      <c r="AT852" s="113"/>
    </row>
    <row r="853" spans="1:46" s="114" customFormat="1" x14ac:dyDescent="0.2">
      <c r="A853" s="113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7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  <c r="AR853" s="113"/>
      <c r="AS853" s="113"/>
      <c r="AT853" s="113"/>
    </row>
    <row r="854" spans="1:46" s="114" customFormat="1" x14ac:dyDescent="0.2">
      <c r="A854" s="113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R854" s="113"/>
      <c r="AS854" s="113"/>
      <c r="AT854" s="113"/>
    </row>
    <row r="855" spans="1:46" s="114" customFormat="1" x14ac:dyDescent="0.2">
      <c r="A855" s="113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R855" s="113"/>
      <c r="AS855" s="113"/>
      <c r="AT855" s="113"/>
    </row>
    <row r="856" spans="1:46" s="114" customFormat="1" x14ac:dyDescent="0.2">
      <c r="A856" s="113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R856" s="113"/>
      <c r="AS856" s="113"/>
      <c r="AT856" s="113"/>
    </row>
    <row r="857" spans="1:46" s="114" customFormat="1" x14ac:dyDescent="0.2">
      <c r="A857" s="113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R857" s="113"/>
      <c r="AS857" s="113"/>
      <c r="AT857" s="113"/>
    </row>
    <row r="858" spans="1:46" s="114" customFormat="1" x14ac:dyDescent="0.2">
      <c r="A858" s="113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R858" s="113"/>
      <c r="AS858" s="113"/>
      <c r="AT858" s="113"/>
    </row>
    <row r="859" spans="1:46" s="114" customFormat="1" x14ac:dyDescent="0.2">
      <c r="A859" s="113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R859" s="113"/>
      <c r="AS859" s="113"/>
      <c r="AT859" s="113"/>
    </row>
    <row r="860" spans="1:46" s="114" customFormat="1" x14ac:dyDescent="0.2">
      <c r="A860" s="113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R860" s="113"/>
      <c r="AS860" s="113"/>
      <c r="AT860" s="113"/>
    </row>
    <row r="861" spans="1:46" s="114" customFormat="1" x14ac:dyDescent="0.2">
      <c r="A861" s="113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R861" s="113"/>
      <c r="AS861" s="113"/>
      <c r="AT861" s="113"/>
    </row>
    <row r="862" spans="1:46" s="114" customFormat="1" x14ac:dyDescent="0.2">
      <c r="A862" s="113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R862" s="113"/>
      <c r="AS862" s="113"/>
      <c r="AT862" s="113"/>
    </row>
    <row r="863" spans="1:46" s="114" customFormat="1" x14ac:dyDescent="0.2">
      <c r="A863" s="113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7"/>
      <c r="Z863" s="127"/>
      <c r="AA863" s="127"/>
      <c r="AB863" s="127"/>
      <c r="AC863" s="127"/>
      <c r="AD863" s="127"/>
      <c r="AE863" s="127"/>
      <c r="AF863" s="127"/>
      <c r="AG863" s="127"/>
      <c r="AH863" s="127"/>
      <c r="AI863" s="127"/>
      <c r="AJ863" s="127"/>
      <c r="AK863" s="127"/>
      <c r="AL863" s="127"/>
      <c r="AM863" s="127"/>
      <c r="AN863" s="127"/>
      <c r="AO863" s="127"/>
      <c r="AP863" s="127"/>
      <c r="AR863" s="113"/>
      <c r="AS863" s="113"/>
      <c r="AT863" s="113"/>
    </row>
    <row r="864" spans="1:46" s="114" customFormat="1" x14ac:dyDescent="0.2">
      <c r="A864" s="113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7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  <c r="AR864" s="113"/>
      <c r="AS864" s="113"/>
      <c r="AT864" s="113"/>
    </row>
    <row r="865" spans="1:46" s="114" customFormat="1" x14ac:dyDescent="0.2">
      <c r="A865" s="113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7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  <c r="AR865" s="113"/>
      <c r="AS865" s="113"/>
      <c r="AT865" s="113"/>
    </row>
    <row r="866" spans="1:46" s="114" customFormat="1" x14ac:dyDescent="0.2">
      <c r="A866" s="113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R866" s="113"/>
      <c r="AS866" s="113"/>
      <c r="AT866" s="113"/>
    </row>
    <row r="867" spans="1:46" s="114" customFormat="1" x14ac:dyDescent="0.2">
      <c r="A867" s="113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R867" s="113"/>
      <c r="AS867" s="113"/>
      <c r="AT867" s="113"/>
    </row>
    <row r="868" spans="1:46" s="114" customFormat="1" x14ac:dyDescent="0.2">
      <c r="A868" s="113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R868" s="113"/>
      <c r="AS868" s="113"/>
      <c r="AT868" s="113"/>
    </row>
    <row r="869" spans="1:46" s="114" customFormat="1" x14ac:dyDescent="0.2">
      <c r="A869" s="113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7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R869" s="113"/>
      <c r="AS869" s="113"/>
      <c r="AT869" s="113"/>
    </row>
    <row r="870" spans="1:46" s="114" customFormat="1" x14ac:dyDescent="0.2">
      <c r="A870" s="113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R870" s="113"/>
      <c r="AS870" s="113"/>
      <c r="AT870" s="113"/>
    </row>
    <row r="871" spans="1:46" s="114" customFormat="1" x14ac:dyDescent="0.2">
      <c r="A871" s="113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7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  <c r="AR871" s="113"/>
      <c r="AS871" s="113"/>
      <c r="AT871" s="113"/>
    </row>
    <row r="872" spans="1:46" s="114" customFormat="1" x14ac:dyDescent="0.2">
      <c r="A872" s="113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7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  <c r="AR872" s="113"/>
      <c r="AS872" s="113"/>
      <c r="AT872" s="113"/>
    </row>
    <row r="873" spans="1:46" s="114" customFormat="1" x14ac:dyDescent="0.2">
      <c r="A873" s="113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R873" s="113"/>
      <c r="AS873" s="113"/>
      <c r="AT873" s="113"/>
    </row>
    <row r="874" spans="1:46" s="114" customFormat="1" x14ac:dyDescent="0.2">
      <c r="A874" s="113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7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R874" s="113"/>
      <c r="AS874" s="113"/>
      <c r="AT874" s="113"/>
    </row>
    <row r="875" spans="1:46" s="114" customFormat="1" x14ac:dyDescent="0.2">
      <c r="A875" s="113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7"/>
      <c r="Z875" s="127"/>
      <c r="AA875" s="127"/>
      <c r="AB875" s="127"/>
      <c r="AC875" s="127"/>
      <c r="AD875" s="127"/>
      <c r="AE875" s="127"/>
      <c r="AF875" s="127"/>
      <c r="AG875" s="127"/>
      <c r="AH875" s="127"/>
      <c r="AI875" s="127"/>
      <c r="AJ875" s="127"/>
      <c r="AK875" s="127"/>
      <c r="AL875" s="127"/>
      <c r="AM875" s="127"/>
      <c r="AN875" s="127"/>
      <c r="AO875" s="127"/>
      <c r="AP875" s="127"/>
      <c r="AR875" s="113"/>
      <c r="AS875" s="113"/>
      <c r="AT875" s="113"/>
    </row>
    <row r="876" spans="1:46" s="114" customFormat="1" x14ac:dyDescent="0.2">
      <c r="A876" s="113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R876" s="113"/>
      <c r="AS876" s="113"/>
      <c r="AT876" s="113"/>
    </row>
    <row r="877" spans="1:46" s="114" customFormat="1" x14ac:dyDescent="0.2">
      <c r="A877" s="113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7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  <c r="AR877" s="113"/>
      <c r="AS877" s="113"/>
      <c r="AT877" s="113"/>
    </row>
    <row r="878" spans="1:46" s="114" customFormat="1" x14ac:dyDescent="0.2">
      <c r="A878" s="113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R878" s="113"/>
      <c r="AS878" s="113"/>
      <c r="AT878" s="113"/>
    </row>
    <row r="879" spans="1:46" s="114" customFormat="1" x14ac:dyDescent="0.2">
      <c r="A879" s="113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7"/>
      <c r="Z879" s="127"/>
      <c r="AA879" s="127"/>
      <c r="AB879" s="127"/>
      <c r="AC879" s="127"/>
      <c r="AD879" s="127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  <c r="AR879" s="113"/>
      <c r="AS879" s="113"/>
      <c r="AT879" s="113"/>
    </row>
    <row r="880" spans="1:46" s="114" customFormat="1" x14ac:dyDescent="0.2">
      <c r="A880" s="113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R880" s="113"/>
      <c r="AS880" s="113"/>
      <c r="AT880" s="113"/>
    </row>
    <row r="881" spans="1:46" s="114" customFormat="1" x14ac:dyDescent="0.2">
      <c r="A881" s="113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7"/>
      <c r="Z881" s="127"/>
      <c r="AA881" s="127"/>
      <c r="AB881" s="127"/>
      <c r="AC881" s="127"/>
      <c r="AD881" s="127"/>
      <c r="AE881" s="127"/>
      <c r="AF881" s="127"/>
      <c r="AG881" s="127"/>
      <c r="AH881" s="127"/>
      <c r="AI881" s="127"/>
      <c r="AJ881" s="127"/>
      <c r="AK881" s="127"/>
      <c r="AL881" s="127"/>
      <c r="AM881" s="127"/>
      <c r="AN881" s="127"/>
      <c r="AO881" s="127"/>
      <c r="AP881" s="127"/>
      <c r="AR881" s="113"/>
      <c r="AS881" s="113"/>
      <c r="AT881" s="113"/>
    </row>
    <row r="882" spans="1:46" s="114" customFormat="1" x14ac:dyDescent="0.2">
      <c r="A882" s="113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7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  <c r="AR882" s="113"/>
      <c r="AS882" s="113"/>
      <c r="AT882" s="113"/>
    </row>
    <row r="883" spans="1:46" s="114" customFormat="1" x14ac:dyDescent="0.2">
      <c r="A883" s="113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R883" s="113"/>
      <c r="AS883" s="113"/>
      <c r="AT883" s="113"/>
    </row>
    <row r="884" spans="1:46" s="114" customFormat="1" x14ac:dyDescent="0.2">
      <c r="A884" s="113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R884" s="113"/>
      <c r="AS884" s="113"/>
      <c r="AT884" s="113"/>
    </row>
    <row r="885" spans="1:46" s="114" customFormat="1" x14ac:dyDescent="0.2">
      <c r="A885" s="113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7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  <c r="AR885" s="113"/>
      <c r="AS885" s="113"/>
      <c r="AT885" s="113"/>
    </row>
    <row r="886" spans="1:46" s="114" customFormat="1" x14ac:dyDescent="0.2">
      <c r="A886" s="113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R886" s="113"/>
      <c r="AS886" s="113"/>
      <c r="AT886" s="113"/>
    </row>
    <row r="887" spans="1:46" s="114" customFormat="1" x14ac:dyDescent="0.2">
      <c r="A887" s="113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7"/>
      <c r="Z887" s="127"/>
      <c r="AA887" s="127"/>
      <c r="AB887" s="127"/>
      <c r="AC887" s="127"/>
      <c r="AD887" s="127"/>
      <c r="AE887" s="127"/>
      <c r="AF887" s="127"/>
      <c r="AG887" s="127"/>
      <c r="AH887" s="127"/>
      <c r="AI887" s="127"/>
      <c r="AJ887" s="127"/>
      <c r="AK887" s="127"/>
      <c r="AL887" s="127"/>
      <c r="AM887" s="127"/>
      <c r="AN887" s="127"/>
      <c r="AO887" s="127"/>
      <c r="AP887" s="127"/>
      <c r="AR887" s="113"/>
      <c r="AS887" s="113"/>
      <c r="AT887" s="113"/>
    </row>
    <row r="888" spans="1:46" s="114" customFormat="1" x14ac:dyDescent="0.2">
      <c r="A888" s="113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R888" s="113"/>
      <c r="AS888" s="113"/>
      <c r="AT888" s="113"/>
    </row>
    <row r="889" spans="1:46" s="114" customFormat="1" x14ac:dyDescent="0.2">
      <c r="A889" s="113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7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R889" s="113"/>
      <c r="AS889" s="113"/>
      <c r="AT889" s="113"/>
    </row>
    <row r="890" spans="1:46" s="114" customFormat="1" x14ac:dyDescent="0.2">
      <c r="A890" s="113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R890" s="113"/>
      <c r="AS890" s="113"/>
      <c r="AT890" s="113"/>
    </row>
    <row r="891" spans="1:46" s="114" customFormat="1" x14ac:dyDescent="0.2">
      <c r="A891" s="113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R891" s="113"/>
      <c r="AS891" s="113"/>
      <c r="AT891" s="113"/>
    </row>
    <row r="892" spans="1:46" s="114" customFormat="1" x14ac:dyDescent="0.2">
      <c r="A892" s="113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R892" s="113"/>
      <c r="AS892" s="113"/>
      <c r="AT892" s="113"/>
    </row>
    <row r="893" spans="1:46" s="114" customFormat="1" x14ac:dyDescent="0.2">
      <c r="A893" s="113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R893" s="113"/>
      <c r="AS893" s="113"/>
      <c r="AT893" s="113"/>
    </row>
    <row r="894" spans="1:46" s="114" customFormat="1" x14ac:dyDescent="0.2">
      <c r="A894" s="113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R894" s="113"/>
      <c r="AS894" s="113"/>
      <c r="AT894" s="113"/>
    </row>
    <row r="895" spans="1:46" s="114" customFormat="1" x14ac:dyDescent="0.2">
      <c r="A895" s="113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7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R895" s="113"/>
      <c r="AS895" s="113"/>
      <c r="AT895" s="113"/>
    </row>
    <row r="896" spans="1:46" s="114" customFormat="1" x14ac:dyDescent="0.2">
      <c r="A896" s="113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R896" s="113"/>
      <c r="AS896" s="113"/>
      <c r="AT896" s="113"/>
    </row>
    <row r="897" spans="1:46" s="114" customFormat="1" x14ac:dyDescent="0.2">
      <c r="A897" s="113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7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  <c r="AR897" s="113"/>
      <c r="AS897" s="113"/>
      <c r="AT897" s="113"/>
    </row>
    <row r="898" spans="1:46" s="114" customFormat="1" x14ac:dyDescent="0.2">
      <c r="A898" s="113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R898" s="113"/>
      <c r="AS898" s="113"/>
      <c r="AT898" s="113"/>
    </row>
    <row r="899" spans="1:46" s="114" customFormat="1" x14ac:dyDescent="0.2">
      <c r="A899" s="113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R899" s="113"/>
      <c r="AS899" s="113"/>
      <c r="AT899" s="113"/>
    </row>
    <row r="900" spans="1:46" s="114" customFormat="1" x14ac:dyDescent="0.2">
      <c r="A900" s="113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R900" s="113"/>
      <c r="AS900" s="113"/>
      <c r="AT900" s="113"/>
    </row>
    <row r="901" spans="1:46" s="114" customFormat="1" x14ac:dyDescent="0.2">
      <c r="A901" s="113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7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R901" s="113"/>
      <c r="AS901" s="113"/>
      <c r="AT901" s="113"/>
    </row>
    <row r="902" spans="1:46" s="114" customFormat="1" x14ac:dyDescent="0.2">
      <c r="A902" s="113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R902" s="113"/>
      <c r="AS902" s="113"/>
      <c r="AT902" s="113"/>
    </row>
    <row r="903" spans="1:46" s="114" customFormat="1" x14ac:dyDescent="0.2">
      <c r="A903" s="113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7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  <c r="AR903" s="113"/>
      <c r="AS903" s="113"/>
      <c r="AT903" s="113"/>
    </row>
    <row r="904" spans="1:46" s="114" customFormat="1" x14ac:dyDescent="0.2">
      <c r="A904" s="113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R904" s="113"/>
      <c r="AS904" s="113"/>
      <c r="AT904" s="113"/>
    </row>
    <row r="905" spans="1:46" s="114" customFormat="1" x14ac:dyDescent="0.2">
      <c r="A905" s="113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R905" s="113"/>
      <c r="AS905" s="113"/>
      <c r="AT905" s="113"/>
    </row>
    <row r="906" spans="1:46" s="114" customFormat="1" x14ac:dyDescent="0.2">
      <c r="A906" s="113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7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  <c r="AR906" s="113"/>
      <c r="AS906" s="113"/>
      <c r="AT906" s="113"/>
    </row>
    <row r="907" spans="1:46" s="114" customFormat="1" x14ac:dyDescent="0.2">
      <c r="A907" s="113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  <c r="AR907" s="113"/>
      <c r="AS907" s="113"/>
      <c r="AT907" s="113"/>
    </row>
    <row r="908" spans="1:46" s="114" customFormat="1" x14ac:dyDescent="0.2">
      <c r="A908" s="113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R908" s="113"/>
      <c r="AS908" s="113"/>
      <c r="AT908" s="113"/>
    </row>
    <row r="909" spans="1:46" s="114" customFormat="1" x14ac:dyDescent="0.2">
      <c r="A909" s="113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R909" s="113"/>
      <c r="AS909" s="113"/>
      <c r="AT909" s="113"/>
    </row>
    <row r="910" spans="1:46" s="114" customFormat="1" x14ac:dyDescent="0.2">
      <c r="A910" s="113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7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  <c r="AR910" s="113"/>
      <c r="AS910" s="113"/>
      <c r="AT910" s="113"/>
    </row>
    <row r="911" spans="1:46" s="114" customFormat="1" x14ac:dyDescent="0.2">
      <c r="A911" s="113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R911" s="113"/>
      <c r="AS911" s="113"/>
      <c r="AT911" s="113"/>
    </row>
    <row r="912" spans="1:46" s="114" customFormat="1" x14ac:dyDescent="0.2">
      <c r="A912" s="113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R912" s="113"/>
      <c r="AS912" s="113"/>
      <c r="AT912" s="113"/>
    </row>
    <row r="913" spans="1:46" s="114" customFormat="1" x14ac:dyDescent="0.2">
      <c r="A913" s="113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R913" s="113"/>
      <c r="AS913" s="113"/>
      <c r="AT913" s="113"/>
    </row>
    <row r="914" spans="1:46" s="114" customFormat="1" x14ac:dyDescent="0.2">
      <c r="A914" s="113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R914" s="113"/>
      <c r="AS914" s="113"/>
      <c r="AT914" s="113"/>
    </row>
    <row r="915" spans="1:46" s="114" customFormat="1" x14ac:dyDescent="0.2">
      <c r="A915" s="113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R915" s="113"/>
      <c r="AS915" s="113"/>
      <c r="AT915" s="113"/>
    </row>
    <row r="916" spans="1:46" s="114" customFormat="1" x14ac:dyDescent="0.2">
      <c r="A916" s="113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7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R916" s="113"/>
      <c r="AS916" s="113"/>
      <c r="AT916" s="113"/>
    </row>
    <row r="917" spans="1:46" s="114" customFormat="1" x14ac:dyDescent="0.2">
      <c r="A917" s="113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7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R917" s="113"/>
      <c r="AS917" s="113"/>
      <c r="AT917" s="113"/>
    </row>
    <row r="918" spans="1:46" s="114" customFormat="1" x14ac:dyDescent="0.2">
      <c r="A918" s="113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7"/>
      <c r="Z918" s="127"/>
      <c r="AA918" s="127"/>
      <c r="AB918" s="127"/>
      <c r="AC918" s="127"/>
      <c r="AD918" s="127"/>
      <c r="AE918" s="127"/>
      <c r="AF918" s="127"/>
      <c r="AG918" s="127"/>
      <c r="AH918" s="127"/>
      <c r="AI918" s="127"/>
      <c r="AJ918" s="127"/>
      <c r="AK918" s="127"/>
      <c r="AL918" s="127"/>
      <c r="AM918" s="127"/>
      <c r="AN918" s="127"/>
      <c r="AO918" s="127"/>
      <c r="AP918" s="127"/>
      <c r="AR918" s="113"/>
      <c r="AS918" s="113"/>
      <c r="AT918" s="113"/>
    </row>
    <row r="919" spans="1:46" s="114" customFormat="1" x14ac:dyDescent="0.2">
      <c r="A919" s="113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R919" s="113"/>
      <c r="AS919" s="113"/>
      <c r="AT919" s="113"/>
    </row>
    <row r="920" spans="1:46" s="114" customFormat="1" x14ac:dyDescent="0.2">
      <c r="A920" s="113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7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  <c r="AR920" s="113"/>
      <c r="AS920" s="113"/>
      <c r="AT920" s="113"/>
    </row>
    <row r="921" spans="1:46" s="114" customFormat="1" x14ac:dyDescent="0.2">
      <c r="A921" s="113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7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  <c r="AR921" s="113"/>
      <c r="AS921" s="113"/>
      <c r="AT921" s="113"/>
    </row>
    <row r="922" spans="1:46" s="114" customFormat="1" x14ac:dyDescent="0.2">
      <c r="A922" s="113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7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  <c r="AR922" s="113"/>
      <c r="AS922" s="113"/>
      <c r="AT922" s="113"/>
    </row>
    <row r="923" spans="1:46" s="114" customFormat="1" x14ac:dyDescent="0.2">
      <c r="A923" s="113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7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  <c r="AR923" s="113"/>
      <c r="AS923" s="113"/>
      <c r="AT923" s="113"/>
    </row>
    <row r="924" spans="1:46" s="114" customFormat="1" x14ac:dyDescent="0.2">
      <c r="A924" s="113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7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  <c r="AR924" s="113"/>
      <c r="AS924" s="113"/>
      <c r="AT924" s="113"/>
    </row>
    <row r="925" spans="1:46" s="114" customFormat="1" x14ac:dyDescent="0.2">
      <c r="A925" s="113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7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  <c r="AR925" s="113"/>
      <c r="AS925" s="113"/>
      <c r="AT925" s="113"/>
    </row>
    <row r="926" spans="1:46" s="114" customFormat="1" x14ac:dyDescent="0.2">
      <c r="A926" s="113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7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  <c r="AR926" s="113"/>
      <c r="AS926" s="113"/>
      <c r="AT926" s="113"/>
    </row>
    <row r="927" spans="1:46" s="114" customFormat="1" x14ac:dyDescent="0.2">
      <c r="A927" s="113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R927" s="113"/>
      <c r="AS927" s="113"/>
      <c r="AT927" s="113"/>
    </row>
    <row r="928" spans="1:46" s="114" customFormat="1" x14ac:dyDescent="0.2">
      <c r="A928" s="113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7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R928" s="113"/>
      <c r="AS928" s="113"/>
      <c r="AT928" s="113"/>
    </row>
    <row r="929" spans="1:46" s="114" customFormat="1" x14ac:dyDescent="0.2">
      <c r="A929" s="113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7"/>
      <c r="Z929" s="127"/>
      <c r="AA929" s="127"/>
      <c r="AB929" s="127"/>
      <c r="AC929" s="127"/>
      <c r="AD929" s="127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  <c r="AR929" s="113"/>
      <c r="AS929" s="113"/>
      <c r="AT929" s="113"/>
    </row>
    <row r="930" spans="1:46" s="114" customFormat="1" x14ac:dyDescent="0.2">
      <c r="A930" s="113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7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  <c r="AR930" s="113"/>
      <c r="AS930" s="113"/>
      <c r="AT930" s="113"/>
    </row>
    <row r="931" spans="1:46" s="114" customFormat="1" x14ac:dyDescent="0.2">
      <c r="A931" s="113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7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  <c r="AR931" s="113"/>
      <c r="AS931" s="113"/>
      <c r="AT931" s="113"/>
    </row>
    <row r="932" spans="1:46" s="114" customFormat="1" x14ac:dyDescent="0.2">
      <c r="A932" s="113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7"/>
      <c r="Z932" s="127"/>
      <c r="AA932" s="127"/>
      <c r="AB932" s="127"/>
      <c r="AC932" s="127"/>
      <c r="AD932" s="127"/>
      <c r="AE932" s="127"/>
      <c r="AF932" s="127"/>
      <c r="AG932" s="127"/>
      <c r="AH932" s="127"/>
      <c r="AI932" s="127"/>
      <c r="AJ932" s="127"/>
      <c r="AK932" s="127"/>
      <c r="AL932" s="127"/>
      <c r="AM932" s="127"/>
      <c r="AN932" s="127"/>
      <c r="AO932" s="127"/>
      <c r="AP932" s="127"/>
      <c r="AR932" s="113"/>
      <c r="AS932" s="113"/>
      <c r="AT932" s="113"/>
    </row>
    <row r="933" spans="1:46" s="114" customFormat="1" x14ac:dyDescent="0.2">
      <c r="A933" s="113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7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  <c r="AR933" s="113"/>
      <c r="AS933" s="113"/>
      <c r="AT933" s="113"/>
    </row>
    <row r="934" spans="1:46" s="114" customFormat="1" x14ac:dyDescent="0.2">
      <c r="A934" s="113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7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  <c r="AR934" s="113"/>
      <c r="AS934" s="113"/>
      <c r="AT934" s="113"/>
    </row>
    <row r="935" spans="1:46" s="114" customFormat="1" x14ac:dyDescent="0.2">
      <c r="A935" s="113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7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  <c r="AR935" s="113"/>
      <c r="AS935" s="113"/>
      <c r="AT935" s="113"/>
    </row>
    <row r="936" spans="1:46" s="114" customFormat="1" x14ac:dyDescent="0.2">
      <c r="A936" s="113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7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  <c r="AR936" s="113"/>
      <c r="AS936" s="113"/>
      <c r="AT936" s="113"/>
    </row>
    <row r="937" spans="1:46" s="114" customFormat="1" x14ac:dyDescent="0.2">
      <c r="A937" s="113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7"/>
      <c r="Z937" s="127"/>
      <c r="AA937" s="127"/>
      <c r="AB937" s="127"/>
      <c r="AC937" s="127"/>
      <c r="AD937" s="127"/>
      <c r="AE937" s="127"/>
      <c r="AF937" s="127"/>
      <c r="AG937" s="127"/>
      <c r="AH937" s="127"/>
      <c r="AI937" s="127"/>
      <c r="AJ937" s="127"/>
      <c r="AK937" s="127"/>
      <c r="AL937" s="127"/>
      <c r="AM937" s="127"/>
      <c r="AN937" s="127"/>
      <c r="AO937" s="127"/>
      <c r="AP937" s="127"/>
      <c r="AR937" s="113"/>
      <c r="AS937" s="113"/>
      <c r="AT937" s="113"/>
    </row>
    <row r="938" spans="1:46" s="114" customFormat="1" x14ac:dyDescent="0.2">
      <c r="A938" s="113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7"/>
      <c r="Z938" s="127"/>
      <c r="AA938" s="127"/>
      <c r="AB938" s="127"/>
      <c r="AC938" s="127"/>
      <c r="AD938" s="127"/>
      <c r="AE938" s="127"/>
      <c r="AF938" s="127"/>
      <c r="AG938" s="127"/>
      <c r="AH938" s="127"/>
      <c r="AI938" s="127"/>
      <c r="AJ938" s="127"/>
      <c r="AK938" s="127"/>
      <c r="AL938" s="127"/>
      <c r="AM938" s="127"/>
      <c r="AN938" s="127"/>
      <c r="AO938" s="127"/>
      <c r="AP938" s="127"/>
      <c r="AR938" s="113"/>
      <c r="AS938" s="113"/>
      <c r="AT938" s="113"/>
    </row>
    <row r="939" spans="1:46" s="114" customFormat="1" x14ac:dyDescent="0.2">
      <c r="A939" s="113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  <c r="AR939" s="113"/>
      <c r="AS939" s="113"/>
      <c r="AT939" s="113"/>
    </row>
    <row r="940" spans="1:46" s="114" customFormat="1" x14ac:dyDescent="0.2">
      <c r="A940" s="113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7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  <c r="AR940" s="113"/>
      <c r="AS940" s="113"/>
      <c r="AT940" s="113"/>
    </row>
    <row r="941" spans="1:46" s="114" customFormat="1" x14ac:dyDescent="0.2">
      <c r="A941" s="113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7"/>
      <c r="Z941" s="127"/>
      <c r="AA941" s="127"/>
      <c r="AB941" s="127"/>
      <c r="AC941" s="127"/>
      <c r="AD941" s="127"/>
      <c r="AE941" s="127"/>
      <c r="AF941" s="127"/>
      <c r="AG941" s="127"/>
      <c r="AH941" s="127"/>
      <c r="AI941" s="127"/>
      <c r="AJ941" s="127"/>
      <c r="AK941" s="127"/>
      <c r="AL941" s="127"/>
      <c r="AM941" s="127"/>
      <c r="AN941" s="127"/>
      <c r="AO941" s="127"/>
      <c r="AP941" s="127"/>
      <c r="AR941" s="113"/>
      <c r="AS941" s="113"/>
      <c r="AT941" s="113"/>
    </row>
    <row r="942" spans="1:46" s="114" customFormat="1" x14ac:dyDescent="0.2">
      <c r="A942" s="113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7"/>
      <c r="Z942" s="127"/>
      <c r="AA942" s="127"/>
      <c r="AB942" s="127"/>
      <c r="AC942" s="127"/>
      <c r="AD942" s="127"/>
      <c r="AE942" s="127"/>
      <c r="AF942" s="127"/>
      <c r="AG942" s="127"/>
      <c r="AH942" s="127"/>
      <c r="AI942" s="127"/>
      <c r="AJ942" s="127"/>
      <c r="AK942" s="127"/>
      <c r="AL942" s="127"/>
      <c r="AM942" s="127"/>
      <c r="AN942" s="127"/>
      <c r="AO942" s="127"/>
      <c r="AP942" s="127"/>
      <c r="AR942" s="113"/>
      <c r="AS942" s="113"/>
      <c r="AT942" s="113"/>
    </row>
    <row r="943" spans="1:46" s="114" customFormat="1" x14ac:dyDescent="0.2">
      <c r="A943" s="113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7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R943" s="113"/>
      <c r="AS943" s="113"/>
      <c r="AT943" s="113"/>
    </row>
    <row r="944" spans="1:46" s="114" customFormat="1" x14ac:dyDescent="0.2">
      <c r="A944" s="113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7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  <c r="AR944" s="113"/>
      <c r="AS944" s="113"/>
      <c r="AT944" s="113"/>
    </row>
    <row r="945" spans="1:46" s="114" customFormat="1" x14ac:dyDescent="0.2">
      <c r="A945" s="113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7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R945" s="113"/>
      <c r="AS945" s="113"/>
      <c r="AT945" s="113"/>
    </row>
    <row r="946" spans="1:46" s="114" customFormat="1" x14ac:dyDescent="0.2">
      <c r="A946" s="113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7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  <c r="AR946" s="113"/>
      <c r="AS946" s="113"/>
      <c r="AT946" s="113"/>
    </row>
    <row r="947" spans="1:46" s="114" customFormat="1" x14ac:dyDescent="0.2">
      <c r="A947" s="113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7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  <c r="AR947" s="113"/>
      <c r="AS947" s="113"/>
      <c r="AT947" s="113"/>
    </row>
    <row r="948" spans="1:46" s="114" customFormat="1" x14ac:dyDescent="0.2">
      <c r="A948" s="113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R948" s="113"/>
      <c r="AS948" s="113"/>
      <c r="AT948" s="113"/>
    </row>
    <row r="949" spans="1:46" s="114" customFormat="1" x14ac:dyDescent="0.2">
      <c r="A949" s="113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R949" s="113"/>
      <c r="AS949" s="113"/>
      <c r="AT949" s="113"/>
    </row>
    <row r="950" spans="1:46" s="114" customFormat="1" x14ac:dyDescent="0.2">
      <c r="A950" s="113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R950" s="113"/>
      <c r="AS950" s="113"/>
      <c r="AT950" s="113"/>
    </row>
    <row r="951" spans="1:46" s="114" customFormat="1" x14ac:dyDescent="0.2">
      <c r="A951" s="113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R951" s="113"/>
      <c r="AS951" s="113"/>
      <c r="AT951" s="113"/>
    </row>
    <row r="952" spans="1:46" s="114" customFormat="1" x14ac:dyDescent="0.2">
      <c r="A952" s="113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R952" s="113"/>
      <c r="AS952" s="113"/>
      <c r="AT952" s="113"/>
    </row>
    <row r="953" spans="1:46" s="114" customFormat="1" x14ac:dyDescent="0.2">
      <c r="A953" s="113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7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R953" s="113"/>
      <c r="AS953" s="113"/>
      <c r="AT953" s="113"/>
    </row>
    <row r="954" spans="1:46" s="114" customFormat="1" x14ac:dyDescent="0.2">
      <c r="A954" s="113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R954" s="113"/>
      <c r="AS954" s="113"/>
      <c r="AT954" s="113"/>
    </row>
    <row r="955" spans="1:46" s="114" customFormat="1" x14ac:dyDescent="0.2">
      <c r="A955" s="113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R955" s="113"/>
      <c r="AS955" s="113"/>
      <c r="AT955" s="113"/>
    </row>
    <row r="956" spans="1:46" s="114" customFormat="1" x14ac:dyDescent="0.2">
      <c r="A956" s="113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R956" s="113"/>
      <c r="AS956" s="113"/>
      <c r="AT956" s="113"/>
    </row>
    <row r="957" spans="1:46" s="114" customFormat="1" x14ac:dyDescent="0.2">
      <c r="A957" s="113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7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R957" s="113"/>
      <c r="AS957" s="113"/>
      <c r="AT957" s="113"/>
    </row>
    <row r="958" spans="1:46" s="114" customFormat="1" x14ac:dyDescent="0.2">
      <c r="A958" s="113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7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R958" s="113"/>
      <c r="AS958" s="113"/>
      <c r="AT958" s="113"/>
    </row>
    <row r="959" spans="1:46" s="114" customFormat="1" x14ac:dyDescent="0.2">
      <c r="A959" s="113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R959" s="113"/>
      <c r="AS959" s="113"/>
      <c r="AT959" s="113"/>
    </row>
    <row r="960" spans="1:46" s="114" customFormat="1" x14ac:dyDescent="0.2">
      <c r="A960" s="113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7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R960" s="113"/>
      <c r="AS960" s="113"/>
      <c r="AT960" s="113"/>
    </row>
    <row r="961" spans="1:46" s="114" customFormat="1" x14ac:dyDescent="0.2">
      <c r="A961" s="113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R961" s="113"/>
      <c r="AS961" s="113"/>
      <c r="AT961" s="113"/>
    </row>
    <row r="962" spans="1:46" s="114" customFormat="1" x14ac:dyDescent="0.2">
      <c r="A962" s="113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7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  <c r="AR962" s="113"/>
      <c r="AS962" s="113"/>
      <c r="AT962" s="113"/>
    </row>
    <row r="963" spans="1:46" s="114" customFormat="1" x14ac:dyDescent="0.2">
      <c r="A963" s="113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7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R963" s="113"/>
      <c r="AS963" s="113"/>
      <c r="AT963" s="113"/>
    </row>
    <row r="964" spans="1:46" s="114" customFormat="1" x14ac:dyDescent="0.2">
      <c r="A964" s="113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R964" s="113"/>
      <c r="AS964" s="113"/>
      <c r="AT964" s="113"/>
    </row>
    <row r="965" spans="1:46" s="114" customFormat="1" x14ac:dyDescent="0.2">
      <c r="A965" s="113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7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R965" s="113"/>
      <c r="AS965" s="113"/>
      <c r="AT965" s="113"/>
    </row>
    <row r="966" spans="1:46" s="114" customFormat="1" x14ac:dyDescent="0.2">
      <c r="A966" s="113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7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  <c r="AR966" s="113"/>
      <c r="AS966" s="113"/>
      <c r="AT966" s="113"/>
    </row>
    <row r="967" spans="1:46" s="114" customFormat="1" x14ac:dyDescent="0.2">
      <c r="A967" s="113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R967" s="113"/>
      <c r="AS967" s="113"/>
      <c r="AT967" s="113"/>
    </row>
    <row r="968" spans="1:46" s="114" customFormat="1" x14ac:dyDescent="0.2">
      <c r="A968" s="113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  <c r="AR968" s="113"/>
      <c r="AS968" s="113"/>
      <c r="AT968" s="113"/>
    </row>
    <row r="969" spans="1:46" s="114" customFormat="1" x14ac:dyDescent="0.2">
      <c r="A969" s="113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R969" s="113"/>
      <c r="AS969" s="113"/>
      <c r="AT969" s="113"/>
    </row>
    <row r="970" spans="1:46" s="114" customFormat="1" x14ac:dyDescent="0.2">
      <c r="A970" s="113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R970" s="113"/>
      <c r="AS970" s="113"/>
      <c r="AT970" s="113"/>
    </row>
    <row r="971" spans="1:46" s="114" customFormat="1" x14ac:dyDescent="0.2">
      <c r="A971" s="113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R971" s="113"/>
      <c r="AS971" s="113"/>
      <c r="AT971" s="113"/>
    </row>
    <row r="972" spans="1:46" s="114" customFormat="1" x14ac:dyDescent="0.2">
      <c r="A972" s="113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R972" s="113"/>
      <c r="AS972" s="113"/>
      <c r="AT972" s="113"/>
    </row>
    <row r="973" spans="1:46" s="114" customFormat="1" x14ac:dyDescent="0.2">
      <c r="A973" s="113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R973" s="113"/>
      <c r="AS973" s="113"/>
      <c r="AT973" s="113"/>
    </row>
    <row r="974" spans="1:46" s="114" customFormat="1" x14ac:dyDescent="0.2">
      <c r="A974" s="113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7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  <c r="AR974" s="113"/>
      <c r="AS974" s="113"/>
      <c r="AT974" s="113"/>
    </row>
    <row r="975" spans="1:46" s="114" customFormat="1" x14ac:dyDescent="0.2">
      <c r="A975" s="113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R975" s="113"/>
      <c r="AS975" s="113"/>
      <c r="AT975" s="113"/>
    </row>
    <row r="976" spans="1:46" s="114" customFormat="1" x14ac:dyDescent="0.2">
      <c r="A976" s="113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R976" s="113"/>
      <c r="AS976" s="113"/>
      <c r="AT976" s="113"/>
    </row>
    <row r="977" spans="1:46" s="114" customFormat="1" x14ac:dyDescent="0.2">
      <c r="A977" s="113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R977" s="113"/>
      <c r="AS977" s="113"/>
      <c r="AT977" s="113"/>
    </row>
    <row r="978" spans="1:46" s="114" customFormat="1" x14ac:dyDescent="0.2">
      <c r="A978" s="113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R978" s="113"/>
      <c r="AS978" s="113"/>
      <c r="AT978" s="113"/>
    </row>
    <row r="979" spans="1:46" s="114" customFormat="1" x14ac:dyDescent="0.2">
      <c r="A979" s="113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R979" s="113"/>
      <c r="AS979" s="113"/>
      <c r="AT979" s="113"/>
    </row>
    <row r="980" spans="1:46" s="114" customFormat="1" x14ac:dyDescent="0.2">
      <c r="A980" s="113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R980" s="113"/>
      <c r="AS980" s="113"/>
      <c r="AT980" s="113"/>
    </row>
    <row r="981" spans="1:46" s="114" customFormat="1" x14ac:dyDescent="0.2">
      <c r="A981" s="113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R981" s="113"/>
      <c r="AS981" s="113"/>
      <c r="AT981" s="113"/>
    </row>
    <row r="982" spans="1:46" s="114" customFormat="1" x14ac:dyDescent="0.2">
      <c r="A982" s="113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R982" s="113"/>
      <c r="AS982" s="113"/>
      <c r="AT982" s="113"/>
    </row>
    <row r="983" spans="1:46" s="114" customFormat="1" x14ac:dyDescent="0.2">
      <c r="A983" s="113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R983" s="113"/>
      <c r="AS983" s="113"/>
      <c r="AT983" s="113"/>
    </row>
    <row r="984" spans="1:46" s="114" customFormat="1" x14ac:dyDescent="0.2">
      <c r="A984" s="113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R984" s="113"/>
      <c r="AS984" s="113"/>
      <c r="AT984" s="113"/>
    </row>
    <row r="985" spans="1:46" s="114" customFormat="1" x14ac:dyDescent="0.2">
      <c r="A985" s="113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R985" s="113"/>
      <c r="AS985" s="113"/>
      <c r="AT985" s="113"/>
    </row>
    <row r="986" spans="1:46" s="114" customFormat="1" x14ac:dyDescent="0.2">
      <c r="A986" s="113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R986" s="113"/>
      <c r="AS986" s="113"/>
      <c r="AT986" s="113"/>
    </row>
    <row r="987" spans="1:46" s="114" customFormat="1" x14ac:dyDescent="0.2">
      <c r="A987" s="113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R987" s="113"/>
      <c r="AS987" s="113"/>
      <c r="AT987" s="113"/>
    </row>
    <row r="988" spans="1:46" s="114" customFormat="1" x14ac:dyDescent="0.2">
      <c r="A988" s="113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R988" s="113"/>
      <c r="AS988" s="113"/>
      <c r="AT988" s="113"/>
    </row>
    <row r="989" spans="1:46" s="114" customFormat="1" x14ac:dyDescent="0.2">
      <c r="A989" s="113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R989" s="113"/>
      <c r="AS989" s="113"/>
      <c r="AT989" s="113"/>
    </row>
    <row r="990" spans="1:46" s="114" customFormat="1" x14ac:dyDescent="0.2">
      <c r="A990" s="113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R990" s="113"/>
      <c r="AS990" s="113"/>
      <c r="AT990" s="113"/>
    </row>
    <row r="991" spans="1:46" s="114" customFormat="1" x14ac:dyDescent="0.2">
      <c r="A991" s="113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R991" s="113"/>
      <c r="AS991" s="113"/>
      <c r="AT991" s="113"/>
    </row>
    <row r="992" spans="1:46" s="114" customFormat="1" x14ac:dyDescent="0.2">
      <c r="A992" s="113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R992" s="113"/>
      <c r="AS992" s="113"/>
      <c r="AT992" s="113"/>
    </row>
    <row r="993" spans="1:46" s="114" customFormat="1" x14ac:dyDescent="0.2">
      <c r="A993" s="113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R993" s="113"/>
      <c r="AS993" s="113"/>
      <c r="AT993" s="113"/>
    </row>
    <row r="994" spans="1:46" s="114" customFormat="1" x14ac:dyDescent="0.2">
      <c r="A994" s="113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7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  <c r="AR994" s="113"/>
      <c r="AS994" s="113"/>
      <c r="AT994" s="113"/>
    </row>
    <row r="995" spans="1:46" s="114" customFormat="1" x14ac:dyDescent="0.2">
      <c r="A995" s="113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R995" s="113"/>
      <c r="AS995" s="113"/>
      <c r="AT995" s="113"/>
    </row>
    <row r="996" spans="1:46" s="114" customFormat="1" x14ac:dyDescent="0.2">
      <c r="A996" s="113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7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R996" s="113"/>
      <c r="AS996" s="113"/>
      <c r="AT996" s="113"/>
    </row>
    <row r="997" spans="1:46" s="114" customFormat="1" x14ac:dyDescent="0.2">
      <c r="A997" s="113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R997" s="113"/>
      <c r="AS997" s="113"/>
      <c r="AT997" s="113"/>
    </row>
    <row r="998" spans="1:46" s="114" customFormat="1" x14ac:dyDescent="0.2">
      <c r="A998" s="113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7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  <c r="AR998" s="113"/>
      <c r="AS998" s="113"/>
      <c r="AT998" s="113"/>
    </row>
    <row r="999" spans="1:46" s="114" customFormat="1" x14ac:dyDescent="0.2">
      <c r="A999" s="113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R999" s="113"/>
      <c r="AS999" s="113"/>
      <c r="AT999" s="113"/>
    </row>
    <row r="1000" spans="1:46" s="114" customFormat="1" x14ac:dyDescent="0.2">
      <c r="A1000" s="113"/>
      <c r="B1000" s="120"/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7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  <c r="AR1000" s="113"/>
      <c r="AS1000" s="113"/>
      <c r="AT1000" s="113"/>
    </row>
    <row r="1001" spans="1:46" s="114" customFormat="1" x14ac:dyDescent="0.2">
      <c r="A1001" s="113"/>
      <c r="B1001" s="120"/>
      <c r="C1001" s="120"/>
      <c r="D1001" s="120"/>
      <c r="E1001" s="120"/>
      <c r="F1001" s="120"/>
      <c r="G1001" s="120"/>
      <c r="H1001" s="120"/>
      <c r="I1001" s="120"/>
      <c r="J1001" s="120"/>
      <c r="K1001" s="120"/>
      <c r="L1001" s="120"/>
      <c r="M1001" s="120"/>
      <c r="N1001" s="120"/>
      <c r="O1001" s="120"/>
      <c r="P1001" s="120"/>
      <c r="Q1001" s="120"/>
      <c r="R1001" s="120"/>
      <c r="S1001" s="120"/>
      <c r="T1001" s="120"/>
      <c r="U1001" s="120"/>
      <c r="V1001" s="120"/>
      <c r="W1001" s="120"/>
      <c r="X1001" s="120"/>
      <c r="Y1001" s="127"/>
      <c r="Z1001" s="127"/>
      <c r="AA1001" s="127"/>
      <c r="AB1001" s="127"/>
      <c r="AC1001" s="127"/>
      <c r="AD1001" s="127"/>
      <c r="AE1001" s="127"/>
      <c r="AF1001" s="127"/>
      <c r="AG1001" s="127"/>
      <c r="AH1001" s="127"/>
      <c r="AI1001" s="127"/>
      <c r="AJ1001" s="127"/>
      <c r="AK1001" s="127"/>
      <c r="AL1001" s="127"/>
      <c r="AM1001" s="127"/>
      <c r="AN1001" s="127"/>
      <c r="AO1001" s="127"/>
      <c r="AP1001" s="127"/>
      <c r="AR1001" s="113"/>
      <c r="AS1001" s="113"/>
      <c r="AT1001" s="113"/>
    </row>
    <row r="1002" spans="1:46" s="114" customFormat="1" x14ac:dyDescent="0.2">
      <c r="A1002" s="113"/>
      <c r="B1002" s="120"/>
      <c r="C1002" s="120"/>
      <c r="D1002" s="120"/>
      <c r="E1002" s="120"/>
      <c r="F1002" s="120"/>
      <c r="G1002" s="120"/>
      <c r="H1002" s="120"/>
      <c r="I1002" s="120"/>
      <c r="J1002" s="120"/>
      <c r="K1002" s="120"/>
      <c r="L1002" s="120"/>
      <c r="M1002" s="120"/>
      <c r="N1002" s="120"/>
      <c r="O1002" s="120"/>
      <c r="P1002" s="120"/>
      <c r="Q1002" s="120"/>
      <c r="R1002" s="120"/>
      <c r="S1002" s="120"/>
      <c r="T1002" s="120"/>
      <c r="U1002" s="120"/>
      <c r="V1002" s="120"/>
      <c r="W1002" s="120"/>
      <c r="X1002" s="120"/>
      <c r="Y1002" s="127"/>
      <c r="Z1002" s="127"/>
      <c r="AA1002" s="127"/>
      <c r="AB1002" s="127"/>
      <c r="AC1002" s="127"/>
      <c r="AD1002" s="127"/>
      <c r="AE1002" s="127"/>
      <c r="AF1002" s="127"/>
      <c r="AG1002" s="127"/>
      <c r="AH1002" s="127"/>
      <c r="AI1002" s="127"/>
      <c r="AJ1002" s="127"/>
      <c r="AK1002" s="127"/>
      <c r="AL1002" s="127"/>
      <c r="AM1002" s="127"/>
      <c r="AN1002" s="127"/>
      <c r="AO1002" s="127"/>
      <c r="AP1002" s="127"/>
      <c r="AR1002" s="113"/>
      <c r="AS1002" s="113"/>
      <c r="AT1002" s="113"/>
    </row>
    <row r="1003" spans="1:46" s="114" customFormat="1" x14ac:dyDescent="0.2">
      <c r="A1003" s="113"/>
      <c r="B1003" s="120"/>
      <c r="C1003" s="120"/>
      <c r="D1003" s="120"/>
      <c r="E1003" s="120"/>
      <c r="F1003" s="120"/>
      <c r="G1003" s="120"/>
      <c r="H1003" s="120"/>
      <c r="I1003" s="120"/>
      <c r="J1003" s="120"/>
      <c r="K1003" s="120"/>
      <c r="L1003" s="120"/>
      <c r="M1003" s="120"/>
      <c r="N1003" s="120"/>
      <c r="O1003" s="120"/>
      <c r="P1003" s="120"/>
      <c r="Q1003" s="120"/>
      <c r="R1003" s="120"/>
      <c r="S1003" s="120"/>
      <c r="T1003" s="120"/>
      <c r="U1003" s="120"/>
      <c r="V1003" s="120"/>
      <c r="W1003" s="120"/>
      <c r="X1003" s="120"/>
      <c r="Y1003" s="127"/>
      <c r="Z1003" s="127"/>
      <c r="AA1003" s="127"/>
      <c r="AB1003" s="127"/>
      <c r="AC1003" s="127"/>
      <c r="AD1003" s="127"/>
      <c r="AE1003" s="127"/>
      <c r="AF1003" s="127"/>
      <c r="AG1003" s="127"/>
      <c r="AH1003" s="127"/>
      <c r="AI1003" s="127"/>
      <c r="AJ1003" s="127"/>
      <c r="AK1003" s="127"/>
      <c r="AL1003" s="127"/>
      <c r="AM1003" s="127"/>
      <c r="AN1003" s="127"/>
      <c r="AO1003" s="127"/>
      <c r="AP1003" s="127"/>
      <c r="AR1003" s="113"/>
      <c r="AS1003" s="113"/>
      <c r="AT1003" s="113"/>
    </row>
    <row r="1004" spans="1:46" s="114" customFormat="1" x14ac:dyDescent="0.2">
      <c r="A1004" s="113"/>
      <c r="B1004" s="120"/>
      <c r="C1004" s="120"/>
      <c r="D1004" s="120"/>
      <c r="E1004" s="120"/>
      <c r="F1004" s="120"/>
      <c r="G1004" s="120"/>
      <c r="H1004" s="120"/>
      <c r="I1004" s="120"/>
      <c r="J1004" s="120"/>
      <c r="K1004" s="120"/>
      <c r="L1004" s="120"/>
      <c r="M1004" s="120"/>
      <c r="N1004" s="120"/>
      <c r="O1004" s="120"/>
      <c r="P1004" s="120"/>
      <c r="Q1004" s="120"/>
      <c r="R1004" s="120"/>
      <c r="S1004" s="120"/>
      <c r="T1004" s="120"/>
      <c r="U1004" s="120"/>
      <c r="V1004" s="120"/>
      <c r="W1004" s="120"/>
      <c r="X1004" s="120"/>
      <c r="Y1004" s="127"/>
      <c r="Z1004" s="127"/>
      <c r="AA1004" s="127"/>
      <c r="AB1004" s="127"/>
      <c r="AC1004" s="127"/>
      <c r="AD1004" s="127"/>
      <c r="AE1004" s="127"/>
      <c r="AF1004" s="127"/>
      <c r="AG1004" s="127"/>
      <c r="AH1004" s="127"/>
      <c r="AI1004" s="127"/>
      <c r="AJ1004" s="127"/>
      <c r="AK1004" s="127"/>
      <c r="AL1004" s="127"/>
      <c r="AM1004" s="127"/>
      <c r="AN1004" s="127"/>
      <c r="AO1004" s="127"/>
      <c r="AP1004" s="127"/>
      <c r="AR1004" s="113"/>
      <c r="AS1004" s="113"/>
      <c r="AT1004" s="113"/>
    </row>
    <row r="1005" spans="1:46" s="114" customFormat="1" x14ac:dyDescent="0.2">
      <c r="A1005" s="113"/>
      <c r="B1005" s="120"/>
      <c r="C1005" s="120"/>
      <c r="D1005" s="120"/>
      <c r="E1005" s="120"/>
      <c r="F1005" s="120"/>
      <c r="G1005" s="120"/>
      <c r="H1005" s="120"/>
      <c r="I1005" s="120"/>
      <c r="J1005" s="120"/>
      <c r="K1005" s="120"/>
      <c r="L1005" s="120"/>
      <c r="M1005" s="120"/>
      <c r="N1005" s="120"/>
      <c r="O1005" s="120"/>
      <c r="P1005" s="120"/>
      <c r="Q1005" s="120"/>
      <c r="R1005" s="120"/>
      <c r="S1005" s="120"/>
      <c r="T1005" s="120"/>
      <c r="U1005" s="120"/>
      <c r="V1005" s="120"/>
      <c r="W1005" s="120"/>
      <c r="X1005" s="120"/>
      <c r="Y1005" s="127"/>
      <c r="Z1005" s="127"/>
      <c r="AA1005" s="127"/>
      <c r="AB1005" s="127"/>
      <c r="AC1005" s="127"/>
      <c r="AD1005" s="127"/>
      <c r="AE1005" s="127"/>
      <c r="AF1005" s="127"/>
      <c r="AG1005" s="127"/>
      <c r="AH1005" s="127"/>
      <c r="AI1005" s="127"/>
      <c r="AJ1005" s="127"/>
      <c r="AK1005" s="127"/>
      <c r="AL1005" s="127"/>
      <c r="AM1005" s="127"/>
      <c r="AN1005" s="127"/>
      <c r="AO1005" s="127"/>
      <c r="AP1005" s="127"/>
      <c r="AR1005" s="113"/>
      <c r="AS1005" s="113"/>
      <c r="AT1005" s="113"/>
    </row>
    <row r="1006" spans="1:46" s="114" customFormat="1" x14ac:dyDescent="0.2">
      <c r="A1006" s="113"/>
      <c r="B1006" s="120"/>
      <c r="C1006" s="120"/>
      <c r="D1006" s="120"/>
      <c r="E1006" s="120"/>
      <c r="F1006" s="120"/>
      <c r="G1006" s="120"/>
      <c r="H1006" s="120"/>
      <c r="I1006" s="120"/>
      <c r="J1006" s="120"/>
      <c r="K1006" s="120"/>
      <c r="L1006" s="120"/>
      <c r="M1006" s="120"/>
      <c r="N1006" s="120"/>
      <c r="O1006" s="120"/>
      <c r="P1006" s="120"/>
      <c r="Q1006" s="120"/>
      <c r="R1006" s="120"/>
      <c r="S1006" s="120"/>
      <c r="T1006" s="120"/>
      <c r="U1006" s="120"/>
      <c r="V1006" s="120"/>
      <c r="W1006" s="120"/>
      <c r="X1006" s="120"/>
      <c r="Y1006" s="127"/>
      <c r="Z1006" s="127"/>
      <c r="AA1006" s="127"/>
      <c r="AB1006" s="127"/>
      <c r="AC1006" s="127"/>
      <c r="AD1006" s="127"/>
      <c r="AE1006" s="127"/>
      <c r="AF1006" s="127"/>
      <c r="AG1006" s="127"/>
      <c r="AH1006" s="127"/>
      <c r="AI1006" s="127"/>
      <c r="AJ1006" s="127"/>
      <c r="AK1006" s="127"/>
      <c r="AL1006" s="127"/>
      <c r="AM1006" s="127"/>
      <c r="AN1006" s="127"/>
      <c r="AO1006" s="127"/>
      <c r="AP1006" s="127"/>
      <c r="AR1006" s="113"/>
      <c r="AS1006" s="113"/>
      <c r="AT1006" s="113"/>
    </row>
    <row r="1007" spans="1:46" s="114" customFormat="1" x14ac:dyDescent="0.2">
      <c r="A1007" s="113"/>
      <c r="B1007" s="120"/>
      <c r="C1007" s="120"/>
      <c r="D1007" s="120"/>
      <c r="E1007" s="120"/>
      <c r="F1007" s="120"/>
      <c r="G1007" s="120"/>
      <c r="H1007" s="120"/>
      <c r="I1007" s="120"/>
      <c r="J1007" s="120"/>
      <c r="K1007" s="120"/>
      <c r="L1007" s="120"/>
      <c r="M1007" s="120"/>
      <c r="N1007" s="120"/>
      <c r="O1007" s="120"/>
      <c r="P1007" s="120"/>
      <c r="Q1007" s="120"/>
      <c r="R1007" s="120"/>
      <c r="S1007" s="120"/>
      <c r="T1007" s="120"/>
      <c r="U1007" s="120"/>
      <c r="V1007" s="120"/>
      <c r="W1007" s="120"/>
      <c r="X1007" s="120"/>
      <c r="Y1007" s="127"/>
      <c r="Z1007" s="127"/>
      <c r="AA1007" s="127"/>
      <c r="AB1007" s="127"/>
      <c r="AC1007" s="127"/>
      <c r="AD1007" s="127"/>
      <c r="AE1007" s="127"/>
      <c r="AF1007" s="127"/>
      <c r="AG1007" s="127"/>
      <c r="AH1007" s="127"/>
      <c r="AI1007" s="127"/>
      <c r="AJ1007" s="127"/>
      <c r="AK1007" s="127"/>
      <c r="AL1007" s="127"/>
      <c r="AM1007" s="127"/>
      <c r="AN1007" s="127"/>
      <c r="AO1007" s="127"/>
      <c r="AP1007" s="127"/>
      <c r="AR1007" s="113"/>
      <c r="AS1007" s="113"/>
      <c r="AT1007" s="113"/>
    </row>
    <row r="1008" spans="1:46" s="114" customFormat="1" x14ac:dyDescent="0.2">
      <c r="A1008" s="113"/>
      <c r="B1008" s="120"/>
      <c r="C1008" s="120"/>
      <c r="D1008" s="120"/>
      <c r="E1008" s="120"/>
      <c r="F1008" s="120"/>
      <c r="G1008" s="120"/>
      <c r="H1008" s="120"/>
      <c r="I1008" s="120"/>
      <c r="J1008" s="120"/>
      <c r="K1008" s="120"/>
      <c r="L1008" s="120"/>
      <c r="M1008" s="120"/>
      <c r="N1008" s="120"/>
      <c r="O1008" s="120"/>
      <c r="P1008" s="120"/>
      <c r="Q1008" s="120"/>
      <c r="R1008" s="120"/>
      <c r="S1008" s="120"/>
      <c r="T1008" s="120"/>
      <c r="U1008" s="120"/>
      <c r="V1008" s="120"/>
      <c r="W1008" s="120"/>
      <c r="X1008" s="120"/>
      <c r="Y1008" s="127"/>
      <c r="Z1008" s="127"/>
      <c r="AA1008" s="127"/>
      <c r="AB1008" s="127"/>
      <c r="AC1008" s="127"/>
      <c r="AD1008" s="127"/>
      <c r="AE1008" s="127"/>
      <c r="AF1008" s="127"/>
      <c r="AG1008" s="127"/>
      <c r="AH1008" s="127"/>
      <c r="AI1008" s="127"/>
      <c r="AJ1008" s="127"/>
      <c r="AK1008" s="127"/>
      <c r="AL1008" s="127"/>
      <c r="AM1008" s="127"/>
      <c r="AN1008" s="127"/>
      <c r="AO1008" s="127"/>
      <c r="AP1008" s="127"/>
      <c r="AR1008" s="113"/>
      <c r="AS1008" s="113"/>
      <c r="AT1008" s="113"/>
    </row>
    <row r="1009" spans="1:46" s="114" customFormat="1" x14ac:dyDescent="0.2">
      <c r="A1009" s="113"/>
      <c r="B1009" s="120"/>
      <c r="C1009" s="120"/>
      <c r="D1009" s="120"/>
      <c r="E1009" s="120"/>
      <c r="F1009" s="120"/>
      <c r="G1009" s="120"/>
      <c r="H1009" s="120"/>
      <c r="I1009" s="120"/>
      <c r="J1009" s="120"/>
      <c r="K1009" s="120"/>
      <c r="L1009" s="120"/>
      <c r="M1009" s="120"/>
      <c r="N1009" s="120"/>
      <c r="O1009" s="120"/>
      <c r="P1009" s="120"/>
      <c r="Q1009" s="120"/>
      <c r="R1009" s="120"/>
      <c r="S1009" s="120"/>
      <c r="T1009" s="120"/>
      <c r="U1009" s="120"/>
      <c r="V1009" s="120"/>
      <c r="W1009" s="120"/>
      <c r="X1009" s="120"/>
      <c r="Y1009" s="127"/>
      <c r="Z1009" s="127"/>
      <c r="AA1009" s="127"/>
      <c r="AB1009" s="127"/>
      <c r="AC1009" s="127"/>
      <c r="AD1009" s="127"/>
      <c r="AE1009" s="127"/>
      <c r="AF1009" s="127"/>
      <c r="AG1009" s="127"/>
      <c r="AH1009" s="127"/>
      <c r="AI1009" s="127"/>
      <c r="AJ1009" s="127"/>
      <c r="AK1009" s="127"/>
      <c r="AL1009" s="127"/>
      <c r="AM1009" s="127"/>
      <c r="AN1009" s="127"/>
      <c r="AO1009" s="127"/>
      <c r="AP1009" s="127"/>
      <c r="AR1009" s="113"/>
      <c r="AS1009" s="113"/>
      <c r="AT1009" s="113"/>
    </row>
    <row r="1010" spans="1:46" s="114" customFormat="1" x14ac:dyDescent="0.2">
      <c r="A1010" s="113"/>
      <c r="B1010" s="120"/>
      <c r="C1010" s="120"/>
      <c r="D1010" s="120"/>
      <c r="E1010" s="120"/>
      <c r="F1010" s="120"/>
      <c r="G1010" s="120"/>
      <c r="H1010" s="120"/>
      <c r="I1010" s="120"/>
      <c r="J1010" s="120"/>
      <c r="K1010" s="120"/>
      <c r="L1010" s="120"/>
      <c r="M1010" s="120"/>
      <c r="N1010" s="120"/>
      <c r="O1010" s="120"/>
      <c r="P1010" s="120"/>
      <c r="Q1010" s="120"/>
      <c r="R1010" s="120"/>
      <c r="S1010" s="120"/>
      <c r="T1010" s="120"/>
      <c r="U1010" s="120"/>
      <c r="V1010" s="120"/>
      <c r="W1010" s="120"/>
      <c r="X1010" s="120"/>
      <c r="Y1010" s="127"/>
      <c r="Z1010" s="127"/>
      <c r="AA1010" s="127"/>
      <c r="AB1010" s="127"/>
      <c r="AC1010" s="127"/>
      <c r="AD1010" s="127"/>
      <c r="AE1010" s="127"/>
      <c r="AF1010" s="127"/>
      <c r="AG1010" s="127"/>
      <c r="AH1010" s="127"/>
      <c r="AI1010" s="127"/>
      <c r="AJ1010" s="127"/>
      <c r="AK1010" s="127"/>
      <c r="AL1010" s="127"/>
      <c r="AM1010" s="127"/>
      <c r="AN1010" s="127"/>
      <c r="AO1010" s="127"/>
      <c r="AP1010" s="127"/>
      <c r="AR1010" s="113"/>
      <c r="AS1010" s="113"/>
      <c r="AT1010" s="113"/>
    </row>
    <row r="1011" spans="1:46" s="114" customFormat="1" x14ac:dyDescent="0.2">
      <c r="A1011" s="113"/>
      <c r="B1011" s="120"/>
      <c r="C1011" s="120"/>
      <c r="D1011" s="120"/>
      <c r="E1011" s="120"/>
      <c r="F1011" s="120"/>
      <c r="G1011" s="120"/>
      <c r="H1011" s="120"/>
      <c r="I1011" s="120"/>
      <c r="J1011" s="120"/>
      <c r="K1011" s="120"/>
      <c r="L1011" s="120"/>
      <c r="M1011" s="120"/>
      <c r="N1011" s="120"/>
      <c r="O1011" s="120"/>
      <c r="P1011" s="120"/>
      <c r="Q1011" s="120"/>
      <c r="R1011" s="120"/>
      <c r="S1011" s="120"/>
      <c r="T1011" s="120"/>
      <c r="U1011" s="120"/>
      <c r="V1011" s="120"/>
      <c r="W1011" s="120"/>
      <c r="X1011" s="120"/>
      <c r="Y1011" s="127"/>
      <c r="Z1011" s="127"/>
      <c r="AA1011" s="127"/>
      <c r="AB1011" s="127"/>
      <c r="AC1011" s="127"/>
      <c r="AD1011" s="127"/>
      <c r="AE1011" s="127"/>
      <c r="AF1011" s="127"/>
      <c r="AG1011" s="127"/>
      <c r="AH1011" s="127"/>
      <c r="AI1011" s="127"/>
      <c r="AJ1011" s="127"/>
      <c r="AK1011" s="127"/>
      <c r="AL1011" s="127"/>
      <c r="AM1011" s="127"/>
      <c r="AN1011" s="127"/>
      <c r="AO1011" s="127"/>
      <c r="AP1011" s="127"/>
      <c r="AR1011" s="113"/>
      <c r="AS1011" s="113"/>
      <c r="AT1011" s="113"/>
    </row>
    <row r="1012" spans="1:46" s="114" customFormat="1" x14ac:dyDescent="0.2">
      <c r="A1012" s="113"/>
      <c r="B1012" s="120"/>
      <c r="C1012" s="120"/>
      <c r="D1012" s="120"/>
      <c r="E1012" s="120"/>
      <c r="F1012" s="120"/>
      <c r="G1012" s="120"/>
      <c r="H1012" s="120"/>
      <c r="I1012" s="120"/>
      <c r="J1012" s="120"/>
      <c r="K1012" s="120"/>
      <c r="L1012" s="120"/>
      <c r="M1012" s="120"/>
      <c r="N1012" s="120"/>
      <c r="O1012" s="120"/>
      <c r="P1012" s="120"/>
      <c r="Q1012" s="120"/>
      <c r="R1012" s="120"/>
      <c r="S1012" s="120"/>
      <c r="T1012" s="120"/>
      <c r="U1012" s="120"/>
      <c r="V1012" s="120"/>
      <c r="W1012" s="120"/>
      <c r="X1012" s="120"/>
      <c r="Y1012" s="127"/>
      <c r="Z1012" s="127"/>
      <c r="AA1012" s="127"/>
      <c r="AB1012" s="127"/>
      <c r="AC1012" s="127"/>
      <c r="AD1012" s="127"/>
      <c r="AE1012" s="127"/>
      <c r="AF1012" s="127"/>
      <c r="AG1012" s="127"/>
      <c r="AH1012" s="127"/>
      <c r="AI1012" s="127"/>
      <c r="AJ1012" s="127"/>
      <c r="AK1012" s="127"/>
      <c r="AL1012" s="127"/>
      <c r="AM1012" s="127"/>
      <c r="AN1012" s="127"/>
      <c r="AO1012" s="127"/>
      <c r="AP1012" s="127"/>
      <c r="AR1012" s="113"/>
      <c r="AS1012" s="113"/>
      <c r="AT1012" s="113"/>
    </row>
    <row r="1013" spans="1:46" s="114" customFormat="1" x14ac:dyDescent="0.2">
      <c r="A1013" s="113"/>
      <c r="B1013" s="120"/>
      <c r="C1013" s="120"/>
      <c r="D1013" s="120"/>
      <c r="E1013" s="120"/>
      <c r="F1013" s="120"/>
      <c r="G1013" s="120"/>
      <c r="H1013" s="120"/>
      <c r="I1013" s="120"/>
      <c r="J1013" s="120"/>
      <c r="K1013" s="120"/>
      <c r="L1013" s="120"/>
      <c r="M1013" s="120"/>
      <c r="N1013" s="120"/>
      <c r="O1013" s="120"/>
      <c r="P1013" s="120"/>
      <c r="Q1013" s="120"/>
      <c r="R1013" s="120"/>
      <c r="S1013" s="120"/>
      <c r="T1013" s="120"/>
      <c r="U1013" s="120"/>
      <c r="V1013" s="120"/>
      <c r="W1013" s="120"/>
      <c r="X1013" s="120"/>
      <c r="Y1013" s="127"/>
      <c r="Z1013" s="127"/>
      <c r="AA1013" s="127"/>
      <c r="AB1013" s="127"/>
      <c r="AC1013" s="127"/>
      <c r="AD1013" s="127"/>
      <c r="AE1013" s="127"/>
      <c r="AF1013" s="127"/>
      <c r="AG1013" s="127"/>
      <c r="AH1013" s="127"/>
      <c r="AI1013" s="127"/>
      <c r="AJ1013" s="127"/>
      <c r="AK1013" s="127"/>
      <c r="AL1013" s="127"/>
      <c r="AM1013" s="127"/>
      <c r="AN1013" s="127"/>
      <c r="AO1013" s="127"/>
      <c r="AP1013" s="127"/>
      <c r="AR1013" s="113"/>
      <c r="AS1013" s="113"/>
      <c r="AT1013" s="113"/>
    </row>
    <row r="1014" spans="1:46" s="114" customFormat="1" x14ac:dyDescent="0.2">
      <c r="A1014" s="113"/>
      <c r="B1014" s="120"/>
      <c r="C1014" s="120"/>
      <c r="D1014" s="120"/>
      <c r="E1014" s="120"/>
      <c r="F1014" s="120"/>
      <c r="G1014" s="120"/>
      <c r="H1014" s="120"/>
      <c r="I1014" s="120"/>
      <c r="J1014" s="120"/>
      <c r="K1014" s="120"/>
      <c r="L1014" s="120"/>
      <c r="M1014" s="120"/>
      <c r="N1014" s="120"/>
      <c r="O1014" s="120"/>
      <c r="P1014" s="120"/>
      <c r="Q1014" s="120"/>
      <c r="R1014" s="120"/>
      <c r="S1014" s="120"/>
      <c r="T1014" s="120"/>
      <c r="U1014" s="120"/>
      <c r="V1014" s="120"/>
      <c r="W1014" s="120"/>
      <c r="X1014" s="120"/>
      <c r="Y1014" s="127"/>
      <c r="Z1014" s="127"/>
      <c r="AA1014" s="127"/>
      <c r="AB1014" s="127"/>
      <c r="AC1014" s="127"/>
      <c r="AD1014" s="127"/>
      <c r="AE1014" s="127"/>
      <c r="AF1014" s="127"/>
      <c r="AG1014" s="127"/>
      <c r="AH1014" s="127"/>
      <c r="AI1014" s="127"/>
      <c r="AJ1014" s="127"/>
      <c r="AK1014" s="127"/>
      <c r="AL1014" s="127"/>
      <c r="AM1014" s="127"/>
      <c r="AN1014" s="127"/>
      <c r="AO1014" s="127"/>
      <c r="AP1014" s="127"/>
      <c r="AR1014" s="113"/>
      <c r="AS1014" s="113"/>
      <c r="AT1014" s="113"/>
    </row>
    <row r="1015" spans="1:46" s="114" customFormat="1" x14ac:dyDescent="0.2">
      <c r="A1015" s="113"/>
      <c r="B1015" s="120"/>
      <c r="C1015" s="120"/>
      <c r="D1015" s="120"/>
      <c r="E1015" s="120"/>
      <c r="F1015" s="120"/>
      <c r="G1015" s="120"/>
      <c r="H1015" s="120"/>
      <c r="I1015" s="120"/>
      <c r="J1015" s="120"/>
      <c r="K1015" s="120"/>
      <c r="L1015" s="120"/>
      <c r="M1015" s="120"/>
      <c r="N1015" s="120"/>
      <c r="O1015" s="120"/>
      <c r="P1015" s="120"/>
      <c r="Q1015" s="120"/>
      <c r="R1015" s="120"/>
      <c r="S1015" s="120"/>
      <c r="T1015" s="120"/>
      <c r="U1015" s="120"/>
      <c r="V1015" s="120"/>
      <c r="W1015" s="120"/>
      <c r="X1015" s="120"/>
      <c r="Y1015" s="127"/>
      <c r="Z1015" s="127"/>
      <c r="AA1015" s="127"/>
      <c r="AB1015" s="127"/>
      <c r="AC1015" s="127"/>
      <c r="AD1015" s="127"/>
      <c r="AE1015" s="127"/>
      <c r="AF1015" s="127"/>
      <c r="AG1015" s="127"/>
      <c r="AH1015" s="127"/>
      <c r="AI1015" s="127"/>
      <c r="AJ1015" s="127"/>
      <c r="AK1015" s="127"/>
      <c r="AL1015" s="127"/>
      <c r="AM1015" s="127"/>
      <c r="AN1015" s="127"/>
      <c r="AO1015" s="127"/>
      <c r="AP1015" s="127"/>
      <c r="AR1015" s="113"/>
      <c r="AS1015" s="113"/>
      <c r="AT1015" s="113"/>
    </row>
    <row r="1016" spans="1:46" s="114" customFormat="1" x14ac:dyDescent="0.2">
      <c r="A1016" s="113"/>
      <c r="B1016" s="120"/>
      <c r="C1016" s="120"/>
      <c r="D1016" s="120"/>
      <c r="E1016" s="120"/>
      <c r="F1016" s="120"/>
      <c r="G1016" s="120"/>
      <c r="H1016" s="120"/>
      <c r="I1016" s="120"/>
      <c r="J1016" s="120"/>
      <c r="K1016" s="120"/>
      <c r="L1016" s="120"/>
      <c r="M1016" s="120"/>
      <c r="N1016" s="120"/>
      <c r="O1016" s="120"/>
      <c r="P1016" s="120"/>
      <c r="Q1016" s="120"/>
      <c r="R1016" s="120"/>
      <c r="S1016" s="120"/>
      <c r="T1016" s="120"/>
      <c r="U1016" s="120"/>
      <c r="V1016" s="120"/>
      <c r="W1016" s="120"/>
      <c r="X1016" s="120"/>
      <c r="Y1016" s="127"/>
      <c r="Z1016" s="127"/>
      <c r="AA1016" s="127"/>
      <c r="AB1016" s="127"/>
      <c r="AC1016" s="127"/>
      <c r="AD1016" s="127"/>
      <c r="AE1016" s="127"/>
      <c r="AF1016" s="127"/>
      <c r="AG1016" s="127"/>
      <c r="AH1016" s="127"/>
      <c r="AI1016" s="127"/>
      <c r="AJ1016" s="127"/>
      <c r="AK1016" s="127"/>
      <c r="AL1016" s="127"/>
      <c r="AM1016" s="127"/>
      <c r="AN1016" s="127"/>
      <c r="AO1016" s="127"/>
      <c r="AP1016" s="127"/>
      <c r="AR1016" s="113"/>
      <c r="AS1016" s="113"/>
      <c r="AT1016" s="113"/>
    </row>
    <row r="1017" spans="1:46" s="114" customFormat="1" x14ac:dyDescent="0.2">
      <c r="A1017" s="113"/>
      <c r="B1017" s="120"/>
      <c r="C1017" s="120"/>
      <c r="D1017" s="120"/>
      <c r="E1017" s="120"/>
      <c r="F1017" s="120"/>
      <c r="G1017" s="120"/>
      <c r="H1017" s="120"/>
      <c r="I1017" s="120"/>
      <c r="J1017" s="120"/>
      <c r="K1017" s="120"/>
      <c r="L1017" s="120"/>
      <c r="M1017" s="120"/>
      <c r="N1017" s="120"/>
      <c r="O1017" s="120"/>
      <c r="P1017" s="120"/>
      <c r="Q1017" s="120"/>
      <c r="R1017" s="120"/>
      <c r="S1017" s="120"/>
      <c r="T1017" s="120"/>
      <c r="U1017" s="120"/>
      <c r="V1017" s="120"/>
      <c r="W1017" s="120"/>
      <c r="X1017" s="120"/>
      <c r="Y1017" s="127"/>
      <c r="Z1017" s="127"/>
      <c r="AA1017" s="127"/>
      <c r="AB1017" s="127"/>
      <c r="AC1017" s="127"/>
      <c r="AD1017" s="127"/>
      <c r="AE1017" s="127"/>
      <c r="AF1017" s="127"/>
      <c r="AG1017" s="127"/>
      <c r="AH1017" s="127"/>
      <c r="AI1017" s="127"/>
      <c r="AJ1017" s="127"/>
      <c r="AK1017" s="127"/>
      <c r="AL1017" s="127"/>
      <c r="AM1017" s="127"/>
      <c r="AN1017" s="127"/>
      <c r="AO1017" s="127"/>
      <c r="AP1017" s="127"/>
      <c r="AR1017" s="113"/>
      <c r="AS1017" s="113"/>
      <c r="AT1017" s="113"/>
    </row>
    <row r="1018" spans="1:46" s="114" customFormat="1" x14ac:dyDescent="0.2">
      <c r="A1018" s="113"/>
      <c r="B1018" s="120"/>
      <c r="C1018" s="120"/>
      <c r="D1018" s="120"/>
      <c r="E1018" s="120"/>
      <c r="F1018" s="120"/>
      <c r="G1018" s="120"/>
      <c r="H1018" s="120"/>
      <c r="I1018" s="120"/>
      <c r="J1018" s="120"/>
      <c r="K1018" s="120"/>
      <c r="L1018" s="120"/>
      <c r="M1018" s="120"/>
      <c r="N1018" s="120"/>
      <c r="O1018" s="120"/>
      <c r="P1018" s="120"/>
      <c r="Q1018" s="120"/>
      <c r="R1018" s="120"/>
      <c r="S1018" s="120"/>
      <c r="T1018" s="120"/>
      <c r="U1018" s="120"/>
      <c r="V1018" s="120"/>
      <c r="W1018" s="120"/>
      <c r="X1018" s="120"/>
      <c r="Y1018" s="127"/>
      <c r="Z1018" s="127"/>
      <c r="AA1018" s="127"/>
      <c r="AB1018" s="127"/>
      <c r="AC1018" s="127"/>
      <c r="AD1018" s="127"/>
      <c r="AE1018" s="127"/>
      <c r="AF1018" s="127"/>
      <c r="AG1018" s="127"/>
      <c r="AH1018" s="127"/>
      <c r="AI1018" s="127"/>
      <c r="AJ1018" s="127"/>
      <c r="AK1018" s="127"/>
      <c r="AL1018" s="127"/>
      <c r="AM1018" s="127"/>
      <c r="AN1018" s="127"/>
      <c r="AO1018" s="127"/>
      <c r="AP1018" s="127"/>
      <c r="AR1018" s="113"/>
      <c r="AS1018" s="113"/>
      <c r="AT1018" s="113"/>
    </row>
    <row r="1019" spans="1:46" s="114" customFormat="1" x14ac:dyDescent="0.2">
      <c r="A1019" s="113"/>
      <c r="B1019" s="120"/>
      <c r="C1019" s="120"/>
      <c r="D1019" s="120"/>
      <c r="E1019" s="120"/>
      <c r="F1019" s="120"/>
      <c r="G1019" s="120"/>
      <c r="H1019" s="120"/>
      <c r="I1019" s="120"/>
      <c r="J1019" s="120"/>
      <c r="K1019" s="120"/>
      <c r="L1019" s="120"/>
      <c r="M1019" s="120"/>
      <c r="N1019" s="120"/>
      <c r="O1019" s="120"/>
      <c r="P1019" s="120"/>
      <c r="Q1019" s="120"/>
      <c r="R1019" s="120"/>
      <c r="S1019" s="120"/>
      <c r="T1019" s="120"/>
      <c r="U1019" s="120"/>
      <c r="V1019" s="120"/>
      <c r="W1019" s="120"/>
      <c r="X1019" s="120"/>
      <c r="Y1019" s="127"/>
      <c r="Z1019" s="127"/>
      <c r="AA1019" s="127"/>
      <c r="AB1019" s="127"/>
      <c r="AC1019" s="127"/>
      <c r="AD1019" s="127"/>
      <c r="AE1019" s="127"/>
      <c r="AF1019" s="127"/>
      <c r="AG1019" s="127"/>
      <c r="AH1019" s="127"/>
      <c r="AI1019" s="127"/>
      <c r="AJ1019" s="127"/>
      <c r="AK1019" s="127"/>
      <c r="AL1019" s="127"/>
      <c r="AM1019" s="127"/>
      <c r="AN1019" s="127"/>
      <c r="AO1019" s="127"/>
      <c r="AP1019" s="127"/>
      <c r="AR1019" s="113"/>
      <c r="AS1019" s="113"/>
      <c r="AT1019" s="113"/>
    </row>
    <row r="1020" spans="1:46" s="114" customFormat="1" x14ac:dyDescent="0.2">
      <c r="A1020" s="113"/>
      <c r="B1020" s="120"/>
      <c r="C1020" s="120"/>
      <c r="D1020" s="120"/>
      <c r="E1020" s="120"/>
      <c r="F1020" s="120"/>
      <c r="G1020" s="120"/>
      <c r="H1020" s="120"/>
      <c r="I1020" s="120"/>
      <c r="J1020" s="120"/>
      <c r="K1020" s="120"/>
      <c r="L1020" s="120"/>
      <c r="M1020" s="120"/>
      <c r="N1020" s="120"/>
      <c r="O1020" s="120"/>
      <c r="P1020" s="120"/>
      <c r="Q1020" s="120"/>
      <c r="R1020" s="120"/>
      <c r="S1020" s="120"/>
      <c r="T1020" s="120"/>
      <c r="U1020" s="120"/>
      <c r="V1020" s="120"/>
      <c r="W1020" s="120"/>
      <c r="X1020" s="120"/>
      <c r="Y1020" s="127"/>
      <c r="Z1020" s="127"/>
      <c r="AA1020" s="127"/>
      <c r="AB1020" s="127"/>
      <c r="AC1020" s="127"/>
      <c r="AD1020" s="127"/>
      <c r="AE1020" s="127"/>
      <c r="AF1020" s="127"/>
      <c r="AG1020" s="127"/>
      <c r="AH1020" s="127"/>
      <c r="AI1020" s="127"/>
      <c r="AJ1020" s="127"/>
      <c r="AK1020" s="127"/>
      <c r="AL1020" s="127"/>
      <c r="AM1020" s="127"/>
      <c r="AN1020" s="127"/>
      <c r="AO1020" s="127"/>
      <c r="AP1020" s="127"/>
      <c r="AR1020" s="113"/>
      <c r="AS1020" s="113"/>
      <c r="AT1020" s="113"/>
    </row>
    <row r="1021" spans="1:46" s="114" customFormat="1" x14ac:dyDescent="0.2">
      <c r="A1021" s="113"/>
      <c r="B1021" s="120"/>
      <c r="C1021" s="120"/>
      <c r="D1021" s="120"/>
      <c r="E1021" s="120"/>
      <c r="F1021" s="120"/>
      <c r="G1021" s="120"/>
      <c r="H1021" s="120"/>
      <c r="I1021" s="120"/>
      <c r="J1021" s="120"/>
      <c r="K1021" s="120"/>
      <c r="L1021" s="120"/>
      <c r="M1021" s="120"/>
      <c r="N1021" s="120"/>
      <c r="O1021" s="120"/>
      <c r="P1021" s="120"/>
      <c r="Q1021" s="120"/>
      <c r="R1021" s="120"/>
      <c r="S1021" s="120"/>
      <c r="T1021" s="120"/>
      <c r="U1021" s="120"/>
      <c r="V1021" s="120"/>
      <c r="W1021" s="120"/>
      <c r="X1021" s="120"/>
      <c r="Y1021" s="127"/>
      <c r="Z1021" s="127"/>
      <c r="AA1021" s="127"/>
      <c r="AB1021" s="127"/>
      <c r="AC1021" s="127"/>
      <c r="AD1021" s="127"/>
      <c r="AE1021" s="127"/>
      <c r="AF1021" s="127"/>
      <c r="AG1021" s="127"/>
      <c r="AH1021" s="127"/>
      <c r="AI1021" s="127"/>
      <c r="AJ1021" s="127"/>
      <c r="AK1021" s="127"/>
      <c r="AL1021" s="127"/>
      <c r="AM1021" s="127"/>
      <c r="AN1021" s="127"/>
      <c r="AO1021" s="127"/>
      <c r="AP1021" s="127"/>
      <c r="AR1021" s="113"/>
      <c r="AS1021" s="113"/>
      <c r="AT1021" s="113"/>
    </row>
    <row r="1022" spans="1:46" s="114" customFormat="1" x14ac:dyDescent="0.2">
      <c r="A1022" s="113"/>
      <c r="B1022" s="120"/>
      <c r="C1022" s="120"/>
      <c r="D1022" s="120"/>
      <c r="E1022" s="120"/>
      <c r="F1022" s="120"/>
      <c r="G1022" s="120"/>
      <c r="H1022" s="120"/>
      <c r="I1022" s="120"/>
      <c r="J1022" s="120"/>
      <c r="K1022" s="120"/>
      <c r="L1022" s="120"/>
      <c r="M1022" s="120"/>
      <c r="N1022" s="120"/>
      <c r="O1022" s="120"/>
      <c r="P1022" s="120"/>
      <c r="Q1022" s="120"/>
      <c r="R1022" s="120"/>
      <c r="S1022" s="120"/>
      <c r="T1022" s="120"/>
      <c r="U1022" s="120"/>
      <c r="V1022" s="120"/>
      <c r="W1022" s="120"/>
      <c r="X1022" s="120"/>
      <c r="Y1022" s="127"/>
      <c r="Z1022" s="127"/>
      <c r="AA1022" s="127"/>
      <c r="AB1022" s="127"/>
      <c r="AC1022" s="127"/>
      <c r="AD1022" s="127"/>
      <c r="AE1022" s="127"/>
      <c r="AF1022" s="127"/>
      <c r="AG1022" s="127"/>
      <c r="AH1022" s="127"/>
      <c r="AI1022" s="127"/>
      <c r="AJ1022" s="127"/>
      <c r="AK1022" s="127"/>
      <c r="AL1022" s="127"/>
      <c r="AM1022" s="127"/>
      <c r="AN1022" s="127"/>
      <c r="AO1022" s="127"/>
      <c r="AP1022" s="127"/>
      <c r="AR1022" s="113"/>
      <c r="AS1022" s="113"/>
      <c r="AT1022" s="113"/>
    </row>
    <row r="1023" spans="1:46" s="114" customFormat="1" x14ac:dyDescent="0.2">
      <c r="A1023" s="113"/>
      <c r="B1023" s="120"/>
      <c r="C1023" s="120"/>
      <c r="D1023" s="120"/>
      <c r="E1023" s="120"/>
      <c r="F1023" s="120"/>
      <c r="G1023" s="120"/>
      <c r="H1023" s="120"/>
      <c r="I1023" s="120"/>
      <c r="J1023" s="120"/>
      <c r="K1023" s="120"/>
      <c r="L1023" s="120"/>
      <c r="M1023" s="120"/>
      <c r="N1023" s="120"/>
      <c r="O1023" s="120"/>
      <c r="P1023" s="120"/>
      <c r="Q1023" s="120"/>
      <c r="R1023" s="120"/>
      <c r="S1023" s="120"/>
      <c r="T1023" s="120"/>
      <c r="U1023" s="120"/>
      <c r="V1023" s="120"/>
      <c r="W1023" s="120"/>
      <c r="X1023" s="120"/>
      <c r="Y1023" s="127"/>
      <c r="Z1023" s="127"/>
      <c r="AA1023" s="127"/>
      <c r="AB1023" s="127"/>
      <c r="AC1023" s="127"/>
      <c r="AD1023" s="127"/>
      <c r="AE1023" s="127"/>
      <c r="AF1023" s="127"/>
      <c r="AG1023" s="127"/>
      <c r="AH1023" s="127"/>
      <c r="AI1023" s="127"/>
      <c r="AJ1023" s="127"/>
      <c r="AK1023" s="127"/>
      <c r="AL1023" s="127"/>
      <c r="AM1023" s="127"/>
      <c r="AN1023" s="127"/>
      <c r="AO1023" s="127"/>
      <c r="AP1023" s="127"/>
      <c r="AR1023" s="113"/>
      <c r="AS1023" s="113"/>
      <c r="AT1023" s="113"/>
    </row>
    <row r="1024" spans="1:46" s="114" customFormat="1" x14ac:dyDescent="0.2">
      <c r="A1024" s="113"/>
      <c r="B1024" s="120"/>
      <c r="C1024" s="120"/>
      <c r="D1024" s="120"/>
      <c r="E1024" s="120"/>
      <c r="F1024" s="120"/>
      <c r="G1024" s="120"/>
      <c r="H1024" s="120"/>
      <c r="I1024" s="120"/>
      <c r="J1024" s="120"/>
      <c r="K1024" s="120"/>
      <c r="L1024" s="120"/>
      <c r="M1024" s="120"/>
      <c r="N1024" s="120"/>
      <c r="O1024" s="120"/>
      <c r="P1024" s="120"/>
      <c r="Q1024" s="120"/>
      <c r="R1024" s="120"/>
      <c r="S1024" s="120"/>
      <c r="T1024" s="120"/>
      <c r="U1024" s="120"/>
      <c r="V1024" s="120"/>
      <c r="W1024" s="120"/>
      <c r="X1024" s="120"/>
      <c r="Y1024" s="127"/>
      <c r="Z1024" s="127"/>
      <c r="AA1024" s="127"/>
      <c r="AB1024" s="127"/>
      <c r="AC1024" s="127"/>
      <c r="AD1024" s="127"/>
      <c r="AE1024" s="127"/>
      <c r="AF1024" s="127"/>
      <c r="AG1024" s="127"/>
      <c r="AH1024" s="127"/>
      <c r="AI1024" s="127"/>
      <c r="AJ1024" s="127"/>
      <c r="AK1024" s="127"/>
      <c r="AL1024" s="127"/>
      <c r="AM1024" s="127"/>
      <c r="AN1024" s="127"/>
      <c r="AO1024" s="127"/>
      <c r="AP1024" s="127"/>
      <c r="AR1024" s="113"/>
      <c r="AS1024" s="113"/>
      <c r="AT1024" s="113"/>
    </row>
    <row r="1025" spans="1:46" s="114" customFormat="1" x14ac:dyDescent="0.2">
      <c r="A1025" s="113"/>
      <c r="B1025" s="120"/>
      <c r="C1025" s="120"/>
      <c r="D1025" s="120"/>
      <c r="E1025" s="120"/>
      <c r="F1025" s="120"/>
      <c r="G1025" s="120"/>
      <c r="H1025" s="120"/>
      <c r="I1025" s="120"/>
      <c r="J1025" s="120"/>
      <c r="K1025" s="120"/>
      <c r="L1025" s="120"/>
      <c r="M1025" s="120"/>
      <c r="N1025" s="120"/>
      <c r="O1025" s="120"/>
      <c r="P1025" s="120"/>
      <c r="Q1025" s="120"/>
      <c r="R1025" s="120"/>
      <c r="S1025" s="120"/>
      <c r="T1025" s="120"/>
      <c r="U1025" s="120"/>
      <c r="V1025" s="120"/>
      <c r="W1025" s="120"/>
      <c r="X1025" s="120"/>
      <c r="Y1025" s="127"/>
      <c r="Z1025" s="127"/>
      <c r="AA1025" s="127"/>
      <c r="AB1025" s="127"/>
      <c r="AC1025" s="127"/>
      <c r="AD1025" s="127"/>
      <c r="AE1025" s="127"/>
      <c r="AF1025" s="127"/>
      <c r="AG1025" s="127"/>
      <c r="AH1025" s="127"/>
      <c r="AI1025" s="127"/>
      <c r="AJ1025" s="127"/>
      <c r="AK1025" s="127"/>
      <c r="AL1025" s="127"/>
      <c r="AM1025" s="127"/>
      <c r="AN1025" s="127"/>
      <c r="AO1025" s="127"/>
      <c r="AP1025" s="127"/>
      <c r="AR1025" s="113"/>
      <c r="AS1025" s="113"/>
      <c r="AT1025" s="113"/>
    </row>
    <row r="1026" spans="1:46" s="114" customFormat="1" x14ac:dyDescent="0.2">
      <c r="A1026" s="113"/>
      <c r="B1026" s="120"/>
      <c r="C1026" s="120"/>
      <c r="D1026" s="120"/>
      <c r="E1026" s="120"/>
      <c r="F1026" s="120"/>
      <c r="G1026" s="120"/>
      <c r="H1026" s="120"/>
      <c r="I1026" s="120"/>
      <c r="J1026" s="120"/>
      <c r="K1026" s="120"/>
      <c r="L1026" s="120"/>
      <c r="M1026" s="120"/>
      <c r="N1026" s="120"/>
      <c r="O1026" s="120"/>
      <c r="P1026" s="120"/>
      <c r="Q1026" s="120"/>
      <c r="R1026" s="120"/>
      <c r="S1026" s="120"/>
      <c r="T1026" s="120"/>
      <c r="U1026" s="120"/>
      <c r="V1026" s="120"/>
      <c r="W1026" s="120"/>
      <c r="X1026" s="120"/>
      <c r="Y1026" s="127"/>
      <c r="Z1026" s="127"/>
      <c r="AA1026" s="127"/>
      <c r="AB1026" s="127"/>
      <c r="AC1026" s="127"/>
      <c r="AD1026" s="127"/>
      <c r="AE1026" s="127"/>
      <c r="AF1026" s="127"/>
      <c r="AG1026" s="127"/>
      <c r="AH1026" s="127"/>
      <c r="AI1026" s="127"/>
      <c r="AJ1026" s="127"/>
      <c r="AK1026" s="127"/>
      <c r="AL1026" s="127"/>
      <c r="AM1026" s="127"/>
      <c r="AN1026" s="127"/>
      <c r="AO1026" s="127"/>
      <c r="AP1026" s="127"/>
      <c r="AR1026" s="113"/>
      <c r="AS1026" s="113"/>
      <c r="AT1026" s="113"/>
    </row>
    <row r="1027" spans="1:46" s="114" customFormat="1" x14ac:dyDescent="0.2">
      <c r="A1027" s="113"/>
      <c r="B1027" s="120"/>
      <c r="C1027" s="120"/>
      <c r="D1027" s="120"/>
      <c r="E1027" s="120"/>
      <c r="F1027" s="120"/>
      <c r="G1027" s="120"/>
      <c r="H1027" s="120"/>
      <c r="I1027" s="120"/>
      <c r="J1027" s="120"/>
      <c r="K1027" s="120"/>
      <c r="L1027" s="120"/>
      <c r="M1027" s="120"/>
      <c r="N1027" s="120"/>
      <c r="O1027" s="120"/>
      <c r="P1027" s="120"/>
      <c r="Q1027" s="120"/>
      <c r="R1027" s="120"/>
      <c r="S1027" s="120"/>
      <c r="T1027" s="120"/>
      <c r="U1027" s="120"/>
      <c r="V1027" s="120"/>
      <c r="W1027" s="120"/>
      <c r="X1027" s="120"/>
      <c r="Y1027" s="127"/>
      <c r="Z1027" s="127"/>
      <c r="AA1027" s="127"/>
      <c r="AB1027" s="127"/>
      <c r="AC1027" s="127"/>
      <c r="AD1027" s="127"/>
      <c r="AE1027" s="127"/>
      <c r="AF1027" s="127"/>
      <c r="AG1027" s="127"/>
      <c r="AH1027" s="127"/>
      <c r="AI1027" s="127"/>
      <c r="AJ1027" s="127"/>
      <c r="AK1027" s="127"/>
      <c r="AL1027" s="127"/>
      <c r="AM1027" s="127"/>
      <c r="AN1027" s="127"/>
      <c r="AO1027" s="127"/>
      <c r="AP1027" s="127"/>
      <c r="AR1027" s="113"/>
      <c r="AS1027" s="113"/>
      <c r="AT1027" s="113"/>
    </row>
    <row r="1028" spans="1:46" s="114" customFormat="1" x14ac:dyDescent="0.2">
      <c r="A1028" s="113"/>
      <c r="B1028" s="120"/>
      <c r="C1028" s="120"/>
      <c r="D1028" s="120"/>
      <c r="E1028" s="120"/>
      <c r="F1028" s="120"/>
      <c r="G1028" s="120"/>
      <c r="H1028" s="120"/>
      <c r="I1028" s="120"/>
      <c r="J1028" s="120"/>
      <c r="K1028" s="120"/>
      <c r="L1028" s="120"/>
      <c r="M1028" s="120"/>
      <c r="N1028" s="120"/>
      <c r="O1028" s="120"/>
      <c r="P1028" s="120"/>
      <c r="Q1028" s="120"/>
      <c r="R1028" s="120"/>
      <c r="S1028" s="120"/>
      <c r="T1028" s="120"/>
      <c r="U1028" s="120"/>
      <c r="V1028" s="120"/>
      <c r="W1028" s="120"/>
      <c r="X1028" s="120"/>
      <c r="Y1028" s="127"/>
      <c r="Z1028" s="127"/>
      <c r="AA1028" s="127"/>
      <c r="AB1028" s="127"/>
      <c r="AC1028" s="127"/>
      <c r="AD1028" s="127"/>
      <c r="AE1028" s="127"/>
      <c r="AF1028" s="127"/>
      <c r="AG1028" s="127"/>
      <c r="AH1028" s="127"/>
      <c r="AI1028" s="127"/>
      <c r="AJ1028" s="127"/>
      <c r="AK1028" s="127"/>
      <c r="AL1028" s="127"/>
      <c r="AM1028" s="127"/>
      <c r="AN1028" s="127"/>
      <c r="AO1028" s="127"/>
      <c r="AP1028" s="127"/>
      <c r="AR1028" s="113"/>
      <c r="AS1028" s="113"/>
      <c r="AT1028" s="113"/>
    </row>
    <row r="1029" spans="1:46" s="114" customFormat="1" x14ac:dyDescent="0.2">
      <c r="A1029" s="113"/>
      <c r="B1029" s="120"/>
      <c r="C1029" s="120"/>
      <c r="D1029" s="120"/>
      <c r="E1029" s="120"/>
      <c r="F1029" s="120"/>
      <c r="G1029" s="120"/>
      <c r="H1029" s="120"/>
      <c r="I1029" s="120"/>
      <c r="J1029" s="120"/>
      <c r="K1029" s="120"/>
      <c r="L1029" s="120"/>
      <c r="M1029" s="120"/>
      <c r="N1029" s="120"/>
      <c r="O1029" s="120"/>
      <c r="P1029" s="120"/>
      <c r="Q1029" s="120"/>
      <c r="R1029" s="120"/>
      <c r="S1029" s="120"/>
      <c r="T1029" s="120"/>
      <c r="U1029" s="120"/>
      <c r="V1029" s="120"/>
      <c r="W1029" s="120"/>
      <c r="X1029" s="120"/>
      <c r="Y1029" s="127"/>
      <c r="Z1029" s="127"/>
      <c r="AA1029" s="127"/>
      <c r="AB1029" s="127"/>
      <c r="AC1029" s="127"/>
      <c r="AD1029" s="127"/>
      <c r="AE1029" s="127"/>
      <c r="AF1029" s="127"/>
      <c r="AG1029" s="127"/>
      <c r="AH1029" s="127"/>
      <c r="AI1029" s="127"/>
      <c r="AJ1029" s="127"/>
      <c r="AK1029" s="127"/>
      <c r="AL1029" s="127"/>
      <c r="AM1029" s="127"/>
      <c r="AN1029" s="127"/>
      <c r="AO1029" s="127"/>
      <c r="AP1029" s="127"/>
      <c r="AR1029" s="113"/>
      <c r="AS1029" s="113"/>
      <c r="AT1029" s="113"/>
    </row>
    <row r="1030" spans="1:46" s="114" customFormat="1" x14ac:dyDescent="0.2">
      <c r="A1030" s="113"/>
      <c r="B1030" s="120"/>
      <c r="C1030" s="120"/>
      <c r="D1030" s="120"/>
      <c r="E1030" s="120"/>
      <c r="F1030" s="120"/>
      <c r="G1030" s="120"/>
      <c r="H1030" s="120"/>
      <c r="I1030" s="120"/>
      <c r="J1030" s="120"/>
      <c r="K1030" s="120"/>
      <c r="L1030" s="120"/>
      <c r="M1030" s="120"/>
      <c r="N1030" s="120"/>
      <c r="O1030" s="120"/>
      <c r="P1030" s="120"/>
      <c r="Q1030" s="120"/>
      <c r="R1030" s="120"/>
      <c r="S1030" s="120"/>
      <c r="T1030" s="120"/>
      <c r="U1030" s="120"/>
      <c r="V1030" s="120"/>
      <c r="W1030" s="120"/>
      <c r="X1030" s="120"/>
      <c r="Y1030" s="127"/>
      <c r="Z1030" s="127"/>
      <c r="AA1030" s="127"/>
      <c r="AB1030" s="127"/>
      <c r="AC1030" s="127"/>
      <c r="AD1030" s="127"/>
      <c r="AE1030" s="127"/>
      <c r="AF1030" s="127"/>
      <c r="AG1030" s="127"/>
      <c r="AH1030" s="127"/>
      <c r="AI1030" s="127"/>
      <c r="AJ1030" s="127"/>
      <c r="AK1030" s="127"/>
      <c r="AL1030" s="127"/>
      <c r="AM1030" s="127"/>
      <c r="AN1030" s="127"/>
      <c r="AO1030" s="127"/>
      <c r="AP1030" s="127"/>
      <c r="AR1030" s="113"/>
      <c r="AS1030" s="113"/>
      <c r="AT1030" s="113"/>
    </row>
    <row r="1031" spans="1:46" s="114" customFormat="1" x14ac:dyDescent="0.2">
      <c r="A1031" s="113"/>
      <c r="B1031" s="120"/>
      <c r="C1031" s="120"/>
      <c r="D1031" s="120"/>
      <c r="E1031" s="120"/>
      <c r="F1031" s="120"/>
      <c r="G1031" s="120"/>
      <c r="H1031" s="120"/>
      <c r="I1031" s="120"/>
      <c r="J1031" s="120"/>
      <c r="K1031" s="120"/>
      <c r="L1031" s="120"/>
      <c r="M1031" s="120"/>
      <c r="N1031" s="120"/>
      <c r="O1031" s="120"/>
      <c r="P1031" s="120"/>
      <c r="Q1031" s="120"/>
      <c r="R1031" s="120"/>
      <c r="S1031" s="120"/>
      <c r="T1031" s="120"/>
      <c r="U1031" s="120"/>
      <c r="V1031" s="120"/>
      <c r="W1031" s="120"/>
      <c r="X1031" s="120"/>
      <c r="Y1031" s="127"/>
      <c r="Z1031" s="127"/>
      <c r="AA1031" s="127"/>
      <c r="AB1031" s="127"/>
      <c r="AC1031" s="127"/>
      <c r="AD1031" s="127"/>
      <c r="AE1031" s="127"/>
      <c r="AF1031" s="127"/>
      <c r="AG1031" s="127"/>
      <c r="AH1031" s="127"/>
      <c r="AI1031" s="127"/>
      <c r="AJ1031" s="127"/>
      <c r="AK1031" s="127"/>
      <c r="AL1031" s="127"/>
      <c r="AM1031" s="127"/>
      <c r="AN1031" s="127"/>
      <c r="AO1031" s="127"/>
      <c r="AP1031" s="127"/>
      <c r="AR1031" s="113"/>
      <c r="AS1031" s="113"/>
      <c r="AT1031" s="113"/>
    </row>
    <row r="1032" spans="1:46" s="114" customFormat="1" x14ac:dyDescent="0.2">
      <c r="A1032" s="113"/>
      <c r="B1032" s="120"/>
      <c r="C1032" s="120"/>
      <c r="D1032" s="120"/>
      <c r="E1032" s="120"/>
      <c r="F1032" s="120"/>
      <c r="G1032" s="120"/>
      <c r="H1032" s="120"/>
      <c r="I1032" s="120"/>
      <c r="J1032" s="120"/>
      <c r="K1032" s="120"/>
      <c r="L1032" s="120"/>
      <c r="M1032" s="120"/>
      <c r="N1032" s="120"/>
      <c r="O1032" s="120"/>
      <c r="P1032" s="120"/>
      <c r="Q1032" s="120"/>
      <c r="R1032" s="120"/>
      <c r="S1032" s="120"/>
      <c r="T1032" s="120"/>
      <c r="U1032" s="120"/>
      <c r="V1032" s="120"/>
      <c r="W1032" s="120"/>
      <c r="X1032" s="120"/>
      <c r="Y1032" s="127"/>
      <c r="Z1032" s="127"/>
      <c r="AA1032" s="127"/>
      <c r="AB1032" s="127"/>
      <c r="AC1032" s="127"/>
      <c r="AD1032" s="127"/>
      <c r="AE1032" s="127"/>
      <c r="AF1032" s="127"/>
      <c r="AG1032" s="127"/>
      <c r="AH1032" s="127"/>
      <c r="AI1032" s="127"/>
      <c r="AJ1032" s="127"/>
      <c r="AK1032" s="127"/>
      <c r="AL1032" s="127"/>
      <c r="AM1032" s="127"/>
      <c r="AN1032" s="127"/>
      <c r="AO1032" s="127"/>
      <c r="AP1032" s="127"/>
      <c r="AR1032" s="113"/>
      <c r="AS1032" s="113"/>
      <c r="AT1032" s="113"/>
    </row>
    <row r="1033" spans="1:46" s="114" customFormat="1" x14ac:dyDescent="0.2">
      <c r="A1033" s="113"/>
      <c r="B1033" s="120"/>
      <c r="C1033" s="120"/>
      <c r="D1033" s="120"/>
      <c r="E1033" s="120"/>
      <c r="F1033" s="120"/>
      <c r="G1033" s="120"/>
      <c r="H1033" s="120"/>
      <c r="I1033" s="120"/>
      <c r="J1033" s="120"/>
      <c r="K1033" s="120"/>
      <c r="L1033" s="120"/>
      <c r="M1033" s="120"/>
      <c r="N1033" s="120"/>
      <c r="O1033" s="120"/>
      <c r="P1033" s="120"/>
      <c r="Q1033" s="120"/>
      <c r="R1033" s="120"/>
      <c r="S1033" s="120"/>
      <c r="T1033" s="120"/>
      <c r="U1033" s="120"/>
      <c r="V1033" s="120"/>
      <c r="W1033" s="120"/>
      <c r="X1033" s="120"/>
      <c r="Y1033" s="127"/>
      <c r="Z1033" s="127"/>
      <c r="AA1033" s="127"/>
      <c r="AB1033" s="127"/>
      <c r="AC1033" s="127"/>
      <c r="AD1033" s="127"/>
      <c r="AE1033" s="127"/>
      <c r="AF1033" s="127"/>
      <c r="AG1033" s="127"/>
      <c r="AH1033" s="127"/>
      <c r="AI1033" s="127"/>
      <c r="AJ1033" s="127"/>
      <c r="AK1033" s="127"/>
      <c r="AL1033" s="127"/>
      <c r="AM1033" s="127"/>
      <c r="AN1033" s="127"/>
      <c r="AO1033" s="127"/>
      <c r="AP1033" s="127"/>
      <c r="AR1033" s="113"/>
      <c r="AS1033" s="113"/>
      <c r="AT1033" s="113"/>
    </row>
    <row r="1034" spans="1:46" s="114" customFormat="1" x14ac:dyDescent="0.2">
      <c r="A1034" s="113"/>
      <c r="B1034" s="120"/>
      <c r="C1034" s="120"/>
      <c r="D1034" s="120"/>
      <c r="E1034" s="120"/>
      <c r="F1034" s="120"/>
      <c r="G1034" s="120"/>
      <c r="H1034" s="120"/>
      <c r="I1034" s="120"/>
      <c r="J1034" s="120"/>
      <c r="K1034" s="120"/>
      <c r="L1034" s="120"/>
      <c r="M1034" s="120"/>
      <c r="N1034" s="120"/>
      <c r="O1034" s="120"/>
      <c r="P1034" s="120"/>
      <c r="Q1034" s="120"/>
      <c r="R1034" s="120"/>
      <c r="S1034" s="120"/>
      <c r="T1034" s="120"/>
      <c r="U1034" s="120"/>
      <c r="V1034" s="120"/>
      <c r="W1034" s="120"/>
      <c r="X1034" s="120"/>
      <c r="Y1034" s="127"/>
      <c r="Z1034" s="127"/>
      <c r="AA1034" s="127"/>
      <c r="AB1034" s="127"/>
      <c r="AC1034" s="127"/>
      <c r="AD1034" s="127"/>
      <c r="AE1034" s="127"/>
      <c r="AF1034" s="127"/>
      <c r="AG1034" s="127"/>
      <c r="AH1034" s="127"/>
      <c r="AI1034" s="127"/>
      <c r="AJ1034" s="127"/>
      <c r="AK1034" s="127"/>
      <c r="AL1034" s="127"/>
      <c r="AM1034" s="127"/>
      <c r="AN1034" s="127"/>
      <c r="AO1034" s="127"/>
      <c r="AP1034" s="127"/>
      <c r="AR1034" s="113"/>
      <c r="AS1034" s="113"/>
      <c r="AT1034" s="113"/>
    </row>
    <row r="1035" spans="1:46" s="114" customFormat="1" x14ac:dyDescent="0.2">
      <c r="A1035" s="113"/>
      <c r="B1035" s="120"/>
      <c r="C1035" s="120"/>
      <c r="D1035" s="120"/>
      <c r="E1035" s="120"/>
      <c r="F1035" s="120"/>
      <c r="G1035" s="120"/>
      <c r="H1035" s="120"/>
      <c r="I1035" s="120"/>
      <c r="J1035" s="120"/>
      <c r="K1035" s="120"/>
      <c r="L1035" s="120"/>
      <c r="M1035" s="120"/>
      <c r="N1035" s="120"/>
      <c r="O1035" s="120"/>
      <c r="P1035" s="120"/>
      <c r="Q1035" s="120"/>
      <c r="R1035" s="120"/>
      <c r="S1035" s="120"/>
      <c r="T1035" s="120"/>
      <c r="U1035" s="120"/>
      <c r="V1035" s="120"/>
      <c r="W1035" s="120"/>
      <c r="X1035" s="120"/>
      <c r="Y1035" s="127"/>
      <c r="Z1035" s="127"/>
      <c r="AA1035" s="127"/>
      <c r="AB1035" s="127"/>
      <c r="AC1035" s="127"/>
      <c r="AD1035" s="127"/>
      <c r="AE1035" s="127"/>
      <c r="AF1035" s="127"/>
      <c r="AG1035" s="127"/>
      <c r="AH1035" s="127"/>
      <c r="AI1035" s="127"/>
      <c r="AJ1035" s="127"/>
      <c r="AK1035" s="127"/>
      <c r="AL1035" s="127"/>
      <c r="AM1035" s="127"/>
      <c r="AN1035" s="127"/>
      <c r="AO1035" s="127"/>
      <c r="AP1035" s="127"/>
      <c r="AR1035" s="113"/>
      <c r="AS1035" s="113"/>
      <c r="AT1035" s="113"/>
    </row>
    <row r="1036" spans="1:46" s="114" customFormat="1" x14ac:dyDescent="0.2">
      <c r="A1036" s="113"/>
      <c r="B1036" s="120"/>
      <c r="C1036" s="120"/>
      <c r="D1036" s="120"/>
      <c r="E1036" s="120"/>
      <c r="F1036" s="120"/>
      <c r="G1036" s="120"/>
      <c r="H1036" s="120"/>
      <c r="I1036" s="120"/>
      <c r="J1036" s="120"/>
      <c r="K1036" s="120"/>
      <c r="L1036" s="120"/>
      <c r="M1036" s="120"/>
      <c r="N1036" s="120"/>
      <c r="O1036" s="120"/>
      <c r="P1036" s="120"/>
      <c r="Q1036" s="120"/>
      <c r="R1036" s="120"/>
      <c r="S1036" s="120"/>
      <c r="T1036" s="120"/>
      <c r="U1036" s="120"/>
      <c r="V1036" s="120"/>
      <c r="W1036" s="120"/>
      <c r="X1036" s="120"/>
      <c r="Y1036" s="127"/>
      <c r="Z1036" s="127"/>
      <c r="AA1036" s="127"/>
      <c r="AB1036" s="127"/>
      <c r="AC1036" s="127"/>
      <c r="AD1036" s="127"/>
      <c r="AE1036" s="127"/>
      <c r="AF1036" s="127"/>
      <c r="AG1036" s="127"/>
      <c r="AH1036" s="127"/>
      <c r="AI1036" s="127"/>
      <c r="AJ1036" s="127"/>
      <c r="AK1036" s="127"/>
      <c r="AL1036" s="127"/>
      <c r="AM1036" s="127"/>
      <c r="AN1036" s="127"/>
      <c r="AO1036" s="127"/>
      <c r="AP1036" s="127"/>
      <c r="AR1036" s="113"/>
      <c r="AS1036" s="113"/>
      <c r="AT1036" s="113"/>
    </row>
    <row r="1037" spans="1:46" s="114" customFormat="1" x14ac:dyDescent="0.2">
      <c r="A1037" s="113"/>
      <c r="B1037" s="120"/>
      <c r="C1037" s="120"/>
      <c r="D1037" s="120"/>
      <c r="E1037" s="120"/>
      <c r="F1037" s="120"/>
      <c r="G1037" s="120"/>
      <c r="H1037" s="120"/>
      <c r="I1037" s="120"/>
      <c r="J1037" s="120"/>
      <c r="K1037" s="120"/>
      <c r="L1037" s="120"/>
      <c r="M1037" s="120"/>
      <c r="N1037" s="120"/>
      <c r="O1037" s="120"/>
      <c r="P1037" s="120"/>
      <c r="Q1037" s="120"/>
      <c r="R1037" s="120"/>
      <c r="S1037" s="120"/>
      <c r="T1037" s="120"/>
      <c r="U1037" s="120"/>
      <c r="V1037" s="120"/>
      <c r="W1037" s="120"/>
      <c r="X1037" s="120"/>
      <c r="Y1037" s="127"/>
      <c r="Z1037" s="127"/>
      <c r="AA1037" s="127"/>
      <c r="AB1037" s="127"/>
      <c r="AC1037" s="127"/>
      <c r="AD1037" s="127"/>
      <c r="AE1037" s="127"/>
      <c r="AF1037" s="127"/>
      <c r="AG1037" s="127"/>
      <c r="AH1037" s="127"/>
      <c r="AI1037" s="127"/>
      <c r="AJ1037" s="127"/>
      <c r="AK1037" s="127"/>
      <c r="AL1037" s="127"/>
      <c r="AM1037" s="127"/>
      <c r="AN1037" s="127"/>
      <c r="AO1037" s="127"/>
      <c r="AP1037" s="127"/>
      <c r="AR1037" s="113"/>
      <c r="AS1037" s="113"/>
      <c r="AT1037" s="113"/>
    </row>
    <row r="1038" spans="1:46" s="114" customFormat="1" x14ac:dyDescent="0.2">
      <c r="A1038" s="113"/>
      <c r="B1038" s="120"/>
      <c r="C1038" s="120"/>
      <c r="D1038" s="120"/>
      <c r="E1038" s="120"/>
      <c r="F1038" s="120"/>
      <c r="G1038" s="120"/>
      <c r="H1038" s="120"/>
      <c r="I1038" s="120"/>
      <c r="J1038" s="120"/>
      <c r="K1038" s="120"/>
      <c r="L1038" s="120"/>
      <c r="M1038" s="120"/>
      <c r="N1038" s="120"/>
      <c r="O1038" s="120"/>
      <c r="P1038" s="120"/>
      <c r="Q1038" s="120"/>
      <c r="R1038" s="120"/>
      <c r="S1038" s="120"/>
      <c r="T1038" s="120"/>
      <c r="U1038" s="120"/>
      <c r="V1038" s="120"/>
      <c r="W1038" s="120"/>
      <c r="X1038" s="120"/>
      <c r="Y1038" s="127"/>
      <c r="Z1038" s="127"/>
      <c r="AA1038" s="127"/>
      <c r="AB1038" s="127"/>
      <c r="AC1038" s="127"/>
      <c r="AD1038" s="127"/>
      <c r="AE1038" s="127"/>
      <c r="AF1038" s="127"/>
      <c r="AG1038" s="127"/>
      <c r="AH1038" s="127"/>
      <c r="AI1038" s="127"/>
      <c r="AJ1038" s="127"/>
      <c r="AK1038" s="127"/>
      <c r="AL1038" s="127"/>
      <c r="AM1038" s="127"/>
      <c r="AN1038" s="127"/>
      <c r="AO1038" s="127"/>
      <c r="AP1038" s="127"/>
      <c r="AR1038" s="113"/>
      <c r="AS1038" s="113"/>
      <c r="AT1038" s="113"/>
    </row>
    <row r="1039" spans="1:46" s="114" customFormat="1" x14ac:dyDescent="0.2">
      <c r="A1039" s="113"/>
      <c r="B1039" s="120"/>
      <c r="C1039" s="120"/>
      <c r="D1039" s="120"/>
      <c r="E1039" s="120"/>
      <c r="F1039" s="120"/>
      <c r="G1039" s="120"/>
      <c r="H1039" s="120"/>
      <c r="I1039" s="120"/>
      <c r="J1039" s="120"/>
      <c r="K1039" s="120"/>
      <c r="L1039" s="120"/>
      <c r="M1039" s="120"/>
      <c r="N1039" s="120"/>
      <c r="O1039" s="120"/>
      <c r="P1039" s="120"/>
      <c r="Q1039" s="120"/>
      <c r="R1039" s="120"/>
      <c r="S1039" s="120"/>
      <c r="T1039" s="120"/>
      <c r="U1039" s="120"/>
      <c r="V1039" s="120"/>
      <c r="W1039" s="120"/>
      <c r="X1039" s="120"/>
      <c r="Y1039" s="127"/>
      <c r="Z1039" s="127"/>
      <c r="AA1039" s="127"/>
      <c r="AB1039" s="127"/>
      <c r="AC1039" s="127"/>
      <c r="AD1039" s="127"/>
      <c r="AE1039" s="127"/>
      <c r="AF1039" s="127"/>
      <c r="AG1039" s="127"/>
      <c r="AH1039" s="127"/>
      <c r="AI1039" s="127"/>
      <c r="AJ1039" s="127"/>
      <c r="AK1039" s="127"/>
      <c r="AL1039" s="127"/>
      <c r="AM1039" s="127"/>
      <c r="AN1039" s="127"/>
      <c r="AO1039" s="127"/>
      <c r="AP1039" s="127"/>
      <c r="AR1039" s="113"/>
      <c r="AS1039" s="113"/>
      <c r="AT1039" s="113"/>
    </row>
    <row r="1040" spans="1:46" s="114" customFormat="1" x14ac:dyDescent="0.2">
      <c r="A1040" s="113"/>
      <c r="B1040" s="120"/>
      <c r="C1040" s="120"/>
      <c r="D1040" s="120"/>
      <c r="E1040" s="120"/>
      <c r="F1040" s="120"/>
      <c r="G1040" s="120"/>
      <c r="H1040" s="120"/>
      <c r="I1040" s="120"/>
      <c r="J1040" s="120"/>
      <c r="K1040" s="120"/>
      <c r="L1040" s="120"/>
      <c r="M1040" s="120"/>
      <c r="N1040" s="120"/>
      <c r="O1040" s="120"/>
      <c r="P1040" s="120"/>
      <c r="Q1040" s="120"/>
      <c r="R1040" s="120"/>
      <c r="S1040" s="120"/>
      <c r="T1040" s="120"/>
      <c r="U1040" s="120"/>
      <c r="V1040" s="120"/>
      <c r="W1040" s="120"/>
      <c r="X1040" s="120"/>
      <c r="Y1040" s="127"/>
      <c r="Z1040" s="127"/>
      <c r="AA1040" s="127"/>
      <c r="AB1040" s="127"/>
      <c r="AC1040" s="127"/>
      <c r="AD1040" s="127"/>
      <c r="AE1040" s="127"/>
      <c r="AF1040" s="127"/>
      <c r="AG1040" s="127"/>
      <c r="AH1040" s="127"/>
      <c r="AI1040" s="127"/>
      <c r="AJ1040" s="127"/>
      <c r="AK1040" s="127"/>
      <c r="AL1040" s="127"/>
      <c r="AM1040" s="127"/>
      <c r="AN1040" s="127"/>
      <c r="AO1040" s="127"/>
      <c r="AP1040" s="127"/>
      <c r="AR1040" s="113"/>
      <c r="AS1040" s="113"/>
      <c r="AT1040" s="113"/>
    </row>
    <row r="1041" spans="1:46" s="114" customFormat="1" x14ac:dyDescent="0.2">
      <c r="A1041" s="113"/>
      <c r="B1041" s="120"/>
      <c r="C1041" s="120"/>
      <c r="D1041" s="120"/>
      <c r="E1041" s="120"/>
      <c r="F1041" s="120"/>
      <c r="G1041" s="120"/>
      <c r="H1041" s="120"/>
      <c r="I1041" s="120"/>
      <c r="J1041" s="120"/>
      <c r="K1041" s="120"/>
      <c r="L1041" s="120"/>
      <c r="M1041" s="120"/>
      <c r="N1041" s="120"/>
      <c r="O1041" s="120"/>
      <c r="P1041" s="120"/>
      <c r="Q1041" s="120"/>
      <c r="R1041" s="120"/>
      <c r="S1041" s="120"/>
      <c r="T1041" s="120"/>
      <c r="U1041" s="120"/>
      <c r="V1041" s="120"/>
      <c r="W1041" s="120"/>
      <c r="X1041" s="120"/>
      <c r="Y1041" s="127"/>
      <c r="Z1041" s="127"/>
      <c r="AA1041" s="127"/>
      <c r="AB1041" s="127"/>
      <c r="AC1041" s="127"/>
      <c r="AD1041" s="127"/>
      <c r="AE1041" s="127"/>
      <c r="AF1041" s="127"/>
      <c r="AG1041" s="127"/>
      <c r="AH1041" s="127"/>
      <c r="AI1041" s="127"/>
      <c r="AJ1041" s="127"/>
      <c r="AK1041" s="127"/>
      <c r="AL1041" s="127"/>
      <c r="AM1041" s="127"/>
      <c r="AN1041" s="127"/>
      <c r="AO1041" s="127"/>
      <c r="AP1041" s="127"/>
      <c r="AR1041" s="113"/>
      <c r="AS1041" s="113"/>
      <c r="AT1041" s="113"/>
    </row>
    <row r="1042" spans="1:46" s="114" customFormat="1" x14ac:dyDescent="0.2">
      <c r="A1042" s="113"/>
      <c r="B1042" s="120"/>
      <c r="C1042" s="120"/>
      <c r="D1042" s="120"/>
      <c r="E1042" s="120"/>
      <c r="F1042" s="120"/>
      <c r="G1042" s="120"/>
      <c r="H1042" s="120"/>
      <c r="I1042" s="120"/>
      <c r="J1042" s="120"/>
      <c r="K1042" s="120"/>
      <c r="L1042" s="120"/>
      <c r="M1042" s="120"/>
      <c r="N1042" s="120"/>
      <c r="O1042" s="120"/>
      <c r="P1042" s="120"/>
      <c r="Q1042" s="120"/>
      <c r="R1042" s="120"/>
      <c r="S1042" s="120"/>
      <c r="T1042" s="120"/>
      <c r="U1042" s="120"/>
      <c r="V1042" s="120"/>
      <c r="W1042" s="120"/>
      <c r="X1042" s="120"/>
      <c r="Y1042" s="127"/>
      <c r="Z1042" s="127"/>
      <c r="AA1042" s="127"/>
      <c r="AB1042" s="127"/>
      <c r="AC1042" s="127"/>
      <c r="AD1042" s="127"/>
      <c r="AE1042" s="127"/>
      <c r="AF1042" s="127"/>
      <c r="AG1042" s="127"/>
      <c r="AH1042" s="127"/>
      <c r="AI1042" s="127"/>
      <c r="AJ1042" s="127"/>
      <c r="AK1042" s="127"/>
      <c r="AL1042" s="127"/>
      <c r="AM1042" s="127"/>
      <c r="AN1042" s="127"/>
      <c r="AO1042" s="127"/>
      <c r="AP1042" s="127"/>
      <c r="AR1042" s="113"/>
      <c r="AS1042" s="113"/>
      <c r="AT1042" s="113"/>
    </row>
    <row r="1043" spans="1:46" s="114" customFormat="1" x14ac:dyDescent="0.2">
      <c r="A1043" s="113"/>
      <c r="B1043" s="120"/>
      <c r="C1043" s="120"/>
      <c r="D1043" s="120"/>
      <c r="E1043" s="120"/>
      <c r="F1043" s="120"/>
      <c r="G1043" s="120"/>
      <c r="H1043" s="120"/>
      <c r="I1043" s="120"/>
      <c r="J1043" s="120"/>
      <c r="K1043" s="120"/>
      <c r="L1043" s="120"/>
      <c r="M1043" s="120"/>
      <c r="N1043" s="120"/>
      <c r="O1043" s="120"/>
      <c r="P1043" s="120"/>
      <c r="Q1043" s="120"/>
      <c r="R1043" s="120"/>
      <c r="S1043" s="120"/>
      <c r="T1043" s="120"/>
      <c r="U1043" s="120"/>
      <c r="V1043" s="120"/>
      <c r="W1043" s="120"/>
      <c r="X1043" s="120"/>
      <c r="Y1043" s="127"/>
      <c r="Z1043" s="127"/>
      <c r="AA1043" s="127"/>
      <c r="AB1043" s="127"/>
      <c r="AC1043" s="127"/>
      <c r="AD1043" s="127"/>
      <c r="AE1043" s="127"/>
      <c r="AF1043" s="127"/>
      <c r="AG1043" s="127"/>
      <c r="AH1043" s="127"/>
      <c r="AI1043" s="127"/>
      <c r="AJ1043" s="127"/>
      <c r="AK1043" s="127"/>
      <c r="AL1043" s="127"/>
      <c r="AM1043" s="127"/>
      <c r="AN1043" s="127"/>
      <c r="AO1043" s="127"/>
      <c r="AP1043" s="127"/>
      <c r="AR1043" s="113"/>
      <c r="AS1043" s="113"/>
      <c r="AT1043" s="113"/>
    </row>
    <row r="1044" spans="1:46" s="114" customFormat="1" x14ac:dyDescent="0.2">
      <c r="A1044" s="113"/>
      <c r="B1044" s="120"/>
      <c r="C1044" s="120"/>
      <c r="D1044" s="120"/>
      <c r="E1044" s="120"/>
      <c r="F1044" s="120"/>
      <c r="G1044" s="120"/>
      <c r="H1044" s="120"/>
      <c r="I1044" s="120"/>
      <c r="J1044" s="120"/>
      <c r="K1044" s="120"/>
      <c r="L1044" s="120"/>
      <c r="M1044" s="120"/>
      <c r="N1044" s="120"/>
      <c r="O1044" s="120"/>
      <c r="P1044" s="120"/>
      <c r="Q1044" s="120"/>
      <c r="R1044" s="120"/>
      <c r="S1044" s="120"/>
      <c r="T1044" s="120"/>
      <c r="U1044" s="120"/>
      <c r="V1044" s="120"/>
      <c r="W1044" s="120"/>
      <c r="X1044" s="120"/>
      <c r="Y1044" s="127"/>
      <c r="Z1044" s="127"/>
      <c r="AA1044" s="127"/>
      <c r="AB1044" s="127"/>
      <c r="AC1044" s="127"/>
      <c r="AD1044" s="127"/>
      <c r="AE1044" s="127"/>
      <c r="AF1044" s="127"/>
      <c r="AG1044" s="127"/>
      <c r="AH1044" s="127"/>
      <c r="AI1044" s="127"/>
      <c r="AJ1044" s="127"/>
      <c r="AK1044" s="127"/>
      <c r="AL1044" s="127"/>
      <c r="AM1044" s="127"/>
      <c r="AN1044" s="127"/>
      <c r="AO1044" s="127"/>
      <c r="AP1044" s="127"/>
      <c r="AR1044" s="113"/>
      <c r="AS1044" s="113"/>
      <c r="AT1044" s="113"/>
    </row>
    <row r="1045" spans="1:46" s="114" customFormat="1" x14ac:dyDescent="0.2">
      <c r="A1045" s="113"/>
      <c r="B1045" s="120"/>
      <c r="C1045" s="120"/>
      <c r="D1045" s="120"/>
      <c r="E1045" s="120"/>
      <c r="F1045" s="120"/>
      <c r="G1045" s="120"/>
      <c r="H1045" s="120"/>
      <c r="I1045" s="120"/>
      <c r="J1045" s="120"/>
      <c r="K1045" s="120"/>
      <c r="L1045" s="120"/>
      <c r="M1045" s="120"/>
      <c r="N1045" s="120"/>
      <c r="O1045" s="120"/>
      <c r="P1045" s="120"/>
      <c r="Q1045" s="120"/>
      <c r="R1045" s="120"/>
      <c r="S1045" s="120"/>
      <c r="T1045" s="120"/>
      <c r="U1045" s="120"/>
      <c r="V1045" s="120"/>
      <c r="W1045" s="120"/>
      <c r="X1045" s="120"/>
      <c r="Y1045" s="127"/>
      <c r="Z1045" s="127"/>
      <c r="AA1045" s="127"/>
      <c r="AB1045" s="127"/>
      <c r="AC1045" s="127"/>
      <c r="AD1045" s="127"/>
      <c r="AE1045" s="127"/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  <c r="AR1045" s="113"/>
      <c r="AS1045" s="113"/>
      <c r="AT1045" s="113"/>
    </row>
    <row r="1046" spans="1:46" s="114" customFormat="1" x14ac:dyDescent="0.2">
      <c r="A1046" s="113"/>
      <c r="B1046" s="120"/>
      <c r="C1046" s="120"/>
      <c r="D1046" s="120"/>
      <c r="E1046" s="120"/>
      <c r="F1046" s="120"/>
      <c r="G1046" s="120"/>
      <c r="H1046" s="120"/>
      <c r="I1046" s="120"/>
      <c r="J1046" s="120"/>
      <c r="K1046" s="120"/>
      <c r="L1046" s="120"/>
      <c r="M1046" s="120"/>
      <c r="N1046" s="120"/>
      <c r="O1046" s="120"/>
      <c r="P1046" s="120"/>
      <c r="Q1046" s="120"/>
      <c r="R1046" s="120"/>
      <c r="S1046" s="120"/>
      <c r="T1046" s="120"/>
      <c r="U1046" s="120"/>
      <c r="V1046" s="120"/>
      <c r="W1046" s="120"/>
      <c r="X1046" s="120"/>
      <c r="Y1046" s="127"/>
      <c r="Z1046" s="127"/>
      <c r="AA1046" s="127"/>
      <c r="AB1046" s="127"/>
      <c r="AC1046" s="127"/>
      <c r="AD1046" s="127"/>
      <c r="AE1046" s="127"/>
      <c r="AF1046" s="127"/>
      <c r="AG1046" s="127"/>
      <c r="AH1046" s="127"/>
      <c r="AI1046" s="127"/>
      <c r="AJ1046" s="127"/>
      <c r="AK1046" s="127"/>
      <c r="AL1046" s="127"/>
      <c r="AM1046" s="127"/>
      <c r="AN1046" s="127"/>
      <c r="AO1046" s="127"/>
      <c r="AP1046" s="127"/>
      <c r="AR1046" s="113"/>
      <c r="AS1046" s="113"/>
      <c r="AT1046" s="113"/>
    </row>
    <row r="1047" spans="1:46" s="114" customFormat="1" x14ac:dyDescent="0.2">
      <c r="A1047" s="113"/>
      <c r="B1047" s="120"/>
      <c r="C1047" s="120"/>
      <c r="D1047" s="120"/>
      <c r="E1047" s="120"/>
      <c r="F1047" s="120"/>
      <c r="G1047" s="120"/>
      <c r="H1047" s="120"/>
      <c r="I1047" s="120"/>
      <c r="J1047" s="120"/>
      <c r="K1047" s="120"/>
      <c r="L1047" s="120"/>
      <c r="M1047" s="120"/>
      <c r="N1047" s="120"/>
      <c r="O1047" s="120"/>
      <c r="P1047" s="120"/>
      <c r="Q1047" s="120"/>
      <c r="R1047" s="120"/>
      <c r="S1047" s="120"/>
      <c r="T1047" s="120"/>
      <c r="U1047" s="120"/>
      <c r="V1047" s="120"/>
      <c r="W1047" s="120"/>
      <c r="X1047" s="120"/>
      <c r="Y1047" s="127"/>
      <c r="Z1047" s="127"/>
      <c r="AA1047" s="127"/>
      <c r="AB1047" s="127"/>
      <c r="AC1047" s="127"/>
      <c r="AD1047" s="127"/>
      <c r="AE1047" s="127"/>
      <c r="AF1047" s="127"/>
      <c r="AG1047" s="127"/>
      <c r="AH1047" s="127"/>
      <c r="AI1047" s="127"/>
      <c r="AJ1047" s="127"/>
      <c r="AK1047" s="127"/>
      <c r="AL1047" s="127"/>
      <c r="AM1047" s="127"/>
      <c r="AN1047" s="127"/>
      <c r="AO1047" s="127"/>
      <c r="AP1047" s="127"/>
      <c r="AR1047" s="113"/>
      <c r="AS1047" s="113"/>
      <c r="AT1047" s="113"/>
    </row>
    <row r="1048" spans="1:46" s="114" customFormat="1" x14ac:dyDescent="0.2">
      <c r="A1048" s="113"/>
      <c r="B1048" s="120"/>
      <c r="C1048" s="120"/>
      <c r="D1048" s="120"/>
      <c r="E1048" s="120"/>
      <c r="F1048" s="120"/>
      <c r="G1048" s="120"/>
      <c r="H1048" s="120"/>
      <c r="I1048" s="120"/>
      <c r="J1048" s="120"/>
      <c r="K1048" s="120"/>
      <c r="L1048" s="120"/>
      <c r="M1048" s="120"/>
      <c r="N1048" s="120"/>
      <c r="O1048" s="120"/>
      <c r="P1048" s="120"/>
      <c r="Q1048" s="120"/>
      <c r="R1048" s="120"/>
      <c r="S1048" s="120"/>
      <c r="T1048" s="120"/>
      <c r="U1048" s="120"/>
      <c r="V1048" s="120"/>
      <c r="W1048" s="120"/>
      <c r="X1048" s="120"/>
      <c r="Y1048" s="127"/>
      <c r="Z1048" s="127"/>
      <c r="AA1048" s="127"/>
      <c r="AB1048" s="127"/>
      <c r="AC1048" s="127"/>
      <c r="AD1048" s="127"/>
      <c r="AE1048" s="127"/>
      <c r="AF1048" s="127"/>
      <c r="AG1048" s="127"/>
      <c r="AH1048" s="127"/>
      <c r="AI1048" s="127"/>
      <c r="AJ1048" s="127"/>
      <c r="AK1048" s="127"/>
      <c r="AL1048" s="127"/>
      <c r="AM1048" s="127"/>
      <c r="AN1048" s="127"/>
      <c r="AO1048" s="127"/>
      <c r="AP1048" s="127"/>
      <c r="AR1048" s="113"/>
      <c r="AS1048" s="113"/>
      <c r="AT1048" s="113"/>
    </row>
    <row r="1049" spans="1:46" s="114" customFormat="1" x14ac:dyDescent="0.2">
      <c r="A1049" s="113"/>
      <c r="B1049" s="120"/>
      <c r="C1049" s="120"/>
      <c r="D1049" s="120"/>
      <c r="E1049" s="120"/>
      <c r="F1049" s="120"/>
      <c r="G1049" s="120"/>
      <c r="H1049" s="120"/>
      <c r="I1049" s="120"/>
      <c r="J1049" s="120"/>
      <c r="K1049" s="120"/>
      <c r="L1049" s="120"/>
      <c r="M1049" s="120"/>
      <c r="N1049" s="120"/>
      <c r="O1049" s="120"/>
      <c r="P1049" s="120"/>
      <c r="Q1049" s="120"/>
      <c r="R1049" s="120"/>
      <c r="S1049" s="120"/>
      <c r="T1049" s="120"/>
      <c r="U1049" s="120"/>
      <c r="V1049" s="120"/>
      <c r="W1049" s="120"/>
      <c r="X1049" s="120"/>
      <c r="Y1049" s="127"/>
      <c r="Z1049" s="127"/>
      <c r="AA1049" s="127"/>
      <c r="AB1049" s="127"/>
      <c r="AC1049" s="127"/>
      <c r="AD1049" s="127"/>
      <c r="AE1049" s="127"/>
      <c r="AF1049" s="127"/>
      <c r="AG1049" s="127"/>
      <c r="AH1049" s="127"/>
      <c r="AI1049" s="127"/>
      <c r="AJ1049" s="127"/>
      <c r="AK1049" s="127"/>
      <c r="AL1049" s="127"/>
      <c r="AM1049" s="127"/>
      <c r="AN1049" s="127"/>
      <c r="AO1049" s="127"/>
      <c r="AP1049" s="127"/>
      <c r="AR1049" s="113"/>
      <c r="AS1049" s="113"/>
      <c r="AT1049" s="113"/>
    </row>
    <row r="1050" spans="1:46" s="114" customFormat="1" x14ac:dyDescent="0.2">
      <c r="A1050" s="113"/>
      <c r="B1050" s="120"/>
      <c r="C1050" s="120"/>
      <c r="D1050" s="120"/>
      <c r="E1050" s="120"/>
      <c r="F1050" s="120"/>
      <c r="G1050" s="120"/>
      <c r="H1050" s="120"/>
      <c r="I1050" s="120"/>
      <c r="J1050" s="120"/>
      <c r="K1050" s="120"/>
      <c r="L1050" s="120"/>
      <c r="M1050" s="120"/>
      <c r="N1050" s="120"/>
      <c r="O1050" s="120"/>
      <c r="P1050" s="120"/>
      <c r="Q1050" s="120"/>
      <c r="R1050" s="120"/>
      <c r="S1050" s="120"/>
      <c r="T1050" s="120"/>
      <c r="U1050" s="120"/>
      <c r="V1050" s="120"/>
      <c r="W1050" s="120"/>
      <c r="X1050" s="120"/>
      <c r="Y1050" s="127"/>
      <c r="Z1050" s="127"/>
      <c r="AA1050" s="127"/>
      <c r="AB1050" s="127"/>
      <c r="AC1050" s="127"/>
      <c r="AD1050" s="127"/>
      <c r="AE1050" s="127"/>
      <c r="AF1050" s="127"/>
      <c r="AG1050" s="127"/>
      <c r="AH1050" s="127"/>
      <c r="AI1050" s="127"/>
      <c r="AJ1050" s="127"/>
      <c r="AK1050" s="127"/>
      <c r="AL1050" s="127"/>
      <c r="AM1050" s="127"/>
      <c r="AN1050" s="127"/>
      <c r="AO1050" s="127"/>
      <c r="AP1050" s="127"/>
      <c r="AR1050" s="113"/>
      <c r="AS1050" s="113"/>
      <c r="AT1050" s="113"/>
    </row>
    <row r="1051" spans="1:46" s="114" customFormat="1" x14ac:dyDescent="0.2">
      <c r="A1051" s="113"/>
      <c r="B1051" s="120"/>
      <c r="C1051" s="120"/>
      <c r="D1051" s="120"/>
      <c r="E1051" s="120"/>
      <c r="F1051" s="120"/>
      <c r="G1051" s="120"/>
      <c r="H1051" s="120"/>
      <c r="I1051" s="120"/>
      <c r="J1051" s="120"/>
      <c r="K1051" s="120"/>
      <c r="L1051" s="120"/>
      <c r="M1051" s="120"/>
      <c r="N1051" s="120"/>
      <c r="O1051" s="120"/>
      <c r="P1051" s="120"/>
      <c r="Q1051" s="120"/>
      <c r="R1051" s="120"/>
      <c r="S1051" s="120"/>
      <c r="T1051" s="120"/>
      <c r="U1051" s="120"/>
      <c r="V1051" s="120"/>
      <c r="W1051" s="120"/>
      <c r="X1051" s="120"/>
      <c r="Y1051" s="127"/>
      <c r="Z1051" s="127"/>
      <c r="AA1051" s="127"/>
      <c r="AB1051" s="127"/>
      <c r="AC1051" s="127"/>
      <c r="AD1051" s="127"/>
      <c r="AE1051" s="127"/>
      <c r="AF1051" s="127"/>
      <c r="AG1051" s="127"/>
      <c r="AH1051" s="127"/>
      <c r="AI1051" s="127"/>
      <c r="AJ1051" s="127"/>
      <c r="AK1051" s="127"/>
      <c r="AL1051" s="127"/>
      <c r="AM1051" s="127"/>
      <c r="AN1051" s="127"/>
      <c r="AO1051" s="127"/>
      <c r="AP1051" s="127"/>
      <c r="AR1051" s="113"/>
      <c r="AS1051" s="113"/>
      <c r="AT1051" s="113"/>
    </row>
    <row r="1052" spans="1:46" s="114" customFormat="1" x14ac:dyDescent="0.2">
      <c r="A1052" s="113"/>
      <c r="B1052" s="120"/>
      <c r="C1052" s="120"/>
      <c r="D1052" s="120"/>
      <c r="E1052" s="120"/>
      <c r="F1052" s="120"/>
      <c r="G1052" s="120"/>
      <c r="H1052" s="120"/>
      <c r="I1052" s="120"/>
      <c r="J1052" s="120"/>
      <c r="K1052" s="120"/>
      <c r="L1052" s="120"/>
      <c r="M1052" s="120"/>
      <c r="N1052" s="120"/>
      <c r="O1052" s="120"/>
      <c r="P1052" s="120"/>
      <c r="Q1052" s="120"/>
      <c r="R1052" s="120"/>
      <c r="S1052" s="120"/>
      <c r="T1052" s="120"/>
      <c r="U1052" s="120"/>
      <c r="V1052" s="120"/>
      <c r="W1052" s="120"/>
      <c r="X1052" s="120"/>
      <c r="Y1052" s="127"/>
      <c r="Z1052" s="127"/>
      <c r="AA1052" s="127"/>
      <c r="AB1052" s="127"/>
      <c r="AC1052" s="127"/>
      <c r="AD1052" s="127"/>
      <c r="AE1052" s="127"/>
      <c r="AF1052" s="127"/>
      <c r="AG1052" s="127"/>
      <c r="AH1052" s="127"/>
      <c r="AI1052" s="127"/>
      <c r="AJ1052" s="127"/>
      <c r="AK1052" s="127"/>
      <c r="AL1052" s="127"/>
      <c r="AM1052" s="127"/>
      <c r="AN1052" s="127"/>
      <c r="AO1052" s="127"/>
      <c r="AP1052" s="127"/>
      <c r="AR1052" s="113"/>
      <c r="AS1052" s="113"/>
      <c r="AT1052" s="113"/>
    </row>
    <row r="1053" spans="1:46" s="114" customFormat="1" x14ac:dyDescent="0.2">
      <c r="A1053" s="113"/>
      <c r="B1053" s="120"/>
      <c r="C1053" s="120"/>
      <c r="D1053" s="120"/>
      <c r="E1053" s="120"/>
      <c r="F1053" s="120"/>
      <c r="G1053" s="120"/>
      <c r="H1053" s="120"/>
      <c r="I1053" s="120"/>
      <c r="J1053" s="120"/>
      <c r="K1053" s="120"/>
      <c r="L1053" s="120"/>
      <c r="M1053" s="120"/>
      <c r="N1053" s="120"/>
      <c r="O1053" s="120"/>
      <c r="P1053" s="120"/>
      <c r="Q1053" s="120"/>
      <c r="R1053" s="120"/>
      <c r="S1053" s="120"/>
      <c r="T1053" s="120"/>
      <c r="U1053" s="120"/>
      <c r="V1053" s="120"/>
      <c r="W1053" s="120"/>
      <c r="X1053" s="120"/>
      <c r="Y1053" s="127"/>
      <c r="Z1053" s="127"/>
      <c r="AA1053" s="127"/>
      <c r="AB1053" s="127"/>
      <c r="AC1053" s="127"/>
      <c r="AD1053" s="127"/>
      <c r="AE1053" s="127"/>
      <c r="AF1053" s="127"/>
      <c r="AG1053" s="127"/>
      <c r="AH1053" s="127"/>
      <c r="AI1053" s="127"/>
      <c r="AJ1053" s="127"/>
      <c r="AK1053" s="127"/>
      <c r="AL1053" s="127"/>
      <c r="AM1053" s="127"/>
      <c r="AN1053" s="127"/>
      <c r="AO1053" s="127"/>
      <c r="AP1053" s="127"/>
      <c r="AR1053" s="113"/>
      <c r="AS1053" s="113"/>
      <c r="AT1053" s="113"/>
    </row>
    <row r="1054" spans="1:46" s="114" customFormat="1" x14ac:dyDescent="0.2">
      <c r="A1054" s="113"/>
      <c r="B1054" s="120"/>
      <c r="C1054" s="120"/>
      <c r="D1054" s="120"/>
      <c r="E1054" s="120"/>
      <c r="F1054" s="120"/>
      <c r="G1054" s="120"/>
      <c r="H1054" s="120"/>
      <c r="I1054" s="120"/>
      <c r="J1054" s="120"/>
      <c r="K1054" s="120"/>
      <c r="L1054" s="120"/>
      <c r="M1054" s="120"/>
      <c r="N1054" s="120"/>
      <c r="O1054" s="120"/>
      <c r="P1054" s="120"/>
      <c r="Q1054" s="120"/>
      <c r="R1054" s="120"/>
      <c r="S1054" s="120"/>
      <c r="T1054" s="120"/>
      <c r="U1054" s="120"/>
      <c r="V1054" s="120"/>
      <c r="W1054" s="120"/>
      <c r="X1054" s="120"/>
      <c r="Y1054" s="127"/>
      <c r="Z1054" s="127"/>
      <c r="AA1054" s="127"/>
      <c r="AB1054" s="127"/>
      <c r="AC1054" s="127"/>
      <c r="AD1054" s="127"/>
      <c r="AE1054" s="127"/>
      <c r="AF1054" s="127"/>
      <c r="AG1054" s="127"/>
      <c r="AH1054" s="127"/>
      <c r="AI1054" s="127"/>
      <c r="AJ1054" s="127"/>
      <c r="AK1054" s="127"/>
      <c r="AL1054" s="127"/>
      <c r="AM1054" s="127"/>
      <c r="AN1054" s="127"/>
      <c r="AO1054" s="127"/>
      <c r="AP1054" s="127"/>
      <c r="AR1054" s="113"/>
      <c r="AS1054" s="113"/>
      <c r="AT1054" s="113"/>
    </row>
    <row r="1055" spans="1:46" s="114" customFormat="1" x14ac:dyDescent="0.2">
      <c r="A1055" s="113"/>
      <c r="B1055" s="120"/>
      <c r="C1055" s="120"/>
      <c r="D1055" s="120"/>
      <c r="E1055" s="120"/>
      <c r="F1055" s="120"/>
      <c r="G1055" s="120"/>
      <c r="H1055" s="120"/>
      <c r="I1055" s="120"/>
      <c r="J1055" s="120"/>
      <c r="K1055" s="120"/>
      <c r="L1055" s="120"/>
      <c r="M1055" s="120"/>
      <c r="N1055" s="120"/>
      <c r="O1055" s="120"/>
      <c r="P1055" s="120"/>
      <c r="Q1055" s="120"/>
      <c r="R1055" s="120"/>
      <c r="S1055" s="120"/>
      <c r="T1055" s="120"/>
      <c r="U1055" s="120"/>
      <c r="V1055" s="120"/>
      <c r="W1055" s="120"/>
      <c r="X1055" s="120"/>
      <c r="Y1055" s="127"/>
      <c r="Z1055" s="127"/>
      <c r="AA1055" s="127"/>
      <c r="AB1055" s="127"/>
      <c r="AC1055" s="127"/>
      <c r="AD1055" s="127"/>
      <c r="AE1055" s="127"/>
      <c r="AF1055" s="127"/>
      <c r="AG1055" s="127"/>
      <c r="AH1055" s="127"/>
      <c r="AI1055" s="127"/>
      <c r="AJ1055" s="127"/>
      <c r="AK1055" s="127"/>
      <c r="AL1055" s="127"/>
      <c r="AM1055" s="127"/>
      <c r="AN1055" s="127"/>
      <c r="AO1055" s="127"/>
      <c r="AP1055" s="127"/>
      <c r="AR1055" s="113"/>
      <c r="AS1055" s="113"/>
      <c r="AT1055" s="113"/>
    </row>
    <row r="1056" spans="1:46" s="114" customFormat="1" x14ac:dyDescent="0.2">
      <c r="A1056" s="113"/>
      <c r="B1056" s="120"/>
      <c r="C1056" s="120"/>
      <c r="D1056" s="120"/>
      <c r="E1056" s="120"/>
      <c r="F1056" s="120"/>
      <c r="G1056" s="120"/>
      <c r="H1056" s="120"/>
      <c r="I1056" s="120"/>
      <c r="J1056" s="120"/>
      <c r="K1056" s="120"/>
      <c r="L1056" s="120"/>
      <c r="M1056" s="120"/>
      <c r="N1056" s="120"/>
      <c r="O1056" s="120"/>
      <c r="P1056" s="120"/>
      <c r="Q1056" s="120"/>
      <c r="R1056" s="120"/>
      <c r="S1056" s="120"/>
      <c r="T1056" s="120"/>
      <c r="U1056" s="120"/>
      <c r="V1056" s="120"/>
      <c r="W1056" s="120"/>
      <c r="X1056" s="120"/>
      <c r="Y1056" s="127"/>
      <c r="Z1056" s="127"/>
      <c r="AA1056" s="127"/>
      <c r="AB1056" s="127"/>
      <c r="AC1056" s="127"/>
      <c r="AD1056" s="127"/>
      <c r="AE1056" s="127"/>
      <c r="AF1056" s="127"/>
      <c r="AG1056" s="127"/>
      <c r="AH1056" s="127"/>
      <c r="AI1056" s="127"/>
      <c r="AJ1056" s="127"/>
      <c r="AK1056" s="127"/>
      <c r="AL1056" s="127"/>
      <c r="AM1056" s="127"/>
      <c r="AN1056" s="127"/>
      <c r="AO1056" s="127"/>
      <c r="AP1056" s="127"/>
      <c r="AR1056" s="113"/>
      <c r="AS1056" s="113"/>
      <c r="AT1056" s="113"/>
    </row>
    <row r="1057" spans="1:46" s="114" customFormat="1" x14ac:dyDescent="0.2">
      <c r="A1057" s="113"/>
      <c r="B1057" s="120"/>
      <c r="C1057" s="120"/>
      <c r="D1057" s="120"/>
      <c r="E1057" s="120"/>
      <c r="F1057" s="120"/>
      <c r="G1057" s="120"/>
      <c r="H1057" s="120"/>
      <c r="I1057" s="120"/>
      <c r="J1057" s="120"/>
      <c r="K1057" s="120"/>
      <c r="L1057" s="120"/>
      <c r="M1057" s="120"/>
      <c r="N1057" s="120"/>
      <c r="O1057" s="120"/>
      <c r="P1057" s="120"/>
      <c r="Q1057" s="120"/>
      <c r="R1057" s="120"/>
      <c r="S1057" s="120"/>
      <c r="T1057" s="120"/>
      <c r="U1057" s="120"/>
      <c r="V1057" s="120"/>
      <c r="W1057" s="120"/>
      <c r="X1057" s="120"/>
      <c r="Y1057" s="127"/>
      <c r="Z1057" s="127"/>
      <c r="AA1057" s="127"/>
      <c r="AB1057" s="127"/>
      <c r="AC1057" s="127"/>
      <c r="AD1057" s="127"/>
      <c r="AE1057" s="127"/>
      <c r="AF1057" s="127"/>
      <c r="AG1057" s="127"/>
      <c r="AH1057" s="127"/>
      <c r="AI1057" s="127"/>
      <c r="AJ1057" s="127"/>
      <c r="AK1057" s="127"/>
      <c r="AL1057" s="127"/>
      <c r="AM1057" s="127"/>
      <c r="AN1057" s="127"/>
      <c r="AO1057" s="127"/>
      <c r="AP1057" s="127"/>
      <c r="AR1057" s="113"/>
      <c r="AS1057" s="113"/>
      <c r="AT1057" s="113"/>
    </row>
    <row r="1058" spans="1:46" s="114" customFormat="1" x14ac:dyDescent="0.2">
      <c r="A1058" s="113"/>
      <c r="B1058" s="120"/>
      <c r="C1058" s="120"/>
      <c r="D1058" s="120"/>
      <c r="E1058" s="120"/>
      <c r="F1058" s="120"/>
      <c r="G1058" s="120"/>
      <c r="H1058" s="120"/>
      <c r="I1058" s="120"/>
      <c r="J1058" s="120"/>
      <c r="K1058" s="120"/>
      <c r="L1058" s="120"/>
      <c r="M1058" s="120"/>
      <c r="N1058" s="120"/>
      <c r="O1058" s="120"/>
      <c r="P1058" s="120"/>
      <c r="Q1058" s="120"/>
      <c r="R1058" s="120"/>
      <c r="S1058" s="120"/>
      <c r="T1058" s="120"/>
      <c r="U1058" s="120"/>
      <c r="V1058" s="120"/>
      <c r="W1058" s="120"/>
      <c r="X1058" s="120"/>
      <c r="Y1058" s="127"/>
      <c r="Z1058" s="127"/>
      <c r="AA1058" s="127"/>
      <c r="AB1058" s="127"/>
      <c r="AC1058" s="127"/>
      <c r="AD1058" s="127"/>
      <c r="AE1058" s="127"/>
      <c r="AF1058" s="127"/>
      <c r="AG1058" s="127"/>
      <c r="AH1058" s="127"/>
      <c r="AI1058" s="127"/>
      <c r="AJ1058" s="127"/>
      <c r="AK1058" s="127"/>
      <c r="AL1058" s="127"/>
      <c r="AM1058" s="127"/>
      <c r="AN1058" s="127"/>
      <c r="AO1058" s="127"/>
      <c r="AP1058" s="127"/>
      <c r="AR1058" s="113"/>
      <c r="AS1058" s="113"/>
      <c r="AT1058" s="113"/>
    </row>
    <row r="1059" spans="1:46" s="114" customFormat="1" x14ac:dyDescent="0.2">
      <c r="A1059" s="113"/>
      <c r="B1059" s="120"/>
      <c r="C1059" s="120"/>
      <c r="D1059" s="120"/>
      <c r="E1059" s="120"/>
      <c r="F1059" s="120"/>
      <c r="G1059" s="120"/>
      <c r="H1059" s="120"/>
      <c r="I1059" s="120"/>
      <c r="J1059" s="120"/>
      <c r="K1059" s="120"/>
      <c r="L1059" s="120"/>
      <c r="M1059" s="120"/>
      <c r="N1059" s="120"/>
      <c r="O1059" s="120"/>
      <c r="P1059" s="120"/>
      <c r="Q1059" s="120"/>
      <c r="R1059" s="120"/>
      <c r="S1059" s="120"/>
      <c r="T1059" s="120"/>
      <c r="U1059" s="120"/>
      <c r="V1059" s="120"/>
      <c r="W1059" s="120"/>
      <c r="X1059" s="120"/>
      <c r="Y1059" s="127"/>
      <c r="Z1059" s="127"/>
      <c r="AA1059" s="127"/>
      <c r="AB1059" s="127"/>
      <c r="AC1059" s="127"/>
      <c r="AD1059" s="127"/>
      <c r="AE1059" s="127"/>
      <c r="AF1059" s="127"/>
      <c r="AG1059" s="127"/>
      <c r="AH1059" s="127"/>
      <c r="AI1059" s="127"/>
      <c r="AJ1059" s="127"/>
      <c r="AK1059" s="127"/>
      <c r="AL1059" s="127"/>
      <c r="AM1059" s="127"/>
      <c r="AN1059" s="127"/>
      <c r="AO1059" s="127"/>
      <c r="AP1059" s="127"/>
      <c r="AR1059" s="113"/>
      <c r="AS1059" s="113"/>
      <c r="AT1059" s="113"/>
    </row>
    <row r="1060" spans="1:46" s="114" customFormat="1" x14ac:dyDescent="0.2">
      <c r="A1060" s="113"/>
      <c r="B1060" s="120"/>
      <c r="C1060" s="120"/>
      <c r="D1060" s="120"/>
      <c r="E1060" s="120"/>
      <c r="F1060" s="120"/>
      <c r="G1060" s="120"/>
      <c r="H1060" s="120"/>
      <c r="I1060" s="120"/>
      <c r="J1060" s="120"/>
      <c r="K1060" s="120"/>
      <c r="L1060" s="120"/>
      <c r="M1060" s="120"/>
      <c r="N1060" s="120"/>
      <c r="O1060" s="120"/>
      <c r="P1060" s="120"/>
      <c r="Q1060" s="120"/>
      <c r="R1060" s="120"/>
      <c r="S1060" s="120"/>
      <c r="T1060" s="120"/>
      <c r="U1060" s="120"/>
      <c r="V1060" s="120"/>
      <c r="W1060" s="120"/>
      <c r="X1060" s="120"/>
      <c r="Y1060" s="127"/>
      <c r="Z1060" s="127"/>
      <c r="AA1060" s="127"/>
      <c r="AB1060" s="127"/>
      <c r="AC1060" s="127"/>
      <c r="AD1060" s="127"/>
      <c r="AE1060" s="127"/>
      <c r="AF1060" s="127"/>
      <c r="AG1060" s="127"/>
      <c r="AH1060" s="127"/>
      <c r="AI1060" s="127"/>
      <c r="AJ1060" s="127"/>
      <c r="AK1060" s="127"/>
      <c r="AL1060" s="127"/>
      <c r="AM1060" s="127"/>
      <c r="AN1060" s="127"/>
      <c r="AO1060" s="127"/>
      <c r="AP1060" s="127"/>
      <c r="AR1060" s="113"/>
      <c r="AS1060" s="113"/>
      <c r="AT1060" s="113"/>
    </row>
    <row r="1061" spans="1:46" s="114" customFormat="1" x14ac:dyDescent="0.2">
      <c r="A1061" s="113"/>
      <c r="B1061" s="120"/>
      <c r="C1061" s="120"/>
      <c r="D1061" s="120"/>
      <c r="E1061" s="120"/>
      <c r="F1061" s="120"/>
      <c r="G1061" s="120"/>
      <c r="H1061" s="120"/>
      <c r="I1061" s="120"/>
      <c r="J1061" s="120"/>
      <c r="K1061" s="120"/>
      <c r="L1061" s="120"/>
      <c r="M1061" s="120"/>
      <c r="N1061" s="120"/>
      <c r="O1061" s="120"/>
      <c r="P1061" s="120"/>
      <c r="Q1061" s="120"/>
      <c r="R1061" s="120"/>
      <c r="S1061" s="120"/>
      <c r="T1061" s="120"/>
      <c r="U1061" s="120"/>
      <c r="V1061" s="120"/>
      <c r="W1061" s="120"/>
      <c r="X1061" s="120"/>
      <c r="Y1061" s="127"/>
      <c r="Z1061" s="127"/>
      <c r="AA1061" s="127"/>
      <c r="AB1061" s="127"/>
      <c r="AC1061" s="127"/>
      <c r="AD1061" s="127"/>
      <c r="AE1061" s="127"/>
      <c r="AF1061" s="127"/>
      <c r="AG1061" s="127"/>
      <c r="AH1061" s="127"/>
      <c r="AI1061" s="127"/>
      <c r="AJ1061" s="127"/>
      <c r="AK1061" s="127"/>
      <c r="AL1061" s="127"/>
      <c r="AM1061" s="127"/>
      <c r="AN1061" s="127"/>
      <c r="AO1061" s="127"/>
      <c r="AP1061" s="127"/>
      <c r="AR1061" s="113"/>
      <c r="AS1061" s="113"/>
      <c r="AT1061" s="113"/>
    </row>
    <row r="1062" spans="1:46" s="114" customFormat="1" x14ac:dyDescent="0.2">
      <c r="A1062" s="113"/>
      <c r="B1062" s="120"/>
      <c r="C1062" s="120"/>
      <c r="D1062" s="120"/>
      <c r="E1062" s="120"/>
      <c r="F1062" s="120"/>
      <c r="G1062" s="120"/>
      <c r="H1062" s="120"/>
      <c r="I1062" s="120"/>
      <c r="J1062" s="120"/>
      <c r="K1062" s="120"/>
      <c r="L1062" s="120"/>
      <c r="M1062" s="120"/>
      <c r="N1062" s="120"/>
      <c r="O1062" s="120"/>
      <c r="P1062" s="120"/>
      <c r="Q1062" s="120"/>
      <c r="R1062" s="120"/>
      <c r="S1062" s="120"/>
      <c r="T1062" s="120"/>
      <c r="U1062" s="120"/>
      <c r="V1062" s="120"/>
      <c r="W1062" s="120"/>
      <c r="X1062" s="120"/>
      <c r="Y1062" s="127"/>
      <c r="Z1062" s="127"/>
      <c r="AA1062" s="127"/>
      <c r="AB1062" s="127"/>
      <c r="AC1062" s="127"/>
      <c r="AD1062" s="127"/>
      <c r="AE1062" s="127"/>
      <c r="AF1062" s="127"/>
      <c r="AG1062" s="127"/>
      <c r="AH1062" s="127"/>
      <c r="AI1062" s="127"/>
      <c r="AJ1062" s="127"/>
      <c r="AK1062" s="127"/>
      <c r="AL1062" s="127"/>
      <c r="AM1062" s="127"/>
      <c r="AN1062" s="127"/>
      <c r="AO1062" s="127"/>
      <c r="AP1062" s="127"/>
      <c r="AR1062" s="113"/>
      <c r="AS1062" s="113"/>
      <c r="AT1062" s="113"/>
    </row>
    <row r="1063" spans="1:46" s="114" customFormat="1" x14ac:dyDescent="0.2">
      <c r="A1063" s="113"/>
      <c r="B1063" s="120"/>
      <c r="C1063" s="120"/>
      <c r="D1063" s="120"/>
      <c r="E1063" s="120"/>
      <c r="F1063" s="120"/>
      <c r="G1063" s="120"/>
      <c r="H1063" s="120"/>
      <c r="I1063" s="120"/>
      <c r="J1063" s="120"/>
      <c r="K1063" s="120"/>
      <c r="L1063" s="120"/>
      <c r="M1063" s="120"/>
      <c r="N1063" s="120"/>
      <c r="O1063" s="120"/>
      <c r="P1063" s="120"/>
      <c r="Q1063" s="120"/>
      <c r="R1063" s="120"/>
      <c r="S1063" s="120"/>
      <c r="T1063" s="120"/>
      <c r="U1063" s="120"/>
      <c r="V1063" s="120"/>
      <c r="W1063" s="120"/>
      <c r="X1063" s="120"/>
      <c r="Y1063" s="127"/>
      <c r="Z1063" s="127"/>
      <c r="AA1063" s="127"/>
      <c r="AB1063" s="127"/>
      <c r="AC1063" s="127"/>
      <c r="AD1063" s="127"/>
      <c r="AE1063" s="127"/>
      <c r="AF1063" s="127"/>
      <c r="AG1063" s="127"/>
      <c r="AH1063" s="127"/>
      <c r="AI1063" s="127"/>
      <c r="AJ1063" s="127"/>
      <c r="AK1063" s="127"/>
      <c r="AL1063" s="127"/>
      <c r="AM1063" s="127"/>
      <c r="AN1063" s="127"/>
      <c r="AO1063" s="127"/>
      <c r="AP1063" s="127"/>
      <c r="AR1063" s="113"/>
      <c r="AS1063" s="113"/>
      <c r="AT1063" s="113"/>
    </row>
    <row r="1064" spans="1:46" s="114" customFormat="1" x14ac:dyDescent="0.2">
      <c r="A1064" s="113"/>
      <c r="B1064" s="120"/>
      <c r="C1064" s="120"/>
      <c r="D1064" s="120"/>
      <c r="E1064" s="120"/>
      <c r="F1064" s="120"/>
      <c r="G1064" s="120"/>
      <c r="H1064" s="120"/>
      <c r="I1064" s="120"/>
      <c r="J1064" s="120"/>
      <c r="K1064" s="120"/>
      <c r="L1064" s="120"/>
      <c r="M1064" s="120"/>
      <c r="N1064" s="120"/>
      <c r="O1064" s="120"/>
      <c r="P1064" s="120"/>
      <c r="Q1064" s="120"/>
      <c r="R1064" s="120"/>
      <c r="S1064" s="120"/>
      <c r="T1064" s="120"/>
      <c r="U1064" s="120"/>
      <c r="V1064" s="120"/>
      <c r="W1064" s="120"/>
      <c r="X1064" s="120"/>
      <c r="Y1064" s="127"/>
      <c r="Z1064" s="127"/>
      <c r="AA1064" s="127"/>
      <c r="AB1064" s="127"/>
      <c r="AC1064" s="127"/>
      <c r="AD1064" s="127"/>
      <c r="AE1064" s="127"/>
      <c r="AF1064" s="127"/>
      <c r="AG1064" s="127"/>
      <c r="AH1064" s="127"/>
      <c r="AI1064" s="127"/>
      <c r="AJ1064" s="127"/>
      <c r="AK1064" s="127"/>
      <c r="AL1064" s="127"/>
      <c r="AM1064" s="127"/>
      <c r="AN1064" s="127"/>
      <c r="AO1064" s="127"/>
      <c r="AP1064" s="127"/>
      <c r="AR1064" s="113"/>
      <c r="AS1064" s="113"/>
      <c r="AT1064" s="113"/>
    </row>
    <row r="1065" spans="1:46" s="114" customFormat="1" x14ac:dyDescent="0.2">
      <c r="A1065" s="113"/>
      <c r="B1065" s="120"/>
      <c r="C1065" s="120"/>
      <c r="D1065" s="120"/>
      <c r="E1065" s="120"/>
      <c r="F1065" s="120"/>
      <c r="G1065" s="120"/>
      <c r="H1065" s="120"/>
      <c r="I1065" s="120"/>
      <c r="J1065" s="120"/>
      <c r="K1065" s="120"/>
      <c r="L1065" s="120"/>
      <c r="M1065" s="120"/>
      <c r="N1065" s="120"/>
      <c r="O1065" s="120"/>
      <c r="P1065" s="120"/>
      <c r="Q1065" s="120"/>
      <c r="R1065" s="120"/>
      <c r="S1065" s="120"/>
      <c r="T1065" s="120"/>
      <c r="U1065" s="120"/>
      <c r="V1065" s="120"/>
      <c r="W1065" s="120"/>
      <c r="X1065" s="120"/>
      <c r="Y1065" s="127"/>
      <c r="Z1065" s="127"/>
      <c r="AA1065" s="127"/>
      <c r="AB1065" s="127"/>
      <c r="AC1065" s="127"/>
      <c r="AD1065" s="127"/>
      <c r="AE1065" s="127"/>
      <c r="AF1065" s="127"/>
      <c r="AG1065" s="127"/>
      <c r="AH1065" s="127"/>
      <c r="AI1065" s="127"/>
      <c r="AJ1065" s="127"/>
      <c r="AK1065" s="127"/>
      <c r="AL1065" s="127"/>
      <c r="AM1065" s="127"/>
      <c r="AN1065" s="127"/>
      <c r="AO1065" s="127"/>
      <c r="AP1065" s="127"/>
      <c r="AR1065" s="113"/>
      <c r="AS1065" s="113"/>
      <c r="AT1065" s="113"/>
    </row>
    <row r="1066" spans="1:46" s="114" customFormat="1" x14ac:dyDescent="0.2">
      <c r="A1066" s="113"/>
      <c r="B1066" s="120"/>
      <c r="C1066" s="120"/>
      <c r="D1066" s="120"/>
      <c r="E1066" s="120"/>
      <c r="F1066" s="120"/>
      <c r="G1066" s="120"/>
      <c r="H1066" s="120"/>
      <c r="I1066" s="120"/>
      <c r="J1066" s="120"/>
      <c r="K1066" s="120"/>
      <c r="L1066" s="120"/>
      <c r="M1066" s="120"/>
      <c r="N1066" s="120"/>
      <c r="O1066" s="120"/>
      <c r="P1066" s="120"/>
      <c r="Q1066" s="120"/>
      <c r="R1066" s="120"/>
      <c r="S1066" s="120"/>
      <c r="T1066" s="120"/>
      <c r="U1066" s="120"/>
      <c r="V1066" s="120"/>
      <c r="W1066" s="120"/>
      <c r="X1066" s="120"/>
      <c r="Y1066" s="127"/>
      <c r="Z1066" s="127"/>
      <c r="AA1066" s="127"/>
      <c r="AB1066" s="127"/>
      <c r="AC1066" s="127"/>
      <c r="AD1066" s="127"/>
      <c r="AE1066" s="127"/>
      <c r="AF1066" s="127"/>
      <c r="AG1066" s="127"/>
      <c r="AH1066" s="127"/>
      <c r="AI1066" s="127"/>
      <c r="AJ1066" s="127"/>
      <c r="AK1066" s="127"/>
      <c r="AL1066" s="127"/>
      <c r="AM1066" s="127"/>
      <c r="AN1066" s="127"/>
      <c r="AO1066" s="127"/>
      <c r="AP1066" s="127"/>
      <c r="AR1066" s="113"/>
      <c r="AS1066" s="113"/>
      <c r="AT1066" s="113"/>
    </row>
    <row r="1067" spans="1:46" s="114" customFormat="1" x14ac:dyDescent="0.2">
      <c r="A1067" s="113"/>
      <c r="B1067" s="120"/>
      <c r="C1067" s="120"/>
      <c r="D1067" s="120"/>
      <c r="E1067" s="120"/>
      <c r="F1067" s="120"/>
      <c r="G1067" s="120"/>
      <c r="H1067" s="120"/>
      <c r="I1067" s="120"/>
      <c r="J1067" s="120"/>
      <c r="K1067" s="120"/>
      <c r="L1067" s="120"/>
      <c r="M1067" s="120"/>
      <c r="N1067" s="120"/>
      <c r="O1067" s="120"/>
      <c r="P1067" s="120"/>
      <c r="Q1067" s="120"/>
      <c r="R1067" s="120"/>
      <c r="S1067" s="120"/>
      <c r="T1067" s="120"/>
      <c r="U1067" s="120"/>
      <c r="V1067" s="120"/>
      <c r="W1067" s="120"/>
      <c r="X1067" s="120"/>
      <c r="Y1067" s="127"/>
      <c r="Z1067" s="127"/>
      <c r="AA1067" s="127"/>
      <c r="AB1067" s="127"/>
      <c r="AC1067" s="127"/>
      <c r="AD1067" s="127"/>
      <c r="AE1067" s="127"/>
      <c r="AF1067" s="127"/>
      <c r="AG1067" s="127"/>
      <c r="AH1067" s="127"/>
      <c r="AI1067" s="127"/>
      <c r="AJ1067" s="127"/>
      <c r="AK1067" s="127"/>
      <c r="AL1067" s="127"/>
      <c r="AM1067" s="127"/>
      <c r="AN1067" s="127"/>
      <c r="AO1067" s="127"/>
      <c r="AP1067" s="127"/>
      <c r="AR1067" s="113"/>
      <c r="AS1067" s="113"/>
      <c r="AT1067" s="113"/>
    </row>
    <row r="1068" spans="1:46" s="114" customFormat="1" x14ac:dyDescent="0.2">
      <c r="A1068" s="113"/>
      <c r="B1068" s="120"/>
      <c r="C1068" s="120"/>
      <c r="D1068" s="120"/>
      <c r="E1068" s="120"/>
      <c r="F1068" s="120"/>
      <c r="G1068" s="120"/>
      <c r="H1068" s="120"/>
      <c r="I1068" s="120"/>
      <c r="J1068" s="120"/>
      <c r="K1068" s="120"/>
      <c r="L1068" s="120"/>
      <c r="M1068" s="120"/>
      <c r="N1068" s="120"/>
      <c r="O1068" s="120"/>
      <c r="P1068" s="120"/>
      <c r="Q1068" s="120"/>
      <c r="R1068" s="120"/>
      <c r="S1068" s="120"/>
      <c r="T1068" s="120"/>
      <c r="U1068" s="120"/>
      <c r="V1068" s="120"/>
      <c r="W1068" s="120"/>
      <c r="X1068" s="120"/>
      <c r="Y1068" s="127"/>
      <c r="Z1068" s="127"/>
      <c r="AA1068" s="127"/>
      <c r="AB1068" s="127"/>
      <c r="AC1068" s="127"/>
      <c r="AD1068" s="127"/>
      <c r="AE1068" s="127"/>
      <c r="AF1068" s="127"/>
      <c r="AG1068" s="127"/>
      <c r="AH1068" s="127"/>
      <c r="AI1068" s="127"/>
      <c r="AJ1068" s="127"/>
      <c r="AK1068" s="127"/>
      <c r="AL1068" s="127"/>
      <c r="AM1068" s="127"/>
      <c r="AN1068" s="127"/>
      <c r="AO1068" s="127"/>
      <c r="AP1068" s="127"/>
      <c r="AR1068" s="113"/>
      <c r="AS1068" s="113"/>
      <c r="AT1068" s="113"/>
    </row>
    <row r="1069" spans="1:46" s="114" customFormat="1" x14ac:dyDescent="0.2">
      <c r="A1069" s="113"/>
      <c r="B1069" s="120"/>
      <c r="C1069" s="120"/>
      <c r="D1069" s="120"/>
      <c r="E1069" s="120"/>
      <c r="F1069" s="120"/>
      <c r="G1069" s="120"/>
      <c r="H1069" s="120"/>
      <c r="I1069" s="120"/>
      <c r="J1069" s="120"/>
      <c r="K1069" s="120"/>
      <c r="L1069" s="120"/>
      <c r="M1069" s="120"/>
      <c r="N1069" s="120"/>
      <c r="O1069" s="120"/>
      <c r="P1069" s="120"/>
      <c r="Q1069" s="120"/>
      <c r="R1069" s="120"/>
      <c r="S1069" s="120"/>
      <c r="T1069" s="120"/>
      <c r="U1069" s="120"/>
      <c r="V1069" s="120"/>
      <c r="W1069" s="120"/>
      <c r="X1069" s="120"/>
      <c r="Y1069" s="127"/>
      <c r="Z1069" s="127"/>
      <c r="AA1069" s="127"/>
      <c r="AB1069" s="127"/>
      <c r="AC1069" s="127"/>
      <c r="AD1069" s="127"/>
      <c r="AE1069" s="127"/>
      <c r="AF1069" s="127"/>
      <c r="AG1069" s="127"/>
      <c r="AH1069" s="127"/>
      <c r="AI1069" s="127"/>
      <c r="AJ1069" s="127"/>
      <c r="AK1069" s="127"/>
      <c r="AL1069" s="127"/>
      <c r="AM1069" s="127"/>
      <c r="AN1069" s="127"/>
      <c r="AO1069" s="127"/>
      <c r="AP1069" s="127"/>
      <c r="AR1069" s="113"/>
      <c r="AS1069" s="113"/>
      <c r="AT1069" s="113"/>
    </row>
    <row r="1070" spans="1:46" s="114" customFormat="1" x14ac:dyDescent="0.2">
      <c r="A1070" s="113"/>
      <c r="B1070" s="120"/>
      <c r="C1070" s="120"/>
      <c r="D1070" s="120"/>
      <c r="E1070" s="120"/>
      <c r="F1070" s="120"/>
      <c r="G1070" s="120"/>
      <c r="H1070" s="120"/>
      <c r="I1070" s="120"/>
      <c r="J1070" s="120"/>
      <c r="K1070" s="120"/>
      <c r="L1070" s="120"/>
      <c r="M1070" s="120"/>
      <c r="N1070" s="120"/>
      <c r="O1070" s="120"/>
      <c r="P1070" s="120"/>
      <c r="Q1070" s="120"/>
      <c r="R1070" s="120"/>
      <c r="S1070" s="120"/>
      <c r="T1070" s="120"/>
      <c r="U1070" s="120"/>
      <c r="V1070" s="120"/>
      <c r="W1070" s="120"/>
      <c r="X1070" s="120"/>
      <c r="Y1070" s="127"/>
      <c r="Z1070" s="127"/>
      <c r="AA1070" s="127"/>
      <c r="AB1070" s="127"/>
      <c r="AC1070" s="127"/>
      <c r="AD1070" s="127"/>
      <c r="AE1070" s="127"/>
      <c r="AF1070" s="127"/>
      <c r="AG1070" s="127"/>
      <c r="AH1070" s="127"/>
      <c r="AI1070" s="127"/>
      <c r="AJ1070" s="127"/>
      <c r="AK1070" s="127"/>
      <c r="AL1070" s="127"/>
      <c r="AM1070" s="127"/>
      <c r="AN1070" s="127"/>
      <c r="AO1070" s="127"/>
      <c r="AP1070" s="127"/>
      <c r="AR1070" s="113"/>
      <c r="AS1070" s="113"/>
      <c r="AT1070" s="113"/>
    </row>
    <row r="1071" spans="1:46" s="114" customFormat="1" x14ac:dyDescent="0.2">
      <c r="A1071" s="113"/>
      <c r="B1071" s="120"/>
      <c r="C1071" s="120"/>
      <c r="D1071" s="120"/>
      <c r="E1071" s="120"/>
      <c r="F1071" s="120"/>
      <c r="G1071" s="120"/>
      <c r="H1071" s="120"/>
      <c r="I1071" s="120"/>
      <c r="J1071" s="120"/>
      <c r="K1071" s="120"/>
      <c r="L1071" s="120"/>
      <c r="M1071" s="120"/>
      <c r="N1071" s="120"/>
      <c r="O1071" s="120"/>
      <c r="P1071" s="120"/>
      <c r="Q1071" s="120"/>
      <c r="R1071" s="120"/>
      <c r="S1071" s="120"/>
      <c r="T1071" s="120"/>
      <c r="U1071" s="120"/>
      <c r="V1071" s="120"/>
      <c r="W1071" s="120"/>
      <c r="X1071" s="120"/>
      <c r="Y1071" s="127"/>
      <c r="Z1071" s="127"/>
      <c r="AA1071" s="127"/>
      <c r="AB1071" s="127"/>
      <c r="AC1071" s="127"/>
      <c r="AD1071" s="127"/>
      <c r="AE1071" s="127"/>
      <c r="AF1071" s="127"/>
      <c r="AG1071" s="127"/>
      <c r="AH1071" s="127"/>
      <c r="AI1071" s="127"/>
      <c r="AJ1071" s="127"/>
      <c r="AK1071" s="127"/>
      <c r="AL1071" s="127"/>
      <c r="AM1071" s="127"/>
      <c r="AN1071" s="127"/>
      <c r="AO1071" s="127"/>
      <c r="AP1071" s="127"/>
      <c r="AR1071" s="113"/>
      <c r="AS1071" s="113"/>
      <c r="AT1071" s="113"/>
    </row>
    <row r="1072" spans="1:46" s="114" customFormat="1" x14ac:dyDescent="0.2">
      <c r="A1072" s="113"/>
      <c r="B1072" s="120"/>
      <c r="C1072" s="120"/>
      <c r="D1072" s="120"/>
      <c r="E1072" s="120"/>
      <c r="F1072" s="120"/>
      <c r="G1072" s="120"/>
      <c r="H1072" s="120"/>
      <c r="I1072" s="120"/>
      <c r="J1072" s="120"/>
      <c r="K1072" s="120"/>
      <c r="L1072" s="120"/>
      <c r="M1072" s="120"/>
      <c r="N1072" s="120"/>
      <c r="O1072" s="120"/>
      <c r="P1072" s="120"/>
      <c r="Q1072" s="120"/>
      <c r="R1072" s="120"/>
      <c r="S1072" s="120"/>
      <c r="T1072" s="120"/>
      <c r="U1072" s="120"/>
      <c r="V1072" s="120"/>
      <c r="W1072" s="120"/>
      <c r="X1072" s="120"/>
      <c r="Y1072" s="127"/>
      <c r="Z1072" s="127"/>
      <c r="AA1072" s="127"/>
      <c r="AB1072" s="127"/>
      <c r="AC1072" s="127"/>
      <c r="AD1072" s="127"/>
      <c r="AE1072" s="127"/>
      <c r="AF1072" s="127"/>
      <c r="AG1072" s="127"/>
      <c r="AH1072" s="127"/>
      <c r="AI1072" s="127"/>
      <c r="AJ1072" s="127"/>
      <c r="AK1072" s="127"/>
      <c r="AL1072" s="127"/>
      <c r="AM1072" s="127"/>
      <c r="AN1072" s="127"/>
      <c r="AO1072" s="127"/>
      <c r="AP1072" s="127"/>
      <c r="AR1072" s="113"/>
      <c r="AS1072" s="113"/>
      <c r="AT1072" s="113"/>
    </row>
    <row r="1073" spans="1:46" s="114" customFormat="1" x14ac:dyDescent="0.2">
      <c r="A1073" s="113"/>
      <c r="B1073" s="120"/>
      <c r="C1073" s="120"/>
      <c r="D1073" s="120"/>
      <c r="E1073" s="120"/>
      <c r="F1073" s="120"/>
      <c r="G1073" s="120"/>
      <c r="H1073" s="120"/>
      <c r="I1073" s="120"/>
      <c r="J1073" s="120"/>
      <c r="K1073" s="120"/>
      <c r="L1073" s="120"/>
      <c r="M1073" s="120"/>
      <c r="N1073" s="120"/>
      <c r="O1073" s="120"/>
      <c r="P1073" s="120"/>
      <c r="Q1073" s="120"/>
      <c r="R1073" s="120"/>
      <c r="S1073" s="120"/>
      <c r="T1073" s="120"/>
      <c r="U1073" s="120"/>
      <c r="V1073" s="120"/>
      <c r="W1073" s="120"/>
      <c r="X1073" s="120"/>
      <c r="Y1073" s="127"/>
      <c r="Z1073" s="127"/>
      <c r="AA1073" s="127"/>
      <c r="AB1073" s="127"/>
      <c r="AC1073" s="127"/>
      <c r="AD1073" s="127"/>
      <c r="AE1073" s="127"/>
      <c r="AF1073" s="127"/>
      <c r="AG1073" s="127"/>
      <c r="AH1073" s="127"/>
      <c r="AI1073" s="127"/>
      <c r="AJ1073" s="127"/>
      <c r="AK1073" s="127"/>
      <c r="AL1073" s="127"/>
      <c r="AM1073" s="127"/>
      <c r="AN1073" s="127"/>
      <c r="AO1073" s="127"/>
      <c r="AP1073" s="127"/>
      <c r="AR1073" s="113"/>
      <c r="AS1073" s="113"/>
      <c r="AT1073" s="113"/>
    </row>
    <row r="1074" spans="1:46" s="114" customFormat="1" x14ac:dyDescent="0.2">
      <c r="A1074" s="113"/>
      <c r="B1074" s="120"/>
      <c r="C1074" s="120"/>
      <c r="D1074" s="120"/>
      <c r="E1074" s="120"/>
      <c r="F1074" s="120"/>
      <c r="G1074" s="120"/>
      <c r="H1074" s="120"/>
      <c r="I1074" s="120"/>
      <c r="J1074" s="120"/>
      <c r="K1074" s="120"/>
      <c r="L1074" s="120"/>
      <c r="M1074" s="120"/>
      <c r="N1074" s="120"/>
      <c r="O1074" s="120"/>
      <c r="P1074" s="120"/>
      <c r="Q1074" s="120"/>
      <c r="R1074" s="120"/>
      <c r="S1074" s="120"/>
      <c r="T1074" s="120"/>
      <c r="U1074" s="120"/>
      <c r="V1074" s="120"/>
      <c r="W1074" s="120"/>
      <c r="X1074" s="120"/>
      <c r="Y1074" s="127"/>
      <c r="Z1074" s="127"/>
      <c r="AA1074" s="127"/>
      <c r="AB1074" s="127"/>
      <c r="AC1074" s="127"/>
      <c r="AD1074" s="127"/>
      <c r="AE1074" s="127"/>
      <c r="AF1074" s="127"/>
      <c r="AG1074" s="127"/>
      <c r="AH1074" s="127"/>
      <c r="AI1074" s="127"/>
      <c r="AJ1074" s="127"/>
      <c r="AK1074" s="127"/>
      <c r="AL1074" s="127"/>
      <c r="AM1074" s="127"/>
      <c r="AN1074" s="127"/>
      <c r="AO1074" s="127"/>
      <c r="AP1074" s="127"/>
      <c r="AR1074" s="113"/>
      <c r="AS1074" s="113"/>
      <c r="AT1074" s="113"/>
    </row>
    <row r="1075" spans="1:46" s="114" customFormat="1" x14ac:dyDescent="0.2">
      <c r="A1075" s="113"/>
      <c r="B1075" s="120"/>
      <c r="C1075" s="120"/>
      <c r="D1075" s="120"/>
      <c r="E1075" s="120"/>
      <c r="F1075" s="120"/>
      <c r="G1075" s="120"/>
      <c r="H1075" s="120"/>
      <c r="I1075" s="120"/>
      <c r="J1075" s="120"/>
      <c r="K1075" s="120"/>
      <c r="L1075" s="120"/>
      <c r="M1075" s="120"/>
      <c r="N1075" s="120"/>
      <c r="O1075" s="120"/>
      <c r="P1075" s="120"/>
      <c r="Q1075" s="120"/>
      <c r="R1075" s="120"/>
      <c r="S1075" s="120"/>
      <c r="T1075" s="120"/>
      <c r="U1075" s="120"/>
      <c r="V1075" s="120"/>
      <c r="W1075" s="120"/>
      <c r="X1075" s="120"/>
      <c r="Y1075" s="127"/>
      <c r="Z1075" s="127"/>
      <c r="AA1075" s="127"/>
      <c r="AB1075" s="127"/>
      <c r="AC1075" s="127"/>
      <c r="AD1075" s="127"/>
      <c r="AE1075" s="127"/>
      <c r="AF1075" s="127"/>
      <c r="AG1075" s="127"/>
      <c r="AH1075" s="127"/>
      <c r="AI1075" s="127"/>
      <c r="AJ1075" s="127"/>
      <c r="AK1075" s="127"/>
      <c r="AL1075" s="127"/>
      <c r="AM1075" s="127"/>
      <c r="AN1075" s="127"/>
      <c r="AO1075" s="127"/>
      <c r="AP1075" s="127"/>
      <c r="AR1075" s="113"/>
      <c r="AS1075" s="113"/>
      <c r="AT1075" s="113"/>
    </row>
    <row r="1076" spans="1:46" s="114" customFormat="1" x14ac:dyDescent="0.2">
      <c r="A1076" s="113"/>
      <c r="B1076" s="120"/>
      <c r="C1076" s="120"/>
      <c r="D1076" s="120"/>
      <c r="E1076" s="120"/>
      <c r="F1076" s="120"/>
      <c r="G1076" s="120"/>
      <c r="H1076" s="120"/>
      <c r="I1076" s="120"/>
      <c r="J1076" s="120"/>
      <c r="K1076" s="120"/>
      <c r="L1076" s="120"/>
      <c r="M1076" s="120"/>
      <c r="N1076" s="120"/>
      <c r="O1076" s="120"/>
      <c r="P1076" s="120"/>
      <c r="Q1076" s="120"/>
      <c r="R1076" s="120"/>
      <c r="S1076" s="120"/>
      <c r="T1076" s="120"/>
      <c r="U1076" s="120"/>
      <c r="V1076" s="120"/>
      <c r="W1076" s="120"/>
      <c r="X1076" s="120"/>
      <c r="Y1076" s="127"/>
      <c r="Z1076" s="127"/>
      <c r="AA1076" s="127"/>
      <c r="AB1076" s="127"/>
      <c r="AC1076" s="127"/>
      <c r="AD1076" s="127"/>
      <c r="AE1076" s="127"/>
      <c r="AF1076" s="127"/>
      <c r="AG1076" s="127"/>
      <c r="AH1076" s="127"/>
      <c r="AI1076" s="127"/>
      <c r="AJ1076" s="127"/>
      <c r="AK1076" s="127"/>
      <c r="AL1076" s="127"/>
      <c r="AM1076" s="127"/>
      <c r="AN1076" s="127"/>
      <c r="AO1076" s="127"/>
      <c r="AP1076" s="127"/>
      <c r="AR1076" s="113"/>
      <c r="AS1076" s="113"/>
      <c r="AT1076" s="113"/>
    </row>
    <row r="1077" spans="1:46" s="114" customFormat="1" x14ac:dyDescent="0.2">
      <c r="A1077" s="113"/>
      <c r="B1077" s="120"/>
      <c r="C1077" s="120"/>
      <c r="D1077" s="120"/>
      <c r="E1077" s="120"/>
      <c r="F1077" s="120"/>
      <c r="G1077" s="120"/>
      <c r="H1077" s="120"/>
      <c r="I1077" s="120"/>
      <c r="J1077" s="120"/>
      <c r="K1077" s="120"/>
      <c r="L1077" s="120"/>
      <c r="M1077" s="120"/>
      <c r="N1077" s="120"/>
      <c r="O1077" s="120"/>
      <c r="P1077" s="120"/>
      <c r="Q1077" s="120"/>
      <c r="R1077" s="120"/>
      <c r="S1077" s="120"/>
      <c r="T1077" s="120"/>
      <c r="U1077" s="120"/>
      <c r="V1077" s="120"/>
      <c r="W1077" s="120"/>
      <c r="X1077" s="120"/>
      <c r="Y1077" s="127"/>
      <c r="Z1077" s="127"/>
      <c r="AA1077" s="127"/>
      <c r="AB1077" s="127"/>
      <c r="AC1077" s="127"/>
      <c r="AD1077" s="127"/>
      <c r="AE1077" s="127"/>
      <c r="AF1077" s="127"/>
      <c r="AG1077" s="127"/>
      <c r="AH1077" s="127"/>
      <c r="AI1077" s="127"/>
      <c r="AJ1077" s="127"/>
      <c r="AK1077" s="127"/>
      <c r="AL1077" s="127"/>
      <c r="AM1077" s="127"/>
      <c r="AN1077" s="127"/>
      <c r="AO1077" s="127"/>
      <c r="AP1077" s="127"/>
      <c r="AR1077" s="113"/>
      <c r="AS1077" s="113"/>
      <c r="AT1077" s="113"/>
    </row>
    <row r="1078" spans="1:46" s="114" customFormat="1" x14ac:dyDescent="0.2">
      <c r="A1078" s="113"/>
      <c r="B1078" s="120"/>
      <c r="C1078" s="120"/>
      <c r="D1078" s="120"/>
      <c r="E1078" s="120"/>
      <c r="F1078" s="120"/>
      <c r="G1078" s="120"/>
      <c r="H1078" s="120"/>
      <c r="I1078" s="120"/>
      <c r="J1078" s="120"/>
      <c r="K1078" s="120"/>
      <c r="L1078" s="120"/>
      <c r="M1078" s="120"/>
      <c r="N1078" s="120"/>
      <c r="O1078" s="120"/>
      <c r="P1078" s="120"/>
      <c r="Q1078" s="120"/>
      <c r="R1078" s="120"/>
      <c r="S1078" s="120"/>
      <c r="T1078" s="120"/>
      <c r="U1078" s="120"/>
      <c r="V1078" s="120"/>
      <c r="W1078" s="120"/>
      <c r="X1078" s="120"/>
      <c r="Y1078" s="127"/>
      <c r="Z1078" s="127"/>
      <c r="AA1078" s="127"/>
      <c r="AB1078" s="127"/>
      <c r="AC1078" s="127"/>
      <c r="AD1078" s="127"/>
      <c r="AE1078" s="127"/>
      <c r="AF1078" s="127"/>
      <c r="AG1078" s="127"/>
      <c r="AH1078" s="127"/>
      <c r="AI1078" s="127"/>
      <c r="AJ1078" s="127"/>
      <c r="AK1078" s="127"/>
      <c r="AL1078" s="127"/>
      <c r="AM1078" s="127"/>
      <c r="AN1078" s="127"/>
      <c r="AO1078" s="127"/>
      <c r="AP1078" s="127"/>
      <c r="AR1078" s="113"/>
      <c r="AS1078" s="113"/>
      <c r="AT1078" s="113"/>
    </row>
    <row r="1079" spans="1:46" s="114" customFormat="1" x14ac:dyDescent="0.2">
      <c r="A1079" s="113"/>
      <c r="B1079" s="120"/>
      <c r="C1079" s="120"/>
      <c r="D1079" s="120"/>
      <c r="E1079" s="120"/>
      <c r="F1079" s="120"/>
      <c r="G1079" s="120"/>
      <c r="H1079" s="120"/>
      <c r="I1079" s="120"/>
      <c r="J1079" s="120"/>
      <c r="K1079" s="120"/>
      <c r="L1079" s="120"/>
      <c r="M1079" s="120"/>
      <c r="N1079" s="120"/>
      <c r="O1079" s="120"/>
      <c r="P1079" s="120"/>
      <c r="Q1079" s="120"/>
      <c r="R1079" s="120"/>
      <c r="S1079" s="120"/>
      <c r="T1079" s="120"/>
      <c r="U1079" s="120"/>
      <c r="V1079" s="120"/>
      <c r="W1079" s="120"/>
      <c r="X1079" s="120"/>
      <c r="Y1079" s="127"/>
      <c r="Z1079" s="127"/>
      <c r="AA1079" s="127"/>
      <c r="AB1079" s="127"/>
      <c r="AC1079" s="127"/>
      <c r="AD1079" s="127"/>
      <c r="AE1079" s="127"/>
      <c r="AF1079" s="127"/>
      <c r="AG1079" s="127"/>
      <c r="AH1079" s="127"/>
      <c r="AI1079" s="127"/>
      <c r="AJ1079" s="127"/>
      <c r="AK1079" s="127"/>
      <c r="AL1079" s="127"/>
      <c r="AM1079" s="127"/>
      <c r="AN1079" s="127"/>
      <c r="AO1079" s="127"/>
      <c r="AP1079" s="127"/>
      <c r="AR1079" s="113"/>
      <c r="AS1079" s="113"/>
      <c r="AT1079" s="113"/>
    </row>
    <row r="1080" spans="1:46" s="114" customFormat="1" x14ac:dyDescent="0.2">
      <c r="A1080" s="113"/>
      <c r="B1080" s="120"/>
      <c r="C1080" s="120"/>
      <c r="D1080" s="120"/>
      <c r="E1080" s="120"/>
      <c r="F1080" s="120"/>
      <c r="G1080" s="120"/>
      <c r="H1080" s="120"/>
      <c r="I1080" s="120"/>
      <c r="J1080" s="120"/>
      <c r="K1080" s="120"/>
      <c r="L1080" s="120"/>
      <c r="M1080" s="120"/>
      <c r="N1080" s="120"/>
      <c r="O1080" s="120"/>
      <c r="P1080" s="120"/>
      <c r="Q1080" s="120"/>
      <c r="R1080" s="120"/>
      <c r="S1080" s="120"/>
      <c r="T1080" s="120"/>
      <c r="U1080" s="120"/>
      <c r="V1080" s="120"/>
      <c r="W1080" s="120"/>
      <c r="X1080" s="120"/>
      <c r="Y1080" s="127"/>
      <c r="Z1080" s="127"/>
      <c r="AA1080" s="127"/>
      <c r="AB1080" s="127"/>
      <c r="AC1080" s="127"/>
      <c r="AD1080" s="127"/>
      <c r="AE1080" s="127"/>
      <c r="AF1080" s="127"/>
      <c r="AG1080" s="127"/>
      <c r="AH1080" s="127"/>
      <c r="AI1080" s="127"/>
      <c r="AJ1080" s="127"/>
      <c r="AK1080" s="127"/>
      <c r="AL1080" s="127"/>
      <c r="AM1080" s="127"/>
      <c r="AN1080" s="127"/>
      <c r="AO1080" s="127"/>
      <c r="AP1080" s="127"/>
      <c r="AR1080" s="113"/>
      <c r="AS1080" s="113"/>
      <c r="AT1080" s="113"/>
    </row>
    <row r="1081" spans="1:46" s="114" customFormat="1" x14ac:dyDescent="0.2">
      <c r="A1081" s="113"/>
      <c r="B1081" s="120"/>
      <c r="C1081" s="120"/>
      <c r="D1081" s="120"/>
      <c r="E1081" s="120"/>
      <c r="F1081" s="120"/>
      <c r="G1081" s="120"/>
      <c r="H1081" s="120"/>
      <c r="I1081" s="120"/>
      <c r="J1081" s="120"/>
      <c r="K1081" s="120"/>
      <c r="L1081" s="120"/>
      <c r="M1081" s="120"/>
      <c r="N1081" s="120"/>
      <c r="O1081" s="120"/>
      <c r="P1081" s="120"/>
      <c r="Q1081" s="120"/>
      <c r="R1081" s="120"/>
      <c r="S1081" s="120"/>
      <c r="T1081" s="120"/>
      <c r="U1081" s="120"/>
      <c r="V1081" s="120"/>
      <c r="W1081" s="120"/>
      <c r="X1081" s="120"/>
      <c r="Y1081" s="127"/>
      <c r="Z1081" s="127"/>
      <c r="AA1081" s="127"/>
      <c r="AB1081" s="127"/>
      <c r="AC1081" s="127"/>
      <c r="AD1081" s="127"/>
      <c r="AE1081" s="127"/>
      <c r="AF1081" s="127"/>
      <c r="AG1081" s="127"/>
      <c r="AH1081" s="127"/>
      <c r="AI1081" s="127"/>
      <c r="AJ1081" s="127"/>
      <c r="AK1081" s="127"/>
      <c r="AL1081" s="127"/>
      <c r="AM1081" s="127"/>
      <c r="AN1081" s="127"/>
      <c r="AO1081" s="127"/>
      <c r="AP1081" s="127"/>
      <c r="AR1081" s="113"/>
      <c r="AS1081" s="113"/>
      <c r="AT1081" s="113"/>
    </row>
    <row r="1082" spans="1:46" s="114" customFormat="1" x14ac:dyDescent="0.2">
      <c r="A1082" s="113"/>
      <c r="B1082" s="120"/>
      <c r="C1082" s="120"/>
      <c r="D1082" s="120"/>
      <c r="E1082" s="120"/>
      <c r="F1082" s="120"/>
      <c r="G1082" s="120"/>
      <c r="H1082" s="120"/>
      <c r="I1082" s="120"/>
      <c r="J1082" s="120"/>
      <c r="K1082" s="120"/>
      <c r="L1082" s="120"/>
      <c r="M1082" s="120"/>
      <c r="N1082" s="120"/>
      <c r="O1082" s="120"/>
      <c r="P1082" s="120"/>
      <c r="Q1082" s="120"/>
      <c r="R1082" s="120"/>
      <c r="S1082" s="120"/>
      <c r="T1082" s="120"/>
      <c r="U1082" s="120"/>
      <c r="V1082" s="120"/>
      <c r="W1082" s="120"/>
      <c r="X1082" s="120"/>
      <c r="Y1082" s="127"/>
      <c r="Z1082" s="127"/>
      <c r="AA1082" s="127"/>
      <c r="AB1082" s="127"/>
      <c r="AC1082" s="127"/>
      <c r="AD1082" s="127"/>
      <c r="AE1082" s="127"/>
      <c r="AF1082" s="127"/>
      <c r="AG1082" s="127"/>
      <c r="AH1082" s="127"/>
      <c r="AI1082" s="127"/>
      <c r="AJ1082" s="127"/>
      <c r="AK1082" s="127"/>
      <c r="AL1082" s="127"/>
      <c r="AM1082" s="127"/>
      <c r="AN1082" s="127"/>
      <c r="AO1082" s="127"/>
      <c r="AP1082" s="127"/>
      <c r="AR1082" s="113"/>
      <c r="AS1082" s="113"/>
      <c r="AT1082" s="113"/>
    </row>
    <row r="1083" spans="1:46" s="114" customFormat="1" x14ac:dyDescent="0.2">
      <c r="A1083" s="113"/>
      <c r="B1083" s="120"/>
      <c r="C1083" s="120"/>
      <c r="D1083" s="120"/>
      <c r="E1083" s="120"/>
      <c r="F1083" s="120"/>
      <c r="G1083" s="120"/>
      <c r="H1083" s="120"/>
      <c r="I1083" s="120"/>
      <c r="J1083" s="120"/>
      <c r="K1083" s="120"/>
      <c r="L1083" s="120"/>
      <c r="M1083" s="120"/>
      <c r="N1083" s="120"/>
      <c r="O1083" s="120"/>
      <c r="P1083" s="120"/>
      <c r="Q1083" s="120"/>
      <c r="R1083" s="120"/>
      <c r="S1083" s="120"/>
      <c r="T1083" s="120"/>
      <c r="U1083" s="120"/>
      <c r="V1083" s="120"/>
      <c r="W1083" s="120"/>
      <c r="X1083" s="120"/>
      <c r="Y1083" s="127"/>
      <c r="Z1083" s="127"/>
      <c r="AA1083" s="127"/>
      <c r="AB1083" s="127"/>
      <c r="AC1083" s="127"/>
      <c r="AD1083" s="127"/>
      <c r="AE1083" s="127"/>
      <c r="AF1083" s="127"/>
      <c r="AG1083" s="127"/>
      <c r="AH1083" s="127"/>
      <c r="AI1083" s="127"/>
      <c r="AJ1083" s="127"/>
      <c r="AK1083" s="127"/>
      <c r="AL1083" s="127"/>
      <c r="AM1083" s="127"/>
      <c r="AN1083" s="127"/>
      <c r="AO1083" s="127"/>
      <c r="AP1083" s="127"/>
      <c r="AR1083" s="113"/>
      <c r="AS1083" s="113"/>
      <c r="AT1083" s="113"/>
    </row>
    <row r="1084" spans="1:46" s="114" customFormat="1" x14ac:dyDescent="0.2">
      <c r="A1084" s="113"/>
      <c r="B1084" s="120"/>
      <c r="C1084" s="120"/>
      <c r="D1084" s="120"/>
      <c r="E1084" s="120"/>
      <c r="F1084" s="120"/>
      <c r="G1084" s="120"/>
      <c r="H1084" s="120"/>
      <c r="I1084" s="120"/>
      <c r="J1084" s="120"/>
      <c r="K1084" s="120"/>
      <c r="L1084" s="120"/>
      <c r="M1084" s="120"/>
      <c r="N1084" s="120"/>
      <c r="O1084" s="120"/>
      <c r="P1084" s="120"/>
      <c r="Q1084" s="120"/>
      <c r="R1084" s="120"/>
      <c r="S1084" s="120"/>
      <c r="T1084" s="120"/>
      <c r="U1084" s="120"/>
      <c r="V1084" s="120"/>
      <c r="W1084" s="120"/>
      <c r="X1084" s="120"/>
      <c r="Y1084" s="127"/>
      <c r="Z1084" s="127"/>
      <c r="AA1084" s="127"/>
      <c r="AB1084" s="127"/>
      <c r="AC1084" s="127"/>
      <c r="AD1084" s="127"/>
      <c r="AE1084" s="127"/>
      <c r="AF1084" s="127"/>
      <c r="AG1084" s="127"/>
      <c r="AH1084" s="127"/>
      <c r="AI1084" s="127"/>
      <c r="AJ1084" s="127"/>
      <c r="AK1084" s="127"/>
      <c r="AL1084" s="127"/>
      <c r="AM1084" s="127"/>
      <c r="AN1084" s="127"/>
      <c r="AO1084" s="127"/>
      <c r="AP1084" s="127"/>
      <c r="AR1084" s="113"/>
      <c r="AS1084" s="113"/>
      <c r="AT1084" s="113"/>
    </row>
    <row r="1085" spans="1:46" s="114" customFormat="1" x14ac:dyDescent="0.2">
      <c r="A1085" s="113"/>
      <c r="B1085" s="120"/>
      <c r="C1085" s="120"/>
      <c r="D1085" s="120"/>
      <c r="E1085" s="120"/>
      <c r="F1085" s="120"/>
      <c r="G1085" s="120"/>
      <c r="H1085" s="120"/>
      <c r="I1085" s="120"/>
      <c r="J1085" s="120"/>
      <c r="K1085" s="120"/>
      <c r="L1085" s="120"/>
      <c r="M1085" s="120"/>
      <c r="N1085" s="120"/>
      <c r="O1085" s="120"/>
      <c r="P1085" s="120"/>
      <c r="Q1085" s="120"/>
      <c r="R1085" s="120"/>
      <c r="S1085" s="120"/>
      <c r="T1085" s="120"/>
      <c r="U1085" s="120"/>
      <c r="V1085" s="120"/>
      <c r="W1085" s="120"/>
      <c r="X1085" s="120"/>
      <c r="Y1085" s="127"/>
      <c r="Z1085" s="127"/>
      <c r="AA1085" s="127"/>
      <c r="AB1085" s="127"/>
      <c r="AC1085" s="127"/>
      <c r="AD1085" s="127"/>
      <c r="AE1085" s="127"/>
      <c r="AF1085" s="127"/>
      <c r="AG1085" s="127"/>
      <c r="AH1085" s="127"/>
      <c r="AI1085" s="127"/>
      <c r="AJ1085" s="127"/>
      <c r="AK1085" s="127"/>
      <c r="AL1085" s="127"/>
      <c r="AM1085" s="127"/>
      <c r="AN1085" s="127"/>
      <c r="AO1085" s="127"/>
      <c r="AP1085" s="127"/>
      <c r="AR1085" s="113"/>
      <c r="AS1085" s="113"/>
      <c r="AT1085" s="113"/>
    </row>
    <row r="1086" spans="1:46" s="114" customFormat="1" x14ac:dyDescent="0.2">
      <c r="A1086" s="113"/>
      <c r="B1086" s="120"/>
      <c r="C1086" s="120"/>
      <c r="D1086" s="120"/>
      <c r="E1086" s="120"/>
      <c r="F1086" s="120"/>
      <c r="G1086" s="120"/>
      <c r="H1086" s="120"/>
      <c r="I1086" s="120"/>
      <c r="J1086" s="120"/>
      <c r="K1086" s="120"/>
      <c r="L1086" s="120"/>
      <c r="M1086" s="120"/>
      <c r="N1086" s="120"/>
      <c r="O1086" s="120"/>
      <c r="P1086" s="120"/>
      <c r="Q1086" s="120"/>
      <c r="R1086" s="120"/>
      <c r="S1086" s="120"/>
      <c r="T1086" s="120"/>
      <c r="U1086" s="120"/>
      <c r="V1086" s="120"/>
      <c r="W1086" s="120"/>
      <c r="X1086" s="120"/>
      <c r="Y1086" s="127"/>
      <c r="Z1086" s="127"/>
      <c r="AA1086" s="127"/>
      <c r="AB1086" s="127"/>
      <c r="AC1086" s="127"/>
      <c r="AD1086" s="127"/>
      <c r="AE1086" s="127"/>
      <c r="AF1086" s="127"/>
      <c r="AG1086" s="127"/>
      <c r="AH1086" s="127"/>
      <c r="AI1086" s="127"/>
      <c r="AJ1086" s="127"/>
      <c r="AK1086" s="127"/>
      <c r="AL1086" s="127"/>
      <c r="AM1086" s="127"/>
      <c r="AN1086" s="127"/>
      <c r="AO1086" s="127"/>
      <c r="AP1086" s="127"/>
      <c r="AR1086" s="113"/>
      <c r="AS1086" s="113"/>
      <c r="AT1086" s="113"/>
    </row>
    <row r="1087" spans="1:46" s="114" customFormat="1" x14ac:dyDescent="0.2">
      <c r="A1087" s="113"/>
      <c r="B1087" s="120"/>
      <c r="C1087" s="120"/>
      <c r="D1087" s="120"/>
      <c r="E1087" s="120"/>
      <c r="F1087" s="120"/>
      <c r="G1087" s="120"/>
      <c r="H1087" s="120"/>
      <c r="I1087" s="120"/>
      <c r="J1087" s="120"/>
      <c r="K1087" s="120"/>
      <c r="L1087" s="120"/>
      <c r="M1087" s="120"/>
      <c r="N1087" s="120"/>
      <c r="O1087" s="120"/>
      <c r="P1087" s="120"/>
      <c r="Q1087" s="120"/>
      <c r="R1087" s="120"/>
      <c r="S1087" s="120"/>
      <c r="T1087" s="120"/>
      <c r="U1087" s="120"/>
      <c r="V1087" s="120"/>
      <c r="W1087" s="120"/>
      <c r="X1087" s="120"/>
      <c r="Y1087" s="127"/>
      <c r="Z1087" s="127"/>
      <c r="AA1087" s="127"/>
      <c r="AB1087" s="127"/>
      <c r="AC1087" s="127"/>
      <c r="AD1087" s="127"/>
      <c r="AE1087" s="127"/>
      <c r="AF1087" s="127"/>
      <c r="AG1087" s="127"/>
      <c r="AH1087" s="127"/>
      <c r="AI1087" s="127"/>
      <c r="AJ1087" s="127"/>
      <c r="AK1087" s="127"/>
      <c r="AL1087" s="127"/>
      <c r="AM1087" s="127"/>
      <c r="AN1087" s="127"/>
      <c r="AO1087" s="127"/>
      <c r="AP1087" s="127"/>
      <c r="AR1087" s="113"/>
      <c r="AS1087" s="113"/>
      <c r="AT1087" s="113"/>
    </row>
    <row r="1088" spans="1:46" s="114" customFormat="1" x14ac:dyDescent="0.2">
      <c r="A1088" s="113"/>
      <c r="B1088" s="120"/>
      <c r="C1088" s="120"/>
      <c r="D1088" s="120"/>
      <c r="E1088" s="120"/>
      <c r="F1088" s="120"/>
      <c r="G1088" s="120"/>
      <c r="H1088" s="120"/>
      <c r="I1088" s="120"/>
      <c r="J1088" s="120"/>
      <c r="K1088" s="120"/>
      <c r="L1088" s="120"/>
      <c r="M1088" s="120"/>
      <c r="N1088" s="120"/>
      <c r="O1088" s="120"/>
      <c r="P1088" s="120"/>
      <c r="Q1088" s="120"/>
      <c r="R1088" s="120"/>
      <c r="S1088" s="120"/>
      <c r="T1088" s="120"/>
      <c r="U1088" s="120"/>
      <c r="V1088" s="120"/>
      <c r="W1088" s="120"/>
      <c r="X1088" s="120"/>
      <c r="Y1088" s="127"/>
      <c r="Z1088" s="127"/>
      <c r="AA1088" s="127"/>
      <c r="AB1088" s="127"/>
      <c r="AC1088" s="127"/>
      <c r="AD1088" s="127"/>
      <c r="AE1088" s="127"/>
      <c r="AF1088" s="127"/>
      <c r="AG1088" s="127"/>
      <c r="AH1088" s="127"/>
      <c r="AI1088" s="127"/>
      <c r="AJ1088" s="127"/>
      <c r="AK1088" s="127"/>
      <c r="AL1088" s="127"/>
      <c r="AM1088" s="127"/>
      <c r="AN1088" s="127"/>
      <c r="AO1088" s="127"/>
      <c r="AP1088" s="127"/>
      <c r="AR1088" s="113"/>
      <c r="AS1088" s="113"/>
      <c r="AT1088" s="113"/>
    </row>
    <row r="1089" spans="1:46" s="114" customFormat="1" x14ac:dyDescent="0.2">
      <c r="A1089" s="113"/>
      <c r="B1089" s="120"/>
      <c r="C1089" s="120"/>
      <c r="D1089" s="120"/>
      <c r="E1089" s="120"/>
      <c r="F1089" s="120"/>
      <c r="G1089" s="120"/>
      <c r="H1089" s="120"/>
      <c r="I1089" s="120"/>
      <c r="J1089" s="120"/>
      <c r="K1089" s="120"/>
      <c r="L1089" s="120"/>
      <c r="M1089" s="120"/>
      <c r="N1089" s="120"/>
      <c r="O1089" s="120"/>
      <c r="P1089" s="120"/>
      <c r="Q1089" s="120"/>
      <c r="R1089" s="120"/>
      <c r="S1089" s="120"/>
      <c r="T1089" s="120"/>
      <c r="U1089" s="120"/>
      <c r="V1089" s="120"/>
      <c r="W1089" s="120"/>
      <c r="X1089" s="120"/>
      <c r="Y1089" s="127"/>
      <c r="Z1089" s="127"/>
      <c r="AA1089" s="127"/>
      <c r="AB1089" s="127"/>
      <c r="AC1089" s="127"/>
      <c r="AD1089" s="127"/>
      <c r="AE1089" s="127"/>
      <c r="AF1089" s="127"/>
      <c r="AG1089" s="127"/>
      <c r="AH1089" s="127"/>
      <c r="AI1089" s="127"/>
      <c r="AJ1089" s="127"/>
      <c r="AK1089" s="127"/>
      <c r="AL1089" s="127"/>
      <c r="AM1089" s="127"/>
      <c r="AN1089" s="127"/>
      <c r="AO1089" s="127"/>
      <c r="AP1089" s="127"/>
      <c r="AR1089" s="113"/>
      <c r="AS1089" s="113"/>
      <c r="AT1089" s="113"/>
    </row>
    <row r="1090" spans="1:46" s="114" customFormat="1" x14ac:dyDescent="0.2">
      <c r="A1090" s="113"/>
      <c r="B1090" s="120"/>
      <c r="C1090" s="120"/>
      <c r="D1090" s="120"/>
      <c r="E1090" s="120"/>
      <c r="F1090" s="120"/>
      <c r="G1090" s="120"/>
      <c r="H1090" s="120"/>
      <c r="I1090" s="120"/>
      <c r="J1090" s="120"/>
      <c r="K1090" s="120"/>
      <c r="L1090" s="120"/>
      <c r="M1090" s="120"/>
      <c r="N1090" s="120"/>
      <c r="O1090" s="120"/>
      <c r="P1090" s="120"/>
      <c r="Q1090" s="120"/>
      <c r="R1090" s="120"/>
      <c r="S1090" s="120"/>
      <c r="T1090" s="120"/>
      <c r="U1090" s="120"/>
      <c r="V1090" s="120"/>
      <c r="W1090" s="120"/>
      <c r="X1090" s="120"/>
      <c r="Y1090" s="127"/>
      <c r="Z1090" s="127"/>
      <c r="AA1090" s="127"/>
      <c r="AB1090" s="127"/>
      <c r="AC1090" s="127"/>
      <c r="AD1090" s="127"/>
      <c r="AE1090" s="127"/>
      <c r="AF1090" s="127"/>
      <c r="AG1090" s="127"/>
      <c r="AH1090" s="127"/>
      <c r="AI1090" s="127"/>
      <c r="AJ1090" s="127"/>
      <c r="AK1090" s="127"/>
      <c r="AL1090" s="127"/>
      <c r="AM1090" s="127"/>
      <c r="AN1090" s="127"/>
      <c r="AO1090" s="127"/>
      <c r="AP1090" s="127"/>
      <c r="AR1090" s="113"/>
      <c r="AS1090" s="113"/>
      <c r="AT1090" s="113"/>
    </row>
    <row r="1091" spans="1:46" s="114" customFormat="1" x14ac:dyDescent="0.2">
      <c r="A1091" s="113"/>
      <c r="B1091" s="120"/>
      <c r="C1091" s="120"/>
      <c r="D1091" s="120"/>
      <c r="E1091" s="120"/>
      <c r="F1091" s="120"/>
      <c r="G1091" s="120"/>
      <c r="H1091" s="120"/>
      <c r="I1091" s="120"/>
      <c r="J1091" s="120"/>
      <c r="K1091" s="120"/>
      <c r="L1091" s="120"/>
      <c r="M1091" s="120"/>
      <c r="N1091" s="120"/>
      <c r="O1091" s="120"/>
      <c r="P1091" s="120"/>
      <c r="Q1091" s="120"/>
      <c r="R1091" s="120"/>
      <c r="S1091" s="120"/>
      <c r="T1091" s="120"/>
      <c r="U1091" s="120"/>
      <c r="V1091" s="120"/>
      <c r="W1091" s="120"/>
      <c r="X1091" s="120"/>
      <c r="Y1091" s="127"/>
      <c r="Z1091" s="127"/>
      <c r="AA1091" s="127"/>
      <c r="AB1091" s="127"/>
      <c r="AC1091" s="127"/>
      <c r="AD1091" s="127"/>
      <c r="AE1091" s="127"/>
      <c r="AF1091" s="127"/>
      <c r="AG1091" s="127"/>
      <c r="AH1091" s="127"/>
      <c r="AI1091" s="127"/>
      <c r="AJ1091" s="127"/>
      <c r="AK1091" s="127"/>
      <c r="AL1091" s="127"/>
      <c r="AM1091" s="127"/>
      <c r="AN1091" s="127"/>
      <c r="AO1091" s="127"/>
      <c r="AP1091" s="127"/>
      <c r="AR1091" s="113"/>
      <c r="AS1091" s="113"/>
      <c r="AT1091" s="113"/>
    </row>
    <row r="1092" spans="1:46" s="114" customFormat="1" x14ac:dyDescent="0.2">
      <c r="A1092" s="113"/>
      <c r="B1092" s="120"/>
      <c r="C1092" s="120"/>
      <c r="D1092" s="120"/>
      <c r="E1092" s="120"/>
      <c r="F1092" s="120"/>
      <c r="G1092" s="120"/>
      <c r="H1092" s="120"/>
      <c r="I1092" s="120"/>
      <c r="J1092" s="120"/>
      <c r="K1092" s="120"/>
      <c r="L1092" s="120"/>
      <c r="M1092" s="120"/>
      <c r="N1092" s="120"/>
      <c r="O1092" s="120"/>
      <c r="P1092" s="120"/>
      <c r="Q1092" s="120"/>
      <c r="R1092" s="120"/>
      <c r="S1092" s="120"/>
      <c r="T1092" s="120"/>
      <c r="U1092" s="120"/>
      <c r="V1092" s="120"/>
      <c r="W1092" s="120"/>
      <c r="X1092" s="120"/>
      <c r="Y1092" s="127"/>
      <c r="Z1092" s="127"/>
      <c r="AA1092" s="127"/>
      <c r="AB1092" s="127"/>
      <c r="AC1092" s="127"/>
      <c r="AD1092" s="127"/>
      <c r="AE1092" s="127"/>
      <c r="AF1092" s="127"/>
      <c r="AG1092" s="127"/>
      <c r="AH1092" s="127"/>
      <c r="AI1092" s="127"/>
      <c r="AJ1092" s="127"/>
      <c r="AK1092" s="127"/>
      <c r="AL1092" s="127"/>
      <c r="AM1092" s="127"/>
      <c r="AN1092" s="127"/>
      <c r="AO1092" s="127"/>
      <c r="AP1092" s="127"/>
      <c r="AR1092" s="113"/>
      <c r="AS1092" s="113"/>
      <c r="AT1092" s="113"/>
    </row>
    <row r="1093" spans="1:46" s="114" customFormat="1" x14ac:dyDescent="0.2">
      <c r="A1093" s="113"/>
      <c r="B1093" s="120"/>
      <c r="C1093" s="120"/>
      <c r="D1093" s="120"/>
      <c r="E1093" s="120"/>
      <c r="F1093" s="120"/>
      <c r="G1093" s="120"/>
      <c r="H1093" s="120"/>
      <c r="I1093" s="120"/>
      <c r="J1093" s="120"/>
      <c r="K1093" s="120"/>
      <c r="L1093" s="120"/>
      <c r="M1093" s="120"/>
      <c r="N1093" s="120"/>
      <c r="O1093" s="120"/>
      <c r="P1093" s="120"/>
      <c r="Q1093" s="120"/>
      <c r="R1093" s="120"/>
      <c r="S1093" s="120"/>
      <c r="T1093" s="120"/>
      <c r="U1093" s="120"/>
      <c r="V1093" s="120"/>
      <c r="W1093" s="120"/>
      <c r="X1093" s="120"/>
      <c r="Y1093" s="127"/>
      <c r="Z1093" s="127"/>
      <c r="AA1093" s="127"/>
      <c r="AB1093" s="127"/>
      <c r="AC1093" s="127"/>
      <c r="AD1093" s="127"/>
      <c r="AE1093" s="127"/>
      <c r="AF1093" s="127"/>
      <c r="AG1093" s="127"/>
      <c r="AH1093" s="127"/>
      <c r="AI1093" s="127"/>
      <c r="AJ1093" s="127"/>
      <c r="AK1093" s="127"/>
      <c r="AL1093" s="127"/>
      <c r="AM1093" s="127"/>
      <c r="AN1093" s="127"/>
      <c r="AO1093" s="127"/>
      <c r="AP1093" s="127"/>
      <c r="AR1093" s="113"/>
      <c r="AS1093" s="113"/>
      <c r="AT1093" s="113"/>
    </row>
    <row r="1094" spans="1:46" s="114" customFormat="1" x14ac:dyDescent="0.2">
      <c r="A1094" s="113"/>
      <c r="B1094" s="120"/>
      <c r="C1094" s="120"/>
      <c r="D1094" s="120"/>
      <c r="E1094" s="120"/>
      <c r="F1094" s="120"/>
      <c r="G1094" s="120"/>
      <c r="H1094" s="120"/>
      <c r="I1094" s="120"/>
      <c r="J1094" s="120"/>
      <c r="K1094" s="120"/>
      <c r="L1094" s="120"/>
      <c r="M1094" s="120"/>
      <c r="N1094" s="120"/>
      <c r="O1094" s="120"/>
      <c r="P1094" s="120"/>
      <c r="Q1094" s="120"/>
      <c r="R1094" s="120"/>
      <c r="S1094" s="120"/>
      <c r="T1094" s="120"/>
      <c r="U1094" s="120"/>
      <c r="V1094" s="120"/>
      <c r="W1094" s="120"/>
      <c r="X1094" s="120"/>
      <c r="Y1094" s="127"/>
      <c r="Z1094" s="127"/>
      <c r="AA1094" s="127"/>
      <c r="AB1094" s="127"/>
      <c r="AC1094" s="127"/>
      <c r="AD1094" s="127"/>
      <c r="AE1094" s="127"/>
      <c r="AF1094" s="127"/>
      <c r="AG1094" s="127"/>
      <c r="AH1094" s="127"/>
      <c r="AI1094" s="127"/>
      <c r="AJ1094" s="127"/>
      <c r="AK1094" s="127"/>
      <c r="AL1094" s="127"/>
      <c r="AM1094" s="127"/>
      <c r="AN1094" s="127"/>
      <c r="AO1094" s="127"/>
      <c r="AP1094" s="127"/>
      <c r="AR1094" s="113"/>
      <c r="AS1094" s="113"/>
      <c r="AT1094" s="113"/>
    </row>
    <row r="1095" spans="1:46" s="114" customFormat="1" x14ac:dyDescent="0.2">
      <c r="A1095" s="113"/>
      <c r="B1095" s="120"/>
      <c r="C1095" s="120"/>
      <c r="D1095" s="120"/>
      <c r="E1095" s="120"/>
      <c r="F1095" s="120"/>
      <c r="G1095" s="120"/>
      <c r="H1095" s="120"/>
      <c r="I1095" s="120"/>
      <c r="J1095" s="120"/>
      <c r="K1095" s="120"/>
      <c r="L1095" s="120"/>
      <c r="M1095" s="120"/>
      <c r="N1095" s="120"/>
      <c r="O1095" s="120"/>
      <c r="P1095" s="120"/>
      <c r="Q1095" s="120"/>
      <c r="R1095" s="120"/>
      <c r="S1095" s="120"/>
      <c r="T1095" s="120"/>
      <c r="U1095" s="120"/>
      <c r="V1095" s="120"/>
      <c r="W1095" s="120"/>
      <c r="X1095" s="120"/>
      <c r="Y1095" s="127"/>
      <c r="Z1095" s="127"/>
      <c r="AA1095" s="127"/>
      <c r="AB1095" s="127"/>
      <c r="AC1095" s="127"/>
      <c r="AD1095" s="127"/>
      <c r="AE1095" s="127"/>
      <c r="AF1095" s="127"/>
      <c r="AG1095" s="127"/>
      <c r="AH1095" s="127"/>
      <c r="AI1095" s="127"/>
      <c r="AJ1095" s="127"/>
      <c r="AK1095" s="127"/>
      <c r="AL1095" s="127"/>
      <c r="AM1095" s="127"/>
      <c r="AN1095" s="127"/>
      <c r="AO1095" s="127"/>
      <c r="AP1095" s="127"/>
      <c r="AR1095" s="113"/>
      <c r="AS1095" s="113"/>
      <c r="AT1095" s="113"/>
    </row>
    <row r="1096" spans="1:46" s="114" customFormat="1" x14ac:dyDescent="0.2">
      <c r="A1096" s="113"/>
      <c r="B1096" s="120"/>
      <c r="C1096" s="120"/>
      <c r="D1096" s="120"/>
      <c r="E1096" s="120"/>
      <c r="F1096" s="120"/>
      <c r="G1096" s="120"/>
      <c r="H1096" s="120"/>
      <c r="I1096" s="120"/>
      <c r="J1096" s="120"/>
      <c r="K1096" s="120"/>
      <c r="L1096" s="120"/>
      <c r="M1096" s="120"/>
      <c r="N1096" s="120"/>
      <c r="O1096" s="120"/>
      <c r="P1096" s="120"/>
      <c r="Q1096" s="120"/>
      <c r="R1096" s="120"/>
      <c r="S1096" s="120"/>
      <c r="T1096" s="120"/>
      <c r="U1096" s="120"/>
      <c r="V1096" s="120"/>
      <c r="W1096" s="120"/>
      <c r="X1096" s="120"/>
      <c r="Y1096" s="127"/>
      <c r="Z1096" s="127"/>
      <c r="AA1096" s="127"/>
      <c r="AB1096" s="127"/>
      <c r="AC1096" s="127"/>
      <c r="AD1096" s="127"/>
      <c r="AE1096" s="127"/>
      <c r="AF1096" s="127"/>
      <c r="AG1096" s="127"/>
      <c r="AH1096" s="127"/>
      <c r="AI1096" s="127"/>
      <c r="AJ1096" s="127"/>
      <c r="AK1096" s="127"/>
      <c r="AL1096" s="127"/>
      <c r="AM1096" s="127"/>
      <c r="AN1096" s="127"/>
      <c r="AO1096" s="127"/>
      <c r="AP1096" s="127"/>
      <c r="AR1096" s="113"/>
      <c r="AS1096" s="113"/>
      <c r="AT1096" s="113"/>
    </row>
    <row r="1097" spans="1:46" s="114" customFormat="1" x14ac:dyDescent="0.2">
      <c r="A1097" s="113"/>
      <c r="B1097" s="120"/>
      <c r="C1097" s="120"/>
      <c r="D1097" s="120"/>
      <c r="E1097" s="120"/>
      <c r="F1097" s="120"/>
      <c r="G1097" s="120"/>
      <c r="H1097" s="120"/>
      <c r="I1097" s="120"/>
      <c r="J1097" s="120"/>
      <c r="K1097" s="120"/>
      <c r="L1097" s="120"/>
      <c r="M1097" s="120"/>
      <c r="N1097" s="120"/>
      <c r="O1097" s="120"/>
      <c r="P1097" s="120"/>
      <c r="Q1097" s="120"/>
      <c r="R1097" s="120"/>
      <c r="S1097" s="120"/>
      <c r="T1097" s="120"/>
      <c r="U1097" s="120"/>
      <c r="V1097" s="120"/>
      <c r="W1097" s="120"/>
      <c r="X1097" s="120"/>
      <c r="Y1097" s="127"/>
      <c r="Z1097" s="127"/>
      <c r="AA1097" s="127"/>
      <c r="AB1097" s="127"/>
      <c r="AC1097" s="127"/>
      <c r="AD1097" s="127"/>
      <c r="AE1097" s="127"/>
      <c r="AF1097" s="127"/>
      <c r="AG1097" s="127"/>
      <c r="AH1097" s="127"/>
      <c r="AI1097" s="127"/>
      <c r="AJ1097" s="127"/>
      <c r="AK1097" s="127"/>
      <c r="AL1097" s="127"/>
      <c r="AM1097" s="127"/>
      <c r="AN1097" s="127"/>
      <c r="AO1097" s="127"/>
      <c r="AP1097" s="127"/>
      <c r="AR1097" s="113"/>
      <c r="AS1097" s="113"/>
      <c r="AT1097" s="113"/>
    </row>
    <row r="1098" spans="1:46" s="114" customFormat="1" x14ac:dyDescent="0.2">
      <c r="A1098" s="113"/>
      <c r="B1098" s="120"/>
      <c r="C1098" s="120"/>
      <c r="D1098" s="120"/>
      <c r="E1098" s="120"/>
      <c r="F1098" s="120"/>
      <c r="G1098" s="120"/>
      <c r="H1098" s="120"/>
      <c r="I1098" s="120"/>
      <c r="J1098" s="120"/>
      <c r="K1098" s="120"/>
      <c r="L1098" s="120"/>
      <c r="M1098" s="120"/>
      <c r="N1098" s="120"/>
      <c r="O1098" s="120"/>
      <c r="P1098" s="120"/>
      <c r="Q1098" s="120"/>
      <c r="R1098" s="120"/>
      <c r="S1098" s="120"/>
      <c r="T1098" s="120"/>
      <c r="U1098" s="120"/>
      <c r="V1098" s="120"/>
      <c r="W1098" s="120"/>
      <c r="X1098" s="120"/>
      <c r="Y1098" s="127"/>
      <c r="Z1098" s="127"/>
      <c r="AA1098" s="127"/>
      <c r="AB1098" s="127"/>
      <c r="AC1098" s="127"/>
      <c r="AD1098" s="127"/>
      <c r="AE1098" s="127"/>
      <c r="AF1098" s="127"/>
      <c r="AG1098" s="127"/>
      <c r="AH1098" s="127"/>
      <c r="AI1098" s="127"/>
      <c r="AJ1098" s="127"/>
      <c r="AK1098" s="127"/>
      <c r="AL1098" s="127"/>
      <c r="AM1098" s="127"/>
      <c r="AN1098" s="127"/>
      <c r="AO1098" s="127"/>
      <c r="AP1098" s="127"/>
      <c r="AR1098" s="113"/>
      <c r="AS1098" s="113"/>
      <c r="AT1098" s="113"/>
    </row>
    <row r="1099" spans="1:46" s="114" customFormat="1" x14ac:dyDescent="0.2">
      <c r="A1099" s="113"/>
      <c r="B1099" s="120"/>
      <c r="C1099" s="120"/>
      <c r="D1099" s="120"/>
      <c r="E1099" s="120"/>
      <c r="F1099" s="120"/>
      <c r="G1099" s="120"/>
      <c r="H1099" s="120"/>
      <c r="I1099" s="120"/>
      <c r="J1099" s="120"/>
      <c r="K1099" s="120"/>
      <c r="L1099" s="120"/>
      <c r="M1099" s="120"/>
      <c r="N1099" s="120"/>
      <c r="O1099" s="120"/>
      <c r="P1099" s="120"/>
      <c r="Q1099" s="120"/>
      <c r="R1099" s="120"/>
      <c r="S1099" s="120"/>
      <c r="T1099" s="120"/>
      <c r="U1099" s="120"/>
      <c r="V1099" s="120"/>
      <c r="W1099" s="120"/>
      <c r="X1099" s="120"/>
      <c r="Y1099" s="127"/>
      <c r="Z1099" s="127"/>
      <c r="AA1099" s="127"/>
      <c r="AB1099" s="127"/>
      <c r="AC1099" s="127"/>
      <c r="AD1099" s="127"/>
      <c r="AE1099" s="127"/>
      <c r="AF1099" s="127"/>
      <c r="AG1099" s="127"/>
      <c r="AH1099" s="127"/>
      <c r="AI1099" s="127"/>
      <c r="AJ1099" s="127"/>
      <c r="AK1099" s="127"/>
      <c r="AL1099" s="127"/>
      <c r="AM1099" s="127"/>
      <c r="AN1099" s="127"/>
      <c r="AO1099" s="127"/>
      <c r="AP1099" s="127"/>
      <c r="AR1099" s="113"/>
      <c r="AS1099" s="113"/>
      <c r="AT1099" s="113"/>
    </row>
    <row r="1100" spans="1:46" s="114" customFormat="1" x14ac:dyDescent="0.2">
      <c r="A1100" s="113"/>
      <c r="B1100" s="120"/>
      <c r="C1100" s="120"/>
      <c r="D1100" s="120"/>
      <c r="E1100" s="120"/>
      <c r="F1100" s="120"/>
      <c r="G1100" s="120"/>
      <c r="H1100" s="120"/>
      <c r="I1100" s="120"/>
      <c r="J1100" s="120"/>
      <c r="K1100" s="120"/>
      <c r="L1100" s="120"/>
      <c r="M1100" s="120"/>
      <c r="N1100" s="120"/>
      <c r="O1100" s="120"/>
      <c r="P1100" s="120"/>
      <c r="Q1100" s="120"/>
      <c r="R1100" s="120"/>
      <c r="S1100" s="120"/>
      <c r="T1100" s="120"/>
      <c r="U1100" s="120"/>
      <c r="V1100" s="120"/>
      <c r="W1100" s="120"/>
      <c r="X1100" s="120"/>
      <c r="Y1100" s="127"/>
      <c r="Z1100" s="127"/>
      <c r="AA1100" s="127"/>
      <c r="AB1100" s="127"/>
      <c r="AC1100" s="127"/>
      <c r="AD1100" s="127"/>
      <c r="AE1100" s="127"/>
      <c r="AF1100" s="127"/>
      <c r="AG1100" s="127"/>
      <c r="AH1100" s="127"/>
      <c r="AI1100" s="127"/>
      <c r="AJ1100" s="127"/>
      <c r="AK1100" s="127"/>
      <c r="AL1100" s="127"/>
      <c r="AM1100" s="127"/>
      <c r="AN1100" s="127"/>
      <c r="AO1100" s="127"/>
      <c r="AP1100" s="127"/>
      <c r="AR1100" s="113"/>
      <c r="AS1100" s="113"/>
      <c r="AT1100" s="113"/>
    </row>
    <row r="1101" spans="1:46" s="114" customFormat="1" x14ac:dyDescent="0.2">
      <c r="A1101" s="113"/>
      <c r="B1101" s="120"/>
      <c r="C1101" s="120"/>
      <c r="D1101" s="120"/>
      <c r="E1101" s="120"/>
      <c r="F1101" s="120"/>
      <c r="G1101" s="120"/>
      <c r="H1101" s="120"/>
      <c r="I1101" s="120"/>
      <c r="J1101" s="120"/>
      <c r="K1101" s="120"/>
      <c r="L1101" s="120"/>
      <c r="M1101" s="120"/>
      <c r="N1101" s="120"/>
      <c r="O1101" s="120"/>
      <c r="P1101" s="120"/>
      <c r="Q1101" s="120"/>
      <c r="R1101" s="120"/>
      <c r="S1101" s="120"/>
      <c r="T1101" s="120"/>
      <c r="U1101" s="120"/>
      <c r="V1101" s="120"/>
      <c r="W1101" s="120"/>
      <c r="X1101" s="120"/>
      <c r="Y1101" s="127"/>
      <c r="Z1101" s="127"/>
      <c r="AA1101" s="127"/>
      <c r="AB1101" s="127"/>
      <c r="AC1101" s="127"/>
      <c r="AD1101" s="127"/>
      <c r="AE1101" s="127"/>
      <c r="AF1101" s="127"/>
      <c r="AG1101" s="127"/>
      <c r="AH1101" s="127"/>
      <c r="AI1101" s="127"/>
      <c r="AJ1101" s="127"/>
      <c r="AK1101" s="127"/>
      <c r="AL1101" s="127"/>
      <c r="AM1101" s="127"/>
      <c r="AN1101" s="127"/>
      <c r="AO1101" s="127"/>
      <c r="AP1101" s="127"/>
      <c r="AR1101" s="113"/>
      <c r="AS1101" s="113"/>
      <c r="AT1101" s="113"/>
    </row>
    <row r="1102" spans="1:46" s="114" customFormat="1" x14ac:dyDescent="0.2">
      <c r="A1102" s="113"/>
      <c r="B1102" s="120"/>
      <c r="C1102" s="120"/>
      <c r="D1102" s="120"/>
      <c r="E1102" s="120"/>
      <c r="F1102" s="120"/>
      <c r="G1102" s="120"/>
      <c r="H1102" s="120"/>
      <c r="I1102" s="120"/>
      <c r="J1102" s="120"/>
      <c r="K1102" s="120"/>
      <c r="L1102" s="120"/>
      <c r="M1102" s="120"/>
      <c r="N1102" s="120"/>
      <c r="O1102" s="120"/>
      <c r="P1102" s="120"/>
      <c r="Q1102" s="120"/>
      <c r="R1102" s="120"/>
      <c r="S1102" s="120"/>
      <c r="T1102" s="120"/>
      <c r="U1102" s="120"/>
      <c r="V1102" s="120"/>
      <c r="W1102" s="120"/>
      <c r="X1102" s="120"/>
      <c r="Y1102" s="127"/>
      <c r="Z1102" s="127"/>
      <c r="AA1102" s="127"/>
      <c r="AB1102" s="127"/>
      <c r="AC1102" s="127"/>
      <c r="AD1102" s="127"/>
      <c r="AE1102" s="127"/>
      <c r="AF1102" s="127"/>
      <c r="AG1102" s="127"/>
      <c r="AH1102" s="127"/>
      <c r="AI1102" s="127"/>
      <c r="AJ1102" s="127"/>
      <c r="AK1102" s="127"/>
      <c r="AL1102" s="127"/>
      <c r="AM1102" s="127"/>
      <c r="AN1102" s="127"/>
      <c r="AO1102" s="127"/>
      <c r="AP1102" s="127"/>
      <c r="AR1102" s="113"/>
      <c r="AS1102" s="113"/>
      <c r="AT1102" s="113"/>
    </row>
    <row r="1103" spans="1:46" s="114" customFormat="1" x14ac:dyDescent="0.2">
      <c r="A1103" s="113"/>
      <c r="B1103" s="120"/>
      <c r="C1103" s="120"/>
      <c r="D1103" s="120"/>
      <c r="E1103" s="120"/>
      <c r="F1103" s="120"/>
      <c r="G1103" s="120"/>
      <c r="H1103" s="120"/>
      <c r="I1103" s="120"/>
      <c r="J1103" s="120"/>
      <c r="K1103" s="120"/>
      <c r="L1103" s="120"/>
      <c r="M1103" s="120"/>
      <c r="N1103" s="120"/>
      <c r="O1103" s="120"/>
      <c r="P1103" s="120"/>
      <c r="Q1103" s="120"/>
      <c r="R1103" s="120"/>
      <c r="S1103" s="120"/>
      <c r="T1103" s="120"/>
      <c r="U1103" s="120"/>
      <c r="V1103" s="120"/>
      <c r="W1103" s="120"/>
      <c r="X1103" s="120"/>
      <c r="Y1103" s="127"/>
      <c r="Z1103" s="127"/>
      <c r="AA1103" s="127"/>
      <c r="AB1103" s="127"/>
      <c r="AC1103" s="127"/>
      <c r="AD1103" s="127"/>
      <c r="AE1103" s="127"/>
      <c r="AF1103" s="127"/>
      <c r="AG1103" s="127"/>
      <c r="AH1103" s="127"/>
      <c r="AI1103" s="127"/>
      <c r="AJ1103" s="127"/>
      <c r="AK1103" s="127"/>
      <c r="AL1103" s="127"/>
      <c r="AM1103" s="127"/>
      <c r="AN1103" s="127"/>
      <c r="AO1103" s="127"/>
      <c r="AP1103" s="127"/>
      <c r="AR1103" s="113"/>
      <c r="AS1103" s="113"/>
      <c r="AT1103" s="113"/>
    </row>
    <row r="1104" spans="1:46" s="114" customFormat="1" x14ac:dyDescent="0.2">
      <c r="A1104" s="113"/>
      <c r="B1104" s="120"/>
      <c r="C1104" s="120"/>
      <c r="D1104" s="120"/>
      <c r="E1104" s="120"/>
      <c r="F1104" s="120"/>
      <c r="G1104" s="120"/>
      <c r="H1104" s="120"/>
      <c r="I1104" s="120"/>
      <c r="J1104" s="120"/>
      <c r="K1104" s="120"/>
      <c r="L1104" s="120"/>
      <c r="M1104" s="120"/>
      <c r="N1104" s="120"/>
      <c r="O1104" s="120"/>
      <c r="P1104" s="120"/>
      <c r="Q1104" s="120"/>
      <c r="R1104" s="120"/>
      <c r="S1104" s="120"/>
      <c r="T1104" s="120"/>
      <c r="U1104" s="120"/>
      <c r="V1104" s="120"/>
      <c r="W1104" s="120"/>
      <c r="X1104" s="120"/>
      <c r="Y1104" s="127"/>
      <c r="Z1104" s="127"/>
      <c r="AA1104" s="127"/>
      <c r="AB1104" s="127"/>
      <c r="AC1104" s="127"/>
      <c r="AD1104" s="127"/>
      <c r="AE1104" s="127"/>
      <c r="AF1104" s="127"/>
      <c r="AG1104" s="127"/>
      <c r="AH1104" s="127"/>
      <c r="AI1104" s="127"/>
      <c r="AJ1104" s="127"/>
      <c r="AK1104" s="127"/>
      <c r="AL1104" s="127"/>
      <c r="AM1104" s="127"/>
      <c r="AN1104" s="127"/>
      <c r="AO1104" s="127"/>
      <c r="AP1104" s="127"/>
      <c r="AR1104" s="113"/>
      <c r="AS1104" s="113"/>
      <c r="AT1104" s="113"/>
    </row>
    <row r="1105" spans="1:46" s="114" customFormat="1" x14ac:dyDescent="0.2">
      <c r="A1105" s="113"/>
      <c r="B1105" s="120"/>
      <c r="C1105" s="120"/>
      <c r="D1105" s="120"/>
      <c r="E1105" s="120"/>
      <c r="F1105" s="120"/>
      <c r="G1105" s="120"/>
      <c r="H1105" s="120"/>
      <c r="I1105" s="120"/>
      <c r="J1105" s="120"/>
      <c r="K1105" s="120"/>
      <c r="L1105" s="120"/>
      <c r="M1105" s="120"/>
      <c r="N1105" s="120"/>
      <c r="O1105" s="120"/>
      <c r="P1105" s="120"/>
      <c r="Q1105" s="120"/>
      <c r="R1105" s="120"/>
      <c r="S1105" s="120"/>
      <c r="T1105" s="120"/>
      <c r="U1105" s="120"/>
      <c r="V1105" s="120"/>
      <c r="W1105" s="120"/>
      <c r="X1105" s="120"/>
      <c r="Y1105" s="127"/>
      <c r="Z1105" s="127"/>
      <c r="AA1105" s="127"/>
      <c r="AB1105" s="127"/>
      <c r="AC1105" s="127"/>
      <c r="AD1105" s="127"/>
      <c r="AE1105" s="127"/>
      <c r="AF1105" s="127"/>
      <c r="AG1105" s="127"/>
      <c r="AH1105" s="127"/>
      <c r="AI1105" s="127"/>
      <c r="AJ1105" s="127"/>
      <c r="AK1105" s="127"/>
      <c r="AL1105" s="127"/>
      <c r="AM1105" s="127"/>
      <c r="AN1105" s="127"/>
      <c r="AO1105" s="127"/>
      <c r="AP1105" s="127"/>
      <c r="AR1105" s="113"/>
      <c r="AS1105" s="113"/>
      <c r="AT1105" s="113"/>
    </row>
    <row r="1106" spans="1:46" s="114" customFormat="1" x14ac:dyDescent="0.2">
      <c r="A1106" s="113"/>
      <c r="B1106" s="120"/>
      <c r="C1106" s="120"/>
      <c r="D1106" s="120"/>
      <c r="E1106" s="120"/>
      <c r="F1106" s="120"/>
      <c r="G1106" s="120"/>
      <c r="H1106" s="120"/>
      <c r="I1106" s="120"/>
      <c r="J1106" s="120"/>
      <c r="K1106" s="120"/>
      <c r="L1106" s="120"/>
      <c r="M1106" s="120"/>
      <c r="N1106" s="120"/>
      <c r="O1106" s="120"/>
      <c r="P1106" s="120"/>
      <c r="Q1106" s="120"/>
      <c r="R1106" s="120"/>
      <c r="S1106" s="120"/>
      <c r="T1106" s="120"/>
      <c r="U1106" s="120"/>
      <c r="V1106" s="120"/>
      <c r="W1106" s="120"/>
      <c r="X1106" s="120"/>
      <c r="Y1106" s="127"/>
      <c r="Z1106" s="127"/>
      <c r="AA1106" s="127"/>
      <c r="AB1106" s="127"/>
      <c r="AC1106" s="127"/>
      <c r="AD1106" s="127"/>
      <c r="AE1106" s="127"/>
      <c r="AF1106" s="127"/>
      <c r="AG1106" s="127"/>
      <c r="AH1106" s="127"/>
      <c r="AI1106" s="127"/>
      <c r="AJ1106" s="127"/>
      <c r="AK1106" s="127"/>
      <c r="AL1106" s="127"/>
      <c r="AM1106" s="127"/>
      <c r="AN1106" s="127"/>
      <c r="AO1106" s="127"/>
      <c r="AP1106" s="127"/>
      <c r="AR1106" s="113"/>
      <c r="AS1106" s="113"/>
      <c r="AT1106" s="113"/>
    </row>
    <row r="1107" spans="1:46" s="114" customFormat="1" x14ac:dyDescent="0.2">
      <c r="A1107" s="113"/>
      <c r="B1107" s="120"/>
      <c r="C1107" s="120"/>
      <c r="D1107" s="120"/>
      <c r="E1107" s="120"/>
      <c r="F1107" s="120"/>
      <c r="G1107" s="120"/>
      <c r="H1107" s="120"/>
      <c r="I1107" s="120"/>
      <c r="J1107" s="120"/>
      <c r="K1107" s="120"/>
      <c r="L1107" s="120"/>
      <c r="M1107" s="120"/>
      <c r="N1107" s="120"/>
      <c r="O1107" s="120"/>
      <c r="P1107" s="120"/>
      <c r="Q1107" s="120"/>
      <c r="R1107" s="120"/>
      <c r="S1107" s="120"/>
      <c r="T1107" s="120"/>
      <c r="U1107" s="120"/>
      <c r="V1107" s="120"/>
      <c r="W1107" s="120"/>
      <c r="X1107" s="120"/>
      <c r="Y1107" s="127"/>
      <c r="Z1107" s="127"/>
      <c r="AA1107" s="127"/>
      <c r="AB1107" s="127"/>
      <c r="AC1107" s="127"/>
      <c r="AD1107" s="127"/>
      <c r="AE1107" s="127"/>
      <c r="AF1107" s="127"/>
      <c r="AG1107" s="127"/>
      <c r="AH1107" s="127"/>
      <c r="AI1107" s="127"/>
      <c r="AJ1107" s="127"/>
      <c r="AK1107" s="127"/>
      <c r="AL1107" s="127"/>
      <c r="AM1107" s="127"/>
      <c r="AN1107" s="127"/>
      <c r="AO1107" s="127"/>
      <c r="AP1107" s="127"/>
      <c r="AR1107" s="113"/>
      <c r="AS1107" s="113"/>
      <c r="AT1107" s="113"/>
    </row>
    <row r="1108" spans="1:46" s="114" customFormat="1" x14ac:dyDescent="0.2">
      <c r="A1108" s="113"/>
      <c r="B1108" s="120"/>
      <c r="C1108" s="120"/>
      <c r="D1108" s="120"/>
      <c r="E1108" s="120"/>
      <c r="F1108" s="120"/>
      <c r="G1108" s="120"/>
      <c r="H1108" s="120"/>
      <c r="I1108" s="120"/>
      <c r="J1108" s="120"/>
      <c r="K1108" s="120"/>
      <c r="L1108" s="120"/>
      <c r="M1108" s="120"/>
      <c r="N1108" s="120"/>
      <c r="O1108" s="120"/>
      <c r="P1108" s="120"/>
      <c r="Q1108" s="120"/>
      <c r="R1108" s="120"/>
      <c r="S1108" s="120"/>
      <c r="T1108" s="120"/>
      <c r="U1108" s="120"/>
      <c r="V1108" s="120"/>
      <c r="W1108" s="120"/>
      <c r="X1108" s="120"/>
      <c r="Y1108" s="127"/>
      <c r="Z1108" s="127"/>
      <c r="AA1108" s="127"/>
      <c r="AB1108" s="127"/>
      <c r="AC1108" s="127"/>
      <c r="AD1108" s="127"/>
      <c r="AE1108" s="127"/>
      <c r="AF1108" s="127"/>
      <c r="AG1108" s="127"/>
      <c r="AH1108" s="127"/>
      <c r="AI1108" s="127"/>
      <c r="AJ1108" s="127"/>
      <c r="AK1108" s="127"/>
      <c r="AL1108" s="127"/>
      <c r="AM1108" s="127"/>
      <c r="AN1108" s="127"/>
      <c r="AO1108" s="127"/>
      <c r="AP1108" s="127"/>
      <c r="AR1108" s="113"/>
      <c r="AS1108" s="113"/>
      <c r="AT1108" s="113"/>
    </row>
    <row r="1109" spans="1:46" s="114" customFormat="1" x14ac:dyDescent="0.2">
      <c r="A1109" s="113"/>
      <c r="B1109" s="120"/>
      <c r="C1109" s="120"/>
      <c r="D1109" s="120"/>
      <c r="E1109" s="120"/>
      <c r="F1109" s="120"/>
      <c r="G1109" s="120"/>
      <c r="H1109" s="120"/>
      <c r="I1109" s="120"/>
      <c r="J1109" s="120"/>
      <c r="K1109" s="120"/>
      <c r="L1109" s="120"/>
      <c r="M1109" s="120"/>
      <c r="N1109" s="120"/>
      <c r="O1109" s="120"/>
      <c r="P1109" s="120"/>
      <c r="Q1109" s="120"/>
      <c r="R1109" s="120"/>
      <c r="S1109" s="120"/>
      <c r="T1109" s="120"/>
      <c r="U1109" s="120"/>
      <c r="V1109" s="120"/>
      <c r="W1109" s="120"/>
      <c r="X1109" s="120"/>
      <c r="Y1109" s="127"/>
      <c r="Z1109" s="127"/>
      <c r="AA1109" s="127"/>
      <c r="AB1109" s="127"/>
      <c r="AC1109" s="127"/>
      <c r="AD1109" s="127"/>
      <c r="AE1109" s="127"/>
      <c r="AF1109" s="127"/>
      <c r="AG1109" s="127"/>
      <c r="AH1109" s="127"/>
      <c r="AI1109" s="127"/>
      <c r="AJ1109" s="127"/>
      <c r="AK1109" s="127"/>
      <c r="AL1109" s="127"/>
      <c r="AM1109" s="127"/>
      <c r="AN1109" s="127"/>
      <c r="AO1109" s="127"/>
      <c r="AP1109" s="127"/>
      <c r="AR1109" s="113"/>
      <c r="AS1109" s="113"/>
      <c r="AT1109" s="113"/>
    </row>
    <row r="1110" spans="1:46" s="114" customFormat="1" x14ac:dyDescent="0.2">
      <c r="A1110" s="113"/>
      <c r="B1110" s="120"/>
      <c r="C1110" s="120"/>
      <c r="D1110" s="120"/>
      <c r="E1110" s="120"/>
      <c r="F1110" s="120"/>
      <c r="G1110" s="120"/>
      <c r="H1110" s="120"/>
      <c r="I1110" s="120"/>
      <c r="J1110" s="120"/>
      <c r="K1110" s="120"/>
      <c r="L1110" s="120"/>
      <c r="M1110" s="120"/>
      <c r="N1110" s="120"/>
      <c r="O1110" s="120"/>
      <c r="P1110" s="120"/>
      <c r="Q1110" s="120"/>
      <c r="R1110" s="120"/>
      <c r="S1110" s="120"/>
      <c r="T1110" s="120"/>
      <c r="U1110" s="120"/>
      <c r="V1110" s="120"/>
      <c r="W1110" s="120"/>
      <c r="X1110" s="120"/>
      <c r="Y1110" s="127"/>
      <c r="Z1110" s="127"/>
      <c r="AA1110" s="127"/>
      <c r="AB1110" s="127"/>
      <c r="AC1110" s="127"/>
      <c r="AD1110" s="127"/>
      <c r="AE1110" s="127"/>
      <c r="AF1110" s="127"/>
      <c r="AG1110" s="127"/>
      <c r="AH1110" s="127"/>
      <c r="AI1110" s="127"/>
      <c r="AJ1110" s="127"/>
      <c r="AK1110" s="127"/>
      <c r="AL1110" s="127"/>
      <c r="AM1110" s="127"/>
      <c r="AN1110" s="127"/>
      <c r="AO1110" s="127"/>
      <c r="AP1110" s="127"/>
      <c r="AR1110" s="113"/>
      <c r="AS1110" s="113"/>
      <c r="AT1110" s="113"/>
    </row>
    <row r="1111" spans="1:46" s="114" customFormat="1" x14ac:dyDescent="0.2">
      <c r="A1111" s="113"/>
      <c r="B1111" s="120"/>
      <c r="C1111" s="120"/>
      <c r="D1111" s="120"/>
      <c r="E1111" s="120"/>
      <c r="F1111" s="120"/>
      <c r="G1111" s="120"/>
      <c r="H1111" s="120"/>
      <c r="I1111" s="120"/>
      <c r="J1111" s="120"/>
      <c r="K1111" s="120"/>
      <c r="L1111" s="120"/>
      <c r="M1111" s="120"/>
      <c r="N1111" s="120"/>
      <c r="O1111" s="120"/>
      <c r="P1111" s="120"/>
      <c r="Q1111" s="120"/>
      <c r="R1111" s="120"/>
      <c r="S1111" s="120"/>
      <c r="T1111" s="120"/>
      <c r="U1111" s="120"/>
      <c r="V1111" s="120"/>
      <c r="W1111" s="120"/>
      <c r="X1111" s="120"/>
      <c r="Y1111" s="127"/>
      <c r="Z1111" s="127"/>
      <c r="AA1111" s="127"/>
      <c r="AB1111" s="127"/>
      <c r="AC1111" s="127"/>
      <c r="AD1111" s="127"/>
      <c r="AE1111" s="127"/>
      <c r="AF1111" s="127"/>
      <c r="AG1111" s="127"/>
      <c r="AH1111" s="127"/>
      <c r="AI1111" s="127"/>
      <c r="AJ1111" s="127"/>
      <c r="AK1111" s="127"/>
      <c r="AL1111" s="127"/>
      <c r="AM1111" s="127"/>
      <c r="AN1111" s="127"/>
      <c r="AO1111" s="127"/>
      <c r="AP1111" s="127"/>
      <c r="AR1111" s="113"/>
      <c r="AS1111" s="113"/>
      <c r="AT1111" s="113"/>
    </row>
    <row r="1112" spans="1:46" s="114" customFormat="1" x14ac:dyDescent="0.2">
      <c r="A1112" s="113"/>
      <c r="B1112" s="120"/>
      <c r="C1112" s="120"/>
      <c r="D1112" s="120"/>
      <c r="E1112" s="120"/>
      <c r="F1112" s="120"/>
      <c r="G1112" s="120"/>
      <c r="H1112" s="120"/>
      <c r="I1112" s="120"/>
      <c r="J1112" s="120"/>
      <c r="K1112" s="120"/>
      <c r="L1112" s="120"/>
      <c r="M1112" s="120"/>
      <c r="N1112" s="120"/>
      <c r="O1112" s="120"/>
      <c r="P1112" s="120"/>
      <c r="Q1112" s="120"/>
      <c r="R1112" s="120"/>
      <c r="S1112" s="120"/>
      <c r="T1112" s="120"/>
      <c r="U1112" s="120"/>
      <c r="V1112" s="120"/>
      <c r="W1112" s="120"/>
      <c r="X1112" s="120"/>
      <c r="Y1112" s="127"/>
      <c r="Z1112" s="127"/>
      <c r="AA1112" s="127"/>
      <c r="AB1112" s="127"/>
      <c r="AC1112" s="127"/>
      <c r="AD1112" s="127"/>
      <c r="AE1112" s="127"/>
      <c r="AF1112" s="127"/>
      <c r="AG1112" s="127"/>
      <c r="AH1112" s="127"/>
      <c r="AI1112" s="127"/>
      <c r="AJ1112" s="127"/>
      <c r="AK1112" s="127"/>
      <c r="AL1112" s="127"/>
      <c r="AM1112" s="127"/>
      <c r="AN1112" s="127"/>
      <c r="AO1112" s="127"/>
      <c r="AP1112" s="127"/>
      <c r="AR1112" s="113"/>
      <c r="AS1112" s="113"/>
      <c r="AT1112" s="113"/>
    </row>
    <row r="1113" spans="1:46" s="114" customFormat="1" x14ac:dyDescent="0.2">
      <c r="A1113" s="113"/>
      <c r="B1113" s="120"/>
      <c r="C1113" s="120"/>
      <c r="D1113" s="120"/>
      <c r="E1113" s="120"/>
      <c r="F1113" s="120"/>
      <c r="G1113" s="120"/>
      <c r="H1113" s="120"/>
      <c r="I1113" s="120"/>
      <c r="J1113" s="120"/>
      <c r="K1113" s="120"/>
      <c r="L1113" s="120"/>
      <c r="M1113" s="120"/>
      <c r="N1113" s="120"/>
      <c r="O1113" s="120"/>
      <c r="P1113" s="120"/>
      <c r="Q1113" s="120"/>
      <c r="R1113" s="120"/>
      <c r="S1113" s="120"/>
      <c r="T1113" s="120"/>
      <c r="U1113" s="120"/>
      <c r="V1113" s="120"/>
      <c r="W1113" s="120"/>
      <c r="X1113" s="120"/>
      <c r="Y1113" s="127"/>
      <c r="Z1113" s="127"/>
      <c r="AA1113" s="127"/>
      <c r="AB1113" s="127"/>
      <c r="AC1113" s="127"/>
      <c r="AD1113" s="127"/>
      <c r="AE1113" s="127"/>
      <c r="AF1113" s="127"/>
      <c r="AG1113" s="127"/>
      <c r="AH1113" s="127"/>
      <c r="AI1113" s="127"/>
      <c r="AJ1113" s="127"/>
      <c r="AK1113" s="127"/>
      <c r="AL1113" s="127"/>
      <c r="AM1113" s="127"/>
      <c r="AN1113" s="127"/>
      <c r="AO1113" s="127"/>
      <c r="AP1113" s="127"/>
      <c r="AR1113" s="113"/>
      <c r="AS1113" s="113"/>
      <c r="AT1113" s="113"/>
    </row>
    <row r="1114" spans="1:46" s="114" customFormat="1" x14ac:dyDescent="0.2">
      <c r="A1114" s="113"/>
      <c r="B1114" s="120"/>
      <c r="C1114" s="120"/>
      <c r="D1114" s="120"/>
      <c r="E1114" s="120"/>
      <c r="F1114" s="120"/>
      <c r="G1114" s="120"/>
      <c r="H1114" s="120"/>
      <c r="I1114" s="120"/>
      <c r="J1114" s="120"/>
      <c r="K1114" s="120"/>
      <c r="L1114" s="120"/>
      <c r="M1114" s="120"/>
      <c r="N1114" s="120"/>
      <c r="O1114" s="120"/>
      <c r="P1114" s="120"/>
      <c r="Q1114" s="120"/>
      <c r="R1114" s="120"/>
      <c r="S1114" s="120"/>
      <c r="T1114" s="120"/>
      <c r="U1114" s="120"/>
      <c r="V1114" s="120"/>
      <c r="W1114" s="120"/>
      <c r="X1114" s="120"/>
      <c r="Y1114" s="127"/>
      <c r="Z1114" s="127"/>
      <c r="AA1114" s="127"/>
      <c r="AB1114" s="127"/>
      <c r="AC1114" s="127"/>
      <c r="AD1114" s="127"/>
      <c r="AE1114" s="127"/>
      <c r="AF1114" s="127"/>
      <c r="AG1114" s="127"/>
      <c r="AH1114" s="127"/>
      <c r="AI1114" s="127"/>
      <c r="AJ1114" s="127"/>
      <c r="AK1114" s="127"/>
      <c r="AL1114" s="127"/>
      <c r="AM1114" s="127"/>
      <c r="AN1114" s="127"/>
      <c r="AO1114" s="127"/>
      <c r="AP1114" s="127"/>
      <c r="AR1114" s="113"/>
      <c r="AS1114" s="113"/>
      <c r="AT1114" s="113"/>
    </row>
    <row r="1115" spans="1:46" s="114" customFormat="1" x14ac:dyDescent="0.2">
      <c r="A1115" s="113"/>
      <c r="B1115" s="120"/>
      <c r="C1115" s="120"/>
      <c r="D1115" s="120"/>
      <c r="E1115" s="120"/>
      <c r="F1115" s="120"/>
      <c r="G1115" s="120"/>
      <c r="H1115" s="120"/>
      <c r="I1115" s="120"/>
      <c r="J1115" s="120"/>
      <c r="K1115" s="120"/>
      <c r="L1115" s="120"/>
      <c r="M1115" s="120"/>
      <c r="N1115" s="120"/>
      <c r="O1115" s="120"/>
      <c r="P1115" s="120"/>
      <c r="Q1115" s="120"/>
      <c r="R1115" s="120"/>
      <c r="S1115" s="120"/>
      <c r="T1115" s="120"/>
      <c r="U1115" s="120"/>
      <c r="V1115" s="120"/>
      <c r="W1115" s="120"/>
      <c r="X1115" s="120"/>
      <c r="Y1115" s="127"/>
      <c r="Z1115" s="127"/>
      <c r="AA1115" s="127"/>
      <c r="AB1115" s="127"/>
      <c r="AC1115" s="127"/>
      <c r="AD1115" s="127"/>
      <c r="AE1115" s="127"/>
      <c r="AF1115" s="127"/>
      <c r="AG1115" s="127"/>
      <c r="AH1115" s="127"/>
      <c r="AI1115" s="127"/>
      <c r="AJ1115" s="127"/>
      <c r="AK1115" s="127"/>
      <c r="AL1115" s="127"/>
      <c r="AM1115" s="127"/>
      <c r="AN1115" s="127"/>
      <c r="AO1115" s="127"/>
      <c r="AP1115" s="127"/>
      <c r="AR1115" s="113"/>
      <c r="AS1115" s="113"/>
      <c r="AT1115" s="113"/>
    </row>
    <row r="1116" spans="1:46" s="114" customFormat="1" x14ac:dyDescent="0.2">
      <c r="A1116" s="113"/>
      <c r="B1116" s="120"/>
      <c r="C1116" s="120"/>
      <c r="D1116" s="120"/>
      <c r="E1116" s="120"/>
      <c r="F1116" s="120"/>
      <c r="G1116" s="120"/>
      <c r="H1116" s="120"/>
      <c r="I1116" s="120"/>
      <c r="J1116" s="120"/>
      <c r="K1116" s="120"/>
      <c r="L1116" s="120"/>
      <c r="M1116" s="120"/>
      <c r="N1116" s="120"/>
      <c r="O1116" s="120"/>
      <c r="P1116" s="120"/>
      <c r="Q1116" s="120"/>
      <c r="R1116" s="120"/>
      <c r="S1116" s="120"/>
      <c r="T1116" s="120"/>
      <c r="U1116" s="120"/>
      <c r="V1116" s="120"/>
      <c r="W1116" s="120"/>
      <c r="X1116" s="120"/>
      <c r="Y1116" s="127"/>
      <c r="Z1116" s="127"/>
      <c r="AA1116" s="127"/>
      <c r="AB1116" s="127"/>
      <c r="AC1116" s="127"/>
      <c r="AD1116" s="127"/>
      <c r="AE1116" s="127"/>
      <c r="AF1116" s="127"/>
      <c r="AG1116" s="127"/>
      <c r="AH1116" s="127"/>
      <c r="AI1116" s="127"/>
      <c r="AJ1116" s="127"/>
      <c r="AK1116" s="127"/>
      <c r="AL1116" s="127"/>
      <c r="AM1116" s="127"/>
      <c r="AN1116" s="127"/>
      <c r="AO1116" s="127"/>
      <c r="AP1116" s="127"/>
      <c r="AR1116" s="113"/>
      <c r="AS1116" s="113"/>
      <c r="AT1116" s="113"/>
    </row>
    <row r="1117" spans="1:46" s="114" customFormat="1" x14ac:dyDescent="0.2">
      <c r="A1117" s="113"/>
      <c r="B1117" s="120"/>
      <c r="C1117" s="120"/>
      <c r="D1117" s="120"/>
      <c r="E1117" s="120"/>
      <c r="F1117" s="120"/>
      <c r="G1117" s="120"/>
      <c r="H1117" s="120"/>
      <c r="I1117" s="120"/>
      <c r="J1117" s="120"/>
      <c r="K1117" s="120"/>
      <c r="L1117" s="120"/>
      <c r="M1117" s="120"/>
      <c r="N1117" s="120"/>
      <c r="O1117" s="120"/>
      <c r="P1117" s="120"/>
      <c r="Q1117" s="120"/>
      <c r="R1117" s="120"/>
      <c r="S1117" s="120"/>
      <c r="T1117" s="120"/>
      <c r="U1117" s="120"/>
      <c r="V1117" s="120"/>
      <c r="W1117" s="120"/>
      <c r="X1117" s="120"/>
      <c r="Y1117" s="127"/>
      <c r="Z1117" s="127"/>
      <c r="AA1117" s="127"/>
      <c r="AB1117" s="127"/>
      <c r="AC1117" s="127"/>
      <c r="AD1117" s="127"/>
      <c r="AE1117" s="127"/>
      <c r="AF1117" s="127"/>
      <c r="AG1117" s="127"/>
      <c r="AH1117" s="127"/>
      <c r="AI1117" s="127"/>
      <c r="AJ1117" s="127"/>
      <c r="AK1117" s="127"/>
      <c r="AL1117" s="127"/>
      <c r="AM1117" s="127"/>
      <c r="AN1117" s="127"/>
      <c r="AO1117" s="127"/>
      <c r="AP1117" s="127"/>
      <c r="AR1117" s="113"/>
      <c r="AS1117" s="113"/>
      <c r="AT1117" s="113"/>
    </row>
    <row r="1118" spans="1:46" s="114" customFormat="1" x14ac:dyDescent="0.2">
      <c r="A1118" s="113"/>
      <c r="B1118" s="120"/>
      <c r="C1118" s="120"/>
      <c r="D1118" s="120"/>
      <c r="E1118" s="120"/>
      <c r="F1118" s="120"/>
      <c r="G1118" s="120"/>
      <c r="H1118" s="120"/>
      <c r="I1118" s="120"/>
      <c r="J1118" s="120"/>
      <c r="K1118" s="120"/>
      <c r="L1118" s="120"/>
      <c r="M1118" s="120"/>
      <c r="N1118" s="120"/>
      <c r="O1118" s="120"/>
      <c r="P1118" s="120"/>
      <c r="Q1118" s="120"/>
      <c r="R1118" s="120"/>
      <c r="S1118" s="120"/>
      <c r="T1118" s="120"/>
      <c r="U1118" s="120"/>
      <c r="V1118" s="120"/>
      <c r="W1118" s="120"/>
      <c r="X1118" s="120"/>
      <c r="Y1118" s="127"/>
      <c r="Z1118" s="127"/>
      <c r="AA1118" s="127"/>
      <c r="AB1118" s="127"/>
      <c r="AC1118" s="127"/>
      <c r="AD1118" s="127"/>
      <c r="AE1118" s="127"/>
      <c r="AF1118" s="127"/>
      <c r="AG1118" s="127"/>
      <c r="AH1118" s="127"/>
      <c r="AI1118" s="127"/>
      <c r="AJ1118" s="127"/>
      <c r="AK1118" s="127"/>
      <c r="AL1118" s="127"/>
      <c r="AM1118" s="127"/>
      <c r="AN1118" s="127"/>
      <c r="AO1118" s="127"/>
      <c r="AP1118" s="127"/>
      <c r="AR1118" s="113"/>
      <c r="AS1118" s="113"/>
      <c r="AT1118" s="113"/>
    </row>
    <row r="1119" spans="1:46" s="114" customFormat="1" x14ac:dyDescent="0.2">
      <c r="A1119" s="113"/>
      <c r="B1119" s="120"/>
      <c r="C1119" s="120"/>
      <c r="D1119" s="120"/>
      <c r="E1119" s="120"/>
      <c r="F1119" s="120"/>
      <c r="G1119" s="120"/>
      <c r="H1119" s="120"/>
      <c r="I1119" s="120"/>
      <c r="J1119" s="120"/>
      <c r="K1119" s="120"/>
      <c r="L1119" s="120"/>
      <c r="M1119" s="120"/>
      <c r="N1119" s="120"/>
      <c r="O1119" s="120"/>
      <c r="P1119" s="120"/>
      <c r="Q1119" s="120"/>
      <c r="R1119" s="120"/>
      <c r="S1119" s="120"/>
      <c r="T1119" s="120"/>
      <c r="U1119" s="120"/>
      <c r="V1119" s="120"/>
      <c r="W1119" s="120"/>
      <c r="X1119" s="120"/>
      <c r="Y1119" s="127"/>
      <c r="Z1119" s="127"/>
      <c r="AA1119" s="127"/>
      <c r="AB1119" s="127"/>
      <c r="AC1119" s="127"/>
      <c r="AD1119" s="127"/>
      <c r="AE1119" s="127"/>
      <c r="AF1119" s="127"/>
      <c r="AG1119" s="127"/>
      <c r="AH1119" s="127"/>
      <c r="AI1119" s="127"/>
      <c r="AJ1119" s="127"/>
      <c r="AK1119" s="127"/>
      <c r="AL1119" s="127"/>
      <c r="AM1119" s="127"/>
      <c r="AN1119" s="127"/>
      <c r="AO1119" s="127"/>
      <c r="AP1119" s="127"/>
      <c r="AR1119" s="113"/>
      <c r="AS1119" s="113"/>
      <c r="AT1119" s="113"/>
    </row>
    <row r="1120" spans="1:46" s="114" customFormat="1" x14ac:dyDescent="0.2">
      <c r="A1120" s="113"/>
      <c r="B1120" s="120"/>
      <c r="C1120" s="120"/>
      <c r="D1120" s="120"/>
      <c r="E1120" s="120"/>
      <c r="F1120" s="120"/>
      <c r="G1120" s="120"/>
      <c r="H1120" s="120"/>
      <c r="I1120" s="120"/>
      <c r="J1120" s="120"/>
      <c r="K1120" s="120"/>
      <c r="L1120" s="120"/>
      <c r="M1120" s="120"/>
      <c r="N1120" s="120"/>
      <c r="O1120" s="120"/>
      <c r="P1120" s="120"/>
      <c r="Q1120" s="120"/>
      <c r="R1120" s="120"/>
      <c r="S1120" s="120"/>
      <c r="T1120" s="120"/>
      <c r="U1120" s="120"/>
      <c r="V1120" s="120"/>
      <c r="W1120" s="120"/>
      <c r="X1120" s="120"/>
      <c r="Y1120" s="127"/>
      <c r="Z1120" s="127"/>
      <c r="AA1120" s="127"/>
      <c r="AB1120" s="127"/>
      <c r="AC1120" s="127"/>
      <c r="AD1120" s="127"/>
      <c r="AE1120" s="127"/>
      <c r="AF1120" s="127"/>
      <c r="AG1120" s="127"/>
      <c r="AH1120" s="127"/>
      <c r="AI1120" s="127"/>
      <c r="AJ1120" s="127"/>
      <c r="AK1120" s="127"/>
      <c r="AL1120" s="127"/>
      <c r="AM1120" s="127"/>
      <c r="AN1120" s="127"/>
      <c r="AO1120" s="127"/>
      <c r="AP1120" s="127"/>
      <c r="AR1120" s="113"/>
      <c r="AS1120" s="113"/>
      <c r="AT1120" s="113"/>
    </row>
    <row r="1121" spans="1:46" s="114" customFormat="1" x14ac:dyDescent="0.2">
      <c r="A1121" s="113"/>
      <c r="B1121" s="120"/>
      <c r="C1121" s="120"/>
      <c r="D1121" s="120"/>
      <c r="E1121" s="120"/>
      <c r="F1121" s="120"/>
      <c r="G1121" s="120"/>
      <c r="H1121" s="120"/>
      <c r="I1121" s="120"/>
      <c r="J1121" s="120"/>
      <c r="K1121" s="120"/>
      <c r="L1121" s="120"/>
      <c r="M1121" s="120"/>
      <c r="N1121" s="120"/>
      <c r="O1121" s="120"/>
      <c r="P1121" s="120"/>
      <c r="Q1121" s="120"/>
      <c r="R1121" s="120"/>
      <c r="S1121" s="120"/>
      <c r="T1121" s="120"/>
      <c r="U1121" s="120"/>
      <c r="V1121" s="120"/>
      <c r="W1121" s="120"/>
      <c r="X1121" s="120"/>
      <c r="Y1121" s="127"/>
      <c r="Z1121" s="127"/>
      <c r="AA1121" s="127"/>
      <c r="AB1121" s="127"/>
      <c r="AC1121" s="127"/>
      <c r="AD1121" s="127"/>
      <c r="AE1121" s="127"/>
      <c r="AF1121" s="127"/>
      <c r="AG1121" s="127"/>
      <c r="AH1121" s="127"/>
      <c r="AI1121" s="127"/>
      <c r="AJ1121" s="127"/>
      <c r="AK1121" s="127"/>
      <c r="AL1121" s="127"/>
      <c r="AM1121" s="127"/>
      <c r="AN1121" s="127"/>
      <c r="AO1121" s="127"/>
      <c r="AP1121" s="127"/>
      <c r="AR1121" s="113"/>
      <c r="AS1121" s="113"/>
      <c r="AT1121" s="113"/>
    </row>
    <row r="1122" spans="1:46" s="114" customFormat="1" x14ac:dyDescent="0.2">
      <c r="A1122" s="113"/>
      <c r="B1122" s="120"/>
      <c r="C1122" s="120"/>
      <c r="D1122" s="120"/>
      <c r="E1122" s="120"/>
      <c r="F1122" s="120"/>
      <c r="G1122" s="120"/>
      <c r="H1122" s="120"/>
      <c r="I1122" s="120"/>
      <c r="J1122" s="120"/>
      <c r="K1122" s="120"/>
      <c r="L1122" s="120"/>
      <c r="M1122" s="120"/>
      <c r="N1122" s="120"/>
      <c r="O1122" s="120"/>
      <c r="P1122" s="120"/>
      <c r="Q1122" s="120"/>
      <c r="R1122" s="120"/>
      <c r="S1122" s="120"/>
      <c r="T1122" s="120"/>
      <c r="U1122" s="120"/>
      <c r="V1122" s="120"/>
      <c r="W1122" s="120"/>
      <c r="X1122" s="120"/>
      <c r="Y1122" s="127"/>
      <c r="Z1122" s="127"/>
      <c r="AA1122" s="127"/>
      <c r="AB1122" s="127"/>
      <c r="AC1122" s="127"/>
      <c r="AD1122" s="127"/>
      <c r="AE1122" s="127"/>
      <c r="AF1122" s="127"/>
      <c r="AG1122" s="127"/>
      <c r="AH1122" s="127"/>
      <c r="AI1122" s="127"/>
      <c r="AJ1122" s="127"/>
      <c r="AK1122" s="127"/>
      <c r="AL1122" s="127"/>
      <c r="AM1122" s="127"/>
      <c r="AN1122" s="127"/>
      <c r="AO1122" s="127"/>
      <c r="AP1122" s="127"/>
      <c r="AR1122" s="113"/>
      <c r="AS1122" s="113"/>
      <c r="AT1122" s="113"/>
    </row>
    <row r="1123" spans="1:46" s="114" customFormat="1" x14ac:dyDescent="0.2">
      <c r="A1123" s="113"/>
      <c r="B1123" s="120"/>
      <c r="C1123" s="120"/>
      <c r="D1123" s="120"/>
      <c r="E1123" s="120"/>
      <c r="F1123" s="120"/>
      <c r="G1123" s="120"/>
      <c r="H1123" s="120"/>
      <c r="I1123" s="120"/>
      <c r="J1123" s="120"/>
      <c r="K1123" s="120"/>
      <c r="L1123" s="120"/>
      <c r="M1123" s="120"/>
      <c r="N1123" s="120"/>
      <c r="O1123" s="120"/>
      <c r="P1123" s="120"/>
      <c r="Q1123" s="120"/>
      <c r="R1123" s="120"/>
      <c r="S1123" s="120"/>
      <c r="T1123" s="120"/>
      <c r="U1123" s="120"/>
      <c r="V1123" s="120"/>
      <c r="W1123" s="120"/>
      <c r="X1123" s="120"/>
      <c r="Y1123" s="127"/>
      <c r="Z1123" s="127"/>
      <c r="AA1123" s="127"/>
      <c r="AB1123" s="127"/>
      <c r="AC1123" s="127"/>
      <c r="AD1123" s="127"/>
      <c r="AE1123" s="127"/>
      <c r="AF1123" s="127"/>
      <c r="AG1123" s="127"/>
      <c r="AH1123" s="127"/>
      <c r="AI1123" s="127"/>
      <c r="AJ1123" s="127"/>
      <c r="AK1123" s="127"/>
      <c r="AL1123" s="127"/>
      <c r="AM1123" s="127"/>
      <c r="AN1123" s="127"/>
      <c r="AO1123" s="127"/>
      <c r="AP1123" s="127"/>
      <c r="AR1123" s="113"/>
      <c r="AS1123" s="113"/>
      <c r="AT1123" s="113"/>
    </row>
    <row r="1124" spans="1:46" s="114" customFormat="1" x14ac:dyDescent="0.2">
      <c r="A1124" s="113"/>
      <c r="B1124" s="120"/>
      <c r="C1124" s="120"/>
      <c r="D1124" s="120"/>
      <c r="E1124" s="120"/>
      <c r="F1124" s="120"/>
      <c r="G1124" s="120"/>
      <c r="H1124" s="120"/>
      <c r="I1124" s="120"/>
      <c r="J1124" s="120"/>
      <c r="K1124" s="120"/>
      <c r="L1124" s="120"/>
      <c r="M1124" s="120"/>
      <c r="N1124" s="120"/>
      <c r="O1124" s="120"/>
      <c r="P1124" s="120"/>
      <c r="Q1124" s="120"/>
      <c r="R1124" s="120"/>
      <c r="S1124" s="120"/>
      <c r="T1124" s="120"/>
      <c r="U1124" s="120"/>
      <c r="V1124" s="120"/>
      <c r="W1124" s="120"/>
      <c r="X1124" s="120"/>
      <c r="Y1124" s="127"/>
      <c r="Z1124" s="127"/>
      <c r="AA1124" s="127"/>
      <c r="AB1124" s="127"/>
      <c r="AC1124" s="127"/>
      <c r="AD1124" s="127"/>
      <c r="AE1124" s="127"/>
      <c r="AF1124" s="127"/>
      <c r="AG1124" s="127"/>
      <c r="AH1124" s="127"/>
      <c r="AI1124" s="127"/>
      <c r="AJ1124" s="127"/>
      <c r="AK1124" s="127"/>
      <c r="AL1124" s="127"/>
      <c r="AM1124" s="127"/>
      <c r="AN1124" s="127"/>
      <c r="AO1124" s="127"/>
      <c r="AP1124" s="127"/>
      <c r="AR1124" s="113"/>
      <c r="AS1124" s="113"/>
      <c r="AT1124" s="113"/>
    </row>
    <row r="1125" spans="1:46" s="114" customFormat="1" x14ac:dyDescent="0.2">
      <c r="A1125" s="113"/>
      <c r="B1125" s="120"/>
      <c r="C1125" s="120"/>
      <c r="D1125" s="120"/>
      <c r="E1125" s="120"/>
      <c r="F1125" s="120"/>
      <c r="G1125" s="120"/>
      <c r="H1125" s="120"/>
      <c r="I1125" s="120"/>
      <c r="J1125" s="120"/>
      <c r="K1125" s="120"/>
      <c r="L1125" s="120"/>
      <c r="M1125" s="120"/>
      <c r="N1125" s="120"/>
      <c r="O1125" s="120"/>
      <c r="P1125" s="120"/>
      <c r="Q1125" s="120"/>
      <c r="R1125" s="120"/>
      <c r="S1125" s="120"/>
      <c r="T1125" s="120"/>
      <c r="U1125" s="120"/>
      <c r="V1125" s="120"/>
      <c r="W1125" s="120"/>
      <c r="X1125" s="120"/>
      <c r="Y1125" s="127"/>
      <c r="Z1125" s="127"/>
      <c r="AA1125" s="127"/>
      <c r="AB1125" s="127"/>
      <c r="AC1125" s="127"/>
      <c r="AD1125" s="127"/>
      <c r="AE1125" s="127"/>
      <c r="AF1125" s="127"/>
      <c r="AG1125" s="127"/>
      <c r="AH1125" s="127"/>
      <c r="AI1125" s="127"/>
      <c r="AJ1125" s="127"/>
      <c r="AK1125" s="127"/>
      <c r="AL1125" s="127"/>
      <c r="AM1125" s="127"/>
      <c r="AN1125" s="127"/>
      <c r="AO1125" s="127"/>
      <c r="AP1125" s="127"/>
      <c r="AR1125" s="113"/>
      <c r="AS1125" s="113"/>
      <c r="AT1125" s="113"/>
    </row>
    <row r="1126" spans="1:46" s="114" customFormat="1" x14ac:dyDescent="0.2">
      <c r="A1126" s="113"/>
      <c r="B1126" s="120"/>
      <c r="C1126" s="120"/>
      <c r="D1126" s="120"/>
      <c r="E1126" s="120"/>
      <c r="F1126" s="120"/>
      <c r="G1126" s="120"/>
      <c r="H1126" s="120"/>
      <c r="I1126" s="120"/>
      <c r="J1126" s="120"/>
      <c r="K1126" s="120"/>
      <c r="L1126" s="120"/>
      <c r="M1126" s="120"/>
      <c r="N1126" s="120"/>
      <c r="O1126" s="120"/>
      <c r="P1126" s="120"/>
      <c r="Q1126" s="120"/>
      <c r="R1126" s="120"/>
      <c r="S1126" s="120"/>
      <c r="T1126" s="120"/>
      <c r="U1126" s="120"/>
      <c r="V1126" s="120"/>
      <c r="W1126" s="120"/>
      <c r="X1126" s="120"/>
      <c r="Y1126" s="127"/>
      <c r="Z1126" s="127"/>
      <c r="AA1126" s="127"/>
      <c r="AB1126" s="127"/>
      <c r="AC1126" s="127"/>
      <c r="AD1126" s="127"/>
      <c r="AE1126" s="127"/>
      <c r="AF1126" s="127"/>
      <c r="AG1126" s="127"/>
      <c r="AH1126" s="127"/>
      <c r="AI1126" s="127"/>
      <c r="AJ1126" s="127"/>
      <c r="AK1126" s="127"/>
      <c r="AL1126" s="127"/>
      <c r="AM1126" s="127"/>
      <c r="AN1126" s="127"/>
      <c r="AO1126" s="127"/>
      <c r="AP1126" s="127"/>
      <c r="AR1126" s="113"/>
      <c r="AS1126" s="113"/>
      <c r="AT1126" s="113"/>
    </row>
    <row r="1127" spans="1:46" s="114" customFormat="1" x14ac:dyDescent="0.2">
      <c r="A1127" s="113"/>
      <c r="B1127" s="120"/>
      <c r="C1127" s="120"/>
      <c r="D1127" s="120"/>
      <c r="E1127" s="120"/>
      <c r="F1127" s="120"/>
      <c r="G1127" s="120"/>
      <c r="H1127" s="120"/>
      <c r="I1127" s="120"/>
      <c r="J1127" s="120"/>
      <c r="K1127" s="120"/>
      <c r="L1127" s="120"/>
      <c r="M1127" s="120"/>
      <c r="N1127" s="120"/>
      <c r="O1127" s="120"/>
      <c r="P1127" s="120"/>
      <c r="Q1127" s="120"/>
      <c r="R1127" s="120"/>
      <c r="S1127" s="120"/>
      <c r="T1127" s="120"/>
      <c r="U1127" s="120"/>
      <c r="V1127" s="120"/>
      <c r="W1127" s="120"/>
      <c r="X1127" s="120"/>
      <c r="Y1127" s="127"/>
      <c r="Z1127" s="127"/>
      <c r="AA1127" s="127"/>
      <c r="AB1127" s="127"/>
      <c r="AC1127" s="127"/>
      <c r="AD1127" s="127"/>
      <c r="AE1127" s="127"/>
      <c r="AF1127" s="127"/>
      <c r="AG1127" s="127"/>
      <c r="AH1127" s="127"/>
      <c r="AI1127" s="127"/>
      <c r="AJ1127" s="127"/>
      <c r="AK1127" s="127"/>
      <c r="AL1127" s="127"/>
      <c r="AM1127" s="127"/>
      <c r="AN1127" s="127"/>
      <c r="AO1127" s="127"/>
      <c r="AP1127" s="127"/>
      <c r="AR1127" s="113"/>
      <c r="AS1127" s="113"/>
      <c r="AT1127" s="113"/>
    </row>
    <row r="1128" spans="1:46" s="114" customFormat="1" x14ac:dyDescent="0.2">
      <c r="A1128" s="113"/>
      <c r="B1128" s="120"/>
      <c r="C1128" s="120"/>
      <c r="D1128" s="120"/>
      <c r="E1128" s="120"/>
      <c r="F1128" s="120"/>
      <c r="G1128" s="120"/>
      <c r="H1128" s="120"/>
      <c r="I1128" s="120"/>
      <c r="J1128" s="120"/>
      <c r="K1128" s="120"/>
      <c r="L1128" s="120"/>
      <c r="M1128" s="120"/>
      <c r="N1128" s="120"/>
      <c r="O1128" s="120"/>
      <c r="P1128" s="120"/>
      <c r="Q1128" s="120"/>
      <c r="R1128" s="120"/>
      <c r="S1128" s="120"/>
      <c r="T1128" s="120"/>
      <c r="U1128" s="120"/>
      <c r="V1128" s="120"/>
      <c r="W1128" s="120"/>
      <c r="X1128" s="120"/>
      <c r="Y1128" s="127"/>
      <c r="Z1128" s="127"/>
      <c r="AA1128" s="127"/>
      <c r="AB1128" s="127"/>
      <c r="AC1128" s="127"/>
      <c r="AD1128" s="127"/>
      <c r="AE1128" s="127"/>
      <c r="AF1128" s="127"/>
      <c r="AG1128" s="127"/>
      <c r="AH1128" s="127"/>
      <c r="AI1128" s="127"/>
      <c r="AJ1128" s="127"/>
      <c r="AK1128" s="127"/>
      <c r="AL1128" s="127"/>
      <c r="AM1128" s="127"/>
      <c r="AN1128" s="127"/>
      <c r="AO1128" s="127"/>
      <c r="AP1128" s="127"/>
      <c r="AR1128" s="113"/>
      <c r="AS1128" s="113"/>
      <c r="AT1128" s="113"/>
    </row>
    <row r="1129" spans="1:46" s="114" customFormat="1" x14ac:dyDescent="0.2">
      <c r="A1129" s="113"/>
      <c r="B1129" s="120"/>
      <c r="C1129" s="120"/>
      <c r="D1129" s="120"/>
      <c r="E1129" s="120"/>
      <c r="F1129" s="120"/>
      <c r="G1129" s="120"/>
      <c r="H1129" s="120"/>
      <c r="I1129" s="120"/>
      <c r="J1129" s="120"/>
      <c r="K1129" s="120"/>
      <c r="L1129" s="120"/>
      <c r="M1129" s="120"/>
      <c r="N1129" s="120"/>
      <c r="O1129" s="120"/>
      <c r="P1129" s="120"/>
      <c r="Q1129" s="120"/>
      <c r="R1129" s="120"/>
      <c r="S1129" s="120"/>
      <c r="T1129" s="120"/>
      <c r="U1129" s="120"/>
      <c r="V1129" s="120"/>
      <c r="W1129" s="120"/>
      <c r="X1129" s="120"/>
      <c r="Y1129" s="127"/>
      <c r="Z1129" s="127"/>
      <c r="AA1129" s="127"/>
      <c r="AB1129" s="127"/>
      <c r="AC1129" s="127"/>
      <c r="AD1129" s="127"/>
      <c r="AE1129" s="127"/>
      <c r="AF1129" s="127"/>
      <c r="AG1129" s="127"/>
      <c r="AH1129" s="127"/>
      <c r="AI1129" s="127"/>
      <c r="AJ1129" s="127"/>
      <c r="AK1129" s="127"/>
      <c r="AL1129" s="127"/>
      <c r="AM1129" s="127"/>
      <c r="AN1129" s="127"/>
      <c r="AO1129" s="127"/>
      <c r="AP1129" s="127"/>
      <c r="AR1129" s="113"/>
      <c r="AS1129" s="113"/>
      <c r="AT1129" s="113"/>
    </row>
    <row r="1130" spans="1:46" s="114" customFormat="1" x14ac:dyDescent="0.2">
      <c r="A1130" s="113"/>
      <c r="B1130" s="120"/>
      <c r="C1130" s="120"/>
      <c r="D1130" s="120"/>
      <c r="E1130" s="120"/>
      <c r="F1130" s="120"/>
      <c r="G1130" s="120"/>
      <c r="H1130" s="120"/>
      <c r="I1130" s="120"/>
      <c r="J1130" s="120"/>
      <c r="K1130" s="120"/>
      <c r="L1130" s="120"/>
      <c r="M1130" s="120"/>
      <c r="N1130" s="120"/>
      <c r="O1130" s="120"/>
      <c r="P1130" s="120"/>
      <c r="Q1130" s="120"/>
      <c r="R1130" s="120"/>
      <c r="S1130" s="120"/>
      <c r="T1130" s="120"/>
      <c r="U1130" s="120"/>
      <c r="V1130" s="120"/>
      <c r="W1130" s="120"/>
      <c r="X1130" s="120"/>
      <c r="Y1130" s="127"/>
      <c r="Z1130" s="127"/>
      <c r="AA1130" s="127"/>
      <c r="AB1130" s="127"/>
      <c r="AC1130" s="127"/>
      <c r="AD1130" s="127"/>
      <c r="AE1130" s="127"/>
      <c r="AF1130" s="127"/>
      <c r="AG1130" s="127"/>
      <c r="AH1130" s="127"/>
      <c r="AI1130" s="127"/>
      <c r="AJ1130" s="127"/>
      <c r="AK1130" s="127"/>
      <c r="AL1130" s="127"/>
      <c r="AM1130" s="127"/>
      <c r="AN1130" s="127"/>
      <c r="AO1130" s="127"/>
      <c r="AP1130" s="127"/>
      <c r="AR1130" s="113"/>
      <c r="AS1130" s="113"/>
      <c r="AT1130" s="113"/>
    </row>
    <row r="1131" spans="1:46" s="114" customFormat="1" x14ac:dyDescent="0.2">
      <c r="A1131" s="113"/>
      <c r="B1131" s="120"/>
      <c r="C1131" s="120"/>
      <c r="D1131" s="120"/>
      <c r="E1131" s="120"/>
      <c r="F1131" s="120"/>
      <c r="G1131" s="120"/>
      <c r="H1131" s="120"/>
      <c r="I1131" s="120"/>
      <c r="J1131" s="120"/>
      <c r="K1131" s="120"/>
      <c r="L1131" s="120"/>
      <c r="M1131" s="120"/>
      <c r="N1131" s="120"/>
      <c r="O1131" s="120"/>
      <c r="P1131" s="120"/>
      <c r="Q1131" s="120"/>
      <c r="R1131" s="120"/>
      <c r="S1131" s="120"/>
      <c r="T1131" s="120"/>
      <c r="U1131" s="120"/>
      <c r="V1131" s="120"/>
      <c r="W1131" s="120"/>
      <c r="X1131" s="120"/>
      <c r="Y1131" s="127"/>
      <c r="Z1131" s="127"/>
      <c r="AA1131" s="127"/>
      <c r="AB1131" s="127"/>
      <c r="AC1131" s="127"/>
      <c r="AD1131" s="127"/>
      <c r="AE1131" s="127"/>
      <c r="AF1131" s="127"/>
      <c r="AG1131" s="127"/>
      <c r="AH1131" s="127"/>
      <c r="AI1131" s="127"/>
      <c r="AJ1131" s="127"/>
      <c r="AK1131" s="127"/>
      <c r="AL1131" s="127"/>
      <c r="AM1131" s="127"/>
      <c r="AN1131" s="127"/>
      <c r="AO1131" s="127"/>
      <c r="AP1131" s="127"/>
      <c r="AR1131" s="113"/>
      <c r="AS1131" s="113"/>
      <c r="AT1131" s="113"/>
    </row>
    <row r="1132" spans="1:46" s="114" customFormat="1" x14ac:dyDescent="0.2">
      <c r="A1132" s="113"/>
      <c r="B1132" s="120"/>
      <c r="C1132" s="120"/>
      <c r="D1132" s="120"/>
      <c r="E1132" s="120"/>
      <c r="F1132" s="120"/>
      <c r="G1132" s="120"/>
      <c r="H1132" s="120"/>
      <c r="I1132" s="120"/>
      <c r="J1132" s="120"/>
      <c r="K1132" s="120"/>
      <c r="L1132" s="120"/>
      <c r="M1132" s="120"/>
      <c r="N1132" s="120"/>
      <c r="O1132" s="120"/>
      <c r="P1132" s="120"/>
      <c r="Q1132" s="120"/>
      <c r="R1132" s="120"/>
      <c r="S1132" s="120"/>
      <c r="T1132" s="120"/>
      <c r="U1132" s="120"/>
      <c r="V1132" s="120"/>
      <c r="W1132" s="120"/>
      <c r="X1132" s="120"/>
      <c r="Y1132" s="127"/>
      <c r="Z1132" s="127"/>
      <c r="AA1132" s="127"/>
      <c r="AB1132" s="127"/>
      <c r="AC1132" s="127"/>
      <c r="AD1132" s="127"/>
      <c r="AE1132" s="127"/>
      <c r="AF1132" s="127"/>
      <c r="AG1132" s="127"/>
      <c r="AH1132" s="127"/>
      <c r="AI1132" s="127"/>
      <c r="AJ1132" s="127"/>
      <c r="AK1132" s="127"/>
      <c r="AL1132" s="127"/>
      <c r="AM1132" s="127"/>
      <c r="AN1132" s="127"/>
      <c r="AO1132" s="127"/>
      <c r="AP1132" s="127"/>
      <c r="AR1132" s="113"/>
      <c r="AS1132" s="113"/>
      <c r="AT1132" s="113"/>
    </row>
    <row r="1133" spans="1:46" s="114" customFormat="1" x14ac:dyDescent="0.2">
      <c r="A1133" s="113"/>
      <c r="B1133" s="120"/>
      <c r="C1133" s="120"/>
      <c r="D1133" s="120"/>
      <c r="E1133" s="120"/>
      <c r="F1133" s="120"/>
      <c r="G1133" s="120"/>
      <c r="H1133" s="120"/>
      <c r="I1133" s="120"/>
      <c r="J1133" s="120"/>
      <c r="K1133" s="120"/>
      <c r="L1133" s="120"/>
      <c r="M1133" s="120"/>
      <c r="N1133" s="120"/>
      <c r="O1133" s="120"/>
      <c r="P1133" s="120"/>
      <c r="Q1133" s="120"/>
      <c r="R1133" s="120"/>
      <c r="S1133" s="120"/>
      <c r="T1133" s="120"/>
      <c r="U1133" s="120"/>
      <c r="V1133" s="120"/>
      <c r="W1133" s="120"/>
      <c r="X1133" s="120"/>
      <c r="Y1133" s="127"/>
      <c r="Z1133" s="127"/>
      <c r="AA1133" s="127"/>
      <c r="AB1133" s="127"/>
      <c r="AC1133" s="127"/>
      <c r="AD1133" s="127"/>
      <c r="AE1133" s="127"/>
      <c r="AF1133" s="127"/>
      <c r="AG1133" s="127"/>
      <c r="AH1133" s="127"/>
      <c r="AI1133" s="127"/>
      <c r="AJ1133" s="127"/>
      <c r="AK1133" s="127"/>
      <c r="AL1133" s="127"/>
      <c r="AM1133" s="127"/>
      <c r="AN1133" s="127"/>
      <c r="AO1133" s="127"/>
      <c r="AP1133" s="127"/>
      <c r="AR1133" s="113"/>
      <c r="AS1133" s="113"/>
      <c r="AT1133" s="113"/>
    </row>
    <row r="1134" spans="1:46" s="114" customFormat="1" x14ac:dyDescent="0.2">
      <c r="A1134" s="113"/>
      <c r="B1134" s="120"/>
      <c r="C1134" s="120"/>
      <c r="D1134" s="120"/>
      <c r="E1134" s="120"/>
      <c r="F1134" s="120"/>
      <c r="G1134" s="120"/>
      <c r="H1134" s="120"/>
      <c r="I1134" s="120"/>
      <c r="J1134" s="120"/>
      <c r="K1134" s="120"/>
      <c r="L1134" s="120"/>
      <c r="M1134" s="120"/>
      <c r="N1134" s="120"/>
      <c r="O1134" s="120"/>
      <c r="P1134" s="120"/>
      <c r="Q1134" s="120"/>
      <c r="R1134" s="120"/>
      <c r="S1134" s="120"/>
      <c r="T1134" s="120"/>
      <c r="U1134" s="120"/>
      <c r="V1134" s="120"/>
      <c r="W1134" s="120"/>
      <c r="X1134" s="120"/>
      <c r="Y1134" s="127"/>
      <c r="Z1134" s="127"/>
      <c r="AA1134" s="127"/>
      <c r="AB1134" s="127"/>
      <c r="AC1134" s="127"/>
      <c r="AD1134" s="127"/>
      <c r="AE1134" s="127"/>
      <c r="AF1134" s="127"/>
      <c r="AG1134" s="127"/>
      <c r="AH1134" s="127"/>
      <c r="AI1134" s="127"/>
      <c r="AJ1134" s="127"/>
      <c r="AK1134" s="127"/>
      <c r="AL1134" s="127"/>
      <c r="AM1134" s="127"/>
      <c r="AN1134" s="127"/>
      <c r="AO1134" s="127"/>
      <c r="AP1134" s="127"/>
      <c r="AR1134" s="113"/>
      <c r="AS1134" s="113"/>
      <c r="AT1134" s="113"/>
    </row>
    <row r="1135" spans="1:46" s="114" customFormat="1" x14ac:dyDescent="0.2">
      <c r="A1135" s="113"/>
      <c r="B1135" s="120"/>
      <c r="C1135" s="120"/>
      <c r="D1135" s="120"/>
      <c r="E1135" s="120"/>
      <c r="F1135" s="120"/>
      <c r="G1135" s="120"/>
      <c r="H1135" s="120"/>
      <c r="I1135" s="120"/>
      <c r="J1135" s="120"/>
      <c r="K1135" s="120"/>
      <c r="L1135" s="120"/>
      <c r="M1135" s="120"/>
      <c r="N1135" s="120"/>
      <c r="O1135" s="120"/>
      <c r="P1135" s="120"/>
      <c r="Q1135" s="120"/>
      <c r="R1135" s="120"/>
      <c r="S1135" s="120"/>
      <c r="T1135" s="120"/>
      <c r="U1135" s="120"/>
      <c r="V1135" s="120"/>
      <c r="W1135" s="120"/>
      <c r="X1135" s="120"/>
      <c r="Y1135" s="127"/>
      <c r="Z1135" s="127"/>
      <c r="AA1135" s="127"/>
      <c r="AB1135" s="127"/>
      <c r="AC1135" s="127"/>
      <c r="AD1135" s="127"/>
      <c r="AE1135" s="127"/>
      <c r="AF1135" s="127"/>
      <c r="AG1135" s="127"/>
      <c r="AH1135" s="127"/>
      <c r="AI1135" s="127"/>
      <c r="AJ1135" s="127"/>
      <c r="AK1135" s="127"/>
      <c r="AL1135" s="127"/>
      <c r="AM1135" s="127"/>
      <c r="AN1135" s="127"/>
      <c r="AO1135" s="127"/>
      <c r="AP1135" s="127"/>
      <c r="AR1135" s="113"/>
      <c r="AS1135" s="113"/>
      <c r="AT1135" s="113"/>
    </row>
    <row r="1136" spans="1:46" s="114" customFormat="1" x14ac:dyDescent="0.2">
      <c r="A1136" s="113"/>
      <c r="B1136" s="120"/>
      <c r="C1136" s="120"/>
      <c r="D1136" s="120"/>
      <c r="E1136" s="120"/>
      <c r="F1136" s="120"/>
      <c r="G1136" s="120"/>
      <c r="H1136" s="120"/>
      <c r="I1136" s="120"/>
      <c r="J1136" s="120"/>
      <c r="K1136" s="120"/>
      <c r="L1136" s="120"/>
      <c r="M1136" s="120"/>
      <c r="N1136" s="120"/>
      <c r="O1136" s="120"/>
      <c r="P1136" s="120"/>
      <c r="Q1136" s="120"/>
      <c r="R1136" s="120"/>
      <c r="S1136" s="120"/>
      <c r="T1136" s="120"/>
      <c r="U1136" s="120"/>
      <c r="V1136" s="120"/>
      <c r="W1136" s="120"/>
      <c r="X1136" s="120"/>
      <c r="Y1136" s="127"/>
      <c r="Z1136" s="127"/>
      <c r="AA1136" s="127"/>
      <c r="AB1136" s="127"/>
      <c r="AC1136" s="127"/>
      <c r="AD1136" s="127"/>
      <c r="AE1136" s="127"/>
      <c r="AF1136" s="127"/>
      <c r="AG1136" s="127"/>
      <c r="AH1136" s="127"/>
      <c r="AI1136" s="127"/>
      <c r="AJ1136" s="127"/>
      <c r="AK1136" s="127"/>
      <c r="AL1136" s="127"/>
      <c r="AM1136" s="127"/>
      <c r="AN1136" s="127"/>
      <c r="AO1136" s="127"/>
      <c r="AP1136" s="127"/>
      <c r="AR1136" s="113"/>
      <c r="AS1136" s="113"/>
      <c r="AT1136" s="113"/>
    </row>
    <row r="1137" spans="1:46" s="114" customFormat="1" x14ac:dyDescent="0.2">
      <c r="A1137" s="113"/>
      <c r="B1137" s="120"/>
      <c r="C1137" s="120"/>
      <c r="D1137" s="120"/>
      <c r="E1137" s="120"/>
      <c r="F1137" s="120"/>
      <c r="G1137" s="120"/>
      <c r="H1137" s="120"/>
      <c r="I1137" s="120"/>
      <c r="J1137" s="120"/>
      <c r="K1137" s="120"/>
      <c r="L1137" s="120"/>
      <c r="M1137" s="120"/>
      <c r="N1137" s="120"/>
      <c r="O1137" s="120"/>
      <c r="P1137" s="120"/>
      <c r="Q1137" s="120"/>
      <c r="R1137" s="120"/>
      <c r="S1137" s="120"/>
      <c r="T1137" s="120"/>
      <c r="U1137" s="120"/>
      <c r="V1137" s="120"/>
      <c r="W1137" s="120"/>
      <c r="X1137" s="120"/>
      <c r="Y1137" s="127"/>
      <c r="Z1137" s="127"/>
      <c r="AA1137" s="127"/>
      <c r="AB1137" s="127"/>
      <c r="AC1137" s="127"/>
      <c r="AD1137" s="127"/>
      <c r="AE1137" s="127"/>
      <c r="AF1137" s="127"/>
      <c r="AG1137" s="127"/>
      <c r="AH1137" s="127"/>
      <c r="AI1137" s="127"/>
      <c r="AJ1137" s="127"/>
      <c r="AK1137" s="127"/>
      <c r="AL1137" s="127"/>
      <c r="AM1137" s="127"/>
      <c r="AN1137" s="127"/>
      <c r="AO1137" s="127"/>
      <c r="AP1137" s="127"/>
      <c r="AR1137" s="113"/>
      <c r="AS1137" s="113"/>
      <c r="AT1137" s="113"/>
    </row>
    <row r="1138" spans="1:46" s="114" customFormat="1" x14ac:dyDescent="0.2">
      <c r="A1138" s="113"/>
      <c r="B1138" s="120"/>
      <c r="C1138" s="120"/>
      <c r="D1138" s="120"/>
      <c r="E1138" s="120"/>
      <c r="F1138" s="120"/>
      <c r="G1138" s="120"/>
      <c r="H1138" s="120"/>
      <c r="I1138" s="120"/>
      <c r="J1138" s="120"/>
      <c r="K1138" s="120"/>
      <c r="L1138" s="120"/>
      <c r="M1138" s="120"/>
      <c r="N1138" s="120"/>
      <c r="O1138" s="120"/>
      <c r="P1138" s="120"/>
      <c r="Q1138" s="120"/>
      <c r="R1138" s="120"/>
      <c r="S1138" s="120"/>
      <c r="T1138" s="120"/>
      <c r="U1138" s="120"/>
      <c r="V1138" s="120"/>
      <c r="W1138" s="120"/>
      <c r="X1138" s="120"/>
      <c r="Y1138" s="127"/>
      <c r="Z1138" s="127"/>
      <c r="AA1138" s="127"/>
      <c r="AB1138" s="127"/>
      <c r="AC1138" s="127"/>
      <c r="AD1138" s="127"/>
      <c r="AE1138" s="127"/>
      <c r="AF1138" s="127"/>
      <c r="AG1138" s="127"/>
      <c r="AH1138" s="127"/>
      <c r="AI1138" s="127"/>
      <c r="AJ1138" s="127"/>
      <c r="AK1138" s="127"/>
      <c r="AL1138" s="127"/>
      <c r="AM1138" s="127"/>
      <c r="AN1138" s="127"/>
      <c r="AO1138" s="127"/>
      <c r="AP1138" s="127"/>
      <c r="AR1138" s="113"/>
      <c r="AS1138" s="113"/>
      <c r="AT1138" s="113"/>
    </row>
    <row r="1139" spans="1:46" s="114" customFormat="1" x14ac:dyDescent="0.2">
      <c r="A1139" s="113"/>
      <c r="B1139" s="120"/>
      <c r="C1139" s="120"/>
      <c r="D1139" s="120"/>
      <c r="E1139" s="120"/>
      <c r="F1139" s="120"/>
      <c r="G1139" s="120"/>
      <c r="H1139" s="120"/>
      <c r="I1139" s="120"/>
      <c r="J1139" s="120"/>
      <c r="K1139" s="120"/>
      <c r="L1139" s="120"/>
      <c r="M1139" s="120"/>
      <c r="N1139" s="120"/>
      <c r="O1139" s="120"/>
      <c r="P1139" s="120"/>
      <c r="Q1139" s="120"/>
      <c r="R1139" s="120"/>
      <c r="S1139" s="120"/>
      <c r="T1139" s="120"/>
      <c r="U1139" s="120"/>
      <c r="V1139" s="120"/>
      <c r="W1139" s="120"/>
      <c r="X1139" s="120"/>
      <c r="Y1139" s="127"/>
      <c r="Z1139" s="127"/>
      <c r="AA1139" s="127"/>
      <c r="AB1139" s="127"/>
      <c r="AC1139" s="127"/>
      <c r="AD1139" s="127"/>
      <c r="AE1139" s="127"/>
      <c r="AF1139" s="127"/>
      <c r="AG1139" s="127"/>
      <c r="AH1139" s="127"/>
      <c r="AI1139" s="127"/>
      <c r="AJ1139" s="127"/>
      <c r="AK1139" s="127"/>
      <c r="AL1139" s="127"/>
      <c r="AM1139" s="127"/>
      <c r="AN1139" s="127"/>
      <c r="AO1139" s="127"/>
      <c r="AP1139" s="127"/>
      <c r="AR1139" s="113"/>
      <c r="AS1139" s="113"/>
      <c r="AT1139" s="113"/>
    </row>
    <row r="1140" spans="1:46" s="114" customFormat="1" x14ac:dyDescent="0.2">
      <c r="A1140" s="113"/>
      <c r="B1140" s="120"/>
      <c r="C1140" s="120"/>
      <c r="D1140" s="120"/>
      <c r="E1140" s="120"/>
      <c r="F1140" s="120"/>
      <c r="G1140" s="120"/>
      <c r="H1140" s="120"/>
      <c r="I1140" s="120"/>
      <c r="J1140" s="120"/>
      <c r="K1140" s="120"/>
      <c r="L1140" s="120"/>
      <c r="M1140" s="120"/>
      <c r="N1140" s="120"/>
      <c r="O1140" s="120"/>
      <c r="P1140" s="120"/>
      <c r="Q1140" s="120"/>
      <c r="R1140" s="120"/>
      <c r="S1140" s="120"/>
      <c r="T1140" s="120"/>
      <c r="U1140" s="120"/>
      <c r="V1140" s="120"/>
      <c r="W1140" s="120"/>
      <c r="X1140" s="120"/>
      <c r="Y1140" s="127"/>
      <c r="Z1140" s="127"/>
      <c r="AA1140" s="127"/>
      <c r="AB1140" s="127"/>
      <c r="AC1140" s="127"/>
      <c r="AD1140" s="127"/>
      <c r="AE1140" s="127"/>
      <c r="AF1140" s="127"/>
      <c r="AG1140" s="127"/>
      <c r="AH1140" s="127"/>
      <c r="AI1140" s="127"/>
      <c r="AJ1140" s="127"/>
      <c r="AK1140" s="127"/>
      <c r="AL1140" s="127"/>
      <c r="AM1140" s="127"/>
      <c r="AN1140" s="127"/>
      <c r="AO1140" s="127"/>
      <c r="AP1140" s="127"/>
      <c r="AR1140" s="113"/>
      <c r="AS1140" s="113"/>
      <c r="AT1140" s="113"/>
    </row>
    <row r="1141" spans="1:46" s="114" customFormat="1" x14ac:dyDescent="0.2">
      <c r="A1141" s="113"/>
      <c r="B1141" s="120"/>
      <c r="C1141" s="120"/>
      <c r="D1141" s="120"/>
      <c r="E1141" s="120"/>
      <c r="F1141" s="120"/>
      <c r="G1141" s="120"/>
      <c r="H1141" s="120"/>
      <c r="I1141" s="120"/>
      <c r="J1141" s="120"/>
      <c r="K1141" s="120"/>
      <c r="L1141" s="120"/>
      <c r="M1141" s="120"/>
      <c r="N1141" s="120"/>
      <c r="O1141" s="120"/>
      <c r="P1141" s="120"/>
      <c r="Q1141" s="120"/>
      <c r="R1141" s="120"/>
      <c r="S1141" s="120"/>
      <c r="T1141" s="120"/>
      <c r="U1141" s="120"/>
      <c r="V1141" s="120"/>
      <c r="W1141" s="120"/>
      <c r="X1141" s="120"/>
      <c r="Y1141" s="127"/>
      <c r="Z1141" s="127"/>
      <c r="AA1141" s="127"/>
      <c r="AB1141" s="127"/>
      <c r="AC1141" s="127"/>
      <c r="AD1141" s="127"/>
      <c r="AE1141" s="127"/>
      <c r="AF1141" s="127"/>
      <c r="AG1141" s="127"/>
      <c r="AH1141" s="127"/>
      <c r="AI1141" s="127"/>
      <c r="AJ1141" s="127"/>
      <c r="AK1141" s="127"/>
      <c r="AL1141" s="127"/>
      <c r="AM1141" s="127"/>
      <c r="AN1141" s="127"/>
      <c r="AO1141" s="127"/>
      <c r="AP1141" s="127"/>
      <c r="AR1141" s="113"/>
      <c r="AS1141" s="113"/>
      <c r="AT1141" s="113"/>
    </row>
    <row r="1142" spans="1:46" s="114" customFormat="1" x14ac:dyDescent="0.2">
      <c r="A1142" s="113"/>
      <c r="B1142" s="120"/>
      <c r="C1142" s="120"/>
      <c r="D1142" s="120"/>
      <c r="E1142" s="120"/>
      <c r="F1142" s="120"/>
      <c r="G1142" s="120"/>
      <c r="H1142" s="120"/>
      <c r="I1142" s="120"/>
      <c r="J1142" s="120"/>
      <c r="K1142" s="120"/>
      <c r="L1142" s="120"/>
      <c r="M1142" s="120"/>
      <c r="N1142" s="120"/>
      <c r="O1142" s="120"/>
      <c r="P1142" s="120"/>
      <c r="Q1142" s="120"/>
      <c r="R1142" s="120"/>
      <c r="S1142" s="120"/>
      <c r="T1142" s="120"/>
      <c r="U1142" s="120"/>
      <c r="V1142" s="120"/>
      <c r="W1142" s="120"/>
      <c r="X1142" s="120"/>
      <c r="Y1142" s="127"/>
      <c r="Z1142" s="127"/>
      <c r="AA1142" s="127"/>
      <c r="AB1142" s="127"/>
      <c r="AC1142" s="127"/>
      <c r="AD1142" s="127"/>
      <c r="AE1142" s="127"/>
      <c r="AF1142" s="127"/>
      <c r="AG1142" s="127"/>
      <c r="AH1142" s="127"/>
      <c r="AI1142" s="127"/>
      <c r="AJ1142" s="127"/>
      <c r="AK1142" s="127"/>
      <c r="AL1142" s="127"/>
      <c r="AM1142" s="127"/>
      <c r="AN1142" s="127"/>
      <c r="AO1142" s="127"/>
      <c r="AP1142" s="127"/>
      <c r="AR1142" s="113"/>
      <c r="AS1142" s="113"/>
      <c r="AT1142" s="113"/>
    </row>
    <row r="1143" spans="1:46" s="114" customFormat="1" x14ac:dyDescent="0.2">
      <c r="A1143" s="113"/>
      <c r="B1143" s="120"/>
      <c r="C1143" s="120"/>
      <c r="D1143" s="120"/>
      <c r="E1143" s="120"/>
      <c r="F1143" s="120"/>
      <c r="G1143" s="120"/>
      <c r="H1143" s="120"/>
      <c r="I1143" s="120"/>
      <c r="J1143" s="120"/>
      <c r="K1143" s="120"/>
      <c r="L1143" s="120"/>
      <c r="M1143" s="120"/>
      <c r="N1143" s="120"/>
      <c r="O1143" s="120"/>
      <c r="P1143" s="120"/>
      <c r="Q1143" s="120"/>
      <c r="R1143" s="120"/>
      <c r="S1143" s="120"/>
      <c r="T1143" s="120"/>
      <c r="U1143" s="120"/>
      <c r="V1143" s="120"/>
      <c r="W1143" s="120"/>
      <c r="X1143" s="120"/>
      <c r="Y1143" s="127"/>
      <c r="Z1143" s="127"/>
      <c r="AA1143" s="127"/>
      <c r="AB1143" s="127"/>
      <c r="AC1143" s="127"/>
      <c r="AD1143" s="127"/>
      <c r="AE1143" s="127"/>
      <c r="AF1143" s="127"/>
      <c r="AG1143" s="127"/>
      <c r="AH1143" s="127"/>
      <c r="AI1143" s="127"/>
      <c r="AJ1143" s="127"/>
      <c r="AK1143" s="127"/>
      <c r="AL1143" s="127"/>
      <c r="AM1143" s="127"/>
      <c r="AN1143" s="127"/>
      <c r="AO1143" s="127"/>
      <c r="AP1143" s="127"/>
      <c r="AR1143" s="113"/>
      <c r="AS1143" s="113"/>
      <c r="AT1143" s="113"/>
    </row>
    <row r="1144" spans="1:46" s="114" customFormat="1" x14ac:dyDescent="0.2">
      <c r="A1144" s="113"/>
      <c r="B1144" s="120"/>
      <c r="C1144" s="120"/>
      <c r="D1144" s="120"/>
      <c r="E1144" s="120"/>
      <c r="F1144" s="120"/>
      <c r="G1144" s="120"/>
      <c r="H1144" s="120"/>
      <c r="I1144" s="120"/>
      <c r="J1144" s="120"/>
      <c r="K1144" s="120"/>
      <c r="L1144" s="120"/>
      <c r="M1144" s="120"/>
      <c r="N1144" s="120"/>
      <c r="O1144" s="120"/>
      <c r="P1144" s="120"/>
      <c r="Q1144" s="120"/>
      <c r="R1144" s="120"/>
      <c r="S1144" s="120"/>
      <c r="T1144" s="120"/>
      <c r="U1144" s="120"/>
      <c r="V1144" s="120"/>
      <c r="W1144" s="120"/>
      <c r="X1144" s="120"/>
      <c r="Y1144" s="127"/>
      <c r="Z1144" s="127"/>
      <c r="AA1144" s="127"/>
      <c r="AB1144" s="127"/>
      <c r="AC1144" s="127"/>
      <c r="AD1144" s="127"/>
      <c r="AE1144" s="127"/>
      <c r="AF1144" s="127"/>
      <c r="AG1144" s="127"/>
      <c r="AH1144" s="127"/>
      <c r="AI1144" s="127"/>
      <c r="AJ1144" s="127"/>
      <c r="AK1144" s="127"/>
      <c r="AL1144" s="127"/>
      <c r="AM1144" s="127"/>
      <c r="AN1144" s="127"/>
      <c r="AO1144" s="127"/>
      <c r="AP1144" s="127"/>
      <c r="AR1144" s="113"/>
      <c r="AS1144" s="113"/>
      <c r="AT1144" s="113"/>
    </row>
    <row r="1145" spans="1:46" s="114" customFormat="1" x14ac:dyDescent="0.2">
      <c r="A1145" s="113"/>
      <c r="B1145" s="120"/>
      <c r="C1145" s="120"/>
      <c r="D1145" s="120"/>
      <c r="E1145" s="120"/>
      <c r="F1145" s="120"/>
      <c r="G1145" s="120"/>
      <c r="H1145" s="120"/>
      <c r="I1145" s="120"/>
      <c r="J1145" s="120"/>
      <c r="K1145" s="120"/>
      <c r="L1145" s="120"/>
      <c r="M1145" s="120"/>
      <c r="N1145" s="120"/>
      <c r="O1145" s="120"/>
      <c r="P1145" s="120"/>
      <c r="Q1145" s="120"/>
      <c r="R1145" s="120"/>
      <c r="S1145" s="120"/>
      <c r="T1145" s="120"/>
      <c r="U1145" s="120"/>
      <c r="V1145" s="120"/>
      <c r="W1145" s="120"/>
      <c r="X1145" s="120"/>
      <c r="Y1145" s="127"/>
      <c r="Z1145" s="127"/>
      <c r="AA1145" s="127"/>
      <c r="AB1145" s="127"/>
      <c r="AC1145" s="127"/>
      <c r="AD1145" s="127"/>
      <c r="AE1145" s="127"/>
      <c r="AF1145" s="127"/>
      <c r="AG1145" s="127"/>
      <c r="AH1145" s="127"/>
      <c r="AI1145" s="127"/>
      <c r="AJ1145" s="127"/>
      <c r="AK1145" s="127"/>
      <c r="AL1145" s="127"/>
      <c r="AM1145" s="127"/>
      <c r="AN1145" s="127"/>
      <c r="AO1145" s="127"/>
      <c r="AP1145" s="127"/>
      <c r="AR1145" s="113"/>
      <c r="AS1145" s="113"/>
      <c r="AT1145" s="113"/>
    </row>
    <row r="1146" spans="1:46" s="114" customFormat="1" x14ac:dyDescent="0.2">
      <c r="A1146" s="113"/>
      <c r="B1146" s="120"/>
      <c r="C1146" s="120"/>
      <c r="D1146" s="120"/>
      <c r="E1146" s="120"/>
      <c r="F1146" s="120"/>
      <c r="G1146" s="120"/>
      <c r="H1146" s="120"/>
      <c r="I1146" s="120"/>
      <c r="J1146" s="120"/>
      <c r="K1146" s="120"/>
      <c r="L1146" s="120"/>
      <c r="M1146" s="120"/>
      <c r="N1146" s="120"/>
      <c r="O1146" s="120"/>
      <c r="P1146" s="120"/>
      <c r="Q1146" s="120"/>
      <c r="R1146" s="120"/>
      <c r="S1146" s="120"/>
      <c r="T1146" s="120"/>
      <c r="U1146" s="120"/>
      <c r="V1146" s="120"/>
      <c r="W1146" s="120"/>
      <c r="X1146" s="120"/>
      <c r="Y1146" s="127"/>
      <c r="Z1146" s="127"/>
      <c r="AA1146" s="127"/>
      <c r="AB1146" s="127"/>
      <c r="AC1146" s="127"/>
      <c r="AD1146" s="127"/>
      <c r="AE1146" s="127"/>
      <c r="AF1146" s="127"/>
      <c r="AG1146" s="127"/>
      <c r="AH1146" s="127"/>
      <c r="AI1146" s="127"/>
      <c r="AJ1146" s="127"/>
      <c r="AK1146" s="127"/>
      <c r="AL1146" s="127"/>
      <c r="AM1146" s="127"/>
      <c r="AN1146" s="127"/>
      <c r="AO1146" s="127"/>
      <c r="AP1146" s="127"/>
      <c r="AR1146" s="113"/>
      <c r="AS1146" s="113"/>
      <c r="AT1146" s="113"/>
    </row>
    <row r="1147" spans="1:46" s="114" customFormat="1" x14ac:dyDescent="0.2">
      <c r="A1147" s="113"/>
      <c r="B1147" s="120"/>
      <c r="C1147" s="120"/>
      <c r="D1147" s="120"/>
      <c r="E1147" s="120"/>
      <c r="F1147" s="120"/>
      <c r="G1147" s="120"/>
      <c r="H1147" s="120"/>
      <c r="I1147" s="120"/>
      <c r="J1147" s="120"/>
      <c r="K1147" s="120"/>
      <c r="L1147" s="120"/>
      <c r="M1147" s="120"/>
      <c r="N1147" s="120"/>
      <c r="O1147" s="120"/>
      <c r="P1147" s="120"/>
      <c r="Q1147" s="120"/>
      <c r="R1147" s="120"/>
      <c r="S1147" s="120"/>
      <c r="T1147" s="120"/>
      <c r="U1147" s="120"/>
      <c r="V1147" s="120"/>
      <c r="W1147" s="120"/>
      <c r="X1147" s="120"/>
      <c r="Y1147" s="127"/>
      <c r="Z1147" s="127"/>
      <c r="AA1147" s="127"/>
      <c r="AB1147" s="127"/>
      <c r="AC1147" s="127"/>
      <c r="AD1147" s="127"/>
      <c r="AE1147" s="127"/>
      <c r="AF1147" s="127"/>
      <c r="AG1147" s="127"/>
      <c r="AH1147" s="127"/>
      <c r="AI1147" s="127"/>
      <c r="AJ1147" s="127"/>
      <c r="AK1147" s="127"/>
      <c r="AL1147" s="127"/>
      <c r="AM1147" s="127"/>
      <c r="AN1147" s="127"/>
      <c r="AO1147" s="127"/>
      <c r="AP1147" s="127"/>
      <c r="AR1147" s="113"/>
      <c r="AS1147" s="113"/>
      <c r="AT1147" s="113"/>
    </row>
    <row r="1148" spans="1:46" s="114" customFormat="1" x14ac:dyDescent="0.2">
      <c r="A1148" s="113"/>
      <c r="B1148" s="120"/>
      <c r="C1148" s="120"/>
      <c r="D1148" s="120"/>
      <c r="E1148" s="120"/>
      <c r="F1148" s="120"/>
      <c r="G1148" s="120"/>
      <c r="H1148" s="120"/>
      <c r="I1148" s="120"/>
      <c r="J1148" s="120"/>
      <c r="K1148" s="120"/>
      <c r="L1148" s="120"/>
      <c r="M1148" s="120"/>
      <c r="N1148" s="120"/>
      <c r="O1148" s="120"/>
      <c r="P1148" s="120"/>
      <c r="Q1148" s="120"/>
      <c r="R1148" s="120"/>
      <c r="S1148" s="120"/>
      <c r="T1148" s="120"/>
      <c r="U1148" s="120"/>
      <c r="V1148" s="120"/>
      <c r="W1148" s="120"/>
      <c r="X1148" s="120"/>
      <c r="Y1148" s="127"/>
      <c r="Z1148" s="127"/>
      <c r="AA1148" s="127"/>
      <c r="AB1148" s="127"/>
      <c r="AC1148" s="127"/>
      <c r="AD1148" s="127"/>
      <c r="AE1148" s="127"/>
      <c r="AF1148" s="127"/>
      <c r="AG1148" s="127"/>
      <c r="AH1148" s="127"/>
      <c r="AI1148" s="127"/>
      <c r="AJ1148" s="127"/>
      <c r="AK1148" s="127"/>
      <c r="AL1148" s="127"/>
      <c r="AM1148" s="127"/>
      <c r="AN1148" s="127"/>
      <c r="AO1148" s="127"/>
      <c r="AP1148" s="127"/>
      <c r="AR1148" s="113"/>
      <c r="AS1148" s="113"/>
      <c r="AT1148" s="113"/>
    </row>
    <row r="1149" spans="1:46" s="114" customFormat="1" x14ac:dyDescent="0.2">
      <c r="A1149" s="113"/>
      <c r="B1149" s="120"/>
      <c r="C1149" s="120"/>
      <c r="D1149" s="120"/>
      <c r="E1149" s="120"/>
      <c r="F1149" s="120"/>
      <c r="G1149" s="120"/>
      <c r="H1149" s="120"/>
      <c r="I1149" s="120"/>
      <c r="J1149" s="120"/>
      <c r="K1149" s="120"/>
      <c r="L1149" s="120"/>
      <c r="M1149" s="120"/>
      <c r="N1149" s="120"/>
      <c r="O1149" s="120"/>
      <c r="P1149" s="120"/>
      <c r="Q1149" s="120"/>
      <c r="R1149" s="120"/>
      <c r="S1149" s="120"/>
      <c r="T1149" s="120"/>
      <c r="U1149" s="120"/>
      <c r="V1149" s="120"/>
      <c r="W1149" s="120"/>
      <c r="X1149" s="120"/>
      <c r="Y1149" s="127"/>
      <c r="Z1149" s="127"/>
      <c r="AA1149" s="127"/>
      <c r="AB1149" s="127"/>
      <c r="AC1149" s="127"/>
      <c r="AD1149" s="127"/>
      <c r="AE1149" s="127"/>
      <c r="AF1149" s="127"/>
      <c r="AG1149" s="127"/>
      <c r="AH1149" s="127"/>
      <c r="AI1149" s="127"/>
      <c r="AJ1149" s="127"/>
      <c r="AK1149" s="127"/>
      <c r="AL1149" s="127"/>
      <c r="AM1149" s="127"/>
      <c r="AN1149" s="127"/>
      <c r="AO1149" s="127"/>
      <c r="AP1149" s="127"/>
      <c r="AR1149" s="113"/>
      <c r="AS1149" s="113"/>
      <c r="AT1149" s="113"/>
    </row>
    <row r="1150" spans="1:46" s="114" customFormat="1" x14ac:dyDescent="0.2">
      <c r="A1150" s="113"/>
      <c r="B1150" s="120"/>
      <c r="C1150" s="120"/>
      <c r="D1150" s="120"/>
      <c r="E1150" s="120"/>
      <c r="F1150" s="120"/>
      <c r="G1150" s="120"/>
      <c r="H1150" s="120"/>
      <c r="I1150" s="120"/>
      <c r="J1150" s="120"/>
      <c r="K1150" s="120"/>
      <c r="L1150" s="120"/>
      <c r="M1150" s="120"/>
      <c r="N1150" s="120"/>
      <c r="O1150" s="120"/>
      <c r="P1150" s="120"/>
      <c r="Q1150" s="120"/>
      <c r="R1150" s="120"/>
      <c r="S1150" s="120"/>
      <c r="T1150" s="120"/>
      <c r="U1150" s="120"/>
      <c r="V1150" s="120"/>
      <c r="W1150" s="120"/>
      <c r="X1150" s="120"/>
      <c r="Y1150" s="127"/>
      <c r="Z1150" s="127"/>
      <c r="AA1150" s="127"/>
      <c r="AB1150" s="127"/>
      <c r="AC1150" s="127"/>
      <c r="AD1150" s="127"/>
      <c r="AE1150" s="127"/>
      <c r="AF1150" s="127"/>
      <c r="AG1150" s="127"/>
      <c r="AH1150" s="127"/>
      <c r="AI1150" s="127"/>
      <c r="AJ1150" s="127"/>
      <c r="AK1150" s="127"/>
      <c r="AL1150" s="127"/>
      <c r="AM1150" s="127"/>
      <c r="AN1150" s="127"/>
      <c r="AO1150" s="127"/>
      <c r="AP1150" s="127"/>
      <c r="AR1150" s="113"/>
      <c r="AS1150" s="113"/>
      <c r="AT1150" s="113"/>
    </row>
    <row r="1151" spans="1:46" s="114" customFormat="1" x14ac:dyDescent="0.2">
      <c r="A1151" s="113"/>
      <c r="B1151" s="120"/>
      <c r="C1151" s="120"/>
      <c r="D1151" s="120"/>
      <c r="E1151" s="120"/>
      <c r="F1151" s="120"/>
      <c r="G1151" s="120"/>
      <c r="H1151" s="120"/>
      <c r="I1151" s="120"/>
      <c r="J1151" s="120"/>
      <c r="K1151" s="120"/>
      <c r="L1151" s="120"/>
      <c r="M1151" s="120"/>
      <c r="N1151" s="120"/>
      <c r="O1151" s="120"/>
      <c r="P1151" s="120"/>
      <c r="Q1151" s="120"/>
      <c r="R1151" s="120"/>
      <c r="S1151" s="120"/>
      <c r="T1151" s="120"/>
      <c r="U1151" s="120"/>
      <c r="V1151" s="120"/>
      <c r="W1151" s="120"/>
      <c r="X1151" s="120"/>
      <c r="Y1151" s="127"/>
      <c r="Z1151" s="127"/>
      <c r="AA1151" s="127"/>
      <c r="AB1151" s="127"/>
      <c r="AC1151" s="127"/>
      <c r="AD1151" s="127"/>
      <c r="AE1151" s="127"/>
      <c r="AF1151" s="127"/>
      <c r="AG1151" s="127"/>
      <c r="AH1151" s="127"/>
      <c r="AI1151" s="127"/>
      <c r="AJ1151" s="127"/>
      <c r="AK1151" s="127"/>
      <c r="AL1151" s="127"/>
      <c r="AM1151" s="127"/>
      <c r="AN1151" s="127"/>
      <c r="AO1151" s="127"/>
      <c r="AP1151" s="127"/>
      <c r="AR1151" s="113"/>
      <c r="AS1151" s="113"/>
      <c r="AT1151" s="113"/>
    </row>
    <row r="1152" spans="1:46" s="114" customFormat="1" x14ac:dyDescent="0.2">
      <c r="A1152" s="113"/>
      <c r="B1152" s="120"/>
      <c r="C1152" s="120"/>
      <c r="D1152" s="120"/>
      <c r="E1152" s="120"/>
      <c r="F1152" s="120"/>
      <c r="G1152" s="120"/>
      <c r="H1152" s="120"/>
      <c r="I1152" s="120"/>
      <c r="J1152" s="120"/>
      <c r="K1152" s="120"/>
      <c r="L1152" s="120"/>
      <c r="M1152" s="120"/>
      <c r="N1152" s="120"/>
      <c r="O1152" s="120"/>
      <c r="P1152" s="120"/>
      <c r="Q1152" s="120"/>
      <c r="R1152" s="120"/>
      <c r="S1152" s="120"/>
      <c r="T1152" s="120"/>
      <c r="U1152" s="120"/>
      <c r="V1152" s="120"/>
      <c r="W1152" s="120"/>
      <c r="X1152" s="120"/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  <c r="AL1152" s="127"/>
      <c r="AM1152" s="127"/>
      <c r="AN1152" s="127"/>
      <c r="AO1152" s="127"/>
      <c r="AP1152" s="127"/>
      <c r="AR1152" s="113"/>
      <c r="AS1152" s="113"/>
      <c r="AT1152" s="113"/>
    </row>
    <row r="1153" spans="1:46" s="114" customFormat="1" x14ac:dyDescent="0.2">
      <c r="A1153" s="113"/>
      <c r="B1153" s="120"/>
      <c r="C1153" s="120"/>
      <c r="D1153" s="120"/>
      <c r="E1153" s="120"/>
      <c r="F1153" s="120"/>
      <c r="G1153" s="120"/>
      <c r="H1153" s="120"/>
      <c r="I1153" s="120"/>
      <c r="J1153" s="120"/>
      <c r="K1153" s="120"/>
      <c r="L1153" s="120"/>
      <c r="M1153" s="120"/>
      <c r="N1153" s="120"/>
      <c r="O1153" s="120"/>
      <c r="P1153" s="120"/>
      <c r="Q1153" s="120"/>
      <c r="R1153" s="120"/>
      <c r="S1153" s="120"/>
      <c r="T1153" s="120"/>
      <c r="U1153" s="120"/>
      <c r="V1153" s="120"/>
      <c r="W1153" s="120"/>
      <c r="X1153" s="120"/>
      <c r="Y1153" s="127"/>
      <c r="Z1153" s="127"/>
      <c r="AA1153" s="127"/>
      <c r="AB1153" s="127"/>
      <c r="AC1153" s="127"/>
      <c r="AD1153" s="127"/>
      <c r="AE1153" s="127"/>
      <c r="AF1153" s="127"/>
      <c r="AG1153" s="127"/>
      <c r="AH1153" s="127"/>
      <c r="AI1153" s="127"/>
      <c r="AJ1153" s="127"/>
      <c r="AK1153" s="127"/>
      <c r="AL1153" s="127"/>
      <c r="AM1153" s="127"/>
      <c r="AN1153" s="127"/>
      <c r="AO1153" s="127"/>
      <c r="AP1153" s="127"/>
      <c r="AR1153" s="113"/>
      <c r="AS1153" s="113"/>
      <c r="AT1153" s="113"/>
    </row>
    <row r="1154" spans="1:46" s="114" customFormat="1" x14ac:dyDescent="0.2">
      <c r="A1154" s="113"/>
      <c r="B1154" s="120"/>
      <c r="C1154" s="120"/>
      <c r="D1154" s="120"/>
      <c r="E1154" s="120"/>
      <c r="F1154" s="120"/>
      <c r="G1154" s="120"/>
      <c r="H1154" s="120"/>
      <c r="I1154" s="120"/>
      <c r="J1154" s="120"/>
      <c r="K1154" s="120"/>
      <c r="L1154" s="120"/>
      <c r="M1154" s="120"/>
      <c r="N1154" s="120"/>
      <c r="O1154" s="120"/>
      <c r="P1154" s="120"/>
      <c r="Q1154" s="120"/>
      <c r="R1154" s="120"/>
      <c r="S1154" s="120"/>
      <c r="T1154" s="120"/>
      <c r="U1154" s="120"/>
      <c r="V1154" s="120"/>
      <c r="W1154" s="120"/>
      <c r="X1154" s="120"/>
      <c r="Y1154" s="127"/>
      <c r="Z1154" s="127"/>
      <c r="AA1154" s="127"/>
      <c r="AB1154" s="127"/>
      <c r="AC1154" s="127"/>
      <c r="AD1154" s="127"/>
      <c r="AE1154" s="127"/>
      <c r="AF1154" s="127"/>
      <c r="AG1154" s="127"/>
      <c r="AH1154" s="127"/>
      <c r="AI1154" s="127"/>
      <c r="AJ1154" s="127"/>
      <c r="AK1154" s="127"/>
      <c r="AL1154" s="127"/>
      <c r="AM1154" s="127"/>
      <c r="AN1154" s="127"/>
      <c r="AO1154" s="127"/>
      <c r="AP1154" s="127"/>
      <c r="AR1154" s="113"/>
      <c r="AS1154" s="113"/>
      <c r="AT1154" s="113"/>
    </row>
    <row r="1155" spans="1:46" s="114" customFormat="1" x14ac:dyDescent="0.2">
      <c r="A1155" s="113"/>
      <c r="B1155" s="120"/>
      <c r="C1155" s="120"/>
      <c r="D1155" s="120"/>
      <c r="E1155" s="120"/>
      <c r="F1155" s="120"/>
      <c r="G1155" s="120"/>
      <c r="H1155" s="120"/>
      <c r="I1155" s="120"/>
      <c r="J1155" s="120"/>
      <c r="K1155" s="120"/>
      <c r="L1155" s="120"/>
      <c r="M1155" s="120"/>
      <c r="N1155" s="120"/>
      <c r="O1155" s="120"/>
      <c r="P1155" s="120"/>
      <c r="Q1155" s="120"/>
      <c r="R1155" s="120"/>
      <c r="S1155" s="120"/>
      <c r="T1155" s="120"/>
      <c r="U1155" s="120"/>
      <c r="V1155" s="120"/>
      <c r="W1155" s="120"/>
      <c r="X1155" s="120"/>
      <c r="Y1155" s="127"/>
      <c r="Z1155" s="127"/>
      <c r="AA1155" s="127"/>
      <c r="AB1155" s="127"/>
      <c r="AC1155" s="127"/>
      <c r="AD1155" s="127"/>
      <c r="AE1155" s="127"/>
      <c r="AF1155" s="127"/>
      <c r="AG1155" s="127"/>
      <c r="AH1155" s="127"/>
      <c r="AI1155" s="127"/>
      <c r="AJ1155" s="127"/>
      <c r="AK1155" s="127"/>
      <c r="AL1155" s="127"/>
      <c r="AM1155" s="127"/>
      <c r="AN1155" s="127"/>
      <c r="AO1155" s="127"/>
      <c r="AP1155" s="127"/>
      <c r="AR1155" s="113"/>
      <c r="AS1155" s="113"/>
      <c r="AT1155" s="113"/>
    </row>
    <row r="1156" spans="1:46" s="114" customFormat="1" x14ac:dyDescent="0.2">
      <c r="A1156" s="113"/>
      <c r="B1156" s="120"/>
      <c r="C1156" s="120"/>
      <c r="D1156" s="120"/>
      <c r="E1156" s="120"/>
      <c r="F1156" s="120"/>
      <c r="G1156" s="120"/>
      <c r="H1156" s="120"/>
      <c r="I1156" s="120"/>
      <c r="J1156" s="120"/>
      <c r="K1156" s="120"/>
      <c r="L1156" s="120"/>
      <c r="M1156" s="120"/>
      <c r="N1156" s="120"/>
      <c r="O1156" s="120"/>
      <c r="P1156" s="120"/>
      <c r="Q1156" s="120"/>
      <c r="R1156" s="120"/>
      <c r="S1156" s="120"/>
      <c r="T1156" s="120"/>
      <c r="U1156" s="120"/>
      <c r="V1156" s="120"/>
      <c r="W1156" s="120"/>
      <c r="X1156" s="120"/>
      <c r="Y1156" s="127"/>
      <c r="Z1156" s="127"/>
      <c r="AA1156" s="127"/>
      <c r="AB1156" s="127"/>
      <c r="AC1156" s="127"/>
      <c r="AD1156" s="127"/>
      <c r="AE1156" s="127"/>
      <c r="AF1156" s="127"/>
      <c r="AG1156" s="127"/>
      <c r="AH1156" s="127"/>
      <c r="AI1156" s="127"/>
      <c r="AJ1156" s="127"/>
      <c r="AK1156" s="127"/>
      <c r="AL1156" s="127"/>
      <c r="AM1156" s="127"/>
      <c r="AN1156" s="127"/>
      <c r="AO1156" s="127"/>
      <c r="AP1156" s="127"/>
      <c r="AR1156" s="113"/>
      <c r="AS1156" s="113"/>
      <c r="AT1156" s="113"/>
    </row>
    <row r="1157" spans="1:46" s="114" customFormat="1" x14ac:dyDescent="0.2">
      <c r="A1157" s="113"/>
      <c r="B1157" s="120"/>
      <c r="C1157" s="120"/>
      <c r="D1157" s="120"/>
      <c r="E1157" s="120"/>
      <c r="F1157" s="120"/>
      <c r="G1157" s="120"/>
      <c r="H1157" s="120"/>
      <c r="I1157" s="120"/>
      <c r="J1157" s="120"/>
      <c r="K1157" s="120"/>
      <c r="L1157" s="120"/>
      <c r="M1157" s="120"/>
      <c r="N1157" s="120"/>
      <c r="O1157" s="120"/>
      <c r="P1157" s="120"/>
      <c r="Q1157" s="120"/>
      <c r="R1157" s="120"/>
      <c r="S1157" s="120"/>
      <c r="T1157" s="120"/>
      <c r="U1157" s="120"/>
      <c r="V1157" s="120"/>
      <c r="W1157" s="120"/>
      <c r="X1157" s="120"/>
      <c r="Y1157" s="127"/>
      <c r="Z1157" s="127"/>
      <c r="AA1157" s="127"/>
      <c r="AB1157" s="127"/>
      <c r="AC1157" s="127"/>
      <c r="AD1157" s="127"/>
      <c r="AE1157" s="127"/>
      <c r="AF1157" s="127"/>
      <c r="AG1157" s="127"/>
      <c r="AH1157" s="127"/>
      <c r="AI1157" s="127"/>
      <c r="AJ1157" s="127"/>
      <c r="AK1157" s="127"/>
      <c r="AL1157" s="127"/>
      <c r="AM1157" s="127"/>
      <c r="AN1157" s="127"/>
      <c r="AO1157" s="127"/>
      <c r="AP1157" s="127"/>
      <c r="AR1157" s="113"/>
      <c r="AS1157" s="113"/>
      <c r="AT1157" s="113"/>
    </row>
    <row r="1158" spans="1:46" s="114" customFormat="1" x14ac:dyDescent="0.2">
      <c r="A1158" s="113"/>
      <c r="B1158" s="120"/>
      <c r="C1158" s="120"/>
      <c r="D1158" s="120"/>
      <c r="E1158" s="120"/>
      <c r="F1158" s="120"/>
      <c r="G1158" s="120"/>
      <c r="H1158" s="120"/>
      <c r="I1158" s="120"/>
      <c r="J1158" s="120"/>
      <c r="K1158" s="120"/>
      <c r="L1158" s="120"/>
      <c r="M1158" s="120"/>
      <c r="N1158" s="120"/>
      <c r="O1158" s="120"/>
      <c r="P1158" s="120"/>
      <c r="Q1158" s="120"/>
      <c r="R1158" s="120"/>
      <c r="S1158" s="120"/>
      <c r="T1158" s="120"/>
      <c r="U1158" s="120"/>
      <c r="V1158" s="120"/>
      <c r="W1158" s="120"/>
      <c r="X1158" s="120"/>
      <c r="Y1158" s="127"/>
      <c r="Z1158" s="127"/>
      <c r="AA1158" s="127"/>
      <c r="AB1158" s="127"/>
      <c r="AC1158" s="127"/>
      <c r="AD1158" s="127"/>
      <c r="AE1158" s="127"/>
      <c r="AF1158" s="127"/>
      <c r="AG1158" s="127"/>
      <c r="AH1158" s="127"/>
      <c r="AI1158" s="127"/>
      <c r="AJ1158" s="127"/>
      <c r="AK1158" s="127"/>
      <c r="AL1158" s="127"/>
      <c r="AM1158" s="127"/>
      <c r="AN1158" s="127"/>
      <c r="AO1158" s="127"/>
      <c r="AP1158" s="127"/>
      <c r="AR1158" s="113"/>
      <c r="AS1158" s="113"/>
      <c r="AT1158" s="113"/>
    </row>
    <row r="1159" spans="1:46" s="114" customFormat="1" x14ac:dyDescent="0.2">
      <c r="A1159" s="113"/>
      <c r="B1159" s="120"/>
      <c r="C1159" s="120"/>
      <c r="D1159" s="120"/>
      <c r="E1159" s="120"/>
      <c r="F1159" s="120"/>
      <c r="G1159" s="120"/>
      <c r="H1159" s="120"/>
      <c r="I1159" s="120"/>
      <c r="J1159" s="120"/>
      <c r="K1159" s="120"/>
      <c r="L1159" s="120"/>
      <c r="M1159" s="120"/>
      <c r="N1159" s="120"/>
      <c r="O1159" s="120"/>
      <c r="P1159" s="120"/>
      <c r="Q1159" s="120"/>
      <c r="R1159" s="120"/>
      <c r="S1159" s="120"/>
      <c r="T1159" s="120"/>
      <c r="U1159" s="120"/>
      <c r="V1159" s="120"/>
      <c r="W1159" s="120"/>
      <c r="X1159" s="120"/>
      <c r="Y1159" s="127"/>
      <c r="Z1159" s="127"/>
      <c r="AA1159" s="127"/>
      <c r="AB1159" s="127"/>
      <c r="AC1159" s="127"/>
      <c r="AD1159" s="127"/>
      <c r="AE1159" s="127"/>
      <c r="AF1159" s="127"/>
      <c r="AG1159" s="127"/>
      <c r="AH1159" s="127"/>
      <c r="AI1159" s="127"/>
      <c r="AJ1159" s="127"/>
      <c r="AK1159" s="127"/>
      <c r="AL1159" s="127"/>
      <c r="AM1159" s="127"/>
      <c r="AN1159" s="127"/>
      <c r="AO1159" s="127"/>
      <c r="AP1159" s="127"/>
      <c r="AR1159" s="113"/>
      <c r="AS1159" s="113"/>
      <c r="AT1159" s="113"/>
    </row>
    <row r="1160" spans="1:46" s="114" customFormat="1" x14ac:dyDescent="0.2">
      <c r="A1160" s="113"/>
      <c r="B1160" s="120"/>
      <c r="C1160" s="120"/>
      <c r="D1160" s="120"/>
      <c r="E1160" s="120"/>
      <c r="F1160" s="120"/>
      <c r="G1160" s="120"/>
      <c r="H1160" s="120"/>
      <c r="I1160" s="120"/>
      <c r="J1160" s="120"/>
      <c r="K1160" s="120"/>
      <c r="L1160" s="120"/>
      <c r="M1160" s="120"/>
      <c r="N1160" s="120"/>
      <c r="O1160" s="120"/>
      <c r="P1160" s="120"/>
      <c r="Q1160" s="120"/>
      <c r="R1160" s="120"/>
      <c r="S1160" s="120"/>
      <c r="T1160" s="120"/>
      <c r="U1160" s="120"/>
      <c r="V1160" s="120"/>
      <c r="W1160" s="120"/>
      <c r="X1160" s="120"/>
      <c r="Y1160" s="127"/>
      <c r="Z1160" s="127"/>
      <c r="AA1160" s="127"/>
      <c r="AB1160" s="127"/>
      <c r="AC1160" s="127"/>
      <c r="AD1160" s="127"/>
      <c r="AE1160" s="127"/>
      <c r="AF1160" s="127"/>
      <c r="AG1160" s="127"/>
      <c r="AH1160" s="127"/>
      <c r="AI1160" s="127"/>
      <c r="AJ1160" s="127"/>
      <c r="AK1160" s="127"/>
      <c r="AL1160" s="127"/>
      <c r="AM1160" s="127"/>
      <c r="AN1160" s="127"/>
      <c r="AO1160" s="127"/>
      <c r="AP1160" s="127"/>
      <c r="AR1160" s="113"/>
      <c r="AS1160" s="113"/>
      <c r="AT1160" s="113"/>
    </row>
    <row r="1161" spans="1:46" s="114" customFormat="1" x14ac:dyDescent="0.2">
      <c r="A1161" s="113"/>
      <c r="B1161" s="120"/>
      <c r="C1161" s="120"/>
      <c r="D1161" s="120"/>
      <c r="E1161" s="120"/>
      <c r="F1161" s="120"/>
      <c r="G1161" s="120"/>
      <c r="H1161" s="120"/>
      <c r="I1161" s="120"/>
      <c r="J1161" s="120"/>
      <c r="K1161" s="120"/>
      <c r="L1161" s="120"/>
      <c r="M1161" s="120"/>
      <c r="N1161" s="120"/>
      <c r="O1161" s="120"/>
      <c r="P1161" s="120"/>
      <c r="Q1161" s="120"/>
      <c r="R1161" s="120"/>
      <c r="S1161" s="120"/>
      <c r="T1161" s="120"/>
      <c r="U1161" s="120"/>
      <c r="V1161" s="120"/>
      <c r="W1161" s="120"/>
      <c r="X1161" s="120"/>
      <c r="Y1161" s="127"/>
      <c r="Z1161" s="127"/>
      <c r="AA1161" s="127"/>
      <c r="AB1161" s="127"/>
      <c r="AC1161" s="127"/>
      <c r="AD1161" s="127"/>
      <c r="AE1161" s="127"/>
      <c r="AF1161" s="127"/>
      <c r="AG1161" s="127"/>
      <c r="AH1161" s="127"/>
      <c r="AI1161" s="127"/>
      <c r="AJ1161" s="127"/>
      <c r="AK1161" s="127"/>
      <c r="AL1161" s="127"/>
      <c r="AM1161" s="127"/>
      <c r="AN1161" s="127"/>
      <c r="AO1161" s="127"/>
      <c r="AP1161" s="127"/>
      <c r="AR1161" s="113"/>
      <c r="AS1161" s="113"/>
      <c r="AT1161" s="113"/>
    </row>
    <row r="1162" spans="1:46" s="114" customFormat="1" x14ac:dyDescent="0.2">
      <c r="A1162" s="113"/>
      <c r="B1162" s="120"/>
      <c r="C1162" s="120"/>
      <c r="D1162" s="120"/>
      <c r="E1162" s="120"/>
      <c r="F1162" s="120"/>
      <c r="G1162" s="120"/>
      <c r="H1162" s="120"/>
      <c r="I1162" s="120"/>
      <c r="J1162" s="120"/>
      <c r="K1162" s="120"/>
      <c r="L1162" s="120"/>
      <c r="M1162" s="120"/>
      <c r="N1162" s="120"/>
      <c r="O1162" s="120"/>
      <c r="P1162" s="120"/>
      <c r="Q1162" s="120"/>
      <c r="R1162" s="120"/>
      <c r="S1162" s="120"/>
      <c r="T1162" s="120"/>
      <c r="U1162" s="120"/>
      <c r="V1162" s="120"/>
      <c r="W1162" s="120"/>
      <c r="X1162" s="120"/>
      <c r="Y1162" s="127"/>
      <c r="Z1162" s="127"/>
      <c r="AA1162" s="127"/>
      <c r="AB1162" s="127"/>
      <c r="AC1162" s="127"/>
      <c r="AD1162" s="127"/>
      <c r="AE1162" s="127"/>
      <c r="AF1162" s="127"/>
      <c r="AG1162" s="127"/>
      <c r="AH1162" s="127"/>
      <c r="AI1162" s="127"/>
      <c r="AJ1162" s="127"/>
      <c r="AK1162" s="127"/>
      <c r="AL1162" s="127"/>
      <c r="AM1162" s="127"/>
      <c r="AN1162" s="127"/>
      <c r="AO1162" s="127"/>
      <c r="AP1162" s="127"/>
      <c r="AR1162" s="113"/>
      <c r="AS1162" s="113"/>
      <c r="AT1162" s="113"/>
    </row>
    <row r="1163" spans="1:46" s="114" customFormat="1" x14ac:dyDescent="0.2">
      <c r="A1163" s="113"/>
      <c r="B1163" s="120"/>
      <c r="C1163" s="120"/>
      <c r="D1163" s="120"/>
      <c r="E1163" s="120"/>
      <c r="F1163" s="120"/>
      <c r="G1163" s="120"/>
      <c r="H1163" s="120"/>
      <c r="I1163" s="120"/>
      <c r="J1163" s="120"/>
      <c r="K1163" s="120"/>
      <c r="L1163" s="120"/>
      <c r="M1163" s="120"/>
      <c r="N1163" s="120"/>
      <c r="O1163" s="120"/>
      <c r="P1163" s="120"/>
      <c r="Q1163" s="120"/>
      <c r="R1163" s="120"/>
      <c r="S1163" s="120"/>
      <c r="T1163" s="120"/>
      <c r="U1163" s="120"/>
      <c r="V1163" s="120"/>
      <c r="W1163" s="120"/>
      <c r="X1163" s="120"/>
      <c r="Y1163" s="127"/>
      <c r="Z1163" s="127"/>
      <c r="AA1163" s="127"/>
      <c r="AB1163" s="127"/>
      <c r="AC1163" s="127"/>
      <c r="AD1163" s="127"/>
      <c r="AE1163" s="127"/>
      <c r="AF1163" s="127"/>
      <c r="AG1163" s="127"/>
      <c r="AH1163" s="127"/>
      <c r="AI1163" s="127"/>
      <c r="AJ1163" s="127"/>
      <c r="AK1163" s="127"/>
      <c r="AL1163" s="127"/>
      <c r="AM1163" s="127"/>
      <c r="AN1163" s="127"/>
      <c r="AO1163" s="127"/>
      <c r="AP1163" s="127"/>
      <c r="AR1163" s="113"/>
      <c r="AS1163" s="113"/>
      <c r="AT1163" s="113"/>
    </row>
    <row r="1164" spans="1:46" s="114" customFormat="1" x14ac:dyDescent="0.2">
      <c r="A1164" s="113"/>
      <c r="B1164" s="120"/>
      <c r="C1164" s="120"/>
      <c r="D1164" s="120"/>
      <c r="E1164" s="120"/>
      <c r="F1164" s="120"/>
      <c r="G1164" s="120"/>
      <c r="H1164" s="120"/>
      <c r="I1164" s="120"/>
      <c r="J1164" s="120"/>
      <c r="K1164" s="120"/>
      <c r="L1164" s="120"/>
      <c r="M1164" s="120"/>
      <c r="N1164" s="120"/>
      <c r="O1164" s="120"/>
      <c r="P1164" s="120"/>
      <c r="Q1164" s="120"/>
      <c r="R1164" s="120"/>
      <c r="S1164" s="120"/>
      <c r="T1164" s="120"/>
      <c r="U1164" s="120"/>
      <c r="V1164" s="120"/>
      <c r="W1164" s="120"/>
      <c r="X1164" s="120"/>
      <c r="Y1164" s="127"/>
      <c r="Z1164" s="127"/>
      <c r="AA1164" s="127"/>
      <c r="AB1164" s="127"/>
      <c r="AC1164" s="127"/>
      <c r="AD1164" s="127"/>
      <c r="AE1164" s="127"/>
      <c r="AF1164" s="127"/>
      <c r="AG1164" s="127"/>
      <c r="AH1164" s="127"/>
      <c r="AI1164" s="127"/>
      <c r="AJ1164" s="127"/>
      <c r="AK1164" s="127"/>
      <c r="AL1164" s="127"/>
      <c r="AM1164" s="127"/>
      <c r="AN1164" s="127"/>
      <c r="AO1164" s="127"/>
      <c r="AP1164" s="127"/>
      <c r="AR1164" s="113"/>
      <c r="AS1164" s="113"/>
      <c r="AT1164" s="113"/>
    </row>
    <row r="1165" spans="1:46" s="114" customFormat="1" x14ac:dyDescent="0.2">
      <c r="A1165" s="113"/>
      <c r="B1165" s="120"/>
      <c r="C1165" s="120"/>
      <c r="D1165" s="120"/>
      <c r="E1165" s="120"/>
      <c r="F1165" s="120"/>
      <c r="G1165" s="120"/>
      <c r="H1165" s="120"/>
      <c r="I1165" s="120"/>
      <c r="J1165" s="120"/>
      <c r="K1165" s="120"/>
      <c r="L1165" s="120"/>
      <c r="M1165" s="120"/>
      <c r="N1165" s="120"/>
      <c r="O1165" s="120"/>
      <c r="P1165" s="120"/>
      <c r="Q1165" s="120"/>
      <c r="R1165" s="120"/>
      <c r="S1165" s="120"/>
      <c r="T1165" s="120"/>
      <c r="U1165" s="120"/>
      <c r="V1165" s="120"/>
      <c r="W1165" s="120"/>
      <c r="X1165" s="120"/>
      <c r="Y1165" s="127"/>
      <c r="Z1165" s="127"/>
      <c r="AA1165" s="127"/>
      <c r="AB1165" s="127"/>
      <c r="AC1165" s="127"/>
      <c r="AD1165" s="127"/>
      <c r="AE1165" s="127"/>
      <c r="AF1165" s="127"/>
      <c r="AG1165" s="127"/>
      <c r="AH1165" s="127"/>
      <c r="AI1165" s="127"/>
      <c r="AJ1165" s="127"/>
      <c r="AK1165" s="127"/>
      <c r="AL1165" s="127"/>
      <c r="AM1165" s="127"/>
      <c r="AN1165" s="127"/>
      <c r="AO1165" s="127"/>
      <c r="AP1165" s="127"/>
      <c r="AR1165" s="113"/>
      <c r="AS1165" s="113"/>
      <c r="AT1165" s="113"/>
    </row>
    <row r="1166" spans="1:46" s="114" customFormat="1" x14ac:dyDescent="0.2">
      <c r="A1166" s="113"/>
      <c r="B1166" s="120"/>
      <c r="C1166" s="120"/>
      <c r="D1166" s="120"/>
      <c r="E1166" s="120"/>
      <c r="F1166" s="120"/>
      <c r="G1166" s="120"/>
      <c r="H1166" s="120"/>
      <c r="I1166" s="120"/>
      <c r="J1166" s="120"/>
      <c r="K1166" s="120"/>
      <c r="L1166" s="120"/>
      <c r="M1166" s="120"/>
      <c r="N1166" s="120"/>
      <c r="O1166" s="120"/>
      <c r="P1166" s="120"/>
      <c r="Q1166" s="120"/>
      <c r="R1166" s="120"/>
      <c r="S1166" s="120"/>
      <c r="T1166" s="120"/>
      <c r="U1166" s="120"/>
      <c r="V1166" s="120"/>
      <c r="W1166" s="120"/>
      <c r="X1166" s="120"/>
      <c r="Y1166" s="127"/>
      <c r="Z1166" s="127"/>
      <c r="AA1166" s="127"/>
      <c r="AB1166" s="127"/>
      <c r="AC1166" s="127"/>
      <c r="AD1166" s="127"/>
      <c r="AE1166" s="127"/>
      <c r="AF1166" s="127"/>
      <c r="AG1166" s="127"/>
      <c r="AH1166" s="127"/>
      <c r="AI1166" s="127"/>
      <c r="AJ1166" s="127"/>
      <c r="AK1166" s="127"/>
      <c r="AL1166" s="127"/>
      <c r="AM1166" s="127"/>
      <c r="AN1166" s="127"/>
      <c r="AO1166" s="127"/>
      <c r="AP1166" s="127"/>
      <c r="AR1166" s="113"/>
      <c r="AS1166" s="113"/>
      <c r="AT1166" s="113"/>
    </row>
    <row r="1167" spans="1:46" s="114" customFormat="1" x14ac:dyDescent="0.2">
      <c r="A1167" s="113"/>
      <c r="B1167" s="120"/>
      <c r="C1167" s="120"/>
      <c r="D1167" s="120"/>
      <c r="E1167" s="120"/>
      <c r="F1167" s="120"/>
      <c r="G1167" s="120"/>
      <c r="H1167" s="120"/>
      <c r="I1167" s="120"/>
      <c r="J1167" s="120"/>
      <c r="K1167" s="120"/>
      <c r="L1167" s="120"/>
      <c r="M1167" s="120"/>
      <c r="N1167" s="120"/>
      <c r="O1167" s="120"/>
      <c r="P1167" s="120"/>
      <c r="Q1167" s="120"/>
      <c r="R1167" s="120"/>
      <c r="S1167" s="120"/>
      <c r="T1167" s="120"/>
      <c r="U1167" s="120"/>
      <c r="V1167" s="120"/>
      <c r="W1167" s="120"/>
      <c r="X1167" s="120"/>
      <c r="Y1167" s="127"/>
      <c r="Z1167" s="127"/>
      <c r="AA1167" s="127"/>
      <c r="AB1167" s="127"/>
      <c r="AC1167" s="127"/>
      <c r="AD1167" s="127"/>
      <c r="AE1167" s="127"/>
      <c r="AF1167" s="127"/>
      <c r="AG1167" s="127"/>
      <c r="AH1167" s="127"/>
      <c r="AI1167" s="127"/>
      <c r="AJ1167" s="127"/>
      <c r="AK1167" s="127"/>
      <c r="AL1167" s="127"/>
      <c r="AM1167" s="127"/>
      <c r="AN1167" s="127"/>
      <c r="AO1167" s="127"/>
      <c r="AP1167" s="127"/>
      <c r="AR1167" s="113"/>
      <c r="AS1167" s="113"/>
      <c r="AT1167" s="113"/>
    </row>
    <row r="1168" spans="1:46" s="114" customFormat="1" x14ac:dyDescent="0.2">
      <c r="A1168" s="113"/>
      <c r="B1168" s="120"/>
      <c r="C1168" s="120"/>
      <c r="D1168" s="120"/>
      <c r="E1168" s="120"/>
      <c r="F1168" s="120"/>
      <c r="G1168" s="120"/>
      <c r="H1168" s="120"/>
      <c r="I1168" s="120"/>
      <c r="J1168" s="120"/>
      <c r="K1168" s="120"/>
      <c r="L1168" s="120"/>
      <c r="M1168" s="120"/>
      <c r="N1168" s="120"/>
      <c r="O1168" s="120"/>
      <c r="P1168" s="120"/>
      <c r="Q1168" s="120"/>
      <c r="R1168" s="120"/>
      <c r="S1168" s="120"/>
      <c r="T1168" s="120"/>
      <c r="U1168" s="120"/>
      <c r="V1168" s="120"/>
      <c r="W1168" s="120"/>
      <c r="X1168" s="120"/>
      <c r="Y1168" s="127"/>
      <c r="Z1168" s="127"/>
      <c r="AA1168" s="127"/>
      <c r="AB1168" s="127"/>
      <c r="AC1168" s="127"/>
      <c r="AD1168" s="127"/>
      <c r="AE1168" s="127"/>
      <c r="AF1168" s="127"/>
      <c r="AG1168" s="127"/>
      <c r="AH1168" s="127"/>
      <c r="AI1168" s="127"/>
      <c r="AJ1168" s="127"/>
      <c r="AK1168" s="127"/>
      <c r="AL1168" s="127"/>
      <c r="AM1168" s="127"/>
      <c r="AN1168" s="127"/>
      <c r="AO1168" s="127"/>
      <c r="AP1168" s="127"/>
      <c r="AR1168" s="113"/>
      <c r="AS1168" s="113"/>
      <c r="AT1168" s="113"/>
    </row>
    <row r="1169" spans="1:46" s="114" customFormat="1" x14ac:dyDescent="0.2">
      <c r="A1169" s="113"/>
      <c r="B1169" s="120"/>
      <c r="C1169" s="120"/>
      <c r="D1169" s="120"/>
      <c r="E1169" s="120"/>
      <c r="F1169" s="120"/>
      <c r="G1169" s="120"/>
      <c r="H1169" s="120"/>
      <c r="I1169" s="120"/>
      <c r="J1169" s="120"/>
      <c r="K1169" s="120"/>
      <c r="L1169" s="120"/>
      <c r="M1169" s="120"/>
      <c r="N1169" s="120"/>
      <c r="O1169" s="120"/>
      <c r="P1169" s="120"/>
      <c r="Q1169" s="120"/>
      <c r="R1169" s="120"/>
      <c r="S1169" s="120"/>
      <c r="T1169" s="120"/>
      <c r="U1169" s="120"/>
      <c r="V1169" s="120"/>
      <c r="W1169" s="120"/>
      <c r="X1169" s="120"/>
      <c r="Y1169" s="127"/>
      <c r="Z1169" s="127"/>
      <c r="AA1169" s="127"/>
      <c r="AB1169" s="127"/>
      <c r="AC1169" s="127"/>
      <c r="AD1169" s="127"/>
      <c r="AE1169" s="127"/>
      <c r="AF1169" s="127"/>
      <c r="AG1169" s="127"/>
      <c r="AH1169" s="127"/>
      <c r="AI1169" s="127"/>
      <c r="AJ1169" s="127"/>
      <c r="AK1169" s="127"/>
      <c r="AL1169" s="127"/>
      <c r="AM1169" s="127"/>
      <c r="AN1169" s="127"/>
      <c r="AO1169" s="127"/>
      <c r="AP1169" s="127"/>
      <c r="AR1169" s="113"/>
      <c r="AS1169" s="113"/>
      <c r="AT1169" s="113"/>
    </row>
    <row r="1170" spans="1:46" s="114" customFormat="1" x14ac:dyDescent="0.2">
      <c r="A1170" s="113"/>
      <c r="B1170" s="120"/>
      <c r="C1170" s="120"/>
      <c r="D1170" s="120"/>
      <c r="E1170" s="120"/>
      <c r="F1170" s="120"/>
      <c r="G1170" s="120"/>
      <c r="H1170" s="120"/>
      <c r="I1170" s="120"/>
      <c r="J1170" s="120"/>
      <c r="K1170" s="120"/>
      <c r="L1170" s="120"/>
      <c r="M1170" s="120"/>
      <c r="N1170" s="120"/>
      <c r="O1170" s="120"/>
      <c r="P1170" s="120"/>
      <c r="Q1170" s="120"/>
      <c r="R1170" s="120"/>
      <c r="S1170" s="120"/>
      <c r="T1170" s="120"/>
      <c r="U1170" s="120"/>
      <c r="V1170" s="120"/>
      <c r="W1170" s="120"/>
      <c r="X1170" s="120"/>
      <c r="Y1170" s="127"/>
      <c r="Z1170" s="127"/>
      <c r="AA1170" s="127"/>
      <c r="AB1170" s="127"/>
      <c r="AC1170" s="127"/>
      <c r="AD1170" s="127"/>
      <c r="AE1170" s="127"/>
      <c r="AF1170" s="127"/>
      <c r="AG1170" s="127"/>
      <c r="AH1170" s="127"/>
      <c r="AI1170" s="127"/>
      <c r="AJ1170" s="127"/>
      <c r="AK1170" s="127"/>
      <c r="AL1170" s="127"/>
      <c r="AM1170" s="127"/>
      <c r="AN1170" s="127"/>
      <c r="AO1170" s="127"/>
      <c r="AP1170" s="127"/>
      <c r="AR1170" s="113"/>
      <c r="AS1170" s="113"/>
      <c r="AT1170" s="113"/>
    </row>
    <row r="1171" spans="1:46" s="114" customFormat="1" x14ac:dyDescent="0.2">
      <c r="A1171" s="113"/>
      <c r="B1171" s="120"/>
      <c r="C1171" s="120"/>
      <c r="D1171" s="120"/>
      <c r="E1171" s="120"/>
      <c r="F1171" s="120"/>
      <c r="G1171" s="120"/>
      <c r="H1171" s="120"/>
      <c r="I1171" s="120"/>
      <c r="J1171" s="120"/>
      <c r="K1171" s="120"/>
      <c r="L1171" s="120"/>
      <c r="M1171" s="120"/>
      <c r="N1171" s="120"/>
      <c r="O1171" s="120"/>
      <c r="P1171" s="120"/>
      <c r="Q1171" s="120"/>
      <c r="R1171" s="120"/>
      <c r="S1171" s="120"/>
      <c r="T1171" s="120"/>
      <c r="U1171" s="120"/>
      <c r="V1171" s="120"/>
      <c r="W1171" s="120"/>
      <c r="X1171" s="120"/>
      <c r="Y1171" s="127"/>
      <c r="Z1171" s="127"/>
      <c r="AA1171" s="127"/>
      <c r="AB1171" s="127"/>
      <c r="AC1171" s="127"/>
      <c r="AD1171" s="127"/>
      <c r="AE1171" s="127"/>
      <c r="AF1171" s="127"/>
      <c r="AG1171" s="127"/>
      <c r="AH1171" s="127"/>
      <c r="AI1171" s="127"/>
      <c r="AJ1171" s="127"/>
      <c r="AK1171" s="127"/>
      <c r="AL1171" s="127"/>
      <c r="AM1171" s="127"/>
      <c r="AN1171" s="127"/>
      <c r="AO1171" s="127"/>
      <c r="AP1171" s="127"/>
      <c r="AR1171" s="113"/>
      <c r="AS1171" s="113"/>
      <c r="AT1171" s="113"/>
    </row>
    <row r="1172" spans="1:46" s="114" customFormat="1" x14ac:dyDescent="0.2">
      <c r="A1172" s="113"/>
      <c r="B1172" s="120"/>
      <c r="C1172" s="120"/>
      <c r="D1172" s="120"/>
      <c r="E1172" s="120"/>
      <c r="F1172" s="120"/>
      <c r="G1172" s="120"/>
      <c r="H1172" s="120"/>
      <c r="I1172" s="120"/>
      <c r="J1172" s="120"/>
      <c r="K1172" s="120"/>
      <c r="L1172" s="120"/>
      <c r="M1172" s="120"/>
      <c r="N1172" s="120"/>
      <c r="O1172" s="120"/>
      <c r="P1172" s="120"/>
      <c r="Q1172" s="120"/>
      <c r="R1172" s="120"/>
      <c r="S1172" s="120"/>
      <c r="T1172" s="120"/>
      <c r="U1172" s="120"/>
      <c r="V1172" s="120"/>
      <c r="W1172" s="120"/>
      <c r="X1172" s="120"/>
      <c r="Y1172" s="127"/>
      <c r="Z1172" s="127"/>
      <c r="AA1172" s="127"/>
      <c r="AB1172" s="127"/>
      <c r="AC1172" s="127"/>
      <c r="AD1172" s="127"/>
      <c r="AE1172" s="127"/>
      <c r="AF1172" s="127"/>
      <c r="AG1172" s="127"/>
      <c r="AH1172" s="127"/>
      <c r="AI1172" s="127"/>
      <c r="AJ1172" s="127"/>
      <c r="AK1172" s="127"/>
      <c r="AL1172" s="127"/>
      <c r="AM1172" s="127"/>
      <c r="AN1172" s="127"/>
      <c r="AO1172" s="127"/>
      <c r="AP1172" s="127"/>
      <c r="AR1172" s="113"/>
      <c r="AS1172" s="113"/>
      <c r="AT1172" s="113"/>
    </row>
    <row r="1173" spans="1:46" s="114" customFormat="1" x14ac:dyDescent="0.2">
      <c r="A1173" s="113"/>
      <c r="B1173" s="120"/>
      <c r="C1173" s="120"/>
      <c r="D1173" s="120"/>
      <c r="E1173" s="120"/>
      <c r="F1173" s="120"/>
      <c r="G1173" s="120"/>
      <c r="H1173" s="120"/>
      <c r="I1173" s="120"/>
      <c r="J1173" s="120"/>
      <c r="K1173" s="120"/>
      <c r="L1173" s="120"/>
      <c r="M1173" s="120"/>
      <c r="N1173" s="120"/>
      <c r="O1173" s="120"/>
      <c r="P1173" s="120"/>
      <c r="Q1173" s="120"/>
      <c r="R1173" s="120"/>
      <c r="S1173" s="120"/>
      <c r="T1173" s="120"/>
      <c r="U1173" s="120"/>
      <c r="V1173" s="120"/>
      <c r="W1173" s="120"/>
      <c r="X1173" s="120"/>
      <c r="Y1173" s="127"/>
      <c r="Z1173" s="127"/>
      <c r="AA1173" s="127"/>
      <c r="AB1173" s="127"/>
      <c r="AC1173" s="127"/>
      <c r="AD1173" s="127"/>
      <c r="AE1173" s="127"/>
      <c r="AF1173" s="127"/>
      <c r="AG1173" s="127"/>
      <c r="AH1173" s="127"/>
      <c r="AI1173" s="127"/>
      <c r="AJ1173" s="127"/>
      <c r="AK1173" s="127"/>
      <c r="AL1173" s="127"/>
      <c r="AM1173" s="127"/>
      <c r="AN1173" s="127"/>
      <c r="AO1173" s="127"/>
      <c r="AP1173" s="127"/>
      <c r="AR1173" s="113"/>
      <c r="AS1173" s="113"/>
      <c r="AT1173" s="113"/>
    </row>
    <row r="1174" spans="1:46" s="114" customFormat="1" x14ac:dyDescent="0.2">
      <c r="A1174" s="113"/>
      <c r="B1174" s="120"/>
      <c r="C1174" s="120"/>
      <c r="D1174" s="120"/>
      <c r="E1174" s="120"/>
      <c r="F1174" s="120"/>
      <c r="G1174" s="120"/>
      <c r="H1174" s="120"/>
      <c r="I1174" s="120"/>
      <c r="J1174" s="120"/>
      <c r="K1174" s="120"/>
      <c r="L1174" s="120"/>
      <c r="M1174" s="120"/>
      <c r="N1174" s="120"/>
      <c r="O1174" s="120"/>
      <c r="P1174" s="120"/>
      <c r="Q1174" s="120"/>
      <c r="R1174" s="120"/>
      <c r="S1174" s="120"/>
      <c r="T1174" s="120"/>
      <c r="U1174" s="120"/>
      <c r="V1174" s="120"/>
      <c r="W1174" s="120"/>
      <c r="X1174" s="120"/>
      <c r="Y1174" s="127"/>
      <c r="Z1174" s="127"/>
      <c r="AA1174" s="127"/>
      <c r="AB1174" s="127"/>
      <c r="AC1174" s="127"/>
      <c r="AD1174" s="127"/>
      <c r="AE1174" s="127"/>
      <c r="AF1174" s="127"/>
      <c r="AG1174" s="127"/>
      <c r="AH1174" s="127"/>
      <c r="AI1174" s="127"/>
      <c r="AJ1174" s="127"/>
      <c r="AK1174" s="127"/>
      <c r="AL1174" s="127"/>
      <c r="AM1174" s="127"/>
      <c r="AN1174" s="127"/>
      <c r="AO1174" s="127"/>
      <c r="AP1174" s="127"/>
      <c r="AR1174" s="113"/>
      <c r="AS1174" s="113"/>
      <c r="AT1174" s="113"/>
    </row>
    <row r="1175" spans="1:46" s="114" customFormat="1" x14ac:dyDescent="0.2">
      <c r="A1175" s="113"/>
      <c r="B1175" s="120"/>
      <c r="C1175" s="120"/>
      <c r="D1175" s="120"/>
      <c r="E1175" s="120"/>
      <c r="F1175" s="120"/>
      <c r="G1175" s="120"/>
      <c r="H1175" s="120"/>
      <c r="I1175" s="120"/>
      <c r="J1175" s="120"/>
      <c r="K1175" s="120"/>
      <c r="L1175" s="120"/>
      <c r="M1175" s="120"/>
      <c r="N1175" s="120"/>
      <c r="O1175" s="120"/>
      <c r="P1175" s="120"/>
      <c r="Q1175" s="120"/>
      <c r="R1175" s="120"/>
      <c r="S1175" s="120"/>
      <c r="T1175" s="120"/>
      <c r="U1175" s="120"/>
      <c r="V1175" s="120"/>
      <c r="W1175" s="120"/>
      <c r="X1175" s="120"/>
      <c r="Y1175" s="127"/>
      <c r="Z1175" s="127"/>
      <c r="AA1175" s="127"/>
      <c r="AB1175" s="127"/>
      <c r="AC1175" s="127"/>
      <c r="AD1175" s="127"/>
      <c r="AE1175" s="127"/>
      <c r="AF1175" s="127"/>
      <c r="AG1175" s="127"/>
      <c r="AH1175" s="127"/>
      <c r="AI1175" s="127"/>
      <c r="AJ1175" s="127"/>
      <c r="AK1175" s="127"/>
      <c r="AL1175" s="127"/>
      <c r="AM1175" s="127"/>
      <c r="AN1175" s="127"/>
      <c r="AO1175" s="127"/>
      <c r="AP1175" s="127"/>
      <c r="AR1175" s="113"/>
      <c r="AS1175" s="113"/>
      <c r="AT1175" s="113"/>
    </row>
    <row r="1176" spans="1:46" s="114" customFormat="1" x14ac:dyDescent="0.2">
      <c r="A1176" s="113"/>
      <c r="B1176" s="120"/>
      <c r="C1176" s="120"/>
      <c r="D1176" s="120"/>
      <c r="E1176" s="120"/>
      <c r="F1176" s="120"/>
      <c r="G1176" s="120"/>
      <c r="H1176" s="120"/>
      <c r="I1176" s="120"/>
      <c r="J1176" s="120"/>
      <c r="K1176" s="120"/>
      <c r="L1176" s="120"/>
      <c r="M1176" s="120"/>
      <c r="N1176" s="120"/>
      <c r="O1176" s="120"/>
      <c r="P1176" s="120"/>
      <c r="Q1176" s="120"/>
      <c r="R1176" s="120"/>
      <c r="S1176" s="120"/>
      <c r="T1176" s="120"/>
      <c r="U1176" s="120"/>
      <c r="V1176" s="120"/>
      <c r="W1176" s="120"/>
      <c r="X1176" s="120"/>
      <c r="Y1176" s="127"/>
      <c r="Z1176" s="127"/>
      <c r="AA1176" s="127"/>
      <c r="AB1176" s="127"/>
      <c r="AC1176" s="127"/>
      <c r="AD1176" s="127"/>
      <c r="AE1176" s="127"/>
      <c r="AF1176" s="127"/>
      <c r="AG1176" s="127"/>
      <c r="AH1176" s="127"/>
      <c r="AI1176" s="127"/>
      <c r="AJ1176" s="127"/>
      <c r="AK1176" s="127"/>
      <c r="AL1176" s="127"/>
      <c r="AM1176" s="127"/>
      <c r="AN1176" s="127"/>
      <c r="AO1176" s="127"/>
      <c r="AP1176" s="127"/>
      <c r="AR1176" s="113"/>
      <c r="AS1176" s="113"/>
      <c r="AT1176" s="113"/>
    </row>
    <row r="1177" spans="1:46" s="114" customFormat="1" x14ac:dyDescent="0.2">
      <c r="A1177" s="113"/>
      <c r="B1177" s="120"/>
      <c r="C1177" s="120"/>
      <c r="D1177" s="120"/>
      <c r="E1177" s="120"/>
      <c r="F1177" s="120"/>
      <c r="G1177" s="120"/>
      <c r="H1177" s="120"/>
      <c r="I1177" s="120"/>
      <c r="J1177" s="120"/>
      <c r="K1177" s="120"/>
      <c r="L1177" s="120"/>
      <c r="M1177" s="120"/>
      <c r="N1177" s="120"/>
      <c r="O1177" s="120"/>
      <c r="P1177" s="120"/>
      <c r="Q1177" s="120"/>
      <c r="R1177" s="120"/>
      <c r="S1177" s="120"/>
      <c r="T1177" s="120"/>
      <c r="U1177" s="120"/>
      <c r="V1177" s="120"/>
      <c r="W1177" s="120"/>
      <c r="X1177" s="120"/>
      <c r="Y1177" s="127"/>
      <c r="Z1177" s="127"/>
      <c r="AA1177" s="127"/>
      <c r="AB1177" s="127"/>
      <c r="AC1177" s="127"/>
      <c r="AD1177" s="127"/>
      <c r="AE1177" s="127"/>
      <c r="AF1177" s="127"/>
      <c r="AG1177" s="127"/>
      <c r="AH1177" s="127"/>
      <c r="AI1177" s="127"/>
      <c r="AJ1177" s="127"/>
      <c r="AK1177" s="127"/>
      <c r="AL1177" s="127"/>
      <c r="AM1177" s="127"/>
      <c r="AN1177" s="127"/>
      <c r="AO1177" s="127"/>
      <c r="AP1177" s="127"/>
      <c r="AR1177" s="113"/>
      <c r="AS1177" s="113"/>
      <c r="AT1177" s="113"/>
    </row>
    <row r="1178" spans="1:46" s="114" customFormat="1" x14ac:dyDescent="0.2">
      <c r="A1178" s="113"/>
      <c r="B1178" s="120"/>
      <c r="C1178" s="120"/>
      <c r="D1178" s="120"/>
      <c r="E1178" s="120"/>
      <c r="F1178" s="120"/>
      <c r="G1178" s="120"/>
      <c r="H1178" s="120"/>
      <c r="I1178" s="120"/>
      <c r="J1178" s="120"/>
      <c r="K1178" s="120"/>
      <c r="L1178" s="120"/>
      <c r="M1178" s="120"/>
      <c r="N1178" s="120"/>
      <c r="O1178" s="120"/>
      <c r="P1178" s="120"/>
      <c r="Q1178" s="120"/>
      <c r="R1178" s="120"/>
      <c r="S1178" s="120"/>
      <c r="T1178" s="120"/>
      <c r="U1178" s="120"/>
      <c r="V1178" s="120"/>
      <c r="W1178" s="120"/>
      <c r="X1178" s="120"/>
      <c r="Y1178" s="127"/>
      <c r="Z1178" s="127"/>
      <c r="AA1178" s="127"/>
      <c r="AB1178" s="127"/>
      <c r="AC1178" s="127"/>
      <c r="AD1178" s="127"/>
      <c r="AE1178" s="127"/>
      <c r="AF1178" s="127"/>
      <c r="AG1178" s="127"/>
      <c r="AH1178" s="127"/>
      <c r="AI1178" s="127"/>
      <c r="AJ1178" s="127"/>
      <c r="AK1178" s="127"/>
      <c r="AL1178" s="127"/>
      <c r="AM1178" s="127"/>
      <c r="AN1178" s="127"/>
      <c r="AO1178" s="127"/>
      <c r="AP1178" s="127"/>
      <c r="AR1178" s="113"/>
      <c r="AS1178" s="113"/>
      <c r="AT1178" s="113"/>
    </row>
    <row r="1179" spans="1:46" s="114" customFormat="1" x14ac:dyDescent="0.2">
      <c r="A1179" s="113"/>
      <c r="B1179" s="120"/>
      <c r="C1179" s="120"/>
      <c r="D1179" s="120"/>
      <c r="E1179" s="120"/>
      <c r="F1179" s="120"/>
      <c r="G1179" s="120"/>
      <c r="H1179" s="120"/>
      <c r="I1179" s="120"/>
      <c r="J1179" s="120"/>
      <c r="K1179" s="120"/>
      <c r="L1179" s="120"/>
      <c r="M1179" s="120"/>
      <c r="N1179" s="120"/>
      <c r="O1179" s="120"/>
      <c r="P1179" s="120"/>
      <c r="Q1179" s="120"/>
      <c r="R1179" s="120"/>
      <c r="S1179" s="120"/>
      <c r="T1179" s="120"/>
      <c r="U1179" s="120"/>
      <c r="V1179" s="120"/>
      <c r="W1179" s="120"/>
      <c r="X1179" s="120"/>
      <c r="Y1179" s="127"/>
      <c r="Z1179" s="127"/>
      <c r="AA1179" s="127"/>
      <c r="AB1179" s="127"/>
      <c r="AC1179" s="127"/>
      <c r="AD1179" s="127"/>
      <c r="AE1179" s="127"/>
      <c r="AF1179" s="127"/>
      <c r="AG1179" s="127"/>
      <c r="AH1179" s="127"/>
      <c r="AI1179" s="127"/>
      <c r="AJ1179" s="127"/>
      <c r="AK1179" s="127"/>
      <c r="AL1179" s="127"/>
      <c r="AM1179" s="127"/>
      <c r="AN1179" s="127"/>
      <c r="AO1179" s="127"/>
      <c r="AP1179" s="127"/>
      <c r="AR1179" s="113"/>
      <c r="AS1179" s="113"/>
      <c r="AT1179" s="113"/>
    </row>
    <row r="1180" spans="1:46" s="114" customFormat="1" x14ac:dyDescent="0.2">
      <c r="A1180" s="113"/>
      <c r="B1180" s="120"/>
      <c r="C1180" s="120"/>
      <c r="D1180" s="120"/>
      <c r="E1180" s="120"/>
      <c r="F1180" s="120"/>
      <c r="G1180" s="120"/>
      <c r="H1180" s="120"/>
      <c r="I1180" s="120"/>
      <c r="J1180" s="120"/>
      <c r="K1180" s="120"/>
      <c r="L1180" s="120"/>
      <c r="M1180" s="120"/>
      <c r="N1180" s="120"/>
      <c r="O1180" s="120"/>
      <c r="P1180" s="120"/>
      <c r="Q1180" s="120"/>
      <c r="R1180" s="120"/>
      <c r="S1180" s="120"/>
      <c r="T1180" s="120"/>
      <c r="U1180" s="120"/>
      <c r="V1180" s="120"/>
      <c r="W1180" s="120"/>
      <c r="X1180" s="120"/>
      <c r="Y1180" s="127"/>
      <c r="Z1180" s="127"/>
      <c r="AA1180" s="127"/>
      <c r="AB1180" s="127"/>
      <c r="AC1180" s="127"/>
      <c r="AD1180" s="127"/>
      <c r="AE1180" s="127"/>
      <c r="AF1180" s="127"/>
      <c r="AG1180" s="127"/>
      <c r="AH1180" s="127"/>
      <c r="AI1180" s="127"/>
      <c r="AJ1180" s="127"/>
      <c r="AK1180" s="127"/>
      <c r="AL1180" s="127"/>
      <c r="AM1180" s="127"/>
      <c r="AN1180" s="127"/>
      <c r="AO1180" s="127"/>
      <c r="AP1180" s="127"/>
      <c r="AR1180" s="113"/>
      <c r="AS1180" s="113"/>
      <c r="AT1180" s="113"/>
    </row>
    <row r="1181" spans="1:46" s="114" customFormat="1" x14ac:dyDescent="0.2">
      <c r="A1181" s="113"/>
      <c r="B1181" s="120"/>
      <c r="C1181" s="120"/>
      <c r="D1181" s="120"/>
      <c r="E1181" s="120"/>
      <c r="F1181" s="120"/>
      <c r="G1181" s="120"/>
      <c r="H1181" s="120"/>
      <c r="I1181" s="120"/>
      <c r="J1181" s="120"/>
      <c r="K1181" s="120"/>
      <c r="L1181" s="120"/>
      <c r="M1181" s="120"/>
      <c r="N1181" s="120"/>
      <c r="O1181" s="120"/>
      <c r="P1181" s="120"/>
      <c r="Q1181" s="120"/>
      <c r="R1181" s="120"/>
      <c r="S1181" s="120"/>
      <c r="T1181" s="120"/>
      <c r="U1181" s="120"/>
      <c r="V1181" s="120"/>
      <c r="W1181" s="120"/>
      <c r="X1181" s="120"/>
      <c r="Y1181" s="127"/>
      <c r="Z1181" s="127"/>
      <c r="AA1181" s="127"/>
      <c r="AB1181" s="127"/>
      <c r="AC1181" s="127"/>
      <c r="AD1181" s="127"/>
      <c r="AE1181" s="127"/>
      <c r="AF1181" s="127"/>
      <c r="AG1181" s="127"/>
      <c r="AH1181" s="127"/>
      <c r="AI1181" s="127"/>
      <c r="AJ1181" s="127"/>
      <c r="AK1181" s="127"/>
      <c r="AL1181" s="127"/>
      <c r="AM1181" s="127"/>
      <c r="AN1181" s="127"/>
      <c r="AO1181" s="127"/>
      <c r="AP1181" s="127"/>
      <c r="AR1181" s="113"/>
      <c r="AS1181" s="113"/>
      <c r="AT1181" s="113"/>
    </row>
    <row r="1182" spans="1:46" s="114" customFormat="1" x14ac:dyDescent="0.2">
      <c r="A1182" s="113"/>
      <c r="B1182" s="120"/>
      <c r="C1182" s="120"/>
      <c r="D1182" s="120"/>
      <c r="E1182" s="120"/>
      <c r="F1182" s="120"/>
      <c r="G1182" s="120"/>
      <c r="H1182" s="120"/>
      <c r="I1182" s="120"/>
      <c r="J1182" s="120"/>
      <c r="K1182" s="120"/>
      <c r="L1182" s="120"/>
      <c r="M1182" s="120"/>
      <c r="N1182" s="120"/>
      <c r="O1182" s="120"/>
      <c r="P1182" s="120"/>
      <c r="Q1182" s="120"/>
      <c r="R1182" s="120"/>
      <c r="S1182" s="120"/>
      <c r="T1182" s="120"/>
      <c r="U1182" s="120"/>
      <c r="V1182" s="120"/>
      <c r="W1182" s="120"/>
      <c r="X1182" s="120"/>
      <c r="Y1182" s="127"/>
      <c r="Z1182" s="127"/>
      <c r="AA1182" s="127"/>
      <c r="AB1182" s="127"/>
      <c r="AC1182" s="127"/>
      <c r="AD1182" s="127"/>
      <c r="AE1182" s="127"/>
      <c r="AF1182" s="127"/>
      <c r="AG1182" s="127"/>
      <c r="AH1182" s="127"/>
      <c r="AI1182" s="127"/>
      <c r="AJ1182" s="127"/>
      <c r="AK1182" s="127"/>
      <c r="AL1182" s="127"/>
      <c r="AM1182" s="127"/>
      <c r="AN1182" s="127"/>
      <c r="AO1182" s="127"/>
      <c r="AP1182" s="127"/>
      <c r="AR1182" s="113"/>
      <c r="AS1182" s="113"/>
      <c r="AT1182" s="113"/>
    </row>
    <row r="1183" spans="1:46" s="114" customFormat="1" x14ac:dyDescent="0.2">
      <c r="A1183" s="113"/>
      <c r="B1183" s="120"/>
      <c r="C1183" s="120"/>
      <c r="D1183" s="120"/>
      <c r="E1183" s="120"/>
      <c r="F1183" s="120"/>
      <c r="G1183" s="120"/>
      <c r="H1183" s="120"/>
      <c r="I1183" s="120"/>
      <c r="J1183" s="120"/>
      <c r="K1183" s="120"/>
      <c r="L1183" s="120"/>
      <c r="M1183" s="120"/>
      <c r="N1183" s="120"/>
      <c r="O1183" s="120"/>
      <c r="P1183" s="120"/>
      <c r="Q1183" s="120"/>
      <c r="R1183" s="120"/>
      <c r="S1183" s="120"/>
      <c r="T1183" s="120"/>
      <c r="U1183" s="120"/>
      <c r="V1183" s="120"/>
      <c r="W1183" s="120"/>
      <c r="X1183" s="120"/>
      <c r="Y1183" s="127"/>
      <c r="Z1183" s="127"/>
      <c r="AA1183" s="127"/>
      <c r="AB1183" s="127"/>
      <c r="AC1183" s="127"/>
      <c r="AD1183" s="127"/>
      <c r="AE1183" s="127"/>
      <c r="AF1183" s="127"/>
      <c r="AG1183" s="127"/>
      <c r="AH1183" s="127"/>
      <c r="AI1183" s="127"/>
      <c r="AJ1183" s="127"/>
      <c r="AK1183" s="127"/>
      <c r="AL1183" s="127"/>
      <c r="AM1183" s="127"/>
      <c r="AN1183" s="127"/>
      <c r="AO1183" s="127"/>
      <c r="AP1183" s="127"/>
      <c r="AR1183" s="113"/>
      <c r="AS1183" s="113"/>
      <c r="AT1183" s="113"/>
    </row>
    <row r="1184" spans="1:46" s="114" customFormat="1" x14ac:dyDescent="0.2">
      <c r="A1184" s="113"/>
      <c r="B1184" s="120"/>
      <c r="C1184" s="120"/>
      <c r="D1184" s="120"/>
      <c r="E1184" s="120"/>
      <c r="F1184" s="120"/>
      <c r="G1184" s="120"/>
      <c r="H1184" s="120"/>
      <c r="I1184" s="120"/>
      <c r="J1184" s="120"/>
      <c r="K1184" s="120"/>
      <c r="L1184" s="120"/>
      <c r="M1184" s="120"/>
      <c r="N1184" s="120"/>
      <c r="O1184" s="120"/>
      <c r="P1184" s="120"/>
      <c r="Q1184" s="120"/>
      <c r="R1184" s="120"/>
      <c r="S1184" s="120"/>
      <c r="T1184" s="120"/>
      <c r="U1184" s="120"/>
      <c r="V1184" s="120"/>
      <c r="W1184" s="120"/>
      <c r="X1184" s="120"/>
      <c r="Y1184" s="127"/>
      <c r="Z1184" s="127"/>
      <c r="AA1184" s="127"/>
      <c r="AB1184" s="127"/>
      <c r="AC1184" s="127"/>
      <c r="AD1184" s="127"/>
      <c r="AE1184" s="127"/>
      <c r="AF1184" s="127"/>
      <c r="AG1184" s="127"/>
      <c r="AH1184" s="127"/>
      <c r="AI1184" s="127"/>
      <c r="AJ1184" s="127"/>
      <c r="AK1184" s="127"/>
      <c r="AL1184" s="127"/>
      <c r="AM1184" s="127"/>
      <c r="AN1184" s="127"/>
      <c r="AO1184" s="127"/>
      <c r="AP1184" s="127"/>
      <c r="AR1184" s="113"/>
      <c r="AS1184" s="113"/>
      <c r="AT1184" s="113"/>
    </row>
    <row r="1185" spans="1:46" s="114" customFormat="1" x14ac:dyDescent="0.2">
      <c r="A1185" s="113"/>
      <c r="B1185" s="120"/>
      <c r="C1185" s="120"/>
      <c r="D1185" s="120"/>
      <c r="E1185" s="120"/>
      <c r="F1185" s="120"/>
      <c r="G1185" s="120"/>
      <c r="H1185" s="120"/>
      <c r="I1185" s="120"/>
      <c r="J1185" s="120"/>
      <c r="K1185" s="120"/>
      <c r="L1185" s="120"/>
      <c r="M1185" s="120"/>
      <c r="N1185" s="120"/>
      <c r="O1185" s="120"/>
      <c r="P1185" s="120"/>
      <c r="Q1185" s="120"/>
      <c r="R1185" s="120"/>
      <c r="S1185" s="120"/>
      <c r="T1185" s="120"/>
      <c r="U1185" s="120"/>
      <c r="V1185" s="120"/>
      <c r="W1185" s="120"/>
      <c r="X1185" s="120"/>
      <c r="Y1185" s="127"/>
      <c r="Z1185" s="127"/>
      <c r="AA1185" s="127"/>
      <c r="AB1185" s="127"/>
      <c r="AC1185" s="127"/>
      <c r="AD1185" s="127"/>
      <c r="AE1185" s="127"/>
      <c r="AF1185" s="127"/>
      <c r="AG1185" s="127"/>
      <c r="AH1185" s="127"/>
      <c r="AI1185" s="127"/>
      <c r="AJ1185" s="127"/>
      <c r="AK1185" s="127"/>
      <c r="AL1185" s="127"/>
      <c r="AM1185" s="127"/>
      <c r="AN1185" s="127"/>
      <c r="AO1185" s="127"/>
      <c r="AP1185" s="127"/>
      <c r="AR1185" s="113"/>
      <c r="AS1185" s="113"/>
      <c r="AT1185" s="113"/>
    </row>
    <row r="1186" spans="1:46" s="114" customFormat="1" x14ac:dyDescent="0.2">
      <c r="A1186" s="113"/>
      <c r="B1186" s="120"/>
      <c r="C1186" s="120"/>
      <c r="D1186" s="120"/>
      <c r="E1186" s="120"/>
      <c r="F1186" s="120"/>
      <c r="G1186" s="120"/>
      <c r="H1186" s="120"/>
      <c r="I1186" s="120"/>
      <c r="J1186" s="120"/>
      <c r="K1186" s="120"/>
      <c r="L1186" s="120"/>
      <c r="M1186" s="120"/>
      <c r="N1186" s="120"/>
      <c r="O1186" s="120"/>
      <c r="P1186" s="120"/>
      <c r="Q1186" s="120"/>
      <c r="R1186" s="120"/>
      <c r="S1186" s="120"/>
      <c r="T1186" s="120"/>
      <c r="U1186" s="120"/>
      <c r="V1186" s="120"/>
      <c r="W1186" s="120"/>
      <c r="X1186" s="120"/>
      <c r="Y1186" s="127"/>
      <c r="Z1186" s="127"/>
      <c r="AA1186" s="127"/>
      <c r="AB1186" s="127"/>
      <c r="AC1186" s="127"/>
      <c r="AD1186" s="127"/>
      <c r="AE1186" s="127"/>
      <c r="AF1186" s="127"/>
      <c r="AG1186" s="127"/>
      <c r="AH1186" s="127"/>
      <c r="AI1186" s="127"/>
      <c r="AJ1186" s="127"/>
      <c r="AK1186" s="127"/>
      <c r="AL1186" s="127"/>
      <c r="AM1186" s="127"/>
      <c r="AN1186" s="127"/>
      <c r="AO1186" s="127"/>
      <c r="AP1186" s="127"/>
      <c r="AR1186" s="113"/>
      <c r="AS1186" s="113"/>
      <c r="AT1186" s="113"/>
    </row>
    <row r="1187" spans="1:46" s="114" customFormat="1" x14ac:dyDescent="0.2">
      <c r="A1187" s="113"/>
      <c r="B1187" s="120"/>
      <c r="C1187" s="120"/>
      <c r="D1187" s="120"/>
      <c r="E1187" s="120"/>
      <c r="F1187" s="120"/>
      <c r="G1187" s="120"/>
      <c r="H1187" s="120"/>
      <c r="I1187" s="120"/>
      <c r="J1187" s="120"/>
      <c r="K1187" s="120"/>
      <c r="L1187" s="120"/>
      <c r="M1187" s="120"/>
      <c r="N1187" s="120"/>
      <c r="O1187" s="120"/>
      <c r="P1187" s="120"/>
      <c r="Q1187" s="120"/>
      <c r="R1187" s="120"/>
      <c r="S1187" s="120"/>
      <c r="T1187" s="120"/>
      <c r="U1187" s="120"/>
      <c r="V1187" s="120"/>
      <c r="W1187" s="120"/>
      <c r="X1187" s="120"/>
      <c r="Y1187" s="127"/>
      <c r="Z1187" s="127"/>
      <c r="AA1187" s="127"/>
      <c r="AB1187" s="127"/>
      <c r="AC1187" s="127"/>
      <c r="AD1187" s="127"/>
      <c r="AE1187" s="127"/>
      <c r="AF1187" s="127"/>
      <c r="AG1187" s="127"/>
      <c r="AH1187" s="127"/>
      <c r="AI1187" s="127"/>
      <c r="AJ1187" s="127"/>
      <c r="AK1187" s="127"/>
      <c r="AL1187" s="127"/>
      <c r="AM1187" s="127"/>
      <c r="AN1187" s="127"/>
      <c r="AO1187" s="127"/>
      <c r="AP1187" s="127"/>
      <c r="AR1187" s="113"/>
      <c r="AS1187" s="113"/>
      <c r="AT1187" s="113"/>
    </row>
    <row r="1188" spans="1:46" s="114" customFormat="1" x14ac:dyDescent="0.2">
      <c r="A1188" s="113"/>
      <c r="B1188" s="120"/>
      <c r="C1188" s="120"/>
      <c r="D1188" s="120"/>
      <c r="E1188" s="120"/>
      <c r="F1188" s="120"/>
      <c r="G1188" s="120"/>
      <c r="H1188" s="120"/>
      <c r="I1188" s="120"/>
      <c r="J1188" s="120"/>
      <c r="K1188" s="120"/>
      <c r="L1188" s="120"/>
      <c r="M1188" s="120"/>
      <c r="N1188" s="120"/>
      <c r="O1188" s="120"/>
      <c r="P1188" s="120"/>
      <c r="Q1188" s="120"/>
      <c r="R1188" s="120"/>
      <c r="S1188" s="120"/>
      <c r="T1188" s="120"/>
      <c r="U1188" s="120"/>
      <c r="V1188" s="120"/>
      <c r="W1188" s="120"/>
      <c r="X1188" s="120"/>
      <c r="Y1188" s="127"/>
      <c r="Z1188" s="127"/>
      <c r="AA1188" s="127"/>
      <c r="AB1188" s="127"/>
      <c r="AC1188" s="127"/>
      <c r="AD1188" s="127"/>
      <c r="AE1188" s="127"/>
      <c r="AF1188" s="127"/>
      <c r="AG1188" s="127"/>
      <c r="AH1188" s="127"/>
      <c r="AI1188" s="127"/>
      <c r="AJ1188" s="127"/>
      <c r="AK1188" s="127"/>
      <c r="AL1188" s="127"/>
      <c r="AM1188" s="127"/>
      <c r="AN1188" s="127"/>
      <c r="AO1188" s="127"/>
      <c r="AP1188" s="127"/>
      <c r="AR1188" s="113"/>
      <c r="AS1188" s="113"/>
      <c r="AT1188" s="113"/>
    </row>
    <row r="1189" spans="1:46" s="114" customFormat="1" x14ac:dyDescent="0.2">
      <c r="A1189" s="113"/>
      <c r="B1189" s="120"/>
      <c r="C1189" s="120"/>
      <c r="D1189" s="120"/>
      <c r="E1189" s="120"/>
      <c r="F1189" s="120"/>
      <c r="G1189" s="120"/>
      <c r="H1189" s="120"/>
      <c r="I1189" s="120"/>
      <c r="J1189" s="120"/>
      <c r="K1189" s="120"/>
      <c r="L1189" s="120"/>
      <c r="M1189" s="120"/>
      <c r="N1189" s="120"/>
      <c r="O1189" s="120"/>
      <c r="P1189" s="120"/>
      <c r="Q1189" s="120"/>
      <c r="R1189" s="120"/>
      <c r="S1189" s="120"/>
      <c r="T1189" s="120"/>
      <c r="U1189" s="120"/>
      <c r="V1189" s="120"/>
      <c r="W1189" s="120"/>
      <c r="X1189" s="120"/>
      <c r="Y1189" s="127"/>
      <c r="Z1189" s="127"/>
      <c r="AA1189" s="127"/>
      <c r="AB1189" s="127"/>
      <c r="AC1189" s="127"/>
      <c r="AD1189" s="127"/>
      <c r="AE1189" s="127"/>
      <c r="AF1189" s="127"/>
      <c r="AG1189" s="127"/>
      <c r="AH1189" s="127"/>
      <c r="AI1189" s="127"/>
      <c r="AJ1189" s="127"/>
      <c r="AK1189" s="127"/>
      <c r="AL1189" s="127"/>
      <c r="AM1189" s="127"/>
      <c r="AN1189" s="127"/>
      <c r="AO1189" s="127"/>
      <c r="AP1189" s="127"/>
      <c r="AR1189" s="113"/>
      <c r="AS1189" s="113"/>
      <c r="AT1189" s="113"/>
    </row>
    <row r="1190" spans="1:46" s="114" customFormat="1" x14ac:dyDescent="0.2">
      <c r="A1190" s="113"/>
      <c r="B1190" s="120"/>
      <c r="C1190" s="120"/>
      <c r="D1190" s="120"/>
      <c r="E1190" s="120"/>
      <c r="F1190" s="120"/>
      <c r="G1190" s="120"/>
      <c r="H1190" s="120"/>
      <c r="I1190" s="120"/>
      <c r="J1190" s="120"/>
      <c r="K1190" s="120"/>
      <c r="L1190" s="120"/>
      <c r="M1190" s="120"/>
      <c r="N1190" s="120"/>
      <c r="O1190" s="120"/>
      <c r="P1190" s="120"/>
      <c r="Q1190" s="120"/>
      <c r="R1190" s="120"/>
      <c r="S1190" s="120"/>
      <c r="T1190" s="120"/>
      <c r="U1190" s="120"/>
      <c r="V1190" s="120"/>
      <c r="W1190" s="120"/>
      <c r="X1190" s="120"/>
      <c r="Y1190" s="127"/>
      <c r="Z1190" s="127"/>
      <c r="AA1190" s="127"/>
      <c r="AB1190" s="127"/>
      <c r="AC1190" s="127"/>
      <c r="AD1190" s="127"/>
      <c r="AE1190" s="127"/>
      <c r="AF1190" s="127"/>
      <c r="AG1190" s="127"/>
      <c r="AH1190" s="127"/>
      <c r="AI1190" s="127"/>
      <c r="AJ1190" s="127"/>
      <c r="AK1190" s="127"/>
      <c r="AL1190" s="127"/>
      <c r="AM1190" s="127"/>
      <c r="AN1190" s="127"/>
      <c r="AO1190" s="127"/>
      <c r="AP1190" s="127"/>
      <c r="AR1190" s="113"/>
      <c r="AS1190" s="113"/>
      <c r="AT1190" s="113"/>
    </row>
    <row r="1191" spans="1:46" s="114" customFormat="1" x14ac:dyDescent="0.2">
      <c r="A1191" s="113"/>
      <c r="B1191" s="120"/>
      <c r="C1191" s="120"/>
      <c r="D1191" s="120"/>
      <c r="E1191" s="120"/>
      <c r="F1191" s="120"/>
      <c r="G1191" s="120"/>
      <c r="H1191" s="120"/>
      <c r="I1191" s="120"/>
      <c r="J1191" s="120"/>
      <c r="K1191" s="120"/>
      <c r="L1191" s="120"/>
      <c r="M1191" s="120"/>
      <c r="N1191" s="120"/>
      <c r="O1191" s="120"/>
      <c r="P1191" s="120"/>
      <c r="Q1191" s="120"/>
      <c r="R1191" s="120"/>
      <c r="S1191" s="120"/>
      <c r="T1191" s="120"/>
      <c r="U1191" s="120"/>
      <c r="V1191" s="120"/>
      <c r="W1191" s="120"/>
      <c r="X1191" s="120"/>
      <c r="Y1191" s="127"/>
      <c r="Z1191" s="127"/>
      <c r="AA1191" s="127"/>
      <c r="AB1191" s="127"/>
      <c r="AC1191" s="127"/>
      <c r="AD1191" s="127"/>
      <c r="AE1191" s="127"/>
      <c r="AF1191" s="127"/>
      <c r="AG1191" s="127"/>
      <c r="AH1191" s="127"/>
      <c r="AI1191" s="127"/>
      <c r="AJ1191" s="127"/>
      <c r="AK1191" s="127"/>
      <c r="AL1191" s="127"/>
      <c r="AM1191" s="127"/>
      <c r="AN1191" s="127"/>
      <c r="AO1191" s="127"/>
      <c r="AP1191" s="127"/>
      <c r="AR1191" s="113"/>
      <c r="AS1191" s="113"/>
      <c r="AT1191" s="113"/>
    </row>
    <row r="1192" spans="1:46" s="114" customFormat="1" x14ac:dyDescent="0.2">
      <c r="A1192" s="113"/>
      <c r="B1192" s="120"/>
      <c r="C1192" s="120"/>
      <c r="D1192" s="120"/>
      <c r="E1192" s="120"/>
      <c r="F1192" s="120"/>
      <c r="G1192" s="120"/>
      <c r="H1192" s="120"/>
      <c r="I1192" s="120"/>
      <c r="J1192" s="120"/>
      <c r="K1192" s="120"/>
      <c r="L1192" s="120"/>
      <c r="M1192" s="120"/>
      <c r="N1192" s="120"/>
      <c r="O1192" s="120"/>
      <c r="P1192" s="120"/>
      <c r="Q1192" s="120"/>
      <c r="R1192" s="120"/>
      <c r="S1192" s="120"/>
      <c r="T1192" s="120"/>
      <c r="U1192" s="120"/>
      <c r="V1192" s="120"/>
      <c r="W1192" s="120"/>
      <c r="X1192" s="120"/>
      <c r="Y1192" s="127"/>
      <c r="Z1192" s="127"/>
      <c r="AA1192" s="127"/>
      <c r="AB1192" s="127"/>
      <c r="AC1192" s="127"/>
      <c r="AD1192" s="127"/>
      <c r="AE1192" s="127"/>
      <c r="AF1192" s="127"/>
      <c r="AG1192" s="127"/>
      <c r="AH1192" s="127"/>
      <c r="AI1192" s="127"/>
      <c r="AJ1192" s="127"/>
      <c r="AK1192" s="127"/>
      <c r="AL1192" s="127"/>
      <c r="AM1192" s="127"/>
      <c r="AN1192" s="127"/>
      <c r="AO1192" s="127"/>
      <c r="AP1192" s="127"/>
      <c r="AR1192" s="113"/>
      <c r="AS1192" s="113"/>
      <c r="AT1192" s="113"/>
    </row>
    <row r="1193" spans="1:46" s="114" customFormat="1" x14ac:dyDescent="0.2">
      <c r="A1193" s="113"/>
      <c r="B1193" s="120"/>
      <c r="C1193" s="120"/>
      <c r="D1193" s="120"/>
      <c r="E1193" s="120"/>
      <c r="F1193" s="120"/>
      <c r="G1193" s="120"/>
      <c r="H1193" s="120"/>
      <c r="I1193" s="120"/>
      <c r="J1193" s="120"/>
      <c r="K1193" s="120"/>
      <c r="L1193" s="120"/>
      <c r="M1193" s="120"/>
      <c r="N1193" s="120"/>
      <c r="O1193" s="120"/>
      <c r="P1193" s="120"/>
      <c r="Q1193" s="120"/>
      <c r="R1193" s="120"/>
      <c r="S1193" s="120"/>
      <c r="T1193" s="120"/>
      <c r="U1193" s="120"/>
      <c r="V1193" s="120"/>
      <c r="W1193" s="120"/>
      <c r="X1193" s="120"/>
      <c r="Y1193" s="127"/>
      <c r="Z1193" s="127"/>
      <c r="AA1193" s="127"/>
      <c r="AB1193" s="127"/>
      <c r="AC1193" s="127"/>
      <c r="AD1193" s="127"/>
      <c r="AE1193" s="127"/>
      <c r="AF1193" s="127"/>
      <c r="AG1193" s="127"/>
      <c r="AH1193" s="127"/>
      <c r="AI1193" s="127"/>
      <c r="AJ1193" s="127"/>
      <c r="AK1193" s="127"/>
      <c r="AL1193" s="127"/>
      <c r="AM1193" s="127"/>
      <c r="AN1193" s="127"/>
      <c r="AO1193" s="127"/>
      <c r="AP1193" s="127"/>
      <c r="AR1193" s="113"/>
      <c r="AS1193" s="113"/>
      <c r="AT1193" s="113"/>
    </row>
    <row r="1194" spans="1:46" s="114" customFormat="1" x14ac:dyDescent="0.2">
      <c r="A1194" s="113"/>
      <c r="B1194" s="120"/>
      <c r="C1194" s="120"/>
      <c r="D1194" s="120"/>
      <c r="E1194" s="120"/>
      <c r="F1194" s="120"/>
      <c r="G1194" s="120"/>
      <c r="H1194" s="120"/>
      <c r="I1194" s="120"/>
      <c r="J1194" s="120"/>
      <c r="K1194" s="120"/>
      <c r="L1194" s="120"/>
      <c r="M1194" s="120"/>
      <c r="N1194" s="120"/>
      <c r="O1194" s="120"/>
      <c r="P1194" s="120"/>
      <c r="Q1194" s="120"/>
      <c r="R1194" s="120"/>
      <c r="S1194" s="120"/>
      <c r="T1194" s="120"/>
      <c r="U1194" s="120"/>
      <c r="V1194" s="120"/>
      <c r="W1194" s="120"/>
      <c r="X1194" s="120"/>
      <c r="Y1194" s="127"/>
      <c r="Z1194" s="127"/>
      <c r="AA1194" s="127"/>
      <c r="AB1194" s="127"/>
      <c r="AC1194" s="127"/>
      <c r="AD1194" s="127"/>
      <c r="AE1194" s="127"/>
      <c r="AF1194" s="127"/>
      <c r="AG1194" s="127"/>
      <c r="AH1194" s="127"/>
      <c r="AI1194" s="127"/>
      <c r="AJ1194" s="127"/>
      <c r="AK1194" s="127"/>
      <c r="AL1194" s="127"/>
      <c r="AM1194" s="127"/>
      <c r="AN1194" s="127"/>
      <c r="AO1194" s="127"/>
      <c r="AP1194" s="127"/>
      <c r="AR1194" s="113"/>
      <c r="AS1194" s="113"/>
      <c r="AT1194" s="113"/>
    </row>
    <row r="1195" spans="1:46" s="114" customFormat="1" x14ac:dyDescent="0.2">
      <c r="A1195" s="113"/>
      <c r="B1195" s="120"/>
      <c r="C1195" s="120"/>
      <c r="D1195" s="120"/>
      <c r="E1195" s="120"/>
      <c r="F1195" s="120"/>
      <c r="G1195" s="120"/>
      <c r="H1195" s="120"/>
      <c r="I1195" s="120"/>
      <c r="J1195" s="120"/>
      <c r="K1195" s="120"/>
      <c r="L1195" s="120"/>
      <c r="M1195" s="120"/>
      <c r="N1195" s="120"/>
      <c r="O1195" s="120"/>
      <c r="P1195" s="120"/>
      <c r="Q1195" s="120"/>
      <c r="R1195" s="120"/>
      <c r="S1195" s="120"/>
      <c r="T1195" s="120"/>
      <c r="U1195" s="120"/>
      <c r="V1195" s="120"/>
      <c r="W1195" s="120"/>
      <c r="X1195" s="120"/>
      <c r="Y1195" s="127"/>
      <c r="Z1195" s="127"/>
      <c r="AA1195" s="127"/>
      <c r="AB1195" s="127"/>
      <c r="AC1195" s="127"/>
      <c r="AD1195" s="127"/>
      <c r="AE1195" s="127"/>
      <c r="AF1195" s="127"/>
      <c r="AG1195" s="127"/>
      <c r="AH1195" s="127"/>
      <c r="AI1195" s="127"/>
      <c r="AJ1195" s="127"/>
      <c r="AK1195" s="127"/>
      <c r="AL1195" s="127"/>
      <c r="AM1195" s="127"/>
      <c r="AN1195" s="127"/>
      <c r="AO1195" s="127"/>
      <c r="AP1195" s="127"/>
      <c r="AR1195" s="113"/>
      <c r="AS1195" s="113"/>
      <c r="AT1195" s="113"/>
    </row>
    <row r="1196" spans="1:46" s="114" customFormat="1" x14ac:dyDescent="0.2">
      <c r="A1196" s="113"/>
      <c r="B1196" s="120"/>
      <c r="C1196" s="120"/>
      <c r="D1196" s="120"/>
      <c r="E1196" s="120"/>
      <c r="F1196" s="120"/>
      <c r="G1196" s="120"/>
      <c r="H1196" s="120"/>
      <c r="I1196" s="120"/>
      <c r="J1196" s="120"/>
      <c r="K1196" s="120"/>
      <c r="L1196" s="120"/>
      <c r="M1196" s="120"/>
      <c r="N1196" s="120"/>
      <c r="O1196" s="120"/>
      <c r="P1196" s="120"/>
      <c r="Q1196" s="120"/>
      <c r="R1196" s="120"/>
      <c r="S1196" s="120"/>
      <c r="T1196" s="120"/>
      <c r="U1196" s="120"/>
      <c r="V1196" s="120"/>
      <c r="W1196" s="120"/>
      <c r="X1196" s="120"/>
      <c r="Y1196" s="127"/>
      <c r="Z1196" s="127"/>
      <c r="AA1196" s="127"/>
      <c r="AB1196" s="127"/>
      <c r="AC1196" s="127"/>
      <c r="AD1196" s="127"/>
      <c r="AE1196" s="127"/>
      <c r="AF1196" s="127"/>
      <c r="AG1196" s="127"/>
      <c r="AH1196" s="127"/>
      <c r="AI1196" s="127"/>
      <c r="AJ1196" s="127"/>
      <c r="AK1196" s="127"/>
      <c r="AL1196" s="127"/>
      <c r="AM1196" s="127"/>
      <c r="AN1196" s="127"/>
      <c r="AO1196" s="127"/>
      <c r="AP1196" s="127"/>
      <c r="AR1196" s="113"/>
      <c r="AS1196" s="113"/>
      <c r="AT1196" s="113"/>
    </row>
    <row r="1197" spans="1:46" s="114" customFormat="1" x14ac:dyDescent="0.2">
      <c r="A1197" s="113"/>
      <c r="B1197" s="120"/>
      <c r="C1197" s="120"/>
      <c r="D1197" s="120"/>
      <c r="E1197" s="120"/>
      <c r="F1197" s="120"/>
      <c r="G1197" s="120"/>
      <c r="H1197" s="120"/>
      <c r="I1197" s="120"/>
      <c r="J1197" s="120"/>
      <c r="K1197" s="120"/>
      <c r="L1197" s="120"/>
      <c r="M1197" s="120"/>
      <c r="N1197" s="120"/>
      <c r="O1197" s="120"/>
      <c r="P1197" s="120"/>
      <c r="Q1197" s="120"/>
      <c r="R1197" s="120"/>
      <c r="S1197" s="120"/>
      <c r="T1197" s="120"/>
      <c r="U1197" s="120"/>
      <c r="V1197" s="120"/>
      <c r="W1197" s="120"/>
      <c r="X1197" s="120"/>
      <c r="Y1197" s="127"/>
      <c r="Z1197" s="127"/>
      <c r="AA1197" s="127"/>
      <c r="AB1197" s="127"/>
      <c r="AC1197" s="127"/>
      <c r="AD1197" s="127"/>
      <c r="AE1197" s="127"/>
      <c r="AF1197" s="127"/>
      <c r="AG1197" s="127"/>
      <c r="AH1197" s="127"/>
      <c r="AI1197" s="127"/>
      <c r="AJ1197" s="127"/>
      <c r="AK1197" s="127"/>
      <c r="AL1197" s="127"/>
      <c r="AM1197" s="127"/>
      <c r="AN1197" s="127"/>
      <c r="AO1197" s="127"/>
      <c r="AP1197" s="127"/>
      <c r="AR1197" s="113"/>
      <c r="AS1197" s="113"/>
      <c r="AT1197" s="113"/>
    </row>
    <row r="1198" spans="1:46" s="114" customFormat="1" x14ac:dyDescent="0.2">
      <c r="A1198" s="113"/>
      <c r="B1198" s="120"/>
      <c r="C1198" s="120"/>
      <c r="D1198" s="120"/>
      <c r="E1198" s="120"/>
      <c r="F1198" s="120"/>
      <c r="G1198" s="120"/>
      <c r="H1198" s="120"/>
      <c r="I1198" s="120"/>
      <c r="J1198" s="120"/>
      <c r="K1198" s="120"/>
      <c r="L1198" s="120"/>
      <c r="M1198" s="120"/>
      <c r="N1198" s="120"/>
      <c r="O1198" s="120"/>
      <c r="P1198" s="120"/>
      <c r="Q1198" s="120"/>
      <c r="R1198" s="120"/>
      <c r="S1198" s="120"/>
      <c r="T1198" s="120"/>
      <c r="U1198" s="120"/>
      <c r="V1198" s="120"/>
      <c r="W1198" s="120"/>
      <c r="X1198" s="120"/>
      <c r="Y1198" s="127"/>
      <c r="Z1198" s="127"/>
      <c r="AA1198" s="127"/>
      <c r="AB1198" s="127"/>
      <c r="AC1198" s="127"/>
      <c r="AD1198" s="127"/>
      <c r="AE1198" s="127"/>
      <c r="AF1198" s="127"/>
      <c r="AG1198" s="127"/>
      <c r="AH1198" s="127"/>
      <c r="AI1198" s="127"/>
      <c r="AJ1198" s="127"/>
      <c r="AK1198" s="127"/>
      <c r="AL1198" s="127"/>
      <c r="AM1198" s="127"/>
      <c r="AN1198" s="127"/>
      <c r="AO1198" s="127"/>
      <c r="AP1198" s="127"/>
      <c r="AR1198" s="113"/>
      <c r="AS1198" s="113"/>
      <c r="AT1198" s="113"/>
    </row>
    <row r="1199" spans="1:46" s="114" customFormat="1" x14ac:dyDescent="0.2">
      <c r="A1199" s="113"/>
      <c r="B1199" s="120"/>
      <c r="C1199" s="120"/>
      <c r="D1199" s="120"/>
      <c r="E1199" s="120"/>
      <c r="F1199" s="120"/>
      <c r="G1199" s="120"/>
      <c r="H1199" s="120"/>
      <c r="I1199" s="120"/>
      <c r="J1199" s="120"/>
      <c r="K1199" s="120"/>
      <c r="L1199" s="120"/>
      <c r="M1199" s="120"/>
      <c r="N1199" s="120"/>
      <c r="O1199" s="120"/>
      <c r="P1199" s="120"/>
      <c r="Q1199" s="120"/>
      <c r="R1199" s="120"/>
      <c r="S1199" s="120"/>
      <c r="T1199" s="120"/>
      <c r="U1199" s="120"/>
      <c r="V1199" s="120"/>
      <c r="W1199" s="120"/>
      <c r="X1199" s="120"/>
      <c r="Y1199" s="127"/>
      <c r="Z1199" s="127"/>
      <c r="AA1199" s="127"/>
      <c r="AB1199" s="127"/>
      <c r="AC1199" s="127"/>
      <c r="AD1199" s="127"/>
      <c r="AE1199" s="127"/>
      <c r="AF1199" s="127"/>
      <c r="AG1199" s="127"/>
      <c r="AH1199" s="127"/>
      <c r="AI1199" s="127"/>
      <c r="AJ1199" s="127"/>
      <c r="AK1199" s="127"/>
      <c r="AL1199" s="127"/>
      <c r="AM1199" s="127"/>
      <c r="AN1199" s="127"/>
      <c r="AO1199" s="127"/>
      <c r="AP1199" s="127"/>
      <c r="AR1199" s="113"/>
      <c r="AS1199" s="113"/>
      <c r="AT1199" s="113"/>
    </row>
    <row r="1200" spans="1:46" s="114" customFormat="1" x14ac:dyDescent="0.2">
      <c r="A1200" s="113"/>
      <c r="B1200" s="120"/>
      <c r="C1200" s="120"/>
      <c r="D1200" s="120"/>
      <c r="E1200" s="120"/>
      <c r="F1200" s="120"/>
      <c r="G1200" s="120"/>
      <c r="H1200" s="120"/>
      <c r="I1200" s="120"/>
      <c r="J1200" s="120"/>
      <c r="K1200" s="120"/>
      <c r="L1200" s="120"/>
      <c r="M1200" s="120"/>
      <c r="N1200" s="120"/>
      <c r="O1200" s="120"/>
      <c r="P1200" s="120"/>
      <c r="Q1200" s="120"/>
      <c r="R1200" s="120"/>
      <c r="S1200" s="120"/>
      <c r="T1200" s="120"/>
      <c r="U1200" s="120"/>
      <c r="V1200" s="120"/>
      <c r="W1200" s="120"/>
      <c r="X1200" s="120"/>
      <c r="Y1200" s="127"/>
      <c r="Z1200" s="127"/>
      <c r="AA1200" s="127"/>
      <c r="AB1200" s="127"/>
      <c r="AC1200" s="127"/>
      <c r="AD1200" s="127"/>
      <c r="AE1200" s="127"/>
      <c r="AF1200" s="127"/>
      <c r="AG1200" s="127"/>
      <c r="AH1200" s="127"/>
      <c r="AI1200" s="127"/>
      <c r="AJ1200" s="127"/>
      <c r="AK1200" s="127"/>
      <c r="AL1200" s="127"/>
      <c r="AM1200" s="127"/>
      <c r="AN1200" s="127"/>
      <c r="AO1200" s="127"/>
      <c r="AP1200" s="127"/>
      <c r="AR1200" s="113"/>
      <c r="AS1200" s="113"/>
      <c r="AT1200" s="113"/>
    </row>
    <row r="1201" spans="1:46" s="114" customFormat="1" x14ac:dyDescent="0.2">
      <c r="A1201" s="113"/>
      <c r="B1201" s="120"/>
      <c r="C1201" s="120"/>
      <c r="D1201" s="120"/>
      <c r="E1201" s="120"/>
      <c r="F1201" s="120"/>
      <c r="G1201" s="120"/>
      <c r="H1201" s="120"/>
      <c r="I1201" s="120"/>
      <c r="J1201" s="120"/>
      <c r="K1201" s="120"/>
      <c r="L1201" s="120"/>
      <c r="M1201" s="120"/>
      <c r="N1201" s="120"/>
      <c r="O1201" s="120"/>
      <c r="P1201" s="120"/>
      <c r="Q1201" s="120"/>
      <c r="R1201" s="120"/>
      <c r="S1201" s="120"/>
      <c r="T1201" s="120"/>
      <c r="U1201" s="120"/>
      <c r="V1201" s="120"/>
      <c r="W1201" s="120"/>
      <c r="X1201" s="120"/>
      <c r="Y1201" s="127"/>
      <c r="Z1201" s="127"/>
      <c r="AA1201" s="127"/>
      <c r="AB1201" s="127"/>
      <c r="AC1201" s="127"/>
      <c r="AD1201" s="127"/>
      <c r="AE1201" s="127"/>
      <c r="AF1201" s="127"/>
      <c r="AG1201" s="127"/>
      <c r="AH1201" s="127"/>
      <c r="AI1201" s="127"/>
      <c r="AJ1201" s="127"/>
      <c r="AK1201" s="127"/>
      <c r="AL1201" s="127"/>
      <c r="AM1201" s="127"/>
      <c r="AN1201" s="127"/>
      <c r="AO1201" s="127"/>
      <c r="AP1201" s="127"/>
      <c r="AR1201" s="113"/>
      <c r="AS1201" s="113"/>
      <c r="AT1201" s="113"/>
    </row>
    <row r="1202" spans="1:46" s="114" customFormat="1" x14ac:dyDescent="0.2">
      <c r="A1202" s="113"/>
      <c r="B1202" s="120"/>
      <c r="C1202" s="120"/>
      <c r="D1202" s="120"/>
      <c r="E1202" s="120"/>
      <c r="F1202" s="120"/>
      <c r="G1202" s="120"/>
      <c r="H1202" s="120"/>
      <c r="I1202" s="120"/>
      <c r="J1202" s="120"/>
      <c r="K1202" s="120"/>
      <c r="L1202" s="120"/>
      <c r="M1202" s="120"/>
      <c r="N1202" s="120"/>
      <c r="O1202" s="120"/>
      <c r="P1202" s="120"/>
      <c r="Q1202" s="120"/>
      <c r="R1202" s="120"/>
      <c r="S1202" s="120"/>
      <c r="T1202" s="120"/>
      <c r="U1202" s="120"/>
      <c r="V1202" s="120"/>
      <c r="W1202" s="120"/>
      <c r="X1202" s="120"/>
      <c r="Y1202" s="127"/>
      <c r="Z1202" s="127"/>
      <c r="AA1202" s="127"/>
      <c r="AB1202" s="127"/>
      <c r="AC1202" s="127"/>
      <c r="AD1202" s="127"/>
      <c r="AE1202" s="127"/>
      <c r="AF1202" s="127"/>
      <c r="AG1202" s="127"/>
      <c r="AH1202" s="127"/>
      <c r="AI1202" s="127"/>
      <c r="AJ1202" s="127"/>
      <c r="AK1202" s="127"/>
      <c r="AL1202" s="127"/>
      <c r="AM1202" s="127"/>
      <c r="AN1202" s="127"/>
      <c r="AO1202" s="127"/>
      <c r="AP1202" s="127"/>
      <c r="AR1202" s="113"/>
      <c r="AS1202" s="113"/>
      <c r="AT1202" s="113"/>
    </row>
    <row r="1203" spans="1:46" s="114" customFormat="1" x14ac:dyDescent="0.2">
      <c r="A1203" s="113"/>
      <c r="B1203" s="120"/>
      <c r="C1203" s="120"/>
      <c r="D1203" s="120"/>
      <c r="E1203" s="120"/>
      <c r="F1203" s="120"/>
      <c r="G1203" s="120"/>
      <c r="H1203" s="120"/>
      <c r="I1203" s="120"/>
      <c r="J1203" s="120"/>
      <c r="K1203" s="120"/>
      <c r="L1203" s="120"/>
      <c r="M1203" s="120"/>
      <c r="N1203" s="120"/>
      <c r="O1203" s="120"/>
      <c r="P1203" s="120"/>
      <c r="Q1203" s="120"/>
      <c r="R1203" s="120"/>
      <c r="S1203" s="120"/>
      <c r="T1203" s="120"/>
      <c r="U1203" s="120"/>
      <c r="V1203" s="120"/>
      <c r="W1203" s="120"/>
      <c r="X1203" s="120"/>
      <c r="Y1203" s="127"/>
      <c r="Z1203" s="127"/>
      <c r="AA1203" s="127"/>
      <c r="AB1203" s="127"/>
      <c r="AC1203" s="127"/>
      <c r="AD1203" s="127"/>
      <c r="AE1203" s="127"/>
      <c r="AF1203" s="127"/>
      <c r="AG1203" s="127"/>
      <c r="AH1203" s="127"/>
      <c r="AI1203" s="127"/>
      <c r="AJ1203" s="127"/>
      <c r="AK1203" s="127"/>
      <c r="AL1203" s="127"/>
      <c r="AM1203" s="127"/>
      <c r="AN1203" s="127"/>
      <c r="AO1203" s="127"/>
      <c r="AP1203" s="127"/>
      <c r="AR1203" s="113"/>
      <c r="AS1203" s="113"/>
      <c r="AT1203" s="113"/>
    </row>
    <row r="1204" spans="1:46" s="114" customFormat="1" x14ac:dyDescent="0.2">
      <c r="A1204" s="113"/>
      <c r="B1204" s="120"/>
      <c r="C1204" s="120"/>
      <c r="D1204" s="120"/>
      <c r="E1204" s="120"/>
      <c r="F1204" s="120"/>
      <c r="G1204" s="120"/>
      <c r="H1204" s="120"/>
      <c r="I1204" s="120"/>
      <c r="J1204" s="120"/>
      <c r="K1204" s="120"/>
      <c r="L1204" s="120"/>
      <c r="M1204" s="120"/>
      <c r="N1204" s="120"/>
      <c r="O1204" s="120"/>
      <c r="P1204" s="120"/>
      <c r="Q1204" s="120"/>
      <c r="R1204" s="120"/>
      <c r="S1204" s="120"/>
      <c r="T1204" s="120"/>
      <c r="U1204" s="120"/>
      <c r="V1204" s="120"/>
      <c r="W1204" s="120"/>
      <c r="X1204" s="120"/>
      <c r="Y1204" s="127"/>
      <c r="Z1204" s="127"/>
      <c r="AA1204" s="127"/>
      <c r="AB1204" s="127"/>
      <c r="AC1204" s="127"/>
      <c r="AD1204" s="127"/>
      <c r="AE1204" s="127"/>
      <c r="AF1204" s="127"/>
      <c r="AG1204" s="127"/>
      <c r="AH1204" s="127"/>
      <c r="AI1204" s="127"/>
      <c r="AJ1204" s="127"/>
      <c r="AK1204" s="127"/>
      <c r="AL1204" s="127"/>
      <c r="AM1204" s="127"/>
      <c r="AN1204" s="127"/>
      <c r="AO1204" s="127"/>
      <c r="AP1204" s="127"/>
      <c r="AR1204" s="113"/>
      <c r="AS1204" s="113"/>
      <c r="AT1204" s="113"/>
    </row>
    <row r="1205" spans="1:46" s="114" customFormat="1" x14ac:dyDescent="0.2">
      <c r="A1205" s="113"/>
      <c r="B1205" s="120"/>
      <c r="C1205" s="120"/>
      <c r="D1205" s="120"/>
      <c r="E1205" s="120"/>
      <c r="F1205" s="120"/>
      <c r="G1205" s="120"/>
      <c r="H1205" s="120"/>
      <c r="I1205" s="120"/>
      <c r="J1205" s="120"/>
      <c r="K1205" s="120"/>
      <c r="L1205" s="120"/>
      <c r="M1205" s="120"/>
      <c r="N1205" s="120"/>
      <c r="O1205" s="120"/>
      <c r="P1205" s="120"/>
      <c r="Q1205" s="120"/>
      <c r="R1205" s="120"/>
      <c r="S1205" s="120"/>
      <c r="T1205" s="120"/>
      <c r="U1205" s="120"/>
      <c r="V1205" s="120"/>
      <c r="W1205" s="120"/>
      <c r="X1205" s="120"/>
      <c r="Y1205" s="127"/>
      <c r="Z1205" s="127"/>
      <c r="AA1205" s="127"/>
      <c r="AB1205" s="127"/>
      <c r="AC1205" s="127"/>
      <c r="AD1205" s="127"/>
      <c r="AE1205" s="127"/>
      <c r="AF1205" s="127"/>
      <c r="AG1205" s="127"/>
      <c r="AH1205" s="127"/>
      <c r="AI1205" s="127"/>
      <c r="AJ1205" s="127"/>
      <c r="AK1205" s="127"/>
      <c r="AL1205" s="127"/>
      <c r="AM1205" s="127"/>
      <c r="AN1205" s="127"/>
      <c r="AO1205" s="127"/>
      <c r="AP1205" s="127"/>
      <c r="AR1205" s="113"/>
      <c r="AS1205" s="113"/>
      <c r="AT1205" s="113"/>
    </row>
    <row r="1206" spans="1:46" s="114" customFormat="1" x14ac:dyDescent="0.2">
      <c r="A1206" s="113"/>
      <c r="B1206" s="120"/>
      <c r="C1206" s="120"/>
      <c r="D1206" s="120"/>
      <c r="E1206" s="120"/>
      <c r="F1206" s="120"/>
      <c r="G1206" s="120"/>
      <c r="H1206" s="120"/>
      <c r="I1206" s="120"/>
      <c r="J1206" s="120"/>
      <c r="K1206" s="120"/>
      <c r="L1206" s="120"/>
      <c r="M1206" s="120"/>
      <c r="N1206" s="120"/>
      <c r="O1206" s="120"/>
      <c r="P1206" s="120"/>
      <c r="Q1206" s="120"/>
      <c r="R1206" s="120"/>
      <c r="S1206" s="120"/>
      <c r="T1206" s="120"/>
      <c r="U1206" s="120"/>
      <c r="V1206" s="120"/>
      <c r="W1206" s="120"/>
      <c r="X1206" s="120"/>
      <c r="Y1206" s="127"/>
      <c r="Z1206" s="127"/>
      <c r="AA1206" s="127"/>
      <c r="AB1206" s="127"/>
      <c r="AC1206" s="127"/>
      <c r="AD1206" s="127"/>
      <c r="AE1206" s="127"/>
      <c r="AF1206" s="127"/>
      <c r="AG1206" s="127"/>
      <c r="AH1206" s="127"/>
      <c r="AI1206" s="127"/>
      <c r="AJ1206" s="127"/>
      <c r="AK1206" s="127"/>
      <c r="AL1206" s="127"/>
      <c r="AM1206" s="127"/>
      <c r="AN1206" s="127"/>
      <c r="AO1206" s="127"/>
      <c r="AP1206" s="127"/>
      <c r="AR1206" s="113"/>
      <c r="AS1206" s="113"/>
      <c r="AT1206" s="113"/>
    </row>
    <row r="1207" spans="1:46" s="114" customFormat="1" x14ac:dyDescent="0.2">
      <c r="A1207" s="113"/>
      <c r="B1207" s="120"/>
      <c r="C1207" s="120"/>
      <c r="D1207" s="120"/>
      <c r="E1207" s="120"/>
      <c r="F1207" s="120"/>
      <c r="G1207" s="120"/>
      <c r="H1207" s="120"/>
      <c r="I1207" s="120"/>
      <c r="J1207" s="120"/>
      <c r="K1207" s="120"/>
      <c r="L1207" s="120"/>
      <c r="M1207" s="120"/>
      <c r="N1207" s="120"/>
      <c r="O1207" s="120"/>
      <c r="P1207" s="120"/>
      <c r="Q1207" s="120"/>
      <c r="R1207" s="120"/>
      <c r="S1207" s="120"/>
      <c r="T1207" s="120"/>
      <c r="U1207" s="120"/>
      <c r="V1207" s="120"/>
      <c r="W1207" s="120"/>
      <c r="X1207" s="120"/>
      <c r="Y1207" s="127"/>
      <c r="Z1207" s="127"/>
      <c r="AA1207" s="127"/>
      <c r="AB1207" s="127"/>
      <c r="AC1207" s="127"/>
      <c r="AD1207" s="127"/>
      <c r="AE1207" s="127"/>
      <c r="AF1207" s="127"/>
      <c r="AG1207" s="127"/>
      <c r="AH1207" s="127"/>
      <c r="AI1207" s="127"/>
      <c r="AJ1207" s="127"/>
      <c r="AK1207" s="127"/>
      <c r="AL1207" s="127"/>
      <c r="AM1207" s="127"/>
      <c r="AN1207" s="127"/>
      <c r="AO1207" s="127"/>
      <c r="AP1207" s="127"/>
      <c r="AR1207" s="113"/>
      <c r="AS1207" s="113"/>
      <c r="AT1207" s="113"/>
    </row>
    <row r="1208" spans="1:46" s="114" customFormat="1" x14ac:dyDescent="0.2">
      <c r="A1208" s="113"/>
      <c r="B1208" s="120"/>
      <c r="C1208" s="120"/>
      <c r="D1208" s="120"/>
      <c r="E1208" s="120"/>
      <c r="F1208" s="120"/>
      <c r="G1208" s="120"/>
      <c r="H1208" s="120"/>
      <c r="I1208" s="120"/>
      <c r="J1208" s="120"/>
      <c r="K1208" s="120"/>
      <c r="L1208" s="120"/>
      <c r="M1208" s="120"/>
      <c r="N1208" s="120"/>
      <c r="O1208" s="120"/>
      <c r="P1208" s="120"/>
      <c r="Q1208" s="120"/>
      <c r="R1208" s="120"/>
      <c r="S1208" s="120"/>
      <c r="T1208" s="120"/>
      <c r="U1208" s="120"/>
      <c r="V1208" s="120"/>
      <c r="W1208" s="120"/>
      <c r="X1208" s="120"/>
      <c r="Y1208" s="127"/>
      <c r="Z1208" s="127"/>
      <c r="AA1208" s="127"/>
      <c r="AB1208" s="127"/>
      <c r="AC1208" s="127"/>
      <c r="AD1208" s="127"/>
      <c r="AE1208" s="127"/>
      <c r="AF1208" s="127"/>
      <c r="AG1208" s="127"/>
      <c r="AH1208" s="127"/>
      <c r="AI1208" s="127"/>
      <c r="AJ1208" s="127"/>
      <c r="AK1208" s="127"/>
      <c r="AL1208" s="127"/>
      <c r="AM1208" s="127"/>
      <c r="AN1208" s="127"/>
      <c r="AO1208" s="127"/>
      <c r="AP1208" s="127"/>
      <c r="AR1208" s="113"/>
      <c r="AS1208" s="113"/>
      <c r="AT1208" s="113"/>
    </row>
    <row r="1209" spans="1:46" s="114" customFormat="1" x14ac:dyDescent="0.2">
      <c r="A1209" s="113"/>
      <c r="B1209" s="120"/>
      <c r="C1209" s="120"/>
      <c r="D1209" s="120"/>
      <c r="E1209" s="120"/>
      <c r="F1209" s="120"/>
      <c r="G1209" s="120"/>
      <c r="H1209" s="120"/>
      <c r="I1209" s="120"/>
      <c r="J1209" s="120"/>
      <c r="K1209" s="120"/>
      <c r="L1209" s="120"/>
      <c r="M1209" s="120"/>
      <c r="N1209" s="120"/>
      <c r="O1209" s="120"/>
      <c r="P1209" s="120"/>
      <c r="Q1209" s="120"/>
      <c r="R1209" s="120"/>
      <c r="S1209" s="120"/>
      <c r="T1209" s="120"/>
      <c r="U1209" s="120"/>
      <c r="V1209" s="120"/>
      <c r="W1209" s="120"/>
      <c r="X1209" s="120"/>
      <c r="Y1209" s="127"/>
      <c r="Z1209" s="127"/>
      <c r="AA1209" s="127"/>
      <c r="AB1209" s="127"/>
      <c r="AC1209" s="127"/>
      <c r="AD1209" s="127"/>
      <c r="AE1209" s="127"/>
      <c r="AF1209" s="127"/>
      <c r="AG1209" s="127"/>
      <c r="AH1209" s="127"/>
      <c r="AI1209" s="127"/>
      <c r="AJ1209" s="127"/>
      <c r="AK1209" s="127"/>
      <c r="AL1209" s="127"/>
      <c r="AM1209" s="127"/>
      <c r="AN1209" s="127"/>
      <c r="AO1209" s="127"/>
      <c r="AP1209" s="127"/>
      <c r="AR1209" s="113"/>
      <c r="AS1209" s="113"/>
      <c r="AT1209" s="113"/>
    </row>
    <row r="1210" spans="1:46" s="114" customFormat="1" x14ac:dyDescent="0.2">
      <c r="A1210" s="113"/>
      <c r="B1210" s="120"/>
      <c r="C1210" s="120"/>
      <c r="D1210" s="120"/>
      <c r="E1210" s="120"/>
      <c r="F1210" s="120"/>
      <c r="G1210" s="120"/>
      <c r="H1210" s="120"/>
      <c r="I1210" s="120"/>
      <c r="J1210" s="120"/>
      <c r="K1210" s="120"/>
      <c r="L1210" s="120"/>
      <c r="M1210" s="120"/>
      <c r="N1210" s="120"/>
      <c r="O1210" s="120"/>
      <c r="P1210" s="120"/>
      <c r="Q1210" s="120"/>
      <c r="R1210" s="120"/>
      <c r="S1210" s="120"/>
      <c r="T1210" s="120"/>
      <c r="U1210" s="120"/>
      <c r="V1210" s="120"/>
      <c r="W1210" s="120"/>
      <c r="X1210" s="120"/>
      <c r="Y1210" s="127"/>
      <c r="Z1210" s="127"/>
      <c r="AA1210" s="127"/>
      <c r="AB1210" s="127"/>
      <c r="AC1210" s="127"/>
      <c r="AD1210" s="127"/>
      <c r="AE1210" s="127"/>
      <c r="AF1210" s="127"/>
      <c r="AG1210" s="127"/>
      <c r="AH1210" s="127"/>
      <c r="AI1210" s="127"/>
      <c r="AJ1210" s="127"/>
      <c r="AK1210" s="127"/>
      <c r="AL1210" s="127"/>
      <c r="AM1210" s="127"/>
      <c r="AN1210" s="127"/>
      <c r="AO1210" s="127"/>
      <c r="AP1210" s="127"/>
      <c r="AR1210" s="113"/>
      <c r="AS1210" s="113"/>
      <c r="AT1210" s="113"/>
    </row>
    <row r="1211" spans="1:46" s="114" customFormat="1" x14ac:dyDescent="0.2">
      <c r="A1211" s="113"/>
      <c r="B1211" s="120"/>
      <c r="C1211" s="120"/>
      <c r="D1211" s="120"/>
      <c r="E1211" s="120"/>
      <c r="F1211" s="120"/>
      <c r="G1211" s="120"/>
      <c r="H1211" s="120"/>
      <c r="I1211" s="120"/>
      <c r="J1211" s="120"/>
      <c r="K1211" s="120"/>
      <c r="L1211" s="120"/>
      <c r="M1211" s="120"/>
      <c r="N1211" s="120"/>
      <c r="O1211" s="120"/>
      <c r="P1211" s="120"/>
      <c r="Q1211" s="120"/>
      <c r="R1211" s="120"/>
      <c r="S1211" s="120"/>
      <c r="T1211" s="120"/>
      <c r="U1211" s="120"/>
      <c r="V1211" s="120"/>
      <c r="W1211" s="120"/>
      <c r="X1211" s="120"/>
      <c r="Y1211" s="127"/>
      <c r="Z1211" s="127"/>
      <c r="AA1211" s="127"/>
      <c r="AB1211" s="127"/>
      <c r="AC1211" s="127"/>
      <c r="AD1211" s="127"/>
      <c r="AE1211" s="127"/>
      <c r="AF1211" s="127"/>
      <c r="AG1211" s="127"/>
      <c r="AH1211" s="127"/>
      <c r="AI1211" s="127"/>
      <c r="AJ1211" s="127"/>
      <c r="AK1211" s="127"/>
      <c r="AL1211" s="127"/>
      <c r="AM1211" s="127"/>
      <c r="AN1211" s="127"/>
      <c r="AO1211" s="127"/>
      <c r="AP1211" s="127"/>
      <c r="AR1211" s="113"/>
      <c r="AS1211" s="113"/>
      <c r="AT1211" s="113"/>
    </row>
    <row r="1212" spans="1:46" s="114" customFormat="1" x14ac:dyDescent="0.2">
      <c r="A1212" s="113"/>
      <c r="B1212" s="120"/>
      <c r="C1212" s="120"/>
      <c r="D1212" s="120"/>
      <c r="E1212" s="120"/>
      <c r="F1212" s="120"/>
      <c r="G1212" s="120"/>
      <c r="H1212" s="120"/>
      <c r="I1212" s="120"/>
      <c r="J1212" s="120"/>
      <c r="K1212" s="120"/>
      <c r="L1212" s="120"/>
      <c r="M1212" s="120"/>
      <c r="N1212" s="120"/>
      <c r="O1212" s="120"/>
      <c r="P1212" s="120"/>
      <c r="Q1212" s="120"/>
      <c r="R1212" s="120"/>
      <c r="S1212" s="120"/>
      <c r="T1212" s="120"/>
      <c r="U1212" s="120"/>
      <c r="V1212" s="120"/>
      <c r="W1212" s="120"/>
      <c r="X1212" s="120"/>
      <c r="Y1212" s="127"/>
      <c r="Z1212" s="127"/>
      <c r="AA1212" s="127"/>
      <c r="AB1212" s="127"/>
      <c r="AC1212" s="127"/>
      <c r="AD1212" s="127"/>
      <c r="AE1212" s="127"/>
      <c r="AF1212" s="127"/>
      <c r="AG1212" s="127"/>
      <c r="AH1212" s="127"/>
      <c r="AI1212" s="127"/>
      <c r="AJ1212" s="127"/>
      <c r="AK1212" s="127"/>
      <c r="AL1212" s="127"/>
      <c r="AM1212" s="127"/>
      <c r="AN1212" s="127"/>
      <c r="AO1212" s="127"/>
      <c r="AP1212" s="127"/>
      <c r="AR1212" s="113"/>
      <c r="AS1212" s="113"/>
      <c r="AT1212" s="113"/>
    </row>
    <row r="1213" spans="1:46" s="114" customFormat="1" x14ac:dyDescent="0.2">
      <c r="A1213" s="113"/>
      <c r="B1213" s="120"/>
      <c r="C1213" s="120"/>
      <c r="D1213" s="120"/>
      <c r="E1213" s="120"/>
      <c r="F1213" s="120"/>
      <c r="G1213" s="120"/>
      <c r="H1213" s="120"/>
      <c r="I1213" s="120"/>
      <c r="J1213" s="120"/>
      <c r="K1213" s="120"/>
      <c r="L1213" s="120"/>
      <c r="M1213" s="120"/>
      <c r="N1213" s="120"/>
      <c r="O1213" s="120"/>
      <c r="P1213" s="120"/>
      <c r="Q1213" s="120"/>
      <c r="R1213" s="120"/>
      <c r="S1213" s="120"/>
      <c r="T1213" s="120"/>
      <c r="U1213" s="120"/>
      <c r="V1213" s="120"/>
      <c r="W1213" s="120"/>
      <c r="X1213" s="120"/>
      <c r="Y1213" s="127"/>
      <c r="Z1213" s="127"/>
      <c r="AA1213" s="127"/>
      <c r="AB1213" s="127"/>
      <c r="AC1213" s="127"/>
      <c r="AD1213" s="127"/>
      <c r="AE1213" s="127"/>
      <c r="AF1213" s="127"/>
      <c r="AG1213" s="127"/>
      <c r="AH1213" s="127"/>
      <c r="AI1213" s="127"/>
      <c r="AJ1213" s="127"/>
      <c r="AK1213" s="127"/>
      <c r="AL1213" s="127"/>
      <c r="AM1213" s="127"/>
      <c r="AN1213" s="127"/>
      <c r="AO1213" s="127"/>
      <c r="AP1213" s="127"/>
      <c r="AR1213" s="113"/>
      <c r="AS1213" s="113"/>
      <c r="AT1213" s="113"/>
    </row>
    <row r="1214" spans="1:46" s="114" customFormat="1" x14ac:dyDescent="0.2">
      <c r="A1214" s="113"/>
      <c r="B1214" s="120"/>
      <c r="C1214" s="120"/>
      <c r="D1214" s="120"/>
      <c r="E1214" s="120"/>
      <c r="F1214" s="120"/>
      <c r="G1214" s="120"/>
      <c r="H1214" s="120"/>
      <c r="I1214" s="120"/>
      <c r="J1214" s="120"/>
      <c r="K1214" s="120"/>
      <c r="L1214" s="120"/>
      <c r="M1214" s="120"/>
      <c r="N1214" s="120"/>
      <c r="O1214" s="120"/>
      <c r="P1214" s="120"/>
      <c r="Q1214" s="120"/>
      <c r="R1214" s="120"/>
      <c r="S1214" s="120"/>
      <c r="T1214" s="120"/>
      <c r="U1214" s="120"/>
      <c r="V1214" s="120"/>
      <c r="W1214" s="120"/>
      <c r="X1214" s="120"/>
      <c r="Y1214" s="127"/>
      <c r="Z1214" s="127"/>
      <c r="AA1214" s="127"/>
      <c r="AB1214" s="127"/>
      <c r="AC1214" s="127"/>
      <c r="AD1214" s="127"/>
      <c r="AE1214" s="127"/>
      <c r="AF1214" s="127"/>
      <c r="AG1214" s="127"/>
      <c r="AH1214" s="127"/>
      <c r="AI1214" s="127"/>
      <c r="AJ1214" s="127"/>
      <c r="AK1214" s="127"/>
      <c r="AL1214" s="127"/>
      <c r="AM1214" s="127"/>
      <c r="AN1214" s="127"/>
      <c r="AO1214" s="127"/>
      <c r="AP1214" s="127"/>
      <c r="AR1214" s="113"/>
      <c r="AS1214" s="113"/>
      <c r="AT1214" s="113"/>
    </row>
    <row r="1215" spans="1:46" s="114" customFormat="1" x14ac:dyDescent="0.2">
      <c r="A1215" s="113"/>
      <c r="B1215" s="120"/>
      <c r="C1215" s="120"/>
      <c r="D1215" s="120"/>
      <c r="E1215" s="120"/>
      <c r="F1215" s="120"/>
      <c r="G1215" s="120"/>
      <c r="H1215" s="120"/>
      <c r="I1215" s="120"/>
      <c r="J1215" s="120"/>
      <c r="K1215" s="120"/>
      <c r="L1215" s="120"/>
      <c r="M1215" s="120"/>
      <c r="N1215" s="120"/>
      <c r="O1215" s="120"/>
      <c r="P1215" s="120"/>
      <c r="Q1215" s="120"/>
      <c r="R1215" s="120"/>
      <c r="S1215" s="120"/>
      <c r="T1215" s="120"/>
      <c r="U1215" s="120"/>
      <c r="V1215" s="120"/>
      <c r="W1215" s="120"/>
      <c r="X1215" s="120"/>
      <c r="Y1215" s="127"/>
      <c r="Z1215" s="127"/>
      <c r="AA1215" s="127"/>
      <c r="AB1215" s="127"/>
      <c r="AC1215" s="127"/>
      <c r="AD1215" s="127"/>
      <c r="AE1215" s="127"/>
      <c r="AF1215" s="127"/>
      <c r="AG1215" s="127"/>
      <c r="AH1215" s="127"/>
      <c r="AI1215" s="127"/>
      <c r="AJ1215" s="127"/>
      <c r="AK1215" s="127"/>
      <c r="AL1215" s="127"/>
      <c r="AM1215" s="127"/>
      <c r="AN1215" s="127"/>
      <c r="AO1215" s="127"/>
      <c r="AP1215" s="127"/>
      <c r="AR1215" s="113"/>
      <c r="AS1215" s="113"/>
      <c r="AT1215" s="113"/>
    </row>
    <row r="1216" spans="1:46" s="114" customFormat="1" x14ac:dyDescent="0.2">
      <c r="A1216" s="113"/>
      <c r="B1216" s="120"/>
      <c r="C1216" s="120"/>
      <c r="D1216" s="120"/>
      <c r="E1216" s="120"/>
      <c r="F1216" s="120"/>
      <c r="G1216" s="120"/>
      <c r="H1216" s="120"/>
      <c r="I1216" s="120"/>
      <c r="J1216" s="120"/>
      <c r="K1216" s="120"/>
      <c r="L1216" s="120"/>
      <c r="M1216" s="120"/>
      <c r="N1216" s="120"/>
      <c r="O1216" s="120"/>
      <c r="P1216" s="120"/>
      <c r="Q1216" s="120"/>
      <c r="R1216" s="120"/>
      <c r="S1216" s="120"/>
      <c r="T1216" s="120"/>
      <c r="U1216" s="120"/>
      <c r="V1216" s="120"/>
      <c r="W1216" s="120"/>
      <c r="X1216" s="120"/>
      <c r="Y1216" s="127"/>
      <c r="Z1216" s="127"/>
      <c r="AA1216" s="127"/>
      <c r="AB1216" s="127"/>
      <c r="AC1216" s="127"/>
      <c r="AD1216" s="127"/>
      <c r="AE1216" s="127"/>
      <c r="AF1216" s="127"/>
      <c r="AG1216" s="127"/>
      <c r="AH1216" s="127"/>
      <c r="AI1216" s="127"/>
      <c r="AJ1216" s="127"/>
      <c r="AK1216" s="127"/>
      <c r="AL1216" s="127"/>
      <c r="AM1216" s="127"/>
      <c r="AN1216" s="127"/>
      <c r="AO1216" s="127"/>
      <c r="AP1216" s="127"/>
      <c r="AR1216" s="113"/>
      <c r="AS1216" s="113"/>
      <c r="AT1216" s="113"/>
    </row>
    <row r="1217" spans="1:46" s="114" customFormat="1" x14ac:dyDescent="0.2">
      <c r="A1217" s="113"/>
      <c r="B1217" s="120"/>
      <c r="C1217" s="120"/>
      <c r="D1217" s="120"/>
      <c r="E1217" s="120"/>
      <c r="F1217" s="120"/>
      <c r="G1217" s="120"/>
      <c r="H1217" s="120"/>
      <c r="I1217" s="120"/>
      <c r="J1217" s="120"/>
      <c r="K1217" s="120"/>
      <c r="L1217" s="120"/>
      <c r="M1217" s="120"/>
      <c r="N1217" s="120"/>
      <c r="O1217" s="120"/>
      <c r="P1217" s="120"/>
      <c r="Q1217" s="120"/>
      <c r="R1217" s="120"/>
      <c r="S1217" s="120"/>
      <c r="T1217" s="120"/>
      <c r="U1217" s="120"/>
      <c r="V1217" s="120"/>
      <c r="W1217" s="120"/>
      <c r="X1217" s="120"/>
      <c r="Y1217" s="127"/>
      <c r="Z1217" s="127"/>
      <c r="AA1217" s="127"/>
      <c r="AB1217" s="127"/>
      <c r="AC1217" s="127"/>
      <c r="AD1217" s="127"/>
      <c r="AE1217" s="127"/>
      <c r="AF1217" s="127"/>
      <c r="AG1217" s="127"/>
      <c r="AH1217" s="127"/>
      <c r="AI1217" s="127"/>
      <c r="AJ1217" s="127"/>
      <c r="AK1217" s="127"/>
      <c r="AL1217" s="127"/>
      <c r="AM1217" s="127"/>
      <c r="AN1217" s="127"/>
      <c r="AO1217" s="127"/>
      <c r="AP1217" s="127"/>
      <c r="AR1217" s="113"/>
      <c r="AS1217" s="113"/>
      <c r="AT1217" s="113"/>
    </row>
    <row r="1218" spans="1:46" s="114" customFormat="1" x14ac:dyDescent="0.2">
      <c r="A1218" s="113"/>
      <c r="B1218" s="120"/>
      <c r="C1218" s="120"/>
      <c r="D1218" s="120"/>
      <c r="E1218" s="120"/>
      <c r="F1218" s="120"/>
      <c r="G1218" s="120"/>
      <c r="H1218" s="120"/>
      <c r="I1218" s="120"/>
      <c r="J1218" s="120"/>
      <c r="K1218" s="120"/>
      <c r="L1218" s="120"/>
      <c r="M1218" s="120"/>
      <c r="N1218" s="120"/>
      <c r="O1218" s="120"/>
      <c r="P1218" s="120"/>
      <c r="Q1218" s="120"/>
      <c r="R1218" s="120"/>
      <c r="S1218" s="120"/>
      <c r="T1218" s="120"/>
      <c r="U1218" s="120"/>
      <c r="V1218" s="120"/>
      <c r="W1218" s="120"/>
      <c r="X1218" s="120"/>
      <c r="Y1218" s="127"/>
      <c r="Z1218" s="127"/>
      <c r="AA1218" s="127"/>
      <c r="AB1218" s="127"/>
      <c r="AC1218" s="127"/>
      <c r="AD1218" s="127"/>
      <c r="AE1218" s="127"/>
      <c r="AF1218" s="127"/>
      <c r="AG1218" s="127"/>
      <c r="AH1218" s="127"/>
      <c r="AI1218" s="127"/>
      <c r="AJ1218" s="127"/>
      <c r="AK1218" s="127"/>
      <c r="AL1218" s="127"/>
      <c r="AM1218" s="127"/>
      <c r="AN1218" s="127"/>
      <c r="AO1218" s="127"/>
      <c r="AP1218" s="127"/>
      <c r="AR1218" s="113"/>
      <c r="AS1218" s="113"/>
      <c r="AT1218" s="113"/>
    </row>
    <row r="1219" spans="1:46" s="114" customFormat="1" x14ac:dyDescent="0.2">
      <c r="A1219" s="113"/>
      <c r="B1219" s="120"/>
      <c r="C1219" s="120"/>
      <c r="D1219" s="120"/>
      <c r="E1219" s="120"/>
      <c r="F1219" s="120"/>
      <c r="G1219" s="120"/>
      <c r="H1219" s="120"/>
      <c r="I1219" s="120"/>
      <c r="J1219" s="120"/>
      <c r="K1219" s="120"/>
      <c r="L1219" s="120"/>
      <c r="M1219" s="120"/>
      <c r="N1219" s="120"/>
      <c r="O1219" s="120"/>
      <c r="P1219" s="120"/>
      <c r="Q1219" s="120"/>
      <c r="R1219" s="120"/>
      <c r="S1219" s="120"/>
      <c r="T1219" s="120"/>
      <c r="U1219" s="120"/>
      <c r="V1219" s="120"/>
      <c r="W1219" s="120"/>
      <c r="X1219" s="120"/>
      <c r="Y1219" s="127"/>
      <c r="Z1219" s="127"/>
      <c r="AA1219" s="127"/>
      <c r="AB1219" s="127"/>
      <c r="AC1219" s="127"/>
      <c r="AD1219" s="127"/>
      <c r="AE1219" s="127"/>
      <c r="AF1219" s="127"/>
      <c r="AG1219" s="127"/>
      <c r="AH1219" s="127"/>
      <c r="AI1219" s="127"/>
      <c r="AJ1219" s="127"/>
      <c r="AK1219" s="127"/>
      <c r="AL1219" s="127"/>
      <c r="AM1219" s="127"/>
      <c r="AN1219" s="127"/>
      <c r="AO1219" s="127"/>
      <c r="AP1219" s="127"/>
      <c r="AR1219" s="113"/>
      <c r="AS1219" s="113"/>
      <c r="AT1219" s="113"/>
    </row>
    <row r="1220" spans="1:46" s="114" customFormat="1" x14ac:dyDescent="0.2">
      <c r="A1220" s="113"/>
      <c r="B1220" s="120"/>
      <c r="C1220" s="120"/>
      <c r="D1220" s="120"/>
      <c r="E1220" s="120"/>
      <c r="F1220" s="120"/>
      <c r="G1220" s="120"/>
      <c r="H1220" s="120"/>
      <c r="I1220" s="120"/>
      <c r="J1220" s="120"/>
      <c r="K1220" s="120"/>
      <c r="L1220" s="120"/>
      <c r="M1220" s="120"/>
      <c r="N1220" s="120"/>
      <c r="O1220" s="120"/>
      <c r="P1220" s="120"/>
      <c r="Q1220" s="120"/>
      <c r="R1220" s="120"/>
      <c r="S1220" s="120"/>
      <c r="T1220" s="120"/>
      <c r="U1220" s="120"/>
      <c r="V1220" s="120"/>
      <c r="W1220" s="120"/>
      <c r="X1220" s="120"/>
      <c r="Y1220" s="127"/>
      <c r="Z1220" s="127"/>
      <c r="AA1220" s="127"/>
      <c r="AB1220" s="127"/>
      <c r="AC1220" s="127"/>
      <c r="AD1220" s="127"/>
      <c r="AE1220" s="127"/>
      <c r="AF1220" s="127"/>
      <c r="AG1220" s="127"/>
      <c r="AH1220" s="127"/>
      <c r="AI1220" s="127"/>
      <c r="AJ1220" s="127"/>
      <c r="AK1220" s="127"/>
      <c r="AL1220" s="127"/>
      <c r="AM1220" s="127"/>
      <c r="AN1220" s="127"/>
      <c r="AO1220" s="127"/>
      <c r="AP1220" s="127"/>
      <c r="AR1220" s="113"/>
      <c r="AS1220" s="113"/>
      <c r="AT1220" s="113"/>
    </row>
    <row r="1221" spans="1:46" s="114" customFormat="1" x14ac:dyDescent="0.2">
      <c r="A1221" s="113"/>
      <c r="B1221" s="120"/>
      <c r="C1221" s="120"/>
      <c r="D1221" s="120"/>
      <c r="E1221" s="120"/>
      <c r="F1221" s="120"/>
      <c r="G1221" s="120"/>
      <c r="H1221" s="120"/>
      <c r="I1221" s="120"/>
      <c r="J1221" s="120"/>
      <c r="K1221" s="120"/>
      <c r="L1221" s="120"/>
      <c r="M1221" s="120"/>
      <c r="N1221" s="120"/>
      <c r="O1221" s="120"/>
      <c r="P1221" s="120"/>
      <c r="Q1221" s="120"/>
      <c r="R1221" s="120"/>
      <c r="S1221" s="120"/>
      <c r="T1221" s="120"/>
      <c r="U1221" s="120"/>
      <c r="V1221" s="120"/>
      <c r="W1221" s="120"/>
      <c r="X1221" s="120"/>
      <c r="Y1221" s="127"/>
      <c r="Z1221" s="127"/>
      <c r="AA1221" s="127"/>
      <c r="AB1221" s="127"/>
      <c r="AC1221" s="127"/>
      <c r="AD1221" s="127"/>
      <c r="AE1221" s="127"/>
      <c r="AF1221" s="127"/>
      <c r="AG1221" s="127"/>
      <c r="AH1221" s="127"/>
      <c r="AI1221" s="127"/>
      <c r="AJ1221" s="127"/>
      <c r="AK1221" s="127"/>
      <c r="AL1221" s="127"/>
      <c r="AM1221" s="127"/>
      <c r="AN1221" s="127"/>
      <c r="AO1221" s="127"/>
      <c r="AP1221" s="127"/>
      <c r="AR1221" s="113"/>
      <c r="AS1221" s="113"/>
      <c r="AT1221" s="113"/>
    </row>
    <row r="1222" spans="1:46" s="114" customFormat="1" x14ac:dyDescent="0.2">
      <c r="A1222" s="113"/>
      <c r="B1222" s="120"/>
      <c r="C1222" s="120"/>
      <c r="D1222" s="120"/>
      <c r="E1222" s="120"/>
      <c r="F1222" s="120"/>
      <c r="G1222" s="120"/>
      <c r="H1222" s="120"/>
      <c r="I1222" s="120"/>
      <c r="J1222" s="120"/>
      <c r="K1222" s="120"/>
      <c r="L1222" s="120"/>
      <c r="M1222" s="120"/>
      <c r="N1222" s="120"/>
      <c r="O1222" s="120"/>
      <c r="P1222" s="120"/>
      <c r="Q1222" s="120"/>
      <c r="R1222" s="120"/>
      <c r="S1222" s="120"/>
      <c r="T1222" s="120"/>
      <c r="U1222" s="120"/>
      <c r="V1222" s="120"/>
      <c r="W1222" s="120"/>
      <c r="X1222" s="120"/>
      <c r="Y1222" s="127"/>
      <c r="Z1222" s="127"/>
      <c r="AA1222" s="127"/>
      <c r="AB1222" s="127"/>
      <c r="AC1222" s="127"/>
      <c r="AD1222" s="127"/>
      <c r="AE1222" s="127"/>
      <c r="AF1222" s="127"/>
      <c r="AG1222" s="127"/>
      <c r="AH1222" s="127"/>
      <c r="AI1222" s="127"/>
      <c r="AJ1222" s="127"/>
      <c r="AK1222" s="127"/>
      <c r="AL1222" s="127"/>
      <c r="AM1222" s="127"/>
      <c r="AN1222" s="127"/>
      <c r="AO1222" s="127"/>
      <c r="AP1222" s="127"/>
      <c r="AR1222" s="113"/>
      <c r="AS1222" s="113"/>
      <c r="AT1222" s="113"/>
    </row>
    <row r="1223" spans="1:46" s="114" customFormat="1" x14ac:dyDescent="0.2">
      <c r="A1223" s="113"/>
      <c r="B1223" s="120"/>
      <c r="C1223" s="120"/>
      <c r="D1223" s="120"/>
      <c r="E1223" s="120"/>
      <c r="F1223" s="120"/>
      <c r="G1223" s="120"/>
      <c r="H1223" s="120"/>
      <c r="I1223" s="120"/>
      <c r="J1223" s="120"/>
      <c r="K1223" s="120"/>
      <c r="L1223" s="120"/>
      <c r="M1223" s="120"/>
      <c r="N1223" s="120"/>
      <c r="O1223" s="120"/>
      <c r="P1223" s="120"/>
      <c r="Q1223" s="120"/>
      <c r="R1223" s="120"/>
      <c r="S1223" s="120"/>
      <c r="T1223" s="120"/>
      <c r="U1223" s="120"/>
      <c r="V1223" s="120"/>
      <c r="W1223" s="120"/>
      <c r="X1223" s="120"/>
      <c r="Y1223" s="127"/>
      <c r="Z1223" s="127"/>
      <c r="AA1223" s="127"/>
      <c r="AB1223" s="127"/>
      <c r="AC1223" s="127"/>
      <c r="AD1223" s="127"/>
      <c r="AE1223" s="127"/>
      <c r="AF1223" s="127"/>
      <c r="AG1223" s="127"/>
      <c r="AH1223" s="127"/>
      <c r="AI1223" s="127"/>
      <c r="AJ1223" s="127"/>
      <c r="AK1223" s="127"/>
      <c r="AL1223" s="127"/>
      <c r="AM1223" s="127"/>
      <c r="AN1223" s="127"/>
      <c r="AO1223" s="127"/>
      <c r="AP1223" s="127"/>
      <c r="AR1223" s="113"/>
      <c r="AS1223" s="113"/>
      <c r="AT1223" s="113"/>
    </row>
    <row r="1224" spans="1:46" s="114" customFormat="1" x14ac:dyDescent="0.2">
      <c r="A1224" s="113"/>
      <c r="B1224" s="120"/>
      <c r="C1224" s="120"/>
      <c r="D1224" s="120"/>
      <c r="E1224" s="120"/>
      <c r="F1224" s="120"/>
      <c r="G1224" s="120"/>
      <c r="H1224" s="120"/>
      <c r="I1224" s="120"/>
      <c r="J1224" s="120"/>
      <c r="K1224" s="120"/>
      <c r="L1224" s="120"/>
      <c r="M1224" s="120"/>
      <c r="N1224" s="120"/>
      <c r="O1224" s="120"/>
      <c r="P1224" s="120"/>
      <c r="Q1224" s="120"/>
      <c r="R1224" s="120"/>
      <c r="S1224" s="120"/>
      <c r="T1224" s="120"/>
      <c r="U1224" s="120"/>
      <c r="V1224" s="120"/>
      <c r="W1224" s="120"/>
      <c r="X1224" s="120"/>
      <c r="Y1224" s="127"/>
      <c r="Z1224" s="127"/>
      <c r="AA1224" s="127"/>
      <c r="AB1224" s="127"/>
      <c r="AC1224" s="127"/>
      <c r="AD1224" s="127"/>
      <c r="AE1224" s="127"/>
      <c r="AF1224" s="127"/>
      <c r="AG1224" s="127"/>
      <c r="AH1224" s="127"/>
      <c r="AI1224" s="127"/>
      <c r="AJ1224" s="127"/>
      <c r="AK1224" s="127"/>
      <c r="AL1224" s="127"/>
      <c r="AM1224" s="127"/>
      <c r="AN1224" s="127"/>
      <c r="AO1224" s="127"/>
      <c r="AP1224" s="127"/>
      <c r="AR1224" s="113"/>
      <c r="AS1224" s="113"/>
      <c r="AT1224" s="113"/>
    </row>
    <row r="1225" spans="1:46" s="114" customFormat="1" x14ac:dyDescent="0.2">
      <c r="A1225" s="113"/>
      <c r="B1225" s="120"/>
      <c r="C1225" s="120"/>
      <c r="D1225" s="120"/>
      <c r="E1225" s="120"/>
      <c r="F1225" s="120"/>
      <c r="G1225" s="120"/>
      <c r="H1225" s="120"/>
      <c r="I1225" s="120"/>
      <c r="J1225" s="120"/>
      <c r="K1225" s="120"/>
      <c r="L1225" s="120"/>
      <c r="M1225" s="120"/>
      <c r="N1225" s="120"/>
      <c r="O1225" s="120"/>
      <c r="P1225" s="120"/>
      <c r="Q1225" s="120"/>
      <c r="R1225" s="120"/>
      <c r="S1225" s="120"/>
      <c r="T1225" s="120"/>
      <c r="U1225" s="120"/>
      <c r="V1225" s="120"/>
      <c r="W1225" s="120"/>
      <c r="X1225" s="120"/>
      <c r="Y1225" s="127"/>
      <c r="Z1225" s="127"/>
      <c r="AA1225" s="127"/>
      <c r="AB1225" s="127"/>
      <c r="AC1225" s="127"/>
      <c r="AD1225" s="127"/>
      <c r="AE1225" s="127"/>
      <c r="AF1225" s="127"/>
      <c r="AG1225" s="127"/>
      <c r="AH1225" s="127"/>
      <c r="AI1225" s="127"/>
      <c r="AJ1225" s="127"/>
      <c r="AK1225" s="127"/>
      <c r="AL1225" s="127"/>
      <c r="AM1225" s="127"/>
      <c r="AN1225" s="127"/>
      <c r="AO1225" s="127"/>
      <c r="AP1225" s="127"/>
      <c r="AR1225" s="113"/>
      <c r="AS1225" s="113"/>
      <c r="AT1225" s="113"/>
    </row>
    <row r="1226" spans="1:46" s="114" customFormat="1" x14ac:dyDescent="0.2">
      <c r="A1226" s="113"/>
      <c r="B1226" s="120"/>
      <c r="C1226" s="120"/>
      <c r="D1226" s="120"/>
      <c r="E1226" s="120"/>
      <c r="F1226" s="120"/>
      <c r="G1226" s="120"/>
      <c r="H1226" s="120"/>
      <c r="I1226" s="120"/>
      <c r="J1226" s="120"/>
      <c r="K1226" s="120"/>
      <c r="L1226" s="120"/>
      <c r="M1226" s="120"/>
      <c r="N1226" s="120"/>
      <c r="O1226" s="120"/>
      <c r="P1226" s="120"/>
      <c r="Q1226" s="120"/>
      <c r="R1226" s="120"/>
      <c r="S1226" s="120"/>
      <c r="T1226" s="120"/>
      <c r="U1226" s="120"/>
      <c r="V1226" s="120"/>
      <c r="W1226" s="120"/>
      <c r="X1226" s="120"/>
      <c r="Y1226" s="127"/>
      <c r="Z1226" s="127"/>
      <c r="AA1226" s="127"/>
      <c r="AB1226" s="127"/>
      <c r="AC1226" s="127"/>
      <c r="AD1226" s="127"/>
      <c r="AE1226" s="127"/>
      <c r="AF1226" s="127"/>
      <c r="AG1226" s="127"/>
      <c r="AH1226" s="127"/>
      <c r="AI1226" s="127"/>
      <c r="AJ1226" s="127"/>
      <c r="AK1226" s="127"/>
      <c r="AL1226" s="127"/>
      <c r="AM1226" s="127"/>
      <c r="AN1226" s="127"/>
      <c r="AO1226" s="127"/>
      <c r="AP1226" s="127"/>
      <c r="AR1226" s="113"/>
      <c r="AS1226" s="113"/>
      <c r="AT1226" s="113"/>
    </row>
    <row r="1227" spans="1:46" s="114" customFormat="1" x14ac:dyDescent="0.2">
      <c r="A1227" s="113"/>
      <c r="B1227" s="120"/>
      <c r="C1227" s="120"/>
      <c r="D1227" s="120"/>
      <c r="E1227" s="120"/>
      <c r="F1227" s="120"/>
      <c r="G1227" s="120"/>
      <c r="H1227" s="120"/>
      <c r="I1227" s="120"/>
      <c r="J1227" s="120"/>
      <c r="K1227" s="120"/>
      <c r="L1227" s="120"/>
      <c r="M1227" s="120"/>
      <c r="N1227" s="120"/>
      <c r="O1227" s="120"/>
      <c r="P1227" s="120"/>
      <c r="Q1227" s="120"/>
      <c r="R1227" s="120"/>
      <c r="S1227" s="120"/>
      <c r="T1227" s="120"/>
      <c r="U1227" s="120"/>
      <c r="V1227" s="120"/>
      <c r="W1227" s="120"/>
      <c r="X1227" s="120"/>
      <c r="Y1227" s="127"/>
      <c r="Z1227" s="127"/>
      <c r="AA1227" s="127"/>
      <c r="AB1227" s="127"/>
      <c r="AC1227" s="127"/>
      <c r="AD1227" s="127"/>
      <c r="AE1227" s="127"/>
      <c r="AF1227" s="127"/>
      <c r="AG1227" s="127"/>
      <c r="AH1227" s="127"/>
      <c r="AI1227" s="127"/>
      <c r="AJ1227" s="127"/>
      <c r="AK1227" s="127"/>
      <c r="AL1227" s="127"/>
      <c r="AM1227" s="127"/>
      <c r="AN1227" s="127"/>
      <c r="AO1227" s="127"/>
      <c r="AP1227" s="127"/>
      <c r="AR1227" s="113"/>
      <c r="AS1227" s="113"/>
      <c r="AT1227" s="113"/>
    </row>
    <row r="1228" spans="1:46" s="114" customFormat="1" x14ac:dyDescent="0.2">
      <c r="A1228" s="113"/>
      <c r="B1228" s="120"/>
      <c r="C1228" s="120"/>
      <c r="D1228" s="120"/>
      <c r="E1228" s="120"/>
      <c r="F1228" s="120"/>
      <c r="G1228" s="120"/>
      <c r="H1228" s="120"/>
      <c r="I1228" s="120"/>
      <c r="J1228" s="120"/>
      <c r="K1228" s="120"/>
      <c r="L1228" s="120"/>
      <c r="M1228" s="120"/>
      <c r="N1228" s="120"/>
      <c r="O1228" s="120"/>
      <c r="P1228" s="120"/>
      <c r="Q1228" s="120"/>
      <c r="R1228" s="120"/>
      <c r="S1228" s="120"/>
      <c r="T1228" s="120"/>
      <c r="U1228" s="120"/>
      <c r="V1228" s="120"/>
      <c r="W1228" s="120"/>
      <c r="X1228" s="120"/>
      <c r="Y1228" s="127"/>
      <c r="Z1228" s="127"/>
      <c r="AA1228" s="127"/>
      <c r="AB1228" s="127"/>
      <c r="AC1228" s="127"/>
      <c r="AD1228" s="127"/>
      <c r="AE1228" s="127"/>
      <c r="AF1228" s="127"/>
      <c r="AG1228" s="127"/>
      <c r="AH1228" s="127"/>
      <c r="AI1228" s="127"/>
      <c r="AJ1228" s="127"/>
      <c r="AK1228" s="127"/>
      <c r="AL1228" s="127"/>
      <c r="AM1228" s="127"/>
      <c r="AN1228" s="127"/>
      <c r="AO1228" s="127"/>
      <c r="AP1228" s="127"/>
      <c r="AR1228" s="113"/>
      <c r="AS1228" s="113"/>
      <c r="AT1228" s="113"/>
    </row>
    <row r="1229" spans="1:46" s="114" customFormat="1" x14ac:dyDescent="0.2">
      <c r="A1229" s="113"/>
      <c r="B1229" s="120"/>
      <c r="C1229" s="120"/>
      <c r="D1229" s="120"/>
      <c r="E1229" s="120"/>
      <c r="F1229" s="120"/>
      <c r="G1229" s="120"/>
      <c r="H1229" s="120"/>
      <c r="I1229" s="120"/>
      <c r="J1229" s="120"/>
      <c r="K1229" s="120"/>
      <c r="L1229" s="120"/>
      <c r="M1229" s="120"/>
      <c r="N1229" s="120"/>
      <c r="O1229" s="120"/>
      <c r="P1229" s="120"/>
      <c r="Q1229" s="120"/>
      <c r="R1229" s="120"/>
      <c r="S1229" s="120"/>
      <c r="T1229" s="120"/>
      <c r="U1229" s="120"/>
      <c r="V1229" s="120"/>
      <c r="W1229" s="120"/>
      <c r="X1229" s="120"/>
      <c r="Y1229" s="127"/>
      <c r="Z1229" s="127"/>
      <c r="AA1229" s="127"/>
      <c r="AB1229" s="127"/>
      <c r="AC1229" s="127"/>
      <c r="AD1229" s="127"/>
      <c r="AE1229" s="127"/>
      <c r="AF1229" s="127"/>
      <c r="AG1229" s="127"/>
      <c r="AH1229" s="127"/>
      <c r="AI1229" s="127"/>
      <c r="AJ1229" s="127"/>
      <c r="AK1229" s="127"/>
      <c r="AL1229" s="127"/>
      <c r="AM1229" s="127"/>
      <c r="AN1229" s="127"/>
      <c r="AO1229" s="127"/>
      <c r="AP1229" s="127"/>
      <c r="AR1229" s="113"/>
      <c r="AS1229" s="113"/>
      <c r="AT1229" s="113"/>
    </row>
    <row r="1230" spans="1:46" s="114" customFormat="1" x14ac:dyDescent="0.2">
      <c r="A1230" s="113"/>
      <c r="B1230" s="120"/>
      <c r="C1230" s="120"/>
      <c r="D1230" s="120"/>
      <c r="E1230" s="120"/>
      <c r="F1230" s="120"/>
      <c r="G1230" s="120"/>
      <c r="H1230" s="120"/>
      <c r="I1230" s="120"/>
      <c r="J1230" s="120"/>
      <c r="K1230" s="120"/>
      <c r="L1230" s="120"/>
      <c r="M1230" s="120"/>
      <c r="N1230" s="120"/>
      <c r="O1230" s="120"/>
      <c r="P1230" s="120"/>
      <c r="Q1230" s="120"/>
      <c r="R1230" s="120"/>
      <c r="S1230" s="120"/>
      <c r="T1230" s="120"/>
      <c r="U1230" s="120"/>
      <c r="V1230" s="120"/>
      <c r="W1230" s="120"/>
      <c r="X1230" s="120"/>
      <c r="Y1230" s="127"/>
      <c r="Z1230" s="127"/>
      <c r="AA1230" s="127"/>
      <c r="AB1230" s="127"/>
      <c r="AC1230" s="127"/>
      <c r="AD1230" s="127"/>
      <c r="AE1230" s="127"/>
      <c r="AF1230" s="127"/>
      <c r="AG1230" s="127"/>
      <c r="AH1230" s="127"/>
      <c r="AI1230" s="127"/>
      <c r="AJ1230" s="127"/>
      <c r="AK1230" s="127"/>
      <c r="AL1230" s="127"/>
      <c r="AM1230" s="127"/>
      <c r="AN1230" s="127"/>
      <c r="AO1230" s="127"/>
      <c r="AP1230" s="127"/>
      <c r="AR1230" s="113"/>
      <c r="AS1230" s="113"/>
      <c r="AT1230" s="113"/>
    </row>
    <row r="1231" spans="1:46" s="114" customFormat="1" x14ac:dyDescent="0.2">
      <c r="A1231" s="113"/>
      <c r="B1231" s="120"/>
      <c r="C1231" s="120"/>
      <c r="D1231" s="120"/>
      <c r="E1231" s="120"/>
      <c r="F1231" s="120"/>
      <c r="G1231" s="120"/>
      <c r="H1231" s="120"/>
      <c r="I1231" s="120"/>
      <c r="J1231" s="120"/>
      <c r="K1231" s="120"/>
      <c r="L1231" s="120"/>
      <c r="M1231" s="120"/>
      <c r="N1231" s="120"/>
      <c r="O1231" s="120"/>
      <c r="P1231" s="120"/>
      <c r="Q1231" s="120"/>
      <c r="R1231" s="120"/>
      <c r="S1231" s="120"/>
      <c r="T1231" s="120"/>
      <c r="U1231" s="120"/>
      <c r="V1231" s="120"/>
      <c r="W1231" s="120"/>
      <c r="X1231" s="120"/>
      <c r="Y1231" s="127"/>
      <c r="Z1231" s="127"/>
      <c r="AA1231" s="127"/>
      <c r="AB1231" s="127"/>
      <c r="AC1231" s="127"/>
      <c r="AD1231" s="127"/>
      <c r="AE1231" s="127"/>
      <c r="AF1231" s="127"/>
      <c r="AG1231" s="127"/>
      <c r="AH1231" s="127"/>
      <c r="AI1231" s="127"/>
      <c r="AJ1231" s="127"/>
      <c r="AK1231" s="127"/>
      <c r="AL1231" s="127"/>
      <c r="AM1231" s="127"/>
      <c r="AN1231" s="127"/>
      <c r="AO1231" s="127"/>
      <c r="AP1231" s="127"/>
      <c r="AR1231" s="113"/>
      <c r="AS1231" s="113"/>
      <c r="AT1231" s="113"/>
    </row>
    <row r="1232" spans="1:46" s="114" customFormat="1" x14ac:dyDescent="0.2">
      <c r="A1232" s="113"/>
      <c r="B1232" s="120"/>
      <c r="C1232" s="120"/>
      <c r="D1232" s="120"/>
      <c r="E1232" s="120"/>
      <c r="F1232" s="120"/>
      <c r="G1232" s="120"/>
      <c r="H1232" s="120"/>
      <c r="I1232" s="120"/>
      <c r="J1232" s="120"/>
      <c r="K1232" s="120"/>
      <c r="L1232" s="120"/>
      <c r="M1232" s="120"/>
      <c r="N1232" s="120"/>
      <c r="O1232" s="120"/>
      <c r="P1232" s="120"/>
      <c r="Q1232" s="120"/>
      <c r="R1232" s="120"/>
      <c r="S1232" s="120"/>
      <c r="T1232" s="120"/>
      <c r="U1232" s="120"/>
      <c r="V1232" s="120"/>
      <c r="W1232" s="120"/>
      <c r="X1232" s="120"/>
      <c r="Y1232" s="127"/>
      <c r="Z1232" s="127"/>
      <c r="AA1232" s="127"/>
      <c r="AB1232" s="127"/>
      <c r="AC1232" s="127"/>
      <c r="AD1232" s="127"/>
      <c r="AE1232" s="127"/>
      <c r="AF1232" s="127"/>
      <c r="AG1232" s="127"/>
      <c r="AH1232" s="127"/>
      <c r="AI1232" s="127"/>
      <c r="AJ1232" s="127"/>
      <c r="AK1232" s="127"/>
      <c r="AL1232" s="127"/>
      <c r="AM1232" s="127"/>
      <c r="AN1232" s="127"/>
      <c r="AO1232" s="127"/>
      <c r="AP1232" s="127"/>
      <c r="AR1232" s="113"/>
      <c r="AS1232" s="113"/>
      <c r="AT1232" s="113"/>
    </row>
    <row r="1233" spans="1:46" s="114" customFormat="1" x14ac:dyDescent="0.2">
      <c r="A1233" s="113"/>
      <c r="B1233" s="120"/>
      <c r="C1233" s="120"/>
      <c r="D1233" s="120"/>
      <c r="E1233" s="120"/>
      <c r="F1233" s="120"/>
      <c r="G1233" s="120"/>
      <c r="H1233" s="120"/>
      <c r="I1233" s="120"/>
      <c r="J1233" s="120"/>
      <c r="K1233" s="120"/>
      <c r="L1233" s="120"/>
      <c r="M1233" s="120"/>
      <c r="N1233" s="120"/>
      <c r="O1233" s="120"/>
      <c r="P1233" s="120"/>
      <c r="Q1233" s="120"/>
      <c r="R1233" s="120"/>
      <c r="S1233" s="120"/>
      <c r="T1233" s="120"/>
      <c r="U1233" s="120"/>
      <c r="V1233" s="120"/>
      <c r="W1233" s="120"/>
      <c r="X1233" s="120"/>
      <c r="Y1233" s="127"/>
      <c r="Z1233" s="127"/>
      <c r="AA1233" s="127"/>
      <c r="AB1233" s="127"/>
      <c r="AC1233" s="127"/>
      <c r="AD1233" s="127"/>
      <c r="AE1233" s="127"/>
      <c r="AF1233" s="127"/>
      <c r="AG1233" s="127"/>
      <c r="AH1233" s="127"/>
      <c r="AI1233" s="127"/>
      <c r="AJ1233" s="127"/>
      <c r="AK1233" s="127"/>
      <c r="AL1233" s="127"/>
      <c r="AM1233" s="127"/>
      <c r="AN1233" s="127"/>
      <c r="AO1233" s="127"/>
      <c r="AP1233" s="127"/>
      <c r="AR1233" s="113"/>
      <c r="AS1233" s="113"/>
      <c r="AT1233" s="113"/>
    </row>
    <row r="1234" spans="1:46" s="114" customFormat="1" x14ac:dyDescent="0.2">
      <c r="A1234" s="113"/>
      <c r="B1234" s="120"/>
      <c r="C1234" s="120"/>
      <c r="D1234" s="120"/>
      <c r="E1234" s="120"/>
      <c r="F1234" s="120"/>
      <c r="G1234" s="120"/>
      <c r="H1234" s="120"/>
      <c r="I1234" s="120"/>
      <c r="J1234" s="120"/>
      <c r="K1234" s="120"/>
      <c r="L1234" s="120"/>
      <c r="M1234" s="120"/>
      <c r="N1234" s="120"/>
      <c r="O1234" s="120"/>
      <c r="P1234" s="120"/>
      <c r="Q1234" s="120"/>
      <c r="R1234" s="120"/>
      <c r="S1234" s="120"/>
      <c r="T1234" s="120"/>
      <c r="U1234" s="120"/>
      <c r="V1234" s="120"/>
      <c r="W1234" s="120"/>
      <c r="X1234" s="120"/>
      <c r="Y1234" s="127"/>
      <c r="Z1234" s="127"/>
      <c r="AA1234" s="127"/>
      <c r="AB1234" s="127"/>
      <c r="AC1234" s="127"/>
      <c r="AD1234" s="127"/>
      <c r="AE1234" s="127"/>
      <c r="AF1234" s="127"/>
      <c r="AG1234" s="127"/>
      <c r="AH1234" s="127"/>
      <c r="AI1234" s="127"/>
      <c r="AJ1234" s="127"/>
      <c r="AK1234" s="127"/>
      <c r="AL1234" s="127"/>
      <c r="AM1234" s="127"/>
      <c r="AN1234" s="127"/>
      <c r="AO1234" s="127"/>
      <c r="AP1234" s="127"/>
      <c r="AR1234" s="113"/>
      <c r="AS1234" s="113"/>
      <c r="AT1234" s="113"/>
    </row>
    <row r="1235" spans="1:46" s="114" customFormat="1" x14ac:dyDescent="0.2">
      <c r="A1235" s="113"/>
      <c r="B1235" s="120"/>
      <c r="C1235" s="120"/>
      <c r="D1235" s="120"/>
      <c r="E1235" s="120"/>
      <c r="F1235" s="120"/>
      <c r="G1235" s="120"/>
      <c r="H1235" s="120"/>
      <c r="I1235" s="120"/>
      <c r="J1235" s="120"/>
      <c r="K1235" s="120"/>
      <c r="L1235" s="120"/>
      <c r="M1235" s="120"/>
      <c r="N1235" s="120"/>
      <c r="O1235" s="120"/>
      <c r="P1235" s="120"/>
      <c r="Q1235" s="120"/>
      <c r="R1235" s="120"/>
      <c r="S1235" s="120"/>
      <c r="T1235" s="120"/>
      <c r="U1235" s="120"/>
      <c r="V1235" s="120"/>
      <c r="W1235" s="120"/>
      <c r="X1235" s="120"/>
      <c r="Y1235" s="127"/>
      <c r="Z1235" s="127"/>
      <c r="AA1235" s="127"/>
      <c r="AB1235" s="127"/>
      <c r="AC1235" s="127"/>
      <c r="AD1235" s="127"/>
      <c r="AE1235" s="127"/>
      <c r="AF1235" s="127"/>
      <c r="AG1235" s="127"/>
      <c r="AH1235" s="127"/>
      <c r="AI1235" s="127"/>
      <c r="AJ1235" s="127"/>
      <c r="AK1235" s="127"/>
      <c r="AL1235" s="127"/>
      <c r="AM1235" s="127"/>
      <c r="AN1235" s="127"/>
      <c r="AO1235" s="127"/>
      <c r="AP1235" s="127"/>
      <c r="AR1235" s="113"/>
      <c r="AS1235" s="113"/>
      <c r="AT1235" s="113"/>
    </row>
    <row r="1236" spans="1:46" s="114" customFormat="1" x14ac:dyDescent="0.2">
      <c r="A1236" s="113"/>
      <c r="B1236" s="120"/>
      <c r="C1236" s="120"/>
      <c r="D1236" s="120"/>
      <c r="E1236" s="120"/>
      <c r="F1236" s="120"/>
      <c r="G1236" s="120"/>
      <c r="H1236" s="120"/>
      <c r="I1236" s="120"/>
      <c r="J1236" s="120"/>
      <c r="K1236" s="120"/>
      <c r="L1236" s="120"/>
      <c r="M1236" s="120"/>
      <c r="N1236" s="120"/>
      <c r="O1236" s="120"/>
      <c r="P1236" s="120"/>
      <c r="Q1236" s="120"/>
      <c r="R1236" s="120"/>
      <c r="S1236" s="120"/>
      <c r="T1236" s="120"/>
      <c r="U1236" s="120"/>
      <c r="V1236" s="120"/>
      <c r="W1236" s="120"/>
      <c r="X1236" s="120"/>
      <c r="Y1236" s="127"/>
      <c r="Z1236" s="127"/>
      <c r="AA1236" s="127"/>
      <c r="AB1236" s="127"/>
      <c r="AC1236" s="127"/>
      <c r="AD1236" s="127"/>
      <c r="AE1236" s="127"/>
      <c r="AF1236" s="127"/>
      <c r="AG1236" s="127"/>
      <c r="AH1236" s="127"/>
      <c r="AI1236" s="127"/>
      <c r="AJ1236" s="127"/>
      <c r="AK1236" s="127"/>
      <c r="AL1236" s="127"/>
      <c r="AM1236" s="127"/>
      <c r="AN1236" s="127"/>
      <c r="AO1236" s="127"/>
      <c r="AP1236" s="127"/>
      <c r="AR1236" s="113"/>
      <c r="AS1236" s="113"/>
      <c r="AT1236" s="113"/>
    </row>
    <row r="1237" spans="1:46" s="114" customFormat="1" x14ac:dyDescent="0.2">
      <c r="A1237" s="113"/>
      <c r="B1237" s="120"/>
      <c r="C1237" s="120"/>
      <c r="D1237" s="120"/>
      <c r="E1237" s="120"/>
      <c r="F1237" s="120"/>
      <c r="G1237" s="120"/>
      <c r="H1237" s="120"/>
      <c r="I1237" s="120"/>
      <c r="J1237" s="120"/>
      <c r="K1237" s="120"/>
      <c r="L1237" s="120"/>
      <c r="M1237" s="120"/>
      <c r="N1237" s="120"/>
      <c r="O1237" s="120"/>
      <c r="P1237" s="120"/>
      <c r="Q1237" s="120"/>
      <c r="R1237" s="120"/>
      <c r="S1237" s="120"/>
      <c r="T1237" s="120"/>
      <c r="U1237" s="120"/>
      <c r="V1237" s="120"/>
      <c r="W1237" s="120"/>
      <c r="X1237" s="120"/>
      <c r="Y1237" s="127"/>
      <c r="Z1237" s="127"/>
      <c r="AA1237" s="127"/>
      <c r="AB1237" s="127"/>
      <c r="AC1237" s="127"/>
      <c r="AD1237" s="127"/>
      <c r="AE1237" s="127"/>
      <c r="AF1237" s="127"/>
      <c r="AG1237" s="127"/>
      <c r="AH1237" s="127"/>
      <c r="AI1237" s="127"/>
      <c r="AJ1237" s="127"/>
      <c r="AK1237" s="127"/>
      <c r="AL1237" s="127"/>
      <c r="AM1237" s="127"/>
      <c r="AN1237" s="127"/>
      <c r="AO1237" s="127"/>
      <c r="AP1237" s="127"/>
      <c r="AR1237" s="113"/>
      <c r="AS1237" s="113"/>
      <c r="AT1237" s="113"/>
    </row>
    <row r="1238" spans="1:46" s="114" customFormat="1" x14ac:dyDescent="0.2">
      <c r="A1238" s="113"/>
      <c r="B1238" s="120"/>
      <c r="C1238" s="120"/>
      <c r="D1238" s="120"/>
      <c r="E1238" s="120"/>
      <c r="F1238" s="120"/>
      <c r="G1238" s="120"/>
      <c r="H1238" s="120"/>
      <c r="I1238" s="120"/>
      <c r="J1238" s="120"/>
      <c r="K1238" s="120"/>
      <c r="L1238" s="120"/>
      <c r="M1238" s="120"/>
      <c r="N1238" s="120"/>
      <c r="O1238" s="120"/>
      <c r="P1238" s="120"/>
      <c r="Q1238" s="120"/>
      <c r="R1238" s="120"/>
      <c r="S1238" s="120"/>
      <c r="T1238" s="120"/>
      <c r="U1238" s="120"/>
      <c r="V1238" s="120"/>
      <c r="W1238" s="120"/>
      <c r="X1238" s="120"/>
      <c r="Y1238" s="127"/>
      <c r="Z1238" s="127"/>
      <c r="AA1238" s="127"/>
      <c r="AB1238" s="127"/>
      <c r="AC1238" s="127"/>
      <c r="AD1238" s="127"/>
      <c r="AE1238" s="127"/>
      <c r="AF1238" s="127"/>
      <c r="AG1238" s="127"/>
      <c r="AH1238" s="127"/>
      <c r="AI1238" s="127"/>
      <c r="AJ1238" s="127"/>
      <c r="AK1238" s="127"/>
      <c r="AL1238" s="127"/>
      <c r="AM1238" s="127"/>
      <c r="AN1238" s="127"/>
      <c r="AO1238" s="127"/>
      <c r="AP1238" s="127"/>
      <c r="AR1238" s="113"/>
      <c r="AS1238" s="113"/>
      <c r="AT1238" s="113"/>
    </row>
    <row r="1239" spans="1:46" s="114" customFormat="1" x14ac:dyDescent="0.2">
      <c r="A1239" s="113"/>
      <c r="B1239" s="120"/>
      <c r="C1239" s="120"/>
      <c r="D1239" s="120"/>
      <c r="E1239" s="120"/>
      <c r="F1239" s="120"/>
      <c r="G1239" s="120"/>
      <c r="H1239" s="120"/>
      <c r="I1239" s="120"/>
      <c r="J1239" s="120"/>
      <c r="K1239" s="120"/>
      <c r="L1239" s="120"/>
      <c r="M1239" s="120"/>
      <c r="N1239" s="120"/>
      <c r="O1239" s="120"/>
      <c r="P1239" s="120"/>
      <c r="Q1239" s="120"/>
      <c r="R1239" s="120"/>
      <c r="S1239" s="120"/>
      <c r="T1239" s="120"/>
      <c r="U1239" s="120"/>
      <c r="V1239" s="120"/>
      <c r="W1239" s="120"/>
      <c r="X1239" s="120"/>
      <c r="Y1239" s="127"/>
      <c r="Z1239" s="127"/>
      <c r="AA1239" s="127"/>
      <c r="AB1239" s="127"/>
      <c r="AC1239" s="127"/>
      <c r="AD1239" s="127"/>
      <c r="AE1239" s="127"/>
      <c r="AF1239" s="127"/>
      <c r="AG1239" s="127"/>
      <c r="AH1239" s="127"/>
      <c r="AI1239" s="127"/>
      <c r="AJ1239" s="127"/>
      <c r="AK1239" s="127"/>
      <c r="AL1239" s="127"/>
      <c r="AM1239" s="127"/>
      <c r="AN1239" s="127"/>
      <c r="AO1239" s="127"/>
      <c r="AP1239" s="127"/>
      <c r="AR1239" s="113"/>
      <c r="AS1239" s="113"/>
      <c r="AT1239" s="113"/>
    </row>
    <row r="1240" spans="1:46" s="114" customFormat="1" x14ac:dyDescent="0.2">
      <c r="A1240" s="113"/>
      <c r="B1240" s="120"/>
      <c r="C1240" s="120"/>
      <c r="D1240" s="120"/>
      <c r="E1240" s="120"/>
      <c r="F1240" s="120"/>
      <c r="G1240" s="120"/>
      <c r="H1240" s="120"/>
      <c r="I1240" s="120"/>
      <c r="J1240" s="120"/>
      <c r="K1240" s="120"/>
      <c r="L1240" s="120"/>
      <c r="M1240" s="120"/>
      <c r="N1240" s="120"/>
      <c r="O1240" s="120"/>
      <c r="P1240" s="120"/>
      <c r="Q1240" s="120"/>
      <c r="R1240" s="120"/>
      <c r="S1240" s="120"/>
      <c r="T1240" s="120"/>
      <c r="U1240" s="120"/>
      <c r="V1240" s="120"/>
      <c r="W1240" s="120"/>
      <c r="X1240" s="120"/>
      <c r="Y1240" s="127"/>
      <c r="Z1240" s="127"/>
      <c r="AA1240" s="127"/>
      <c r="AB1240" s="127"/>
      <c r="AC1240" s="127"/>
      <c r="AD1240" s="127"/>
      <c r="AE1240" s="127"/>
      <c r="AF1240" s="127"/>
      <c r="AG1240" s="127"/>
      <c r="AH1240" s="127"/>
      <c r="AI1240" s="127"/>
      <c r="AJ1240" s="127"/>
      <c r="AK1240" s="127"/>
      <c r="AL1240" s="127"/>
      <c r="AM1240" s="127"/>
      <c r="AN1240" s="127"/>
      <c r="AO1240" s="127"/>
      <c r="AP1240" s="127"/>
      <c r="AR1240" s="113"/>
      <c r="AS1240" s="113"/>
      <c r="AT1240" s="113"/>
    </row>
    <row r="1241" spans="1:46" s="114" customFormat="1" x14ac:dyDescent="0.2">
      <c r="A1241" s="113"/>
      <c r="B1241" s="120"/>
      <c r="C1241" s="120"/>
      <c r="D1241" s="120"/>
      <c r="E1241" s="120"/>
      <c r="F1241" s="120"/>
      <c r="G1241" s="120"/>
      <c r="H1241" s="120"/>
      <c r="I1241" s="120"/>
      <c r="J1241" s="120"/>
      <c r="K1241" s="120"/>
      <c r="L1241" s="120"/>
      <c r="M1241" s="120"/>
      <c r="N1241" s="120"/>
      <c r="O1241" s="120"/>
      <c r="P1241" s="120"/>
      <c r="Q1241" s="120"/>
      <c r="R1241" s="120"/>
      <c r="S1241" s="120"/>
      <c r="T1241" s="120"/>
      <c r="U1241" s="120"/>
      <c r="V1241" s="120"/>
      <c r="W1241" s="120"/>
      <c r="X1241" s="120"/>
      <c r="Y1241" s="127"/>
      <c r="Z1241" s="127"/>
      <c r="AA1241" s="127"/>
      <c r="AB1241" s="127"/>
      <c r="AC1241" s="127"/>
      <c r="AD1241" s="127"/>
      <c r="AE1241" s="127"/>
      <c r="AF1241" s="127"/>
      <c r="AG1241" s="127"/>
      <c r="AH1241" s="127"/>
      <c r="AI1241" s="127"/>
      <c r="AJ1241" s="127"/>
      <c r="AK1241" s="127"/>
      <c r="AL1241" s="127"/>
      <c r="AM1241" s="127"/>
      <c r="AN1241" s="127"/>
      <c r="AO1241" s="127"/>
      <c r="AP1241" s="127"/>
      <c r="AR1241" s="113"/>
      <c r="AS1241" s="113"/>
      <c r="AT1241" s="113"/>
    </row>
    <row r="1242" spans="1:46" s="114" customFormat="1" x14ac:dyDescent="0.2">
      <c r="A1242" s="113"/>
      <c r="B1242" s="120"/>
      <c r="C1242" s="120"/>
      <c r="D1242" s="120"/>
      <c r="E1242" s="120"/>
      <c r="F1242" s="120"/>
      <c r="G1242" s="120"/>
      <c r="H1242" s="120"/>
      <c r="I1242" s="120"/>
      <c r="J1242" s="120"/>
      <c r="K1242" s="120"/>
      <c r="L1242" s="120"/>
      <c r="M1242" s="120"/>
      <c r="N1242" s="120"/>
      <c r="O1242" s="120"/>
      <c r="P1242" s="120"/>
      <c r="Q1242" s="120"/>
      <c r="R1242" s="120"/>
      <c r="S1242" s="120"/>
      <c r="T1242" s="120"/>
      <c r="U1242" s="120"/>
      <c r="V1242" s="120"/>
      <c r="W1242" s="120"/>
      <c r="X1242" s="120"/>
      <c r="Y1242" s="127"/>
      <c r="Z1242" s="127"/>
      <c r="AA1242" s="127"/>
      <c r="AB1242" s="127"/>
      <c r="AC1242" s="127"/>
      <c r="AD1242" s="127"/>
      <c r="AE1242" s="127"/>
      <c r="AF1242" s="127"/>
      <c r="AG1242" s="127"/>
      <c r="AH1242" s="127"/>
      <c r="AI1242" s="127"/>
      <c r="AJ1242" s="127"/>
      <c r="AK1242" s="127"/>
      <c r="AL1242" s="127"/>
      <c r="AM1242" s="127"/>
      <c r="AN1242" s="127"/>
      <c r="AO1242" s="127"/>
      <c r="AP1242" s="127"/>
      <c r="AR1242" s="113"/>
      <c r="AS1242" s="113"/>
      <c r="AT1242" s="113"/>
    </row>
    <row r="1243" spans="1:46" s="114" customFormat="1" x14ac:dyDescent="0.2">
      <c r="A1243" s="113"/>
      <c r="B1243" s="120"/>
      <c r="C1243" s="120"/>
      <c r="D1243" s="120"/>
      <c r="E1243" s="120"/>
      <c r="F1243" s="120"/>
      <c r="G1243" s="120"/>
      <c r="H1243" s="120"/>
      <c r="I1243" s="120"/>
      <c r="J1243" s="120"/>
      <c r="K1243" s="120"/>
      <c r="L1243" s="120"/>
      <c r="M1243" s="120"/>
      <c r="N1243" s="120"/>
      <c r="O1243" s="120"/>
      <c r="P1243" s="120"/>
      <c r="Q1243" s="120"/>
      <c r="R1243" s="120"/>
      <c r="S1243" s="120"/>
      <c r="T1243" s="120"/>
      <c r="U1243" s="120"/>
      <c r="V1243" s="120"/>
      <c r="W1243" s="120"/>
      <c r="X1243" s="120"/>
      <c r="Y1243" s="127"/>
      <c r="Z1243" s="127"/>
      <c r="AA1243" s="127"/>
      <c r="AB1243" s="127"/>
      <c r="AC1243" s="127"/>
      <c r="AD1243" s="127"/>
      <c r="AE1243" s="127"/>
      <c r="AF1243" s="127"/>
      <c r="AG1243" s="127"/>
      <c r="AH1243" s="127"/>
      <c r="AI1243" s="127"/>
      <c r="AJ1243" s="127"/>
      <c r="AK1243" s="127"/>
      <c r="AL1243" s="127"/>
      <c r="AM1243" s="127"/>
      <c r="AN1243" s="127"/>
      <c r="AO1243" s="127"/>
      <c r="AP1243" s="127"/>
      <c r="AR1243" s="113"/>
      <c r="AS1243" s="113"/>
      <c r="AT1243" s="113"/>
    </row>
    <row r="1244" spans="1:46" s="114" customFormat="1" x14ac:dyDescent="0.2">
      <c r="A1244" s="113"/>
      <c r="B1244" s="120"/>
      <c r="C1244" s="120"/>
      <c r="D1244" s="120"/>
      <c r="E1244" s="120"/>
      <c r="F1244" s="120"/>
      <c r="G1244" s="120"/>
      <c r="H1244" s="120"/>
      <c r="I1244" s="120"/>
      <c r="J1244" s="120"/>
      <c r="K1244" s="120"/>
      <c r="L1244" s="120"/>
      <c r="M1244" s="120"/>
      <c r="N1244" s="120"/>
      <c r="O1244" s="120"/>
      <c r="P1244" s="120"/>
      <c r="Q1244" s="120"/>
      <c r="R1244" s="120"/>
      <c r="S1244" s="120"/>
      <c r="T1244" s="120"/>
      <c r="U1244" s="120"/>
      <c r="V1244" s="120"/>
      <c r="W1244" s="120"/>
      <c r="X1244" s="120"/>
      <c r="Y1244" s="127"/>
      <c r="Z1244" s="127"/>
      <c r="AA1244" s="127"/>
      <c r="AB1244" s="127"/>
      <c r="AC1244" s="127"/>
      <c r="AD1244" s="127"/>
      <c r="AE1244" s="127"/>
      <c r="AF1244" s="127"/>
      <c r="AG1244" s="127"/>
      <c r="AH1244" s="127"/>
      <c r="AI1244" s="127"/>
      <c r="AJ1244" s="127"/>
      <c r="AK1244" s="127"/>
      <c r="AL1244" s="127"/>
      <c r="AM1244" s="127"/>
      <c r="AN1244" s="127"/>
      <c r="AO1244" s="127"/>
      <c r="AP1244" s="127"/>
      <c r="AR1244" s="113"/>
      <c r="AS1244" s="113"/>
      <c r="AT1244" s="113"/>
    </row>
    <row r="1245" spans="1:46" s="114" customFormat="1" x14ac:dyDescent="0.2">
      <c r="A1245" s="113"/>
      <c r="B1245" s="120"/>
      <c r="C1245" s="120"/>
      <c r="D1245" s="120"/>
      <c r="E1245" s="120"/>
      <c r="F1245" s="120"/>
      <c r="G1245" s="120"/>
      <c r="H1245" s="120"/>
      <c r="I1245" s="120"/>
      <c r="J1245" s="120"/>
      <c r="K1245" s="120"/>
      <c r="L1245" s="120"/>
      <c r="M1245" s="120"/>
      <c r="N1245" s="120"/>
      <c r="O1245" s="120"/>
      <c r="P1245" s="120"/>
      <c r="Q1245" s="120"/>
      <c r="R1245" s="120"/>
      <c r="S1245" s="120"/>
      <c r="T1245" s="120"/>
      <c r="U1245" s="120"/>
      <c r="V1245" s="120"/>
      <c r="W1245" s="120"/>
      <c r="X1245" s="120"/>
      <c r="Y1245" s="127"/>
      <c r="Z1245" s="127"/>
      <c r="AA1245" s="127"/>
      <c r="AB1245" s="127"/>
      <c r="AC1245" s="127"/>
      <c r="AD1245" s="127"/>
      <c r="AE1245" s="127"/>
      <c r="AF1245" s="127"/>
      <c r="AG1245" s="127"/>
      <c r="AH1245" s="127"/>
      <c r="AI1245" s="127"/>
      <c r="AJ1245" s="127"/>
      <c r="AK1245" s="127"/>
      <c r="AL1245" s="127"/>
      <c r="AM1245" s="127"/>
      <c r="AN1245" s="127"/>
      <c r="AO1245" s="127"/>
      <c r="AP1245" s="127"/>
      <c r="AR1245" s="113"/>
      <c r="AS1245" s="113"/>
      <c r="AT1245" s="113"/>
    </row>
    <row r="1246" spans="1:46" s="114" customFormat="1" x14ac:dyDescent="0.2">
      <c r="A1246" s="113"/>
      <c r="B1246" s="120"/>
      <c r="C1246" s="120"/>
      <c r="D1246" s="120"/>
      <c r="E1246" s="120"/>
      <c r="F1246" s="120"/>
      <c r="G1246" s="120"/>
      <c r="H1246" s="120"/>
      <c r="I1246" s="120"/>
      <c r="J1246" s="120"/>
      <c r="K1246" s="120"/>
      <c r="L1246" s="120"/>
      <c r="M1246" s="120"/>
      <c r="N1246" s="120"/>
      <c r="O1246" s="120"/>
      <c r="P1246" s="120"/>
      <c r="Q1246" s="120"/>
      <c r="R1246" s="120"/>
      <c r="S1246" s="120"/>
      <c r="T1246" s="120"/>
      <c r="U1246" s="120"/>
      <c r="V1246" s="120"/>
      <c r="W1246" s="120"/>
      <c r="X1246" s="120"/>
      <c r="Y1246" s="127"/>
      <c r="Z1246" s="127"/>
      <c r="AA1246" s="127"/>
      <c r="AB1246" s="127"/>
      <c r="AC1246" s="127"/>
      <c r="AD1246" s="127"/>
      <c r="AE1246" s="127"/>
      <c r="AF1246" s="127"/>
      <c r="AG1246" s="127"/>
      <c r="AH1246" s="127"/>
      <c r="AI1246" s="127"/>
      <c r="AJ1246" s="127"/>
      <c r="AK1246" s="127"/>
      <c r="AL1246" s="127"/>
      <c r="AM1246" s="127"/>
      <c r="AN1246" s="127"/>
      <c r="AO1246" s="127"/>
      <c r="AP1246" s="127"/>
      <c r="AR1246" s="113"/>
      <c r="AS1246" s="113"/>
      <c r="AT1246" s="113"/>
    </row>
    <row r="1247" spans="1:46" s="114" customFormat="1" x14ac:dyDescent="0.2">
      <c r="A1247" s="113"/>
      <c r="B1247" s="120"/>
      <c r="C1247" s="120"/>
      <c r="D1247" s="120"/>
      <c r="E1247" s="120"/>
      <c r="F1247" s="120"/>
      <c r="G1247" s="120"/>
      <c r="H1247" s="120"/>
      <c r="I1247" s="120"/>
      <c r="J1247" s="120"/>
      <c r="K1247" s="120"/>
      <c r="L1247" s="120"/>
      <c r="M1247" s="120"/>
      <c r="N1247" s="120"/>
      <c r="O1247" s="120"/>
      <c r="P1247" s="120"/>
      <c r="Q1247" s="120"/>
      <c r="R1247" s="120"/>
      <c r="S1247" s="120"/>
      <c r="T1247" s="120"/>
      <c r="U1247" s="120"/>
      <c r="V1247" s="120"/>
      <c r="W1247" s="120"/>
      <c r="X1247" s="120"/>
      <c r="Y1247" s="127"/>
      <c r="Z1247" s="127"/>
      <c r="AA1247" s="127"/>
      <c r="AB1247" s="127"/>
      <c r="AC1247" s="127"/>
      <c r="AD1247" s="127"/>
      <c r="AE1247" s="127"/>
      <c r="AF1247" s="127"/>
      <c r="AG1247" s="127"/>
      <c r="AH1247" s="127"/>
      <c r="AI1247" s="127"/>
      <c r="AJ1247" s="127"/>
      <c r="AK1247" s="127"/>
      <c r="AL1247" s="127"/>
      <c r="AM1247" s="127"/>
      <c r="AN1247" s="127"/>
      <c r="AO1247" s="127"/>
      <c r="AP1247" s="127"/>
      <c r="AR1247" s="113"/>
      <c r="AS1247" s="113"/>
      <c r="AT1247" s="113"/>
    </row>
    <row r="1248" spans="1:46" s="114" customFormat="1" x14ac:dyDescent="0.2">
      <c r="A1248" s="113"/>
      <c r="B1248" s="120"/>
      <c r="C1248" s="120"/>
      <c r="D1248" s="120"/>
      <c r="E1248" s="120"/>
      <c r="F1248" s="120"/>
      <c r="G1248" s="120"/>
      <c r="H1248" s="120"/>
      <c r="I1248" s="120"/>
      <c r="J1248" s="120"/>
      <c r="K1248" s="120"/>
      <c r="L1248" s="120"/>
      <c r="M1248" s="120"/>
      <c r="N1248" s="120"/>
      <c r="O1248" s="120"/>
      <c r="P1248" s="120"/>
      <c r="Q1248" s="120"/>
      <c r="R1248" s="120"/>
      <c r="S1248" s="120"/>
      <c r="T1248" s="120"/>
      <c r="U1248" s="120"/>
      <c r="V1248" s="120"/>
      <c r="W1248" s="120"/>
      <c r="X1248" s="120"/>
      <c r="Y1248" s="127"/>
      <c r="Z1248" s="127"/>
      <c r="AA1248" s="127"/>
      <c r="AB1248" s="127"/>
      <c r="AC1248" s="127"/>
      <c r="AD1248" s="127"/>
      <c r="AE1248" s="127"/>
      <c r="AF1248" s="127"/>
      <c r="AG1248" s="127"/>
      <c r="AH1248" s="127"/>
      <c r="AI1248" s="127"/>
      <c r="AJ1248" s="127"/>
      <c r="AK1248" s="127"/>
      <c r="AL1248" s="127"/>
      <c r="AM1248" s="127"/>
      <c r="AN1248" s="127"/>
      <c r="AO1248" s="127"/>
      <c r="AP1248" s="127"/>
      <c r="AR1248" s="113"/>
      <c r="AS1248" s="113"/>
      <c r="AT1248" s="113"/>
    </row>
    <row r="1249" spans="1:46" s="114" customFormat="1" x14ac:dyDescent="0.2">
      <c r="A1249" s="113"/>
      <c r="B1249" s="120"/>
      <c r="C1249" s="120"/>
      <c r="D1249" s="120"/>
      <c r="E1249" s="120"/>
      <c r="F1249" s="120"/>
      <c r="G1249" s="120"/>
      <c r="H1249" s="120"/>
      <c r="I1249" s="120"/>
      <c r="J1249" s="120"/>
      <c r="K1249" s="120"/>
      <c r="L1249" s="120"/>
      <c r="M1249" s="120"/>
      <c r="N1249" s="120"/>
      <c r="O1249" s="120"/>
      <c r="P1249" s="120"/>
      <c r="Q1249" s="120"/>
      <c r="R1249" s="120"/>
      <c r="S1249" s="120"/>
      <c r="T1249" s="120"/>
      <c r="U1249" s="120"/>
      <c r="V1249" s="120"/>
      <c r="W1249" s="120"/>
      <c r="X1249" s="120"/>
      <c r="Y1249" s="127"/>
      <c r="Z1249" s="127"/>
      <c r="AA1249" s="127"/>
      <c r="AB1249" s="127"/>
      <c r="AC1249" s="127"/>
      <c r="AD1249" s="127"/>
      <c r="AE1249" s="127"/>
      <c r="AF1249" s="127"/>
      <c r="AG1249" s="127"/>
      <c r="AH1249" s="127"/>
      <c r="AI1249" s="127"/>
      <c r="AJ1249" s="127"/>
      <c r="AK1249" s="127"/>
      <c r="AL1249" s="127"/>
      <c r="AM1249" s="127"/>
      <c r="AN1249" s="127"/>
      <c r="AO1249" s="127"/>
      <c r="AP1249" s="127"/>
      <c r="AR1249" s="113"/>
      <c r="AS1249" s="113"/>
      <c r="AT1249" s="113"/>
    </row>
    <row r="1250" spans="1:46" s="114" customFormat="1" x14ac:dyDescent="0.2">
      <c r="A1250" s="113"/>
      <c r="B1250" s="120"/>
      <c r="C1250" s="120"/>
      <c r="D1250" s="120"/>
      <c r="E1250" s="120"/>
      <c r="F1250" s="120"/>
      <c r="G1250" s="120"/>
      <c r="H1250" s="120"/>
      <c r="I1250" s="120"/>
      <c r="J1250" s="120"/>
      <c r="K1250" s="120"/>
      <c r="L1250" s="120"/>
      <c r="M1250" s="120"/>
      <c r="N1250" s="120"/>
      <c r="O1250" s="120"/>
      <c r="P1250" s="120"/>
      <c r="Q1250" s="120"/>
      <c r="R1250" s="120"/>
      <c r="S1250" s="120"/>
      <c r="T1250" s="120"/>
      <c r="U1250" s="120"/>
      <c r="V1250" s="120"/>
      <c r="W1250" s="120"/>
      <c r="X1250" s="120"/>
      <c r="Y1250" s="127"/>
      <c r="Z1250" s="127"/>
      <c r="AA1250" s="127"/>
      <c r="AB1250" s="127"/>
      <c r="AC1250" s="127"/>
      <c r="AD1250" s="127"/>
      <c r="AE1250" s="127"/>
      <c r="AF1250" s="127"/>
      <c r="AG1250" s="127"/>
      <c r="AH1250" s="127"/>
      <c r="AI1250" s="127"/>
      <c r="AJ1250" s="127"/>
      <c r="AK1250" s="127"/>
      <c r="AL1250" s="127"/>
      <c r="AM1250" s="127"/>
      <c r="AN1250" s="127"/>
      <c r="AO1250" s="127"/>
      <c r="AP1250" s="127"/>
      <c r="AR1250" s="113"/>
      <c r="AS1250" s="113"/>
      <c r="AT1250" s="113"/>
    </row>
    <row r="1251" spans="1:46" s="114" customFormat="1" x14ac:dyDescent="0.2">
      <c r="A1251" s="113"/>
      <c r="B1251" s="120"/>
      <c r="C1251" s="120"/>
      <c r="D1251" s="120"/>
      <c r="E1251" s="120"/>
      <c r="F1251" s="120"/>
      <c r="G1251" s="120"/>
      <c r="H1251" s="120"/>
      <c r="I1251" s="120"/>
      <c r="J1251" s="120"/>
      <c r="K1251" s="120"/>
      <c r="L1251" s="120"/>
      <c r="M1251" s="120"/>
      <c r="N1251" s="120"/>
      <c r="O1251" s="120"/>
      <c r="P1251" s="120"/>
      <c r="Q1251" s="120"/>
      <c r="R1251" s="120"/>
      <c r="S1251" s="120"/>
      <c r="T1251" s="120"/>
      <c r="U1251" s="120"/>
      <c r="V1251" s="120"/>
      <c r="W1251" s="120"/>
      <c r="X1251" s="120"/>
      <c r="Y1251" s="127"/>
      <c r="Z1251" s="127"/>
      <c r="AA1251" s="127"/>
      <c r="AB1251" s="127"/>
      <c r="AC1251" s="127"/>
      <c r="AD1251" s="127"/>
      <c r="AE1251" s="127"/>
      <c r="AF1251" s="127"/>
      <c r="AG1251" s="127"/>
      <c r="AH1251" s="127"/>
      <c r="AI1251" s="127"/>
      <c r="AJ1251" s="127"/>
      <c r="AK1251" s="127"/>
      <c r="AL1251" s="127"/>
      <c r="AM1251" s="127"/>
      <c r="AN1251" s="127"/>
      <c r="AO1251" s="127"/>
      <c r="AP1251" s="127"/>
      <c r="AR1251" s="113"/>
      <c r="AS1251" s="113"/>
      <c r="AT1251" s="113"/>
    </row>
    <row r="1252" spans="1:46" s="114" customFormat="1" x14ac:dyDescent="0.2">
      <c r="A1252" s="113"/>
      <c r="B1252" s="120"/>
      <c r="C1252" s="120"/>
      <c r="D1252" s="120"/>
      <c r="E1252" s="120"/>
      <c r="F1252" s="120"/>
      <c r="G1252" s="120"/>
      <c r="H1252" s="120"/>
      <c r="I1252" s="120"/>
      <c r="J1252" s="120"/>
      <c r="K1252" s="120"/>
      <c r="L1252" s="120"/>
      <c r="M1252" s="120"/>
      <c r="N1252" s="120"/>
      <c r="O1252" s="120"/>
      <c r="P1252" s="120"/>
      <c r="Q1252" s="120"/>
      <c r="R1252" s="120"/>
      <c r="S1252" s="120"/>
      <c r="T1252" s="120"/>
      <c r="U1252" s="120"/>
      <c r="V1252" s="120"/>
      <c r="W1252" s="120"/>
      <c r="X1252" s="120"/>
      <c r="Y1252" s="127"/>
      <c r="Z1252" s="127"/>
      <c r="AA1252" s="127"/>
      <c r="AB1252" s="127"/>
      <c r="AC1252" s="127"/>
      <c r="AD1252" s="127"/>
      <c r="AE1252" s="127"/>
      <c r="AF1252" s="127"/>
      <c r="AG1252" s="127"/>
      <c r="AH1252" s="127"/>
      <c r="AI1252" s="127"/>
      <c r="AJ1252" s="127"/>
      <c r="AK1252" s="127"/>
      <c r="AL1252" s="127"/>
      <c r="AM1252" s="127"/>
      <c r="AN1252" s="127"/>
      <c r="AO1252" s="127"/>
      <c r="AP1252" s="127"/>
      <c r="AR1252" s="113"/>
      <c r="AS1252" s="113"/>
      <c r="AT1252" s="113"/>
    </row>
    <row r="1253" spans="1:46" s="114" customFormat="1" x14ac:dyDescent="0.2">
      <c r="A1253" s="113"/>
      <c r="B1253" s="120"/>
      <c r="C1253" s="120"/>
      <c r="D1253" s="120"/>
      <c r="E1253" s="120"/>
      <c r="F1253" s="120"/>
      <c r="G1253" s="120"/>
      <c r="H1253" s="120"/>
      <c r="I1253" s="120"/>
      <c r="J1253" s="120"/>
      <c r="K1253" s="120"/>
      <c r="L1253" s="120"/>
      <c r="M1253" s="120"/>
      <c r="N1253" s="120"/>
      <c r="O1253" s="120"/>
      <c r="P1253" s="120"/>
      <c r="Q1253" s="120"/>
      <c r="R1253" s="120"/>
      <c r="S1253" s="120"/>
      <c r="T1253" s="120"/>
      <c r="U1253" s="120"/>
      <c r="V1253" s="120"/>
      <c r="W1253" s="120"/>
      <c r="X1253" s="120"/>
      <c r="Y1253" s="127"/>
      <c r="Z1253" s="127"/>
      <c r="AA1253" s="127"/>
      <c r="AB1253" s="127"/>
      <c r="AC1253" s="127"/>
      <c r="AD1253" s="127"/>
      <c r="AE1253" s="127"/>
      <c r="AF1253" s="127"/>
      <c r="AG1253" s="127"/>
      <c r="AH1253" s="127"/>
      <c r="AI1253" s="127"/>
      <c r="AJ1253" s="127"/>
      <c r="AK1253" s="127"/>
      <c r="AL1253" s="127"/>
      <c r="AM1253" s="127"/>
      <c r="AN1253" s="127"/>
      <c r="AO1253" s="127"/>
      <c r="AP1253" s="127"/>
      <c r="AR1253" s="113"/>
      <c r="AS1253" s="113"/>
      <c r="AT1253" s="113"/>
    </row>
    <row r="1254" spans="1:46" s="114" customFormat="1" x14ac:dyDescent="0.2">
      <c r="A1254" s="113"/>
      <c r="B1254" s="120"/>
      <c r="C1254" s="120"/>
      <c r="D1254" s="120"/>
      <c r="E1254" s="120"/>
      <c r="F1254" s="120"/>
      <c r="G1254" s="120"/>
      <c r="H1254" s="120"/>
      <c r="I1254" s="120"/>
      <c r="J1254" s="120"/>
      <c r="K1254" s="120"/>
      <c r="L1254" s="120"/>
      <c r="M1254" s="120"/>
      <c r="N1254" s="120"/>
      <c r="O1254" s="120"/>
      <c r="P1254" s="120"/>
      <c r="Q1254" s="120"/>
      <c r="R1254" s="120"/>
      <c r="S1254" s="120"/>
      <c r="T1254" s="120"/>
      <c r="U1254" s="120"/>
      <c r="V1254" s="120"/>
      <c r="W1254" s="120"/>
      <c r="X1254" s="120"/>
      <c r="Y1254" s="127"/>
      <c r="Z1254" s="127"/>
      <c r="AA1254" s="127"/>
      <c r="AB1254" s="127"/>
      <c r="AC1254" s="127"/>
      <c r="AD1254" s="127"/>
      <c r="AE1254" s="127"/>
      <c r="AF1254" s="127"/>
      <c r="AG1254" s="127"/>
      <c r="AH1254" s="127"/>
      <c r="AI1254" s="127"/>
      <c r="AJ1254" s="127"/>
      <c r="AK1254" s="127"/>
      <c r="AL1254" s="127"/>
      <c r="AM1254" s="127"/>
      <c r="AN1254" s="127"/>
      <c r="AO1254" s="127"/>
      <c r="AP1254" s="127"/>
      <c r="AR1254" s="113"/>
      <c r="AS1254" s="113"/>
      <c r="AT1254" s="113"/>
    </row>
    <row r="1255" spans="1:46" s="114" customFormat="1" x14ac:dyDescent="0.2">
      <c r="A1255" s="113"/>
      <c r="B1255" s="120"/>
      <c r="C1255" s="120"/>
      <c r="D1255" s="120"/>
      <c r="E1255" s="120"/>
      <c r="F1255" s="120"/>
      <c r="G1255" s="120"/>
      <c r="H1255" s="120"/>
      <c r="I1255" s="120"/>
      <c r="J1255" s="120"/>
      <c r="K1255" s="120"/>
      <c r="L1255" s="120"/>
      <c r="M1255" s="120"/>
      <c r="N1255" s="120"/>
      <c r="O1255" s="120"/>
      <c r="P1255" s="120"/>
      <c r="Q1255" s="120"/>
      <c r="R1255" s="120"/>
      <c r="S1255" s="120"/>
      <c r="T1255" s="120"/>
      <c r="U1255" s="120"/>
      <c r="V1255" s="120"/>
      <c r="W1255" s="120"/>
      <c r="X1255" s="120"/>
      <c r="Y1255" s="127"/>
      <c r="Z1255" s="127"/>
      <c r="AA1255" s="127"/>
      <c r="AB1255" s="127"/>
      <c r="AC1255" s="127"/>
      <c r="AD1255" s="127"/>
      <c r="AE1255" s="127"/>
      <c r="AF1255" s="127"/>
      <c r="AG1255" s="127"/>
      <c r="AH1255" s="127"/>
      <c r="AI1255" s="127"/>
      <c r="AJ1255" s="127"/>
      <c r="AK1255" s="127"/>
      <c r="AL1255" s="127"/>
      <c r="AM1255" s="127"/>
      <c r="AN1255" s="127"/>
      <c r="AO1255" s="127"/>
      <c r="AP1255" s="127"/>
      <c r="AR1255" s="113"/>
      <c r="AS1255" s="113"/>
      <c r="AT1255" s="113"/>
    </row>
    <row r="1256" spans="1:46" s="114" customFormat="1" x14ac:dyDescent="0.2">
      <c r="A1256" s="113"/>
      <c r="B1256" s="120"/>
      <c r="C1256" s="120"/>
      <c r="D1256" s="120"/>
      <c r="E1256" s="120"/>
      <c r="F1256" s="120"/>
      <c r="G1256" s="120"/>
      <c r="H1256" s="120"/>
      <c r="I1256" s="120"/>
      <c r="J1256" s="120"/>
      <c r="K1256" s="120"/>
      <c r="L1256" s="120"/>
      <c r="M1256" s="120"/>
      <c r="N1256" s="120"/>
      <c r="O1256" s="120"/>
      <c r="P1256" s="120"/>
      <c r="Q1256" s="120"/>
      <c r="R1256" s="120"/>
      <c r="S1256" s="120"/>
      <c r="T1256" s="120"/>
      <c r="U1256" s="120"/>
      <c r="V1256" s="120"/>
      <c r="W1256" s="120"/>
      <c r="X1256" s="120"/>
      <c r="Y1256" s="127"/>
      <c r="Z1256" s="127"/>
      <c r="AA1256" s="127"/>
      <c r="AB1256" s="127"/>
      <c r="AC1256" s="127"/>
      <c r="AD1256" s="127"/>
      <c r="AE1256" s="127"/>
      <c r="AF1256" s="127"/>
      <c r="AG1256" s="127"/>
      <c r="AH1256" s="127"/>
      <c r="AI1256" s="127"/>
      <c r="AJ1256" s="127"/>
      <c r="AK1256" s="127"/>
      <c r="AL1256" s="127"/>
      <c r="AM1256" s="127"/>
      <c r="AN1256" s="127"/>
      <c r="AO1256" s="127"/>
      <c r="AP1256" s="127"/>
      <c r="AR1256" s="113"/>
      <c r="AS1256" s="113"/>
      <c r="AT1256" s="113"/>
    </row>
    <row r="1257" spans="1:46" s="114" customFormat="1" x14ac:dyDescent="0.2">
      <c r="A1257" s="113"/>
      <c r="B1257" s="120"/>
      <c r="C1257" s="120"/>
      <c r="D1257" s="120"/>
      <c r="E1257" s="120"/>
      <c r="F1257" s="120"/>
      <c r="G1257" s="120"/>
      <c r="H1257" s="120"/>
      <c r="I1257" s="120"/>
      <c r="J1257" s="120"/>
      <c r="K1257" s="120"/>
      <c r="L1257" s="120"/>
      <c r="M1257" s="120"/>
      <c r="N1257" s="120"/>
      <c r="O1257" s="120"/>
      <c r="P1257" s="120"/>
      <c r="Q1257" s="120"/>
      <c r="R1257" s="120"/>
      <c r="S1257" s="120"/>
      <c r="T1257" s="120"/>
      <c r="U1257" s="120"/>
      <c r="V1257" s="120"/>
      <c r="W1257" s="120"/>
      <c r="X1257" s="120"/>
      <c r="Y1257" s="127"/>
      <c r="Z1257" s="127"/>
      <c r="AA1257" s="127"/>
      <c r="AB1257" s="127"/>
      <c r="AC1257" s="127"/>
      <c r="AD1257" s="127"/>
      <c r="AE1257" s="127"/>
      <c r="AF1257" s="127"/>
      <c r="AG1257" s="127"/>
      <c r="AH1257" s="127"/>
      <c r="AI1257" s="127"/>
      <c r="AJ1257" s="127"/>
      <c r="AK1257" s="127"/>
      <c r="AL1257" s="127"/>
      <c r="AM1257" s="127"/>
      <c r="AN1257" s="127"/>
      <c r="AO1257" s="127"/>
      <c r="AP1257" s="127"/>
      <c r="AR1257" s="113"/>
      <c r="AS1257" s="113"/>
      <c r="AT1257" s="113"/>
    </row>
    <row r="1258" spans="1:46" s="114" customFormat="1" x14ac:dyDescent="0.2">
      <c r="A1258" s="113"/>
      <c r="B1258" s="120"/>
      <c r="C1258" s="120"/>
      <c r="D1258" s="120"/>
      <c r="E1258" s="120"/>
      <c r="F1258" s="120"/>
      <c r="G1258" s="120"/>
      <c r="H1258" s="120"/>
      <c r="I1258" s="120"/>
      <c r="J1258" s="120"/>
      <c r="K1258" s="120"/>
      <c r="L1258" s="120"/>
      <c r="M1258" s="120"/>
      <c r="N1258" s="120"/>
      <c r="O1258" s="120"/>
      <c r="P1258" s="120"/>
      <c r="Q1258" s="120"/>
      <c r="R1258" s="120"/>
      <c r="S1258" s="120"/>
      <c r="T1258" s="120"/>
      <c r="U1258" s="120"/>
      <c r="V1258" s="120"/>
      <c r="W1258" s="120"/>
      <c r="X1258" s="120"/>
      <c r="Y1258" s="127"/>
      <c r="Z1258" s="127"/>
      <c r="AA1258" s="127"/>
      <c r="AB1258" s="127"/>
      <c r="AC1258" s="127"/>
      <c r="AD1258" s="127"/>
      <c r="AE1258" s="127"/>
      <c r="AF1258" s="127"/>
      <c r="AG1258" s="127"/>
      <c r="AH1258" s="127"/>
      <c r="AI1258" s="127"/>
      <c r="AJ1258" s="127"/>
      <c r="AK1258" s="127"/>
      <c r="AL1258" s="127"/>
      <c r="AM1258" s="127"/>
      <c r="AN1258" s="127"/>
      <c r="AO1258" s="127"/>
      <c r="AP1258" s="127"/>
      <c r="AR1258" s="113"/>
      <c r="AS1258" s="113"/>
      <c r="AT1258" s="113"/>
    </row>
    <row r="1259" spans="1:46" s="114" customFormat="1" x14ac:dyDescent="0.2">
      <c r="A1259" s="113"/>
      <c r="B1259" s="120"/>
      <c r="C1259" s="120"/>
      <c r="D1259" s="120"/>
      <c r="E1259" s="120"/>
      <c r="F1259" s="120"/>
      <c r="G1259" s="120"/>
      <c r="H1259" s="120"/>
      <c r="I1259" s="120"/>
      <c r="J1259" s="120"/>
      <c r="K1259" s="120"/>
      <c r="L1259" s="120"/>
      <c r="M1259" s="120"/>
      <c r="N1259" s="120"/>
      <c r="O1259" s="120"/>
      <c r="P1259" s="120"/>
      <c r="Q1259" s="120"/>
      <c r="R1259" s="120"/>
      <c r="S1259" s="120"/>
      <c r="T1259" s="120"/>
      <c r="U1259" s="120"/>
      <c r="V1259" s="120"/>
      <c r="W1259" s="120"/>
      <c r="X1259" s="120"/>
      <c r="Y1259" s="127"/>
      <c r="Z1259" s="127"/>
      <c r="AA1259" s="127"/>
      <c r="AB1259" s="127"/>
      <c r="AC1259" s="127"/>
      <c r="AD1259" s="127"/>
      <c r="AE1259" s="127"/>
      <c r="AF1259" s="127"/>
      <c r="AG1259" s="127"/>
      <c r="AH1259" s="127"/>
      <c r="AI1259" s="127"/>
      <c r="AJ1259" s="127"/>
      <c r="AK1259" s="127"/>
      <c r="AL1259" s="127"/>
      <c r="AM1259" s="127"/>
      <c r="AN1259" s="127"/>
      <c r="AO1259" s="127"/>
      <c r="AP1259" s="127"/>
      <c r="AR1259" s="113"/>
      <c r="AS1259" s="113"/>
      <c r="AT1259" s="113"/>
    </row>
    <row r="1260" spans="1:46" s="114" customFormat="1" x14ac:dyDescent="0.2">
      <c r="A1260" s="113"/>
      <c r="B1260" s="120"/>
      <c r="C1260" s="120"/>
      <c r="D1260" s="120"/>
      <c r="E1260" s="120"/>
      <c r="F1260" s="120"/>
      <c r="G1260" s="120"/>
      <c r="H1260" s="120"/>
      <c r="I1260" s="120"/>
      <c r="J1260" s="120"/>
      <c r="K1260" s="120"/>
      <c r="L1260" s="120"/>
      <c r="M1260" s="120"/>
      <c r="N1260" s="120"/>
      <c r="O1260" s="120"/>
      <c r="P1260" s="120"/>
      <c r="Q1260" s="120"/>
      <c r="R1260" s="120"/>
      <c r="S1260" s="120"/>
      <c r="T1260" s="120"/>
      <c r="U1260" s="120"/>
      <c r="V1260" s="120"/>
      <c r="W1260" s="120"/>
      <c r="X1260" s="120"/>
      <c r="Y1260" s="127"/>
      <c r="Z1260" s="127"/>
      <c r="AA1260" s="127"/>
      <c r="AB1260" s="127"/>
      <c r="AC1260" s="127"/>
      <c r="AD1260" s="127"/>
      <c r="AE1260" s="127"/>
      <c r="AF1260" s="127"/>
      <c r="AG1260" s="127"/>
      <c r="AH1260" s="127"/>
      <c r="AI1260" s="127"/>
      <c r="AJ1260" s="127"/>
      <c r="AK1260" s="127"/>
      <c r="AL1260" s="127"/>
      <c r="AM1260" s="127"/>
      <c r="AN1260" s="127"/>
      <c r="AO1260" s="127"/>
      <c r="AP1260" s="127"/>
      <c r="AR1260" s="113"/>
      <c r="AS1260" s="113"/>
      <c r="AT1260" s="113"/>
    </row>
    <row r="1261" spans="1:46" s="114" customFormat="1" x14ac:dyDescent="0.2">
      <c r="A1261" s="113"/>
      <c r="B1261" s="120"/>
      <c r="C1261" s="120"/>
      <c r="D1261" s="120"/>
      <c r="E1261" s="120"/>
      <c r="F1261" s="120"/>
      <c r="G1261" s="120"/>
      <c r="H1261" s="120"/>
      <c r="I1261" s="120"/>
      <c r="J1261" s="120"/>
      <c r="K1261" s="120"/>
      <c r="L1261" s="120"/>
      <c r="M1261" s="120"/>
      <c r="N1261" s="120"/>
      <c r="O1261" s="120"/>
      <c r="P1261" s="120"/>
      <c r="Q1261" s="120"/>
      <c r="R1261" s="120"/>
      <c r="S1261" s="120"/>
      <c r="T1261" s="120"/>
      <c r="U1261" s="120"/>
      <c r="V1261" s="120"/>
      <c r="W1261" s="120"/>
      <c r="X1261" s="120"/>
      <c r="Y1261" s="127"/>
      <c r="Z1261" s="127"/>
      <c r="AA1261" s="127"/>
      <c r="AB1261" s="127"/>
      <c r="AC1261" s="127"/>
      <c r="AD1261" s="127"/>
      <c r="AE1261" s="127"/>
      <c r="AF1261" s="127"/>
      <c r="AG1261" s="127"/>
      <c r="AH1261" s="127"/>
      <c r="AI1261" s="127"/>
      <c r="AJ1261" s="127"/>
      <c r="AK1261" s="127"/>
      <c r="AL1261" s="127"/>
      <c r="AM1261" s="127"/>
      <c r="AN1261" s="127"/>
      <c r="AO1261" s="127"/>
      <c r="AP1261" s="127"/>
      <c r="AR1261" s="113"/>
      <c r="AS1261" s="113"/>
      <c r="AT1261" s="113"/>
    </row>
    <row r="1262" spans="1:46" s="114" customFormat="1" x14ac:dyDescent="0.2">
      <c r="A1262" s="113"/>
      <c r="B1262" s="120"/>
      <c r="C1262" s="120"/>
      <c r="D1262" s="120"/>
      <c r="E1262" s="120"/>
      <c r="F1262" s="120"/>
      <c r="G1262" s="120"/>
      <c r="H1262" s="120"/>
      <c r="I1262" s="120"/>
      <c r="J1262" s="120"/>
      <c r="K1262" s="120"/>
      <c r="L1262" s="120"/>
      <c r="M1262" s="120"/>
      <c r="N1262" s="120"/>
      <c r="O1262" s="120"/>
      <c r="P1262" s="120"/>
      <c r="Q1262" s="120"/>
      <c r="R1262" s="120"/>
      <c r="S1262" s="120"/>
      <c r="T1262" s="120"/>
      <c r="U1262" s="120"/>
      <c r="V1262" s="120"/>
      <c r="W1262" s="120"/>
      <c r="X1262" s="120"/>
      <c r="Y1262" s="127"/>
      <c r="Z1262" s="127"/>
      <c r="AA1262" s="127"/>
      <c r="AB1262" s="127"/>
      <c r="AC1262" s="127"/>
      <c r="AD1262" s="127"/>
      <c r="AE1262" s="127"/>
      <c r="AF1262" s="127"/>
      <c r="AG1262" s="127"/>
      <c r="AH1262" s="127"/>
      <c r="AI1262" s="127"/>
      <c r="AJ1262" s="127"/>
      <c r="AK1262" s="127"/>
      <c r="AL1262" s="127"/>
      <c r="AM1262" s="127"/>
      <c r="AN1262" s="127"/>
      <c r="AO1262" s="127"/>
      <c r="AP1262" s="127"/>
      <c r="AR1262" s="113"/>
      <c r="AS1262" s="113"/>
      <c r="AT1262" s="113"/>
    </row>
    <row r="1263" spans="1:46" s="114" customFormat="1" x14ac:dyDescent="0.2">
      <c r="A1263" s="113"/>
      <c r="B1263" s="120"/>
      <c r="C1263" s="120"/>
      <c r="D1263" s="120"/>
      <c r="E1263" s="120"/>
      <c r="F1263" s="120"/>
      <c r="G1263" s="120"/>
      <c r="H1263" s="120"/>
      <c r="I1263" s="120"/>
      <c r="J1263" s="120"/>
      <c r="K1263" s="120"/>
      <c r="L1263" s="120"/>
      <c r="M1263" s="120"/>
      <c r="N1263" s="120"/>
      <c r="O1263" s="120"/>
      <c r="P1263" s="120"/>
      <c r="Q1263" s="120"/>
      <c r="R1263" s="120"/>
      <c r="S1263" s="120"/>
      <c r="T1263" s="120"/>
      <c r="U1263" s="120"/>
      <c r="V1263" s="120"/>
      <c r="W1263" s="120"/>
      <c r="X1263" s="120"/>
      <c r="Y1263" s="127"/>
      <c r="Z1263" s="127"/>
      <c r="AA1263" s="127"/>
      <c r="AB1263" s="127"/>
      <c r="AC1263" s="127"/>
      <c r="AD1263" s="127"/>
      <c r="AE1263" s="127"/>
      <c r="AF1263" s="127"/>
      <c r="AG1263" s="127"/>
      <c r="AH1263" s="127"/>
      <c r="AI1263" s="127"/>
      <c r="AJ1263" s="127"/>
      <c r="AK1263" s="127"/>
      <c r="AL1263" s="127"/>
      <c r="AM1263" s="127"/>
      <c r="AN1263" s="127"/>
      <c r="AO1263" s="127"/>
      <c r="AP1263" s="127"/>
      <c r="AR1263" s="113"/>
      <c r="AS1263" s="113"/>
      <c r="AT1263" s="113"/>
    </row>
    <row r="1264" spans="1:46" s="114" customFormat="1" x14ac:dyDescent="0.2">
      <c r="A1264" s="113"/>
      <c r="B1264" s="120"/>
      <c r="C1264" s="120"/>
      <c r="D1264" s="120"/>
      <c r="E1264" s="120"/>
      <c r="F1264" s="120"/>
      <c r="G1264" s="120"/>
      <c r="H1264" s="120"/>
      <c r="I1264" s="120"/>
      <c r="J1264" s="120"/>
      <c r="K1264" s="120"/>
      <c r="L1264" s="120"/>
      <c r="M1264" s="120"/>
      <c r="N1264" s="120"/>
      <c r="O1264" s="120"/>
      <c r="P1264" s="120"/>
      <c r="Q1264" s="120"/>
      <c r="R1264" s="120"/>
      <c r="S1264" s="120"/>
      <c r="T1264" s="120"/>
      <c r="U1264" s="120"/>
      <c r="V1264" s="120"/>
      <c r="W1264" s="120"/>
      <c r="X1264" s="120"/>
      <c r="Y1264" s="127"/>
      <c r="Z1264" s="127"/>
      <c r="AA1264" s="127"/>
      <c r="AB1264" s="127"/>
      <c r="AC1264" s="127"/>
      <c r="AD1264" s="127"/>
      <c r="AE1264" s="127"/>
      <c r="AF1264" s="127"/>
      <c r="AG1264" s="127"/>
      <c r="AH1264" s="127"/>
      <c r="AI1264" s="127"/>
      <c r="AJ1264" s="127"/>
      <c r="AK1264" s="127"/>
      <c r="AL1264" s="127"/>
      <c r="AM1264" s="127"/>
      <c r="AN1264" s="127"/>
      <c r="AO1264" s="127"/>
      <c r="AP1264" s="127"/>
      <c r="AR1264" s="113"/>
      <c r="AS1264" s="113"/>
      <c r="AT1264" s="113"/>
    </row>
    <row r="1265" spans="1:46" s="114" customFormat="1" x14ac:dyDescent="0.2">
      <c r="A1265" s="113"/>
      <c r="B1265" s="120"/>
      <c r="C1265" s="120"/>
      <c r="D1265" s="120"/>
      <c r="E1265" s="120"/>
      <c r="F1265" s="120"/>
      <c r="G1265" s="120"/>
      <c r="H1265" s="120"/>
      <c r="I1265" s="120"/>
      <c r="J1265" s="120"/>
      <c r="K1265" s="120"/>
      <c r="L1265" s="120"/>
      <c r="M1265" s="120"/>
      <c r="N1265" s="120"/>
      <c r="O1265" s="120"/>
      <c r="P1265" s="120"/>
      <c r="Q1265" s="120"/>
      <c r="R1265" s="120"/>
      <c r="S1265" s="120"/>
      <c r="T1265" s="120"/>
      <c r="U1265" s="120"/>
      <c r="V1265" s="120"/>
      <c r="W1265" s="120"/>
      <c r="X1265" s="120"/>
      <c r="Y1265" s="127"/>
      <c r="Z1265" s="127"/>
      <c r="AA1265" s="127"/>
      <c r="AB1265" s="127"/>
      <c r="AC1265" s="127"/>
      <c r="AD1265" s="127"/>
      <c r="AE1265" s="127"/>
      <c r="AF1265" s="127"/>
      <c r="AG1265" s="127"/>
      <c r="AH1265" s="127"/>
      <c r="AI1265" s="127"/>
      <c r="AJ1265" s="127"/>
      <c r="AK1265" s="127"/>
      <c r="AL1265" s="127"/>
      <c r="AM1265" s="127"/>
      <c r="AN1265" s="127"/>
      <c r="AO1265" s="127"/>
      <c r="AP1265" s="127"/>
      <c r="AR1265" s="113"/>
      <c r="AS1265" s="113"/>
      <c r="AT1265" s="113"/>
    </row>
    <row r="1266" spans="1:46" s="114" customFormat="1" x14ac:dyDescent="0.2">
      <c r="A1266" s="113"/>
      <c r="B1266" s="120"/>
      <c r="C1266" s="120"/>
      <c r="D1266" s="120"/>
      <c r="E1266" s="120"/>
      <c r="F1266" s="120"/>
      <c r="G1266" s="120"/>
      <c r="H1266" s="120"/>
      <c r="I1266" s="120"/>
      <c r="J1266" s="120"/>
      <c r="K1266" s="120"/>
      <c r="L1266" s="120"/>
      <c r="M1266" s="120"/>
      <c r="N1266" s="120"/>
      <c r="O1266" s="120"/>
      <c r="P1266" s="120"/>
      <c r="Q1266" s="120"/>
      <c r="R1266" s="120"/>
      <c r="S1266" s="120"/>
      <c r="T1266" s="120"/>
      <c r="U1266" s="120"/>
      <c r="V1266" s="120"/>
      <c r="W1266" s="120"/>
      <c r="X1266" s="120"/>
      <c r="Y1266" s="127"/>
      <c r="Z1266" s="127"/>
      <c r="AA1266" s="127"/>
      <c r="AB1266" s="127"/>
      <c r="AC1266" s="127"/>
      <c r="AD1266" s="127"/>
      <c r="AE1266" s="127"/>
      <c r="AF1266" s="127"/>
      <c r="AG1266" s="127"/>
      <c r="AH1266" s="127"/>
      <c r="AI1266" s="127"/>
      <c r="AJ1266" s="127"/>
      <c r="AK1266" s="127"/>
      <c r="AL1266" s="127"/>
      <c r="AM1266" s="127"/>
      <c r="AN1266" s="127"/>
      <c r="AO1266" s="127"/>
      <c r="AP1266" s="127"/>
      <c r="AR1266" s="113"/>
      <c r="AS1266" s="113"/>
      <c r="AT1266" s="113"/>
    </row>
    <row r="1267" spans="1:46" s="114" customFormat="1" x14ac:dyDescent="0.2">
      <c r="A1267" s="113"/>
      <c r="B1267" s="120"/>
      <c r="C1267" s="120"/>
      <c r="D1267" s="120"/>
      <c r="E1267" s="120"/>
      <c r="F1267" s="120"/>
      <c r="G1267" s="120"/>
      <c r="H1267" s="120"/>
      <c r="I1267" s="120"/>
      <c r="J1267" s="120"/>
      <c r="K1267" s="120"/>
      <c r="L1267" s="120"/>
      <c r="M1267" s="120"/>
      <c r="N1267" s="120"/>
      <c r="O1267" s="120"/>
      <c r="P1267" s="120"/>
      <c r="Q1267" s="120"/>
      <c r="R1267" s="120"/>
      <c r="S1267" s="120"/>
      <c r="T1267" s="120"/>
      <c r="U1267" s="120"/>
      <c r="V1267" s="120"/>
      <c r="W1267" s="120"/>
      <c r="X1267" s="120"/>
      <c r="Y1267" s="127"/>
      <c r="Z1267" s="127"/>
      <c r="AA1267" s="127"/>
      <c r="AB1267" s="127"/>
      <c r="AC1267" s="127"/>
      <c r="AD1267" s="127"/>
      <c r="AE1267" s="127"/>
      <c r="AF1267" s="127"/>
      <c r="AG1267" s="127"/>
      <c r="AH1267" s="127"/>
      <c r="AI1267" s="127"/>
      <c r="AJ1267" s="127"/>
      <c r="AK1267" s="127"/>
      <c r="AL1267" s="127"/>
      <c r="AM1267" s="127"/>
      <c r="AN1267" s="127"/>
      <c r="AO1267" s="127"/>
      <c r="AP1267" s="127"/>
      <c r="AR1267" s="113"/>
      <c r="AS1267" s="113"/>
      <c r="AT1267" s="113"/>
    </row>
    <row r="1268" spans="1:46" s="114" customFormat="1" x14ac:dyDescent="0.2">
      <c r="A1268" s="113"/>
      <c r="B1268" s="120"/>
      <c r="C1268" s="120"/>
      <c r="D1268" s="120"/>
      <c r="E1268" s="120"/>
      <c r="F1268" s="120"/>
      <c r="G1268" s="120"/>
      <c r="H1268" s="120"/>
      <c r="I1268" s="120"/>
      <c r="J1268" s="120"/>
      <c r="K1268" s="120"/>
      <c r="L1268" s="120"/>
      <c r="M1268" s="120"/>
      <c r="N1268" s="120"/>
      <c r="O1268" s="120"/>
      <c r="P1268" s="120"/>
      <c r="Q1268" s="120"/>
      <c r="R1268" s="120"/>
      <c r="S1268" s="120"/>
      <c r="T1268" s="120"/>
      <c r="U1268" s="120"/>
      <c r="V1268" s="120"/>
      <c r="W1268" s="120"/>
      <c r="X1268" s="120"/>
      <c r="Y1268" s="127"/>
      <c r="Z1268" s="127"/>
      <c r="AA1268" s="127"/>
      <c r="AB1268" s="127"/>
      <c r="AC1268" s="127"/>
      <c r="AD1268" s="127"/>
      <c r="AE1268" s="127"/>
      <c r="AF1268" s="127"/>
      <c r="AG1268" s="127"/>
      <c r="AH1268" s="127"/>
      <c r="AI1268" s="127"/>
      <c r="AJ1268" s="127"/>
      <c r="AK1268" s="127"/>
      <c r="AL1268" s="127"/>
      <c r="AM1268" s="127"/>
      <c r="AN1268" s="127"/>
      <c r="AO1268" s="127"/>
      <c r="AP1268" s="127"/>
      <c r="AR1268" s="113"/>
      <c r="AS1268" s="113"/>
      <c r="AT1268" s="113"/>
    </row>
    <row r="1269" spans="1:46" s="114" customFormat="1" x14ac:dyDescent="0.2">
      <c r="A1269" s="113"/>
      <c r="B1269" s="120"/>
      <c r="C1269" s="120"/>
      <c r="D1269" s="120"/>
      <c r="E1269" s="120"/>
      <c r="F1269" s="120"/>
      <c r="G1269" s="120"/>
      <c r="H1269" s="120"/>
      <c r="I1269" s="120"/>
      <c r="J1269" s="120"/>
      <c r="K1269" s="120"/>
      <c r="L1269" s="120"/>
      <c r="M1269" s="120"/>
      <c r="N1269" s="120"/>
      <c r="O1269" s="120"/>
      <c r="P1269" s="120"/>
      <c r="Q1269" s="120"/>
      <c r="R1269" s="120"/>
      <c r="S1269" s="120"/>
      <c r="T1269" s="120"/>
      <c r="U1269" s="120"/>
      <c r="V1269" s="120"/>
      <c r="W1269" s="120"/>
      <c r="X1269" s="120"/>
      <c r="Y1269" s="127"/>
      <c r="Z1269" s="127"/>
      <c r="AA1269" s="127"/>
      <c r="AB1269" s="127"/>
      <c r="AC1269" s="127"/>
      <c r="AD1269" s="127"/>
      <c r="AE1269" s="127"/>
      <c r="AF1269" s="127"/>
      <c r="AG1269" s="127"/>
      <c r="AH1269" s="127"/>
      <c r="AI1269" s="127"/>
      <c r="AJ1269" s="127"/>
      <c r="AK1269" s="127"/>
      <c r="AL1269" s="127"/>
      <c r="AM1269" s="127"/>
      <c r="AN1269" s="127"/>
      <c r="AO1269" s="127"/>
      <c r="AP1269" s="127"/>
      <c r="AR1269" s="113"/>
      <c r="AS1269" s="113"/>
      <c r="AT1269" s="113"/>
    </row>
    <row r="1270" spans="1:46" s="114" customFormat="1" x14ac:dyDescent="0.2">
      <c r="A1270" s="113"/>
      <c r="B1270" s="120"/>
      <c r="C1270" s="120"/>
      <c r="D1270" s="120"/>
      <c r="E1270" s="120"/>
      <c r="F1270" s="120"/>
      <c r="G1270" s="120"/>
      <c r="H1270" s="120"/>
      <c r="I1270" s="120"/>
      <c r="J1270" s="120"/>
      <c r="K1270" s="120"/>
      <c r="L1270" s="120"/>
      <c r="M1270" s="120"/>
      <c r="N1270" s="120"/>
      <c r="O1270" s="120"/>
      <c r="P1270" s="120"/>
      <c r="Q1270" s="120"/>
      <c r="R1270" s="120"/>
      <c r="S1270" s="120"/>
      <c r="T1270" s="120"/>
      <c r="U1270" s="120"/>
      <c r="V1270" s="120"/>
      <c r="W1270" s="120"/>
      <c r="X1270" s="120"/>
      <c r="Y1270" s="127"/>
      <c r="Z1270" s="127"/>
      <c r="AA1270" s="127"/>
      <c r="AB1270" s="127"/>
      <c r="AC1270" s="127"/>
      <c r="AD1270" s="127"/>
      <c r="AE1270" s="127"/>
      <c r="AF1270" s="127"/>
      <c r="AG1270" s="127"/>
      <c r="AH1270" s="127"/>
      <c r="AI1270" s="127"/>
      <c r="AJ1270" s="127"/>
      <c r="AK1270" s="127"/>
      <c r="AL1270" s="127"/>
      <c r="AM1270" s="127"/>
      <c r="AN1270" s="127"/>
      <c r="AO1270" s="127"/>
      <c r="AP1270" s="127"/>
      <c r="AR1270" s="113"/>
      <c r="AS1270" s="113"/>
      <c r="AT1270" s="113"/>
    </row>
    <row r="1271" spans="1:46" s="114" customFormat="1" x14ac:dyDescent="0.2">
      <c r="A1271" s="113"/>
      <c r="B1271" s="120"/>
      <c r="C1271" s="120"/>
      <c r="D1271" s="120"/>
      <c r="E1271" s="120"/>
      <c r="F1271" s="120"/>
      <c r="G1271" s="120"/>
      <c r="H1271" s="120"/>
      <c r="I1271" s="120"/>
      <c r="J1271" s="120"/>
      <c r="K1271" s="120"/>
      <c r="L1271" s="120"/>
      <c r="M1271" s="120"/>
      <c r="N1271" s="120"/>
      <c r="O1271" s="120"/>
      <c r="P1271" s="120"/>
      <c r="Q1271" s="120"/>
      <c r="R1271" s="120"/>
      <c r="S1271" s="120"/>
      <c r="T1271" s="120"/>
      <c r="U1271" s="120"/>
      <c r="V1271" s="120"/>
      <c r="W1271" s="120"/>
      <c r="X1271" s="120"/>
      <c r="Y1271" s="127"/>
      <c r="Z1271" s="127"/>
      <c r="AA1271" s="127"/>
      <c r="AB1271" s="127"/>
      <c r="AC1271" s="127"/>
      <c r="AD1271" s="127"/>
      <c r="AE1271" s="127"/>
      <c r="AF1271" s="127"/>
      <c r="AG1271" s="127"/>
      <c r="AH1271" s="127"/>
      <c r="AI1271" s="127"/>
      <c r="AJ1271" s="127"/>
      <c r="AK1271" s="127"/>
      <c r="AL1271" s="127"/>
      <c r="AM1271" s="127"/>
      <c r="AN1271" s="127"/>
      <c r="AO1271" s="127"/>
      <c r="AP1271" s="127"/>
      <c r="AR1271" s="113"/>
      <c r="AS1271" s="113"/>
      <c r="AT1271" s="113"/>
    </row>
    <row r="1272" spans="1:46" s="114" customFormat="1" x14ac:dyDescent="0.2">
      <c r="A1272" s="113"/>
      <c r="B1272" s="120"/>
      <c r="C1272" s="120"/>
      <c r="D1272" s="120"/>
      <c r="E1272" s="120"/>
      <c r="F1272" s="120"/>
      <c r="G1272" s="120"/>
      <c r="H1272" s="120"/>
      <c r="I1272" s="120"/>
      <c r="J1272" s="120"/>
      <c r="K1272" s="120"/>
      <c r="L1272" s="120"/>
      <c r="M1272" s="120"/>
      <c r="N1272" s="120"/>
      <c r="O1272" s="120"/>
      <c r="P1272" s="120"/>
      <c r="Q1272" s="120"/>
      <c r="R1272" s="120"/>
      <c r="S1272" s="120"/>
      <c r="T1272" s="120"/>
      <c r="U1272" s="120"/>
      <c r="V1272" s="120"/>
      <c r="W1272" s="120"/>
      <c r="X1272" s="120"/>
      <c r="Y1272" s="127"/>
      <c r="Z1272" s="127"/>
      <c r="AA1272" s="127"/>
      <c r="AB1272" s="127"/>
      <c r="AC1272" s="127"/>
      <c r="AD1272" s="127"/>
      <c r="AE1272" s="127"/>
      <c r="AF1272" s="127"/>
      <c r="AG1272" s="127"/>
      <c r="AH1272" s="127"/>
      <c r="AI1272" s="127"/>
      <c r="AJ1272" s="127"/>
      <c r="AK1272" s="127"/>
      <c r="AL1272" s="127"/>
      <c r="AM1272" s="127"/>
      <c r="AN1272" s="127"/>
      <c r="AO1272" s="127"/>
      <c r="AP1272" s="127"/>
      <c r="AR1272" s="113"/>
      <c r="AS1272" s="113"/>
      <c r="AT1272" s="113"/>
    </row>
    <row r="1273" spans="1:46" s="114" customFormat="1" x14ac:dyDescent="0.2">
      <c r="A1273" s="113"/>
      <c r="B1273" s="120"/>
      <c r="C1273" s="120"/>
      <c r="D1273" s="120"/>
      <c r="E1273" s="120"/>
      <c r="F1273" s="120"/>
      <c r="G1273" s="120"/>
      <c r="H1273" s="120"/>
      <c r="I1273" s="120"/>
      <c r="J1273" s="120"/>
      <c r="K1273" s="120"/>
      <c r="L1273" s="120"/>
      <c r="M1273" s="120"/>
      <c r="N1273" s="120"/>
      <c r="O1273" s="120"/>
      <c r="P1273" s="120"/>
      <c r="Q1273" s="120"/>
      <c r="R1273" s="120"/>
      <c r="S1273" s="120"/>
      <c r="T1273" s="120"/>
      <c r="U1273" s="120"/>
      <c r="V1273" s="120"/>
      <c r="W1273" s="120"/>
      <c r="X1273" s="120"/>
      <c r="Y1273" s="127"/>
      <c r="Z1273" s="127"/>
      <c r="AA1273" s="127"/>
      <c r="AB1273" s="127"/>
      <c r="AC1273" s="127"/>
      <c r="AD1273" s="127"/>
      <c r="AE1273" s="127"/>
      <c r="AF1273" s="127"/>
      <c r="AG1273" s="127"/>
      <c r="AH1273" s="127"/>
      <c r="AI1273" s="127"/>
      <c r="AJ1273" s="127"/>
      <c r="AK1273" s="127"/>
      <c r="AL1273" s="127"/>
      <c r="AM1273" s="127"/>
      <c r="AN1273" s="127"/>
      <c r="AO1273" s="127"/>
      <c r="AP1273" s="127"/>
      <c r="AR1273" s="113"/>
      <c r="AS1273" s="113"/>
      <c r="AT1273" s="113"/>
    </row>
    <row r="1274" spans="1:46" s="114" customFormat="1" x14ac:dyDescent="0.2">
      <c r="A1274" s="113"/>
      <c r="B1274" s="120"/>
      <c r="C1274" s="120"/>
      <c r="D1274" s="120"/>
      <c r="E1274" s="120"/>
      <c r="F1274" s="120"/>
      <c r="G1274" s="120"/>
      <c r="H1274" s="120"/>
      <c r="I1274" s="120"/>
      <c r="J1274" s="120"/>
      <c r="K1274" s="120"/>
      <c r="L1274" s="120"/>
      <c r="M1274" s="120"/>
      <c r="N1274" s="120"/>
      <c r="O1274" s="120"/>
      <c r="P1274" s="120"/>
      <c r="Q1274" s="120"/>
      <c r="R1274" s="120"/>
      <c r="S1274" s="120"/>
      <c r="T1274" s="120"/>
      <c r="U1274" s="120"/>
      <c r="V1274" s="120"/>
      <c r="W1274" s="120"/>
      <c r="X1274" s="120"/>
      <c r="Y1274" s="127"/>
      <c r="Z1274" s="127"/>
      <c r="AA1274" s="127"/>
      <c r="AB1274" s="127"/>
      <c r="AC1274" s="127"/>
      <c r="AD1274" s="127"/>
      <c r="AE1274" s="127"/>
      <c r="AF1274" s="127"/>
      <c r="AG1274" s="127"/>
      <c r="AH1274" s="127"/>
      <c r="AI1274" s="127"/>
      <c r="AJ1274" s="127"/>
      <c r="AK1274" s="127"/>
      <c r="AL1274" s="127"/>
      <c r="AM1274" s="127"/>
      <c r="AN1274" s="127"/>
      <c r="AO1274" s="127"/>
      <c r="AP1274" s="127"/>
      <c r="AR1274" s="113"/>
      <c r="AS1274" s="113"/>
      <c r="AT1274" s="113"/>
    </row>
    <row r="1275" spans="1:46" s="114" customFormat="1" x14ac:dyDescent="0.2">
      <c r="A1275" s="113"/>
      <c r="B1275" s="120"/>
      <c r="C1275" s="120"/>
      <c r="D1275" s="120"/>
      <c r="E1275" s="120"/>
      <c r="F1275" s="120"/>
      <c r="G1275" s="120"/>
      <c r="H1275" s="120"/>
      <c r="I1275" s="120"/>
      <c r="J1275" s="120"/>
      <c r="K1275" s="120"/>
      <c r="L1275" s="120"/>
      <c r="M1275" s="120"/>
      <c r="N1275" s="120"/>
      <c r="O1275" s="120"/>
      <c r="P1275" s="120"/>
      <c r="Q1275" s="120"/>
      <c r="R1275" s="120"/>
      <c r="S1275" s="120"/>
      <c r="T1275" s="120"/>
      <c r="U1275" s="120"/>
      <c r="V1275" s="120"/>
      <c r="W1275" s="120"/>
      <c r="X1275" s="120"/>
      <c r="Y1275" s="127"/>
      <c r="Z1275" s="127"/>
      <c r="AA1275" s="127"/>
      <c r="AB1275" s="127"/>
      <c r="AC1275" s="127"/>
      <c r="AD1275" s="127"/>
      <c r="AE1275" s="127"/>
      <c r="AF1275" s="127"/>
      <c r="AG1275" s="127"/>
      <c r="AH1275" s="127"/>
      <c r="AI1275" s="127"/>
      <c r="AJ1275" s="127"/>
      <c r="AK1275" s="127"/>
      <c r="AL1275" s="127"/>
      <c r="AM1275" s="127"/>
      <c r="AN1275" s="127"/>
      <c r="AO1275" s="127"/>
      <c r="AP1275" s="127"/>
      <c r="AR1275" s="113"/>
      <c r="AS1275" s="113"/>
      <c r="AT1275" s="113"/>
    </row>
    <row r="1276" spans="1:46" s="114" customFormat="1" x14ac:dyDescent="0.2">
      <c r="A1276" s="113"/>
      <c r="B1276" s="120"/>
      <c r="C1276" s="120"/>
      <c r="D1276" s="120"/>
      <c r="E1276" s="120"/>
      <c r="F1276" s="120"/>
      <c r="G1276" s="120"/>
      <c r="H1276" s="120"/>
      <c r="I1276" s="120"/>
      <c r="J1276" s="120"/>
      <c r="K1276" s="120"/>
      <c r="L1276" s="120"/>
      <c r="M1276" s="120"/>
      <c r="N1276" s="120"/>
      <c r="O1276" s="120"/>
      <c r="P1276" s="120"/>
      <c r="Q1276" s="120"/>
      <c r="R1276" s="120"/>
      <c r="S1276" s="120"/>
      <c r="T1276" s="120"/>
      <c r="U1276" s="120"/>
      <c r="V1276" s="120"/>
      <c r="W1276" s="120"/>
      <c r="X1276" s="120"/>
      <c r="Y1276" s="127"/>
      <c r="Z1276" s="127"/>
      <c r="AA1276" s="127"/>
      <c r="AB1276" s="127"/>
      <c r="AC1276" s="127"/>
      <c r="AD1276" s="127"/>
      <c r="AE1276" s="127"/>
      <c r="AF1276" s="127"/>
      <c r="AG1276" s="127"/>
      <c r="AH1276" s="127"/>
      <c r="AI1276" s="127"/>
      <c r="AJ1276" s="127"/>
      <c r="AK1276" s="127"/>
      <c r="AL1276" s="127"/>
      <c r="AM1276" s="127"/>
      <c r="AN1276" s="127"/>
      <c r="AO1276" s="127"/>
      <c r="AP1276" s="127"/>
      <c r="AR1276" s="113"/>
      <c r="AS1276" s="113"/>
      <c r="AT1276" s="113"/>
    </row>
    <row r="1277" spans="1:46" s="114" customFormat="1" x14ac:dyDescent="0.2">
      <c r="A1277" s="113"/>
      <c r="B1277" s="120"/>
      <c r="C1277" s="120"/>
      <c r="D1277" s="120"/>
      <c r="E1277" s="120"/>
      <c r="F1277" s="120"/>
      <c r="G1277" s="120"/>
      <c r="H1277" s="120"/>
      <c r="I1277" s="120"/>
      <c r="J1277" s="120"/>
      <c r="K1277" s="120"/>
      <c r="L1277" s="120"/>
      <c r="M1277" s="120"/>
      <c r="N1277" s="120"/>
      <c r="O1277" s="120"/>
      <c r="P1277" s="120"/>
      <c r="Q1277" s="120"/>
      <c r="R1277" s="120"/>
      <c r="S1277" s="120"/>
      <c r="T1277" s="120"/>
      <c r="U1277" s="120"/>
      <c r="V1277" s="120"/>
      <c r="W1277" s="120"/>
      <c r="X1277" s="120"/>
      <c r="Y1277" s="127"/>
      <c r="Z1277" s="127"/>
      <c r="AA1277" s="127"/>
      <c r="AB1277" s="127"/>
      <c r="AC1277" s="127"/>
      <c r="AD1277" s="127"/>
      <c r="AE1277" s="127"/>
      <c r="AF1277" s="127"/>
      <c r="AG1277" s="127"/>
      <c r="AH1277" s="127"/>
      <c r="AI1277" s="127"/>
      <c r="AJ1277" s="127"/>
      <c r="AK1277" s="127"/>
      <c r="AL1277" s="127"/>
      <c r="AM1277" s="127"/>
      <c r="AN1277" s="127"/>
      <c r="AO1277" s="127"/>
      <c r="AP1277" s="127"/>
      <c r="AR1277" s="113"/>
      <c r="AS1277" s="113"/>
      <c r="AT1277" s="113"/>
    </row>
    <row r="1278" spans="1:46" s="114" customFormat="1" x14ac:dyDescent="0.2">
      <c r="A1278" s="113"/>
      <c r="B1278" s="120"/>
      <c r="C1278" s="120"/>
      <c r="D1278" s="120"/>
      <c r="E1278" s="120"/>
      <c r="F1278" s="120"/>
      <c r="G1278" s="120"/>
      <c r="H1278" s="120"/>
      <c r="I1278" s="120"/>
      <c r="J1278" s="120"/>
      <c r="K1278" s="120"/>
      <c r="L1278" s="120"/>
      <c r="M1278" s="120"/>
      <c r="N1278" s="120"/>
      <c r="O1278" s="120"/>
      <c r="P1278" s="120"/>
      <c r="Q1278" s="120"/>
      <c r="R1278" s="120"/>
      <c r="S1278" s="120"/>
      <c r="T1278" s="120"/>
      <c r="U1278" s="120"/>
      <c r="V1278" s="120"/>
      <c r="W1278" s="120"/>
      <c r="X1278" s="120"/>
      <c r="Y1278" s="127"/>
      <c r="Z1278" s="127"/>
      <c r="AA1278" s="127"/>
      <c r="AB1278" s="127"/>
      <c r="AC1278" s="127"/>
      <c r="AD1278" s="127"/>
      <c r="AE1278" s="127"/>
      <c r="AF1278" s="127"/>
      <c r="AG1278" s="127"/>
      <c r="AH1278" s="127"/>
      <c r="AI1278" s="127"/>
      <c r="AJ1278" s="127"/>
      <c r="AK1278" s="127"/>
      <c r="AL1278" s="127"/>
      <c r="AM1278" s="127"/>
      <c r="AN1278" s="127"/>
      <c r="AO1278" s="127"/>
      <c r="AP1278" s="127"/>
      <c r="AR1278" s="113"/>
      <c r="AS1278" s="113"/>
      <c r="AT1278" s="113"/>
    </row>
    <row r="1279" spans="1:46" s="114" customFormat="1" x14ac:dyDescent="0.2">
      <c r="A1279" s="113"/>
      <c r="B1279" s="120"/>
      <c r="C1279" s="120"/>
      <c r="D1279" s="120"/>
      <c r="E1279" s="120"/>
      <c r="F1279" s="120"/>
      <c r="G1279" s="120"/>
      <c r="H1279" s="120"/>
      <c r="I1279" s="120"/>
      <c r="J1279" s="120"/>
      <c r="K1279" s="120"/>
      <c r="L1279" s="120"/>
      <c r="M1279" s="120"/>
      <c r="N1279" s="120"/>
      <c r="O1279" s="120"/>
      <c r="P1279" s="120"/>
      <c r="Q1279" s="120"/>
      <c r="R1279" s="120"/>
      <c r="S1279" s="120"/>
      <c r="T1279" s="120"/>
      <c r="U1279" s="120"/>
      <c r="V1279" s="120"/>
      <c r="W1279" s="120"/>
      <c r="X1279" s="120"/>
      <c r="Y1279" s="127"/>
      <c r="Z1279" s="127"/>
      <c r="AA1279" s="127"/>
      <c r="AB1279" s="127"/>
      <c r="AC1279" s="127"/>
      <c r="AD1279" s="127"/>
      <c r="AE1279" s="127"/>
      <c r="AF1279" s="127"/>
      <c r="AG1279" s="127"/>
      <c r="AH1279" s="127"/>
      <c r="AI1279" s="127"/>
      <c r="AJ1279" s="127"/>
      <c r="AK1279" s="127"/>
      <c r="AL1279" s="127"/>
      <c r="AM1279" s="127"/>
      <c r="AN1279" s="127"/>
      <c r="AO1279" s="127"/>
      <c r="AP1279" s="127"/>
      <c r="AR1279" s="113"/>
      <c r="AS1279" s="113"/>
      <c r="AT1279" s="113"/>
    </row>
    <row r="1280" spans="1:46" s="114" customFormat="1" x14ac:dyDescent="0.2">
      <c r="A1280" s="113"/>
      <c r="B1280" s="120"/>
      <c r="C1280" s="120"/>
      <c r="D1280" s="120"/>
      <c r="E1280" s="120"/>
      <c r="F1280" s="120"/>
      <c r="G1280" s="120"/>
      <c r="H1280" s="120"/>
      <c r="I1280" s="120"/>
      <c r="J1280" s="120"/>
      <c r="K1280" s="120"/>
      <c r="L1280" s="120"/>
      <c r="M1280" s="120"/>
      <c r="N1280" s="120"/>
      <c r="O1280" s="120"/>
      <c r="P1280" s="120"/>
      <c r="Q1280" s="120"/>
      <c r="R1280" s="120"/>
      <c r="S1280" s="120"/>
      <c r="T1280" s="120"/>
      <c r="U1280" s="120"/>
      <c r="V1280" s="120"/>
      <c r="W1280" s="120"/>
      <c r="X1280" s="120"/>
      <c r="Y1280" s="127"/>
      <c r="Z1280" s="127"/>
      <c r="AA1280" s="127"/>
      <c r="AB1280" s="127"/>
      <c r="AC1280" s="127"/>
      <c r="AD1280" s="127"/>
      <c r="AE1280" s="127"/>
      <c r="AF1280" s="127"/>
      <c r="AG1280" s="127"/>
      <c r="AH1280" s="127"/>
      <c r="AI1280" s="127"/>
      <c r="AJ1280" s="127"/>
      <c r="AK1280" s="127"/>
      <c r="AL1280" s="127"/>
      <c r="AM1280" s="127"/>
      <c r="AN1280" s="127"/>
      <c r="AO1280" s="127"/>
      <c r="AP1280" s="127"/>
      <c r="AR1280" s="113"/>
      <c r="AS1280" s="113"/>
      <c r="AT1280" s="113"/>
    </row>
    <row r="1281" spans="1:46" s="114" customFormat="1" x14ac:dyDescent="0.2">
      <c r="A1281" s="113"/>
      <c r="B1281" s="120"/>
      <c r="C1281" s="120"/>
      <c r="D1281" s="120"/>
      <c r="E1281" s="120"/>
      <c r="F1281" s="120"/>
      <c r="G1281" s="120"/>
      <c r="H1281" s="120"/>
      <c r="I1281" s="120"/>
      <c r="J1281" s="120"/>
      <c r="K1281" s="120"/>
      <c r="L1281" s="120"/>
      <c r="M1281" s="120"/>
      <c r="N1281" s="120"/>
      <c r="O1281" s="120"/>
      <c r="P1281" s="120"/>
      <c r="Q1281" s="120"/>
      <c r="R1281" s="120"/>
      <c r="S1281" s="120"/>
      <c r="T1281" s="120"/>
      <c r="U1281" s="120"/>
      <c r="V1281" s="120"/>
      <c r="W1281" s="120"/>
      <c r="X1281" s="120"/>
      <c r="Y1281" s="127"/>
      <c r="Z1281" s="127"/>
      <c r="AA1281" s="127"/>
      <c r="AB1281" s="127"/>
      <c r="AC1281" s="127"/>
      <c r="AD1281" s="127"/>
      <c r="AE1281" s="127"/>
      <c r="AF1281" s="127"/>
      <c r="AG1281" s="127"/>
      <c r="AH1281" s="127"/>
      <c r="AI1281" s="127"/>
      <c r="AJ1281" s="127"/>
      <c r="AK1281" s="127"/>
      <c r="AL1281" s="127"/>
      <c r="AM1281" s="127"/>
      <c r="AN1281" s="127"/>
      <c r="AO1281" s="127"/>
      <c r="AP1281" s="127"/>
      <c r="AR1281" s="113"/>
      <c r="AS1281" s="113"/>
      <c r="AT1281" s="113"/>
    </row>
    <row r="1282" spans="1:46" s="114" customFormat="1" x14ac:dyDescent="0.2">
      <c r="A1282" s="113"/>
      <c r="B1282" s="120"/>
      <c r="C1282" s="120"/>
      <c r="D1282" s="120"/>
      <c r="E1282" s="120"/>
      <c r="F1282" s="120"/>
      <c r="G1282" s="120"/>
      <c r="H1282" s="120"/>
      <c r="I1282" s="120"/>
      <c r="J1282" s="120"/>
      <c r="K1282" s="120"/>
      <c r="L1282" s="120"/>
      <c r="M1282" s="120"/>
      <c r="N1282" s="120"/>
      <c r="O1282" s="120"/>
      <c r="P1282" s="120"/>
      <c r="Q1282" s="120"/>
      <c r="R1282" s="120"/>
      <c r="S1282" s="120"/>
      <c r="T1282" s="120"/>
      <c r="U1282" s="120"/>
      <c r="V1282" s="120"/>
      <c r="W1282" s="120"/>
      <c r="X1282" s="120"/>
      <c r="Y1282" s="127"/>
      <c r="Z1282" s="127"/>
      <c r="AA1282" s="127"/>
      <c r="AB1282" s="127"/>
      <c r="AC1282" s="127"/>
      <c r="AD1282" s="127"/>
      <c r="AE1282" s="127"/>
      <c r="AF1282" s="127"/>
      <c r="AG1282" s="127"/>
      <c r="AH1282" s="127"/>
      <c r="AI1282" s="127"/>
      <c r="AJ1282" s="127"/>
      <c r="AK1282" s="127"/>
      <c r="AL1282" s="127"/>
      <c r="AM1282" s="127"/>
      <c r="AN1282" s="127"/>
      <c r="AO1282" s="127"/>
      <c r="AP1282" s="127"/>
      <c r="AR1282" s="113"/>
      <c r="AS1282" s="113"/>
      <c r="AT1282" s="113"/>
    </row>
    <row r="1283" spans="1:46" s="114" customFormat="1" x14ac:dyDescent="0.2">
      <c r="A1283" s="113"/>
      <c r="B1283" s="120"/>
      <c r="C1283" s="120"/>
      <c r="D1283" s="120"/>
      <c r="E1283" s="120"/>
      <c r="F1283" s="120"/>
      <c r="G1283" s="120"/>
      <c r="H1283" s="120"/>
      <c r="I1283" s="120"/>
      <c r="J1283" s="120"/>
      <c r="K1283" s="120"/>
      <c r="L1283" s="120"/>
      <c r="M1283" s="120"/>
      <c r="N1283" s="120"/>
      <c r="O1283" s="120"/>
      <c r="P1283" s="120"/>
      <c r="Q1283" s="120"/>
      <c r="R1283" s="120"/>
      <c r="S1283" s="120"/>
      <c r="T1283" s="120"/>
      <c r="U1283" s="120"/>
      <c r="V1283" s="120"/>
      <c r="W1283" s="120"/>
      <c r="X1283" s="120"/>
      <c r="Y1283" s="127"/>
      <c r="Z1283" s="127"/>
      <c r="AA1283" s="127"/>
      <c r="AB1283" s="127"/>
      <c r="AC1283" s="127"/>
      <c r="AD1283" s="127"/>
      <c r="AE1283" s="127"/>
      <c r="AF1283" s="127"/>
      <c r="AG1283" s="127"/>
      <c r="AH1283" s="127"/>
      <c r="AI1283" s="127"/>
      <c r="AJ1283" s="127"/>
      <c r="AK1283" s="127"/>
      <c r="AL1283" s="127"/>
      <c r="AM1283" s="127"/>
      <c r="AN1283" s="127"/>
      <c r="AO1283" s="127"/>
      <c r="AP1283" s="127"/>
      <c r="AR1283" s="113"/>
      <c r="AS1283" s="113"/>
      <c r="AT1283" s="113"/>
    </row>
    <row r="1284" spans="1:46" s="114" customFormat="1" x14ac:dyDescent="0.2">
      <c r="A1284" s="113"/>
      <c r="B1284" s="120"/>
      <c r="C1284" s="120"/>
      <c r="D1284" s="120"/>
      <c r="E1284" s="120"/>
      <c r="F1284" s="120"/>
      <c r="G1284" s="120"/>
      <c r="H1284" s="120"/>
      <c r="I1284" s="120"/>
      <c r="J1284" s="120"/>
      <c r="K1284" s="120"/>
      <c r="L1284" s="120"/>
      <c r="M1284" s="120"/>
      <c r="N1284" s="120"/>
      <c r="O1284" s="120"/>
      <c r="P1284" s="120"/>
      <c r="Q1284" s="120"/>
      <c r="R1284" s="120"/>
      <c r="S1284" s="120"/>
      <c r="T1284" s="120"/>
      <c r="U1284" s="120"/>
      <c r="V1284" s="120"/>
      <c r="W1284" s="120"/>
      <c r="X1284" s="120"/>
      <c r="Y1284" s="127"/>
      <c r="Z1284" s="127"/>
      <c r="AA1284" s="127"/>
      <c r="AB1284" s="127"/>
      <c r="AC1284" s="127"/>
      <c r="AD1284" s="127"/>
      <c r="AE1284" s="127"/>
      <c r="AF1284" s="127"/>
      <c r="AG1284" s="127"/>
      <c r="AH1284" s="127"/>
      <c r="AI1284" s="127"/>
      <c r="AJ1284" s="127"/>
      <c r="AK1284" s="127"/>
      <c r="AL1284" s="127"/>
      <c r="AM1284" s="127"/>
      <c r="AN1284" s="127"/>
      <c r="AO1284" s="127"/>
      <c r="AP1284" s="127"/>
      <c r="AR1284" s="113"/>
      <c r="AS1284" s="113"/>
      <c r="AT1284" s="113"/>
    </row>
    <row r="1285" spans="1:46" s="114" customFormat="1" x14ac:dyDescent="0.2">
      <c r="A1285" s="113"/>
      <c r="B1285" s="120"/>
      <c r="C1285" s="120"/>
      <c r="D1285" s="120"/>
      <c r="E1285" s="120"/>
      <c r="F1285" s="120"/>
      <c r="G1285" s="120"/>
      <c r="H1285" s="120"/>
      <c r="I1285" s="120"/>
      <c r="J1285" s="120"/>
      <c r="K1285" s="120"/>
      <c r="L1285" s="120"/>
      <c r="M1285" s="120"/>
      <c r="N1285" s="120"/>
      <c r="O1285" s="120"/>
      <c r="P1285" s="120"/>
      <c r="Q1285" s="120"/>
      <c r="R1285" s="120"/>
      <c r="S1285" s="120"/>
      <c r="T1285" s="120"/>
      <c r="U1285" s="120"/>
      <c r="V1285" s="120"/>
      <c r="W1285" s="120"/>
      <c r="X1285" s="120"/>
      <c r="Y1285" s="127"/>
      <c r="Z1285" s="127"/>
      <c r="AA1285" s="127"/>
      <c r="AB1285" s="127"/>
      <c r="AC1285" s="127"/>
      <c r="AD1285" s="127"/>
      <c r="AE1285" s="127"/>
      <c r="AF1285" s="127"/>
      <c r="AG1285" s="127"/>
      <c r="AH1285" s="127"/>
      <c r="AI1285" s="127"/>
      <c r="AJ1285" s="127"/>
      <c r="AK1285" s="127"/>
      <c r="AL1285" s="127"/>
      <c r="AM1285" s="127"/>
      <c r="AN1285" s="127"/>
      <c r="AO1285" s="127"/>
      <c r="AP1285" s="127"/>
      <c r="AR1285" s="113"/>
      <c r="AS1285" s="113"/>
      <c r="AT1285" s="113"/>
    </row>
    <row r="1286" spans="1:46" s="114" customFormat="1" x14ac:dyDescent="0.2">
      <c r="A1286" s="113"/>
      <c r="B1286" s="120"/>
      <c r="C1286" s="120"/>
      <c r="D1286" s="120"/>
      <c r="E1286" s="120"/>
      <c r="F1286" s="120"/>
      <c r="G1286" s="120"/>
      <c r="H1286" s="120"/>
      <c r="I1286" s="120"/>
      <c r="J1286" s="120"/>
      <c r="K1286" s="120"/>
      <c r="L1286" s="120"/>
      <c r="M1286" s="120"/>
      <c r="N1286" s="120"/>
      <c r="O1286" s="120"/>
      <c r="P1286" s="120"/>
      <c r="Q1286" s="120"/>
      <c r="R1286" s="120"/>
      <c r="S1286" s="120"/>
      <c r="T1286" s="120"/>
      <c r="U1286" s="120"/>
      <c r="V1286" s="120"/>
      <c r="W1286" s="120"/>
      <c r="X1286" s="120"/>
      <c r="Y1286" s="127"/>
      <c r="Z1286" s="127"/>
      <c r="AA1286" s="127"/>
      <c r="AB1286" s="127"/>
      <c r="AC1286" s="127"/>
      <c r="AD1286" s="127"/>
      <c r="AE1286" s="127"/>
      <c r="AF1286" s="127"/>
      <c r="AG1286" s="127"/>
      <c r="AH1286" s="127"/>
      <c r="AI1286" s="127"/>
      <c r="AJ1286" s="127"/>
      <c r="AK1286" s="127"/>
      <c r="AL1286" s="127"/>
      <c r="AM1286" s="127"/>
      <c r="AN1286" s="127"/>
      <c r="AO1286" s="127"/>
      <c r="AP1286" s="127"/>
      <c r="AR1286" s="113"/>
      <c r="AS1286" s="113"/>
      <c r="AT1286" s="113"/>
    </row>
    <row r="1287" spans="1:46" s="114" customFormat="1" x14ac:dyDescent="0.2">
      <c r="A1287" s="113"/>
      <c r="B1287" s="120"/>
      <c r="C1287" s="120"/>
      <c r="D1287" s="120"/>
      <c r="E1287" s="120"/>
      <c r="F1287" s="120"/>
      <c r="G1287" s="120"/>
      <c r="H1287" s="120"/>
      <c r="I1287" s="120"/>
      <c r="J1287" s="120"/>
      <c r="K1287" s="120"/>
      <c r="L1287" s="120"/>
      <c r="M1287" s="120"/>
      <c r="N1287" s="120"/>
      <c r="O1287" s="120"/>
      <c r="P1287" s="120"/>
      <c r="Q1287" s="120"/>
      <c r="R1287" s="120"/>
      <c r="S1287" s="120"/>
      <c r="T1287" s="120"/>
      <c r="U1287" s="120"/>
      <c r="V1287" s="120"/>
      <c r="W1287" s="120"/>
      <c r="X1287" s="120"/>
      <c r="Y1287" s="127"/>
      <c r="Z1287" s="127"/>
      <c r="AA1287" s="127"/>
      <c r="AB1287" s="127"/>
      <c r="AC1287" s="127"/>
      <c r="AD1287" s="127"/>
      <c r="AE1287" s="127"/>
      <c r="AF1287" s="127"/>
      <c r="AG1287" s="127"/>
      <c r="AH1287" s="127"/>
      <c r="AI1287" s="127"/>
      <c r="AJ1287" s="127"/>
      <c r="AK1287" s="127"/>
      <c r="AL1287" s="127"/>
      <c r="AM1287" s="127"/>
      <c r="AN1287" s="127"/>
      <c r="AO1287" s="127"/>
      <c r="AP1287" s="127"/>
      <c r="AR1287" s="113"/>
      <c r="AS1287" s="113"/>
      <c r="AT1287" s="113"/>
    </row>
    <row r="1288" spans="1:46" s="114" customFormat="1" x14ac:dyDescent="0.2">
      <c r="A1288" s="113"/>
      <c r="B1288" s="120"/>
      <c r="C1288" s="120"/>
      <c r="D1288" s="120"/>
      <c r="E1288" s="120"/>
      <c r="F1288" s="120"/>
      <c r="G1288" s="120"/>
      <c r="H1288" s="120"/>
      <c r="I1288" s="120"/>
      <c r="J1288" s="120"/>
      <c r="K1288" s="120"/>
      <c r="L1288" s="120"/>
      <c r="M1288" s="120"/>
      <c r="N1288" s="120"/>
      <c r="O1288" s="120"/>
      <c r="P1288" s="120"/>
      <c r="Q1288" s="120"/>
      <c r="R1288" s="120"/>
      <c r="S1288" s="120"/>
      <c r="T1288" s="120"/>
      <c r="U1288" s="120"/>
      <c r="V1288" s="120"/>
      <c r="W1288" s="120"/>
      <c r="X1288" s="120"/>
      <c r="Y1288" s="127"/>
      <c r="Z1288" s="127"/>
      <c r="AA1288" s="127"/>
      <c r="AB1288" s="127"/>
      <c r="AC1288" s="127"/>
      <c r="AD1288" s="127"/>
      <c r="AE1288" s="127"/>
      <c r="AF1288" s="127"/>
      <c r="AG1288" s="127"/>
      <c r="AH1288" s="127"/>
      <c r="AI1288" s="127"/>
      <c r="AJ1288" s="127"/>
      <c r="AK1288" s="127"/>
      <c r="AL1288" s="127"/>
      <c r="AM1288" s="127"/>
      <c r="AN1288" s="127"/>
      <c r="AO1288" s="127"/>
      <c r="AP1288" s="127"/>
      <c r="AR1288" s="113"/>
      <c r="AS1288" s="113"/>
      <c r="AT1288" s="113"/>
    </row>
    <row r="1289" spans="1:46" s="114" customFormat="1" x14ac:dyDescent="0.2">
      <c r="A1289" s="113"/>
      <c r="B1289" s="120"/>
      <c r="C1289" s="120"/>
      <c r="D1289" s="120"/>
      <c r="E1289" s="120"/>
      <c r="F1289" s="120"/>
      <c r="G1289" s="120"/>
      <c r="H1289" s="120"/>
      <c r="I1289" s="120"/>
      <c r="J1289" s="120"/>
      <c r="K1289" s="120"/>
      <c r="L1289" s="120"/>
      <c r="M1289" s="120"/>
      <c r="N1289" s="120"/>
      <c r="O1289" s="120"/>
      <c r="P1289" s="120"/>
      <c r="Q1289" s="120"/>
      <c r="R1289" s="120"/>
      <c r="S1289" s="120"/>
      <c r="T1289" s="120"/>
      <c r="U1289" s="120"/>
      <c r="V1289" s="120"/>
      <c r="W1289" s="120"/>
      <c r="X1289" s="120"/>
      <c r="Y1289" s="127"/>
      <c r="Z1289" s="127"/>
      <c r="AA1289" s="127"/>
      <c r="AB1289" s="127"/>
      <c r="AC1289" s="127"/>
      <c r="AD1289" s="127"/>
      <c r="AE1289" s="127"/>
      <c r="AF1289" s="127"/>
      <c r="AG1289" s="127"/>
      <c r="AH1289" s="127"/>
      <c r="AI1289" s="127"/>
      <c r="AJ1289" s="127"/>
      <c r="AK1289" s="127"/>
      <c r="AL1289" s="127"/>
      <c r="AM1289" s="127"/>
      <c r="AN1289" s="127"/>
      <c r="AO1289" s="127"/>
      <c r="AP1289" s="127"/>
      <c r="AR1289" s="113"/>
      <c r="AS1289" s="113"/>
      <c r="AT1289" s="113"/>
    </row>
    <row r="1290" spans="1:46" s="114" customFormat="1" x14ac:dyDescent="0.2">
      <c r="A1290" s="113"/>
      <c r="B1290" s="120"/>
      <c r="C1290" s="120"/>
      <c r="D1290" s="120"/>
      <c r="E1290" s="120"/>
      <c r="F1290" s="120"/>
      <c r="G1290" s="120"/>
      <c r="H1290" s="120"/>
      <c r="I1290" s="120"/>
      <c r="J1290" s="120"/>
      <c r="K1290" s="120"/>
      <c r="L1290" s="120"/>
      <c r="M1290" s="120"/>
      <c r="N1290" s="120"/>
      <c r="O1290" s="120"/>
      <c r="P1290" s="120"/>
      <c r="Q1290" s="120"/>
      <c r="R1290" s="120"/>
      <c r="S1290" s="120"/>
      <c r="T1290" s="120"/>
      <c r="U1290" s="120"/>
      <c r="V1290" s="120"/>
      <c r="W1290" s="120"/>
      <c r="X1290" s="120"/>
      <c r="Y1290" s="127"/>
      <c r="Z1290" s="127"/>
      <c r="AA1290" s="127"/>
      <c r="AB1290" s="127"/>
      <c r="AC1290" s="127"/>
      <c r="AD1290" s="127"/>
      <c r="AE1290" s="127"/>
      <c r="AF1290" s="127"/>
      <c r="AG1290" s="127"/>
      <c r="AH1290" s="127"/>
      <c r="AI1290" s="127"/>
      <c r="AJ1290" s="127"/>
      <c r="AK1290" s="127"/>
      <c r="AL1290" s="127"/>
      <c r="AM1290" s="127"/>
      <c r="AN1290" s="127"/>
      <c r="AO1290" s="127"/>
      <c r="AP1290" s="127"/>
      <c r="AR1290" s="113"/>
      <c r="AS1290" s="113"/>
      <c r="AT1290" s="113"/>
    </row>
    <row r="1291" spans="1:46" s="114" customFormat="1" x14ac:dyDescent="0.2">
      <c r="A1291" s="113"/>
      <c r="B1291" s="120"/>
      <c r="C1291" s="120"/>
      <c r="D1291" s="120"/>
      <c r="E1291" s="120"/>
      <c r="F1291" s="120"/>
      <c r="G1291" s="120"/>
      <c r="H1291" s="120"/>
      <c r="I1291" s="120"/>
      <c r="J1291" s="120"/>
      <c r="K1291" s="120"/>
      <c r="L1291" s="120"/>
      <c r="M1291" s="120"/>
      <c r="N1291" s="120"/>
      <c r="O1291" s="120"/>
      <c r="P1291" s="120"/>
      <c r="Q1291" s="120"/>
      <c r="R1291" s="120"/>
      <c r="S1291" s="120"/>
      <c r="T1291" s="120"/>
      <c r="U1291" s="120"/>
      <c r="V1291" s="120"/>
      <c r="W1291" s="120"/>
      <c r="X1291" s="120"/>
      <c r="Y1291" s="127"/>
      <c r="Z1291" s="127"/>
      <c r="AA1291" s="127"/>
      <c r="AB1291" s="127"/>
      <c r="AC1291" s="127"/>
      <c r="AD1291" s="127"/>
      <c r="AE1291" s="127"/>
      <c r="AF1291" s="127"/>
      <c r="AG1291" s="127"/>
      <c r="AH1291" s="127"/>
      <c r="AI1291" s="127"/>
      <c r="AJ1291" s="127"/>
      <c r="AK1291" s="127"/>
      <c r="AL1291" s="127"/>
      <c r="AM1291" s="127"/>
      <c r="AN1291" s="127"/>
      <c r="AO1291" s="127"/>
      <c r="AP1291" s="127"/>
      <c r="AR1291" s="113"/>
      <c r="AS1291" s="113"/>
      <c r="AT1291" s="113"/>
    </row>
    <row r="1292" spans="1:46" s="114" customFormat="1" x14ac:dyDescent="0.2">
      <c r="A1292" s="113"/>
      <c r="B1292" s="120"/>
      <c r="C1292" s="120"/>
      <c r="D1292" s="120"/>
      <c r="E1292" s="120"/>
      <c r="F1292" s="120"/>
      <c r="G1292" s="120"/>
      <c r="H1292" s="120"/>
      <c r="I1292" s="120"/>
      <c r="J1292" s="120"/>
      <c r="K1292" s="120"/>
      <c r="L1292" s="120"/>
      <c r="M1292" s="120"/>
      <c r="N1292" s="120"/>
      <c r="O1292" s="120"/>
      <c r="P1292" s="120"/>
      <c r="Q1292" s="120"/>
      <c r="R1292" s="120"/>
      <c r="S1292" s="120"/>
      <c r="T1292" s="120"/>
      <c r="U1292" s="120"/>
      <c r="V1292" s="120"/>
      <c r="W1292" s="120"/>
      <c r="X1292" s="120"/>
      <c r="Y1292" s="127"/>
      <c r="Z1292" s="127"/>
      <c r="AA1292" s="127"/>
      <c r="AB1292" s="127"/>
      <c r="AC1292" s="127"/>
      <c r="AD1292" s="127"/>
      <c r="AE1292" s="127"/>
      <c r="AF1292" s="127"/>
      <c r="AG1292" s="127"/>
      <c r="AH1292" s="127"/>
      <c r="AI1292" s="127"/>
      <c r="AJ1292" s="127"/>
      <c r="AK1292" s="127"/>
      <c r="AL1292" s="127"/>
      <c r="AM1292" s="127"/>
      <c r="AN1292" s="127"/>
      <c r="AO1292" s="127"/>
      <c r="AP1292" s="127"/>
      <c r="AR1292" s="113"/>
      <c r="AS1292" s="113"/>
      <c r="AT1292" s="113"/>
    </row>
    <row r="1293" spans="1:46" s="114" customFormat="1" x14ac:dyDescent="0.2">
      <c r="A1293" s="113"/>
      <c r="B1293" s="120"/>
      <c r="C1293" s="120"/>
      <c r="D1293" s="120"/>
      <c r="E1293" s="120"/>
      <c r="F1293" s="120"/>
      <c r="G1293" s="120"/>
      <c r="H1293" s="120"/>
      <c r="I1293" s="120"/>
      <c r="J1293" s="120"/>
      <c r="K1293" s="120"/>
      <c r="L1293" s="120"/>
      <c r="M1293" s="120"/>
      <c r="N1293" s="120"/>
      <c r="O1293" s="120"/>
      <c r="P1293" s="120"/>
      <c r="Q1293" s="120"/>
      <c r="R1293" s="120"/>
      <c r="S1293" s="120"/>
      <c r="T1293" s="120"/>
      <c r="U1293" s="120"/>
      <c r="V1293" s="120"/>
      <c r="W1293" s="120"/>
      <c r="X1293" s="120"/>
      <c r="Y1293" s="127"/>
      <c r="Z1293" s="127"/>
      <c r="AA1293" s="127"/>
      <c r="AB1293" s="127"/>
      <c r="AC1293" s="127"/>
      <c r="AD1293" s="127"/>
      <c r="AE1293" s="127"/>
      <c r="AF1293" s="127"/>
      <c r="AG1293" s="127"/>
      <c r="AH1293" s="127"/>
      <c r="AI1293" s="127"/>
      <c r="AJ1293" s="127"/>
      <c r="AK1293" s="127"/>
      <c r="AL1293" s="127"/>
      <c r="AM1293" s="127"/>
      <c r="AN1293" s="127"/>
      <c r="AO1293" s="127"/>
      <c r="AP1293" s="127"/>
      <c r="AR1293" s="113"/>
      <c r="AS1293" s="113"/>
      <c r="AT1293" s="113"/>
    </row>
    <row r="1294" spans="1:46" s="114" customFormat="1" x14ac:dyDescent="0.2">
      <c r="A1294" s="113"/>
      <c r="B1294" s="120"/>
      <c r="C1294" s="120"/>
      <c r="D1294" s="120"/>
      <c r="E1294" s="120"/>
      <c r="F1294" s="120"/>
      <c r="G1294" s="120"/>
      <c r="H1294" s="120"/>
      <c r="I1294" s="120"/>
      <c r="J1294" s="120"/>
      <c r="K1294" s="120"/>
      <c r="L1294" s="120"/>
      <c r="M1294" s="120"/>
      <c r="N1294" s="120"/>
      <c r="O1294" s="120"/>
      <c r="P1294" s="120"/>
      <c r="Q1294" s="120"/>
      <c r="R1294" s="120"/>
      <c r="S1294" s="120"/>
      <c r="T1294" s="120"/>
      <c r="U1294" s="120"/>
      <c r="V1294" s="120"/>
      <c r="W1294" s="120"/>
      <c r="X1294" s="120"/>
      <c r="Y1294" s="127"/>
      <c r="Z1294" s="127"/>
      <c r="AA1294" s="127"/>
      <c r="AB1294" s="127"/>
      <c r="AC1294" s="127"/>
      <c r="AD1294" s="127"/>
      <c r="AE1294" s="127"/>
      <c r="AF1294" s="127"/>
      <c r="AG1294" s="127"/>
      <c r="AH1294" s="127"/>
      <c r="AI1294" s="127"/>
      <c r="AJ1294" s="127"/>
      <c r="AK1294" s="127"/>
      <c r="AL1294" s="127"/>
      <c r="AM1294" s="127"/>
      <c r="AN1294" s="127"/>
      <c r="AO1294" s="127"/>
      <c r="AP1294" s="127"/>
      <c r="AR1294" s="113"/>
      <c r="AS1294" s="113"/>
      <c r="AT1294" s="113"/>
    </row>
    <row r="1295" spans="1:46" s="114" customFormat="1" x14ac:dyDescent="0.2">
      <c r="A1295" s="113"/>
      <c r="B1295" s="120"/>
      <c r="C1295" s="120"/>
      <c r="D1295" s="120"/>
      <c r="E1295" s="120"/>
      <c r="F1295" s="120"/>
      <c r="G1295" s="120"/>
      <c r="H1295" s="120"/>
      <c r="I1295" s="120"/>
      <c r="J1295" s="120"/>
      <c r="K1295" s="120"/>
      <c r="L1295" s="120"/>
      <c r="M1295" s="120"/>
      <c r="N1295" s="120"/>
      <c r="O1295" s="120"/>
      <c r="P1295" s="120"/>
      <c r="Q1295" s="120"/>
      <c r="R1295" s="120"/>
      <c r="S1295" s="120"/>
      <c r="T1295" s="120"/>
      <c r="U1295" s="120"/>
      <c r="V1295" s="120"/>
      <c r="W1295" s="120"/>
      <c r="X1295" s="120"/>
      <c r="Y1295" s="127"/>
      <c r="Z1295" s="127"/>
      <c r="AA1295" s="127"/>
      <c r="AB1295" s="127"/>
      <c r="AC1295" s="127"/>
      <c r="AD1295" s="127"/>
      <c r="AE1295" s="127"/>
      <c r="AF1295" s="127"/>
      <c r="AG1295" s="127"/>
      <c r="AH1295" s="127"/>
      <c r="AI1295" s="127"/>
      <c r="AJ1295" s="127"/>
      <c r="AK1295" s="127"/>
      <c r="AL1295" s="127"/>
      <c r="AM1295" s="127"/>
      <c r="AN1295" s="127"/>
      <c r="AO1295" s="127"/>
      <c r="AP1295" s="127"/>
      <c r="AR1295" s="113"/>
      <c r="AS1295" s="113"/>
      <c r="AT1295" s="113"/>
    </row>
    <row r="1296" spans="1:46" s="114" customFormat="1" x14ac:dyDescent="0.2">
      <c r="A1296" s="113"/>
      <c r="B1296" s="120"/>
      <c r="C1296" s="120"/>
      <c r="D1296" s="120"/>
      <c r="E1296" s="120"/>
      <c r="F1296" s="120"/>
      <c r="G1296" s="120"/>
      <c r="H1296" s="120"/>
      <c r="I1296" s="120"/>
      <c r="J1296" s="120"/>
      <c r="K1296" s="120"/>
      <c r="L1296" s="120"/>
      <c r="M1296" s="120"/>
      <c r="N1296" s="120"/>
      <c r="O1296" s="120"/>
      <c r="P1296" s="120"/>
      <c r="Q1296" s="120"/>
      <c r="R1296" s="120"/>
      <c r="S1296" s="120"/>
      <c r="T1296" s="120"/>
      <c r="U1296" s="120"/>
      <c r="V1296" s="120"/>
      <c r="W1296" s="120"/>
      <c r="X1296" s="120"/>
      <c r="Y1296" s="127"/>
      <c r="Z1296" s="127"/>
      <c r="AA1296" s="127"/>
      <c r="AB1296" s="127"/>
      <c r="AC1296" s="127"/>
      <c r="AD1296" s="127"/>
      <c r="AE1296" s="127"/>
      <c r="AF1296" s="127"/>
      <c r="AG1296" s="127"/>
      <c r="AH1296" s="127"/>
      <c r="AI1296" s="127"/>
      <c r="AJ1296" s="127"/>
      <c r="AK1296" s="127"/>
      <c r="AL1296" s="127"/>
      <c r="AM1296" s="127"/>
      <c r="AN1296" s="127"/>
      <c r="AO1296" s="127"/>
      <c r="AP1296" s="127"/>
      <c r="AR1296" s="113"/>
      <c r="AS1296" s="113"/>
      <c r="AT1296" s="113"/>
    </row>
    <row r="1297" spans="1:46" s="114" customFormat="1" x14ac:dyDescent="0.2">
      <c r="A1297" s="113"/>
      <c r="B1297" s="120"/>
      <c r="C1297" s="120"/>
      <c r="D1297" s="120"/>
      <c r="E1297" s="120"/>
      <c r="F1297" s="120"/>
      <c r="G1297" s="120"/>
      <c r="H1297" s="120"/>
      <c r="I1297" s="120"/>
      <c r="J1297" s="120"/>
      <c r="K1297" s="120"/>
      <c r="L1297" s="120"/>
      <c r="M1297" s="120"/>
      <c r="N1297" s="120"/>
      <c r="O1297" s="120"/>
      <c r="P1297" s="120"/>
      <c r="Q1297" s="120"/>
      <c r="R1297" s="120"/>
      <c r="S1297" s="120"/>
      <c r="T1297" s="120"/>
      <c r="U1297" s="120"/>
      <c r="V1297" s="120"/>
      <c r="W1297" s="120"/>
      <c r="X1297" s="120"/>
      <c r="Y1297" s="127"/>
      <c r="Z1297" s="127"/>
      <c r="AA1297" s="127"/>
      <c r="AB1297" s="127"/>
      <c r="AC1297" s="127"/>
      <c r="AD1297" s="127"/>
      <c r="AE1297" s="127"/>
      <c r="AF1297" s="127"/>
      <c r="AG1297" s="127"/>
      <c r="AH1297" s="127"/>
      <c r="AI1297" s="127"/>
      <c r="AJ1297" s="127"/>
      <c r="AK1297" s="127"/>
      <c r="AL1297" s="127"/>
      <c r="AM1297" s="127"/>
      <c r="AN1297" s="127"/>
      <c r="AO1297" s="127"/>
      <c r="AP1297" s="127"/>
      <c r="AR1297" s="113"/>
      <c r="AS1297" s="113"/>
      <c r="AT1297" s="113"/>
    </row>
    <row r="1298" spans="1:46" s="114" customFormat="1" x14ac:dyDescent="0.2">
      <c r="A1298" s="113"/>
      <c r="B1298" s="120"/>
      <c r="C1298" s="120"/>
      <c r="D1298" s="120"/>
      <c r="E1298" s="120"/>
      <c r="F1298" s="120"/>
      <c r="G1298" s="120"/>
      <c r="H1298" s="120"/>
      <c r="I1298" s="120"/>
      <c r="J1298" s="120"/>
      <c r="K1298" s="120"/>
      <c r="L1298" s="120"/>
      <c r="M1298" s="120"/>
      <c r="N1298" s="120"/>
      <c r="O1298" s="120"/>
      <c r="P1298" s="120"/>
      <c r="Q1298" s="120"/>
      <c r="R1298" s="120"/>
      <c r="S1298" s="120"/>
      <c r="T1298" s="120"/>
      <c r="U1298" s="120"/>
      <c r="V1298" s="120"/>
      <c r="W1298" s="120"/>
      <c r="X1298" s="120"/>
      <c r="Y1298" s="127"/>
      <c r="Z1298" s="127"/>
      <c r="AA1298" s="127"/>
      <c r="AB1298" s="127"/>
      <c r="AC1298" s="127"/>
      <c r="AD1298" s="127"/>
      <c r="AE1298" s="127"/>
      <c r="AF1298" s="127"/>
      <c r="AG1298" s="127"/>
      <c r="AH1298" s="127"/>
      <c r="AI1298" s="127"/>
      <c r="AJ1298" s="127"/>
      <c r="AK1298" s="127"/>
      <c r="AL1298" s="127"/>
      <c r="AM1298" s="127"/>
      <c r="AN1298" s="127"/>
      <c r="AO1298" s="127"/>
      <c r="AP1298" s="127"/>
      <c r="AR1298" s="113"/>
      <c r="AS1298" s="113"/>
      <c r="AT1298" s="113"/>
    </row>
    <row r="1299" spans="1:46" s="114" customFormat="1" x14ac:dyDescent="0.2">
      <c r="A1299" s="113"/>
      <c r="B1299" s="120"/>
      <c r="C1299" s="120"/>
      <c r="D1299" s="120"/>
      <c r="E1299" s="120"/>
      <c r="F1299" s="120"/>
      <c r="G1299" s="120"/>
      <c r="H1299" s="120"/>
      <c r="I1299" s="120"/>
      <c r="J1299" s="120"/>
      <c r="K1299" s="120"/>
      <c r="L1299" s="120"/>
      <c r="M1299" s="120"/>
      <c r="N1299" s="120"/>
      <c r="O1299" s="120"/>
      <c r="P1299" s="120"/>
      <c r="Q1299" s="120"/>
      <c r="R1299" s="120"/>
      <c r="S1299" s="120"/>
      <c r="T1299" s="120"/>
      <c r="U1299" s="120"/>
      <c r="V1299" s="120"/>
      <c r="W1299" s="120"/>
      <c r="X1299" s="120"/>
      <c r="Y1299" s="127"/>
      <c r="Z1299" s="127"/>
      <c r="AA1299" s="127"/>
      <c r="AB1299" s="127"/>
      <c r="AC1299" s="127"/>
      <c r="AD1299" s="127"/>
      <c r="AE1299" s="127"/>
      <c r="AF1299" s="127"/>
      <c r="AG1299" s="127"/>
      <c r="AH1299" s="127"/>
      <c r="AI1299" s="127"/>
      <c r="AJ1299" s="127"/>
      <c r="AK1299" s="127"/>
      <c r="AL1299" s="127"/>
      <c r="AM1299" s="127"/>
      <c r="AN1299" s="127"/>
      <c r="AO1299" s="127"/>
      <c r="AP1299" s="127"/>
      <c r="AR1299" s="113"/>
      <c r="AS1299" s="113"/>
      <c r="AT1299" s="113"/>
    </row>
    <row r="1300" spans="1:46" s="114" customFormat="1" x14ac:dyDescent="0.2">
      <c r="A1300" s="113"/>
      <c r="B1300" s="120"/>
      <c r="C1300" s="120"/>
      <c r="D1300" s="120"/>
      <c r="E1300" s="120"/>
      <c r="F1300" s="120"/>
      <c r="G1300" s="120"/>
      <c r="H1300" s="120"/>
      <c r="I1300" s="120"/>
      <c r="J1300" s="120"/>
      <c r="K1300" s="120"/>
      <c r="L1300" s="120"/>
      <c r="M1300" s="120"/>
      <c r="N1300" s="120"/>
      <c r="O1300" s="120"/>
      <c r="P1300" s="120"/>
      <c r="Q1300" s="120"/>
      <c r="R1300" s="120"/>
      <c r="S1300" s="120"/>
      <c r="T1300" s="120"/>
      <c r="U1300" s="120"/>
      <c r="V1300" s="120"/>
      <c r="W1300" s="120"/>
      <c r="X1300" s="120"/>
      <c r="Y1300" s="127"/>
      <c r="Z1300" s="127"/>
      <c r="AA1300" s="127"/>
      <c r="AB1300" s="127"/>
      <c r="AC1300" s="127"/>
      <c r="AD1300" s="127"/>
      <c r="AE1300" s="127"/>
      <c r="AF1300" s="127"/>
      <c r="AG1300" s="127"/>
      <c r="AH1300" s="127"/>
      <c r="AI1300" s="127"/>
      <c r="AJ1300" s="127"/>
      <c r="AK1300" s="127"/>
      <c r="AL1300" s="127"/>
      <c r="AM1300" s="127"/>
      <c r="AN1300" s="127"/>
      <c r="AO1300" s="127"/>
      <c r="AP1300" s="127"/>
      <c r="AR1300" s="113"/>
      <c r="AS1300" s="113"/>
      <c r="AT1300" s="113"/>
    </row>
    <row r="1301" spans="1:46" s="114" customFormat="1" x14ac:dyDescent="0.2">
      <c r="A1301" s="113"/>
      <c r="B1301" s="120"/>
      <c r="C1301" s="120"/>
      <c r="D1301" s="120"/>
      <c r="E1301" s="120"/>
      <c r="F1301" s="120"/>
      <c r="G1301" s="120"/>
      <c r="H1301" s="120"/>
      <c r="I1301" s="120"/>
      <c r="J1301" s="120"/>
      <c r="K1301" s="120"/>
      <c r="L1301" s="120"/>
      <c r="M1301" s="120"/>
      <c r="N1301" s="120"/>
      <c r="O1301" s="120"/>
      <c r="P1301" s="120"/>
      <c r="Q1301" s="120"/>
      <c r="R1301" s="120"/>
      <c r="S1301" s="120"/>
      <c r="T1301" s="120"/>
      <c r="U1301" s="120"/>
      <c r="V1301" s="120"/>
      <c r="W1301" s="120"/>
      <c r="X1301" s="120"/>
      <c r="Y1301" s="127"/>
      <c r="Z1301" s="127"/>
      <c r="AA1301" s="127"/>
      <c r="AB1301" s="127"/>
      <c r="AC1301" s="127"/>
      <c r="AD1301" s="127"/>
      <c r="AE1301" s="127"/>
      <c r="AF1301" s="127"/>
      <c r="AG1301" s="127"/>
      <c r="AH1301" s="127"/>
      <c r="AI1301" s="127"/>
      <c r="AJ1301" s="127"/>
      <c r="AK1301" s="127"/>
      <c r="AL1301" s="127"/>
      <c r="AM1301" s="127"/>
      <c r="AN1301" s="127"/>
      <c r="AO1301" s="127"/>
      <c r="AP1301" s="127"/>
      <c r="AR1301" s="113"/>
      <c r="AS1301" s="113"/>
      <c r="AT1301" s="113"/>
    </row>
    <row r="1302" spans="1:46" s="114" customFormat="1" x14ac:dyDescent="0.2">
      <c r="A1302" s="113"/>
      <c r="B1302" s="120"/>
      <c r="C1302" s="120"/>
      <c r="D1302" s="120"/>
      <c r="E1302" s="120"/>
      <c r="F1302" s="120"/>
      <c r="G1302" s="120"/>
      <c r="H1302" s="120"/>
      <c r="I1302" s="120"/>
      <c r="J1302" s="120"/>
      <c r="K1302" s="120"/>
      <c r="L1302" s="120"/>
      <c r="M1302" s="120"/>
      <c r="N1302" s="120"/>
      <c r="O1302" s="120"/>
      <c r="P1302" s="120"/>
      <c r="Q1302" s="120"/>
      <c r="R1302" s="120"/>
      <c r="S1302" s="120"/>
      <c r="T1302" s="120"/>
      <c r="U1302" s="120"/>
      <c r="V1302" s="120"/>
      <c r="W1302" s="120"/>
      <c r="X1302" s="120"/>
      <c r="Y1302" s="127"/>
      <c r="Z1302" s="127"/>
      <c r="AA1302" s="127"/>
      <c r="AB1302" s="127"/>
      <c r="AC1302" s="127"/>
      <c r="AD1302" s="127"/>
      <c r="AE1302" s="127"/>
      <c r="AF1302" s="127"/>
      <c r="AG1302" s="127"/>
      <c r="AH1302" s="127"/>
      <c r="AI1302" s="127"/>
      <c r="AJ1302" s="127"/>
      <c r="AK1302" s="127"/>
      <c r="AL1302" s="127"/>
      <c r="AM1302" s="127"/>
      <c r="AN1302" s="127"/>
      <c r="AO1302" s="127"/>
      <c r="AP1302" s="127"/>
      <c r="AR1302" s="113"/>
      <c r="AS1302" s="113"/>
      <c r="AT1302" s="113"/>
    </row>
    <row r="1303" spans="1:46" s="114" customFormat="1" x14ac:dyDescent="0.2">
      <c r="A1303" s="113"/>
      <c r="B1303" s="120"/>
      <c r="C1303" s="120"/>
      <c r="D1303" s="120"/>
      <c r="E1303" s="120"/>
      <c r="F1303" s="120"/>
      <c r="G1303" s="120"/>
      <c r="H1303" s="120"/>
      <c r="I1303" s="120"/>
      <c r="J1303" s="120"/>
      <c r="K1303" s="120"/>
      <c r="L1303" s="120"/>
      <c r="M1303" s="120"/>
      <c r="N1303" s="120"/>
      <c r="O1303" s="120"/>
      <c r="P1303" s="120"/>
      <c r="Q1303" s="120"/>
      <c r="R1303" s="120"/>
      <c r="S1303" s="120"/>
      <c r="T1303" s="120"/>
      <c r="U1303" s="120"/>
      <c r="V1303" s="120"/>
      <c r="W1303" s="120"/>
      <c r="X1303" s="120"/>
      <c r="Y1303" s="127"/>
      <c r="Z1303" s="127"/>
      <c r="AA1303" s="127"/>
      <c r="AB1303" s="127"/>
      <c r="AC1303" s="127"/>
      <c r="AD1303" s="127"/>
      <c r="AE1303" s="127"/>
      <c r="AF1303" s="127"/>
      <c r="AG1303" s="127"/>
      <c r="AH1303" s="127"/>
      <c r="AI1303" s="127"/>
      <c r="AJ1303" s="127"/>
      <c r="AK1303" s="127"/>
      <c r="AL1303" s="127"/>
      <c r="AM1303" s="127"/>
      <c r="AN1303" s="127"/>
      <c r="AO1303" s="127"/>
      <c r="AP1303" s="127"/>
      <c r="AR1303" s="113"/>
      <c r="AS1303" s="113"/>
      <c r="AT1303" s="113"/>
    </row>
    <row r="1304" spans="1:46" s="114" customFormat="1" x14ac:dyDescent="0.2">
      <c r="A1304" s="113"/>
      <c r="B1304" s="120"/>
      <c r="C1304" s="120"/>
      <c r="D1304" s="120"/>
      <c r="E1304" s="120"/>
      <c r="F1304" s="120"/>
      <c r="G1304" s="120"/>
      <c r="H1304" s="120"/>
      <c r="I1304" s="120"/>
      <c r="J1304" s="120"/>
      <c r="K1304" s="120"/>
      <c r="L1304" s="120"/>
      <c r="M1304" s="120"/>
      <c r="N1304" s="120"/>
      <c r="O1304" s="120"/>
      <c r="P1304" s="120"/>
      <c r="Q1304" s="120"/>
      <c r="R1304" s="120"/>
      <c r="S1304" s="120"/>
      <c r="T1304" s="120"/>
      <c r="U1304" s="120"/>
      <c r="V1304" s="120"/>
      <c r="W1304" s="120"/>
      <c r="X1304" s="120"/>
      <c r="Y1304" s="127"/>
      <c r="Z1304" s="127"/>
      <c r="AA1304" s="127"/>
      <c r="AB1304" s="127"/>
      <c r="AC1304" s="127"/>
      <c r="AD1304" s="127"/>
      <c r="AE1304" s="127"/>
      <c r="AF1304" s="127"/>
      <c r="AG1304" s="127"/>
      <c r="AH1304" s="127"/>
      <c r="AI1304" s="127"/>
      <c r="AJ1304" s="127"/>
      <c r="AK1304" s="127"/>
      <c r="AL1304" s="127"/>
      <c r="AM1304" s="127"/>
      <c r="AN1304" s="127"/>
      <c r="AO1304" s="127"/>
      <c r="AP1304" s="127"/>
      <c r="AR1304" s="113"/>
      <c r="AS1304" s="113"/>
      <c r="AT1304" s="113"/>
    </row>
    <row r="1305" spans="1:46" s="114" customFormat="1" x14ac:dyDescent="0.2">
      <c r="A1305" s="113"/>
      <c r="B1305" s="120"/>
      <c r="C1305" s="120"/>
      <c r="D1305" s="120"/>
      <c r="E1305" s="120"/>
      <c r="F1305" s="120"/>
      <c r="G1305" s="120"/>
      <c r="H1305" s="120"/>
      <c r="I1305" s="120"/>
      <c r="J1305" s="120"/>
      <c r="K1305" s="120"/>
      <c r="L1305" s="120"/>
      <c r="M1305" s="120"/>
      <c r="N1305" s="120"/>
      <c r="O1305" s="120"/>
      <c r="P1305" s="120"/>
      <c r="Q1305" s="120"/>
      <c r="R1305" s="120"/>
      <c r="S1305" s="120"/>
      <c r="T1305" s="120"/>
      <c r="U1305" s="120"/>
      <c r="V1305" s="120"/>
      <c r="W1305" s="120"/>
      <c r="X1305" s="120"/>
      <c r="Y1305" s="127"/>
      <c r="Z1305" s="127"/>
      <c r="AA1305" s="127"/>
      <c r="AB1305" s="127"/>
      <c r="AC1305" s="127"/>
      <c r="AD1305" s="127"/>
      <c r="AE1305" s="127"/>
      <c r="AF1305" s="127"/>
      <c r="AG1305" s="127"/>
      <c r="AH1305" s="127"/>
      <c r="AI1305" s="127"/>
      <c r="AJ1305" s="127"/>
      <c r="AK1305" s="127"/>
      <c r="AL1305" s="127"/>
      <c r="AM1305" s="127"/>
      <c r="AN1305" s="127"/>
      <c r="AO1305" s="127"/>
      <c r="AP1305" s="127"/>
      <c r="AR1305" s="113"/>
      <c r="AS1305" s="113"/>
      <c r="AT1305" s="113"/>
    </row>
    <row r="1306" spans="1:46" s="114" customFormat="1" x14ac:dyDescent="0.2">
      <c r="A1306" s="113"/>
      <c r="B1306" s="120"/>
      <c r="C1306" s="120"/>
      <c r="D1306" s="120"/>
      <c r="E1306" s="120"/>
      <c r="F1306" s="120"/>
      <c r="G1306" s="120"/>
      <c r="H1306" s="120"/>
      <c r="I1306" s="120"/>
      <c r="J1306" s="120"/>
      <c r="K1306" s="120"/>
      <c r="L1306" s="120"/>
      <c r="M1306" s="120"/>
      <c r="N1306" s="120"/>
      <c r="O1306" s="120"/>
      <c r="P1306" s="120"/>
      <c r="Q1306" s="120"/>
      <c r="R1306" s="120"/>
      <c r="S1306" s="120"/>
      <c r="T1306" s="120"/>
      <c r="U1306" s="120"/>
      <c r="V1306" s="120"/>
      <c r="W1306" s="120"/>
      <c r="X1306" s="120"/>
      <c r="Y1306" s="127"/>
      <c r="Z1306" s="127"/>
      <c r="AA1306" s="127"/>
      <c r="AB1306" s="127"/>
      <c r="AC1306" s="127"/>
      <c r="AD1306" s="127"/>
      <c r="AE1306" s="127"/>
      <c r="AF1306" s="127"/>
      <c r="AG1306" s="127"/>
      <c r="AH1306" s="127"/>
      <c r="AI1306" s="127"/>
      <c r="AJ1306" s="127"/>
      <c r="AK1306" s="127"/>
      <c r="AL1306" s="127"/>
      <c r="AM1306" s="127"/>
      <c r="AN1306" s="127"/>
      <c r="AO1306" s="127"/>
      <c r="AP1306" s="127"/>
      <c r="AR1306" s="113"/>
      <c r="AS1306" s="113"/>
      <c r="AT1306" s="113"/>
    </row>
    <row r="1307" spans="1:46" s="114" customFormat="1" x14ac:dyDescent="0.2">
      <c r="A1307" s="113"/>
      <c r="B1307" s="120"/>
      <c r="C1307" s="120"/>
      <c r="D1307" s="120"/>
      <c r="E1307" s="120"/>
      <c r="F1307" s="120"/>
      <c r="G1307" s="120"/>
      <c r="H1307" s="120"/>
      <c r="I1307" s="120"/>
      <c r="J1307" s="120"/>
      <c r="K1307" s="120"/>
      <c r="L1307" s="120"/>
      <c r="M1307" s="120"/>
      <c r="N1307" s="120"/>
      <c r="O1307" s="120"/>
      <c r="P1307" s="120"/>
      <c r="Q1307" s="120"/>
      <c r="R1307" s="120"/>
      <c r="S1307" s="120"/>
      <c r="T1307" s="120"/>
      <c r="U1307" s="120"/>
      <c r="V1307" s="120"/>
      <c r="W1307" s="120"/>
      <c r="X1307" s="120"/>
      <c r="Y1307" s="127"/>
      <c r="Z1307" s="127"/>
      <c r="AA1307" s="127"/>
      <c r="AB1307" s="127"/>
      <c r="AC1307" s="127"/>
      <c r="AD1307" s="127"/>
      <c r="AE1307" s="127"/>
      <c r="AF1307" s="127"/>
      <c r="AG1307" s="127"/>
      <c r="AH1307" s="127"/>
      <c r="AI1307" s="127"/>
      <c r="AJ1307" s="127"/>
      <c r="AK1307" s="127"/>
      <c r="AL1307" s="127"/>
      <c r="AM1307" s="127"/>
      <c r="AN1307" s="127"/>
      <c r="AO1307" s="127"/>
      <c r="AP1307" s="127"/>
      <c r="AR1307" s="113"/>
      <c r="AS1307" s="113"/>
      <c r="AT1307" s="113"/>
    </row>
    <row r="1308" spans="1:46" s="114" customFormat="1" x14ac:dyDescent="0.2">
      <c r="A1308" s="113"/>
      <c r="B1308" s="120"/>
      <c r="C1308" s="120"/>
      <c r="D1308" s="120"/>
      <c r="E1308" s="120"/>
      <c r="F1308" s="120"/>
      <c r="G1308" s="120"/>
      <c r="H1308" s="120"/>
      <c r="I1308" s="120"/>
      <c r="J1308" s="120"/>
      <c r="K1308" s="120"/>
      <c r="L1308" s="120"/>
      <c r="M1308" s="120"/>
      <c r="N1308" s="120"/>
      <c r="O1308" s="120"/>
      <c r="P1308" s="120"/>
      <c r="Q1308" s="120"/>
      <c r="R1308" s="120"/>
      <c r="S1308" s="120"/>
      <c r="T1308" s="120"/>
      <c r="U1308" s="120"/>
      <c r="V1308" s="120"/>
      <c r="W1308" s="120"/>
      <c r="X1308" s="120"/>
      <c r="Y1308" s="127"/>
      <c r="Z1308" s="127"/>
      <c r="AA1308" s="127"/>
      <c r="AB1308" s="127"/>
      <c r="AC1308" s="127"/>
      <c r="AD1308" s="127"/>
      <c r="AE1308" s="127"/>
      <c r="AF1308" s="127"/>
      <c r="AG1308" s="127"/>
      <c r="AH1308" s="127"/>
      <c r="AI1308" s="127"/>
      <c r="AJ1308" s="127"/>
      <c r="AK1308" s="127"/>
      <c r="AL1308" s="127"/>
      <c r="AM1308" s="127"/>
      <c r="AN1308" s="127"/>
      <c r="AO1308" s="127"/>
      <c r="AP1308" s="127"/>
      <c r="AR1308" s="113"/>
      <c r="AS1308" s="113"/>
      <c r="AT1308" s="113"/>
    </row>
    <row r="1309" spans="1:46" s="114" customFormat="1" x14ac:dyDescent="0.2">
      <c r="A1309" s="113"/>
      <c r="B1309" s="120"/>
      <c r="C1309" s="120"/>
      <c r="D1309" s="120"/>
      <c r="E1309" s="120"/>
      <c r="F1309" s="120"/>
      <c r="G1309" s="120"/>
      <c r="H1309" s="120"/>
      <c r="I1309" s="120"/>
      <c r="J1309" s="120"/>
      <c r="K1309" s="120"/>
      <c r="L1309" s="120"/>
      <c r="M1309" s="120"/>
      <c r="N1309" s="120"/>
      <c r="O1309" s="120"/>
      <c r="P1309" s="120"/>
      <c r="Q1309" s="120"/>
      <c r="R1309" s="120"/>
      <c r="S1309" s="120"/>
      <c r="T1309" s="120"/>
      <c r="U1309" s="120"/>
      <c r="V1309" s="120"/>
      <c r="W1309" s="120"/>
      <c r="X1309" s="120"/>
      <c r="Y1309" s="127"/>
      <c r="Z1309" s="127"/>
      <c r="AA1309" s="127"/>
      <c r="AB1309" s="127"/>
      <c r="AC1309" s="127"/>
      <c r="AD1309" s="127"/>
      <c r="AE1309" s="127"/>
      <c r="AF1309" s="127"/>
      <c r="AG1309" s="127"/>
      <c r="AH1309" s="127"/>
      <c r="AI1309" s="127"/>
      <c r="AJ1309" s="127"/>
      <c r="AK1309" s="127"/>
      <c r="AL1309" s="127"/>
      <c r="AM1309" s="127"/>
      <c r="AN1309" s="127"/>
      <c r="AO1309" s="127"/>
      <c r="AP1309" s="127"/>
      <c r="AR1309" s="113"/>
      <c r="AS1309" s="113"/>
      <c r="AT1309" s="113"/>
    </row>
    <row r="1310" spans="1:46" s="114" customFormat="1" x14ac:dyDescent="0.2">
      <c r="A1310" s="113"/>
      <c r="B1310" s="120"/>
      <c r="C1310" s="120"/>
      <c r="D1310" s="120"/>
      <c r="E1310" s="120"/>
      <c r="F1310" s="120"/>
      <c r="G1310" s="120"/>
      <c r="H1310" s="120"/>
      <c r="I1310" s="120"/>
      <c r="J1310" s="120"/>
      <c r="K1310" s="120"/>
      <c r="L1310" s="120"/>
      <c r="M1310" s="120"/>
      <c r="N1310" s="120"/>
      <c r="O1310" s="120"/>
      <c r="P1310" s="120"/>
      <c r="Q1310" s="120"/>
      <c r="R1310" s="120"/>
      <c r="S1310" s="120"/>
      <c r="T1310" s="120"/>
      <c r="U1310" s="120"/>
      <c r="V1310" s="120"/>
      <c r="W1310" s="120"/>
      <c r="X1310" s="120"/>
      <c r="Y1310" s="127"/>
      <c r="Z1310" s="127"/>
      <c r="AA1310" s="127"/>
      <c r="AB1310" s="127"/>
      <c r="AC1310" s="127"/>
      <c r="AD1310" s="127"/>
      <c r="AE1310" s="127"/>
      <c r="AF1310" s="127"/>
      <c r="AG1310" s="127"/>
      <c r="AH1310" s="127"/>
      <c r="AI1310" s="127"/>
      <c r="AJ1310" s="127"/>
      <c r="AK1310" s="127"/>
      <c r="AL1310" s="127"/>
      <c r="AM1310" s="127"/>
      <c r="AN1310" s="127"/>
      <c r="AO1310" s="127"/>
      <c r="AP1310" s="127"/>
      <c r="AR1310" s="113"/>
      <c r="AS1310" s="113"/>
      <c r="AT1310" s="113"/>
    </row>
    <row r="1311" spans="1:46" s="114" customFormat="1" x14ac:dyDescent="0.2">
      <c r="A1311" s="113"/>
      <c r="B1311" s="120"/>
      <c r="C1311" s="120"/>
      <c r="D1311" s="120"/>
      <c r="E1311" s="120"/>
      <c r="F1311" s="120"/>
      <c r="G1311" s="120"/>
      <c r="H1311" s="120"/>
      <c r="I1311" s="120"/>
      <c r="J1311" s="120"/>
      <c r="K1311" s="120"/>
      <c r="L1311" s="120"/>
      <c r="M1311" s="120"/>
      <c r="N1311" s="120"/>
      <c r="O1311" s="120"/>
      <c r="P1311" s="120"/>
      <c r="Q1311" s="120"/>
      <c r="R1311" s="120"/>
      <c r="S1311" s="120"/>
      <c r="T1311" s="120"/>
      <c r="U1311" s="120"/>
      <c r="V1311" s="120"/>
      <c r="W1311" s="120"/>
      <c r="X1311" s="120"/>
      <c r="Y1311" s="127"/>
      <c r="Z1311" s="127"/>
      <c r="AA1311" s="127"/>
      <c r="AB1311" s="127"/>
      <c r="AC1311" s="127"/>
      <c r="AD1311" s="127"/>
      <c r="AE1311" s="127"/>
      <c r="AF1311" s="127"/>
      <c r="AG1311" s="127"/>
      <c r="AH1311" s="127"/>
      <c r="AI1311" s="127"/>
      <c r="AJ1311" s="127"/>
      <c r="AK1311" s="127"/>
      <c r="AL1311" s="127"/>
      <c r="AM1311" s="127"/>
      <c r="AN1311" s="127"/>
      <c r="AO1311" s="127"/>
      <c r="AP1311" s="127"/>
      <c r="AR1311" s="113"/>
      <c r="AS1311" s="113"/>
      <c r="AT1311" s="113"/>
    </row>
    <row r="1312" spans="1:46" s="114" customFormat="1" x14ac:dyDescent="0.2">
      <c r="A1312" s="113"/>
      <c r="B1312" s="120"/>
      <c r="C1312" s="120"/>
      <c r="D1312" s="120"/>
      <c r="E1312" s="120"/>
      <c r="F1312" s="120"/>
      <c r="G1312" s="120"/>
      <c r="H1312" s="120"/>
      <c r="I1312" s="120"/>
      <c r="J1312" s="120"/>
      <c r="K1312" s="120"/>
      <c r="L1312" s="120"/>
      <c r="M1312" s="120"/>
      <c r="N1312" s="120"/>
      <c r="O1312" s="120"/>
      <c r="P1312" s="120"/>
      <c r="Q1312" s="120"/>
      <c r="R1312" s="120"/>
      <c r="S1312" s="120"/>
      <c r="T1312" s="120"/>
      <c r="U1312" s="120"/>
      <c r="V1312" s="120"/>
      <c r="W1312" s="120"/>
      <c r="X1312" s="120"/>
      <c r="Y1312" s="127"/>
      <c r="Z1312" s="127"/>
      <c r="AA1312" s="127"/>
      <c r="AB1312" s="127"/>
      <c r="AC1312" s="127"/>
      <c r="AD1312" s="127"/>
      <c r="AE1312" s="127"/>
      <c r="AF1312" s="127"/>
      <c r="AG1312" s="127"/>
      <c r="AH1312" s="127"/>
      <c r="AI1312" s="127"/>
      <c r="AJ1312" s="127"/>
      <c r="AK1312" s="127"/>
      <c r="AL1312" s="127"/>
      <c r="AM1312" s="127"/>
      <c r="AN1312" s="127"/>
      <c r="AO1312" s="127"/>
      <c r="AP1312" s="127"/>
      <c r="AR1312" s="113"/>
      <c r="AS1312" s="113"/>
      <c r="AT1312" s="113"/>
    </row>
    <row r="1313" spans="1:46" s="114" customFormat="1" x14ac:dyDescent="0.2">
      <c r="A1313" s="113"/>
      <c r="B1313" s="120"/>
      <c r="C1313" s="120"/>
      <c r="D1313" s="120"/>
      <c r="E1313" s="120"/>
      <c r="F1313" s="120"/>
      <c r="G1313" s="120"/>
      <c r="H1313" s="120"/>
      <c r="I1313" s="120"/>
      <c r="J1313" s="120"/>
      <c r="K1313" s="120"/>
      <c r="L1313" s="120"/>
      <c r="M1313" s="120"/>
      <c r="N1313" s="120"/>
      <c r="O1313" s="120"/>
      <c r="P1313" s="120"/>
      <c r="Q1313" s="120"/>
      <c r="R1313" s="120"/>
      <c r="S1313" s="120"/>
      <c r="T1313" s="120"/>
      <c r="U1313" s="120"/>
      <c r="V1313" s="120"/>
      <c r="W1313" s="120"/>
      <c r="X1313" s="120"/>
      <c r="Y1313" s="127"/>
      <c r="Z1313" s="127"/>
      <c r="AA1313" s="127"/>
      <c r="AB1313" s="127"/>
      <c r="AC1313" s="127"/>
      <c r="AD1313" s="127"/>
      <c r="AE1313" s="127"/>
      <c r="AF1313" s="127"/>
      <c r="AG1313" s="127"/>
      <c r="AH1313" s="127"/>
      <c r="AI1313" s="127"/>
      <c r="AJ1313" s="127"/>
      <c r="AK1313" s="127"/>
      <c r="AL1313" s="127"/>
      <c r="AM1313" s="127"/>
      <c r="AN1313" s="127"/>
      <c r="AO1313" s="127"/>
      <c r="AP1313" s="127"/>
      <c r="AR1313" s="113"/>
      <c r="AS1313" s="113"/>
      <c r="AT1313" s="113"/>
    </row>
    <row r="1314" spans="1:46" s="114" customFormat="1" x14ac:dyDescent="0.2">
      <c r="A1314" s="113"/>
      <c r="B1314" s="120"/>
      <c r="C1314" s="120"/>
      <c r="D1314" s="120"/>
      <c r="E1314" s="120"/>
      <c r="F1314" s="120"/>
      <c r="G1314" s="120"/>
      <c r="H1314" s="120"/>
      <c r="I1314" s="120"/>
      <c r="J1314" s="120"/>
      <c r="K1314" s="120"/>
      <c r="L1314" s="120"/>
      <c r="M1314" s="120"/>
      <c r="N1314" s="120"/>
      <c r="O1314" s="120"/>
      <c r="P1314" s="120"/>
      <c r="Q1314" s="120"/>
      <c r="R1314" s="120"/>
      <c r="S1314" s="120"/>
      <c r="T1314" s="120"/>
      <c r="U1314" s="120"/>
      <c r="V1314" s="120"/>
      <c r="W1314" s="120"/>
      <c r="X1314" s="120"/>
      <c r="Y1314" s="127"/>
      <c r="Z1314" s="127"/>
      <c r="AA1314" s="127"/>
      <c r="AB1314" s="127"/>
      <c r="AC1314" s="127"/>
      <c r="AD1314" s="127"/>
      <c r="AE1314" s="127"/>
      <c r="AF1314" s="127"/>
      <c r="AG1314" s="127"/>
      <c r="AH1314" s="127"/>
      <c r="AI1314" s="127"/>
      <c r="AJ1314" s="127"/>
      <c r="AK1314" s="127"/>
      <c r="AL1314" s="127"/>
      <c r="AM1314" s="127"/>
      <c r="AN1314" s="127"/>
      <c r="AO1314" s="127"/>
      <c r="AP1314" s="127"/>
      <c r="AR1314" s="113"/>
      <c r="AS1314" s="113"/>
      <c r="AT1314" s="113"/>
    </row>
    <row r="1315" spans="1:46" s="114" customFormat="1" x14ac:dyDescent="0.2">
      <c r="A1315" s="113"/>
      <c r="B1315" s="120"/>
      <c r="C1315" s="120"/>
      <c r="D1315" s="120"/>
      <c r="E1315" s="120"/>
      <c r="F1315" s="120"/>
      <c r="G1315" s="120"/>
      <c r="H1315" s="120"/>
      <c r="I1315" s="120"/>
      <c r="J1315" s="120"/>
      <c r="K1315" s="120"/>
      <c r="L1315" s="120"/>
      <c r="M1315" s="120"/>
      <c r="N1315" s="120"/>
      <c r="O1315" s="120"/>
      <c r="P1315" s="120"/>
      <c r="Q1315" s="120"/>
      <c r="R1315" s="120"/>
      <c r="S1315" s="120"/>
      <c r="T1315" s="120"/>
      <c r="U1315" s="120"/>
      <c r="V1315" s="120"/>
      <c r="W1315" s="120"/>
      <c r="X1315" s="120"/>
      <c r="Y1315" s="127"/>
      <c r="Z1315" s="127"/>
      <c r="AA1315" s="127"/>
      <c r="AB1315" s="127"/>
      <c r="AC1315" s="127"/>
      <c r="AD1315" s="127"/>
      <c r="AE1315" s="127"/>
      <c r="AF1315" s="127"/>
      <c r="AG1315" s="127"/>
      <c r="AH1315" s="127"/>
      <c r="AI1315" s="127"/>
      <c r="AJ1315" s="127"/>
      <c r="AK1315" s="127"/>
      <c r="AL1315" s="127"/>
      <c r="AM1315" s="127"/>
      <c r="AN1315" s="127"/>
      <c r="AO1315" s="127"/>
      <c r="AP1315" s="127"/>
      <c r="AR1315" s="113"/>
      <c r="AS1315" s="113"/>
      <c r="AT1315" s="113"/>
    </row>
    <row r="1316" spans="1:46" s="114" customFormat="1" x14ac:dyDescent="0.2">
      <c r="A1316" s="113"/>
      <c r="B1316" s="120"/>
      <c r="C1316" s="120"/>
      <c r="D1316" s="120"/>
      <c r="E1316" s="120"/>
      <c r="F1316" s="120"/>
      <c r="G1316" s="120"/>
      <c r="H1316" s="120"/>
      <c r="I1316" s="120"/>
      <c r="J1316" s="120"/>
      <c r="K1316" s="120"/>
      <c r="L1316" s="120"/>
      <c r="M1316" s="120"/>
      <c r="N1316" s="120"/>
      <c r="O1316" s="120"/>
      <c r="P1316" s="120"/>
      <c r="Q1316" s="120"/>
      <c r="R1316" s="120"/>
      <c r="S1316" s="120"/>
      <c r="T1316" s="120"/>
      <c r="U1316" s="120"/>
      <c r="V1316" s="120"/>
      <c r="W1316" s="120"/>
      <c r="X1316" s="120"/>
      <c r="Y1316" s="127"/>
      <c r="Z1316" s="127"/>
      <c r="AA1316" s="127"/>
      <c r="AB1316" s="127"/>
      <c r="AC1316" s="127"/>
      <c r="AD1316" s="127"/>
      <c r="AE1316" s="127"/>
      <c r="AF1316" s="127"/>
      <c r="AG1316" s="127"/>
      <c r="AH1316" s="127"/>
      <c r="AI1316" s="127"/>
      <c r="AJ1316" s="127"/>
      <c r="AK1316" s="127"/>
      <c r="AL1316" s="127"/>
      <c r="AM1316" s="127"/>
      <c r="AN1316" s="127"/>
      <c r="AO1316" s="127"/>
      <c r="AP1316" s="127"/>
      <c r="AR1316" s="113"/>
      <c r="AS1316" s="113"/>
      <c r="AT1316" s="113"/>
    </row>
    <row r="1317" spans="1:46" s="114" customFormat="1" x14ac:dyDescent="0.2">
      <c r="A1317" s="113"/>
      <c r="B1317" s="120"/>
      <c r="C1317" s="120"/>
      <c r="D1317" s="120"/>
      <c r="E1317" s="120"/>
      <c r="F1317" s="120"/>
      <c r="G1317" s="120"/>
      <c r="H1317" s="120"/>
      <c r="I1317" s="120"/>
      <c r="J1317" s="120"/>
      <c r="K1317" s="120"/>
      <c r="L1317" s="120"/>
      <c r="M1317" s="120"/>
      <c r="N1317" s="120"/>
      <c r="O1317" s="120"/>
      <c r="P1317" s="120"/>
      <c r="Q1317" s="120"/>
      <c r="R1317" s="120"/>
      <c r="S1317" s="120"/>
      <c r="T1317" s="120"/>
      <c r="U1317" s="120"/>
      <c r="V1317" s="120"/>
      <c r="W1317" s="120"/>
      <c r="X1317" s="120"/>
      <c r="Y1317" s="127"/>
      <c r="Z1317" s="127"/>
      <c r="AA1317" s="127"/>
      <c r="AB1317" s="127"/>
      <c r="AC1317" s="127"/>
      <c r="AD1317" s="127"/>
      <c r="AE1317" s="127"/>
      <c r="AF1317" s="127"/>
      <c r="AG1317" s="127"/>
      <c r="AH1317" s="127"/>
      <c r="AI1317" s="127"/>
      <c r="AJ1317" s="127"/>
      <c r="AK1317" s="127"/>
      <c r="AL1317" s="127"/>
      <c r="AM1317" s="127"/>
      <c r="AN1317" s="127"/>
      <c r="AO1317" s="127"/>
      <c r="AP1317" s="127"/>
      <c r="AR1317" s="113"/>
      <c r="AS1317" s="113"/>
      <c r="AT1317" s="113"/>
    </row>
    <row r="1318" spans="1:46" s="114" customFormat="1" x14ac:dyDescent="0.2">
      <c r="A1318" s="113"/>
      <c r="B1318" s="120"/>
      <c r="C1318" s="120"/>
      <c r="D1318" s="120"/>
      <c r="E1318" s="120"/>
      <c r="F1318" s="120"/>
      <c r="G1318" s="120"/>
      <c r="H1318" s="120"/>
      <c r="I1318" s="120"/>
      <c r="J1318" s="120"/>
      <c r="K1318" s="120"/>
      <c r="L1318" s="120"/>
      <c r="M1318" s="120"/>
      <c r="N1318" s="120"/>
      <c r="O1318" s="120"/>
      <c r="P1318" s="120"/>
      <c r="Q1318" s="120"/>
      <c r="R1318" s="120"/>
      <c r="S1318" s="120"/>
      <c r="T1318" s="120"/>
      <c r="U1318" s="120"/>
      <c r="V1318" s="120"/>
      <c r="W1318" s="120"/>
      <c r="X1318" s="120"/>
      <c r="Y1318" s="127"/>
      <c r="Z1318" s="127"/>
      <c r="AA1318" s="127"/>
      <c r="AB1318" s="127"/>
      <c r="AC1318" s="127"/>
      <c r="AD1318" s="127"/>
      <c r="AE1318" s="127"/>
      <c r="AF1318" s="127"/>
      <c r="AG1318" s="127"/>
      <c r="AH1318" s="127"/>
      <c r="AI1318" s="127"/>
      <c r="AJ1318" s="127"/>
      <c r="AK1318" s="127"/>
      <c r="AL1318" s="127"/>
      <c r="AM1318" s="127"/>
      <c r="AN1318" s="127"/>
      <c r="AO1318" s="127"/>
      <c r="AP1318" s="127"/>
      <c r="AR1318" s="113"/>
      <c r="AS1318" s="113"/>
      <c r="AT1318" s="113"/>
    </row>
    <row r="1319" spans="1:46" s="114" customFormat="1" x14ac:dyDescent="0.2">
      <c r="A1319" s="113"/>
      <c r="B1319" s="120"/>
      <c r="C1319" s="120"/>
      <c r="D1319" s="120"/>
      <c r="E1319" s="120"/>
      <c r="F1319" s="120"/>
      <c r="G1319" s="120"/>
      <c r="H1319" s="120"/>
      <c r="I1319" s="120"/>
      <c r="J1319" s="120"/>
      <c r="K1319" s="120"/>
      <c r="L1319" s="120"/>
      <c r="M1319" s="120"/>
      <c r="N1319" s="120"/>
      <c r="O1319" s="120"/>
      <c r="P1319" s="120"/>
      <c r="Q1319" s="120"/>
      <c r="R1319" s="120"/>
      <c r="S1319" s="120"/>
      <c r="T1319" s="120"/>
      <c r="U1319" s="120"/>
      <c r="V1319" s="120"/>
      <c r="W1319" s="120"/>
      <c r="X1319" s="120"/>
      <c r="Y1319" s="127"/>
      <c r="Z1319" s="127"/>
      <c r="AA1319" s="127"/>
      <c r="AB1319" s="127"/>
      <c r="AC1319" s="127"/>
      <c r="AD1319" s="127"/>
      <c r="AE1319" s="127"/>
      <c r="AF1319" s="127"/>
      <c r="AG1319" s="127"/>
      <c r="AH1319" s="127"/>
      <c r="AI1319" s="127"/>
      <c r="AJ1319" s="127"/>
      <c r="AK1319" s="127"/>
      <c r="AL1319" s="127"/>
      <c r="AM1319" s="127"/>
      <c r="AN1319" s="127"/>
      <c r="AO1319" s="127"/>
      <c r="AP1319" s="127"/>
      <c r="AR1319" s="113"/>
      <c r="AS1319" s="113"/>
      <c r="AT1319" s="113"/>
    </row>
    <row r="1320" spans="1:46" s="114" customFormat="1" x14ac:dyDescent="0.2">
      <c r="A1320" s="113"/>
      <c r="B1320" s="120"/>
      <c r="C1320" s="120"/>
      <c r="D1320" s="120"/>
      <c r="E1320" s="120"/>
      <c r="F1320" s="120"/>
      <c r="G1320" s="120"/>
      <c r="H1320" s="120"/>
      <c r="I1320" s="120"/>
      <c r="J1320" s="120"/>
      <c r="K1320" s="120"/>
      <c r="L1320" s="120"/>
      <c r="M1320" s="120"/>
      <c r="N1320" s="120"/>
      <c r="O1320" s="120"/>
      <c r="P1320" s="120"/>
      <c r="Q1320" s="120"/>
      <c r="R1320" s="120"/>
      <c r="S1320" s="120"/>
      <c r="T1320" s="120"/>
      <c r="U1320" s="120"/>
      <c r="V1320" s="120"/>
      <c r="W1320" s="120"/>
      <c r="X1320" s="120"/>
      <c r="Y1320" s="127"/>
      <c r="Z1320" s="127"/>
      <c r="AA1320" s="127"/>
      <c r="AB1320" s="127"/>
      <c r="AC1320" s="127"/>
      <c r="AD1320" s="127"/>
      <c r="AE1320" s="127"/>
      <c r="AF1320" s="127"/>
      <c r="AG1320" s="127"/>
      <c r="AH1320" s="127"/>
      <c r="AI1320" s="127"/>
      <c r="AJ1320" s="127"/>
      <c r="AK1320" s="127"/>
      <c r="AL1320" s="127"/>
      <c r="AM1320" s="127"/>
      <c r="AN1320" s="127"/>
      <c r="AO1320" s="127"/>
      <c r="AP1320" s="127"/>
      <c r="AR1320" s="113"/>
      <c r="AS1320" s="113"/>
      <c r="AT1320" s="113"/>
    </row>
    <row r="1321" spans="1:46" s="114" customFormat="1" x14ac:dyDescent="0.2">
      <c r="A1321" s="113"/>
      <c r="B1321" s="120"/>
      <c r="C1321" s="120"/>
      <c r="D1321" s="120"/>
      <c r="E1321" s="120"/>
      <c r="F1321" s="120"/>
      <c r="G1321" s="120"/>
      <c r="H1321" s="120"/>
      <c r="I1321" s="120"/>
      <c r="J1321" s="120"/>
      <c r="K1321" s="120"/>
      <c r="L1321" s="120"/>
      <c r="M1321" s="120"/>
      <c r="N1321" s="120"/>
      <c r="O1321" s="120"/>
      <c r="P1321" s="120"/>
      <c r="Q1321" s="120"/>
      <c r="R1321" s="120"/>
      <c r="S1321" s="120"/>
      <c r="T1321" s="120"/>
      <c r="U1321" s="120"/>
      <c r="V1321" s="120"/>
      <c r="W1321" s="120"/>
      <c r="X1321" s="120"/>
      <c r="Y1321" s="127"/>
      <c r="Z1321" s="127"/>
      <c r="AA1321" s="127"/>
      <c r="AB1321" s="127"/>
      <c r="AC1321" s="127"/>
      <c r="AD1321" s="127"/>
      <c r="AE1321" s="127"/>
      <c r="AF1321" s="127"/>
      <c r="AG1321" s="127"/>
      <c r="AH1321" s="127"/>
      <c r="AI1321" s="127"/>
      <c r="AJ1321" s="127"/>
      <c r="AK1321" s="127"/>
      <c r="AL1321" s="127"/>
      <c r="AM1321" s="127"/>
      <c r="AN1321" s="127"/>
      <c r="AO1321" s="127"/>
      <c r="AP1321" s="127"/>
      <c r="AR1321" s="113"/>
      <c r="AS1321" s="113"/>
      <c r="AT1321" s="113"/>
    </row>
    <row r="1322" spans="1:46" s="114" customFormat="1" x14ac:dyDescent="0.2">
      <c r="A1322" s="113"/>
      <c r="B1322" s="120"/>
      <c r="C1322" s="120"/>
      <c r="D1322" s="120"/>
      <c r="E1322" s="120"/>
      <c r="F1322" s="120"/>
      <c r="G1322" s="120"/>
      <c r="H1322" s="120"/>
      <c r="I1322" s="120"/>
      <c r="J1322" s="120"/>
      <c r="K1322" s="120"/>
      <c r="L1322" s="120"/>
      <c r="M1322" s="120"/>
      <c r="N1322" s="120"/>
      <c r="O1322" s="120"/>
      <c r="P1322" s="120"/>
      <c r="Q1322" s="120"/>
      <c r="R1322" s="120"/>
      <c r="S1322" s="120"/>
      <c r="T1322" s="120"/>
      <c r="U1322" s="120"/>
      <c r="V1322" s="120"/>
      <c r="W1322" s="120"/>
      <c r="X1322" s="120"/>
      <c r="Y1322" s="127"/>
      <c r="Z1322" s="127"/>
      <c r="AA1322" s="127"/>
      <c r="AB1322" s="127"/>
      <c r="AC1322" s="127"/>
      <c r="AD1322" s="127"/>
      <c r="AE1322" s="127"/>
      <c r="AF1322" s="127"/>
      <c r="AG1322" s="127"/>
      <c r="AH1322" s="127"/>
      <c r="AI1322" s="127"/>
      <c r="AJ1322" s="127"/>
      <c r="AK1322" s="127"/>
      <c r="AL1322" s="127"/>
      <c r="AM1322" s="127"/>
      <c r="AN1322" s="127"/>
      <c r="AO1322" s="127"/>
      <c r="AP1322" s="127"/>
      <c r="AR1322" s="113"/>
      <c r="AS1322" s="113"/>
      <c r="AT1322" s="113"/>
    </row>
    <row r="1323" spans="1:46" s="114" customFormat="1" x14ac:dyDescent="0.2">
      <c r="A1323" s="113"/>
      <c r="B1323" s="120"/>
      <c r="C1323" s="120"/>
      <c r="D1323" s="120"/>
      <c r="E1323" s="120"/>
      <c r="F1323" s="120"/>
      <c r="G1323" s="120"/>
      <c r="H1323" s="120"/>
      <c r="I1323" s="120"/>
      <c r="J1323" s="120"/>
      <c r="K1323" s="120"/>
      <c r="L1323" s="120"/>
      <c r="M1323" s="120"/>
      <c r="N1323" s="120"/>
      <c r="O1323" s="120"/>
      <c r="P1323" s="120"/>
      <c r="Q1323" s="120"/>
      <c r="R1323" s="120"/>
      <c r="S1323" s="120"/>
      <c r="T1323" s="120"/>
      <c r="U1323" s="120"/>
      <c r="V1323" s="120"/>
      <c r="W1323" s="120"/>
      <c r="X1323" s="120"/>
      <c r="Y1323" s="127"/>
      <c r="Z1323" s="127"/>
      <c r="AA1323" s="127"/>
      <c r="AB1323" s="127"/>
      <c r="AC1323" s="127"/>
      <c r="AD1323" s="127"/>
      <c r="AE1323" s="127"/>
      <c r="AF1323" s="127"/>
      <c r="AG1323" s="127"/>
      <c r="AH1323" s="127"/>
      <c r="AI1323" s="127"/>
      <c r="AJ1323" s="127"/>
      <c r="AK1323" s="127"/>
      <c r="AL1323" s="127"/>
      <c r="AM1323" s="127"/>
      <c r="AN1323" s="127"/>
      <c r="AO1323" s="127"/>
      <c r="AP1323" s="127"/>
      <c r="AR1323" s="113"/>
      <c r="AS1323" s="113"/>
      <c r="AT1323" s="113"/>
    </row>
    <row r="1324" spans="1:46" s="114" customFormat="1" x14ac:dyDescent="0.2">
      <c r="A1324" s="113"/>
      <c r="B1324" s="120"/>
      <c r="C1324" s="120"/>
      <c r="D1324" s="120"/>
      <c r="E1324" s="120"/>
      <c r="F1324" s="120"/>
      <c r="G1324" s="120"/>
      <c r="H1324" s="120"/>
      <c r="I1324" s="120"/>
      <c r="J1324" s="120"/>
      <c r="K1324" s="120"/>
      <c r="L1324" s="120"/>
      <c r="M1324" s="120"/>
      <c r="N1324" s="120"/>
      <c r="O1324" s="120"/>
      <c r="P1324" s="120"/>
      <c r="Q1324" s="120"/>
      <c r="R1324" s="120"/>
      <c r="S1324" s="120"/>
      <c r="T1324" s="120"/>
      <c r="U1324" s="120"/>
      <c r="V1324" s="120"/>
      <c r="W1324" s="120"/>
      <c r="X1324" s="120"/>
      <c r="Y1324" s="127"/>
      <c r="Z1324" s="127"/>
      <c r="AA1324" s="127"/>
      <c r="AB1324" s="127"/>
      <c r="AC1324" s="127"/>
      <c r="AD1324" s="127"/>
      <c r="AE1324" s="127"/>
      <c r="AF1324" s="127"/>
      <c r="AG1324" s="127"/>
      <c r="AH1324" s="127"/>
      <c r="AI1324" s="127"/>
      <c r="AJ1324" s="127"/>
      <c r="AK1324" s="127"/>
      <c r="AL1324" s="127"/>
      <c r="AM1324" s="127"/>
      <c r="AN1324" s="127"/>
      <c r="AO1324" s="127"/>
      <c r="AP1324" s="127"/>
      <c r="AR1324" s="113"/>
      <c r="AS1324" s="113"/>
      <c r="AT1324" s="113"/>
    </row>
    <row r="1325" spans="1:46" s="114" customFormat="1" x14ac:dyDescent="0.2">
      <c r="A1325" s="113"/>
      <c r="B1325" s="120"/>
      <c r="C1325" s="120"/>
      <c r="D1325" s="120"/>
      <c r="E1325" s="120"/>
      <c r="F1325" s="120"/>
      <c r="G1325" s="120"/>
      <c r="H1325" s="120"/>
      <c r="I1325" s="120"/>
      <c r="J1325" s="120"/>
      <c r="K1325" s="120"/>
      <c r="L1325" s="120"/>
      <c r="M1325" s="120"/>
      <c r="N1325" s="120"/>
      <c r="O1325" s="120"/>
      <c r="P1325" s="120"/>
      <c r="Q1325" s="120"/>
      <c r="R1325" s="120"/>
      <c r="S1325" s="120"/>
      <c r="T1325" s="120"/>
      <c r="U1325" s="120"/>
      <c r="V1325" s="120"/>
      <c r="W1325" s="120"/>
      <c r="X1325" s="120"/>
      <c r="Y1325" s="127"/>
      <c r="Z1325" s="127"/>
      <c r="AA1325" s="127"/>
      <c r="AB1325" s="127"/>
      <c r="AC1325" s="127"/>
      <c r="AD1325" s="127"/>
      <c r="AE1325" s="127"/>
      <c r="AF1325" s="127"/>
      <c r="AG1325" s="127"/>
      <c r="AH1325" s="127"/>
      <c r="AI1325" s="127"/>
      <c r="AJ1325" s="127"/>
      <c r="AK1325" s="127"/>
      <c r="AL1325" s="127"/>
      <c r="AM1325" s="127"/>
      <c r="AN1325" s="127"/>
      <c r="AO1325" s="127"/>
      <c r="AP1325" s="127"/>
      <c r="AR1325" s="113"/>
      <c r="AS1325" s="113"/>
      <c r="AT1325" s="113"/>
    </row>
    <row r="1326" spans="1:46" s="114" customFormat="1" x14ac:dyDescent="0.2">
      <c r="A1326" s="113"/>
      <c r="B1326" s="120"/>
      <c r="C1326" s="120"/>
      <c r="D1326" s="120"/>
      <c r="E1326" s="120"/>
      <c r="F1326" s="120"/>
      <c r="G1326" s="120"/>
      <c r="H1326" s="120"/>
      <c r="I1326" s="120"/>
      <c r="J1326" s="120"/>
      <c r="K1326" s="120"/>
      <c r="L1326" s="120"/>
      <c r="M1326" s="120"/>
      <c r="N1326" s="120"/>
      <c r="O1326" s="120"/>
      <c r="P1326" s="120"/>
      <c r="Q1326" s="120"/>
      <c r="R1326" s="120"/>
      <c r="S1326" s="120"/>
      <c r="T1326" s="120"/>
      <c r="U1326" s="120"/>
      <c r="V1326" s="120"/>
      <c r="W1326" s="120"/>
      <c r="X1326" s="120"/>
      <c r="Y1326" s="127"/>
      <c r="Z1326" s="127"/>
      <c r="AA1326" s="127"/>
      <c r="AB1326" s="127"/>
      <c r="AC1326" s="127"/>
      <c r="AD1326" s="127"/>
      <c r="AE1326" s="127"/>
      <c r="AF1326" s="127"/>
      <c r="AG1326" s="127"/>
      <c r="AH1326" s="127"/>
      <c r="AI1326" s="127"/>
      <c r="AJ1326" s="127"/>
      <c r="AK1326" s="127"/>
      <c r="AL1326" s="127"/>
      <c r="AM1326" s="127"/>
      <c r="AN1326" s="127"/>
      <c r="AO1326" s="127"/>
      <c r="AP1326" s="127"/>
      <c r="AR1326" s="113"/>
      <c r="AS1326" s="113"/>
      <c r="AT1326" s="113"/>
    </row>
    <row r="1327" spans="1:46" s="114" customFormat="1" x14ac:dyDescent="0.2">
      <c r="A1327" s="113"/>
      <c r="B1327" s="120"/>
      <c r="C1327" s="120"/>
      <c r="D1327" s="120"/>
      <c r="E1327" s="120"/>
      <c r="F1327" s="120"/>
      <c r="G1327" s="120"/>
      <c r="H1327" s="120"/>
      <c r="I1327" s="120"/>
      <c r="J1327" s="120"/>
      <c r="K1327" s="120"/>
      <c r="L1327" s="120"/>
      <c r="M1327" s="120"/>
      <c r="N1327" s="120"/>
      <c r="O1327" s="120"/>
      <c r="P1327" s="120"/>
      <c r="Q1327" s="120"/>
      <c r="R1327" s="120"/>
      <c r="S1327" s="120"/>
      <c r="T1327" s="120"/>
      <c r="U1327" s="120"/>
      <c r="V1327" s="120"/>
      <c r="W1327" s="120"/>
      <c r="X1327" s="120"/>
      <c r="Y1327" s="127"/>
      <c r="Z1327" s="127"/>
      <c r="AA1327" s="127"/>
      <c r="AB1327" s="127"/>
      <c r="AC1327" s="127"/>
      <c r="AD1327" s="127"/>
      <c r="AE1327" s="127"/>
      <c r="AF1327" s="127"/>
      <c r="AG1327" s="127"/>
      <c r="AH1327" s="127"/>
      <c r="AI1327" s="127"/>
      <c r="AJ1327" s="127"/>
      <c r="AK1327" s="127"/>
      <c r="AL1327" s="127"/>
      <c r="AM1327" s="127"/>
      <c r="AN1327" s="127"/>
      <c r="AO1327" s="127"/>
      <c r="AP1327" s="127"/>
      <c r="AR1327" s="113"/>
      <c r="AS1327" s="113"/>
      <c r="AT1327" s="113"/>
    </row>
    <row r="1328" spans="1:46" s="114" customFormat="1" x14ac:dyDescent="0.2">
      <c r="A1328" s="113"/>
      <c r="B1328" s="120"/>
      <c r="C1328" s="120"/>
      <c r="D1328" s="120"/>
      <c r="E1328" s="120"/>
      <c r="F1328" s="120"/>
      <c r="G1328" s="120"/>
      <c r="H1328" s="120"/>
      <c r="I1328" s="120"/>
      <c r="J1328" s="120"/>
      <c r="K1328" s="120"/>
      <c r="L1328" s="120"/>
      <c r="M1328" s="120"/>
      <c r="N1328" s="120"/>
      <c r="O1328" s="120"/>
      <c r="P1328" s="120"/>
      <c r="Q1328" s="120"/>
      <c r="R1328" s="120"/>
      <c r="S1328" s="120"/>
      <c r="T1328" s="120"/>
      <c r="U1328" s="120"/>
      <c r="V1328" s="120"/>
      <c r="W1328" s="120"/>
      <c r="X1328" s="120"/>
      <c r="Y1328" s="127"/>
      <c r="Z1328" s="127"/>
      <c r="AA1328" s="127"/>
      <c r="AB1328" s="127"/>
      <c r="AC1328" s="127"/>
      <c r="AD1328" s="127"/>
      <c r="AE1328" s="127"/>
      <c r="AF1328" s="127"/>
      <c r="AG1328" s="127"/>
      <c r="AH1328" s="127"/>
      <c r="AI1328" s="127"/>
      <c r="AJ1328" s="127"/>
      <c r="AK1328" s="127"/>
      <c r="AL1328" s="127"/>
      <c r="AM1328" s="127"/>
      <c r="AN1328" s="127"/>
      <c r="AO1328" s="127"/>
      <c r="AP1328" s="127"/>
      <c r="AR1328" s="113"/>
      <c r="AS1328" s="113"/>
      <c r="AT1328" s="113"/>
    </row>
    <row r="1329" spans="1:46" s="114" customFormat="1" x14ac:dyDescent="0.2">
      <c r="A1329" s="113"/>
      <c r="B1329" s="120"/>
      <c r="C1329" s="120"/>
      <c r="D1329" s="120"/>
      <c r="E1329" s="120"/>
      <c r="F1329" s="120"/>
      <c r="G1329" s="120"/>
      <c r="H1329" s="120"/>
      <c r="I1329" s="120"/>
      <c r="J1329" s="120"/>
      <c r="K1329" s="120"/>
      <c r="L1329" s="120"/>
      <c r="M1329" s="120"/>
      <c r="N1329" s="120"/>
      <c r="O1329" s="120"/>
      <c r="P1329" s="120"/>
      <c r="Q1329" s="120"/>
      <c r="R1329" s="120"/>
      <c r="S1329" s="120"/>
      <c r="T1329" s="120"/>
      <c r="U1329" s="120"/>
      <c r="V1329" s="120"/>
      <c r="W1329" s="120"/>
      <c r="X1329" s="120"/>
      <c r="Y1329" s="127"/>
      <c r="Z1329" s="127"/>
      <c r="AA1329" s="127"/>
      <c r="AB1329" s="127"/>
      <c r="AC1329" s="127"/>
      <c r="AD1329" s="127"/>
      <c r="AE1329" s="127"/>
      <c r="AF1329" s="127"/>
      <c r="AG1329" s="127"/>
      <c r="AH1329" s="127"/>
      <c r="AI1329" s="127"/>
      <c r="AJ1329" s="127"/>
      <c r="AK1329" s="127"/>
      <c r="AL1329" s="127"/>
      <c r="AM1329" s="127"/>
      <c r="AN1329" s="127"/>
      <c r="AO1329" s="127"/>
      <c r="AP1329" s="127"/>
      <c r="AR1329" s="113"/>
      <c r="AS1329" s="113"/>
      <c r="AT1329" s="113"/>
    </row>
    <row r="1330" spans="1:46" s="114" customFormat="1" x14ac:dyDescent="0.2">
      <c r="A1330" s="113"/>
      <c r="B1330" s="120"/>
      <c r="C1330" s="120"/>
      <c r="D1330" s="120"/>
      <c r="E1330" s="120"/>
      <c r="F1330" s="120"/>
      <c r="G1330" s="120"/>
      <c r="H1330" s="120"/>
      <c r="I1330" s="120"/>
      <c r="J1330" s="120"/>
      <c r="K1330" s="120"/>
      <c r="L1330" s="120"/>
      <c r="M1330" s="120"/>
      <c r="N1330" s="120"/>
      <c r="O1330" s="120"/>
      <c r="P1330" s="120"/>
      <c r="Q1330" s="120"/>
      <c r="R1330" s="120"/>
      <c r="S1330" s="120"/>
      <c r="T1330" s="120"/>
      <c r="U1330" s="120"/>
      <c r="V1330" s="120"/>
      <c r="W1330" s="120"/>
      <c r="X1330" s="120"/>
      <c r="Y1330" s="127"/>
      <c r="Z1330" s="127"/>
      <c r="AA1330" s="127"/>
      <c r="AB1330" s="127"/>
      <c r="AC1330" s="127"/>
      <c r="AD1330" s="127"/>
      <c r="AE1330" s="127"/>
      <c r="AF1330" s="127"/>
      <c r="AG1330" s="127"/>
      <c r="AH1330" s="127"/>
      <c r="AI1330" s="127"/>
      <c r="AJ1330" s="127"/>
      <c r="AK1330" s="127"/>
      <c r="AL1330" s="127"/>
      <c r="AM1330" s="127"/>
      <c r="AN1330" s="127"/>
      <c r="AO1330" s="127"/>
      <c r="AP1330" s="127"/>
      <c r="AR1330" s="113"/>
      <c r="AS1330" s="113"/>
      <c r="AT1330" s="113"/>
    </row>
    <row r="1331" spans="1:46" s="114" customFormat="1" x14ac:dyDescent="0.2">
      <c r="A1331" s="113"/>
      <c r="B1331" s="120"/>
      <c r="C1331" s="120"/>
      <c r="D1331" s="120"/>
      <c r="E1331" s="120"/>
      <c r="F1331" s="120"/>
      <c r="G1331" s="120"/>
      <c r="H1331" s="120"/>
      <c r="I1331" s="120"/>
      <c r="J1331" s="120"/>
      <c r="K1331" s="120"/>
      <c r="L1331" s="120"/>
      <c r="M1331" s="120"/>
      <c r="N1331" s="120"/>
      <c r="O1331" s="120"/>
      <c r="P1331" s="120"/>
      <c r="Q1331" s="120"/>
      <c r="R1331" s="120"/>
      <c r="S1331" s="120"/>
      <c r="T1331" s="120"/>
      <c r="U1331" s="120"/>
      <c r="V1331" s="120"/>
      <c r="W1331" s="120"/>
      <c r="X1331" s="120"/>
      <c r="Y1331" s="127"/>
      <c r="Z1331" s="127"/>
      <c r="AA1331" s="127"/>
      <c r="AB1331" s="127"/>
      <c r="AC1331" s="127"/>
      <c r="AD1331" s="127"/>
      <c r="AE1331" s="127"/>
      <c r="AF1331" s="127"/>
      <c r="AG1331" s="127"/>
      <c r="AH1331" s="127"/>
      <c r="AI1331" s="127"/>
      <c r="AJ1331" s="127"/>
      <c r="AK1331" s="127"/>
      <c r="AL1331" s="127"/>
      <c r="AM1331" s="127"/>
      <c r="AN1331" s="127"/>
      <c r="AO1331" s="127"/>
      <c r="AP1331" s="127"/>
      <c r="AR1331" s="113"/>
      <c r="AS1331" s="113"/>
      <c r="AT1331" s="113"/>
    </row>
    <row r="1332" spans="1:46" s="114" customFormat="1" x14ac:dyDescent="0.2">
      <c r="A1332" s="113"/>
      <c r="B1332" s="120"/>
      <c r="C1332" s="120"/>
      <c r="D1332" s="120"/>
      <c r="E1332" s="120"/>
      <c r="F1332" s="120"/>
      <c r="G1332" s="120"/>
      <c r="H1332" s="120"/>
      <c r="I1332" s="120"/>
      <c r="J1332" s="120"/>
      <c r="K1332" s="120"/>
      <c r="L1332" s="120"/>
      <c r="M1332" s="120"/>
      <c r="N1332" s="120"/>
      <c r="O1332" s="120"/>
      <c r="P1332" s="120"/>
      <c r="Q1332" s="120"/>
      <c r="R1332" s="120"/>
      <c r="S1332" s="120"/>
      <c r="T1332" s="120"/>
      <c r="U1332" s="120"/>
      <c r="V1332" s="120"/>
      <c r="W1332" s="120"/>
      <c r="X1332" s="120"/>
      <c r="Y1332" s="127"/>
      <c r="Z1332" s="127"/>
      <c r="AA1332" s="127"/>
      <c r="AB1332" s="127"/>
      <c r="AC1332" s="127"/>
      <c r="AD1332" s="127"/>
      <c r="AE1332" s="127"/>
      <c r="AF1332" s="127"/>
      <c r="AG1332" s="127"/>
      <c r="AH1332" s="127"/>
      <c r="AI1332" s="127"/>
      <c r="AJ1332" s="127"/>
      <c r="AK1332" s="127"/>
      <c r="AL1332" s="127"/>
      <c r="AM1332" s="127"/>
      <c r="AN1332" s="127"/>
      <c r="AO1332" s="127"/>
      <c r="AP1332" s="127"/>
      <c r="AR1332" s="113"/>
      <c r="AS1332" s="113"/>
      <c r="AT1332" s="113"/>
    </row>
    <row r="1333" spans="1:46" s="114" customFormat="1" x14ac:dyDescent="0.2">
      <c r="A1333" s="113"/>
      <c r="B1333" s="120"/>
      <c r="C1333" s="120"/>
      <c r="D1333" s="120"/>
      <c r="E1333" s="120"/>
      <c r="F1333" s="120"/>
      <c r="G1333" s="120"/>
      <c r="H1333" s="120"/>
      <c r="I1333" s="120"/>
      <c r="J1333" s="120"/>
      <c r="K1333" s="120"/>
      <c r="L1333" s="120"/>
      <c r="M1333" s="120"/>
      <c r="N1333" s="120"/>
      <c r="O1333" s="120"/>
      <c r="P1333" s="120"/>
      <c r="Q1333" s="120"/>
      <c r="R1333" s="120"/>
      <c r="S1333" s="120"/>
      <c r="T1333" s="120"/>
      <c r="U1333" s="120"/>
      <c r="V1333" s="120"/>
      <c r="W1333" s="120"/>
      <c r="X1333" s="120"/>
      <c r="Y1333" s="127"/>
      <c r="Z1333" s="127"/>
      <c r="AA1333" s="127"/>
      <c r="AB1333" s="127"/>
      <c r="AC1333" s="127"/>
      <c r="AD1333" s="127"/>
      <c r="AE1333" s="127"/>
      <c r="AF1333" s="127"/>
      <c r="AG1333" s="127"/>
      <c r="AH1333" s="127"/>
      <c r="AI1333" s="127"/>
      <c r="AJ1333" s="127"/>
      <c r="AK1333" s="127"/>
      <c r="AL1333" s="127"/>
      <c r="AM1333" s="127"/>
      <c r="AN1333" s="127"/>
      <c r="AO1333" s="127"/>
      <c r="AP1333" s="127"/>
      <c r="AR1333" s="113"/>
      <c r="AS1333" s="113"/>
      <c r="AT1333" s="113"/>
    </row>
    <row r="1334" spans="1:46" s="114" customFormat="1" x14ac:dyDescent="0.2">
      <c r="A1334" s="113"/>
      <c r="B1334" s="120"/>
      <c r="C1334" s="120"/>
      <c r="D1334" s="120"/>
      <c r="E1334" s="120"/>
      <c r="F1334" s="120"/>
      <c r="G1334" s="120"/>
      <c r="H1334" s="120"/>
      <c r="I1334" s="120"/>
      <c r="J1334" s="120"/>
      <c r="K1334" s="120"/>
      <c r="L1334" s="120"/>
      <c r="M1334" s="120"/>
      <c r="N1334" s="120"/>
      <c r="O1334" s="120"/>
      <c r="P1334" s="120"/>
      <c r="Q1334" s="120"/>
      <c r="R1334" s="120"/>
      <c r="S1334" s="120"/>
      <c r="T1334" s="120"/>
      <c r="U1334" s="120"/>
      <c r="V1334" s="120"/>
      <c r="W1334" s="120"/>
      <c r="X1334" s="120"/>
      <c r="Y1334" s="127"/>
      <c r="Z1334" s="127"/>
      <c r="AA1334" s="127"/>
      <c r="AB1334" s="127"/>
      <c r="AC1334" s="127"/>
      <c r="AD1334" s="127"/>
      <c r="AE1334" s="127"/>
      <c r="AF1334" s="127"/>
      <c r="AG1334" s="127"/>
      <c r="AH1334" s="127"/>
      <c r="AI1334" s="127"/>
      <c r="AJ1334" s="127"/>
      <c r="AK1334" s="127"/>
      <c r="AL1334" s="127"/>
      <c r="AM1334" s="127"/>
      <c r="AN1334" s="127"/>
      <c r="AO1334" s="127"/>
      <c r="AP1334" s="127"/>
      <c r="AR1334" s="113"/>
      <c r="AS1334" s="113"/>
      <c r="AT1334" s="113"/>
    </row>
    <row r="1335" spans="1:46" s="114" customFormat="1" x14ac:dyDescent="0.2">
      <c r="A1335" s="113"/>
      <c r="B1335" s="120"/>
      <c r="C1335" s="120"/>
      <c r="D1335" s="120"/>
      <c r="E1335" s="120"/>
      <c r="F1335" s="120"/>
      <c r="G1335" s="120"/>
      <c r="H1335" s="120"/>
      <c r="I1335" s="120"/>
      <c r="J1335" s="120"/>
      <c r="K1335" s="120"/>
      <c r="L1335" s="120"/>
      <c r="M1335" s="120"/>
      <c r="N1335" s="120"/>
      <c r="O1335" s="120"/>
      <c r="P1335" s="120"/>
      <c r="Q1335" s="120"/>
      <c r="R1335" s="120"/>
      <c r="S1335" s="120"/>
      <c r="T1335" s="120"/>
      <c r="U1335" s="120"/>
      <c r="V1335" s="120"/>
      <c r="W1335" s="120"/>
      <c r="X1335" s="120"/>
      <c r="Y1335" s="127"/>
      <c r="Z1335" s="127"/>
      <c r="AA1335" s="127"/>
      <c r="AB1335" s="127"/>
      <c r="AC1335" s="127"/>
      <c r="AD1335" s="127"/>
      <c r="AE1335" s="127"/>
      <c r="AF1335" s="127"/>
      <c r="AG1335" s="127"/>
      <c r="AH1335" s="127"/>
      <c r="AI1335" s="127"/>
      <c r="AJ1335" s="127"/>
      <c r="AK1335" s="127"/>
      <c r="AL1335" s="127"/>
      <c r="AM1335" s="127"/>
      <c r="AN1335" s="127"/>
      <c r="AO1335" s="127"/>
      <c r="AP1335" s="127"/>
      <c r="AR1335" s="113"/>
      <c r="AS1335" s="113"/>
      <c r="AT1335" s="113"/>
    </row>
    <row r="1336" spans="1:46" s="114" customFormat="1" x14ac:dyDescent="0.2">
      <c r="A1336" s="113"/>
      <c r="B1336" s="120"/>
      <c r="C1336" s="120"/>
      <c r="D1336" s="120"/>
      <c r="E1336" s="120"/>
      <c r="F1336" s="120"/>
      <c r="G1336" s="120"/>
      <c r="H1336" s="120"/>
      <c r="I1336" s="120"/>
      <c r="J1336" s="120"/>
      <c r="K1336" s="120"/>
      <c r="L1336" s="120"/>
      <c r="M1336" s="120"/>
      <c r="N1336" s="120"/>
      <c r="O1336" s="120"/>
      <c r="P1336" s="120"/>
      <c r="Q1336" s="120"/>
      <c r="R1336" s="120"/>
      <c r="S1336" s="120"/>
      <c r="T1336" s="120"/>
      <c r="U1336" s="120"/>
      <c r="V1336" s="120"/>
      <c r="W1336" s="120"/>
      <c r="X1336" s="120"/>
      <c r="Y1336" s="127"/>
      <c r="Z1336" s="127"/>
      <c r="AA1336" s="127"/>
      <c r="AB1336" s="127"/>
      <c r="AC1336" s="127"/>
      <c r="AD1336" s="127"/>
      <c r="AE1336" s="127"/>
      <c r="AF1336" s="127"/>
      <c r="AG1336" s="127"/>
      <c r="AH1336" s="127"/>
      <c r="AI1336" s="127"/>
      <c r="AJ1336" s="127"/>
      <c r="AK1336" s="127"/>
      <c r="AL1336" s="127"/>
      <c r="AM1336" s="127"/>
      <c r="AN1336" s="127"/>
      <c r="AO1336" s="127"/>
      <c r="AP1336" s="127"/>
      <c r="AR1336" s="113"/>
      <c r="AS1336" s="113"/>
      <c r="AT1336" s="113"/>
    </row>
    <row r="1337" spans="1:46" s="114" customFormat="1" x14ac:dyDescent="0.2">
      <c r="A1337" s="113"/>
      <c r="B1337" s="120"/>
      <c r="C1337" s="120"/>
      <c r="D1337" s="120"/>
      <c r="E1337" s="120"/>
      <c r="F1337" s="120"/>
      <c r="G1337" s="120"/>
      <c r="H1337" s="120"/>
      <c r="I1337" s="120"/>
      <c r="J1337" s="120"/>
      <c r="K1337" s="120"/>
      <c r="L1337" s="120"/>
      <c r="M1337" s="120"/>
      <c r="N1337" s="120"/>
      <c r="O1337" s="120"/>
      <c r="P1337" s="120"/>
      <c r="Q1337" s="120"/>
      <c r="R1337" s="120"/>
      <c r="S1337" s="120"/>
      <c r="T1337" s="120"/>
      <c r="U1337" s="120"/>
      <c r="V1337" s="120"/>
      <c r="W1337" s="120"/>
      <c r="X1337" s="120"/>
      <c r="Y1337" s="127"/>
      <c r="Z1337" s="127"/>
      <c r="AA1337" s="127"/>
      <c r="AB1337" s="127"/>
      <c r="AC1337" s="127"/>
      <c r="AD1337" s="127"/>
      <c r="AE1337" s="127"/>
      <c r="AF1337" s="127"/>
      <c r="AG1337" s="127"/>
      <c r="AH1337" s="127"/>
      <c r="AI1337" s="127"/>
      <c r="AJ1337" s="127"/>
      <c r="AK1337" s="127"/>
      <c r="AL1337" s="127"/>
      <c r="AM1337" s="127"/>
      <c r="AN1337" s="127"/>
      <c r="AO1337" s="127"/>
      <c r="AP1337" s="127"/>
      <c r="AR1337" s="113"/>
      <c r="AS1337" s="113"/>
      <c r="AT1337" s="113"/>
    </row>
    <row r="1338" spans="1:46" s="114" customFormat="1" x14ac:dyDescent="0.2">
      <c r="A1338" s="113"/>
      <c r="B1338" s="120"/>
      <c r="C1338" s="120"/>
      <c r="D1338" s="120"/>
      <c r="E1338" s="120"/>
      <c r="F1338" s="120"/>
      <c r="G1338" s="120"/>
      <c r="H1338" s="120"/>
      <c r="I1338" s="120"/>
      <c r="J1338" s="120"/>
      <c r="K1338" s="120"/>
      <c r="L1338" s="120"/>
      <c r="M1338" s="120"/>
      <c r="N1338" s="120"/>
      <c r="O1338" s="120"/>
      <c r="P1338" s="120"/>
      <c r="Q1338" s="120"/>
      <c r="R1338" s="120"/>
      <c r="S1338" s="120"/>
      <c r="T1338" s="120"/>
      <c r="U1338" s="120"/>
      <c r="V1338" s="120"/>
      <c r="W1338" s="120"/>
      <c r="X1338" s="120"/>
      <c r="Y1338" s="127"/>
      <c r="Z1338" s="127"/>
      <c r="AA1338" s="127"/>
      <c r="AB1338" s="127"/>
      <c r="AC1338" s="127"/>
      <c r="AD1338" s="127"/>
      <c r="AE1338" s="127"/>
      <c r="AF1338" s="127"/>
      <c r="AG1338" s="127"/>
      <c r="AH1338" s="127"/>
      <c r="AI1338" s="127"/>
      <c r="AJ1338" s="127"/>
      <c r="AK1338" s="127"/>
      <c r="AL1338" s="127"/>
      <c r="AM1338" s="127"/>
      <c r="AN1338" s="127"/>
      <c r="AO1338" s="127"/>
      <c r="AP1338" s="127"/>
      <c r="AR1338" s="113"/>
      <c r="AS1338" s="113"/>
      <c r="AT1338" s="113"/>
    </row>
    <row r="1339" spans="1:46" s="114" customFormat="1" x14ac:dyDescent="0.2">
      <c r="A1339" s="113"/>
      <c r="B1339" s="120"/>
      <c r="C1339" s="120"/>
      <c r="D1339" s="120"/>
      <c r="E1339" s="120"/>
      <c r="F1339" s="120"/>
      <c r="G1339" s="120"/>
      <c r="H1339" s="120"/>
      <c r="I1339" s="120"/>
      <c r="J1339" s="120"/>
      <c r="K1339" s="120"/>
      <c r="L1339" s="120"/>
      <c r="M1339" s="120"/>
      <c r="N1339" s="120"/>
      <c r="O1339" s="120"/>
      <c r="P1339" s="120"/>
      <c r="Q1339" s="120"/>
      <c r="R1339" s="120"/>
      <c r="S1339" s="120"/>
      <c r="T1339" s="120"/>
      <c r="U1339" s="120"/>
      <c r="V1339" s="120"/>
      <c r="W1339" s="120"/>
      <c r="X1339" s="120"/>
      <c r="Y1339" s="127"/>
      <c r="Z1339" s="127"/>
      <c r="AA1339" s="127"/>
      <c r="AB1339" s="127"/>
      <c r="AC1339" s="127"/>
      <c r="AD1339" s="127"/>
      <c r="AE1339" s="127"/>
      <c r="AF1339" s="127"/>
      <c r="AG1339" s="127"/>
      <c r="AH1339" s="127"/>
      <c r="AI1339" s="127"/>
      <c r="AJ1339" s="127"/>
      <c r="AK1339" s="127"/>
      <c r="AL1339" s="127"/>
      <c r="AM1339" s="127"/>
      <c r="AN1339" s="127"/>
      <c r="AO1339" s="127"/>
      <c r="AP1339" s="127"/>
      <c r="AR1339" s="113"/>
      <c r="AS1339" s="113"/>
      <c r="AT1339" s="113"/>
    </row>
    <row r="1340" spans="1:46" s="114" customFormat="1" x14ac:dyDescent="0.2">
      <c r="A1340" s="113"/>
      <c r="B1340" s="120"/>
      <c r="C1340" s="120"/>
      <c r="D1340" s="120"/>
      <c r="E1340" s="120"/>
      <c r="F1340" s="120"/>
      <c r="G1340" s="120"/>
      <c r="H1340" s="120"/>
      <c r="I1340" s="120"/>
      <c r="J1340" s="120"/>
      <c r="K1340" s="120"/>
      <c r="L1340" s="120"/>
      <c r="M1340" s="120"/>
      <c r="N1340" s="120"/>
      <c r="O1340" s="120"/>
      <c r="P1340" s="120"/>
      <c r="Q1340" s="120"/>
      <c r="R1340" s="120"/>
      <c r="S1340" s="120"/>
      <c r="T1340" s="120"/>
      <c r="U1340" s="120"/>
      <c r="V1340" s="120"/>
      <c r="W1340" s="120"/>
      <c r="X1340" s="120"/>
      <c r="Y1340" s="127"/>
      <c r="Z1340" s="127"/>
      <c r="AA1340" s="127"/>
      <c r="AB1340" s="127"/>
      <c r="AC1340" s="127"/>
      <c r="AD1340" s="127"/>
      <c r="AE1340" s="127"/>
      <c r="AF1340" s="127"/>
      <c r="AG1340" s="127"/>
      <c r="AH1340" s="127"/>
      <c r="AI1340" s="127"/>
      <c r="AJ1340" s="127"/>
      <c r="AK1340" s="127"/>
      <c r="AL1340" s="127"/>
      <c r="AM1340" s="127"/>
      <c r="AN1340" s="127"/>
      <c r="AO1340" s="127"/>
      <c r="AP1340" s="127"/>
      <c r="AR1340" s="113"/>
      <c r="AS1340" s="113"/>
      <c r="AT1340" s="113"/>
    </row>
    <row r="1341" spans="1:46" s="114" customFormat="1" x14ac:dyDescent="0.2">
      <c r="A1341" s="113"/>
      <c r="B1341" s="120"/>
      <c r="C1341" s="120"/>
      <c r="D1341" s="120"/>
      <c r="E1341" s="120"/>
      <c r="F1341" s="120"/>
      <c r="G1341" s="120"/>
      <c r="H1341" s="120"/>
      <c r="I1341" s="120"/>
      <c r="J1341" s="120"/>
      <c r="K1341" s="120"/>
      <c r="L1341" s="120"/>
      <c r="M1341" s="120"/>
      <c r="N1341" s="120"/>
      <c r="O1341" s="120"/>
      <c r="P1341" s="120"/>
      <c r="Q1341" s="120"/>
      <c r="R1341" s="120"/>
      <c r="S1341" s="120"/>
      <c r="T1341" s="120"/>
      <c r="U1341" s="120"/>
      <c r="V1341" s="120"/>
      <c r="W1341" s="120"/>
      <c r="X1341" s="120"/>
      <c r="Y1341" s="127"/>
      <c r="Z1341" s="127"/>
      <c r="AA1341" s="127"/>
      <c r="AB1341" s="127"/>
      <c r="AC1341" s="127"/>
      <c r="AD1341" s="127"/>
      <c r="AE1341" s="127"/>
      <c r="AF1341" s="127"/>
      <c r="AG1341" s="127"/>
      <c r="AH1341" s="127"/>
      <c r="AI1341" s="127"/>
      <c r="AJ1341" s="127"/>
      <c r="AK1341" s="127"/>
      <c r="AL1341" s="127"/>
      <c r="AM1341" s="127"/>
      <c r="AN1341" s="127"/>
      <c r="AO1341" s="127"/>
      <c r="AP1341" s="127"/>
      <c r="AR1341" s="113"/>
      <c r="AS1341" s="113"/>
      <c r="AT1341" s="113"/>
    </row>
    <row r="1342" spans="1:46" s="114" customFormat="1" x14ac:dyDescent="0.2">
      <c r="A1342" s="113"/>
      <c r="B1342" s="120"/>
      <c r="C1342" s="120"/>
      <c r="D1342" s="120"/>
      <c r="E1342" s="120"/>
      <c r="F1342" s="120"/>
      <c r="G1342" s="120"/>
      <c r="H1342" s="120"/>
      <c r="I1342" s="120"/>
      <c r="J1342" s="120"/>
      <c r="K1342" s="120"/>
      <c r="L1342" s="120"/>
      <c r="M1342" s="120"/>
      <c r="N1342" s="120"/>
      <c r="O1342" s="120"/>
      <c r="P1342" s="120"/>
      <c r="Q1342" s="120"/>
      <c r="R1342" s="120"/>
      <c r="S1342" s="120"/>
      <c r="T1342" s="120"/>
      <c r="U1342" s="120"/>
      <c r="V1342" s="120"/>
      <c r="W1342" s="120"/>
      <c r="X1342" s="120"/>
      <c r="Y1342" s="127"/>
      <c r="Z1342" s="127"/>
      <c r="AA1342" s="127"/>
      <c r="AB1342" s="127"/>
      <c r="AC1342" s="127"/>
      <c r="AD1342" s="127"/>
      <c r="AE1342" s="127"/>
      <c r="AF1342" s="127"/>
      <c r="AG1342" s="127"/>
      <c r="AH1342" s="127"/>
      <c r="AI1342" s="127"/>
      <c r="AJ1342" s="127"/>
      <c r="AK1342" s="127"/>
      <c r="AL1342" s="127"/>
      <c r="AM1342" s="127"/>
      <c r="AN1342" s="127"/>
      <c r="AO1342" s="127"/>
      <c r="AP1342" s="127"/>
      <c r="AR1342" s="113"/>
      <c r="AS1342" s="113"/>
      <c r="AT1342" s="113"/>
    </row>
    <row r="1343" spans="1:46" s="114" customFormat="1" x14ac:dyDescent="0.2">
      <c r="A1343" s="113"/>
      <c r="B1343" s="120"/>
      <c r="C1343" s="120"/>
      <c r="D1343" s="120"/>
      <c r="E1343" s="120"/>
      <c r="F1343" s="120"/>
      <c r="G1343" s="120"/>
      <c r="H1343" s="120"/>
      <c r="I1343" s="120"/>
      <c r="J1343" s="120"/>
      <c r="K1343" s="120"/>
      <c r="L1343" s="120"/>
      <c r="M1343" s="120"/>
      <c r="N1343" s="120"/>
      <c r="O1343" s="120"/>
      <c r="P1343" s="120"/>
      <c r="Q1343" s="120"/>
      <c r="R1343" s="120"/>
      <c r="S1343" s="120"/>
      <c r="T1343" s="120"/>
      <c r="U1343" s="120"/>
      <c r="V1343" s="120"/>
      <c r="W1343" s="120"/>
      <c r="X1343" s="120"/>
      <c r="Y1343" s="127"/>
      <c r="Z1343" s="127"/>
      <c r="AA1343" s="127"/>
      <c r="AB1343" s="127"/>
      <c r="AC1343" s="127"/>
      <c r="AD1343" s="127"/>
      <c r="AE1343" s="127"/>
      <c r="AF1343" s="127"/>
      <c r="AG1343" s="127"/>
      <c r="AH1343" s="127"/>
      <c r="AI1343" s="127"/>
      <c r="AJ1343" s="127"/>
      <c r="AK1343" s="127"/>
      <c r="AL1343" s="127"/>
      <c r="AM1343" s="127"/>
      <c r="AN1343" s="127"/>
      <c r="AO1343" s="127"/>
      <c r="AP1343" s="127"/>
      <c r="AR1343" s="113"/>
      <c r="AS1343" s="113"/>
      <c r="AT1343" s="113"/>
    </row>
    <row r="1344" spans="1:46" s="114" customFormat="1" x14ac:dyDescent="0.2">
      <c r="A1344" s="113"/>
      <c r="B1344" s="120"/>
      <c r="C1344" s="120"/>
      <c r="D1344" s="120"/>
      <c r="E1344" s="120"/>
      <c r="F1344" s="120"/>
      <c r="G1344" s="120"/>
      <c r="H1344" s="120"/>
      <c r="I1344" s="120"/>
      <c r="J1344" s="120"/>
      <c r="K1344" s="120"/>
      <c r="L1344" s="120"/>
      <c r="M1344" s="120"/>
      <c r="N1344" s="120"/>
      <c r="O1344" s="120"/>
      <c r="P1344" s="120"/>
      <c r="Q1344" s="120"/>
      <c r="R1344" s="120"/>
      <c r="S1344" s="120"/>
      <c r="T1344" s="120"/>
      <c r="U1344" s="120"/>
      <c r="V1344" s="120"/>
      <c r="W1344" s="120"/>
      <c r="X1344" s="120"/>
      <c r="Y1344" s="127"/>
      <c r="Z1344" s="127"/>
      <c r="AA1344" s="127"/>
      <c r="AB1344" s="127"/>
      <c r="AC1344" s="127"/>
      <c r="AD1344" s="127"/>
      <c r="AE1344" s="127"/>
      <c r="AF1344" s="127"/>
      <c r="AG1344" s="127"/>
      <c r="AH1344" s="127"/>
      <c r="AI1344" s="127"/>
      <c r="AJ1344" s="127"/>
      <c r="AK1344" s="127"/>
      <c r="AL1344" s="127"/>
      <c r="AM1344" s="127"/>
      <c r="AN1344" s="127"/>
      <c r="AO1344" s="127"/>
      <c r="AP1344" s="127"/>
      <c r="AR1344" s="113"/>
      <c r="AS1344" s="113"/>
      <c r="AT1344" s="113"/>
    </row>
    <row r="1345" spans="1:46" s="114" customFormat="1" x14ac:dyDescent="0.2">
      <c r="A1345" s="113"/>
      <c r="B1345" s="120"/>
      <c r="C1345" s="120"/>
      <c r="D1345" s="120"/>
      <c r="E1345" s="120"/>
      <c r="F1345" s="120"/>
      <c r="G1345" s="120"/>
      <c r="H1345" s="120"/>
      <c r="I1345" s="120"/>
      <c r="J1345" s="120"/>
      <c r="K1345" s="120"/>
      <c r="L1345" s="120"/>
      <c r="M1345" s="120"/>
      <c r="N1345" s="120"/>
      <c r="O1345" s="120"/>
      <c r="P1345" s="120"/>
      <c r="Q1345" s="120"/>
      <c r="R1345" s="120"/>
      <c r="S1345" s="120"/>
      <c r="T1345" s="120"/>
      <c r="U1345" s="120"/>
      <c r="V1345" s="120"/>
      <c r="W1345" s="120"/>
      <c r="X1345" s="120"/>
      <c r="Y1345" s="127"/>
      <c r="Z1345" s="127"/>
      <c r="AA1345" s="127"/>
      <c r="AB1345" s="127"/>
      <c r="AC1345" s="127"/>
      <c r="AD1345" s="127"/>
      <c r="AE1345" s="127"/>
      <c r="AF1345" s="127"/>
      <c r="AG1345" s="127"/>
      <c r="AH1345" s="127"/>
      <c r="AI1345" s="127"/>
      <c r="AJ1345" s="127"/>
      <c r="AK1345" s="127"/>
      <c r="AL1345" s="127"/>
      <c r="AM1345" s="127"/>
      <c r="AN1345" s="127"/>
      <c r="AO1345" s="127"/>
      <c r="AP1345" s="127"/>
      <c r="AR1345" s="113"/>
      <c r="AS1345" s="113"/>
      <c r="AT1345" s="113"/>
    </row>
    <row r="1346" spans="1:46" s="114" customFormat="1" x14ac:dyDescent="0.2">
      <c r="A1346" s="113"/>
      <c r="B1346" s="120"/>
      <c r="C1346" s="120"/>
      <c r="D1346" s="120"/>
      <c r="E1346" s="120"/>
      <c r="F1346" s="120"/>
      <c r="G1346" s="120"/>
      <c r="H1346" s="120"/>
      <c r="I1346" s="120"/>
      <c r="J1346" s="120"/>
      <c r="K1346" s="120"/>
      <c r="L1346" s="120"/>
      <c r="M1346" s="120"/>
      <c r="N1346" s="120"/>
      <c r="O1346" s="120"/>
      <c r="P1346" s="120"/>
      <c r="Q1346" s="120"/>
      <c r="R1346" s="120"/>
      <c r="S1346" s="120"/>
      <c r="T1346" s="120"/>
      <c r="U1346" s="120"/>
      <c r="V1346" s="120"/>
      <c r="W1346" s="120"/>
      <c r="X1346" s="120"/>
      <c r="Y1346" s="127"/>
      <c r="Z1346" s="127"/>
      <c r="AA1346" s="127"/>
      <c r="AB1346" s="127"/>
      <c r="AC1346" s="127"/>
      <c r="AD1346" s="127"/>
      <c r="AE1346" s="127"/>
      <c r="AF1346" s="127"/>
      <c r="AG1346" s="127"/>
      <c r="AH1346" s="127"/>
      <c r="AI1346" s="127"/>
      <c r="AJ1346" s="127"/>
      <c r="AK1346" s="127"/>
      <c r="AL1346" s="127"/>
      <c r="AM1346" s="127"/>
      <c r="AN1346" s="127"/>
      <c r="AO1346" s="127"/>
      <c r="AP1346" s="127"/>
      <c r="AR1346" s="113"/>
      <c r="AS1346" s="113"/>
      <c r="AT1346" s="113"/>
    </row>
    <row r="1347" spans="1:46" s="114" customFormat="1" x14ac:dyDescent="0.2">
      <c r="A1347" s="113"/>
      <c r="B1347" s="120"/>
      <c r="C1347" s="120"/>
      <c r="D1347" s="120"/>
      <c r="E1347" s="120"/>
      <c r="F1347" s="120"/>
      <c r="G1347" s="120"/>
      <c r="H1347" s="120"/>
      <c r="I1347" s="120"/>
      <c r="J1347" s="120"/>
      <c r="K1347" s="120"/>
      <c r="L1347" s="120"/>
      <c r="M1347" s="120"/>
      <c r="N1347" s="120"/>
      <c r="O1347" s="120"/>
      <c r="P1347" s="120"/>
      <c r="Q1347" s="120"/>
      <c r="R1347" s="120"/>
      <c r="S1347" s="120"/>
      <c r="T1347" s="120"/>
      <c r="U1347" s="120"/>
      <c r="V1347" s="120"/>
      <c r="W1347" s="120"/>
      <c r="X1347" s="120"/>
      <c r="Y1347" s="127"/>
      <c r="Z1347" s="127"/>
      <c r="AA1347" s="127"/>
      <c r="AB1347" s="127"/>
      <c r="AC1347" s="127"/>
      <c r="AD1347" s="127"/>
      <c r="AE1347" s="127"/>
      <c r="AF1347" s="127"/>
      <c r="AG1347" s="127"/>
      <c r="AH1347" s="127"/>
      <c r="AI1347" s="127"/>
      <c r="AJ1347" s="127"/>
      <c r="AK1347" s="127"/>
      <c r="AL1347" s="127"/>
      <c r="AM1347" s="127"/>
      <c r="AN1347" s="127"/>
      <c r="AO1347" s="127"/>
      <c r="AP1347" s="127"/>
      <c r="AR1347" s="113"/>
      <c r="AS1347" s="113"/>
      <c r="AT1347" s="113"/>
    </row>
    <row r="1348" spans="1:46" s="114" customFormat="1" x14ac:dyDescent="0.2">
      <c r="A1348" s="113"/>
      <c r="B1348" s="120"/>
      <c r="C1348" s="120"/>
      <c r="D1348" s="120"/>
      <c r="E1348" s="120"/>
      <c r="F1348" s="120"/>
      <c r="G1348" s="120"/>
      <c r="H1348" s="120"/>
      <c r="I1348" s="120"/>
      <c r="J1348" s="120"/>
      <c r="K1348" s="120"/>
      <c r="L1348" s="120"/>
      <c r="M1348" s="120"/>
      <c r="N1348" s="120"/>
      <c r="O1348" s="120"/>
      <c r="P1348" s="120"/>
      <c r="Q1348" s="120"/>
      <c r="R1348" s="120"/>
      <c r="S1348" s="120"/>
      <c r="T1348" s="120"/>
      <c r="U1348" s="120"/>
      <c r="V1348" s="120"/>
      <c r="W1348" s="120"/>
      <c r="X1348" s="120"/>
      <c r="Y1348" s="127"/>
      <c r="Z1348" s="127"/>
      <c r="AA1348" s="127"/>
      <c r="AB1348" s="127"/>
      <c r="AC1348" s="127"/>
      <c r="AD1348" s="127"/>
      <c r="AE1348" s="127"/>
      <c r="AF1348" s="127"/>
      <c r="AG1348" s="127"/>
      <c r="AH1348" s="127"/>
      <c r="AI1348" s="127"/>
      <c r="AJ1348" s="127"/>
      <c r="AK1348" s="127"/>
      <c r="AL1348" s="127"/>
      <c r="AM1348" s="127"/>
      <c r="AN1348" s="127"/>
      <c r="AO1348" s="127"/>
      <c r="AP1348" s="127"/>
      <c r="AR1348" s="113"/>
      <c r="AS1348" s="113"/>
      <c r="AT1348" s="113"/>
    </row>
    <row r="1349" spans="1:46" s="114" customFormat="1" x14ac:dyDescent="0.2">
      <c r="A1349" s="113"/>
      <c r="B1349" s="120"/>
      <c r="C1349" s="120"/>
      <c r="D1349" s="120"/>
      <c r="E1349" s="120"/>
      <c r="F1349" s="120"/>
      <c r="G1349" s="120"/>
      <c r="H1349" s="120"/>
      <c r="I1349" s="120"/>
      <c r="J1349" s="120"/>
      <c r="K1349" s="120"/>
      <c r="L1349" s="120"/>
      <c r="M1349" s="120"/>
      <c r="N1349" s="120"/>
      <c r="O1349" s="120"/>
      <c r="P1349" s="120"/>
      <c r="Q1349" s="120"/>
      <c r="R1349" s="120"/>
      <c r="S1349" s="120"/>
      <c r="T1349" s="120"/>
      <c r="U1349" s="120"/>
      <c r="V1349" s="120"/>
      <c r="W1349" s="120"/>
      <c r="X1349" s="120"/>
      <c r="Y1349" s="127"/>
      <c r="Z1349" s="127"/>
      <c r="AA1349" s="127"/>
      <c r="AB1349" s="127"/>
      <c r="AC1349" s="127"/>
      <c r="AD1349" s="127"/>
      <c r="AE1349" s="127"/>
      <c r="AF1349" s="127"/>
      <c r="AG1349" s="127"/>
      <c r="AH1349" s="127"/>
      <c r="AI1349" s="127"/>
      <c r="AJ1349" s="127"/>
      <c r="AK1349" s="127"/>
      <c r="AL1349" s="127"/>
      <c r="AM1349" s="127"/>
      <c r="AN1349" s="127"/>
      <c r="AO1349" s="127"/>
      <c r="AP1349" s="127"/>
      <c r="AR1349" s="113"/>
      <c r="AS1349" s="113"/>
      <c r="AT1349" s="113"/>
    </row>
    <row r="1350" spans="1:46" s="114" customFormat="1" x14ac:dyDescent="0.2">
      <c r="A1350" s="113"/>
      <c r="B1350" s="120"/>
      <c r="C1350" s="120"/>
      <c r="D1350" s="120"/>
      <c r="E1350" s="120"/>
      <c r="F1350" s="120"/>
      <c r="G1350" s="120"/>
      <c r="H1350" s="120"/>
      <c r="I1350" s="120"/>
      <c r="J1350" s="120"/>
      <c r="K1350" s="120"/>
      <c r="L1350" s="120"/>
      <c r="M1350" s="120"/>
      <c r="N1350" s="120"/>
      <c r="O1350" s="120"/>
      <c r="P1350" s="120"/>
      <c r="Q1350" s="120"/>
      <c r="R1350" s="120"/>
      <c r="S1350" s="120"/>
      <c r="T1350" s="120"/>
      <c r="U1350" s="120"/>
      <c r="V1350" s="120"/>
      <c r="W1350" s="120"/>
      <c r="X1350" s="120"/>
      <c r="Y1350" s="127"/>
      <c r="Z1350" s="127"/>
      <c r="AA1350" s="127"/>
      <c r="AB1350" s="127"/>
      <c r="AC1350" s="127"/>
      <c r="AD1350" s="127"/>
      <c r="AE1350" s="127"/>
      <c r="AF1350" s="127"/>
      <c r="AG1350" s="127"/>
      <c r="AH1350" s="127"/>
      <c r="AI1350" s="127"/>
      <c r="AJ1350" s="127"/>
      <c r="AK1350" s="127"/>
      <c r="AL1350" s="127"/>
      <c r="AM1350" s="127"/>
      <c r="AN1350" s="127"/>
      <c r="AO1350" s="127"/>
      <c r="AP1350" s="127"/>
      <c r="AR1350" s="113"/>
      <c r="AS1350" s="113"/>
      <c r="AT1350" s="113"/>
    </row>
    <row r="1351" spans="1:46" s="114" customFormat="1" x14ac:dyDescent="0.2">
      <c r="A1351" s="113"/>
      <c r="B1351" s="120"/>
      <c r="C1351" s="120"/>
      <c r="D1351" s="120"/>
      <c r="E1351" s="120"/>
      <c r="F1351" s="120"/>
      <c r="G1351" s="120"/>
      <c r="H1351" s="120"/>
      <c r="I1351" s="120"/>
      <c r="J1351" s="120"/>
      <c r="K1351" s="120"/>
      <c r="L1351" s="120"/>
      <c r="M1351" s="120"/>
      <c r="N1351" s="120"/>
      <c r="O1351" s="120"/>
      <c r="P1351" s="120"/>
      <c r="Q1351" s="120"/>
      <c r="R1351" s="120"/>
      <c r="S1351" s="120"/>
      <c r="T1351" s="120"/>
      <c r="U1351" s="120"/>
      <c r="V1351" s="120"/>
      <c r="W1351" s="120"/>
      <c r="X1351" s="120"/>
      <c r="Y1351" s="127"/>
      <c r="Z1351" s="127"/>
      <c r="AA1351" s="127"/>
      <c r="AB1351" s="127"/>
      <c r="AC1351" s="127"/>
      <c r="AD1351" s="127"/>
      <c r="AE1351" s="127"/>
      <c r="AF1351" s="127"/>
      <c r="AG1351" s="127"/>
      <c r="AH1351" s="127"/>
      <c r="AI1351" s="127"/>
      <c r="AJ1351" s="127"/>
      <c r="AK1351" s="127"/>
      <c r="AL1351" s="127"/>
      <c r="AM1351" s="127"/>
      <c r="AN1351" s="127"/>
      <c r="AO1351" s="127"/>
      <c r="AP1351" s="127"/>
      <c r="AR1351" s="113"/>
      <c r="AS1351" s="113"/>
      <c r="AT1351" s="113"/>
    </row>
    <row r="1352" spans="1:46" s="114" customFormat="1" x14ac:dyDescent="0.2">
      <c r="A1352" s="113"/>
      <c r="B1352" s="120"/>
      <c r="C1352" s="120"/>
      <c r="D1352" s="120"/>
      <c r="E1352" s="120"/>
      <c r="F1352" s="120"/>
      <c r="G1352" s="120"/>
      <c r="H1352" s="120"/>
      <c r="I1352" s="120"/>
      <c r="J1352" s="120"/>
      <c r="K1352" s="120"/>
      <c r="L1352" s="120"/>
      <c r="M1352" s="120"/>
      <c r="N1352" s="120"/>
      <c r="O1352" s="120"/>
      <c r="P1352" s="120"/>
      <c r="Q1352" s="120"/>
      <c r="R1352" s="120"/>
      <c r="S1352" s="120"/>
      <c r="T1352" s="120"/>
      <c r="U1352" s="120"/>
      <c r="V1352" s="120"/>
      <c r="W1352" s="120"/>
      <c r="X1352" s="120"/>
      <c r="Y1352" s="127"/>
      <c r="Z1352" s="127"/>
      <c r="AA1352" s="127"/>
      <c r="AB1352" s="127"/>
      <c r="AC1352" s="127"/>
      <c r="AD1352" s="127"/>
      <c r="AE1352" s="127"/>
      <c r="AF1352" s="127"/>
      <c r="AG1352" s="127"/>
      <c r="AH1352" s="127"/>
      <c r="AI1352" s="127"/>
      <c r="AJ1352" s="127"/>
      <c r="AK1352" s="127"/>
      <c r="AL1352" s="127"/>
      <c r="AM1352" s="127"/>
      <c r="AN1352" s="127"/>
      <c r="AO1352" s="127"/>
      <c r="AP1352" s="127"/>
      <c r="AR1352" s="113"/>
      <c r="AS1352" s="113"/>
      <c r="AT1352" s="113"/>
    </row>
    <row r="1353" spans="1:46" s="114" customFormat="1" x14ac:dyDescent="0.2">
      <c r="A1353" s="113"/>
      <c r="B1353" s="120"/>
      <c r="C1353" s="120"/>
      <c r="D1353" s="120"/>
      <c r="E1353" s="120"/>
      <c r="F1353" s="120"/>
      <c r="G1353" s="120"/>
      <c r="H1353" s="120"/>
      <c r="I1353" s="120"/>
      <c r="J1353" s="120"/>
      <c r="K1353" s="120"/>
      <c r="L1353" s="120"/>
      <c r="M1353" s="120"/>
      <c r="N1353" s="120"/>
      <c r="O1353" s="120"/>
      <c r="P1353" s="120"/>
      <c r="Q1353" s="120"/>
      <c r="R1353" s="120"/>
      <c r="S1353" s="120"/>
      <c r="T1353" s="120"/>
      <c r="U1353" s="120"/>
      <c r="V1353" s="120"/>
      <c r="W1353" s="120"/>
      <c r="X1353" s="120"/>
      <c r="Y1353" s="127"/>
      <c r="Z1353" s="127"/>
      <c r="AA1353" s="127"/>
      <c r="AB1353" s="127"/>
      <c r="AC1353" s="127"/>
      <c r="AD1353" s="127"/>
      <c r="AE1353" s="127"/>
      <c r="AF1353" s="127"/>
      <c r="AG1353" s="127"/>
      <c r="AH1353" s="127"/>
      <c r="AI1353" s="127"/>
      <c r="AJ1353" s="127"/>
      <c r="AK1353" s="127"/>
      <c r="AL1353" s="127"/>
      <c r="AM1353" s="127"/>
      <c r="AN1353" s="127"/>
      <c r="AO1353" s="127"/>
      <c r="AP1353" s="127"/>
      <c r="AR1353" s="113"/>
      <c r="AS1353" s="113"/>
      <c r="AT1353" s="113"/>
    </row>
    <row r="1354" spans="1:46" s="114" customFormat="1" x14ac:dyDescent="0.2">
      <c r="A1354" s="113"/>
      <c r="B1354" s="120"/>
      <c r="C1354" s="120"/>
      <c r="D1354" s="120"/>
      <c r="E1354" s="120"/>
      <c r="F1354" s="120"/>
      <c r="G1354" s="120"/>
      <c r="H1354" s="120"/>
      <c r="I1354" s="120"/>
      <c r="J1354" s="120"/>
      <c r="K1354" s="120"/>
      <c r="L1354" s="120"/>
      <c r="M1354" s="120"/>
      <c r="N1354" s="120"/>
      <c r="O1354" s="120"/>
      <c r="P1354" s="120"/>
      <c r="Q1354" s="120"/>
      <c r="R1354" s="120"/>
      <c r="S1354" s="120"/>
      <c r="T1354" s="120"/>
      <c r="U1354" s="120"/>
      <c r="V1354" s="120"/>
      <c r="W1354" s="120"/>
      <c r="X1354" s="120"/>
      <c r="Y1354" s="127"/>
      <c r="Z1354" s="127"/>
      <c r="AA1354" s="127"/>
      <c r="AB1354" s="127"/>
      <c r="AC1354" s="127"/>
      <c r="AD1354" s="127"/>
      <c r="AE1354" s="127"/>
      <c r="AF1354" s="127"/>
      <c r="AG1354" s="127"/>
      <c r="AH1354" s="127"/>
      <c r="AI1354" s="127"/>
      <c r="AJ1354" s="127"/>
      <c r="AK1354" s="127"/>
      <c r="AL1354" s="127"/>
      <c r="AM1354" s="127"/>
      <c r="AN1354" s="127"/>
      <c r="AO1354" s="127"/>
      <c r="AP1354" s="127"/>
      <c r="AR1354" s="113"/>
      <c r="AS1354" s="113"/>
      <c r="AT1354" s="113"/>
    </row>
    <row r="1355" spans="1:46" s="114" customFormat="1" x14ac:dyDescent="0.2">
      <c r="A1355" s="113"/>
      <c r="B1355" s="120"/>
      <c r="C1355" s="120"/>
      <c r="D1355" s="120"/>
      <c r="E1355" s="120"/>
      <c r="F1355" s="120"/>
      <c r="G1355" s="120"/>
      <c r="H1355" s="120"/>
      <c r="I1355" s="120"/>
      <c r="J1355" s="120"/>
      <c r="K1355" s="120"/>
      <c r="L1355" s="120"/>
      <c r="M1355" s="120"/>
      <c r="N1355" s="120"/>
      <c r="O1355" s="120"/>
      <c r="P1355" s="120"/>
      <c r="Q1355" s="120"/>
      <c r="R1355" s="120"/>
      <c r="S1355" s="120"/>
      <c r="T1355" s="120"/>
      <c r="U1355" s="120"/>
      <c r="V1355" s="120"/>
      <c r="W1355" s="120"/>
      <c r="X1355" s="120"/>
      <c r="Y1355" s="127"/>
      <c r="Z1355" s="127"/>
      <c r="AA1355" s="127"/>
      <c r="AB1355" s="127"/>
      <c r="AC1355" s="127"/>
      <c r="AD1355" s="127"/>
      <c r="AE1355" s="127"/>
      <c r="AF1355" s="127"/>
      <c r="AG1355" s="127"/>
      <c r="AH1355" s="127"/>
      <c r="AI1355" s="127"/>
      <c r="AJ1355" s="127"/>
      <c r="AK1355" s="127"/>
      <c r="AL1355" s="127"/>
      <c r="AM1355" s="127"/>
      <c r="AN1355" s="127"/>
      <c r="AO1355" s="127"/>
      <c r="AP1355" s="127"/>
      <c r="AR1355" s="113"/>
      <c r="AS1355" s="113"/>
      <c r="AT1355" s="113"/>
    </row>
    <row r="1356" spans="1:46" s="114" customFormat="1" x14ac:dyDescent="0.2">
      <c r="A1356" s="113"/>
      <c r="B1356" s="120"/>
      <c r="C1356" s="120"/>
      <c r="D1356" s="120"/>
      <c r="E1356" s="120"/>
      <c r="F1356" s="120"/>
      <c r="G1356" s="120"/>
      <c r="H1356" s="120"/>
      <c r="I1356" s="120"/>
      <c r="J1356" s="120"/>
      <c r="K1356" s="120"/>
      <c r="L1356" s="120"/>
      <c r="M1356" s="120"/>
      <c r="N1356" s="120"/>
      <c r="O1356" s="120"/>
      <c r="P1356" s="120"/>
      <c r="Q1356" s="120"/>
      <c r="R1356" s="120"/>
      <c r="S1356" s="120"/>
      <c r="T1356" s="120"/>
      <c r="U1356" s="120"/>
      <c r="V1356" s="120"/>
      <c r="W1356" s="120"/>
      <c r="X1356" s="120"/>
      <c r="Y1356" s="127"/>
      <c r="Z1356" s="127"/>
      <c r="AA1356" s="127"/>
      <c r="AB1356" s="127"/>
      <c r="AC1356" s="127"/>
      <c r="AD1356" s="127"/>
      <c r="AE1356" s="127"/>
      <c r="AF1356" s="127"/>
      <c r="AG1356" s="127"/>
      <c r="AH1356" s="127"/>
      <c r="AI1356" s="127"/>
      <c r="AJ1356" s="127"/>
      <c r="AK1356" s="127"/>
      <c r="AL1356" s="127"/>
      <c r="AM1356" s="127"/>
      <c r="AN1356" s="127"/>
      <c r="AO1356" s="127"/>
      <c r="AP1356" s="127"/>
      <c r="AR1356" s="113"/>
      <c r="AS1356" s="113"/>
      <c r="AT1356" s="113"/>
    </row>
    <row r="1357" spans="1:46" s="114" customFormat="1" x14ac:dyDescent="0.2">
      <c r="A1357" s="113"/>
      <c r="B1357" s="120"/>
      <c r="C1357" s="120"/>
      <c r="D1357" s="120"/>
      <c r="E1357" s="120"/>
      <c r="F1357" s="120"/>
      <c r="G1357" s="120"/>
      <c r="H1357" s="120"/>
      <c r="I1357" s="120"/>
      <c r="J1357" s="120"/>
      <c r="K1357" s="120"/>
      <c r="L1357" s="120"/>
      <c r="M1357" s="120"/>
      <c r="N1357" s="120"/>
      <c r="O1357" s="120"/>
      <c r="P1357" s="120"/>
      <c r="Q1357" s="120"/>
      <c r="R1357" s="120"/>
      <c r="S1357" s="120"/>
      <c r="T1357" s="120"/>
      <c r="U1357" s="120"/>
      <c r="V1357" s="120"/>
      <c r="W1357" s="120"/>
      <c r="X1357" s="120"/>
      <c r="Y1357" s="127"/>
      <c r="Z1357" s="127"/>
      <c r="AA1357" s="127"/>
      <c r="AB1357" s="127"/>
      <c r="AC1357" s="127"/>
      <c r="AD1357" s="127"/>
      <c r="AE1357" s="127"/>
      <c r="AF1357" s="127"/>
      <c r="AG1357" s="127"/>
      <c r="AH1357" s="127"/>
      <c r="AI1357" s="127"/>
      <c r="AJ1357" s="127"/>
      <c r="AK1357" s="127"/>
      <c r="AL1357" s="127"/>
      <c r="AM1357" s="127"/>
      <c r="AN1357" s="127"/>
      <c r="AO1357" s="127"/>
      <c r="AP1357" s="127"/>
      <c r="AR1357" s="113"/>
      <c r="AS1357" s="113"/>
      <c r="AT1357" s="113"/>
    </row>
    <row r="1358" spans="1:46" s="114" customFormat="1" x14ac:dyDescent="0.2">
      <c r="A1358" s="113"/>
      <c r="B1358" s="120"/>
      <c r="C1358" s="120"/>
      <c r="D1358" s="120"/>
      <c r="E1358" s="120"/>
      <c r="F1358" s="120"/>
      <c r="G1358" s="120"/>
      <c r="H1358" s="120"/>
      <c r="I1358" s="120"/>
      <c r="J1358" s="120"/>
      <c r="K1358" s="120"/>
      <c r="L1358" s="120"/>
      <c r="M1358" s="120"/>
      <c r="N1358" s="120"/>
      <c r="O1358" s="120"/>
      <c r="P1358" s="120"/>
      <c r="Q1358" s="120"/>
      <c r="R1358" s="120"/>
      <c r="S1358" s="120"/>
      <c r="T1358" s="120"/>
      <c r="U1358" s="120"/>
      <c r="V1358" s="120"/>
      <c r="W1358" s="120"/>
      <c r="X1358" s="120"/>
      <c r="Y1358" s="127"/>
      <c r="Z1358" s="127"/>
      <c r="AA1358" s="127"/>
      <c r="AB1358" s="127"/>
      <c r="AC1358" s="127"/>
      <c r="AD1358" s="127"/>
      <c r="AE1358" s="127"/>
      <c r="AF1358" s="127"/>
      <c r="AG1358" s="127"/>
      <c r="AH1358" s="127"/>
      <c r="AI1358" s="127"/>
      <c r="AJ1358" s="127"/>
      <c r="AK1358" s="127"/>
      <c r="AL1358" s="127"/>
      <c r="AM1358" s="127"/>
      <c r="AN1358" s="127"/>
      <c r="AO1358" s="127"/>
      <c r="AP1358" s="127"/>
      <c r="AR1358" s="113"/>
      <c r="AS1358" s="113"/>
      <c r="AT1358" s="113"/>
    </row>
    <row r="1359" spans="1:46" s="114" customFormat="1" x14ac:dyDescent="0.2">
      <c r="A1359" s="113"/>
      <c r="B1359" s="120"/>
      <c r="C1359" s="120"/>
      <c r="D1359" s="120"/>
      <c r="E1359" s="120"/>
      <c r="F1359" s="120"/>
      <c r="G1359" s="120"/>
      <c r="H1359" s="120"/>
      <c r="I1359" s="120"/>
      <c r="J1359" s="120"/>
      <c r="K1359" s="120"/>
      <c r="L1359" s="120"/>
      <c r="M1359" s="120"/>
      <c r="N1359" s="120"/>
      <c r="O1359" s="120"/>
      <c r="P1359" s="120"/>
      <c r="Q1359" s="120"/>
      <c r="R1359" s="120"/>
      <c r="S1359" s="120"/>
      <c r="T1359" s="120"/>
      <c r="U1359" s="120"/>
      <c r="V1359" s="120"/>
      <c r="W1359" s="120"/>
      <c r="X1359" s="120"/>
      <c r="Y1359" s="127"/>
      <c r="Z1359" s="127"/>
      <c r="AA1359" s="127"/>
      <c r="AB1359" s="127"/>
      <c r="AC1359" s="127"/>
      <c r="AD1359" s="127"/>
      <c r="AE1359" s="127"/>
      <c r="AF1359" s="127"/>
      <c r="AG1359" s="127"/>
      <c r="AH1359" s="127"/>
      <c r="AI1359" s="127"/>
      <c r="AJ1359" s="127"/>
      <c r="AK1359" s="127"/>
      <c r="AL1359" s="127"/>
      <c r="AM1359" s="127"/>
      <c r="AN1359" s="127"/>
      <c r="AO1359" s="127"/>
      <c r="AP1359" s="127"/>
      <c r="AR1359" s="113"/>
      <c r="AS1359" s="113"/>
      <c r="AT1359" s="113"/>
    </row>
    <row r="1360" spans="1:46" s="114" customFormat="1" x14ac:dyDescent="0.2">
      <c r="A1360" s="113"/>
      <c r="B1360" s="120"/>
      <c r="C1360" s="120"/>
      <c r="D1360" s="120"/>
      <c r="E1360" s="120"/>
      <c r="F1360" s="120"/>
      <c r="G1360" s="120"/>
      <c r="H1360" s="120"/>
      <c r="I1360" s="120"/>
      <c r="J1360" s="120"/>
      <c r="K1360" s="120"/>
      <c r="L1360" s="120"/>
      <c r="M1360" s="120"/>
      <c r="N1360" s="120"/>
      <c r="O1360" s="120"/>
      <c r="P1360" s="120"/>
      <c r="Q1360" s="120"/>
      <c r="R1360" s="120"/>
      <c r="S1360" s="120"/>
      <c r="T1360" s="120"/>
      <c r="U1360" s="120"/>
      <c r="V1360" s="120"/>
      <c r="W1360" s="120"/>
      <c r="X1360" s="120"/>
      <c r="Y1360" s="127"/>
      <c r="Z1360" s="127"/>
      <c r="AA1360" s="127"/>
      <c r="AB1360" s="127"/>
      <c r="AC1360" s="127"/>
      <c r="AD1360" s="127"/>
      <c r="AE1360" s="127"/>
      <c r="AF1360" s="127"/>
      <c r="AG1360" s="127"/>
      <c r="AH1360" s="127"/>
      <c r="AI1360" s="127"/>
      <c r="AJ1360" s="127"/>
      <c r="AK1360" s="127"/>
      <c r="AL1360" s="127"/>
      <c r="AM1360" s="127"/>
      <c r="AN1360" s="127"/>
      <c r="AO1360" s="127"/>
      <c r="AP1360" s="127"/>
      <c r="AR1360" s="113"/>
      <c r="AS1360" s="113"/>
      <c r="AT1360" s="113"/>
    </row>
    <row r="1361" spans="1:46" s="114" customFormat="1" x14ac:dyDescent="0.2">
      <c r="A1361" s="113"/>
      <c r="B1361" s="120"/>
      <c r="C1361" s="120"/>
      <c r="D1361" s="120"/>
      <c r="E1361" s="120"/>
      <c r="F1361" s="120"/>
      <c r="G1361" s="120"/>
      <c r="H1361" s="120"/>
      <c r="I1361" s="120"/>
      <c r="J1361" s="120"/>
      <c r="K1361" s="120"/>
      <c r="L1361" s="120"/>
      <c r="M1361" s="120"/>
      <c r="N1361" s="120"/>
      <c r="O1361" s="120"/>
      <c r="P1361" s="120"/>
      <c r="Q1361" s="120"/>
      <c r="R1361" s="120"/>
      <c r="S1361" s="120"/>
      <c r="T1361" s="120"/>
      <c r="U1361" s="120"/>
      <c r="V1361" s="120"/>
      <c r="W1361" s="120"/>
      <c r="X1361" s="120"/>
      <c r="Y1361" s="127"/>
      <c r="Z1361" s="127"/>
      <c r="AA1361" s="127"/>
      <c r="AB1361" s="127"/>
      <c r="AC1361" s="127"/>
      <c r="AD1361" s="127"/>
      <c r="AE1361" s="127"/>
      <c r="AF1361" s="127"/>
      <c r="AG1361" s="127"/>
      <c r="AH1361" s="127"/>
      <c r="AI1361" s="127"/>
      <c r="AJ1361" s="127"/>
      <c r="AK1361" s="127"/>
      <c r="AL1361" s="127"/>
      <c r="AM1361" s="127"/>
      <c r="AN1361" s="127"/>
      <c r="AO1361" s="127"/>
      <c r="AP1361" s="127"/>
      <c r="AR1361" s="113"/>
      <c r="AS1361" s="113"/>
      <c r="AT1361" s="113"/>
    </row>
    <row r="1362" spans="1:46" s="114" customFormat="1" x14ac:dyDescent="0.2">
      <c r="A1362" s="113"/>
      <c r="B1362" s="120"/>
      <c r="C1362" s="120"/>
      <c r="D1362" s="120"/>
      <c r="E1362" s="120"/>
      <c r="F1362" s="120"/>
      <c r="G1362" s="120"/>
      <c r="H1362" s="120"/>
      <c r="I1362" s="120"/>
      <c r="J1362" s="120"/>
      <c r="K1362" s="120"/>
      <c r="L1362" s="120"/>
      <c r="M1362" s="120"/>
      <c r="N1362" s="120"/>
      <c r="O1362" s="120"/>
      <c r="P1362" s="120"/>
      <c r="Q1362" s="120"/>
      <c r="R1362" s="120"/>
      <c r="S1362" s="120"/>
      <c r="T1362" s="120"/>
      <c r="U1362" s="120"/>
      <c r="V1362" s="120"/>
      <c r="W1362" s="120"/>
      <c r="X1362" s="120"/>
      <c r="Y1362" s="127"/>
      <c r="Z1362" s="127"/>
      <c r="AA1362" s="127"/>
      <c r="AB1362" s="127"/>
      <c r="AC1362" s="127"/>
      <c r="AD1362" s="127"/>
      <c r="AE1362" s="127"/>
      <c r="AF1362" s="127"/>
      <c r="AG1362" s="127"/>
      <c r="AH1362" s="127"/>
      <c r="AI1362" s="127"/>
      <c r="AJ1362" s="127"/>
      <c r="AK1362" s="127"/>
      <c r="AL1362" s="127"/>
      <c r="AM1362" s="127"/>
      <c r="AN1362" s="127"/>
      <c r="AO1362" s="127"/>
      <c r="AP1362" s="127"/>
      <c r="AR1362" s="113"/>
      <c r="AS1362" s="113"/>
      <c r="AT1362" s="113"/>
    </row>
    <row r="1363" spans="1:46" s="114" customFormat="1" x14ac:dyDescent="0.2">
      <c r="A1363" s="113"/>
      <c r="B1363" s="120"/>
      <c r="C1363" s="120"/>
      <c r="D1363" s="120"/>
      <c r="E1363" s="120"/>
      <c r="F1363" s="120"/>
      <c r="G1363" s="120"/>
      <c r="H1363" s="120"/>
      <c r="I1363" s="120"/>
      <c r="J1363" s="120"/>
      <c r="K1363" s="120"/>
      <c r="L1363" s="120"/>
      <c r="M1363" s="120"/>
      <c r="N1363" s="120"/>
      <c r="O1363" s="120"/>
      <c r="P1363" s="120"/>
      <c r="Q1363" s="120"/>
      <c r="R1363" s="120"/>
      <c r="S1363" s="120"/>
      <c r="T1363" s="120"/>
      <c r="U1363" s="120"/>
      <c r="V1363" s="120"/>
      <c r="W1363" s="120"/>
      <c r="X1363" s="120"/>
      <c r="Y1363" s="127"/>
      <c r="Z1363" s="127"/>
      <c r="AA1363" s="127"/>
      <c r="AB1363" s="127"/>
      <c r="AC1363" s="127"/>
      <c r="AD1363" s="127"/>
      <c r="AE1363" s="127"/>
      <c r="AF1363" s="127"/>
      <c r="AG1363" s="127"/>
      <c r="AH1363" s="127"/>
      <c r="AI1363" s="127"/>
      <c r="AJ1363" s="127"/>
      <c r="AK1363" s="127"/>
      <c r="AL1363" s="127"/>
      <c r="AM1363" s="127"/>
      <c r="AN1363" s="127"/>
      <c r="AO1363" s="127"/>
      <c r="AP1363" s="127"/>
      <c r="AR1363" s="113"/>
      <c r="AS1363" s="113"/>
      <c r="AT1363" s="113"/>
    </row>
    <row r="1364" spans="1:46" s="114" customFormat="1" x14ac:dyDescent="0.2">
      <c r="A1364" s="113"/>
      <c r="B1364" s="120"/>
      <c r="C1364" s="120"/>
      <c r="D1364" s="120"/>
      <c r="E1364" s="120"/>
      <c r="F1364" s="120"/>
      <c r="G1364" s="120"/>
      <c r="H1364" s="120"/>
      <c r="I1364" s="120"/>
      <c r="J1364" s="120"/>
      <c r="K1364" s="120"/>
      <c r="L1364" s="120"/>
      <c r="M1364" s="120"/>
      <c r="N1364" s="120"/>
      <c r="O1364" s="120"/>
      <c r="P1364" s="120"/>
      <c r="Q1364" s="120"/>
      <c r="R1364" s="120"/>
      <c r="S1364" s="120"/>
      <c r="T1364" s="120"/>
      <c r="U1364" s="120"/>
      <c r="V1364" s="120"/>
      <c r="W1364" s="120"/>
      <c r="X1364" s="120"/>
      <c r="Y1364" s="127"/>
      <c r="Z1364" s="127"/>
      <c r="AA1364" s="127"/>
      <c r="AB1364" s="127"/>
      <c r="AC1364" s="127"/>
      <c r="AD1364" s="127"/>
      <c r="AE1364" s="127"/>
      <c r="AF1364" s="127"/>
      <c r="AG1364" s="127"/>
      <c r="AH1364" s="127"/>
      <c r="AI1364" s="127"/>
      <c r="AJ1364" s="127"/>
      <c r="AK1364" s="127"/>
      <c r="AL1364" s="127"/>
      <c r="AM1364" s="127"/>
      <c r="AN1364" s="127"/>
      <c r="AO1364" s="127"/>
      <c r="AP1364" s="127"/>
      <c r="AR1364" s="113"/>
      <c r="AS1364" s="113"/>
      <c r="AT1364" s="113"/>
    </row>
    <row r="1365" spans="1:46" s="114" customFormat="1" x14ac:dyDescent="0.2">
      <c r="A1365" s="113"/>
      <c r="B1365" s="120"/>
      <c r="C1365" s="120"/>
      <c r="D1365" s="120"/>
      <c r="E1365" s="120"/>
      <c r="F1365" s="120"/>
      <c r="G1365" s="120"/>
      <c r="H1365" s="120"/>
      <c r="I1365" s="120"/>
      <c r="J1365" s="120"/>
      <c r="K1365" s="120"/>
      <c r="L1365" s="120"/>
      <c r="M1365" s="120"/>
      <c r="N1365" s="120"/>
      <c r="O1365" s="120"/>
      <c r="P1365" s="120"/>
      <c r="Q1365" s="120"/>
      <c r="R1365" s="120"/>
      <c r="S1365" s="120"/>
      <c r="T1365" s="120"/>
      <c r="U1365" s="120"/>
      <c r="V1365" s="120"/>
      <c r="W1365" s="120"/>
      <c r="X1365" s="120"/>
      <c r="Y1365" s="127"/>
      <c r="Z1365" s="127"/>
      <c r="AA1365" s="127"/>
      <c r="AB1365" s="127"/>
      <c r="AC1365" s="127"/>
      <c r="AD1365" s="127"/>
      <c r="AE1365" s="127"/>
      <c r="AF1365" s="127"/>
      <c r="AG1365" s="127"/>
      <c r="AH1365" s="127"/>
      <c r="AI1365" s="127"/>
      <c r="AJ1365" s="127"/>
      <c r="AK1365" s="127"/>
      <c r="AL1365" s="127"/>
      <c r="AM1365" s="127"/>
      <c r="AN1365" s="127"/>
      <c r="AO1365" s="127"/>
      <c r="AP1365" s="127"/>
      <c r="AR1365" s="113"/>
      <c r="AS1365" s="113"/>
      <c r="AT1365" s="113"/>
    </row>
    <row r="1366" spans="1:46" s="114" customFormat="1" x14ac:dyDescent="0.2">
      <c r="A1366" s="113"/>
      <c r="B1366" s="120"/>
      <c r="C1366" s="120"/>
      <c r="D1366" s="120"/>
      <c r="E1366" s="120"/>
      <c r="F1366" s="120"/>
      <c r="G1366" s="120"/>
      <c r="H1366" s="120"/>
      <c r="I1366" s="120"/>
      <c r="J1366" s="120"/>
      <c r="K1366" s="120"/>
      <c r="L1366" s="120"/>
      <c r="M1366" s="120"/>
      <c r="N1366" s="120"/>
      <c r="O1366" s="120"/>
      <c r="P1366" s="120"/>
      <c r="Q1366" s="120"/>
      <c r="R1366" s="120"/>
      <c r="S1366" s="120"/>
      <c r="T1366" s="120"/>
      <c r="U1366" s="120"/>
      <c r="V1366" s="120"/>
      <c r="W1366" s="120"/>
      <c r="X1366" s="120"/>
      <c r="Y1366" s="127"/>
      <c r="Z1366" s="127"/>
      <c r="AA1366" s="127"/>
      <c r="AB1366" s="127"/>
      <c r="AC1366" s="127"/>
      <c r="AD1366" s="127"/>
      <c r="AE1366" s="127"/>
      <c r="AF1366" s="127"/>
      <c r="AG1366" s="127"/>
      <c r="AH1366" s="127"/>
      <c r="AI1366" s="127"/>
      <c r="AJ1366" s="127"/>
      <c r="AK1366" s="127"/>
      <c r="AL1366" s="127"/>
      <c r="AM1366" s="127"/>
      <c r="AN1366" s="127"/>
      <c r="AO1366" s="127"/>
      <c r="AP1366" s="127"/>
      <c r="AR1366" s="113"/>
      <c r="AS1366" s="113"/>
      <c r="AT1366" s="113"/>
    </row>
    <row r="1367" spans="1:46" s="114" customFormat="1" x14ac:dyDescent="0.2">
      <c r="A1367" s="113"/>
      <c r="B1367" s="120"/>
      <c r="C1367" s="120"/>
      <c r="D1367" s="120"/>
      <c r="E1367" s="120"/>
      <c r="F1367" s="120"/>
      <c r="G1367" s="120"/>
      <c r="H1367" s="120"/>
      <c r="I1367" s="120"/>
      <c r="J1367" s="120"/>
      <c r="K1367" s="120"/>
      <c r="L1367" s="120"/>
      <c r="M1367" s="120"/>
      <c r="N1367" s="120"/>
      <c r="O1367" s="120"/>
      <c r="P1367" s="120"/>
      <c r="Q1367" s="120"/>
      <c r="R1367" s="120"/>
      <c r="S1367" s="120"/>
      <c r="T1367" s="120"/>
      <c r="U1367" s="120"/>
      <c r="V1367" s="120"/>
      <c r="W1367" s="120"/>
      <c r="X1367" s="120"/>
      <c r="Y1367" s="127"/>
      <c r="Z1367" s="127"/>
      <c r="AA1367" s="127"/>
      <c r="AB1367" s="127"/>
      <c r="AC1367" s="127"/>
      <c r="AD1367" s="127"/>
      <c r="AE1367" s="127"/>
      <c r="AF1367" s="127"/>
      <c r="AG1367" s="127"/>
      <c r="AH1367" s="127"/>
      <c r="AI1367" s="127"/>
      <c r="AJ1367" s="127"/>
      <c r="AK1367" s="127"/>
      <c r="AL1367" s="127"/>
      <c r="AM1367" s="127"/>
      <c r="AN1367" s="127"/>
      <c r="AO1367" s="127"/>
      <c r="AP1367" s="127"/>
      <c r="AR1367" s="113"/>
      <c r="AS1367" s="113"/>
      <c r="AT1367" s="113"/>
    </row>
    <row r="1368" spans="1:46" s="114" customFormat="1" x14ac:dyDescent="0.2">
      <c r="A1368" s="113"/>
      <c r="B1368" s="120"/>
      <c r="C1368" s="120"/>
      <c r="D1368" s="120"/>
      <c r="E1368" s="120"/>
      <c r="F1368" s="120"/>
      <c r="G1368" s="120"/>
      <c r="H1368" s="120"/>
      <c r="I1368" s="120"/>
      <c r="J1368" s="120"/>
      <c r="K1368" s="120"/>
      <c r="L1368" s="120"/>
      <c r="M1368" s="120"/>
      <c r="N1368" s="120"/>
      <c r="O1368" s="120"/>
      <c r="P1368" s="120"/>
      <c r="Q1368" s="120"/>
      <c r="R1368" s="120"/>
      <c r="S1368" s="120"/>
      <c r="T1368" s="120"/>
      <c r="U1368" s="120"/>
      <c r="V1368" s="120"/>
      <c r="W1368" s="120"/>
      <c r="X1368" s="120"/>
      <c r="Y1368" s="127"/>
      <c r="Z1368" s="127"/>
      <c r="AA1368" s="127"/>
      <c r="AB1368" s="127"/>
      <c r="AC1368" s="127"/>
      <c r="AD1368" s="127"/>
      <c r="AE1368" s="127"/>
      <c r="AF1368" s="127"/>
      <c r="AG1368" s="127"/>
      <c r="AH1368" s="127"/>
      <c r="AI1368" s="127"/>
      <c r="AJ1368" s="127"/>
      <c r="AK1368" s="127"/>
      <c r="AL1368" s="127"/>
      <c r="AM1368" s="127"/>
      <c r="AN1368" s="127"/>
      <c r="AO1368" s="127"/>
      <c r="AP1368" s="127"/>
      <c r="AR1368" s="113"/>
      <c r="AS1368" s="113"/>
      <c r="AT1368" s="113"/>
    </row>
    <row r="1369" spans="1:46" s="114" customFormat="1" x14ac:dyDescent="0.2">
      <c r="A1369" s="113"/>
      <c r="B1369" s="120"/>
      <c r="C1369" s="120"/>
      <c r="D1369" s="120"/>
      <c r="E1369" s="120"/>
      <c r="F1369" s="120"/>
      <c r="G1369" s="120"/>
      <c r="H1369" s="120"/>
      <c r="I1369" s="120"/>
      <c r="J1369" s="120"/>
      <c r="K1369" s="120"/>
      <c r="L1369" s="120"/>
      <c r="M1369" s="120"/>
      <c r="N1369" s="120"/>
      <c r="O1369" s="120"/>
      <c r="P1369" s="120"/>
      <c r="Q1369" s="120"/>
      <c r="R1369" s="120"/>
      <c r="S1369" s="120"/>
      <c r="T1369" s="120"/>
      <c r="U1369" s="120"/>
      <c r="V1369" s="120"/>
      <c r="W1369" s="120"/>
      <c r="X1369" s="120"/>
      <c r="Y1369" s="127"/>
      <c r="Z1369" s="127"/>
      <c r="AA1369" s="127"/>
      <c r="AB1369" s="127"/>
      <c r="AC1369" s="127"/>
      <c r="AD1369" s="127"/>
      <c r="AE1369" s="127"/>
      <c r="AF1369" s="127"/>
      <c r="AG1369" s="127"/>
      <c r="AH1369" s="127"/>
      <c r="AI1369" s="127"/>
      <c r="AJ1369" s="127"/>
      <c r="AK1369" s="127"/>
      <c r="AL1369" s="127"/>
      <c r="AM1369" s="127"/>
      <c r="AN1369" s="127"/>
      <c r="AO1369" s="127"/>
      <c r="AP1369" s="127"/>
      <c r="AR1369" s="113"/>
      <c r="AS1369" s="113"/>
      <c r="AT1369" s="113"/>
    </row>
    <row r="1370" spans="1:46" s="114" customFormat="1" x14ac:dyDescent="0.2">
      <c r="A1370" s="113"/>
      <c r="B1370" s="120"/>
      <c r="C1370" s="120"/>
      <c r="D1370" s="120"/>
      <c r="E1370" s="120"/>
      <c r="F1370" s="120"/>
      <c r="G1370" s="120"/>
      <c r="H1370" s="120"/>
      <c r="I1370" s="120"/>
      <c r="J1370" s="120"/>
      <c r="K1370" s="120"/>
      <c r="L1370" s="120"/>
      <c r="M1370" s="120"/>
      <c r="N1370" s="120"/>
      <c r="O1370" s="120"/>
      <c r="P1370" s="120"/>
      <c r="Q1370" s="120"/>
      <c r="R1370" s="120"/>
      <c r="S1370" s="120"/>
      <c r="T1370" s="120"/>
      <c r="U1370" s="120"/>
      <c r="V1370" s="120"/>
      <c r="W1370" s="120"/>
      <c r="X1370" s="120"/>
      <c r="Y1370" s="127"/>
      <c r="Z1370" s="127"/>
      <c r="AA1370" s="127"/>
      <c r="AB1370" s="127"/>
      <c r="AC1370" s="127"/>
      <c r="AD1370" s="127"/>
      <c r="AE1370" s="127"/>
      <c r="AF1370" s="127"/>
      <c r="AG1370" s="127"/>
      <c r="AH1370" s="127"/>
      <c r="AI1370" s="127"/>
      <c r="AJ1370" s="127"/>
      <c r="AK1370" s="127"/>
      <c r="AL1370" s="127"/>
      <c r="AM1370" s="127"/>
      <c r="AN1370" s="127"/>
      <c r="AO1370" s="127"/>
      <c r="AP1370" s="127"/>
      <c r="AR1370" s="113"/>
      <c r="AS1370" s="113"/>
      <c r="AT1370" s="113"/>
    </row>
    <row r="1371" spans="1:46" s="114" customFormat="1" x14ac:dyDescent="0.2">
      <c r="A1371" s="113"/>
      <c r="B1371" s="120"/>
      <c r="C1371" s="120"/>
      <c r="D1371" s="120"/>
      <c r="E1371" s="120"/>
      <c r="F1371" s="120"/>
      <c r="G1371" s="120"/>
      <c r="H1371" s="120"/>
      <c r="I1371" s="120"/>
      <c r="J1371" s="120"/>
      <c r="K1371" s="120"/>
      <c r="L1371" s="120"/>
      <c r="M1371" s="120"/>
      <c r="N1371" s="120"/>
      <c r="O1371" s="120"/>
      <c r="P1371" s="120"/>
      <c r="Q1371" s="120"/>
      <c r="R1371" s="120"/>
      <c r="S1371" s="120"/>
      <c r="T1371" s="120"/>
      <c r="U1371" s="120"/>
      <c r="V1371" s="120"/>
      <c r="W1371" s="120"/>
      <c r="X1371" s="120"/>
      <c r="Y1371" s="127"/>
      <c r="Z1371" s="127"/>
      <c r="AA1371" s="127"/>
      <c r="AB1371" s="127"/>
      <c r="AC1371" s="127"/>
      <c r="AD1371" s="127"/>
      <c r="AE1371" s="127"/>
      <c r="AF1371" s="127"/>
      <c r="AG1371" s="127"/>
      <c r="AH1371" s="127"/>
      <c r="AI1371" s="127"/>
      <c r="AJ1371" s="127"/>
      <c r="AK1371" s="127"/>
      <c r="AL1371" s="127"/>
      <c r="AM1371" s="127"/>
      <c r="AN1371" s="127"/>
      <c r="AO1371" s="127"/>
      <c r="AP1371" s="127"/>
      <c r="AR1371" s="113"/>
      <c r="AS1371" s="113"/>
      <c r="AT1371" s="113"/>
    </row>
    <row r="1372" spans="1:46" s="114" customFormat="1" x14ac:dyDescent="0.2">
      <c r="A1372" s="113"/>
      <c r="B1372" s="120"/>
      <c r="C1372" s="120"/>
      <c r="D1372" s="120"/>
      <c r="E1372" s="120"/>
      <c r="F1372" s="120"/>
      <c r="G1372" s="120"/>
      <c r="H1372" s="120"/>
      <c r="I1372" s="120"/>
      <c r="J1372" s="120"/>
      <c r="K1372" s="120"/>
      <c r="L1372" s="120"/>
      <c r="M1372" s="120"/>
      <c r="N1372" s="120"/>
      <c r="O1372" s="120"/>
      <c r="P1372" s="120"/>
      <c r="Q1372" s="120"/>
      <c r="R1372" s="120"/>
      <c r="S1372" s="120"/>
      <c r="T1372" s="120"/>
      <c r="U1372" s="120"/>
      <c r="V1372" s="120"/>
      <c r="W1372" s="120"/>
      <c r="X1372" s="120"/>
      <c r="Y1372" s="127"/>
      <c r="Z1372" s="127"/>
      <c r="AA1372" s="127"/>
      <c r="AB1372" s="127"/>
      <c r="AC1372" s="127"/>
      <c r="AD1372" s="127"/>
      <c r="AE1372" s="127"/>
      <c r="AF1372" s="127"/>
      <c r="AG1372" s="127"/>
      <c r="AH1372" s="127"/>
      <c r="AI1372" s="127"/>
      <c r="AJ1372" s="127"/>
      <c r="AK1372" s="127"/>
      <c r="AL1372" s="127"/>
      <c r="AM1372" s="127"/>
      <c r="AN1372" s="127"/>
      <c r="AO1372" s="127"/>
      <c r="AP1372" s="127"/>
      <c r="AR1372" s="113"/>
      <c r="AS1372" s="113"/>
      <c r="AT1372" s="113"/>
    </row>
    <row r="1373" spans="1:46" s="114" customFormat="1" x14ac:dyDescent="0.2">
      <c r="A1373" s="113"/>
      <c r="B1373" s="120"/>
      <c r="C1373" s="120"/>
      <c r="D1373" s="120"/>
      <c r="E1373" s="120"/>
      <c r="F1373" s="120"/>
      <c r="G1373" s="120"/>
      <c r="H1373" s="120"/>
      <c r="I1373" s="120"/>
      <c r="J1373" s="120"/>
      <c r="K1373" s="120"/>
      <c r="L1373" s="120"/>
      <c r="M1373" s="120"/>
      <c r="N1373" s="120"/>
      <c r="O1373" s="120"/>
      <c r="P1373" s="120"/>
      <c r="Q1373" s="120"/>
      <c r="R1373" s="120"/>
      <c r="S1373" s="120"/>
      <c r="T1373" s="120"/>
      <c r="U1373" s="120"/>
      <c r="V1373" s="120"/>
      <c r="W1373" s="120"/>
      <c r="X1373" s="120"/>
      <c r="Y1373" s="127"/>
      <c r="Z1373" s="127"/>
      <c r="AA1373" s="127"/>
      <c r="AB1373" s="127"/>
      <c r="AC1373" s="127"/>
      <c r="AD1373" s="127"/>
      <c r="AE1373" s="127"/>
      <c r="AF1373" s="127"/>
      <c r="AG1373" s="127"/>
      <c r="AH1373" s="127"/>
      <c r="AI1373" s="127"/>
      <c r="AJ1373" s="127"/>
      <c r="AK1373" s="127"/>
      <c r="AL1373" s="127"/>
      <c r="AM1373" s="127"/>
      <c r="AN1373" s="127"/>
      <c r="AO1373" s="127"/>
      <c r="AP1373" s="127"/>
      <c r="AR1373" s="113"/>
      <c r="AS1373" s="113"/>
      <c r="AT1373" s="113"/>
    </row>
    <row r="1374" spans="1:46" s="114" customFormat="1" x14ac:dyDescent="0.2">
      <c r="A1374" s="113"/>
      <c r="B1374" s="120"/>
      <c r="C1374" s="120"/>
      <c r="D1374" s="120"/>
      <c r="E1374" s="120"/>
      <c r="F1374" s="120"/>
      <c r="G1374" s="120"/>
      <c r="H1374" s="120"/>
      <c r="I1374" s="120"/>
      <c r="J1374" s="120"/>
      <c r="K1374" s="120"/>
      <c r="L1374" s="120"/>
      <c r="M1374" s="120"/>
      <c r="N1374" s="120"/>
      <c r="O1374" s="120"/>
      <c r="P1374" s="120"/>
      <c r="Q1374" s="120"/>
      <c r="R1374" s="120"/>
      <c r="S1374" s="120"/>
      <c r="T1374" s="120"/>
      <c r="U1374" s="120"/>
      <c r="V1374" s="120"/>
      <c r="W1374" s="120"/>
      <c r="X1374" s="120"/>
      <c r="Y1374" s="127"/>
      <c r="Z1374" s="127"/>
      <c r="AA1374" s="127"/>
      <c r="AB1374" s="127"/>
      <c r="AC1374" s="127"/>
      <c r="AD1374" s="127"/>
      <c r="AE1374" s="127"/>
      <c r="AF1374" s="127"/>
      <c r="AG1374" s="127"/>
      <c r="AH1374" s="127"/>
      <c r="AI1374" s="127"/>
      <c r="AJ1374" s="127"/>
      <c r="AK1374" s="127"/>
      <c r="AL1374" s="127"/>
      <c r="AM1374" s="127"/>
      <c r="AN1374" s="127"/>
      <c r="AO1374" s="127"/>
      <c r="AP1374" s="127"/>
      <c r="AR1374" s="113"/>
      <c r="AS1374" s="113"/>
      <c r="AT1374" s="113"/>
    </row>
    <row r="1375" spans="1:46" s="114" customFormat="1" x14ac:dyDescent="0.2">
      <c r="A1375" s="113"/>
      <c r="B1375" s="120"/>
      <c r="C1375" s="120"/>
      <c r="D1375" s="120"/>
      <c r="E1375" s="120"/>
      <c r="F1375" s="120"/>
      <c r="G1375" s="120"/>
      <c r="H1375" s="120"/>
      <c r="I1375" s="120"/>
      <c r="J1375" s="120"/>
      <c r="K1375" s="120"/>
      <c r="L1375" s="120"/>
      <c r="M1375" s="120"/>
      <c r="N1375" s="120"/>
      <c r="O1375" s="120"/>
      <c r="P1375" s="120"/>
      <c r="Q1375" s="120"/>
      <c r="R1375" s="120"/>
      <c r="S1375" s="120"/>
      <c r="T1375" s="120"/>
      <c r="U1375" s="120"/>
      <c r="V1375" s="120"/>
      <c r="W1375" s="120"/>
      <c r="X1375" s="120"/>
      <c r="Y1375" s="127"/>
      <c r="Z1375" s="127"/>
      <c r="AA1375" s="127"/>
      <c r="AB1375" s="127"/>
      <c r="AC1375" s="127"/>
      <c r="AD1375" s="127"/>
      <c r="AE1375" s="127"/>
      <c r="AF1375" s="127"/>
      <c r="AG1375" s="127"/>
      <c r="AH1375" s="127"/>
      <c r="AI1375" s="127"/>
      <c r="AJ1375" s="127"/>
      <c r="AK1375" s="127"/>
      <c r="AL1375" s="127"/>
      <c r="AM1375" s="127"/>
      <c r="AN1375" s="127"/>
      <c r="AO1375" s="127"/>
      <c r="AP1375" s="127"/>
      <c r="AR1375" s="113"/>
      <c r="AS1375" s="113"/>
      <c r="AT1375" s="113"/>
    </row>
    <row r="1376" spans="1:46" s="114" customFormat="1" x14ac:dyDescent="0.2">
      <c r="A1376" s="113"/>
      <c r="B1376" s="120"/>
      <c r="C1376" s="120"/>
      <c r="D1376" s="120"/>
      <c r="E1376" s="120"/>
      <c r="F1376" s="120"/>
      <c r="G1376" s="120"/>
      <c r="H1376" s="120"/>
      <c r="I1376" s="120"/>
      <c r="J1376" s="120"/>
      <c r="K1376" s="120"/>
      <c r="L1376" s="120"/>
      <c r="M1376" s="120"/>
      <c r="N1376" s="120"/>
      <c r="O1376" s="120"/>
      <c r="P1376" s="120"/>
      <c r="Q1376" s="120"/>
      <c r="R1376" s="120"/>
      <c r="S1376" s="120"/>
      <c r="T1376" s="120"/>
      <c r="U1376" s="120"/>
      <c r="V1376" s="120"/>
      <c r="W1376" s="120"/>
      <c r="X1376" s="120"/>
      <c r="Y1376" s="127"/>
      <c r="Z1376" s="127"/>
      <c r="AA1376" s="127"/>
      <c r="AB1376" s="127"/>
      <c r="AC1376" s="127"/>
      <c r="AD1376" s="127"/>
      <c r="AE1376" s="127"/>
      <c r="AF1376" s="127"/>
      <c r="AG1376" s="127"/>
      <c r="AH1376" s="127"/>
      <c r="AI1376" s="127"/>
      <c r="AJ1376" s="127"/>
      <c r="AK1376" s="127"/>
      <c r="AL1376" s="127"/>
      <c r="AM1376" s="127"/>
      <c r="AN1376" s="127"/>
      <c r="AO1376" s="127"/>
      <c r="AP1376" s="127"/>
      <c r="AR1376" s="113"/>
      <c r="AS1376" s="113"/>
      <c r="AT1376" s="113"/>
    </row>
    <row r="1377" spans="1:46" s="114" customFormat="1" x14ac:dyDescent="0.2">
      <c r="A1377" s="113"/>
      <c r="B1377" s="120"/>
      <c r="C1377" s="120"/>
      <c r="D1377" s="120"/>
      <c r="E1377" s="120"/>
      <c r="F1377" s="120"/>
      <c r="G1377" s="120"/>
      <c r="H1377" s="120"/>
      <c r="I1377" s="120"/>
      <c r="J1377" s="120"/>
      <c r="K1377" s="120"/>
      <c r="L1377" s="120"/>
      <c r="M1377" s="120"/>
      <c r="N1377" s="120"/>
      <c r="O1377" s="120"/>
      <c r="P1377" s="120"/>
      <c r="Q1377" s="120"/>
      <c r="R1377" s="120"/>
      <c r="S1377" s="120"/>
      <c r="T1377" s="120"/>
      <c r="U1377" s="120"/>
      <c r="V1377" s="120"/>
      <c r="W1377" s="120"/>
      <c r="X1377" s="120"/>
      <c r="Y1377" s="127"/>
      <c r="Z1377" s="127"/>
      <c r="AA1377" s="127"/>
      <c r="AB1377" s="127"/>
      <c r="AC1377" s="127"/>
      <c r="AD1377" s="127"/>
      <c r="AE1377" s="127"/>
      <c r="AF1377" s="127"/>
      <c r="AG1377" s="127"/>
      <c r="AH1377" s="127"/>
      <c r="AI1377" s="127"/>
      <c r="AJ1377" s="127"/>
      <c r="AK1377" s="127"/>
      <c r="AL1377" s="127"/>
      <c r="AM1377" s="127"/>
      <c r="AN1377" s="127"/>
      <c r="AO1377" s="127"/>
      <c r="AP1377" s="127"/>
      <c r="AR1377" s="113"/>
      <c r="AS1377" s="113"/>
      <c r="AT1377" s="113"/>
    </row>
    <row r="1378" spans="1:46" s="114" customFormat="1" x14ac:dyDescent="0.2">
      <c r="A1378" s="113"/>
      <c r="B1378" s="120"/>
      <c r="C1378" s="120"/>
      <c r="D1378" s="120"/>
      <c r="E1378" s="120"/>
      <c r="F1378" s="120"/>
      <c r="G1378" s="120"/>
      <c r="H1378" s="120"/>
      <c r="I1378" s="120"/>
      <c r="J1378" s="120"/>
      <c r="K1378" s="120"/>
      <c r="L1378" s="120"/>
      <c r="M1378" s="120"/>
      <c r="N1378" s="120"/>
      <c r="O1378" s="120"/>
      <c r="P1378" s="120"/>
      <c r="Q1378" s="120"/>
      <c r="R1378" s="120"/>
      <c r="S1378" s="120"/>
      <c r="T1378" s="120"/>
      <c r="U1378" s="120"/>
      <c r="V1378" s="120"/>
      <c r="W1378" s="120"/>
      <c r="X1378" s="120"/>
      <c r="Y1378" s="127"/>
      <c r="Z1378" s="127"/>
      <c r="AA1378" s="127"/>
      <c r="AB1378" s="127"/>
      <c r="AC1378" s="127"/>
      <c r="AD1378" s="127"/>
      <c r="AE1378" s="127"/>
      <c r="AF1378" s="127"/>
      <c r="AG1378" s="127"/>
      <c r="AH1378" s="127"/>
      <c r="AI1378" s="127"/>
      <c r="AJ1378" s="127"/>
      <c r="AK1378" s="127"/>
      <c r="AL1378" s="127"/>
      <c r="AM1378" s="127"/>
      <c r="AN1378" s="127"/>
      <c r="AO1378" s="127"/>
      <c r="AP1378" s="127"/>
      <c r="AR1378" s="113"/>
      <c r="AS1378" s="113"/>
      <c r="AT1378" s="113"/>
    </row>
    <row r="1379" spans="1:46" s="114" customFormat="1" x14ac:dyDescent="0.2">
      <c r="A1379" s="113"/>
      <c r="B1379" s="120"/>
      <c r="C1379" s="120"/>
      <c r="D1379" s="120"/>
      <c r="E1379" s="120"/>
      <c r="F1379" s="120"/>
      <c r="G1379" s="120"/>
      <c r="H1379" s="120"/>
      <c r="I1379" s="120"/>
      <c r="J1379" s="120"/>
      <c r="K1379" s="120"/>
      <c r="L1379" s="120"/>
      <c r="M1379" s="120"/>
      <c r="N1379" s="120"/>
      <c r="O1379" s="120"/>
      <c r="P1379" s="120"/>
      <c r="Q1379" s="120"/>
      <c r="R1379" s="120"/>
      <c r="S1379" s="120"/>
      <c r="T1379" s="120"/>
      <c r="U1379" s="120"/>
      <c r="V1379" s="120"/>
      <c r="W1379" s="120"/>
      <c r="X1379" s="120"/>
      <c r="Y1379" s="127"/>
      <c r="Z1379" s="127"/>
      <c r="AA1379" s="127"/>
      <c r="AB1379" s="127"/>
      <c r="AC1379" s="127"/>
      <c r="AD1379" s="127"/>
      <c r="AE1379" s="127"/>
      <c r="AF1379" s="127"/>
      <c r="AG1379" s="127"/>
      <c r="AH1379" s="127"/>
      <c r="AI1379" s="127"/>
      <c r="AJ1379" s="127"/>
      <c r="AK1379" s="127"/>
      <c r="AL1379" s="127"/>
      <c r="AM1379" s="127"/>
      <c r="AN1379" s="127"/>
      <c r="AO1379" s="127"/>
      <c r="AP1379" s="127"/>
      <c r="AR1379" s="113"/>
      <c r="AS1379" s="113"/>
      <c r="AT1379" s="113"/>
    </row>
    <row r="1380" spans="1:46" s="114" customFormat="1" x14ac:dyDescent="0.2">
      <c r="A1380" s="113"/>
      <c r="B1380" s="120"/>
      <c r="C1380" s="120"/>
      <c r="D1380" s="120"/>
      <c r="E1380" s="120"/>
      <c r="F1380" s="120"/>
      <c r="G1380" s="120"/>
      <c r="H1380" s="120"/>
      <c r="I1380" s="120"/>
      <c r="J1380" s="120"/>
      <c r="K1380" s="120"/>
      <c r="L1380" s="120"/>
      <c r="M1380" s="120"/>
      <c r="N1380" s="120"/>
      <c r="O1380" s="120"/>
      <c r="P1380" s="120"/>
      <c r="Q1380" s="120"/>
      <c r="R1380" s="120"/>
      <c r="S1380" s="120"/>
      <c r="T1380" s="120"/>
      <c r="U1380" s="120"/>
      <c r="V1380" s="120"/>
      <c r="W1380" s="120"/>
      <c r="X1380" s="120"/>
      <c r="Y1380" s="127"/>
      <c r="Z1380" s="127"/>
      <c r="AA1380" s="127"/>
      <c r="AB1380" s="127"/>
      <c r="AC1380" s="127"/>
      <c r="AD1380" s="127"/>
      <c r="AE1380" s="127"/>
      <c r="AF1380" s="127"/>
      <c r="AG1380" s="127"/>
      <c r="AH1380" s="127"/>
      <c r="AI1380" s="127"/>
      <c r="AJ1380" s="127"/>
      <c r="AK1380" s="127"/>
      <c r="AL1380" s="127"/>
      <c r="AM1380" s="127"/>
      <c r="AN1380" s="127"/>
      <c r="AO1380" s="127"/>
      <c r="AP1380" s="127"/>
      <c r="AR1380" s="113"/>
      <c r="AS1380" s="113"/>
      <c r="AT1380" s="113"/>
    </row>
    <row r="1381" spans="1:46" s="114" customFormat="1" x14ac:dyDescent="0.2">
      <c r="A1381" s="113"/>
      <c r="B1381" s="120"/>
      <c r="C1381" s="120"/>
      <c r="D1381" s="120"/>
      <c r="E1381" s="120"/>
      <c r="F1381" s="120"/>
      <c r="G1381" s="120"/>
      <c r="H1381" s="120"/>
      <c r="I1381" s="120"/>
      <c r="J1381" s="120"/>
      <c r="K1381" s="120"/>
      <c r="L1381" s="120"/>
      <c r="M1381" s="120"/>
      <c r="N1381" s="120"/>
      <c r="O1381" s="120"/>
      <c r="P1381" s="120"/>
      <c r="Q1381" s="120"/>
      <c r="R1381" s="120"/>
      <c r="S1381" s="120"/>
      <c r="T1381" s="120"/>
      <c r="U1381" s="120"/>
      <c r="V1381" s="120"/>
      <c r="W1381" s="120"/>
      <c r="X1381" s="120"/>
      <c r="Y1381" s="127"/>
      <c r="Z1381" s="127"/>
      <c r="AA1381" s="127"/>
      <c r="AB1381" s="127"/>
      <c r="AC1381" s="127"/>
      <c r="AD1381" s="127"/>
      <c r="AE1381" s="127"/>
      <c r="AF1381" s="127"/>
      <c r="AG1381" s="127"/>
      <c r="AH1381" s="127"/>
      <c r="AI1381" s="127"/>
      <c r="AJ1381" s="127"/>
      <c r="AK1381" s="127"/>
      <c r="AL1381" s="127"/>
      <c r="AM1381" s="127"/>
      <c r="AN1381" s="127"/>
      <c r="AO1381" s="127"/>
      <c r="AP1381" s="127"/>
      <c r="AR1381" s="113"/>
      <c r="AS1381" s="113"/>
      <c r="AT1381" s="113"/>
    </row>
    <row r="1382" spans="1:46" s="114" customFormat="1" x14ac:dyDescent="0.2">
      <c r="A1382" s="113"/>
      <c r="B1382" s="120"/>
      <c r="C1382" s="120"/>
      <c r="D1382" s="120"/>
      <c r="E1382" s="120"/>
      <c r="F1382" s="120"/>
      <c r="G1382" s="120"/>
      <c r="H1382" s="120"/>
      <c r="I1382" s="120"/>
      <c r="J1382" s="120"/>
      <c r="K1382" s="120"/>
      <c r="L1382" s="120"/>
      <c r="M1382" s="120"/>
      <c r="N1382" s="120"/>
      <c r="O1382" s="120"/>
      <c r="P1382" s="120"/>
      <c r="Q1382" s="120"/>
      <c r="R1382" s="120"/>
      <c r="S1382" s="120"/>
      <c r="T1382" s="120"/>
      <c r="U1382" s="120"/>
      <c r="V1382" s="120"/>
      <c r="W1382" s="120"/>
      <c r="X1382" s="120"/>
      <c r="Y1382" s="127"/>
      <c r="Z1382" s="127"/>
      <c r="AA1382" s="127"/>
      <c r="AB1382" s="127"/>
      <c r="AC1382" s="127"/>
      <c r="AD1382" s="127"/>
      <c r="AE1382" s="127"/>
      <c r="AF1382" s="127"/>
      <c r="AG1382" s="127"/>
      <c r="AH1382" s="127"/>
      <c r="AI1382" s="127"/>
      <c r="AJ1382" s="127"/>
      <c r="AK1382" s="127"/>
      <c r="AL1382" s="127"/>
      <c r="AM1382" s="127"/>
      <c r="AN1382" s="127"/>
      <c r="AO1382" s="127"/>
      <c r="AP1382" s="127"/>
      <c r="AR1382" s="113"/>
      <c r="AS1382" s="113"/>
      <c r="AT1382" s="113"/>
    </row>
    <row r="1383" spans="1:46" s="114" customFormat="1" x14ac:dyDescent="0.2">
      <c r="A1383" s="113"/>
      <c r="B1383" s="120"/>
      <c r="C1383" s="120"/>
      <c r="D1383" s="120"/>
      <c r="E1383" s="120"/>
      <c r="F1383" s="120"/>
      <c r="G1383" s="120"/>
      <c r="H1383" s="120"/>
      <c r="I1383" s="120"/>
      <c r="J1383" s="120"/>
      <c r="K1383" s="120"/>
      <c r="L1383" s="120"/>
      <c r="M1383" s="120"/>
      <c r="N1383" s="120"/>
      <c r="O1383" s="120"/>
      <c r="P1383" s="120"/>
      <c r="Q1383" s="120"/>
      <c r="R1383" s="120"/>
      <c r="S1383" s="120"/>
      <c r="T1383" s="120"/>
      <c r="U1383" s="120"/>
      <c r="V1383" s="120"/>
      <c r="W1383" s="120"/>
      <c r="X1383" s="120"/>
      <c r="Y1383" s="127"/>
      <c r="Z1383" s="127"/>
      <c r="AA1383" s="127"/>
      <c r="AB1383" s="127"/>
      <c r="AC1383" s="127"/>
      <c r="AD1383" s="127"/>
      <c r="AE1383" s="127"/>
      <c r="AF1383" s="127"/>
      <c r="AG1383" s="127"/>
      <c r="AH1383" s="127"/>
      <c r="AI1383" s="127"/>
      <c r="AJ1383" s="127"/>
      <c r="AK1383" s="127"/>
      <c r="AL1383" s="127"/>
      <c r="AM1383" s="127"/>
      <c r="AN1383" s="127"/>
      <c r="AO1383" s="127"/>
      <c r="AP1383" s="127"/>
      <c r="AR1383" s="113"/>
      <c r="AS1383" s="113"/>
      <c r="AT1383" s="113"/>
    </row>
    <row r="1384" spans="1:46" s="114" customFormat="1" x14ac:dyDescent="0.2">
      <c r="A1384" s="113"/>
      <c r="B1384" s="120"/>
      <c r="C1384" s="120"/>
      <c r="D1384" s="120"/>
      <c r="E1384" s="120"/>
      <c r="F1384" s="120"/>
      <c r="G1384" s="120"/>
      <c r="H1384" s="120"/>
      <c r="I1384" s="120"/>
      <c r="J1384" s="120"/>
      <c r="K1384" s="120"/>
      <c r="L1384" s="120"/>
      <c r="M1384" s="120"/>
      <c r="N1384" s="120"/>
      <c r="O1384" s="120"/>
      <c r="P1384" s="120"/>
      <c r="Q1384" s="120"/>
      <c r="R1384" s="120"/>
      <c r="S1384" s="120"/>
      <c r="T1384" s="120"/>
      <c r="U1384" s="120"/>
      <c r="V1384" s="120"/>
      <c r="W1384" s="120"/>
      <c r="X1384" s="120"/>
      <c r="Y1384" s="127"/>
      <c r="Z1384" s="127"/>
      <c r="AA1384" s="127"/>
      <c r="AB1384" s="127"/>
      <c r="AC1384" s="127"/>
      <c r="AD1384" s="127"/>
      <c r="AE1384" s="127"/>
      <c r="AF1384" s="127"/>
      <c r="AG1384" s="127"/>
      <c r="AH1384" s="127"/>
      <c r="AI1384" s="127"/>
      <c r="AJ1384" s="127"/>
      <c r="AK1384" s="127"/>
      <c r="AL1384" s="127"/>
      <c r="AM1384" s="127"/>
      <c r="AN1384" s="127"/>
      <c r="AO1384" s="127"/>
      <c r="AP1384" s="127"/>
      <c r="AR1384" s="113"/>
      <c r="AS1384" s="113"/>
      <c r="AT1384" s="113"/>
    </row>
    <row r="1385" spans="1:46" s="114" customFormat="1" x14ac:dyDescent="0.2">
      <c r="A1385" s="113"/>
      <c r="B1385" s="120"/>
      <c r="C1385" s="120"/>
      <c r="D1385" s="120"/>
      <c r="E1385" s="120"/>
      <c r="F1385" s="120"/>
      <c r="G1385" s="120"/>
      <c r="H1385" s="120"/>
      <c r="I1385" s="120"/>
      <c r="J1385" s="120"/>
      <c r="K1385" s="120"/>
      <c r="L1385" s="120"/>
      <c r="M1385" s="120"/>
      <c r="N1385" s="120"/>
      <c r="O1385" s="120"/>
      <c r="P1385" s="120"/>
      <c r="Q1385" s="120"/>
      <c r="R1385" s="120"/>
      <c r="S1385" s="120"/>
      <c r="T1385" s="120"/>
      <c r="U1385" s="120"/>
      <c r="V1385" s="120"/>
      <c r="W1385" s="120"/>
      <c r="X1385" s="120"/>
      <c r="Y1385" s="127"/>
      <c r="Z1385" s="127"/>
      <c r="AA1385" s="127"/>
      <c r="AB1385" s="127"/>
      <c r="AC1385" s="127"/>
      <c r="AD1385" s="127"/>
      <c r="AE1385" s="127"/>
      <c r="AF1385" s="127"/>
      <c r="AG1385" s="127"/>
      <c r="AH1385" s="127"/>
      <c r="AI1385" s="127"/>
      <c r="AJ1385" s="127"/>
      <c r="AK1385" s="127"/>
      <c r="AL1385" s="127"/>
      <c r="AM1385" s="127"/>
      <c r="AN1385" s="127"/>
      <c r="AO1385" s="127"/>
      <c r="AP1385" s="127"/>
      <c r="AR1385" s="113"/>
      <c r="AS1385" s="113"/>
      <c r="AT1385" s="113"/>
    </row>
    <row r="1386" spans="1:46" s="114" customFormat="1" x14ac:dyDescent="0.2">
      <c r="A1386" s="113"/>
      <c r="B1386" s="120"/>
      <c r="C1386" s="120"/>
      <c r="D1386" s="120"/>
      <c r="E1386" s="120"/>
      <c r="F1386" s="120"/>
      <c r="G1386" s="120"/>
      <c r="H1386" s="120"/>
      <c r="I1386" s="120"/>
      <c r="J1386" s="120"/>
      <c r="K1386" s="120"/>
      <c r="L1386" s="120"/>
      <c r="M1386" s="120"/>
      <c r="N1386" s="120"/>
      <c r="O1386" s="120"/>
      <c r="P1386" s="120"/>
      <c r="Q1386" s="120"/>
      <c r="R1386" s="120"/>
      <c r="S1386" s="120"/>
      <c r="T1386" s="120"/>
      <c r="U1386" s="120"/>
      <c r="V1386" s="120"/>
      <c r="W1386" s="120"/>
      <c r="X1386" s="120"/>
      <c r="Y1386" s="127"/>
      <c r="Z1386" s="127"/>
      <c r="AA1386" s="127"/>
      <c r="AB1386" s="127"/>
      <c r="AC1386" s="127"/>
      <c r="AD1386" s="127"/>
      <c r="AE1386" s="127"/>
      <c r="AF1386" s="127"/>
      <c r="AG1386" s="127"/>
      <c r="AH1386" s="127"/>
      <c r="AI1386" s="127"/>
      <c r="AJ1386" s="127"/>
      <c r="AK1386" s="127"/>
      <c r="AL1386" s="127"/>
      <c r="AM1386" s="127"/>
      <c r="AN1386" s="127"/>
      <c r="AO1386" s="127"/>
      <c r="AP1386" s="127"/>
      <c r="AR1386" s="113"/>
      <c r="AS1386" s="113"/>
      <c r="AT1386" s="113"/>
    </row>
    <row r="1387" spans="1:46" s="114" customFormat="1" x14ac:dyDescent="0.2">
      <c r="A1387" s="113"/>
      <c r="B1387" s="120"/>
      <c r="C1387" s="120"/>
      <c r="D1387" s="120"/>
      <c r="E1387" s="120"/>
      <c r="F1387" s="120"/>
      <c r="G1387" s="120"/>
      <c r="H1387" s="120"/>
      <c r="I1387" s="120"/>
      <c r="J1387" s="120"/>
      <c r="K1387" s="120"/>
      <c r="L1387" s="120"/>
      <c r="M1387" s="120"/>
      <c r="N1387" s="120"/>
      <c r="O1387" s="120"/>
      <c r="P1387" s="120"/>
      <c r="Q1387" s="120"/>
      <c r="R1387" s="120"/>
      <c r="S1387" s="120"/>
      <c r="T1387" s="120"/>
      <c r="U1387" s="120"/>
      <c r="V1387" s="120"/>
      <c r="W1387" s="120"/>
      <c r="X1387" s="120"/>
      <c r="Y1387" s="127"/>
      <c r="Z1387" s="127"/>
      <c r="AA1387" s="127"/>
      <c r="AB1387" s="127"/>
      <c r="AC1387" s="127"/>
      <c r="AD1387" s="127"/>
      <c r="AE1387" s="127"/>
      <c r="AF1387" s="127"/>
      <c r="AG1387" s="127"/>
      <c r="AH1387" s="127"/>
      <c r="AI1387" s="127"/>
      <c r="AJ1387" s="127"/>
      <c r="AK1387" s="127"/>
      <c r="AL1387" s="127"/>
      <c r="AM1387" s="127"/>
      <c r="AN1387" s="127"/>
      <c r="AO1387" s="127"/>
      <c r="AP1387" s="127"/>
      <c r="AR1387" s="113"/>
      <c r="AS1387" s="113"/>
      <c r="AT1387" s="113"/>
    </row>
    <row r="1388" spans="1:46" s="114" customFormat="1" x14ac:dyDescent="0.2">
      <c r="A1388" s="113"/>
      <c r="B1388" s="120"/>
      <c r="C1388" s="120"/>
      <c r="D1388" s="120"/>
      <c r="E1388" s="120"/>
      <c r="F1388" s="120"/>
      <c r="G1388" s="120"/>
      <c r="H1388" s="120"/>
      <c r="I1388" s="120"/>
      <c r="J1388" s="120"/>
      <c r="K1388" s="120"/>
      <c r="L1388" s="120"/>
      <c r="M1388" s="120"/>
      <c r="N1388" s="120"/>
      <c r="O1388" s="120"/>
      <c r="P1388" s="120"/>
      <c r="Q1388" s="120"/>
      <c r="R1388" s="120"/>
      <c r="S1388" s="120"/>
      <c r="T1388" s="120"/>
      <c r="U1388" s="120"/>
      <c r="V1388" s="120"/>
      <c r="W1388" s="120"/>
      <c r="X1388" s="120"/>
      <c r="Y1388" s="127"/>
      <c r="Z1388" s="127"/>
      <c r="AA1388" s="127"/>
      <c r="AB1388" s="127"/>
      <c r="AC1388" s="127"/>
      <c r="AD1388" s="127"/>
      <c r="AE1388" s="127"/>
      <c r="AF1388" s="127"/>
      <c r="AG1388" s="127"/>
      <c r="AH1388" s="127"/>
      <c r="AI1388" s="127"/>
      <c r="AJ1388" s="127"/>
      <c r="AK1388" s="127"/>
      <c r="AL1388" s="127"/>
      <c r="AM1388" s="127"/>
      <c r="AN1388" s="127"/>
      <c r="AO1388" s="127"/>
      <c r="AP1388" s="127"/>
      <c r="AR1388" s="113"/>
      <c r="AS1388" s="113"/>
      <c r="AT1388" s="113"/>
    </row>
    <row r="1389" spans="1:46" s="114" customFormat="1" x14ac:dyDescent="0.2">
      <c r="A1389" s="113"/>
      <c r="B1389" s="120"/>
      <c r="C1389" s="120"/>
      <c r="D1389" s="120"/>
      <c r="E1389" s="120"/>
      <c r="F1389" s="120"/>
      <c r="G1389" s="120"/>
      <c r="H1389" s="120"/>
      <c r="I1389" s="120"/>
      <c r="J1389" s="120"/>
      <c r="K1389" s="120"/>
      <c r="L1389" s="120"/>
      <c r="M1389" s="120"/>
      <c r="N1389" s="120"/>
      <c r="O1389" s="120"/>
      <c r="P1389" s="120"/>
      <c r="Q1389" s="120"/>
      <c r="R1389" s="120"/>
      <c r="S1389" s="120"/>
      <c r="T1389" s="120"/>
      <c r="U1389" s="120"/>
      <c r="V1389" s="120"/>
      <c r="W1389" s="120"/>
      <c r="X1389" s="120"/>
      <c r="Y1389" s="127"/>
      <c r="Z1389" s="127"/>
      <c r="AA1389" s="127"/>
      <c r="AB1389" s="127"/>
      <c r="AC1389" s="127"/>
      <c r="AD1389" s="127"/>
      <c r="AE1389" s="127"/>
      <c r="AF1389" s="127"/>
      <c r="AG1389" s="127"/>
      <c r="AH1389" s="127"/>
      <c r="AI1389" s="127"/>
      <c r="AJ1389" s="127"/>
      <c r="AK1389" s="127"/>
      <c r="AL1389" s="127"/>
      <c r="AM1389" s="127"/>
      <c r="AN1389" s="127"/>
      <c r="AO1389" s="127"/>
      <c r="AP1389" s="127"/>
      <c r="AR1389" s="113"/>
      <c r="AS1389" s="113"/>
      <c r="AT1389" s="113"/>
    </row>
    <row r="1390" spans="1:46" s="114" customFormat="1" x14ac:dyDescent="0.2">
      <c r="A1390" s="113"/>
      <c r="B1390" s="120"/>
      <c r="C1390" s="120"/>
      <c r="D1390" s="120"/>
      <c r="E1390" s="120"/>
      <c r="F1390" s="120"/>
      <c r="G1390" s="120"/>
      <c r="H1390" s="120"/>
      <c r="I1390" s="120"/>
      <c r="J1390" s="120"/>
      <c r="K1390" s="120"/>
      <c r="L1390" s="120"/>
      <c r="M1390" s="120"/>
      <c r="N1390" s="120"/>
      <c r="O1390" s="120"/>
      <c r="P1390" s="120"/>
      <c r="Q1390" s="120"/>
      <c r="R1390" s="120"/>
      <c r="S1390" s="120"/>
      <c r="T1390" s="120"/>
      <c r="U1390" s="120"/>
      <c r="V1390" s="120"/>
      <c r="W1390" s="120"/>
      <c r="X1390" s="120"/>
      <c r="Y1390" s="127"/>
      <c r="Z1390" s="127"/>
      <c r="AA1390" s="127"/>
      <c r="AB1390" s="127"/>
      <c r="AC1390" s="127"/>
      <c r="AD1390" s="127"/>
      <c r="AE1390" s="127"/>
      <c r="AF1390" s="127"/>
      <c r="AG1390" s="127"/>
      <c r="AH1390" s="127"/>
      <c r="AI1390" s="127"/>
      <c r="AJ1390" s="127"/>
      <c r="AK1390" s="127"/>
      <c r="AL1390" s="127"/>
      <c r="AM1390" s="127"/>
      <c r="AN1390" s="127"/>
      <c r="AO1390" s="127"/>
      <c r="AP1390" s="127"/>
      <c r="AR1390" s="113"/>
      <c r="AS1390" s="113"/>
      <c r="AT1390" s="113"/>
    </row>
    <row r="1391" spans="1:46" s="114" customFormat="1" x14ac:dyDescent="0.2">
      <c r="A1391" s="113"/>
      <c r="B1391" s="120"/>
      <c r="C1391" s="120"/>
      <c r="D1391" s="120"/>
      <c r="E1391" s="120"/>
      <c r="F1391" s="120"/>
      <c r="G1391" s="120"/>
      <c r="H1391" s="120"/>
      <c r="I1391" s="120"/>
      <c r="J1391" s="120"/>
      <c r="K1391" s="120"/>
      <c r="L1391" s="120"/>
      <c r="M1391" s="120"/>
      <c r="N1391" s="120"/>
      <c r="O1391" s="120"/>
      <c r="P1391" s="120"/>
      <c r="Q1391" s="120"/>
      <c r="R1391" s="120"/>
      <c r="S1391" s="120"/>
      <c r="T1391" s="120"/>
      <c r="U1391" s="120"/>
      <c r="V1391" s="120"/>
      <c r="W1391" s="120"/>
      <c r="X1391" s="120"/>
      <c r="Y1391" s="127"/>
      <c r="Z1391" s="127"/>
      <c r="AA1391" s="127"/>
      <c r="AB1391" s="127"/>
      <c r="AC1391" s="127"/>
      <c r="AD1391" s="127"/>
      <c r="AE1391" s="127"/>
      <c r="AF1391" s="127"/>
      <c r="AG1391" s="127"/>
      <c r="AH1391" s="127"/>
      <c r="AI1391" s="127"/>
      <c r="AJ1391" s="127"/>
      <c r="AK1391" s="127"/>
      <c r="AL1391" s="127"/>
      <c r="AM1391" s="127"/>
      <c r="AN1391" s="127"/>
      <c r="AO1391" s="127"/>
      <c r="AP1391" s="127"/>
      <c r="AR1391" s="113"/>
      <c r="AS1391" s="113"/>
      <c r="AT1391" s="113"/>
    </row>
    <row r="1392" spans="1:46" s="114" customFormat="1" x14ac:dyDescent="0.2">
      <c r="A1392" s="113"/>
      <c r="B1392" s="120"/>
      <c r="C1392" s="120"/>
      <c r="D1392" s="120"/>
      <c r="E1392" s="120"/>
      <c r="F1392" s="120"/>
      <c r="G1392" s="120"/>
      <c r="H1392" s="120"/>
      <c r="I1392" s="120"/>
      <c r="J1392" s="120"/>
      <c r="K1392" s="120"/>
      <c r="L1392" s="120"/>
      <c r="M1392" s="120"/>
      <c r="N1392" s="120"/>
      <c r="O1392" s="120"/>
      <c r="P1392" s="120"/>
      <c r="Q1392" s="120"/>
      <c r="R1392" s="120"/>
      <c r="S1392" s="120"/>
      <c r="T1392" s="120"/>
      <c r="U1392" s="120"/>
      <c r="V1392" s="120"/>
      <c r="W1392" s="120"/>
      <c r="X1392" s="120"/>
      <c r="Y1392" s="127"/>
      <c r="Z1392" s="127"/>
      <c r="AA1392" s="127"/>
      <c r="AB1392" s="127"/>
      <c r="AC1392" s="127"/>
      <c r="AD1392" s="127"/>
      <c r="AE1392" s="127"/>
      <c r="AF1392" s="127"/>
      <c r="AG1392" s="127"/>
      <c r="AH1392" s="127"/>
      <c r="AI1392" s="127"/>
      <c r="AJ1392" s="127"/>
      <c r="AK1392" s="127"/>
      <c r="AL1392" s="127"/>
      <c r="AM1392" s="127"/>
      <c r="AN1392" s="127"/>
      <c r="AO1392" s="127"/>
      <c r="AP1392" s="127"/>
      <c r="AR1392" s="113"/>
      <c r="AS1392" s="113"/>
      <c r="AT1392" s="113"/>
    </row>
    <row r="1393" spans="1:46" s="114" customFormat="1" x14ac:dyDescent="0.2">
      <c r="A1393" s="113"/>
      <c r="B1393" s="120"/>
      <c r="C1393" s="120"/>
      <c r="D1393" s="120"/>
      <c r="E1393" s="120"/>
      <c r="F1393" s="120"/>
      <c r="G1393" s="120"/>
      <c r="H1393" s="120"/>
      <c r="I1393" s="120"/>
      <c r="J1393" s="120"/>
      <c r="K1393" s="120"/>
      <c r="L1393" s="120"/>
      <c r="M1393" s="120"/>
      <c r="N1393" s="120"/>
      <c r="O1393" s="120"/>
      <c r="P1393" s="120"/>
      <c r="Q1393" s="120"/>
      <c r="R1393" s="120"/>
      <c r="S1393" s="120"/>
      <c r="T1393" s="120"/>
      <c r="U1393" s="120"/>
      <c r="V1393" s="120"/>
      <c r="W1393" s="120"/>
      <c r="X1393" s="120"/>
      <c r="Y1393" s="127"/>
      <c r="Z1393" s="127"/>
      <c r="AA1393" s="127"/>
      <c r="AB1393" s="127"/>
      <c r="AC1393" s="127"/>
      <c r="AD1393" s="127"/>
      <c r="AE1393" s="127"/>
      <c r="AF1393" s="127"/>
      <c r="AG1393" s="127"/>
      <c r="AH1393" s="127"/>
      <c r="AI1393" s="127"/>
      <c r="AJ1393" s="127"/>
      <c r="AK1393" s="127"/>
      <c r="AL1393" s="127"/>
      <c r="AM1393" s="127"/>
      <c r="AN1393" s="127"/>
      <c r="AO1393" s="127"/>
      <c r="AP1393" s="127"/>
      <c r="AR1393" s="113"/>
      <c r="AS1393" s="113"/>
      <c r="AT1393" s="113"/>
    </row>
    <row r="1394" spans="1:46" s="114" customFormat="1" x14ac:dyDescent="0.2">
      <c r="A1394" s="113"/>
      <c r="B1394" s="120"/>
      <c r="C1394" s="120"/>
      <c r="D1394" s="120"/>
      <c r="E1394" s="120"/>
      <c r="F1394" s="120"/>
      <c r="G1394" s="120"/>
      <c r="H1394" s="120"/>
      <c r="I1394" s="120"/>
      <c r="J1394" s="120"/>
      <c r="K1394" s="120"/>
      <c r="L1394" s="120"/>
      <c r="M1394" s="120"/>
      <c r="N1394" s="120"/>
      <c r="O1394" s="120"/>
      <c r="P1394" s="120"/>
      <c r="Q1394" s="120"/>
      <c r="R1394" s="120"/>
      <c r="S1394" s="120"/>
      <c r="T1394" s="120"/>
      <c r="U1394" s="120"/>
      <c r="V1394" s="120"/>
      <c r="W1394" s="120"/>
      <c r="X1394" s="120"/>
      <c r="Y1394" s="127"/>
      <c r="Z1394" s="127"/>
      <c r="AA1394" s="127"/>
      <c r="AB1394" s="127"/>
      <c r="AC1394" s="127"/>
      <c r="AD1394" s="127"/>
      <c r="AE1394" s="127"/>
      <c r="AF1394" s="127"/>
      <c r="AG1394" s="127"/>
      <c r="AH1394" s="127"/>
      <c r="AI1394" s="127"/>
      <c r="AJ1394" s="127"/>
      <c r="AK1394" s="127"/>
      <c r="AL1394" s="127"/>
      <c r="AM1394" s="127"/>
      <c r="AN1394" s="127"/>
      <c r="AO1394" s="127"/>
      <c r="AP1394" s="127"/>
      <c r="AR1394" s="113"/>
      <c r="AS1394" s="113"/>
      <c r="AT1394" s="113"/>
    </row>
    <row r="1395" spans="1:46" s="114" customFormat="1" x14ac:dyDescent="0.2">
      <c r="A1395" s="113"/>
      <c r="B1395" s="120"/>
      <c r="C1395" s="120"/>
      <c r="D1395" s="120"/>
      <c r="E1395" s="120"/>
      <c r="F1395" s="120"/>
      <c r="G1395" s="120"/>
      <c r="H1395" s="120"/>
      <c r="I1395" s="120"/>
      <c r="J1395" s="120"/>
      <c r="K1395" s="120"/>
      <c r="L1395" s="120"/>
      <c r="M1395" s="120"/>
      <c r="N1395" s="120"/>
      <c r="O1395" s="120"/>
      <c r="P1395" s="120"/>
      <c r="Q1395" s="120"/>
      <c r="R1395" s="120"/>
      <c r="S1395" s="120"/>
      <c r="T1395" s="120"/>
      <c r="U1395" s="120"/>
      <c r="V1395" s="120"/>
      <c r="W1395" s="120"/>
      <c r="X1395" s="120"/>
      <c r="Y1395" s="127"/>
      <c r="Z1395" s="127"/>
      <c r="AA1395" s="127"/>
      <c r="AB1395" s="127"/>
      <c r="AC1395" s="127"/>
      <c r="AD1395" s="127"/>
      <c r="AE1395" s="127"/>
      <c r="AF1395" s="127"/>
      <c r="AG1395" s="127"/>
      <c r="AH1395" s="127"/>
      <c r="AI1395" s="127"/>
      <c r="AJ1395" s="127"/>
      <c r="AK1395" s="127"/>
      <c r="AL1395" s="127"/>
      <c r="AM1395" s="127"/>
      <c r="AN1395" s="127"/>
      <c r="AO1395" s="127"/>
      <c r="AP1395" s="127"/>
      <c r="AR1395" s="113"/>
      <c r="AS1395" s="113"/>
      <c r="AT1395" s="113"/>
    </row>
    <row r="1396" spans="1:46" s="114" customFormat="1" x14ac:dyDescent="0.2">
      <c r="A1396" s="113"/>
      <c r="B1396" s="120"/>
      <c r="C1396" s="120"/>
      <c r="D1396" s="120"/>
      <c r="E1396" s="120"/>
      <c r="F1396" s="120"/>
      <c r="G1396" s="120"/>
      <c r="H1396" s="120"/>
      <c r="I1396" s="120"/>
      <c r="J1396" s="120"/>
      <c r="K1396" s="120"/>
      <c r="L1396" s="120"/>
      <c r="M1396" s="120"/>
      <c r="N1396" s="120"/>
      <c r="O1396" s="120"/>
      <c r="P1396" s="120"/>
      <c r="Q1396" s="120"/>
      <c r="R1396" s="120"/>
      <c r="S1396" s="120"/>
      <c r="T1396" s="120"/>
      <c r="U1396" s="120"/>
      <c r="V1396" s="120"/>
      <c r="W1396" s="120"/>
      <c r="X1396" s="120"/>
      <c r="Y1396" s="127"/>
      <c r="Z1396" s="127"/>
      <c r="AA1396" s="127"/>
      <c r="AB1396" s="127"/>
      <c r="AC1396" s="127"/>
      <c r="AD1396" s="127"/>
      <c r="AE1396" s="127"/>
      <c r="AF1396" s="127"/>
      <c r="AG1396" s="127"/>
      <c r="AH1396" s="127"/>
      <c r="AI1396" s="127"/>
      <c r="AJ1396" s="127"/>
      <c r="AK1396" s="127"/>
      <c r="AL1396" s="127"/>
      <c r="AM1396" s="127"/>
      <c r="AN1396" s="127"/>
      <c r="AO1396" s="127"/>
      <c r="AP1396" s="127"/>
      <c r="AR1396" s="113"/>
      <c r="AS1396" s="113"/>
      <c r="AT1396" s="113"/>
    </row>
    <row r="1397" spans="1:46" s="114" customFormat="1" x14ac:dyDescent="0.2">
      <c r="A1397" s="113"/>
      <c r="B1397" s="120"/>
      <c r="C1397" s="120"/>
      <c r="D1397" s="120"/>
      <c r="E1397" s="120"/>
      <c r="F1397" s="120"/>
      <c r="G1397" s="120"/>
      <c r="H1397" s="120"/>
      <c r="I1397" s="120"/>
      <c r="J1397" s="120"/>
      <c r="K1397" s="120"/>
      <c r="L1397" s="120"/>
      <c r="M1397" s="120"/>
      <c r="N1397" s="120"/>
      <c r="O1397" s="120"/>
      <c r="P1397" s="120"/>
      <c r="Q1397" s="120"/>
      <c r="R1397" s="120"/>
      <c r="S1397" s="120"/>
      <c r="T1397" s="120"/>
      <c r="U1397" s="120"/>
      <c r="V1397" s="120"/>
      <c r="W1397" s="120"/>
      <c r="X1397" s="120"/>
      <c r="Y1397" s="127"/>
      <c r="Z1397" s="127"/>
      <c r="AA1397" s="127"/>
      <c r="AB1397" s="127"/>
      <c r="AC1397" s="127"/>
      <c r="AD1397" s="127"/>
      <c r="AE1397" s="127"/>
      <c r="AF1397" s="127"/>
      <c r="AG1397" s="127"/>
      <c r="AH1397" s="127"/>
      <c r="AI1397" s="127"/>
      <c r="AJ1397" s="127"/>
      <c r="AK1397" s="127"/>
      <c r="AL1397" s="127"/>
      <c r="AM1397" s="127"/>
      <c r="AN1397" s="127"/>
      <c r="AO1397" s="127"/>
      <c r="AP1397" s="127"/>
      <c r="AR1397" s="113"/>
      <c r="AS1397" s="113"/>
      <c r="AT1397" s="113"/>
    </row>
    <row r="1398" spans="1:46" s="114" customFormat="1" x14ac:dyDescent="0.2">
      <c r="A1398" s="113"/>
      <c r="B1398" s="120"/>
      <c r="C1398" s="120"/>
      <c r="D1398" s="120"/>
      <c r="E1398" s="120"/>
      <c r="F1398" s="120"/>
      <c r="G1398" s="120"/>
      <c r="H1398" s="120"/>
      <c r="I1398" s="120"/>
      <c r="J1398" s="120"/>
      <c r="K1398" s="120"/>
      <c r="L1398" s="120"/>
      <c r="M1398" s="120"/>
      <c r="N1398" s="120"/>
      <c r="O1398" s="120"/>
      <c r="P1398" s="120"/>
      <c r="Q1398" s="120"/>
      <c r="R1398" s="120"/>
      <c r="S1398" s="120"/>
      <c r="T1398" s="120"/>
      <c r="U1398" s="120"/>
      <c r="V1398" s="120"/>
      <c r="W1398" s="120"/>
      <c r="X1398" s="120"/>
      <c r="Y1398" s="127"/>
      <c r="Z1398" s="127"/>
      <c r="AA1398" s="127"/>
      <c r="AB1398" s="127"/>
      <c r="AC1398" s="127"/>
      <c r="AD1398" s="127"/>
      <c r="AE1398" s="127"/>
      <c r="AF1398" s="127"/>
      <c r="AG1398" s="127"/>
      <c r="AH1398" s="127"/>
      <c r="AI1398" s="127"/>
      <c r="AJ1398" s="127"/>
      <c r="AK1398" s="127"/>
      <c r="AL1398" s="127"/>
      <c r="AM1398" s="127"/>
      <c r="AN1398" s="127"/>
      <c r="AO1398" s="127"/>
      <c r="AP1398" s="127"/>
      <c r="AR1398" s="113"/>
      <c r="AS1398" s="113"/>
      <c r="AT1398" s="113"/>
    </row>
    <row r="1399" spans="1:46" s="114" customFormat="1" x14ac:dyDescent="0.2">
      <c r="A1399" s="113"/>
      <c r="B1399" s="120"/>
      <c r="C1399" s="120"/>
      <c r="D1399" s="120"/>
      <c r="E1399" s="120"/>
      <c r="F1399" s="120"/>
      <c r="G1399" s="120"/>
      <c r="H1399" s="120"/>
      <c r="I1399" s="120"/>
      <c r="J1399" s="120"/>
      <c r="K1399" s="120"/>
      <c r="L1399" s="120"/>
      <c r="M1399" s="120"/>
      <c r="N1399" s="120"/>
      <c r="O1399" s="120"/>
      <c r="P1399" s="120"/>
      <c r="Q1399" s="120"/>
      <c r="R1399" s="120"/>
      <c r="S1399" s="120"/>
      <c r="T1399" s="120"/>
      <c r="U1399" s="120"/>
      <c r="V1399" s="120"/>
      <c r="W1399" s="120"/>
      <c r="X1399" s="120"/>
      <c r="Y1399" s="127"/>
      <c r="Z1399" s="127"/>
      <c r="AA1399" s="127"/>
      <c r="AB1399" s="127"/>
      <c r="AC1399" s="127"/>
      <c r="AD1399" s="127"/>
      <c r="AE1399" s="127"/>
      <c r="AF1399" s="127"/>
      <c r="AG1399" s="127"/>
      <c r="AH1399" s="127"/>
      <c r="AI1399" s="127"/>
      <c r="AJ1399" s="127"/>
      <c r="AK1399" s="127"/>
      <c r="AL1399" s="127"/>
      <c r="AM1399" s="127"/>
      <c r="AN1399" s="127"/>
      <c r="AO1399" s="127"/>
      <c r="AP1399" s="127"/>
      <c r="AR1399" s="113"/>
      <c r="AS1399" s="113"/>
      <c r="AT1399" s="113"/>
    </row>
    <row r="1400" spans="1:46" s="114" customFormat="1" x14ac:dyDescent="0.2">
      <c r="A1400" s="113"/>
      <c r="B1400" s="120"/>
      <c r="C1400" s="120"/>
      <c r="D1400" s="120"/>
      <c r="E1400" s="120"/>
      <c r="F1400" s="120"/>
      <c r="G1400" s="120"/>
      <c r="H1400" s="120"/>
      <c r="I1400" s="120"/>
      <c r="J1400" s="120"/>
      <c r="K1400" s="120"/>
      <c r="L1400" s="120"/>
      <c r="M1400" s="120"/>
      <c r="N1400" s="120"/>
      <c r="O1400" s="120"/>
      <c r="P1400" s="120"/>
      <c r="Q1400" s="120"/>
      <c r="R1400" s="120"/>
      <c r="S1400" s="120"/>
      <c r="T1400" s="120"/>
      <c r="U1400" s="120"/>
      <c r="V1400" s="120"/>
      <c r="W1400" s="120"/>
      <c r="X1400" s="120"/>
      <c r="Y1400" s="127"/>
      <c r="Z1400" s="127"/>
      <c r="AA1400" s="127"/>
      <c r="AB1400" s="127"/>
      <c r="AC1400" s="127"/>
      <c r="AD1400" s="127"/>
      <c r="AE1400" s="127"/>
      <c r="AF1400" s="127"/>
      <c r="AG1400" s="127"/>
      <c r="AH1400" s="127"/>
      <c r="AI1400" s="127"/>
      <c r="AJ1400" s="127"/>
      <c r="AK1400" s="127"/>
      <c r="AL1400" s="127"/>
      <c r="AM1400" s="127"/>
      <c r="AN1400" s="127"/>
      <c r="AO1400" s="127"/>
      <c r="AP1400" s="127"/>
      <c r="AR1400" s="113"/>
      <c r="AS1400" s="113"/>
      <c r="AT1400" s="113"/>
    </row>
    <row r="1401" spans="1:46" s="114" customFormat="1" x14ac:dyDescent="0.2">
      <c r="A1401" s="113"/>
      <c r="B1401" s="120"/>
      <c r="C1401" s="120"/>
      <c r="D1401" s="120"/>
      <c r="E1401" s="120"/>
      <c r="F1401" s="120"/>
      <c r="G1401" s="120"/>
      <c r="H1401" s="120"/>
      <c r="I1401" s="120"/>
      <c r="J1401" s="120"/>
      <c r="K1401" s="120"/>
      <c r="L1401" s="120"/>
      <c r="M1401" s="120"/>
      <c r="N1401" s="120"/>
      <c r="O1401" s="120"/>
      <c r="P1401" s="120"/>
      <c r="Q1401" s="120"/>
      <c r="R1401" s="120"/>
      <c r="S1401" s="120"/>
      <c r="T1401" s="120"/>
      <c r="U1401" s="120"/>
      <c r="V1401" s="120"/>
      <c r="W1401" s="120"/>
      <c r="X1401" s="120"/>
      <c r="Y1401" s="127"/>
      <c r="Z1401" s="127"/>
      <c r="AA1401" s="127"/>
      <c r="AB1401" s="127"/>
      <c r="AC1401" s="127"/>
      <c r="AD1401" s="127"/>
      <c r="AE1401" s="127"/>
      <c r="AF1401" s="127"/>
      <c r="AG1401" s="127"/>
      <c r="AH1401" s="127"/>
      <c r="AI1401" s="127"/>
      <c r="AJ1401" s="127"/>
      <c r="AK1401" s="127"/>
      <c r="AL1401" s="127"/>
      <c r="AM1401" s="127"/>
      <c r="AN1401" s="127"/>
      <c r="AO1401" s="127"/>
      <c r="AP1401" s="127"/>
      <c r="AR1401" s="113"/>
      <c r="AS1401" s="113"/>
      <c r="AT1401" s="113"/>
    </row>
    <row r="1402" spans="1:46" s="114" customFormat="1" x14ac:dyDescent="0.2">
      <c r="A1402" s="113"/>
      <c r="B1402" s="120"/>
      <c r="C1402" s="120"/>
      <c r="D1402" s="120"/>
      <c r="E1402" s="120"/>
      <c r="F1402" s="120"/>
      <c r="G1402" s="120"/>
      <c r="H1402" s="120"/>
      <c r="I1402" s="120"/>
      <c r="J1402" s="120"/>
      <c r="K1402" s="120"/>
      <c r="L1402" s="120"/>
      <c r="M1402" s="120"/>
      <c r="N1402" s="120"/>
      <c r="O1402" s="120"/>
      <c r="P1402" s="120"/>
      <c r="Q1402" s="120"/>
      <c r="R1402" s="120"/>
      <c r="S1402" s="120"/>
      <c r="T1402" s="120"/>
      <c r="U1402" s="120"/>
      <c r="V1402" s="120"/>
      <c r="W1402" s="120"/>
      <c r="X1402" s="120"/>
      <c r="Y1402" s="127"/>
      <c r="Z1402" s="127"/>
      <c r="AA1402" s="127"/>
      <c r="AB1402" s="127"/>
      <c r="AC1402" s="127"/>
      <c r="AD1402" s="127"/>
      <c r="AE1402" s="127"/>
      <c r="AF1402" s="127"/>
      <c r="AG1402" s="127"/>
      <c r="AH1402" s="127"/>
      <c r="AI1402" s="127"/>
      <c r="AJ1402" s="127"/>
      <c r="AK1402" s="127"/>
      <c r="AL1402" s="127"/>
      <c r="AM1402" s="127"/>
      <c r="AN1402" s="127"/>
      <c r="AO1402" s="127"/>
      <c r="AP1402" s="127"/>
      <c r="AR1402" s="113"/>
      <c r="AS1402" s="113"/>
      <c r="AT1402" s="113"/>
    </row>
    <row r="1403" spans="1:46" s="114" customFormat="1" x14ac:dyDescent="0.2">
      <c r="A1403" s="113"/>
      <c r="B1403" s="120"/>
      <c r="C1403" s="120"/>
      <c r="D1403" s="120"/>
      <c r="E1403" s="120"/>
      <c r="F1403" s="120"/>
      <c r="G1403" s="120"/>
      <c r="H1403" s="120"/>
      <c r="I1403" s="120"/>
      <c r="J1403" s="120"/>
      <c r="K1403" s="120"/>
      <c r="L1403" s="120"/>
      <c r="M1403" s="120"/>
      <c r="N1403" s="120"/>
      <c r="O1403" s="120"/>
      <c r="P1403" s="120"/>
      <c r="Q1403" s="120"/>
      <c r="R1403" s="120"/>
      <c r="S1403" s="120"/>
      <c r="T1403" s="120"/>
      <c r="U1403" s="120"/>
      <c r="V1403" s="120"/>
      <c r="W1403" s="120"/>
      <c r="X1403" s="120"/>
      <c r="Y1403" s="127"/>
      <c r="Z1403" s="127"/>
      <c r="AA1403" s="127"/>
      <c r="AB1403" s="127"/>
      <c r="AC1403" s="127"/>
      <c r="AD1403" s="127"/>
      <c r="AE1403" s="127"/>
      <c r="AF1403" s="127"/>
      <c r="AG1403" s="127"/>
      <c r="AH1403" s="127"/>
      <c r="AI1403" s="127"/>
      <c r="AJ1403" s="127"/>
      <c r="AK1403" s="127"/>
      <c r="AL1403" s="127"/>
      <c r="AM1403" s="127"/>
      <c r="AN1403" s="127"/>
      <c r="AO1403" s="127"/>
      <c r="AP1403" s="127"/>
      <c r="AR1403" s="113"/>
      <c r="AS1403" s="113"/>
      <c r="AT1403" s="113"/>
    </row>
    <row r="1404" spans="1:46" s="114" customFormat="1" x14ac:dyDescent="0.2">
      <c r="A1404" s="113"/>
      <c r="B1404" s="120"/>
      <c r="C1404" s="120"/>
      <c r="D1404" s="120"/>
      <c r="E1404" s="120"/>
      <c r="F1404" s="120"/>
      <c r="G1404" s="120"/>
      <c r="H1404" s="120"/>
      <c r="I1404" s="120"/>
      <c r="J1404" s="120"/>
      <c r="K1404" s="120"/>
      <c r="L1404" s="120"/>
      <c r="M1404" s="120"/>
      <c r="N1404" s="120"/>
      <c r="O1404" s="120"/>
      <c r="P1404" s="120"/>
      <c r="Q1404" s="120"/>
      <c r="R1404" s="120"/>
      <c r="S1404" s="120"/>
      <c r="T1404" s="120"/>
      <c r="U1404" s="120"/>
      <c r="V1404" s="120"/>
      <c r="W1404" s="120"/>
      <c r="X1404" s="120"/>
      <c r="Y1404" s="127"/>
      <c r="Z1404" s="127"/>
      <c r="AA1404" s="127"/>
      <c r="AB1404" s="127"/>
      <c r="AC1404" s="127"/>
      <c r="AD1404" s="127"/>
      <c r="AE1404" s="127"/>
      <c r="AF1404" s="127"/>
      <c r="AG1404" s="127"/>
      <c r="AH1404" s="127"/>
      <c r="AI1404" s="127"/>
      <c r="AJ1404" s="127"/>
      <c r="AK1404" s="127"/>
      <c r="AL1404" s="127"/>
      <c r="AM1404" s="127"/>
      <c r="AN1404" s="127"/>
      <c r="AO1404" s="127"/>
      <c r="AP1404" s="127"/>
      <c r="AR1404" s="113"/>
      <c r="AS1404" s="113"/>
      <c r="AT1404" s="113"/>
    </row>
    <row r="1405" spans="1:46" s="114" customFormat="1" x14ac:dyDescent="0.2">
      <c r="A1405" s="113"/>
      <c r="B1405" s="120"/>
      <c r="C1405" s="120"/>
      <c r="D1405" s="120"/>
      <c r="E1405" s="120"/>
      <c r="F1405" s="120"/>
      <c r="G1405" s="120"/>
      <c r="H1405" s="120"/>
      <c r="I1405" s="120"/>
      <c r="J1405" s="120"/>
      <c r="K1405" s="120"/>
      <c r="L1405" s="120"/>
      <c r="M1405" s="120"/>
      <c r="N1405" s="120"/>
      <c r="O1405" s="120"/>
      <c r="P1405" s="120"/>
      <c r="Q1405" s="120"/>
      <c r="R1405" s="120"/>
      <c r="S1405" s="120"/>
      <c r="T1405" s="120"/>
      <c r="U1405" s="120"/>
      <c r="V1405" s="120"/>
      <c r="W1405" s="120"/>
      <c r="X1405" s="120"/>
      <c r="Y1405" s="127"/>
      <c r="Z1405" s="127"/>
      <c r="AA1405" s="127"/>
      <c r="AB1405" s="127"/>
      <c r="AC1405" s="127"/>
      <c r="AD1405" s="127"/>
      <c r="AE1405" s="127"/>
      <c r="AF1405" s="127"/>
      <c r="AG1405" s="127"/>
      <c r="AH1405" s="127"/>
      <c r="AI1405" s="127"/>
      <c r="AJ1405" s="127"/>
      <c r="AK1405" s="127"/>
      <c r="AL1405" s="127"/>
      <c r="AM1405" s="127"/>
      <c r="AN1405" s="127"/>
      <c r="AO1405" s="127"/>
      <c r="AP1405" s="127"/>
      <c r="AR1405" s="113"/>
      <c r="AS1405" s="113"/>
      <c r="AT1405" s="113"/>
    </row>
    <row r="1406" spans="1:46" s="114" customFormat="1" x14ac:dyDescent="0.2">
      <c r="A1406" s="113"/>
      <c r="B1406" s="120"/>
      <c r="C1406" s="120"/>
      <c r="D1406" s="120"/>
      <c r="E1406" s="120"/>
      <c r="F1406" s="120"/>
      <c r="G1406" s="120"/>
      <c r="H1406" s="120"/>
      <c r="I1406" s="120"/>
      <c r="J1406" s="120"/>
      <c r="K1406" s="120"/>
      <c r="L1406" s="120"/>
      <c r="M1406" s="120"/>
      <c r="N1406" s="120"/>
      <c r="O1406" s="120"/>
      <c r="P1406" s="120"/>
      <c r="Q1406" s="120"/>
      <c r="R1406" s="120"/>
      <c r="S1406" s="120"/>
      <c r="T1406" s="120"/>
      <c r="U1406" s="120"/>
      <c r="V1406" s="120"/>
      <c r="W1406" s="120"/>
      <c r="X1406" s="120"/>
      <c r="Y1406" s="127"/>
      <c r="Z1406" s="127"/>
      <c r="AA1406" s="127"/>
      <c r="AB1406" s="127"/>
      <c r="AC1406" s="127"/>
      <c r="AD1406" s="127"/>
      <c r="AE1406" s="127"/>
      <c r="AF1406" s="127"/>
      <c r="AG1406" s="127"/>
      <c r="AH1406" s="127"/>
      <c r="AI1406" s="127"/>
      <c r="AJ1406" s="127"/>
      <c r="AK1406" s="127"/>
      <c r="AL1406" s="127"/>
      <c r="AM1406" s="127"/>
      <c r="AN1406" s="127"/>
      <c r="AO1406" s="127"/>
      <c r="AP1406" s="127"/>
      <c r="AR1406" s="113"/>
      <c r="AS1406" s="113"/>
      <c r="AT1406" s="113"/>
    </row>
    <row r="1407" spans="1:46" s="114" customFormat="1" x14ac:dyDescent="0.2">
      <c r="A1407" s="113"/>
      <c r="B1407" s="120"/>
      <c r="C1407" s="120"/>
      <c r="D1407" s="120"/>
      <c r="E1407" s="120"/>
      <c r="F1407" s="120"/>
      <c r="G1407" s="120"/>
      <c r="H1407" s="120"/>
      <c r="I1407" s="120"/>
      <c r="J1407" s="120"/>
      <c r="K1407" s="120"/>
      <c r="L1407" s="120"/>
      <c r="M1407" s="120"/>
      <c r="N1407" s="120"/>
      <c r="O1407" s="120"/>
      <c r="P1407" s="120"/>
      <c r="Q1407" s="120"/>
      <c r="R1407" s="120"/>
      <c r="S1407" s="120"/>
      <c r="T1407" s="120"/>
      <c r="U1407" s="120"/>
      <c r="V1407" s="120"/>
      <c r="W1407" s="120"/>
      <c r="X1407" s="120"/>
      <c r="Y1407" s="127"/>
      <c r="Z1407" s="127"/>
      <c r="AA1407" s="127"/>
      <c r="AB1407" s="127"/>
      <c r="AC1407" s="127"/>
      <c r="AD1407" s="127"/>
      <c r="AE1407" s="127"/>
      <c r="AF1407" s="127"/>
      <c r="AG1407" s="127"/>
      <c r="AH1407" s="127"/>
      <c r="AI1407" s="127"/>
      <c r="AJ1407" s="127"/>
      <c r="AK1407" s="127"/>
      <c r="AL1407" s="127"/>
      <c r="AM1407" s="127"/>
      <c r="AN1407" s="127"/>
      <c r="AO1407" s="127"/>
      <c r="AP1407" s="127"/>
      <c r="AR1407" s="113"/>
      <c r="AS1407" s="113"/>
      <c r="AT1407" s="113"/>
    </row>
    <row r="1408" spans="1:46" s="114" customFormat="1" x14ac:dyDescent="0.2">
      <c r="A1408" s="113"/>
      <c r="B1408" s="120"/>
      <c r="C1408" s="120"/>
      <c r="D1408" s="120"/>
      <c r="E1408" s="120"/>
      <c r="F1408" s="120"/>
      <c r="G1408" s="120"/>
      <c r="H1408" s="120"/>
      <c r="I1408" s="120"/>
      <c r="J1408" s="120"/>
      <c r="K1408" s="120"/>
      <c r="L1408" s="120"/>
      <c r="M1408" s="120"/>
      <c r="N1408" s="120"/>
      <c r="O1408" s="120"/>
      <c r="P1408" s="120"/>
      <c r="Q1408" s="120"/>
      <c r="R1408" s="120"/>
      <c r="S1408" s="120"/>
      <c r="T1408" s="120"/>
      <c r="U1408" s="120"/>
      <c r="V1408" s="120"/>
      <c r="W1408" s="120"/>
      <c r="X1408" s="120"/>
      <c r="Y1408" s="127"/>
      <c r="Z1408" s="127"/>
      <c r="AA1408" s="127"/>
      <c r="AB1408" s="127"/>
      <c r="AC1408" s="127"/>
      <c r="AD1408" s="127"/>
      <c r="AE1408" s="127"/>
      <c r="AF1408" s="127"/>
      <c r="AG1408" s="127"/>
      <c r="AH1408" s="127"/>
      <c r="AI1408" s="127"/>
      <c r="AJ1408" s="127"/>
      <c r="AK1408" s="127"/>
      <c r="AL1408" s="127"/>
      <c r="AM1408" s="127"/>
      <c r="AN1408" s="127"/>
      <c r="AO1408" s="127"/>
      <c r="AP1408" s="127"/>
      <c r="AR1408" s="113"/>
      <c r="AS1408" s="113"/>
      <c r="AT1408" s="113"/>
    </row>
    <row r="1409" spans="1:46" s="114" customFormat="1" x14ac:dyDescent="0.2">
      <c r="A1409" s="113"/>
      <c r="B1409" s="120"/>
      <c r="C1409" s="120"/>
      <c r="D1409" s="120"/>
      <c r="E1409" s="120"/>
      <c r="F1409" s="120"/>
      <c r="G1409" s="120"/>
      <c r="H1409" s="120"/>
      <c r="I1409" s="120"/>
      <c r="J1409" s="120"/>
      <c r="K1409" s="120"/>
      <c r="L1409" s="120"/>
      <c r="M1409" s="120"/>
      <c r="N1409" s="120"/>
      <c r="O1409" s="120"/>
      <c r="P1409" s="120"/>
      <c r="Q1409" s="120"/>
      <c r="R1409" s="120"/>
      <c r="S1409" s="120"/>
      <c r="T1409" s="120"/>
      <c r="U1409" s="120"/>
      <c r="V1409" s="120"/>
      <c r="W1409" s="120"/>
      <c r="X1409" s="120"/>
      <c r="Y1409" s="127"/>
      <c r="Z1409" s="127"/>
      <c r="AA1409" s="127"/>
      <c r="AB1409" s="127"/>
      <c r="AC1409" s="127"/>
      <c r="AD1409" s="127"/>
      <c r="AE1409" s="127"/>
      <c r="AF1409" s="127"/>
      <c r="AG1409" s="127"/>
      <c r="AH1409" s="127"/>
      <c r="AI1409" s="127"/>
      <c r="AJ1409" s="127"/>
      <c r="AK1409" s="127"/>
      <c r="AL1409" s="127"/>
      <c r="AM1409" s="127"/>
      <c r="AN1409" s="127"/>
      <c r="AO1409" s="127"/>
      <c r="AP1409" s="127"/>
      <c r="AR1409" s="113"/>
      <c r="AS1409" s="113"/>
      <c r="AT1409" s="113"/>
    </row>
    <row r="1410" spans="1:46" s="114" customFormat="1" x14ac:dyDescent="0.2">
      <c r="A1410" s="113"/>
      <c r="B1410" s="120"/>
      <c r="C1410" s="120"/>
      <c r="D1410" s="120"/>
      <c r="E1410" s="120"/>
      <c r="F1410" s="120"/>
      <c r="G1410" s="120"/>
      <c r="H1410" s="120"/>
      <c r="I1410" s="120"/>
      <c r="J1410" s="120"/>
      <c r="K1410" s="120"/>
      <c r="L1410" s="120"/>
      <c r="M1410" s="120"/>
      <c r="N1410" s="120"/>
      <c r="O1410" s="120"/>
      <c r="P1410" s="120"/>
      <c r="Q1410" s="120"/>
      <c r="R1410" s="120"/>
      <c r="S1410" s="120"/>
      <c r="T1410" s="120"/>
      <c r="U1410" s="120"/>
      <c r="V1410" s="120"/>
      <c r="W1410" s="120"/>
      <c r="X1410" s="120"/>
      <c r="Y1410" s="127"/>
      <c r="Z1410" s="127"/>
      <c r="AA1410" s="127"/>
      <c r="AB1410" s="127"/>
      <c r="AC1410" s="127"/>
      <c r="AD1410" s="127"/>
      <c r="AE1410" s="127"/>
      <c r="AF1410" s="127"/>
      <c r="AG1410" s="127"/>
      <c r="AH1410" s="127"/>
      <c r="AI1410" s="127"/>
      <c r="AJ1410" s="127"/>
      <c r="AK1410" s="127"/>
      <c r="AL1410" s="127"/>
      <c r="AM1410" s="127"/>
      <c r="AN1410" s="127"/>
      <c r="AO1410" s="127"/>
      <c r="AP1410" s="127"/>
      <c r="AR1410" s="113"/>
      <c r="AS1410" s="113"/>
      <c r="AT1410" s="113"/>
    </row>
    <row r="1411" spans="1:46" s="114" customFormat="1" x14ac:dyDescent="0.2">
      <c r="A1411" s="113"/>
      <c r="B1411" s="120"/>
      <c r="C1411" s="120"/>
      <c r="D1411" s="120"/>
      <c r="E1411" s="120"/>
      <c r="F1411" s="120"/>
      <c r="G1411" s="120"/>
      <c r="H1411" s="120"/>
      <c r="I1411" s="120"/>
      <c r="J1411" s="120"/>
      <c r="K1411" s="120"/>
      <c r="L1411" s="120"/>
      <c r="M1411" s="120"/>
      <c r="N1411" s="120"/>
      <c r="O1411" s="120"/>
      <c r="P1411" s="120"/>
      <c r="Q1411" s="120"/>
      <c r="R1411" s="120"/>
      <c r="S1411" s="120"/>
      <c r="T1411" s="120"/>
      <c r="U1411" s="120"/>
      <c r="V1411" s="120"/>
      <c r="W1411" s="120"/>
      <c r="X1411" s="120"/>
      <c r="Y1411" s="127"/>
      <c r="Z1411" s="127"/>
      <c r="AA1411" s="127"/>
      <c r="AB1411" s="127"/>
      <c r="AC1411" s="127"/>
      <c r="AD1411" s="127"/>
      <c r="AE1411" s="127"/>
      <c r="AF1411" s="127"/>
      <c r="AG1411" s="127"/>
      <c r="AH1411" s="127"/>
      <c r="AI1411" s="127"/>
      <c r="AJ1411" s="127"/>
      <c r="AK1411" s="127"/>
      <c r="AL1411" s="127"/>
      <c r="AM1411" s="127"/>
      <c r="AN1411" s="127"/>
      <c r="AO1411" s="127"/>
      <c r="AP1411" s="127"/>
      <c r="AR1411" s="113"/>
      <c r="AS1411" s="113"/>
      <c r="AT1411" s="113"/>
    </row>
    <row r="1412" spans="1:46" s="114" customFormat="1" x14ac:dyDescent="0.2">
      <c r="A1412" s="113"/>
      <c r="B1412" s="120"/>
      <c r="C1412" s="120"/>
      <c r="D1412" s="120"/>
      <c r="E1412" s="120"/>
      <c r="F1412" s="120"/>
      <c r="G1412" s="120"/>
      <c r="H1412" s="120"/>
      <c r="I1412" s="120"/>
      <c r="J1412" s="120"/>
      <c r="K1412" s="120"/>
      <c r="L1412" s="120"/>
      <c r="M1412" s="120"/>
      <c r="N1412" s="120"/>
      <c r="O1412" s="120"/>
      <c r="P1412" s="120"/>
      <c r="Q1412" s="120"/>
      <c r="R1412" s="120"/>
      <c r="S1412" s="120"/>
      <c r="T1412" s="120"/>
      <c r="U1412" s="120"/>
      <c r="V1412" s="120"/>
      <c r="W1412" s="120"/>
      <c r="X1412" s="120"/>
      <c r="Y1412" s="127"/>
      <c r="Z1412" s="127"/>
      <c r="AA1412" s="127"/>
      <c r="AB1412" s="127"/>
      <c r="AC1412" s="127"/>
      <c r="AD1412" s="127"/>
      <c r="AE1412" s="127"/>
      <c r="AF1412" s="127"/>
      <c r="AG1412" s="127"/>
      <c r="AH1412" s="127"/>
      <c r="AI1412" s="127"/>
      <c r="AJ1412" s="127"/>
      <c r="AK1412" s="127"/>
      <c r="AL1412" s="127"/>
      <c r="AM1412" s="127"/>
      <c r="AN1412" s="127"/>
      <c r="AO1412" s="127"/>
      <c r="AP1412" s="127"/>
      <c r="AR1412" s="113"/>
      <c r="AS1412" s="113"/>
      <c r="AT1412" s="113"/>
    </row>
    <row r="1413" spans="1:46" s="114" customFormat="1" x14ac:dyDescent="0.2">
      <c r="A1413" s="113"/>
      <c r="B1413" s="120"/>
      <c r="C1413" s="120"/>
      <c r="D1413" s="120"/>
      <c r="E1413" s="120"/>
      <c r="F1413" s="120"/>
      <c r="G1413" s="120"/>
      <c r="H1413" s="120"/>
      <c r="I1413" s="120"/>
      <c r="J1413" s="120"/>
      <c r="K1413" s="120"/>
      <c r="L1413" s="120"/>
      <c r="M1413" s="120"/>
      <c r="N1413" s="120"/>
      <c r="O1413" s="120"/>
      <c r="P1413" s="120"/>
      <c r="Q1413" s="120"/>
      <c r="R1413" s="120"/>
      <c r="S1413" s="120"/>
      <c r="T1413" s="120"/>
      <c r="U1413" s="120"/>
      <c r="V1413" s="120"/>
      <c r="W1413" s="120"/>
      <c r="X1413" s="120"/>
      <c r="Y1413" s="127"/>
      <c r="Z1413" s="127"/>
      <c r="AA1413" s="127"/>
      <c r="AB1413" s="127"/>
      <c r="AC1413" s="127"/>
      <c r="AD1413" s="127"/>
      <c r="AE1413" s="127"/>
      <c r="AF1413" s="127"/>
      <c r="AG1413" s="127"/>
      <c r="AH1413" s="127"/>
      <c r="AI1413" s="127"/>
      <c r="AJ1413" s="127"/>
      <c r="AK1413" s="127"/>
      <c r="AL1413" s="127"/>
      <c r="AM1413" s="127"/>
      <c r="AN1413" s="127"/>
      <c r="AO1413" s="127"/>
      <c r="AP1413" s="127"/>
      <c r="AR1413" s="113"/>
      <c r="AS1413" s="113"/>
      <c r="AT1413" s="113"/>
    </row>
    <row r="1414" spans="1:46" s="114" customFormat="1" x14ac:dyDescent="0.2">
      <c r="A1414" s="113"/>
      <c r="B1414" s="120"/>
      <c r="C1414" s="120"/>
      <c r="D1414" s="120"/>
      <c r="E1414" s="120"/>
      <c r="F1414" s="120"/>
      <c r="G1414" s="120"/>
      <c r="H1414" s="120"/>
      <c r="I1414" s="120"/>
      <c r="J1414" s="120"/>
      <c r="K1414" s="120"/>
      <c r="L1414" s="120"/>
      <c r="M1414" s="120"/>
      <c r="N1414" s="120"/>
      <c r="O1414" s="120"/>
      <c r="P1414" s="120"/>
      <c r="Q1414" s="120"/>
      <c r="R1414" s="120"/>
      <c r="S1414" s="120"/>
      <c r="T1414" s="120"/>
      <c r="U1414" s="120"/>
      <c r="V1414" s="120"/>
      <c r="W1414" s="120"/>
      <c r="X1414" s="120"/>
      <c r="Y1414" s="127"/>
      <c r="Z1414" s="127"/>
      <c r="AA1414" s="127"/>
      <c r="AB1414" s="127"/>
      <c r="AC1414" s="127"/>
      <c r="AD1414" s="127"/>
      <c r="AE1414" s="127"/>
      <c r="AF1414" s="127"/>
      <c r="AG1414" s="127"/>
      <c r="AH1414" s="127"/>
      <c r="AI1414" s="127"/>
      <c r="AJ1414" s="127"/>
      <c r="AK1414" s="127"/>
      <c r="AL1414" s="127"/>
      <c r="AM1414" s="127"/>
      <c r="AN1414" s="127"/>
      <c r="AO1414" s="127"/>
      <c r="AP1414" s="127"/>
      <c r="AR1414" s="113"/>
      <c r="AS1414" s="113"/>
      <c r="AT1414" s="113"/>
    </row>
    <row r="1415" spans="1:46" s="114" customFormat="1" x14ac:dyDescent="0.2">
      <c r="A1415" s="113"/>
      <c r="B1415" s="120"/>
      <c r="C1415" s="120"/>
      <c r="D1415" s="120"/>
      <c r="E1415" s="120"/>
      <c r="F1415" s="120"/>
      <c r="G1415" s="120"/>
      <c r="H1415" s="120"/>
      <c r="I1415" s="120"/>
      <c r="J1415" s="120"/>
      <c r="K1415" s="120"/>
      <c r="L1415" s="120"/>
      <c r="M1415" s="120"/>
      <c r="N1415" s="120"/>
      <c r="O1415" s="120"/>
      <c r="P1415" s="120"/>
      <c r="Q1415" s="120"/>
      <c r="R1415" s="120"/>
      <c r="S1415" s="120"/>
      <c r="T1415" s="120"/>
      <c r="U1415" s="120"/>
      <c r="V1415" s="120"/>
      <c r="W1415" s="120"/>
      <c r="X1415" s="120"/>
      <c r="Y1415" s="127"/>
      <c r="Z1415" s="127"/>
      <c r="AA1415" s="127"/>
      <c r="AB1415" s="127"/>
      <c r="AC1415" s="127"/>
      <c r="AD1415" s="127"/>
      <c r="AE1415" s="127"/>
      <c r="AF1415" s="127"/>
      <c r="AG1415" s="127"/>
      <c r="AH1415" s="127"/>
      <c r="AI1415" s="127"/>
      <c r="AJ1415" s="127"/>
      <c r="AK1415" s="127"/>
      <c r="AL1415" s="127"/>
      <c r="AM1415" s="127"/>
      <c r="AN1415" s="127"/>
      <c r="AO1415" s="127"/>
      <c r="AP1415" s="127"/>
      <c r="AR1415" s="113"/>
      <c r="AS1415" s="113"/>
      <c r="AT1415" s="113"/>
    </row>
    <row r="1416" spans="1:46" s="114" customFormat="1" x14ac:dyDescent="0.2">
      <c r="A1416" s="113"/>
      <c r="B1416" s="120"/>
      <c r="C1416" s="120"/>
      <c r="D1416" s="120"/>
      <c r="E1416" s="120"/>
      <c r="F1416" s="120"/>
      <c r="G1416" s="120"/>
      <c r="H1416" s="120"/>
      <c r="I1416" s="120"/>
      <c r="J1416" s="120"/>
      <c r="K1416" s="120"/>
      <c r="L1416" s="120"/>
      <c r="M1416" s="120"/>
      <c r="N1416" s="120"/>
      <c r="O1416" s="120"/>
      <c r="P1416" s="120"/>
      <c r="Q1416" s="120"/>
      <c r="R1416" s="120"/>
      <c r="S1416" s="120"/>
      <c r="T1416" s="120"/>
      <c r="U1416" s="120"/>
      <c r="V1416" s="120"/>
      <c r="W1416" s="120"/>
      <c r="X1416" s="120"/>
      <c r="Y1416" s="127"/>
      <c r="Z1416" s="127"/>
      <c r="AA1416" s="127"/>
      <c r="AB1416" s="127"/>
      <c r="AC1416" s="127"/>
      <c r="AD1416" s="127"/>
      <c r="AE1416" s="127"/>
      <c r="AF1416" s="127"/>
      <c r="AG1416" s="127"/>
      <c r="AH1416" s="127"/>
      <c r="AI1416" s="127"/>
      <c r="AJ1416" s="127"/>
      <c r="AK1416" s="127"/>
      <c r="AL1416" s="127"/>
      <c r="AM1416" s="127"/>
      <c r="AN1416" s="127"/>
      <c r="AO1416" s="127"/>
      <c r="AP1416" s="127"/>
      <c r="AR1416" s="113"/>
      <c r="AS1416" s="113"/>
      <c r="AT1416" s="113"/>
    </row>
    <row r="1417" spans="1:46" s="114" customFormat="1" x14ac:dyDescent="0.2">
      <c r="A1417" s="113"/>
      <c r="B1417" s="120"/>
      <c r="C1417" s="120"/>
      <c r="D1417" s="120"/>
      <c r="E1417" s="120"/>
      <c r="F1417" s="120"/>
      <c r="G1417" s="120"/>
      <c r="H1417" s="120"/>
      <c r="I1417" s="120"/>
      <c r="J1417" s="120"/>
      <c r="K1417" s="120"/>
      <c r="L1417" s="120"/>
      <c r="M1417" s="120"/>
      <c r="N1417" s="120"/>
      <c r="O1417" s="120"/>
      <c r="P1417" s="120"/>
      <c r="Q1417" s="120"/>
      <c r="R1417" s="120"/>
      <c r="S1417" s="120"/>
      <c r="T1417" s="120"/>
      <c r="U1417" s="120"/>
      <c r="V1417" s="120"/>
      <c r="W1417" s="120"/>
      <c r="X1417" s="120"/>
      <c r="Y1417" s="127"/>
      <c r="Z1417" s="127"/>
      <c r="AA1417" s="127"/>
      <c r="AB1417" s="127"/>
      <c r="AC1417" s="127"/>
      <c r="AD1417" s="127"/>
      <c r="AE1417" s="127"/>
      <c r="AF1417" s="127"/>
      <c r="AG1417" s="127"/>
      <c r="AH1417" s="127"/>
      <c r="AI1417" s="127"/>
      <c r="AJ1417" s="127"/>
      <c r="AK1417" s="127"/>
      <c r="AL1417" s="127"/>
      <c r="AM1417" s="127"/>
      <c r="AN1417" s="127"/>
      <c r="AO1417" s="127"/>
      <c r="AP1417" s="127"/>
      <c r="AR1417" s="113"/>
      <c r="AS1417" s="113"/>
      <c r="AT1417" s="113"/>
    </row>
    <row r="1418" spans="1:46" s="114" customFormat="1" x14ac:dyDescent="0.2">
      <c r="A1418" s="113"/>
      <c r="B1418" s="120"/>
      <c r="C1418" s="120"/>
      <c r="D1418" s="120"/>
      <c r="E1418" s="120"/>
      <c r="F1418" s="120"/>
      <c r="G1418" s="120"/>
      <c r="H1418" s="120"/>
      <c r="I1418" s="120"/>
      <c r="J1418" s="120"/>
      <c r="K1418" s="120"/>
      <c r="L1418" s="120"/>
      <c r="M1418" s="120"/>
      <c r="N1418" s="120"/>
      <c r="O1418" s="120"/>
      <c r="P1418" s="120"/>
      <c r="Q1418" s="120"/>
      <c r="R1418" s="120"/>
      <c r="S1418" s="120"/>
      <c r="T1418" s="120"/>
      <c r="U1418" s="120"/>
      <c r="V1418" s="120"/>
      <c r="W1418" s="120"/>
      <c r="X1418" s="120"/>
      <c r="Y1418" s="127"/>
      <c r="Z1418" s="127"/>
      <c r="AA1418" s="127"/>
      <c r="AB1418" s="127"/>
      <c r="AC1418" s="127"/>
      <c r="AD1418" s="127"/>
      <c r="AE1418" s="127"/>
      <c r="AF1418" s="127"/>
      <c r="AG1418" s="127"/>
      <c r="AH1418" s="127"/>
      <c r="AI1418" s="127"/>
      <c r="AJ1418" s="127"/>
      <c r="AK1418" s="127"/>
      <c r="AL1418" s="127"/>
      <c r="AM1418" s="127"/>
      <c r="AN1418" s="127"/>
      <c r="AO1418" s="127"/>
      <c r="AP1418" s="127"/>
      <c r="AR1418" s="113"/>
      <c r="AS1418" s="113"/>
      <c r="AT1418" s="113"/>
    </row>
    <row r="1419" spans="1:46" s="114" customFormat="1" x14ac:dyDescent="0.2">
      <c r="A1419" s="113"/>
      <c r="B1419" s="120"/>
      <c r="C1419" s="120"/>
      <c r="D1419" s="120"/>
      <c r="E1419" s="120"/>
      <c r="F1419" s="120"/>
      <c r="G1419" s="120"/>
      <c r="H1419" s="120"/>
      <c r="I1419" s="120"/>
      <c r="J1419" s="120"/>
      <c r="K1419" s="120"/>
      <c r="L1419" s="120"/>
      <c r="M1419" s="120"/>
      <c r="N1419" s="120"/>
      <c r="O1419" s="120"/>
      <c r="P1419" s="120"/>
      <c r="Q1419" s="120"/>
      <c r="R1419" s="120"/>
      <c r="S1419" s="120"/>
      <c r="T1419" s="120"/>
      <c r="U1419" s="120"/>
      <c r="V1419" s="120"/>
      <c r="W1419" s="120"/>
      <c r="X1419" s="120"/>
      <c r="Y1419" s="127"/>
      <c r="Z1419" s="127"/>
      <c r="AA1419" s="127"/>
      <c r="AB1419" s="127"/>
      <c r="AC1419" s="127"/>
      <c r="AD1419" s="127"/>
      <c r="AE1419" s="127"/>
      <c r="AF1419" s="127"/>
      <c r="AG1419" s="127"/>
      <c r="AH1419" s="127"/>
      <c r="AI1419" s="127"/>
      <c r="AJ1419" s="127"/>
      <c r="AK1419" s="127"/>
      <c r="AL1419" s="127"/>
      <c r="AM1419" s="127"/>
      <c r="AN1419" s="127"/>
      <c r="AO1419" s="127"/>
      <c r="AP1419" s="127"/>
      <c r="AR1419" s="113"/>
      <c r="AS1419" s="113"/>
      <c r="AT1419" s="113"/>
    </row>
    <row r="1420" spans="1:46" s="114" customFormat="1" x14ac:dyDescent="0.2">
      <c r="A1420" s="113"/>
      <c r="B1420" s="120"/>
      <c r="C1420" s="120"/>
      <c r="D1420" s="120"/>
      <c r="E1420" s="120"/>
      <c r="F1420" s="120"/>
      <c r="G1420" s="120"/>
      <c r="H1420" s="120"/>
      <c r="I1420" s="120"/>
      <c r="J1420" s="120"/>
      <c r="K1420" s="120"/>
      <c r="L1420" s="120"/>
      <c r="M1420" s="120"/>
      <c r="N1420" s="120"/>
      <c r="O1420" s="120"/>
      <c r="P1420" s="120"/>
      <c r="Q1420" s="120"/>
      <c r="R1420" s="120"/>
      <c r="S1420" s="120"/>
      <c r="T1420" s="120"/>
      <c r="U1420" s="120"/>
      <c r="V1420" s="120"/>
      <c r="W1420" s="120"/>
      <c r="X1420" s="120"/>
      <c r="Y1420" s="127"/>
      <c r="Z1420" s="127"/>
      <c r="AA1420" s="127"/>
      <c r="AB1420" s="127"/>
      <c r="AC1420" s="127"/>
      <c r="AD1420" s="127"/>
      <c r="AE1420" s="127"/>
      <c r="AF1420" s="127"/>
      <c r="AG1420" s="127"/>
      <c r="AH1420" s="127"/>
      <c r="AI1420" s="127"/>
      <c r="AJ1420" s="127"/>
      <c r="AK1420" s="127"/>
      <c r="AL1420" s="127"/>
      <c r="AM1420" s="127"/>
      <c r="AN1420" s="127"/>
      <c r="AO1420" s="127"/>
      <c r="AP1420" s="127"/>
      <c r="AR1420" s="113"/>
      <c r="AS1420" s="113"/>
      <c r="AT1420" s="113"/>
    </row>
    <row r="1421" spans="1:46" s="114" customFormat="1" x14ac:dyDescent="0.2">
      <c r="A1421" s="113"/>
      <c r="B1421" s="120"/>
      <c r="C1421" s="120"/>
      <c r="D1421" s="120"/>
      <c r="E1421" s="120"/>
      <c r="F1421" s="120"/>
      <c r="G1421" s="120"/>
      <c r="H1421" s="120"/>
      <c r="I1421" s="120"/>
      <c r="J1421" s="120"/>
      <c r="K1421" s="120"/>
      <c r="L1421" s="120"/>
      <c r="M1421" s="120"/>
      <c r="N1421" s="120"/>
      <c r="O1421" s="120"/>
      <c r="P1421" s="120"/>
      <c r="Q1421" s="120"/>
      <c r="R1421" s="120"/>
      <c r="S1421" s="120"/>
      <c r="T1421" s="120"/>
      <c r="U1421" s="120"/>
      <c r="V1421" s="120"/>
      <c r="W1421" s="120"/>
      <c r="X1421" s="120"/>
      <c r="Y1421" s="127"/>
      <c r="Z1421" s="127"/>
      <c r="AA1421" s="127"/>
      <c r="AB1421" s="127"/>
      <c r="AC1421" s="127"/>
      <c r="AD1421" s="127"/>
      <c r="AE1421" s="127"/>
      <c r="AF1421" s="127"/>
      <c r="AG1421" s="127"/>
      <c r="AH1421" s="127"/>
      <c r="AI1421" s="127"/>
      <c r="AJ1421" s="127"/>
      <c r="AK1421" s="127"/>
      <c r="AL1421" s="127"/>
      <c r="AM1421" s="127"/>
      <c r="AN1421" s="127"/>
      <c r="AO1421" s="127"/>
      <c r="AP1421" s="127"/>
      <c r="AR1421" s="113"/>
      <c r="AS1421" s="113"/>
      <c r="AT1421" s="113"/>
    </row>
    <row r="1422" spans="1:46" s="114" customFormat="1" x14ac:dyDescent="0.2">
      <c r="A1422" s="113"/>
      <c r="B1422" s="120"/>
      <c r="C1422" s="120"/>
      <c r="D1422" s="120"/>
      <c r="E1422" s="120"/>
      <c r="F1422" s="120"/>
      <c r="G1422" s="120"/>
      <c r="H1422" s="120"/>
      <c r="I1422" s="120"/>
      <c r="J1422" s="120"/>
      <c r="K1422" s="120"/>
      <c r="L1422" s="120"/>
      <c r="M1422" s="120"/>
      <c r="N1422" s="120"/>
      <c r="O1422" s="120"/>
      <c r="P1422" s="120"/>
      <c r="Q1422" s="120"/>
      <c r="R1422" s="120"/>
      <c r="S1422" s="120"/>
      <c r="T1422" s="120"/>
      <c r="U1422" s="120"/>
      <c r="V1422" s="120"/>
      <c r="W1422" s="120"/>
      <c r="X1422" s="120"/>
      <c r="Y1422" s="127"/>
      <c r="Z1422" s="127"/>
      <c r="AA1422" s="127"/>
      <c r="AB1422" s="127"/>
      <c r="AC1422" s="127"/>
      <c r="AD1422" s="127"/>
      <c r="AE1422" s="127"/>
      <c r="AF1422" s="127"/>
      <c r="AG1422" s="127"/>
      <c r="AH1422" s="127"/>
      <c r="AI1422" s="127"/>
      <c r="AJ1422" s="127"/>
      <c r="AK1422" s="127"/>
      <c r="AL1422" s="127"/>
      <c r="AM1422" s="127"/>
      <c r="AN1422" s="127"/>
      <c r="AO1422" s="127"/>
      <c r="AP1422" s="127"/>
      <c r="AR1422" s="113"/>
      <c r="AS1422" s="113"/>
      <c r="AT1422" s="113"/>
    </row>
    <row r="1423" spans="1:46" s="114" customFormat="1" x14ac:dyDescent="0.2">
      <c r="A1423" s="113"/>
      <c r="B1423" s="120"/>
      <c r="C1423" s="120"/>
      <c r="D1423" s="120"/>
      <c r="E1423" s="120"/>
      <c r="F1423" s="120"/>
      <c r="G1423" s="120"/>
      <c r="H1423" s="120"/>
      <c r="I1423" s="120"/>
      <c r="J1423" s="120"/>
      <c r="K1423" s="120"/>
      <c r="L1423" s="120"/>
      <c r="M1423" s="120"/>
      <c r="N1423" s="120"/>
      <c r="O1423" s="120"/>
      <c r="P1423" s="120"/>
      <c r="Q1423" s="120"/>
      <c r="R1423" s="120"/>
      <c r="S1423" s="120"/>
      <c r="T1423" s="120"/>
      <c r="U1423" s="120"/>
      <c r="V1423" s="120"/>
      <c r="W1423" s="120"/>
      <c r="X1423" s="120"/>
      <c r="Y1423" s="127"/>
      <c r="Z1423" s="127"/>
      <c r="AA1423" s="127"/>
      <c r="AB1423" s="127"/>
      <c r="AC1423" s="127"/>
      <c r="AD1423" s="127"/>
      <c r="AE1423" s="127"/>
      <c r="AF1423" s="127"/>
      <c r="AG1423" s="127"/>
      <c r="AH1423" s="127"/>
      <c r="AI1423" s="127"/>
      <c r="AJ1423" s="127"/>
      <c r="AK1423" s="127"/>
      <c r="AL1423" s="127"/>
      <c r="AM1423" s="127"/>
      <c r="AN1423" s="127"/>
      <c r="AO1423" s="127"/>
      <c r="AP1423" s="127"/>
      <c r="AR1423" s="113"/>
      <c r="AS1423" s="113"/>
      <c r="AT1423" s="113"/>
    </row>
    <row r="1424" spans="1:46" s="114" customFormat="1" x14ac:dyDescent="0.2">
      <c r="A1424" s="113"/>
      <c r="B1424" s="120"/>
      <c r="C1424" s="120"/>
      <c r="D1424" s="120"/>
      <c r="E1424" s="120"/>
      <c r="F1424" s="120"/>
      <c r="G1424" s="120"/>
      <c r="H1424" s="120"/>
      <c r="I1424" s="120"/>
      <c r="J1424" s="120"/>
      <c r="K1424" s="120"/>
      <c r="L1424" s="120"/>
      <c r="M1424" s="120"/>
      <c r="N1424" s="120"/>
      <c r="O1424" s="120"/>
      <c r="P1424" s="120"/>
      <c r="Q1424" s="120"/>
      <c r="R1424" s="120"/>
      <c r="S1424" s="120"/>
      <c r="T1424" s="120"/>
      <c r="U1424" s="120"/>
      <c r="V1424" s="120"/>
      <c r="W1424" s="120"/>
      <c r="X1424" s="120"/>
      <c r="Y1424" s="127"/>
      <c r="Z1424" s="127"/>
      <c r="AA1424" s="127"/>
      <c r="AB1424" s="127"/>
      <c r="AC1424" s="127"/>
      <c r="AD1424" s="127"/>
      <c r="AE1424" s="127"/>
      <c r="AF1424" s="127"/>
      <c r="AG1424" s="127"/>
      <c r="AH1424" s="127"/>
      <c r="AI1424" s="127"/>
      <c r="AJ1424" s="127"/>
      <c r="AK1424" s="127"/>
      <c r="AL1424" s="127"/>
      <c r="AM1424" s="127"/>
      <c r="AN1424" s="127"/>
      <c r="AO1424" s="127"/>
      <c r="AP1424" s="127"/>
      <c r="AR1424" s="113"/>
      <c r="AS1424" s="113"/>
      <c r="AT1424" s="113"/>
    </row>
    <row r="1425" spans="1:46" s="114" customFormat="1" x14ac:dyDescent="0.2">
      <c r="A1425" s="113"/>
      <c r="B1425" s="120"/>
      <c r="C1425" s="120"/>
      <c r="D1425" s="120"/>
      <c r="E1425" s="120"/>
      <c r="F1425" s="120"/>
      <c r="G1425" s="120"/>
      <c r="H1425" s="120"/>
      <c r="I1425" s="120"/>
      <c r="J1425" s="120"/>
      <c r="K1425" s="120"/>
      <c r="L1425" s="120"/>
      <c r="M1425" s="120"/>
      <c r="N1425" s="120"/>
      <c r="O1425" s="120"/>
      <c r="P1425" s="120"/>
      <c r="Q1425" s="120"/>
      <c r="R1425" s="120"/>
      <c r="S1425" s="120"/>
      <c r="T1425" s="120"/>
      <c r="U1425" s="120"/>
      <c r="V1425" s="120"/>
      <c r="W1425" s="120"/>
      <c r="X1425" s="120"/>
      <c r="Y1425" s="127"/>
      <c r="Z1425" s="127"/>
      <c r="AA1425" s="127"/>
      <c r="AB1425" s="127"/>
      <c r="AC1425" s="127"/>
      <c r="AD1425" s="127"/>
      <c r="AE1425" s="127"/>
      <c r="AF1425" s="127"/>
      <c r="AG1425" s="127"/>
      <c r="AH1425" s="127"/>
      <c r="AI1425" s="127"/>
      <c r="AJ1425" s="127"/>
      <c r="AK1425" s="127"/>
      <c r="AL1425" s="127"/>
      <c r="AM1425" s="127"/>
      <c r="AN1425" s="127"/>
      <c r="AO1425" s="127"/>
      <c r="AP1425" s="127"/>
      <c r="AR1425" s="113"/>
      <c r="AS1425" s="113"/>
      <c r="AT1425" s="113"/>
    </row>
    <row r="1426" spans="1:46" s="114" customFormat="1" x14ac:dyDescent="0.2">
      <c r="A1426" s="113"/>
      <c r="B1426" s="120"/>
      <c r="C1426" s="120"/>
      <c r="D1426" s="120"/>
      <c r="E1426" s="120"/>
      <c r="F1426" s="120"/>
      <c r="G1426" s="120"/>
      <c r="H1426" s="120"/>
      <c r="I1426" s="120"/>
      <c r="J1426" s="120"/>
      <c r="K1426" s="120"/>
      <c r="L1426" s="120"/>
      <c r="M1426" s="120"/>
      <c r="N1426" s="120"/>
      <c r="O1426" s="120"/>
      <c r="P1426" s="120"/>
      <c r="Q1426" s="120"/>
      <c r="R1426" s="120"/>
      <c r="S1426" s="120"/>
      <c r="T1426" s="120"/>
      <c r="U1426" s="120"/>
      <c r="V1426" s="120"/>
      <c r="W1426" s="120"/>
      <c r="X1426" s="120"/>
      <c r="Y1426" s="127"/>
      <c r="Z1426" s="127"/>
      <c r="AA1426" s="127"/>
      <c r="AB1426" s="127"/>
      <c r="AC1426" s="127"/>
      <c r="AD1426" s="127"/>
      <c r="AE1426" s="127"/>
      <c r="AF1426" s="127"/>
      <c r="AG1426" s="127"/>
      <c r="AH1426" s="127"/>
      <c r="AI1426" s="127"/>
      <c r="AJ1426" s="127"/>
      <c r="AK1426" s="127"/>
      <c r="AL1426" s="127"/>
      <c r="AM1426" s="127"/>
      <c r="AN1426" s="127"/>
      <c r="AO1426" s="127"/>
      <c r="AP1426" s="127"/>
      <c r="AR1426" s="113"/>
      <c r="AS1426" s="113"/>
      <c r="AT1426" s="113"/>
    </row>
    <row r="1427" spans="1:46" s="114" customFormat="1" x14ac:dyDescent="0.2">
      <c r="A1427" s="113"/>
      <c r="B1427" s="120"/>
      <c r="C1427" s="120"/>
      <c r="D1427" s="120"/>
      <c r="E1427" s="120"/>
      <c r="F1427" s="120"/>
      <c r="G1427" s="120"/>
      <c r="H1427" s="120"/>
      <c r="I1427" s="120"/>
      <c r="J1427" s="120"/>
      <c r="K1427" s="120"/>
      <c r="L1427" s="120"/>
      <c r="M1427" s="120"/>
      <c r="N1427" s="120"/>
      <c r="O1427" s="120"/>
      <c r="P1427" s="120"/>
      <c r="Q1427" s="120"/>
      <c r="R1427" s="120"/>
      <c r="S1427" s="120"/>
      <c r="T1427" s="120"/>
      <c r="U1427" s="120"/>
      <c r="V1427" s="120"/>
      <c r="W1427" s="120"/>
      <c r="X1427" s="120"/>
      <c r="Y1427" s="127"/>
      <c r="Z1427" s="127"/>
      <c r="AA1427" s="127"/>
      <c r="AB1427" s="127"/>
      <c r="AC1427" s="127"/>
      <c r="AD1427" s="127"/>
      <c r="AE1427" s="127"/>
      <c r="AF1427" s="127"/>
      <c r="AG1427" s="127"/>
      <c r="AH1427" s="127"/>
      <c r="AI1427" s="127"/>
      <c r="AJ1427" s="127"/>
      <c r="AK1427" s="127"/>
      <c r="AL1427" s="127"/>
      <c r="AM1427" s="127"/>
      <c r="AN1427" s="127"/>
      <c r="AO1427" s="127"/>
      <c r="AP1427" s="127"/>
      <c r="AR1427" s="113"/>
      <c r="AS1427" s="113"/>
      <c r="AT1427" s="113"/>
    </row>
    <row r="1428" spans="1:46" s="114" customFormat="1" x14ac:dyDescent="0.2">
      <c r="A1428" s="113"/>
      <c r="B1428" s="120"/>
      <c r="C1428" s="120"/>
      <c r="D1428" s="120"/>
      <c r="E1428" s="120"/>
      <c r="F1428" s="120"/>
      <c r="G1428" s="120"/>
      <c r="H1428" s="120"/>
      <c r="I1428" s="120"/>
      <c r="J1428" s="120"/>
      <c r="K1428" s="120"/>
      <c r="L1428" s="120"/>
      <c r="M1428" s="120"/>
      <c r="N1428" s="120"/>
      <c r="O1428" s="120"/>
      <c r="P1428" s="120"/>
      <c r="Q1428" s="120"/>
      <c r="R1428" s="120"/>
      <c r="S1428" s="120"/>
      <c r="T1428" s="120"/>
      <c r="U1428" s="120"/>
      <c r="V1428" s="120"/>
      <c r="W1428" s="120"/>
      <c r="X1428" s="120"/>
      <c r="Y1428" s="127"/>
      <c r="Z1428" s="127"/>
      <c r="AA1428" s="127"/>
      <c r="AB1428" s="127"/>
      <c r="AC1428" s="127"/>
      <c r="AD1428" s="127"/>
      <c r="AE1428" s="127"/>
      <c r="AF1428" s="127"/>
      <c r="AG1428" s="127"/>
      <c r="AH1428" s="127"/>
      <c r="AI1428" s="127"/>
      <c r="AJ1428" s="127"/>
      <c r="AK1428" s="127"/>
      <c r="AL1428" s="127"/>
      <c r="AM1428" s="127"/>
      <c r="AN1428" s="127"/>
      <c r="AO1428" s="127"/>
      <c r="AP1428" s="127"/>
      <c r="AR1428" s="113"/>
      <c r="AS1428" s="113"/>
      <c r="AT1428" s="113"/>
    </row>
    <row r="1429" spans="1:46" s="114" customFormat="1" x14ac:dyDescent="0.2">
      <c r="A1429" s="113"/>
      <c r="B1429" s="120"/>
      <c r="C1429" s="120"/>
      <c r="D1429" s="120"/>
      <c r="E1429" s="120"/>
      <c r="F1429" s="120"/>
      <c r="G1429" s="120"/>
      <c r="H1429" s="120"/>
      <c r="I1429" s="120"/>
      <c r="J1429" s="120"/>
      <c r="K1429" s="120"/>
      <c r="L1429" s="120"/>
      <c r="M1429" s="120"/>
      <c r="N1429" s="120"/>
      <c r="O1429" s="120"/>
      <c r="P1429" s="120"/>
      <c r="Q1429" s="120"/>
      <c r="R1429" s="120"/>
      <c r="S1429" s="120"/>
      <c r="T1429" s="120"/>
      <c r="U1429" s="120"/>
      <c r="V1429" s="120"/>
      <c r="W1429" s="120"/>
      <c r="X1429" s="120"/>
      <c r="Y1429" s="127"/>
      <c r="Z1429" s="127"/>
      <c r="AA1429" s="127"/>
      <c r="AB1429" s="127"/>
      <c r="AC1429" s="127"/>
      <c r="AD1429" s="127"/>
      <c r="AE1429" s="127"/>
      <c r="AF1429" s="127"/>
      <c r="AG1429" s="127"/>
      <c r="AH1429" s="127"/>
      <c r="AI1429" s="127"/>
      <c r="AJ1429" s="127"/>
      <c r="AK1429" s="127"/>
      <c r="AL1429" s="127"/>
      <c r="AM1429" s="127"/>
      <c r="AN1429" s="127"/>
      <c r="AO1429" s="127"/>
      <c r="AP1429" s="127"/>
      <c r="AR1429" s="113"/>
      <c r="AS1429" s="113"/>
      <c r="AT1429" s="113"/>
    </row>
    <row r="1430" spans="1:46" s="114" customFormat="1" x14ac:dyDescent="0.2">
      <c r="A1430" s="113"/>
      <c r="B1430" s="120"/>
      <c r="C1430" s="120"/>
      <c r="D1430" s="120"/>
      <c r="E1430" s="120"/>
      <c r="F1430" s="120"/>
      <c r="G1430" s="120"/>
      <c r="H1430" s="120"/>
      <c r="I1430" s="120"/>
      <c r="J1430" s="120"/>
      <c r="K1430" s="120"/>
      <c r="L1430" s="120"/>
      <c r="M1430" s="120"/>
      <c r="N1430" s="120"/>
      <c r="O1430" s="120"/>
      <c r="P1430" s="120"/>
      <c r="Q1430" s="120"/>
      <c r="R1430" s="120"/>
      <c r="S1430" s="120"/>
      <c r="T1430" s="120"/>
      <c r="U1430" s="120"/>
      <c r="V1430" s="120"/>
      <c r="W1430" s="120"/>
      <c r="X1430" s="120"/>
      <c r="Y1430" s="127"/>
      <c r="Z1430" s="127"/>
      <c r="AA1430" s="127"/>
      <c r="AB1430" s="127"/>
      <c r="AC1430" s="127"/>
      <c r="AD1430" s="127"/>
      <c r="AE1430" s="127"/>
      <c r="AF1430" s="127"/>
      <c r="AG1430" s="127"/>
      <c r="AH1430" s="127"/>
      <c r="AI1430" s="127"/>
      <c r="AJ1430" s="127"/>
      <c r="AK1430" s="127"/>
      <c r="AL1430" s="127"/>
      <c r="AM1430" s="127"/>
      <c r="AN1430" s="127"/>
      <c r="AO1430" s="127"/>
      <c r="AP1430" s="127"/>
      <c r="AR1430" s="113"/>
      <c r="AS1430" s="113"/>
      <c r="AT1430" s="113"/>
    </row>
    <row r="1431" spans="1:46" s="114" customFormat="1" x14ac:dyDescent="0.2">
      <c r="A1431" s="113"/>
      <c r="B1431" s="120"/>
      <c r="C1431" s="120"/>
      <c r="D1431" s="120"/>
      <c r="E1431" s="120"/>
      <c r="F1431" s="120"/>
      <c r="G1431" s="120"/>
      <c r="H1431" s="120"/>
      <c r="I1431" s="120"/>
      <c r="J1431" s="120"/>
      <c r="K1431" s="120"/>
      <c r="L1431" s="120"/>
      <c r="M1431" s="120"/>
      <c r="N1431" s="120"/>
      <c r="O1431" s="120"/>
      <c r="P1431" s="120"/>
      <c r="Q1431" s="120"/>
      <c r="R1431" s="120"/>
      <c r="S1431" s="120"/>
      <c r="T1431" s="120"/>
      <c r="U1431" s="120"/>
      <c r="V1431" s="120"/>
      <c r="W1431" s="120"/>
      <c r="X1431" s="120"/>
      <c r="Y1431" s="127"/>
      <c r="Z1431" s="127"/>
      <c r="AA1431" s="127"/>
      <c r="AB1431" s="127"/>
      <c r="AC1431" s="127"/>
      <c r="AD1431" s="127"/>
      <c r="AE1431" s="127"/>
      <c r="AF1431" s="127"/>
      <c r="AG1431" s="127"/>
      <c r="AH1431" s="127"/>
      <c r="AI1431" s="127"/>
      <c r="AJ1431" s="127"/>
      <c r="AK1431" s="127"/>
      <c r="AL1431" s="127"/>
      <c r="AM1431" s="127"/>
      <c r="AN1431" s="127"/>
      <c r="AO1431" s="127"/>
      <c r="AP1431" s="127"/>
      <c r="AR1431" s="113"/>
      <c r="AS1431" s="113"/>
      <c r="AT1431" s="113"/>
    </row>
    <row r="1432" spans="1:46" s="114" customFormat="1" x14ac:dyDescent="0.2">
      <c r="A1432" s="113"/>
      <c r="B1432" s="120"/>
      <c r="C1432" s="120"/>
      <c r="D1432" s="120"/>
      <c r="E1432" s="120"/>
      <c r="F1432" s="120"/>
      <c r="G1432" s="120"/>
      <c r="H1432" s="120"/>
      <c r="I1432" s="120"/>
      <c r="J1432" s="120"/>
      <c r="K1432" s="120"/>
      <c r="L1432" s="120"/>
      <c r="M1432" s="120"/>
      <c r="N1432" s="120"/>
      <c r="O1432" s="120"/>
      <c r="P1432" s="120"/>
      <c r="Q1432" s="120"/>
      <c r="R1432" s="120"/>
      <c r="S1432" s="120"/>
      <c r="T1432" s="120"/>
      <c r="U1432" s="120"/>
      <c r="V1432" s="120"/>
      <c r="W1432" s="120"/>
      <c r="X1432" s="120"/>
      <c r="Y1432" s="127"/>
      <c r="Z1432" s="127"/>
      <c r="AA1432" s="127"/>
      <c r="AB1432" s="127"/>
      <c r="AC1432" s="127"/>
      <c r="AD1432" s="127"/>
      <c r="AE1432" s="127"/>
      <c r="AF1432" s="127"/>
      <c r="AG1432" s="127"/>
      <c r="AH1432" s="127"/>
      <c r="AI1432" s="127"/>
      <c r="AJ1432" s="127"/>
      <c r="AK1432" s="127"/>
      <c r="AL1432" s="127"/>
      <c r="AM1432" s="127"/>
      <c r="AN1432" s="127"/>
      <c r="AO1432" s="127"/>
      <c r="AP1432" s="127"/>
      <c r="AR1432" s="113"/>
      <c r="AS1432" s="113"/>
      <c r="AT1432" s="113"/>
    </row>
    <row r="1433" spans="1:46" s="114" customFormat="1" x14ac:dyDescent="0.2">
      <c r="A1433" s="113"/>
      <c r="B1433" s="120"/>
      <c r="C1433" s="120"/>
      <c r="D1433" s="120"/>
      <c r="E1433" s="120"/>
      <c r="F1433" s="120"/>
      <c r="G1433" s="120"/>
      <c r="H1433" s="120"/>
      <c r="I1433" s="120"/>
      <c r="J1433" s="120"/>
      <c r="K1433" s="120"/>
      <c r="L1433" s="120"/>
      <c r="M1433" s="120"/>
      <c r="N1433" s="120"/>
      <c r="O1433" s="120"/>
      <c r="P1433" s="120"/>
      <c r="Q1433" s="120"/>
      <c r="R1433" s="120"/>
      <c r="S1433" s="120"/>
      <c r="T1433" s="120"/>
      <c r="U1433" s="120"/>
      <c r="V1433" s="120"/>
      <c r="W1433" s="120"/>
      <c r="X1433" s="120"/>
      <c r="Y1433" s="127"/>
      <c r="Z1433" s="127"/>
      <c r="AA1433" s="127"/>
      <c r="AB1433" s="127"/>
      <c r="AC1433" s="127"/>
      <c r="AD1433" s="127"/>
      <c r="AE1433" s="127"/>
      <c r="AF1433" s="127"/>
      <c r="AG1433" s="127"/>
      <c r="AH1433" s="127"/>
      <c r="AI1433" s="127"/>
      <c r="AJ1433" s="127"/>
      <c r="AK1433" s="127"/>
      <c r="AL1433" s="127"/>
      <c r="AM1433" s="127"/>
      <c r="AN1433" s="127"/>
      <c r="AO1433" s="127"/>
      <c r="AP1433" s="127"/>
      <c r="AR1433" s="113"/>
      <c r="AS1433" s="113"/>
      <c r="AT1433" s="113"/>
    </row>
    <row r="1434" spans="1:46" s="114" customFormat="1" x14ac:dyDescent="0.2">
      <c r="A1434" s="113"/>
      <c r="B1434" s="120"/>
      <c r="C1434" s="120"/>
      <c r="D1434" s="120"/>
      <c r="E1434" s="120"/>
      <c r="F1434" s="120"/>
      <c r="G1434" s="120"/>
      <c r="H1434" s="120"/>
      <c r="I1434" s="120"/>
      <c r="J1434" s="120"/>
      <c r="K1434" s="120"/>
      <c r="L1434" s="120"/>
      <c r="M1434" s="120"/>
      <c r="N1434" s="120"/>
      <c r="O1434" s="120"/>
      <c r="P1434" s="120"/>
      <c r="Q1434" s="120"/>
      <c r="R1434" s="120"/>
      <c r="S1434" s="120"/>
      <c r="T1434" s="120"/>
      <c r="U1434" s="120"/>
      <c r="V1434" s="120"/>
      <c r="W1434" s="120"/>
      <c r="X1434" s="120"/>
      <c r="Y1434" s="127"/>
      <c r="Z1434" s="127"/>
      <c r="AA1434" s="127"/>
      <c r="AB1434" s="127"/>
      <c r="AC1434" s="127"/>
      <c r="AD1434" s="127"/>
      <c r="AE1434" s="127"/>
      <c r="AF1434" s="127"/>
      <c r="AG1434" s="127"/>
      <c r="AH1434" s="127"/>
      <c r="AI1434" s="127"/>
      <c r="AJ1434" s="127"/>
      <c r="AK1434" s="127"/>
      <c r="AL1434" s="127"/>
      <c r="AM1434" s="127"/>
      <c r="AN1434" s="127"/>
      <c r="AO1434" s="127"/>
      <c r="AP1434" s="127"/>
      <c r="AR1434" s="113"/>
      <c r="AS1434" s="113"/>
      <c r="AT1434" s="113"/>
    </row>
    <row r="1435" spans="1:46" s="114" customFormat="1" x14ac:dyDescent="0.2">
      <c r="A1435" s="113"/>
      <c r="B1435" s="120"/>
      <c r="C1435" s="120"/>
      <c r="D1435" s="120"/>
      <c r="E1435" s="120"/>
      <c r="F1435" s="120"/>
      <c r="G1435" s="120"/>
      <c r="H1435" s="120"/>
      <c r="I1435" s="120"/>
      <c r="J1435" s="120"/>
      <c r="K1435" s="120"/>
      <c r="L1435" s="120"/>
      <c r="M1435" s="120"/>
      <c r="N1435" s="120"/>
      <c r="O1435" s="120"/>
      <c r="P1435" s="120"/>
      <c r="Q1435" s="120"/>
      <c r="R1435" s="120"/>
      <c r="S1435" s="120"/>
      <c r="T1435" s="120"/>
      <c r="U1435" s="120"/>
      <c r="V1435" s="120"/>
      <c r="W1435" s="120"/>
      <c r="X1435" s="120"/>
      <c r="Y1435" s="127"/>
      <c r="Z1435" s="127"/>
      <c r="AA1435" s="127"/>
      <c r="AB1435" s="127"/>
      <c r="AC1435" s="127"/>
      <c r="AD1435" s="127"/>
      <c r="AE1435" s="127"/>
      <c r="AF1435" s="127"/>
      <c r="AG1435" s="127"/>
      <c r="AH1435" s="127"/>
      <c r="AI1435" s="127"/>
      <c r="AJ1435" s="127"/>
      <c r="AK1435" s="127"/>
      <c r="AL1435" s="127"/>
      <c r="AM1435" s="127"/>
      <c r="AN1435" s="127"/>
      <c r="AO1435" s="127"/>
      <c r="AP1435" s="127"/>
      <c r="AR1435" s="113"/>
      <c r="AS1435" s="113"/>
      <c r="AT1435" s="113"/>
    </row>
    <row r="1436" spans="1:46" s="114" customFormat="1" x14ac:dyDescent="0.2">
      <c r="A1436" s="113"/>
      <c r="B1436" s="120"/>
      <c r="C1436" s="120"/>
      <c r="D1436" s="120"/>
      <c r="E1436" s="120"/>
      <c r="F1436" s="120"/>
      <c r="G1436" s="120"/>
      <c r="H1436" s="120"/>
      <c r="I1436" s="120"/>
      <c r="J1436" s="120"/>
      <c r="K1436" s="120"/>
      <c r="L1436" s="120"/>
      <c r="M1436" s="120"/>
      <c r="N1436" s="120"/>
      <c r="O1436" s="120"/>
      <c r="P1436" s="120"/>
      <c r="Q1436" s="120"/>
      <c r="R1436" s="120"/>
      <c r="S1436" s="120"/>
      <c r="T1436" s="120"/>
      <c r="U1436" s="120"/>
      <c r="V1436" s="120"/>
      <c r="W1436" s="120"/>
      <c r="X1436" s="120"/>
      <c r="Y1436" s="127"/>
      <c r="Z1436" s="127"/>
      <c r="AA1436" s="127"/>
      <c r="AB1436" s="127"/>
      <c r="AC1436" s="127"/>
      <c r="AD1436" s="127"/>
      <c r="AE1436" s="127"/>
      <c r="AF1436" s="127"/>
      <c r="AG1436" s="127"/>
      <c r="AH1436" s="127"/>
      <c r="AI1436" s="127"/>
      <c r="AJ1436" s="127"/>
      <c r="AK1436" s="127"/>
      <c r="AL1436" s="127"/>
      <c r="AM1436" s="127"/>
      <c r="AN1436" s="127"/>
      <c r="AO1436" s="127"/>
      <c r="AP1436" s="127"/>
      <c r="AR1436" s="113"/>
      <c r="AS1436" s="113"/>
      <c r="AT1436" s="113"/>
    </row>
    <row r="1437" spans="1:46" s="114" customFormat="1" x14ac:dyDescent="0.2">
      <c r="A1437" s="113"/>
      <c r="B1437" s="120"/>
      <c r="C1437" s="120"/>
      <c r="D1437" s="120"/>
      <c r="E1437" s="120"/>
      <c r="F1437" s="120"/>
      <c r="G1437" s="120"/>
      <c r="H1437" s="120"/>
      <c r="I1437" s="120"/>
      <c r="J1437" s="120"/>
      <c r="K1437" s="120"/>
      <c r="L1437" s="120"/>
      <c r="M1437" s="120"/>
      <c r="N1437" s="120"/>
      <c r="O1437" s="120"/>
      <c r="P1437" s="120"/>
      <c r="Q1437" s="120"/>
      <c r="R1437" s="120"/>
      <c r="S1437" s="120"/>
      <c r="T1437" s="120"/>
      <c r="U1437" s="120"/>
      <c r="V1437" s="120"/>
      <c r="W1437" s="120"/>
      <c r="X1437" s="120"/>
      <c r="Y1437" s="127"/>
      <c r="Z1437" s="127"/>
      <c r="AA1437" s="127"/>
      <c r="AB1437" s="127"/>
      <c r="AC1437" s="127"/>
      <c r="AD1437" s="127"/>
      <c r="AE1437" s="127"/>
      <c r="AF1437" s="127"/>
      <c r="AG1437" s="127"/>
      <c r="AH1437" s="127"/>
      <c r="AI1437" s="127"/>
      <c r="AJ1437" s="127"/>
      <c r="AK1437" s="127"/>
      <c r="AL1437" s="127"/>
      <c r="AM1437" s="127"/>
      <c r="AN1437" s="127"/>
      <c r="AO1437" s="127"/>
      <c r="AP1437" s="127"/>
      <c r="AR1437" s="113"/>
      <c r="AS1437" s="113"/>
      <c r="AT1437" s="113"/>
    </row>
    <row r="1438" spans="1:46" s="114" customFormat="1" x14ac:dyDescent="0.2">
      <c r="A1438" s="113"/>
      <c r="B1438" s="120"/>
      <c r="C1438" s="120"/>
      <c r="D1438" s="120"/>
      <c r="E1438" s="120"/>
      <c r="F1438" s="120"/>
      <c r="G1438" s="120"/>
      <c r="H1438" s="120"/>
      <c r="I1438" s="120"/>
      <c r="J1438" s="120"/>
      <c r="K1438" s="120"/>
      <c r="L1438" s="120"/>
      <c r="M1438" s="120"/>
      <c r="N1438" s="120"/>
      <c r="O1438" s="120"/>
      <c r="P1438" s="120"/>
      <c r="Q1438" s="120"/>
      <c r="R1438" s="120"/>
      <c r="S1438" s="120"/>
      <c r="T1438" s="120"/>
      <c r="U1438" s="120"/>
      <c r="V1438" s="120"/>
      <c r="W1438" s="120"/>
      <c r="X1438" s="120"/>
      <c r="Y1438" s="127"/>
      <c r="Z1438" s="127"/>
      <c r="AA1438" s="127"/>
      <c r="AB1438" s="127"/>
      <c r="AC1438" s="127"/>
      <c r="AD1438" s="127"/>
      <c r="AE1438" s="127"/>
      <c r="AF1438" s="127"/>
      <c r="AG1438" s="127"/>
      <c r="AH1438" s="127"/>
      <c r="AI1438" s="127"/>
      <c r="AJ1438" s="127"/>
      <c r="AK1438" s="127"/>
      <c r="AL1438" s="127"/>
      <c r="AM1438" s="127"/>
      <c r="AN1438" s="127"/>
      <c r="AO1438" s="127"/>
      <c r="AP1438" s="127"/>
      <c r="AR1438" s="113"/>
      <c r="AS1438" s="113"/>
      <c r="AT1438" s="113"/>
    </row>
    <row r="1439" spans="1:46" s="114" customFormat="1" x14ac:dyDescent="0.2">
      <c r="A1439" s="113"/>
      <c r="B1439" s="120"/>
      <c r="C1439" s="120"/>
      <c r="D1439" s="120"/>
      <c r="E1439" s="120"/>
      <c r="F1439" s="120"/>
      <c r="G1439" s="120"/>
      <c r="H1439" s="120"/>
      <c r="I1439" s="120"/>
      <c r="J1439" s="120"/>
      <c r="K1439" s="120"/>
      <c r="L1439" s="120"/>
      <c r="M1439" s="120"/>
      <c r="N1439" s="120"/>
      <c r="O1439" s="120"/>
      <c r="P1439" s="120"/>
      <c r="Q1439" s="120"/>
      <c r="R1439" s="120"/>
      <c r="S1439" s="120"/>
      <c r="T1439" s="120"/>
      <c r="U1439" s="120"/>
      <c r="V1439" s="120"/>
      <c r="W1439" s="120"/>
      <c r="X1439" s="120"/>
      <c r="Y1439" s="127"/>
      <c r="Z1439" s="127"/>
      <c r="AA1439" s="127"/>
      <c r="AB1439" s="127"/>
      <c r="AC1439" s="127"/>
      <c r="AD1439" s="127"/>
      <c r="AE1439" s="127"/>
      <c r="AF1439" s="127"/>
      <c r="AG1439" s="127"/>
      <c r="AH1439" s="127"/>
      <c r="AI1439" s="127"/>
      <c r="AJ1439" s="127"/>
      <c r="AK1439" s="127"/>
      <c r="AL1439" s="127"/>
      <c r="AM1439" s="127"/>
      <c r="AN1439" s="127"/>
      <c r="AO1439" s="127"/>
      <c r="AP1439" s="127"/>
      <c r="AR1439" s="113"/>
      <c r="AS1439" s="113"/>
      <c r="AT1439" s="113"/>
    </row>
    <row r="1440" spans="1:46" s="114" customFormat="1" x14ac:dyDescent="0.2">
      <c r="A1440" s="113"/>
      <c r="B1440" s="120"/>
      <c r="C1440" s="120"/>
      <c r="D1440" s="120"/>
      <c r="E1440" s="120"/>
      <c r="F1440" s="120"/>
      <c r="G1440" s="120"/>
      <c r="H1440" s="120"/>
      <c r="I1440" s="120"/>
      <c r="J1440" s="120"/>
      <c r="K1440" s="120"/>
      <c r="L1440" s="120"/>
      <c r="M1440" s="120"/>
      <c r="N1440" s="120"/>
      <c r="O1440" s="120"/>
      <c r="P1440" s="120"/>
      <c r="Q1440" s="120"/>
      <c r="R1440" s="120"/>
      <c r="S1440" s="120"/>
      <c r="T1440" s="120"/>
      <c r="U1440" s="120"/>
      <c r="V1440" s="120"/>
      <c r="W1440" s="120"/>
      <c r="X1440" s="120"/>
      <c r="Y1440" s="127"/>
      <c r="Z1440" s="127"/>
      <c r="AA1440" s="127"/>
      <c r="AB1440" s="127"/>
      <c r="AC1440" s="127"/>
      <c r="AD1440" s="127"/>
      <c r="AE1440" s="127"/>
      <c r="AF1440" s="127"/>
      <c r="AG1440" s="127"/>
      <c r="AH1440" s="127"/>
      <c r="AI1440" s="127"/>
      <c r="AJ1440" s="127"/>
      <c r="AK1440" s="127"/>
      <c r="AL1440" s="127"/>
      <c r="AM1440" s="127"/>
      <c r="AN1440" s="127"/>
      <c r="AO1440" s="127"/>
      <c r="AP1440" s="127"/>
      <c r="AR1440" s="113"/>
      <c r="AS1440" s="113"/>
      <c r="AT1440" s="113"/>
    </row>
    <row r="1441" spans="1:46" s="114" customFormat="1" x14ac:dyDescent="0.2">
      <c r="A1441" s="113"/>
      <c r="B1441" s="120"/>
      <c r="C1441" s="120"/>
      <c r="D1441" s="120"/>
      <c r="E1441" s="120"/>
      <c r="F1441" s="120"/>
      <c r="G1441" s="120"/>
      <c r="H1441" s="120"/>
      <c r="I1441" s="120"/>
      <c r="J1441" s="120"/>
      <c r="K1441" s="120"/>
      <c r="L1441" s="120"/>
      <c r="M1441" s="120"/>
      <c r="N1441" s="120"/>
      <c r="O1441" s="120"/>
      <c r="P1441" s="120"/>
      <c r="Q1441" s="120"/>
      <c r="R1441" s="120"/>
      <c r="S1441" s="120"/>
      <c r="T1441" s="120"/>
      <c r="U1441" s="120"/>
      <c r="V1441" s="120"/>
      <c r="W1441" s="120"/>
      <c r="X1441" s="120"/>
      <c r="Y1441" s="127"/>
      <c r="Z1441" s="127"/>
      <c r="AA1441" s="127"/>
      <c r="AB1441" s="127"/>
      <c r="AC1441" s="127"/>
      <c r="AD1441" s="127"/>
      <c r="AE1441" s="127"/>
      <c r="AF1441" s="127"/>
      <c r="AG1441" s="127"/>
      <c r="AH1441" s="127"/>
      <c r="AI1441" s="127"/>
      <c r="AJ1441" s="127"/>
      <c r="AK1441" s="127"/>
      <c r="AL1441" s="127"/>
      <c r="AM1441" s="127"/>
      <c r="AN1441" s="127"/>
      <c r="AO1441" s="127"/>
      <c r="AP1441" s="127"/>
      <c r="AR1441" s="113"/>
      <c r="AS1441" s="113"/>
      <c r="AT1441" s="113"/>
    </row>
    <row r="1442" spans="1:46" s="114" customFormat="1" x14ac:dyDescent="0.2">
      <c r="A1442" s="113"/>
      <c r="B1442" s="120"/>
      <c r="C1442" s="120"/>
      <c r="D1442" s="120"/>
      <c r="E1442" s="120"/>
      <c r="F1442" s="120"/>
      <c r="G1442" s="120"/>
      <c r="H1442" s="120"/>
      <c r="I1442" s="120"/>
      <c r="J1442" s="120"/>
      <c r="K1442" s="120"/>
      <c r="L1442" s="120"/>
      <c r="M1442" s="120"/>
      <c r="N1442" s="120"/>
      <c r="O1442" s="120"/>
      <c r="P1442" s="120"/>
      <c r="Q1442" s="120"/>
      <c r="R1442" s="120"/>
      <c r="S1442" s="120"/>
      <c r="T1442" s="120"/>
      <c r="U1442" s="120"/>
      <c r="V1442" s="120"/>
      <c r="W1442" s="120"/>
      <c r="X1442" s="120"/>
      <c r="Y1442" s="127"/>
      <c r="Z1442" s="127"/>
      <c r="AA1442" s="127"/>
      <c r="AB1442" s="127"/>
      <c r="AC1442" s="127"/>
      <c r="AD1442" s="127"/>
      <c r="AE1442" s="127"/>
      <c r="AF1442" s="127"/>
      <c r="AG1442" s="127"/>
      <c r="AH1442" s="127"/>
      <c r="AI1442" s="127"/>
      <c r="AJ1442" s="127"/>
      <c r="AK1442" s="127"/>
      <c r="AL1442" s="127"/>
      <c r="AM1442" s="127"/>
      <c r="AN1442" s="127"/>
      <c r="AO1442" s="127"/>
      <c r="AP1442" s="127"/>
      <c r="AR1442" s="113"/>
      <c r="AS1442" s="113"/>
      <c r="AT1442" s="113"/>
    </row>
    <row r="1443" spans="1:46" s="114" customFormat="1" x14ac:dyDescent="0.2">
      <c r="A1443" s="113"/>
      <c r="B1443" s="120"/>
      <c r="C1443" s="120"/>
      <c r="D1443" s="120"/>
      <c r="E1443" s="120"/>
      <c r="F1443" s="120"/>
      <c r="G1443" s="120"/>
      <c r="H1443" s="120"/>
      <c r="I1443" s="120"/>
      <c r="J1443" s="120"/>
      <c r="K1443" s="120"/>
      <c r="L1443" s="120"/>
      <c r="M1443" s="120"/>
      <c r="N1443" s="120"/>
      <c r="O1443" s="120"/>
      <c r="P1443" s="120"/>
      <c r="Q1443" s="120"/>
      <c r="R1443" s="120"/>
      <c r="S1443" s="120"/>
      <c r="T1443" s="120"/>
      <c r="U1443" s="120"/>
      <c r="V1443" s="120"/>
      <c r="W1443" s="120"/>
      <c r="X1443" s="120"/>
      <c r="Y1443" s="127"/>
      <c r="Z1443" s="127"/>
      <c r="AA1443" s="127"/>
      <c r="AB1443" s="127"/>
      <c r="AC1443" s="127"/>
      <c r="AD1443" s="127"/>
      <c r="AE1443" s="127"/>
      <c r="AF1443" s="127"/>
      <c r="AG1443" s="127"/>
      <c r="AH1443" s="127"/>
      <c r="AI1443" s="127"/>
      <c r="AJ1443" s="127"/>
      <c r="AK1443" s="127"/>
      <c r="AL1443" s="127"/>
      <c r="AM1443" s="127"/>
      <c r="AN1443" s="127"/>
      <c r="AO1443" s="127"/>
      <c r="AP1443" s="127"/>
      <c r="AR1443" s="113"/>
      <c r="AS1443" s="113"/>
      <c r="AT1443" s="113"/>
    </row>
    <row r="1444" spans="1:46" s="114" customFormat="1" x14ac:dyDescent="0.2">
      <c r="A1444" s="113"/>
      <c r="B1444" s="120"/>
      <c r="C1444" s="120"/>
      <c r="D1444" s="120"/>
      <c r="E1444" s="120"/>
      <c r="F1444" s="120"/>
      <c r="G1444" s="120"/>
      <c r="H1444" s="120"/>
      <c r="I1444" s="120"/>
      <c r="J1444" s="120"/>
      <c r="K1444" s="120"/>
      <c r="L1444" s="120"/>
      <c r="M1444" s="120"/>
      <c r="N1444" s="120"/>
      <c r="O1444" s="120"/>
      <c r="P1444" s="120"/>
      <c r="Q1444" s="120"/>
      <c r="R1444" s="120"/>
      <c r="S1444" s="120"/>
      <c r="T1444" s="120"/>
      <c r="U1444" s="120"/>
      <c r="V1444" s="120"/>
      <c r="W1444" s="120"/>
      <c r="X1444" s="120"/>
      <c r="Y1444" s="127"/>
      <c r="Z1444" s="127"/>
      <c r="AA1444" s="127"/>
      <c r="AB1444" s="127"/>
      <c r="AC1444" s="127"/>
      <c r="AD1444" s="127"/>
      <c r="AE1444" s="127"/>
      <c r="AF1444" s="127"/>
      <c r="AG1444" s="127"/>
      <c r="AH1444" s="127"/>
      <c r="AI1444" s="127"/>
      <c r="AJ1444" s="127"/>
      <c r="AK1444" s="127"/>
      <c r="AL1444" s="127"/>
      <c r="AM1444" s="127"/>
      <c r="AN1444" s="127"/>
      <c r="AO1444" s="127"/>
      <c r="AP1444" s="127"/>
      <c r="AR1444" s="113"/>
      <c r="AS1444" s="113"/>
      <c r="AT1444" s="113"/>
    </row>
    <row r="1445" spans="1:46" s="114" customFormat="1" x14ac:dyDescent="0.2">
      <c r="A1445" s="113"/>
      <c r="B1445" s="120"/>
      <c r="C1445" s="120"/>
      <c r="D1445" s="120"/>
      <c r="E1445" s="120"/>
      <c r="F1445" s="120"/>
      <c r="G1445" s="120"/>
      <c r="H1445" s="120"/>
      <c r="I1445" s="120"/>
      <c r="J1445" s="120"/>
      <c r="K1445" s="120"/>
      <c r="L1445" s="120"/>
      <c r="M1445" s="120"/>
      <c r="N1445" s="120"/>
      <c r="O1445" s="120"/>
      <c r="P1445" s="120"/>
      <c r="Q1445" s="120"/>
      <c r="R1445" s="120"/>
      <c r="S1445" s="120"/>
      <c r="T1445" s="120"/>
      <c r="U1445" s="120"/>
      <c r="V1445" s="120"/>
      <c r="W1445" s="120"/>
      <c r="X1445" s="120"/>
      <c r="Y1445" s="127"/>
      <c r="Z1445" s="127"/>
      <c r="AA1445" s="127"/>
      <c r="AB1445" s="127"/>
      <c r="AC1445" s="127"/>
      <c r="AD1445" s="127"/>
      <c r="AE1445" s="127"/>
      <c r="AF1445" s="127"/>
      <c r="AG1445" s="127"/>
      <c r="AH1445" s="127"/>
      <c r="AI1445" s="127"/>
      <c r="AJ1445" s="127"/>
      <c r="AK1445" s="127"/>
      <c r="AL1445" s="127"/>
      <c r="AM1445" s="127"/>
      <c r="AN1445" s="127"/>
      <c r="AO1445" s="127"/>
      <c r="AP1445" s="127"/>
      <c r="AR1445" s="113"/>
      <c r="AS1445" s="113"/>
      <c r="AT1445" s="113"/>
    </row>
    <row r="1446" spans="1:46" s="114" customFormat="1" x14ac:dyDescent="0.2">
      <c r="A1446" s="113"/>
      <c r="B1446" s="120"/>
      <c r="C1446" s="120"/>
      <c r="D1446" s="120"/>
      <c r="E1446" s="120"/>
      <c r="F1446" s="120"/>
      <c r="G1446" s="120"/>
      <c r="H1446" s="120"/>
      <c r="I1446" s="120"/>
      <c r="J1446" s="120"/>
      <c r="K1446" s="120"/>
      <c r="L1446" s="120"/>
      <c r="M1446" s="120"/>
      <c r="N1446" s="120"/>
      <c r="O1446" s="120"/>
      <c r="P1446" s="120"/>
      <c r="Q1446" s="120"/>
      <c r="R1446" s="120"/>
      <c r="S1446" s="120"/>
      <c r="T1446" s="120"/>
      <c r="U1446" s="120"/>
      <c r="V1446" s="120"/>
      <c r="W1446" s="120"/>
      <c r="X1446" s="120"/>
      <c r="Y1446" s="127"/>
      <c r="Z1446" s="127"/>
      <c r="AA1446" s="127"/>
      <c r="AB1446" s="127"/>
      <c r="AC1446" s="127"/>
      <c r="AD1446" s="127"/>
      <c r="AE1446" s="127"/>
      <c r="AF1446" s="127"/>
      <c r="AG1446" s="127"/>
      <c r="AH1446" s="127"/>
      <c r="AI1446" s="127"/>
      <c r="AJ1446" s="127"/>
      <c r="AK1446" s="127"/>
      <c r="AL1446" s="127"/>
      <c r="AM1446" s="127"/>
      <c r="AN1446" s="127"/>
      <c r="AO1446" s="127"/>
      <c r="AP1446" s="127"/>
      <c r="AR1446" s="113"/>
      <c r="AS1446" s="113"/>
      <c r="AT1446" s="113"/>
    </row>
    <row r="1447" spans="1:46" s="114" customFormat="1" x14ac:dyDescent="0.2">
      <c r="A1447" s="113"/>
      <c r="B1447" s="120"/>
      <c r="C1447" s="120"/>
      <c r="D1447" s="120"/>
      <c r="E1447" s="120"/>
      <c r="F1447" s="120"/>
      <c r="G1447" s="120"/>
      <c r="H1447" s="120"/>
      <c r="I1447" s="120"/>
      <c r="J1447" s="120"/>
      <c r="K1447" s="120"/>
      <c r="L1447" s="120"/>
      <c r="M1447" s="120"/>
      <c r="N1447" s="120"/>
      <c r="O1447" s="120"/>
      <c r="P1447" s="120"/>
      <c r="Q1447" s="120"/>
      <c r="R1447" s="120"/>
      <c r="S1447" s="120"/>
      <c r="T1447" s="120"/>
      <c r="U1447" s="120"/>
      <c r="V1447" s="120"/>
      <c r="W1447" s="120"/>
      <c r="X1447" s="120"/>
      <c r="Y1447" s="127"/>
      <c r="Z1447" s="127"/>
      <c r="AA1447" s="127"/>
      <c r="AB1447" s="127"/>
      <c r="AC1447" s="127"/>
      <c r="AD1447" s="127"/>
      <c r="AE1447" s="127"/>
      <c r="AF1447" s="127"/>
      <c r="AG1447" s="127"/>
      <c r="AH1447" s="127"/>
      <c r="AI1447" s="127"/>
      <c r="AJ1447" s="127"/>
      <c r="AK1447" s="127"/>
      <c r="AL1447" s="127"/>
      <c r="AM1447" s="127"/>
      <c r="AN1447" s="127"/>
      <c r="AO1447" s="127"/>
      <c r="AP1447" s="127"/>
      <c r="AR1447" s="113"/>
      <c r="AS1447" s="113"/>
      <c r="AT1447" s="113"/>
    </row>
    <row r="1448" spans="1:46" s="114" customFormat="1" x14ac:dyDescent="0.2">
      <c r="A1448" s="113"/>
      <c r="B1448" s="120"/>
      <c r="C1448" s="120"/>
      <c r="D1448" s="120"/>
      <c r="E1448" s="120"/>
      <c r="F1448" s="120"/>
      <c r="G1448" s="120"/>
      <c r="H1448" s="120"/>
      <c r="I1448" s="120"/>
      <c r="J1448" s="120"/>
      <c r="K1448" s="120"/>
      <c r="L1448" s="120"/>
      <c r="M1448" s="120"/>
      <c r="N1448" s="120"/>
      <c r="O1448" s="120"/>
      <c r="P1448" s="120"/>
      <c r="Q1448" s="120"/>
      <c r="R1448" s="120"/>
      <c r="S1448" s="120"/>
      <c r="T1448" s="120"/>
      <c r="U1448" s="120"/>
      <c r="V1448" s="120"/>
      <c r="W1448" s="120"/>
      <c r="X1448" s="120"/>
      <c r="Y1448" s="127"/>
      <c r="Z1448" s="127"/>
      <c r="AA1448" s="127"/>
      <c r="AB1448" s="127"/>
      <c r="AC1448" s="127"/>
      <c r="AD1448" s="127"/>
      <c r="AE1448" s="127"/>
      <c r="AF1448" s="127"/>
      <c r="AG1448" s="127"/>
      <c r="AH1448" s="127"/>
      <c r="AI1448" s="127"/>
      <c r="AJ1448" s="127"/>
      <c r="AK1448" s="127"/>
      <c r="AL1448" s="127"/>
      <c r="AM1448" s="127"/>
      <c r="AN1448" s="127"/>
      <c r="AO1448" s="127"/>
      <c r="AP1448" s="127"/>
      <c r="AR1448" s="113"/>
      <c r="AS1448" s="113"/>
      <c r="AT1448" s="113"/>
    </row>
    <row r="1449" spans="1:46" s="114" customFormat="1" x14ac:dyDescent="0.2">
      <c r="A1449" s="113"/>
      <c r="B1449" s="120"/>
      <c r="C1449" s="120"/>
      <c r="D1449" s="120"/>
      <c r="E1449" s="120"/>
      <c r="F1449" s="120"/>
      <c r="G1449" s="120"/>
      <c r="H1449" s="120"/>
      <c r="I1449" s="120"/>
      <c r="J1449" s="120"/>
      <c r="K1449" s="120"/>
      <c r="L1449" s="120"/>
      <c r="M1449" s="120"/>
      <c r="N1449" s="120"/>
      <c r="O1449" s="120"/>
      <c r="P1449" s="120"/>
      <c r="Q1449" s="120"/>
      <c r="R1449" s="120"/>
      <c r="S1449" s="120"/>
      <c r="T1449" s="120"/>
      <c r="U1449" s="120"/>
      <c r="V1449" s="120"/>
      <c r="W1449" s="120"/>
      <c r="X1449" s="120"/>
      <c r="Y1449" s="127"/>
      <c r="Z1449" s="127"/>
      <c r="AA1449" s="127"/>
      <c r="AB1449" s="127"/>
      <c r="AC1449" s="127"/>
      <c r="AD1449" s="127"/>
      <c r="AE1449" s="127"/>
      <c r="AF1449" s="127"/>
      <c r="AG1449" s="127"/>
      <c r="AH1449" s="127"/>
      <c r="AI1449" s="127"/>
      <c r="AJ1449" s="127"/>
      <c r="AK1449" s="127"/>
      <c r="AL1449" s="127"/>
      <c r="AM1449" s="127"/>
      <c r="AN1449" s="127"/>
      <c r="AO1449" s="127"/>
      <c r="AP1449" s="127"/>
      <c r="AR1449" s="113"/>
      <c r="AS1449" s="113"/>
      <c r="AT1449" s="113"/>
    </row>
    <row r="1450" spans="1:46" s="114" customFormat="1" x14ac:dyDescent="0.2">
      <c r="A1450" s="113"/>
      <c r="B1450" s="120"/>
      <c r="C1450" s="120"/>
      <c r="D1450" s="120"/>
      <c r="E1450" s="120"/>
      <c r="F1450" s="120"/>
      <c r="G1450" s="120"/>
      <c r="H1450" s="120"/>
      <c r="I1450" s="120"/>
      <c r="J1450" s="120"/>
      <c r="K1450" s="120"/>
      <c r="L1450" s="120"/>
      <c r="M1450" s="120"/>
      <c r="N1450" s="120"/>
      <c r="O1450" s="120"/>
      <c r="P1450" s="120"/>
      <c r="Q1450" s="120"/>
      <c r="R1450" s="120"/>
      <c r="S1450" s="120"/>
      <c r="T1450" s="120"/>
      <c r="U1450" s="120"/>
      <c r="V1450" s="120"/>
      <c r="W1450" s="120"/>
      <c r="X1450" s="120"/>
      <c r="Y1450" s="127"/>
      <c r="Z1450" s="127"/>
      <c r="AA1450" s="127"/>
      <c r="AB1450" s="127"/>
      <c r="AC1450" s="127"/>
      <c r="AD1450" s="127"/>
      <c r="AE1450" s="127"/>
      <c r="AF1450" s="127"/>
      <c r="AG1450" s="127"/>
      <c r="AH1450" s="127"/>
      <c r="AI1450" s="127"/>
      <c r="AJ1450" s="127"/>
      <c r="AK1450" s="127"/>
      <c r="AL1450" s="127"/>
      <c r="AM1450" s="127"/>
      <c r="AN1450" s="127"/>
      <c r="AO1450" s="127"/>
      <c r="AP1450" s="127"/>
      <c r="AR1450" s="113"/>
      <c r="AS1450" s="113"/>
      <c r="AT1450" s="113"/>
    </row>
    <row r="1451" spans="1:46" s="114" customFormat="1" x14ac:dyDescent="0.2">
      <c r="A1451" s="113"/>
      <c r="B1451" s="120"/>
      <c r="C1451" s="120"/>
      <c r="D1451" s="120"/>
      <c r="E1451" s="120"/>
      <c r="F1451" s="120"/>
      <c r="G1451" s="120"/>
      <c r="H1451" s="120"/>
      <c r="I1451" s="120"/>
      <c r="J1451" s="120"/>
      <c r="K1451" s="120"/>
      <c r="L1451" s="120"/>
      <c r="M1451" s="120"/>
      <c r="N1451" s="120"/>
      <c r="O1451" s="120"/>
      <c r="P1451" s="120"/>
      <c r="Q1451" s="120"/>
      <c r="R1451" s="120"/>
      <c r="S1451" s="120"/>
      <c r="T1451" s="120"/>
      <c r="U1451" s="120"/>
      <c r="V1451" s="120"/>
      <c r="W1451" s="120"/>
      <c r="X1451" s="120"/>
      <c r="Y1451" s="127"/>
      <c r="Z1451" s="127"/>
      <c r="AA1451" s="127"/>
      <c r="AB1451" s="127"/>
      <c r="AC1451" s="127"/>
      <c r="AD1451" s="127"/>
      <c r="AE1451" s="127"/>
      <c r="AF1451" s="127"/>
      <c r="AG1451" s="127"/>
      <c r="AH1451" s="127"/>
      <c r="AI1451" s="127"/>
      <c r="AJ1451" s="127"/>
      <c r="AK1451" s="127"/>
      <c r="AL1451" s="127"/>
      <c r="AM1451" s="127"/>
      <c r="AN1451" s="127"/>
      <c r="AO1451" s="127"/>
      <c r="AP1451" s="127"/>
      <c r="AR1451" s="113"/>
      <c r="AS1451" s="113"/>
      <c r="AT1451" s="113"/>
    </row>
    <row r="1452" spans="1:46" s="114" customFormat="1" x14ac:dyDescent="0.2">
      <c r="A1452" s="113"/>
      <c r="B1452" s="120"/>
      <c r="C1452" s="120"/>
      <c r="D1452" s="120"/>
      <c r="E1452" s="120"/>
      <c r="F1452" s="120"/>
      <c r="G1452" s="120"/>
      <c r="H1452" s="120"/>
      <c r="I1452" s="120"/>
      <c r="J1452" s="120"/>
      <c r="K1452" s="120"/>
      <c r="L1452" s="120"/>
      <c r="M1452" s="120"/>
      <c r="N1452" s="120"/>
      <c r="O1452" s="120"/>
      <c r="P1452" s="120"/>
      <c r="Q1452" s="120"/>
      <c r="R1452" s="120"/>
      <c r="S1452" s="120"/>
      <c r="T1452" s="120"/>
      <c r="U1452" s="120"/>
      <c r="V1452" s="120"/>
      <c r="W1452" s="120"/>
      <c r="X1452" s="120"/>
      <c r="Y1452" s="127"/>
      <c r="Z1452" s="127"/>
      <c r="AA1452" s="127"/>
      <c r="AB1452" s="127"/>
      <c r="AC1452" s="127"/>
      <c r="AD1452" s="127"/>
      <c r="AE1452" s="127"/>
      <c r="AF1452" s="127"/>
      <c r="AG1452" s="127"/>
      <c r="AH1452" s="127"/>
      <c r="AI1452" s="127"/>
      <c r="AJ1452" s="127"/>
      <c r="AK1452" s="127"/>
      <c r="AL1452" s="127"/>
      <c r="AM1452" s="127"/>
      <c r="AN1452" s="127"/>
      <c r="AO1452" s="127"/>
      <c r="AP1452" s="127"/>
      <c r="AR1452" s="113"/>
      <c r="AS1452" s="113"/>
      <c r="AT1452" s="113"/>
    </row>
    <row r="1453" spans="1:46" s="114" customFormat="1" x14ac:dyDescent="0.2">
      <c r="A1453" s="113"/>
      <c r="B1453" s="120"/>
      <c r="C1453" s="120"/>
      <c r="D1453" s="120"/>
      <c r="E1453" s="120"/>
      <c r="F1453" s="120"/>
      <c r="G1453" s="120"/>
      <c r="H1453" s="120"/>
      <c r="I1453" s="120"/>
      <c r="J1453" s="120"/>
      <c r="K1453" s="120"/>
      <c r="L1453" s="120"/>
      <c r="M1453" s="120"/>
      <c r="N1453" s="120"/>
      <c r="O1453" s="120"/>
      <c r="P1453" s="120"/>
      <c r="Q1453" s="120"/>
      <c r="R1453" s="120"/>
      <c r="S1453" s="120"/>
      <c r="T1453" s="120"/>
      <c r="U1453" s="120"/>
      <c r="V1453" s="120"/>
      <c r="W1453" s="120"/>
      <c r="X1453" s="120"/>
      <c r="Y1453" s="127"/>
      <c r="Z1453" s="127"/>
      <c r="AA1453" s="127"/>
      <c r="AB1453" s="127"/>
      <c r="AC1453" s="127"/>
      <c r="AD1453" s="127"/>
      <c r="AE1453" s="127"/>
      <c r="AF1453" s="127"/>
      <c r="AG1453" s="127"/>
      <c r="AH1453" s="127"/>
      <c r="AI1453" s="127"/>
      <c r="AJ1453" s="127"/>
      <c r="AK1453" s="127"/>
      <c r="AL1453" s="127"/>
      <c r="AM1453" s="127"/>
      <c r="AN1453" s="127"/>
      <c r="AO1453" s="127"/>
      <c r="AP1453" s="127"/>
      <c r="AR1453" s="113"/>
      <c r="AS1453" s="113"/>
      <c r="AT1453" s="113"/>
    </row>
    <row r="1454" spans="1:46" s="114" customFormat="1" x14ac:dyDescent="0.2">
      <c r="A1454" s="113"/>
      <c r="B1454" s="120"/>
      <c r="C1454" s="120"/>
      <c r="D1454" s="120"/>
      <c r="E1454" s="120"/>
      <c r="F1454" s="120"/>
      <c r="G1454" s="120"/>
      <c r="H1454" s="120"/>
      <c r="I1454" s="120"/>
      <c r="J1454" s="120"/>
      <c r="K1454" s="120"/>
      <c r="L1454" s="120"/>
      <c r="M1454" s="120"/>
      <c r="N1454" s="120"/>
      <c r="O1454" s="120"/>
      <c r="P1454" s="120"/>
      <c r="Q1454" s="120"/>
      <c r="R1454" s="120"/>
      <c r="S1454" s="120"/>
      <c r="T1454" s="120"/>
      <c r="U1454" s="120"/>
      <c r="V1454" s="120"/>
      <c r="W1454" s="120"/>
      <c r="X1454" s="120"/>
      <c r="Y1454" s="127"/>
      <c r="Z1454" s="127"/>
      <c r="AA1454" s="127"/>
      <c r="AB1454" s="127"/>
      <c r="AC1454" s="127"/>
      <c r="AD1454" s="127"/>
      <c r="AE1454" s="127"/>
      <c r="AF1454" s="127"/>
      <c r="AG1454" s="127"/>
      <c r="AH1454" s="127"/>
      <c r="AI1454" s="127"/>
      <c r="AJ1454" s="127"/>
      <c r="AK1454" s="127"/>
      <c r="AL1454" s="127"/>
      <c r="AM1454" s="127"/>
      <c r="AN1454" s="127"/>
      <c r="AO1454" s="127"/>
      <c r="AP1454" s="127"/>
      <c r="AR1454" s="113"/>
      <c r="AS1454" s="113"/>
      <c r="AT1454" s="113"/>
    </row>
    <row r="1455" spans="1:46" s="114" customFormat="1" x14ac:dyDescent="0.2">
      <c r="A1455" s="113"/>
      <c r="B1455" s="120"/>
      <c r="C1455" s="120"/>
      <c r="D1455" s="120"/>
      <c r="E1455" s="120"/>
      <c r="F1455" s="120"/>
      <c r="G1455" s="120"/>
      <c r="H1455" s="120"/>
      <c r="I1455" s="120"/>
      <c r="J1455" s="120"/>
      <c r="K1455" s="120"/>
      <c r="L1455" s="120"/>
      <c r="M1455" s="120"/>
      <c r="N1455" s="120"/>
      <c r="O1455" s="120"/>
      <c r="P1455" s="120"/>
      <c r="Q1455" s="120"/>
      <c r="R1455" s="120"/>
      <c r="S1455" s="120"/>
      <c r="T1455" s="120"/>
      <c r="U1455" s="120"/>
      <c r="V1455" s="120"/>
      <c r="W1455" s="120"/>
      <c r="X1455" s="120"/>
      <c r="Y1455" s="127"/>
      <c r="Z1455" s="127"/>
      <c r="AA1455" s="127"/>
      <c r="AB1455" s="127"/>
      <c r="AC1455" s="127"/>
      <c r="AD1455" s="127"/>
      <c r="AE1455" s="127"/>
      <c r="AF1455" s="127"/>
      <c r="AG1455" s="127"/>
      <c r="AH1455" s="127"/>
      <c r="AI1455" s="127"/>
      <c r="AJ1455" s="127"/>
      <c r="AK1455" s="127"/>
      <c r="AL1455" s="127"/>
      <c r="AM1455" s="127"/>
      <c r="AN1455" s="127"/>
      <c r="AO1455" s="127"/>
      <c r="AP1455" s="127"/>
      <c r="AR1455" s="113"/>
      <c r="AS1455" s="113"/>
      <c r="AT1455" s="113"/>
    </row>
    <row r="1456" spans="1:46" s="114" customFormat="1" x14ac:dyDescent="0.2">
      <c r="A1456" s="113"/>
      <c r="B1456" s="120"/>
      <c r="C1456" s="120"/>
      <c r="D1456" s="120"/>
      <c r="E1456" s="120"/>
      <c r="F1456" s="120"/>
      <c r="G1456" s="120"/>
      <c r="H1456" s="120"/>
      <c r="I1456" s="120"/>
      <c r="J1456" s="120"/>
      <c r="K1456" s="120"/>
      <c r="L1456" s="120"/>
      <c r="M1456" s="120"/>
      <c r="N1456" s="120"/>
      <c r="O1456" s="120"/>
      <c r="P1456" s="120"/>
      <c r="Q1456" s="120"/>
      <c r="R1456" s="120"/>
      <c r="S1456" s="120"/>
      <c r="T1456" s="120"/>
      <c r="U1456" s="120"/>
      <c r="V1456" s="120"/>
      <c r="W1456" s="120"/>
      <c r="X1456" s="120"/>
      <c r="Y1456" s="127"/>
      <c r="Z1456" s="127"/>
      <c r="AA1456" s="127"/>
      <c r="AB1456" s="127"/>
      <c r="AC1456" s="127"/>
      <c r="AD1456" s="127"/>
      <c r="AE1456" s="127"/>
      <c r="AF1456" s="127"/>
      <c r="AG1456" s="127"/>
      <c r="AH1456" s="127"/>
      <c r="AI1456" s="127"/>
      <c r="AJ1456" s="127"/>
      <c r="AK1456" s="127"/>
      <c r="AL1456" s="127"/>
      <c r="AM1456" s="127"/>
      <c r="AN1456" s="127"/>
      <c r="AO1456" s="127"/>
      <c r="AP1456" s="127"/>
      <c r="AR1456" s="113"/>
      <c r="AS1456" s="113"/>
      <c r="AT1456" s="113"/>
    </row>
    <row r="1457" spans="1:46" s="114" customFormat="1" x14ac:dyDescent="0.2">
      <c r="A1457" s="113"/>
      <c r="B1457" s="120"/>
      <c r="C1457" s="120"/>
      <c r="D1457" s="120"/>
      <c r="E1457" s="120"/>
      <c r="F1457" s="120"/>
      <c r="G1457" s="120"/>
      <c r="H1457" s="120"/>
      <c r="I1457" s="120"/>
      <c r="J1457" s="120"/>
      <c r="K1457" s="120"/>
      <c r="L1457" s="120"/>
      <c r="M1457" s="120"/>
      <c r="N1457" s="120"/>
      <c r="O1457" s="120"/>
      <c r="P1457" s="120"/>
      <c r="Q1457" s="120"/>
      <c r="R1457" s="120"/>
      <c r="S1457" s="120"/>
      <c r="T1457" s="120"/>
      <c r="U1457" s="120"/>
      <c r="V1457" s="120"/>
      <c r="W1457" s="120"/>
      <c r="X1457" s="120"/>
      <c r="Y1457" s="127"/>
      <c r="Z1457" s="127"/>
      <c r="AA1457" s="127"/>
      <c r="AB1457" s="127"/>
      <c r="AC1457" s="127"/>
      <c r="AD1457" s="127"/>
      <c r="AE1457" s="127"/>
      <c r="AF1457" s="127"/>
      <c r="AG1457" s="127"/>
      <c r="AH1457" s="127"/>
      <c r="AI1457" s="127"/>
      <c r="AJ1457" s="127"/>
      <c r="AK1457" s="127"/>
      <c r="AL1457" s="127"/>
      <c r="AM1457" s="127"/>
      <c r="AN1457" s="127"/>
      <c r="AO1457" s="127"/>
      <c r="AP1457" s="127"/>
      <c r="AR1457" s="113"/>
      <c r="AS1457" s="113"/>
      <c r="AT1457" s="113"/>
    </row>
    <row r="1458" spans="1:46" s="114" customFormat="1" x14ac:dyDescent="0.2">
      <c r="A1458" s="113"/>
      <c r="B1458" s="120"/>
      <c r="C1458" s="120"/>
      <c r="D1458" s="120"/>
      <c r="E1458" s="120"/>
      <c r="F1458" s="120"/>
      <c r="G1458" s="120"/>
      <c r="H1458" s="120"/>
      <c r="I1458" s="120"/>
      <c r="J1458" s="120"/>
      <c r="K1458" s="120"/>
      <c r="L1458" s="120"/>
      <c r="M1458" s="120"/>
      <c r="N1458" s="120"/>
      <c r="O1458" s="120"/>
      <c r="P1458" s="120"/>
      <c r="Q1458" s="120"/>
      <c r="R1458" s="120"/>
      <c r="S1458" s="120"/>
      <c r="T1458" s="120"/>
      <c r="U1458" s="120"/>
      <c r="V1458" s="120"/>
      <c r="W1458" s="120"/>
      <c r="X1458" s="120"/>
      <c r="Y1458" s="127"/>
      <c r="Z1458" s="127"/>
      <c r="AA1458" s="127"/>
      <c r="AB1458" s="127"/>
      <c r="AC1458" s="127"/>
      <c r="AD1458" s="127"/>
      <c r="AE1458" s="127"/>
      <c r="AF1458" s="127"/>
      <c r="AG1458" s="127"/>
      <c r="AH1458" s="127"/>
      <c r="AI1458" s="127"/>
      <c r="AJ1458" s="127"/>
      <c r="AK1458" s="127"/>
      <c r="AL1458" s="127"/>
      <c r="AM1458" s="127"/>
      <c r="AN1458" s="127"/>
      <c r="AO1458" s="127"/>
      <c r="AP1458" s="127"/>
      <c r="AR1458" s="113"/>
      <c r="AS1458" s="113"/>
      <c r="AT1458" s="113"/>
    </row>
    <row r="1459" spans="1:46" s="114" customFormat="1" x14ac:dyDescent="0.2">
      <c r="A1459" s="113"/>
      <c r="B1459" s="120"/>
      <c r="C1459" s="120"/>
      <c r="D1459" s="120"/>
      <c r="E1459" s="120"/>
      <c r="F1459" s="120"/>
      <c r="G1459" s="120"/>
      <c r="H1459" s="120"/>
      <c r="I1459" s="120"/>
      <c r="J1459" s="120"/>
      <c r="K1459" s="120"/>
      <c r="L1459" s="120"/>
      <c r="M1459" s="120"/>
      <c r="N1459" s="120"/>
      <c r="O1459" s="120"/>
      <c r="P1459" s="120"/>
      <c r="Q1459" s="120"/>
      <c r="R1459" s="120"/>
      <c r="S1459" s="120"/>
      <c r="T1459" s="120"/>
      <c r="U1459" s="120"/>
      <c r="V1459" s="120"/>
      <c r="W1459" s="120"/>
      <c r="X1459" s="120"/>
      <c r="Y1459" s="127"/>
      <c r="Z1459" s="127"/>
      <c r="AA1459" s="127"/>
      <c r="AB1459" s="127"/>
      <c r="AC1459" s="127"/>
      <c r="AD1459" s="127"/>
      <c r="AE1459" s="127"/>
      <c r="AF1459" s="127"/>
      <c r="AG1459" s="127"/>
      <c r="AH1459" s="127"/>
      <c r="AI1459" s="127"/>
      <c r="AJ1459" s="127"/>
      <c r="AK1459" s="127"/>
      <c r="AL1459" s="127"/>
      <c r="AM1459" s="127"/>
      <c r="AN1459" s="127"/>
      <c r="AO1459" s="127"/>
      <c r="AP1459" s="127"/>
      <c r="AR1459" s="113"/>
      <c r="AS1459" s="113"/>
      <c r="AT1459" s="113"/>
    </row>
    <row r="1460" spans="1:46" s="114" customFormat="1" x14ac:dyDescent="0.2">
      <c r="A1460" s="113"/>
      <c r="B1460" s="120"/>
      <c r="C1460" s="120"/>
      <c r="D1460" s="120"/>
      <c r="E1460" s="120"/>
      <c r="F1460" s="120"/>
      <c r="G1460" s="120"/>
      <c r="H1460" s="120"/>
      <c r="I1460" s="120"/>
      <c r="J1460" s="120"/>
      <c r="K1460" s="120"/>
      <c r="L1460" s="120"/>
      <c r="M1460" s="120"/>
      <c r="N1460" s="120"/>
      <c r="O1460" s="120"/>
      <c r="P1460" s="120"/>
      <c r="Q1460" s="120"/>
      <c r="R1460" s="120"/>
      <c r="S1460" s="120"/>
      <c r="T1460" s="120"/>
      <c r="U1460" s="120"/>
      <c r="V1460" s="120"/>
      <c r="W1460" s="120"/>
      <c r="X1460" s="120"/>
      <c r="Y1460" s="127"/>
      <c r="Z1460" s="127"/>
      <c r="AA1460" s="127"/>
      <c r="AB1460" s="127"/>
      <c r="AC1460" s="127"/>
      <c r="AD1460" s="127"/>
      <c r="AE1460" s="127"/>
      <c r="AF1460" s="127"/>
      <c r="AG1460" s="127"/>
      <c r="AH1460" s="127"/>
      <c r="AI1460" s="127"/>
      <c r="AJ1460" s="127"/>
      <c r="AK1460" s="127"/>
      <c r="AL1460" s="127"/>
      <c r="AM1460" s="127"/>
      <c r="AN1460" s="127"/>
      <c r="AO1460" s="127"/>
      <c r="AP1460" s="127"/>
      <c r="AR1460" s="113"/>
      <c r="AS1460" s="113"/>
      <c r="AT1460" s="113"/>
    </row>
    <row r="1461" spans="1:46" s="114" customFormat="1" x14ac:dyDescent="0.2">
      <c r="A1461" s="113"/>
      <c r="B1461" s="120"/>
      <c r="C1461" s="120"/>
      <c r="D1461" s="120"/>
      <c r="E1461" s="120"/>
      <c r="F1461" s="120"/>
      <c r="G1461" s="120"/>
      <c r="H1461" s="120"/>
      <c r="I1461" s="120"/>
      <c r="J1461" s="120"/>
      <c r="K1461" s="120"/>
      <c r="L1461" s="120"/>
      <c r="M1461" s="120"/>
      <c r="N1461" s="120"/>
      <c r="O1461" s="120"/>
      <c r="P1461" s="120"/>
      <c r="Q1461" s="120"/>
      <c r="R1461" s="120"/>
      <c r="S1461" s="120"/>
      <c r="T1461" s="120"/>
      <c r="U1461" s="120"/>
      <c r="V1461" s="120"/>
      <c r="W1461" s="120"/>
      <c r="X1461" s="120"/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  <c r="AR1461" s="113"/>
      <c r="AS1461" s="113"/>
      <c r="AT1461" s="113"/>
    </row>
    <row r="1462" spans="1:46" s="114" customFormat="1" x14ac:dyDescent="0.2">
      <c r="A1462" s="113"/>
      <c r="B1462" s="120"/>
      <c r="C1462" s="120"/>
      <c r="D1462" s="120"/>
      <c r="E1462" s="120"/>
      <c r="F1462" s="120"/>
      <c r="G1462" s="120"/>
      <c r="H1462" s="120"/>
      <c r="I1462" s="120"/>
      <c r="J1462" s="120"/>
      <c r="K1462" s="120"/>
      <c r="L1462" s="120"/>
      <c r="M1462" s="120"/>
      <c r="N1462" s="120"/>
      <c r="O1462" s="120"/>
      <c r="P1462" s="120"/>
      <c r="Q1462" s="120"/>
      <c r="R1462" s="120"/>
      <c r="S1462" s="120"/>
      <c r="T1462" s="120"/>
      <c r="U1462" s="120"/>
      <c r="V1462" s="120"/>
      <c r="W1462" s="120"/>
      <c r="X1462" s="120"/>
      <c r="Y1462" s="127"/>
      <c r="Z1462" s="127"/>
      <c r="AA1462" s="127"/>
      <c r="AB1462" s="127"/>
      <c r="AC1462" s="127"/>
      <c r="AD1462" s="127"/>
      <c r="AE1462" s="127"/>
      <c r="AF1462" s="127"/>
      <c r="AG1462" s="127"/>
      <c r="AH1462" s="127"/>
      <c r="AI1462" s="127"/>
      <c r="AJ1462" s="127"/>
      <c r="AK1462" s="127"/>
      <c r="AL1462" s="127"/>
      <c r="AM1462" s="127"/>
      <c r="AN1462" s="127"/>
      <c r="AO1462" s="127"/>
      <c r="AP1462" s="127"/>
      <c r="AR1462" s="113"/>
      <c r="AS1462" s="113"/>
      <c r="AT1462" s="113"/>
    </row>
    <row r="1463" spans="1:46" s="114" customFormat="1" x14ac:dyDescent="0.2">
      <c r="A1463" s="113"/>
      <c r="B1463" s="120"/>
      <c r="C1463" s="120"/>
      <c r="D1463" s="120"/>
      <c r="E1463" s="120"/>
      <c r="F1463" s="120"/>
      <c r="G1463" s="120"/>
      <c r="H1463" s="120"/>
      <c r="I1463" s="120"/>
      <c r="J1463" s="120"/>
      <c r="K1463" s="120"/>
      <c r="L1463" s="120"/>
      <c r="M1463" s="120"/>
      <c r="N1463" s="120"/>
      <c r="O1463" s="120"/>
      <c r="P1463" s="120"/>
      <c r="Q1463" s="120"/>
      <c r="R1463" s="120"/>
      <c r="S1463" s="120"/>
      <c r="T1463" s="120"/>
      <c r="U1463" s="120"/>
      <c r="V1463" s="120"/>
      <c r="W1463" s="120"/>
      <c r="X1463" s="120"/>
      <c r="Y1463" s="127"/>
      <c r="Z1463" s="127"/>
      <c r="AA1463" s="127"/>
      <c r="AB1463" s="127"/>
      <c r="AC1463" s="127"/>
      <c r="AD1463" s="127"/>
      <c r="AE1463" s="127"/>
      <c r="AF1463" s="127"/>
      <c r="AG1463" s="127"/>
      <c r="AH1463" s="127"/>
      <c r="AI1463" s="127"/>
      <c r="AJ1463" s="127"/>
      <c r="AK1463" s="127"/>
      <c r="AL1463" s="127"/>
      <c r="AM1463" s="127"/>
      <c r="AN1463" s="127"/>
      <c r="AO1463" s="127"/>
      <c r="AP1463" s="127"/>
      <c r="AR1463" s="113"/>
      <c r="AS1463" s="113"/>
      <c r="AT1463" s="113"/>
    </row>
    <row r="1464" spans="1:46" s="114" customFormat="1" x14ac:dyDescent="0.2">
      <c r="A1464" s="113"/>
      <c r="B1464" s="120"/>
      <c r="C1464" s="120"/>
      <c r="D1464" s="120"/>
      <c r="E1464" s="120"/>
      <c r="F1464" s="120"/>
      <c r="G1464" s="120"/>
      <c r="H1464" s="120"/>
      <c r="I1464" s="120"/>
      <c r="J1464" s="120"/>
      <c r="K1464" s="120"/>
      <c r="L1464" s="120"/>
      <c r="M1464" s="120"/>
      <c r="N1464" s="120"/>
      <c r="O1464" s="120"/>
      <c r="P1464" s="120"/>
      <c r="Q1464" s="120"/>
      <c r="R1464" s="120"/>
      <c r="S1464" s="120"/>
      <c r="T1464" s="120"/>
      <c r="U1464" s="120"/>
      <c r="V1464" s="120"/>
      <c r="W1464" s="120"/>
      <c r="X1464" s="120"/>
      <c r="Y1464" s="127"/>
      <c r="Z1464" s="127"/>
      <c r="AA1464" s="127"/>
      <c r="AB1464" s="127"/>
      <c r="AC1464" s="127"/>
      <c r="AD1464" s="127"/>
      <c r="AE1464" s="127"/>
      <c r="AF1464" s="127"/>
      <c r="AG1464" s="127"/>
      <c r="AH1464" s="127"/>
      <c r="AI1464" s="127"/>
      <c r="AJ1464" s="127"/>
      <c r="AK1464" s="127"/>
      <c r="AL1464" s="127"/>
      <c r="AM1464" s="127"/>
      <c r="AN1464" s="127"/>
      <c r="AO1464" s="127"/>
      <c r="AP1464" s="127"/>
      <c r="AR1464" s="113"/>
      <c r="AS1464" s="113"/>
      <c r="AT1464" s="113"/>
    </row>
    <row r="1465" spans="1:46" s="114" customFormat="1" x14ac:dyDescent="0.2">
      <c r="A1465" s="113"/>
      <c r="B1465" s="120"/>
      <c r="C1465" s="120"/>
      <c r="D1465" s="120"/>
      <c r="E1465" s="120"/>
      <c r="F1465" s="120"/>
      <c r="G1465" s="120"/>
      <c r="H1465" s="120"/>
      <c r="I1465" s="120"/>
      <c r="J1465" s="120"/>
      <c r="K1465" s="120"/>
      <c r="L1465" s="120"/>
      <c r="M1465" s="120"/>
      <c r="N1465" s="120"/>
      <c r="O1465" s="120"/>
      <c r="P1465" s="120"/>
      <c r="Q1465" s="120"/>
      <c r="R1465" s="120"/>
      <c r="S1465" s="120"/>
      <c r="T1465" s="120"/>
      <c r="U1465" s="120"/>
      <c r="V1465" s="120"/>
      <c r="W1465" s="120"/>
      <c r="X1465" s="120"/>
      <c r="Y1465" s="127"/>
      <c r="Z1465" s="127"/>
      <c r="AA1465" s="127"/>
      <c r="AB1465" s="127"/>
      <c r="AC1465" s="127"/>
      <c r="AD1465" s="127"/>
      <c r="AE1465" s="127"/>
      <c r="AF1465" s="127"/>
      <c r="AG1465" s="127"/>
      <c r="AH1465" s="127"/>
      <c r="AI1465" s="127"/>
      <c r="AJ1465" s="127"/>
      <c r="AK1465" s="127"/>
      <c r="AL1465" s="127"/>
      <c r="AM1465" s="127"/>
      <c r="AN1465" s="127"/>
      <c r="AO1465" s="127"/>
      <c r="AP1465" s="127"/>
      <c r="AR1465" s="113"/>
      <c r="AS1465" s="113"/>
      <c r="AT1465" s="113"/>
    </row>
    <row r="1466" spans="1:46" s="114" customFormat="1" x14ac:dyDescent="0.2">
      <c r="A1466" s="113"/>
      <c r="B1466" s="120"/>
      <c r="C1466" s="120"/>
      <c r="D1466" s="120"/>
      <c r="E1466" s="120"/>
      <c r="F1466" s="120"/>
      <c r="G1466" s="120"/>
      <c r="H1466" s="120"/>
      <c r="I1466" s="120"/>
      <c r="J1466" s="120"/>
      <c r="K1466" s="120"/>
      <c r="L1466" s="120"/>
      <c r="M1466" s="120"/>
      <c r="N1466" s="120"/>
      <c r="O1466" s="120"/>
      <c r="P1466" s="120"/>
      <c r="Q1466" s="120"/>
      <c r="R1466" s="120"/>
      <c r="S1466" s="120"/>
      <c r="T1466" s="120"/>
      <c r="U1466" s="120"/>
      <c r="V1466" s="120"/>
      <c r="W1466" s="120"/>
      <c r="X1466" s="120"/>
      <c r="Y1466" s="127"/>
      <c r="Z1466" s="127"/>
      <c r="AA1466" s="127"/>
      <c r="AB1466" s="127"/>
      <c r="AC1466" s="127"/>
      <c r="AD1466" s="127"/>
      <c r="AE1466" s="127"/>
      <c r="AF1466" s="127"/>
      <c r="AG1466" s="127"/>
      <c r="AH1466" s="127"/>
      <c r="AI1466" s="127"/>
      <c r="AJ1466" s="127"/>
      <c r="AK1466" s="127"/>
      <c r="AL1466" s="127"/>
      <c r="AM1466" s="127"/>
      <c r="AN1466" s="127"/>
      <c r="AO1466" s="127"/>
      <c r="AP1466" s="127"/>
      <c r="AR1466" s="113"/>
      <c r="AS1466" s="113"/>
      <c r="AT1466" s="113"/>
    </row>
    <row r="1467" spans="1:46" s="114" customFormat="1" x14ac:dyDescent="0.2">
      <c r="A1467" s="113"/>
      <c r="B1467" s="120"/>
      <c r="C1467" s="120"/>
      <c r="D1467" s="120"/>
      <c r="E1467" s="120"/>
      <c r="F1467" s="120"/>
      <c r="G1467" s="120"/>
      <c r="H1467" s="120"/>
      <c r="I1467" s="120"/>
      <c r="J1467" s="120"/>
      <c r="K1467" s="120"/>
      <c r="L1467" s="120"/>
      <c r="M1467" s="120"/>
      <c r="N1467" s="120"/>
      <c r="O1467" s="120"/>
      <c r="P1467" s="120"/>
      <c r="Q1467" s="120"/>
      <c r="R1467" s="120"/>
      <c r="S1467" s="120"/>
      <c r="T1467" s="120"/>
      <c r="U1467" s="120"/>
      <c r="V1467" s="120"/>
      <c r="W1467" s="120"/>
      <c r="X1467" s="120"/>
      <c r="Y1467" s="127"/>
      <c r="Z1467" s="127"/>
      <c r="AA1467" s="127"/>
      <c r="AB1467" s="127"/>
      <c r="AC1467" s="127"/>
      <c r="AD1467" s="127"/>
      <c r="AE1467" s="127"/>
      <c r="AF1467" s="127"/>
      <c r="AG1467" s="127"/>
      <c r="AH1467" s="127"/>
      <c r="AI1467" s="127"/>
      <c r="AJ1467" s="127"/>
      <c r="AK1467" s="127"/>
      <c r="AL1467" s="127"/>
      <c r="AM1467" s="127"/>
      <c r="AN1467" s="127"/>
      <c r="AO1467" s="127"/>
      <c r="AP1467" s="127"/>
      <c r="AR1467" s="113"/>
      <c r="AS1467" s="113"/>
      <c r="AT1467" s="113"/>
    </row>
    <row r="1468" spans="1:46" s="114" customFormat="1" x14ac:dyDescent="0.2">
      <c r="A1468" s="113"/>
      <c r="B1468" s="120"/>
      <c r="C1468" s="120"/>
      <c r="D1468" s="120"/>
      <c r="E1468" s="120"/>
      <c r="F1468" s="120"/>
      <c r="G1468" s="120"/>
      <c r="H1468" s="120"/>
      <c r="I1468" s="120"/>
      <c r="J1468" s="120"/>
      <c r="K1468" s="120"/>
      <c r="L1468" s="120"/>
      <c r="M1468" s="120"/>
      <c r="N1468" s="120"/>
      <c r="O1468" s="120"/>
      <c r="P1468" s="120"/>
      <c r="Q1468" s="120"/>
      <c r="R1468" s="120"/>
      <c r="S1468" s="120"/>
      <c r="T1468" s="120"/>
      <c r="U1468" s="120"/>
      <c r="V1468" s="120"/>
      <c r="W1468" s="120"/>
      <c r="X1468" s="120"/>
      <c r="Y1468" s="127"/>
      <c r="Z1468" s="127"/>
      <c r="AA1468" s="127"/>
      <c r="AB1468" s="127"/>
      <c r="AC1468" s="127"/>
      <c r="AD1468" s="127"/>
      <c r="AE1468" s="127"/>
      <c r="AF1468" s="127"/>
      <c r="AG1468" s="127"/>
      <c r="AH1468" s="127"/>
      <c r="AI1468" s="127"/>
      <c r="AJ1468" s="127"/>
      <c r="AK1468" s="127"/>
      <c r="AL1468" s="127"/>
      <c r="AM1468" s="127"/>
      <c r="AN1468" s="127"/>
      <c r="AO1468" s="127"/>
      <c r="AP1468" s="127"/>
      <c r="AR1468" s="113"/>
      <c r="AS1468" s="113"/>
      <c r="AT1468" s="113"/>
    </row>
    <row r="1469" spans="1:46" s="114" customFormat="1" x14ac:dyDescent="0.2">
      <c r="A1469" s="113"/>
      <c r="B1469" s="120"/>
      <c r="C1469" s="120"/>
      <c r="D1469" s="120"/>
      <c r="E1469" s="120"/>
      <c r="F1469" s="120"/>
      <c r="G1469" s="120"/>
      <c r="H1469" s="120"/>
      <c r="I1469" s="120"/>
      <c r="J1469" s="120"/>
      <c r="K1469" s="120"/>
      <c r="L1469" s="120"/>
      <c r="M1469" s="120"/>
      <c r="N1469" s="120"/>
      <c r="O1469" s="120"/>
      <c r="P1469" s="120"/>
      <c r="Q1469" s="120"/>
      <c r="R1469" s="120"/>
      <c r="S1469" s="120"/>
      <c r="T1469" s="120"/>
      <c r="U1469" s="120"/>
      <c r="V1469" s="120"/>
      <c r="W1469" s="120"/>
      <c r="X1469" s="120"/>
      <c r="Y1469" s="127"/>
      <c r="Z1469" s="127"/>
      <c r="AA1469" s="127"/>
      <c r="AB1469" s="127"/>
      <c r="AC1469" s="127"/>
      <c r="AD1469" s="127"/>
      <c r="AE1469" s="127"/>
      <c r="AF1469" s="127"/>
      <c r="AG1469" s="127"/>
      <c r="AH1469" s="127"/>
      <c r="AI1469" s="127"/>
      <c r="AJ1469" s="127"/>
      <c r="AK1469" s="127"/>
      <c r="AL1469" s="127"/>
      <c r="AM1469" s="127"/>
      <c r="AN1469" s="127"/>
      <c r="AO1469" s="127"/>
      <c r="AP1469" s="127"/>
      <c r="AR1469" s="113"/>
      <c r="AS1469" s="113"/>
      <c r="AT1469" s="113"/>
    </row>
    <row r="1470" spans="1:46" s="114" customFormat="1" x14ac:dyDescent="0.2">
      <c r="A1470" s="113"/>
      <c r="B1470" s="120"/>
      <c r="C1470" s="120"/>
      <c r="D1470" s="120"/>
      <c r="E1470" s="120"/>
      <c r="F1470" s="120"/>
      <c r="G1470" s="120"/>
      <c r="H1470" s="120"/>
      <c r="I1470" s="120"/>
      <c r="J1470" s="120"/>
      <c r="K1470" s="120"/>
      <c r="L1470" s="120"/>
      <c r="M1470" s="120"/>
      <c r="N1470" s="120"/>
      <c r="O1470" s="120"/>
      <c r="P1470" s="120"/>
      <c r="Q1470" s="120"/>
      <c r="R1470" s="120"/>
      <c r="S1470" s="120"/>
      <c r="T1470" s="120"/>
      <c r="U1470" s="120"/>
      <c r="V1470" s="120"/>
      <c r="W1470" s="120"/>
      <c r="X1470" s="120"/>
      <c r="Y1470" s="127"/>
      <c r="Z1470" s="127"/>
      <c r="AA1470" s="127"/>
      <c r="AB1470" s="127"/>
      <c r="AC1470" s="127"/>
      <c r="AD1470" s="127"/>
      <c r="AE1470" s="127"/>
      <c r="AF1470" s="127"/>
      <c r="AG1470" s="127"/>
      <c r="AH1470" s="127"/>
      <c r="AI1470" s="127"/>
      <c r="AJ1470" s="127"/>
      <c r="AK1470" s="127"/>
      <c r="AL1470" s="127"/>
      <c r="AM1470" s="127"/>
      <c r="AN1470" s="127"/>
      <c r="AO1470" s="127"/>
      <c r="AP1470" s="127"/>
      <c r="AR1470" s="113"/>
      <c r="AS1470" s="113"/>
      <c r="AT1470" s="113"/>
    </row>
    <row r="1471" spans="1:46" s="114" customFormat="1" x14ac:dyDescent="0.2">
      <c r="A1471" s="113"/>
      <c r="B1471" s="120"/>
      <c r="C1471" s="120"/>
      <c r="D1471" s="120"/>
      <c r="E1471" s="120"/>
      <c r="F1471" s="120"/>
      <c r="G1471" s="120"/>
      <c r="H1471" s="120"/>
      <c r="I1471" s="120"/>
      <c r="J1471" s="120"/>
      <c r="K1471" s="120"/>
      <c r="L1471" s="120"/>
      <c r="M1471" s="120"/>
      <c r="N1471" s="120"/>
      <c r="O1471" s="120"/>
      <c r="P1471" s="120"/>
      <c r="Q1471" s="120"/>
      <c r="R1471" s="120"/>
      <c r="S1471" s="120"/>
      <c r="T1471" s="120"/>
      <c r="U1471" s="120"/>
      <c r="V1471" s="120"/>
      <c r="W1471" s="120"/>
      <c r="X1471" s="120"/>
      <c r="Y1471" s="127"/>
      <c r="Z1471" s="127"/>
      <c r="AA1471" s="127"/>
      <c r="AB1471" s="127"/>
      <c r="AC1471" s="127"/>
      <c r="AD1471" s="127"/>
      <c r="AE1471" s="127"/>
      <c r="AF1471" s="127"/>
      <c r="AG1471" s="127"/>
      <c r="AH1471" s="127"/>
      <c r="AI1471" s="127"/>
      <c r="AJ1471" s="127"/>
      <c r="AK1471" s="127"/>
      <c r="AL1471" s="127"/>
      <c r="AM1471" s="127"/>
      <c r="AN1471" s="127"/>
      <c r="AO1471" s="127"/>
      <c r="AP1471" s="127"/>
      <c r="AR1471" s="113"/>
      <c r="AS1471" s="113"/>
      <c r="AT1471" s="113"/>
    </row>
    <row r="1472" spans="1:46" s="114" customFormat="1" x14ac:dyDescent="0.2">
      <c r="A1472" s="113"/>
      <c r="B1472" s="120"/>
      <c r="C1472" s="120"/>
      <c r="D1472" s="120"/>
      <c r="E1472" s="120"/>
      <c r="F1472" s="120"/>
      <c r="G1472" s="120"/>
      <c r="H1472" s="120"/>
      <c r="I1472" s="120"/>
      <c r="J1472" s="120"/>
      <c r="K1472" s="120"/>
      <c r="L1472" s="120"/>
      <c r="M1472" s="120"/>
      <c r="N1472" s="120"/>
      <c r="O1472" s="120"/>
      <c r="P1472" s="120"/>
      <c r="Q1472" s="120"/>
      <c r="R1472" s="120"/>
      <c r="S1472" s="120"/>
      <c r="T1472" s="120"/>
      <c r="U1472" s="120"/>
      <c r="V1472" s="120"/>
      <c r="W1472" s="120"/>
      <c r="X1472" s="120"/>
      <c r="Y1472" s="127"/>
      <c r="Z1472" s="127"/>
      <c r="AA1472" s="127"/>
      <c r="AB1472" s="127"/>
      <c r="AC1472" s="127"/>
      <c r="AD1472" s="127"/>
      <c r="AE1472" s="127"/>
      <c r="AF1472" s="127"/>
      <c r="AG1472" s="127"/>
      <c r="AH1472" s="127"/>
      <c r="AI1472" s="127"/>
      <c r="AJ1472" s="127"/>
      <c r="AK1472" s="127"/>
      <c r="AL1472" s="127"/>
      <c r="AM1472" s="127"/>
      <c r="AN1472" s="127"/>
      <c r="AO1472" s="127"/>
      <c r="AP1472" s="127"/>
      <c r="AR1472" s="113"/>
      <c r="AS1472" s="113"/>
      <c r="AT1472" s="113"/>
    </row>
    <row r="1473" spans="1:46" s="114" customFormat="1" x14ac:dyDescent="0.2">
      <c r="A1473" s="113"/>
      <c r="B1473" s="120"/>
      <c r="C1473" s="120"/>
      <c r="D1473" s="120"/>
      <c r="E1473" s="120"/>
      <c r="F1473" s="120"/>
      <c r="G1473" s="120"/>
      <c r="H1473" s="120"/>
      <c r="I1473" s="120"/>
      <c r="J1473" s="120"/>
      <c r="K1473" s="120"/>
      <c r="L1473" s="120"/>
      <c r="M1473" s="120"/>
      <c r="N1473" s="120"/>
      <c r="O1473" s="120"/>
      <c r="P1473" s="120"/>
      <c r="Q1473" s="120"/>
      <c r="R1473" s="120"/>
      <c r="S1473" s="120"/>
      <c r="T1473" s="120"/>
      <c r="U1473" s="120"/>
      <c r="V1473" s="120"/>
      <c r="W1473" s="120"/>
      <c r="X1473" s="120"/>
      <c r="Y1473" s="127"/>
      <c r="Z1473" s="127"/>
      <c r="AA1473" s="127"/>
      <c r="AB1473" s="127"/>
      <c r="AC1473" s="127"/>
      <c r="AD1473" s="127"/>
      <c r="AE1473" s="127"/>
      <c r="AF1473" s="127"/>
      <c r="AG1473" s="127"/>
      <c r="AH1473" s="127"/>
      <c r="AI1473" s="127"/>
      <c r="AJ1473" s="127"/>
      <c r="AK1473" s="127"/>
      <c r="AL1473" s="127"/>
      <c r="AM1473" s="127"/>
      <c r="AN1473" s="127"/>
      <c r="AO1473" s="127"/>
      <c r="AP1473" s="127"/>
      <c r="AR1473" s="113"/>
      <c r="AS1473" s="113"/>
      <c r="AT1473" s="113"/>
    </row>
    <row r="1474" spans="1:46" s="114" customFormat="1" x14ac:dyDescent="0.2">
      <c r="A1474" s="113"/>
      <c r="B1474" s="120"/>
      <c r="C1474" s="120"/>
      <c r="D1474" s="120"/>
      <c r="E1474" s="120"/>
      <c r="F1474" s="120"/>
      <c r="G1474" s="120"/>
      <c r="H1474" s="120"/>
      <c r="I1474" s="120"/>
      <c r="J1474" s="120"/>
      <c r="K1474" s="120"/>
      <c r="L1474" s="120"/>
      <c r="M1474" s="120"/>
      <c r="N1474" s="120"/>
      <c r="O1474" s="120"/>
      <c r="P1474" s="120"/>
      <c r="Q1474" s="120"/>
      <c r="R1474" s="120"/>
      <c r="S1474" s="120"/>
      <c r="T1474" s="120"/>
      <c r="U1474" s="120"/>
      <c r="V1474" s="120"/>
      <c r="W1474" s="120"/>
      <c r="X1474" s="120"/>
      <c r="Y1474" s="127"/>
      <c r="Z1474" s="127"/>
      <c r="AA1474" s="127"/>
      <c r="AB1474" s="127"/>
      <c r="AC1474" s="127"/>
      <c r="AD1474" s="127"/>
      <c r="AE1474" s="127"/>
      <c r="AF1474" s="127"/>
      <c r="AG1474" s="127"/>
      <c r="AH1474" s="127"/>
      <c r="AI1474" s="127"/>
      <c r="AJ1474" s="127"/>
      <c r="AK1474" s="127"/>
      <c r="AL1474" s="127"/>
      <c r="AM1474" s="127"/>
      <c r="AN1474" s="127"/>
      <c r="AO1474" s="127"/>
      <c r="AP1474" s="127"/>
      <c r="AR1474" s="113"/>
      <c r="AS1474" s="113"/>
      <c r="AT1474" s="113"/>
    </row>
    <row r="1475" spans="1:46" s="114" customFormat="1" x14ac:dyDescent="0.2">
      <c r="A1475" s="113"/>
      <c r="B1475" s="120"/>
      <c r="C1475" s="120"/>
      <c r="D1475" s="120"/>
      <c r="E1475" s="120"/>
      <c r="F1475" s="120"/>
      <c r="G1475" s="120"/>
      <c r="H1475" s="120"/>
      <c r="I1475" s="120"/>
      <c r="J1475" s="120"/>
      <c r="K1475" s="120"/>
      <c r="L1475" s="120"/>
      <c r="M1475" s="120"/>
      <c r="N1475" s="120"/>
      <c r="O1475" s="120"/>
      <c r="P1475" s="120"/>
      <c r="Q1475" s="120"/>
      <c r="R1475" s="120"/>
      <c r="S1475" s="120"/>
      <c r="T1475" s="120"/>
      <c r="U1475" s="120"/>
      <c r="V1475" s="120"/>
      <c r="W1475" s="120"/>
      <c r="X1475" s="120"/>
      <c r="Y1475" s="127"/>
      <c r="Z1475" s="127"/>
      <c r="AA1475" s="127"/>
      <c r="AB1475" s="127"/>
      <c r="AC1475" s="127"/>
      <c r="AD1475" s="127"/>
      <c r="AE1475" s="127"/>
      <c r="AF1475" s="127"/>
      <c r="AG1475" s="127"/>
      <c r="AH1475" s="127"/>
      <c r="AI1475" s="127"/>
      <c r="AJ1475" s="127"/>
      <c r="AK1475" s="127"/>
      <c r="AL1475" s="127"/>
      <c r="AM1475" s="127"/>
      <c r="AN1475" s="127"/>
      <c r="AO1475" s="127"/>
      <c r="AP1475" s="127"/>
      <c r="AR1475" s="113"/>
      <c r="AS1475" s="113"/>
      <c r="AT1475" s="113"/>
    </row>
    <row r="1476" spans="1:46" s="114" customFormat="1" x14ac:dyDescent="0.2">
      <c r="A1476" s="113"/>
      <c r="B1476" s="120"/>
      <c r="C1476" s="120"/>
      <c r="D1476" s="120"/>
      <c r="E1476" s="120"/>
      <c r="F1476" s="120"/>
      <c r="G1476" s="120"/>
      <c r="H1476" s="120"/>
      <c r="I1476" s="120"/>
      <c r="J1476" s="120"/>
      <c r="K1476" s="120"/>
      <c r="L1476" s="120"/>
      <c r="M1476" s="120"/>
      <c r="N1476" s="120"/>
      <c r="O1476" s="120"/>
      <c r="P1476" s="120"/>
      <c r="Q1476" s="120"/>
      <c r="R1476" s="120"/>
      <c r="S1476" s="120"/>
      <c r="T1476" s="120"/>
      <c r="U1476" s="120"/>
      <c r="V1476" s="120"/>
      <c r="W1476" s="120"/>
      <c r="X1476" s="120"/>
      <c r="Y1476" s="127"/>
      <c r="Z1476" s="127"/>
      <c r="AA1476" s="127"/>
      <c r="AB1476" s="127"/>
      <c r="AC1476" s="127"/>
      <c r="AD1476" s="127"/>
      <c r="AE1476" s="127"/>
      <c r="AF1476" s="127"/>
      <c r="AG1476" s="127"/>
      <c r="AH1476" s="127"/>
      <c r="AI1476" s="127"/>
      <c r="AJ1476" s="127"/>
      <c r="AK1476" s="127"/>
      <c r="AL1476" s="127"/>
      <c r="AM1476" s="127"/>
      <c r="AN1476" s="127"/>
      <c r="AO1476" s="127"/>
      <c r="AP1476" s="127"/>
      <c r="AR1476" s="113"/>
      <c r="AS1476" s="113"/>
      <c r="AT1476" s="113"/>
    </row>
    <row r="1477" spans="1:46" s="114" customFormat="1" x14ac:dyDescent="0.2">
      <c r="A1477" s="113"/>
      <c r="B1477" s="120"/>
      <c r="C1477" s="120"/>
      <c r="D1477" s="120"/>
      <c r="E1477" s="120"/>
      <c r="F1477" s="120"/>
      <c r="G1477" s="120"/>
      <c r="H1477" s="120"/>
      <c r="I1477" s="120"/>
      <c r="J1477" s="120"/>
      <c r="K1477" s="120"/>
      <c r="L1477" s="120"/>
      <c r="M1477" s="120"/>
      <c r="N1477" s="120"/>
      <c r="O1477" s="120"/>
      <c r="P1477" s="120"/>
      <c r="Q1477" s="120"/>
      <c r="R1477" s="120"/>
      <c r="S1477" s="120"/>
      <c r="T1477" s="120"/>
      <c r="U1477" s="120"/>
      <c r="V1477" s="120"/>
      <c r="W1477" s="120"/>
      <c r="X1477" s="120"/>
      <c r="Y1477" s="127"/>
      <c r="Z1477" s="127"/>
      <c r="AA1477" s="127"/>
      <c r="AB1477" s="127"/>
      <c r="AC1477" s="127"/>
      <c r="AD1477" s="127"/>
      <c r="AE1477" s="127"/>
      <c r="AF1477" s="127"/>
      <c r="AG1477" s="127"/>
      <c r="AH1477" s="127"/>
      <c r="AI1477" s="127"/>
      <c r="AJ1477" s="127"/>
      <c r="AK1477" s="127"/>
      <c r="AL1477" s="127"/>
      <c r="AM1477" s="127"/>
      <c r="AN1477" s="127"/>
      <c r="AO1477" s="127"/>
      <c r="AP1477" s="127"/>
      <c r="AR1477" s="113"/>
      <c r="AS1477" s="113"/>
      <c r="AT1477" s="113"/>
    </row>
    <row r="1478" spans="1:46" s="114" customFormat="1" x14ac:dyDescent="0.2">
      <c r="A1478" s="113"/>
      <c r="B1478" s="120"/>
      <c r="C1478" s="120"/>
      <c r="D1478" s="120"/>
      <c r="E1478" s="120"/>
      <c r="F1478" s="120"/>
      <c r="G1478" s="120"/>
      <c r="H1478" s="120"/>
      <c r="I1478" s="120"/>
      <c r="J1478" s="120"/>
      <c r="K1478" s="120"/>
      <c r="L1478" s="120"/>
      <c r="M1478" s="120"/>
      <c r="N1478" s="120"/>
      <c r="O1478" s="120"/>
      <c r="P1478" s="120"/>
      <c r="Q1478" s="120"/>
      <c r="R1478" s="120"/>
      <c r="S1478" s="120"/>
      <c r="T1478" s="120"/>
      <c r="U1478" s="120"/>
      <c r="V1478" s="120"/>
      <c r="W1478" s="120"/>
      <c r="X1478" s="120"/>
      <c r="Y1478" s="127"/>
      <c r="Z1478" s="127"/>
      <c r="AA1478" s="127"/>
      <c r="AB1478" s="127"/>
      <c r="AC1478" s="127"/>
      <c r="AD1478" s="127"/>
      <c r="AE1478" s="127"/>
      <c r="AF1478" s="127"/>
      <c r="AG1478" s="127"/>
      <c r="AH1478" s="127"/>
      <c r="AI1478" s="127"/>
      <c r="AJ1478" s="127"/>
      <c r="AK1478" s="127"/>
      <c r="AL1478" s="127"/>
      <c r="AM1478" s="127"/>
      <c r="AN1478" s="127"/>
      <c r="AO1478" s="127"/>
      <c r="AP1478" s="127"/>
      <c r="AR1478" s="113"/>
      <c r="AS1478" s="113"/>
      <c r="AT1478" s="113"/>
    </row>
    <row r="1479" spans="1:46" s="114" customFormat="1" x14ac:dyDescent="0.2">
      <c r="A1479" s="113"/>
      <c r="B1479" s="120"/>
      <c r="C1479" s="120"/>
      <c r="D1479" s="120"/>
      <c r="E1479" s="120"/>
      <c r="F1479" s="120"/>
      <c r="G1479" s="120"/>
      <c r="H1479" s="120"/>
      <c r="I1479" s="120"/>
      <c r="J1479" s="120"/>
      <c r="K1479" s="120"/>
      <c r="L1479" s="120"/>
      <c r="M1479" s="120"/>
      <c r="N1479" s="120"/>
      <c r="O1479" s="120"/>
      <c r="P1479" s="120"/>
      <c r="Q1479" s="120"/>
      <c r="R1479" s="120"/>
      <c r="S1479" s="120"/>
      <c r="T1479" s="120"/>
      <c r="U1479" s="120"/>
      <c r="V1479" s="120"/>
      <c r="W1479" s="120"/>
      <c r="X1479" s="120"/>
      <c r="Y1479" s="127"/>
      <c r="Z1479" s="127"/>
      <c r="AA1479" s="127"/>
      <c r="AB1479" s="127"/>
      <c r="AC1479" s="127"/>
      <c r="AD1479" s="127"/>
      <c r="AE1479" s="127"/>
      <c r="AF1479" s="127"/>
      <c r="AG1479" s="127"/>
      <c r="AH1479" s="127"/>
      <c r="AI1479" s="127"/>
      <c r="AJ1479" s="127"/>
      <c r="AK1479" s="127"/>
      <c r="AL1479" s="127"/>
      <c r="AM1479" s="127"/>
      <c r="AN1479" s="127"/>
      <c r="AO1479" s="127"/>
      <c r="AP1479" s="127"/>
      <c r="AR1479" s="113"/>
      <c r="AS1479" s="113"/>
      <c r="AT1479" s="113"/>
    </row>
    <row r="1480" spans="1:46" s="114" customFormat="1" x14ac:dyDescent="0.2">
      <c r="A1480" s="113"/>
      <c r="B1480" s="120"/>
      <c r="C1480" s="120"/>
      <c r="D1480" s="120"/>
      <c r="E1480" s="120"/>
      <c r="F1480" s="120"/>
      <c r="G1480" s="120"/>
      <c r="H1480" s="120"/>
      <c r="I1480" s="120"/>
      <c r="J1480" s="120"/>
      <c r="K1480" s="120"/>
      <c r="L1480" s="120"/>
      <c r="M1480" s="120"/>
      <c r="N1480" s="120"/>
      <c r="O1480" s="120"/>
      <c r="P1480" s="120"/>
      <c r="Q1480" s="120"/>
      <c r="R1480" s="120"/>
      <c r="S1480" s="120"/>
      <c r="T1480" s="120"/>
      <c r="U1480" s="120"/>
      <c r="V1480" s="120"/>
      <c r="W1480" s="120"/>
      <c r="X1480" s="120"/>
      <c r="Y1480" s="127"/>
      <c r="Z1480" s="127"/>
      <c r="AA1480" s="127"/>
      <c r="AB1480" s="127"/>
      <c r="AC1480" s="127"/>
      <c r="AD1480" s="127"/>
      <c r="AE1480" s="127"/>
      <c r="AF1480" s="127"/>
      <c r="AG1480" s="127"/>
      <c r="AH1480" s="127"/>
      <c r="AI1480" s="127"/>
      <c r="AJ1480" s="127"/>
      <c r="AK1480" s="127"/>
      <c r="AL1480" s="127"/>
      <c r="AM1480" s="127"/>
      <c r="AN1480" s="127"/>
      <c r="AO1480" s="127"/>
      <c r="AP1480" s="127"/>
      <c r="AR1480" s="113"/>
      <c r="AS1480" s="113"/>
      <c r="AT1480" s="113"/>
    </row>
    <row r="1481" spans="1:46" s="114" customFormat="1" x14ac:dyDescent="0.2">
      <c r="A1481" s="113"/>
      <c r="B1481" s="120"/>
      <c r="C1481" s="120"/>
      <c r="D1481" s="120"/>
      <c r="E1481" s="120"/>
      <c r="F1481" s="120"/>
      <c r="G1481" s="120"/>
      <c r="H1481" s="120"/>
      <c r="I1481" s="120"/>
      <c r="J1481" s="120"/>
      <c r="K1481" s="120"/>
      <c r="L1481" s="120"/>
      <c r="M1481" s="120"/>
      <c r="N1481" s="120"/>
      <c r="O1481" s="120"/>
      <c r="P1481" s="120"/>
      <c r="Q1481" s="120"/>
      <c r="R1481" s="120"/>
      <c r="S1481" s="120"/>
      <c r="T1481" s="120"/>
      <c r="U1481" s="120"/>
      <c r="V1481" s="120"/>
      <c r="W1481" s="120"/>
      <c r="X1481" s="120"/>
      <c r="Y1481" s="127"/>
      <c r="Z1481" s="127"/>
      <c r="AA1481" s="127"/>
      <c r="AB1481" s="127"/>
      <c r="AC1481" s="127"/>
      <c r="AD1481" s="127"/>
      <c r="AE1481" s="127"/>
      <c r="AF1481" s="127"/>
      <c r="AG1481" s="127"/>
      <c r="AH1481" s="127"/>
      <c r="AI1481" s="127"/>
      <c r="AJ1481" s="127"/>
      <c r="AK1481" s="127"/>
      <c r="AL1481" s="127"/>
      <c r="AM1481" s="127"/>
      <c r="AN1481" s="127"/>
      <c r="AO1481" s="127"/>
      <c r="AP1481" s="127"/>
      <c r="AR1481" s="113"/>
      <c r="AS1481" s="113"/>
      <c r="AT1481" s="113"/>
    </row>
    <row r="1482" spans="1:46" s="114" customFormat="1" x14ac:dyDescent="0.2">
      <c r="A1482" s="113"/>
      <c r="B1482" s="120"/>
      <c r="C1482" s="120"/>
      <c r="D1482" s="120"/>
      <c r="E1482" s="120"/>
      <c r="F1482" s="120"/>
      <c r="G1482" s="120"/>
      <c r="H1482" s="120"/>
      <c r="I1482" s="120"/>
      <c r="J1482" s="120"/>
      <c r="K1482" s="120"/>
      <c r="L1482" s="120"/>
      <c r="M1482" s="120"/>
      <c r="N1482" s="120"/>
      <c r="O1482" s="120"/>
      <c r="P1482" s="120"/>
      <c r="Q1482" s="120"/>
      <c r="R1482" s="120"/>
      <c r="S1482" s="120"/>
      <c r="T1482" s="120"/>
      <c r="U1482" s="120"/>
      <c r="V1482" s="120"/>
      <c r="W1482" s="120"/>
      <c r="X1482" s="120"/>
      <c r="Y1482" s="127"/>
      <c r="Z1482" s="127"/>
      <c r="AA1482" s="127"/>
      <c r="AB1482" s="127"/>
      <c r="AC1482" s="127"/>
      <c r="AD1482" s="127"/>
      <c r="AE1482" s="127"/>
      <c r="AF1482" s="127"/>
      <c r="AG1482" s="127"/>
      <c r="AH1482" s="127"/>
      <c r="AI1482" s="127"/>
      <c r="AJ1482" s="127"/>
      <c r="AK1482" s="127"/>
      <c r="AL1482" s="127"/>
      <c r="AM1482" s="127"/>
      <c r="AN1482" s="127"/>
      <c r="AO1482" s="127"/>
      <c r="AP1482" s="127"/>
      <c r="AR1482" s="113"/>
      <c r="AS1482" s="113"/>
      <c r="AT1482" s="113"/>
    </row>
    <row r="1483" spans="1:46" s="114" customFormat="1" x14ac:dyDescent="0.2">
      <c r="A1483" s="113"/>
      <c r="B1483" s="120"/>
      <c r="C1483" s="120"/>
      <c r="D1483" s="120"/>
      <c r="E1483" s="120"/>
      <c r="F1483" s="120"/>
      <c r="G1483" s="120"/>
      <c r="H1483" s="120"/>
      <c r="I1483" s="120"/>
      <c r="J1483" s="120"/>
      <c r="K1483" s="120"/>
      <c r="L1483" s="120"/>
      <c r="M1483" s="120"/>
      <c r="N1483" s="120"/>
      <c r="O1483" s="120"/>
      <c r="P1483" s="120"/>
      <c r="Q1483" s="120"/>
      <c r="R1483" s="120"/>
      <c r="S1483" s="120"/>
      <c r="T1483" s="120"/>
      <c r="U1483" s="120"/>
      <c r="V1483" s="120"/>
      <c r="W1483" s="120"/>
      <c r="X1483" s="120"/>
      <c r="Y1483" s="127"/>
      <c r="Z1483" s="127"/>
      <c r="AA1483" s="127"/>
      <c r="AB1483" s="127"/>
      <c r="AC1483" s="127"/>
      <c r="AD1483" s="127"/>
      <c r="AE1483" s="127"/>
      <c r="AF1483" s="127"/>
      <c r="AG1483" s="127"/>
      <c r="AH1483" s="127"/>
      <c r="AI1483" s="127"/>
      <c r="AJ1483" s="127"/>
      <c r="AK1483" s="127"/>
      <c r="AL1483" s="127"/>
      <c r="AM1483" s="127"/>
      <c r="AN1483" s="127"/>
      <c r="AO1483" s="127"/>
      <c r="AP1483" s="127"/>
      <c r="AR1483" s="113"/>
      <c r="AS1483" s="113"/>
      <c r="AT1483" s="113"/>
    </row>
    <row r="1484" spans="1:46" s="114" customFormat="1" x14ac:dyDescent="0.2">
      <c r="A1484" s="113"/>
      <c r="B1484" s="120"/>
      <c r="C1484" s="120"/>
      <c r="D1484" s="120"/>
      <c r="E1484" s="120"/>
      <c r="F1484" s="120"/>
      <c r="G1484" s="120"/>
      <c r="H1484" s="120"/>
      <c r="I1484" s="120"/>
      <c r="J1484" s="120"/>
      <c r="K1484" s="120"/>
      <c r="L1484" s="120"/>
      <c r="M1484" s="120"/>
      <c r="N1484" s="120"/>
      <c r="O1484" s="120"/>
      <c r="P1484" s="120"/>
      <c r="Q1484" s="120"/>
      <c r="R1484" s="120"/>
      <c r="S1484" s="120"/>
      <c r="T1484" s="120"/>
      <c r="U1484" s="120"/>
      <c r="V1484" s="120"/>
      <c r="W1484" s="120"/>
      <c r="X1484" s="120"/>
      <c r="Y1484" s="127"/>
      <c r="Z1484" s="127"/>
      <c r="AA1484" s="127"/>
      <c r="AB1484" s="127"/>
      <c r="AC1484" s="127"/>
      <c r="AD1484" s="127"/>
      <c r="AE1484" s="127"/>
      <c r="AF1484" s="127"/>
      <c r="AG1484" s="127"/>
      <c r="AH1484" s="127"/>
      <c r="AI1484" s="127"/>
      <c r="AJ1484" s="127"/>
      <c r="AK1484" s="127"/>
      <c r="AL1484" s="127"/>
      <c r="AM1484" s="127"/>
      <c r="AN1484" s="127"/>
      <c r="AO1484" s="127"/>
      <c r="AP1484" s="127"/>
      <c r="AR1484" s="113"/>
      <c r="AS1484" s="113"/>
      <c r="AT1484" s="113"/>
    </row>
    <row r="1485" spans="1:46" s="114" customFormat="1" x14ac:dyDescent="0.2">
      <c r="A1485" s="113"/>
      <c r="B1485" s="120"/>
      <c r="C1485" s="120"/>
      <c r="D1485" s="120"/>
      <c r="E1485" s="120"/>
      <c r="F1485" s="120"/>
      <c r="G1485" s="120"/>
      <c r="H1485" s="120"/>
      <c r="I1485" s="120"/>
      <c r="J1485" s="120"/>
      <c r="K1485" s="120"/>
      <c r="L1485" s="120"/>
      <c r="M1485" s="120"/>
      <c r="N1485" s="120"/>
      <c r="O1485" s="120"/>
      <c r="P1485" s="120"/>
      <c r="Q1485" s="120"/>
      <c r="R1485" s="120"/>
      <c r="S1485" s="120"/>
      <c r="T1485" s="120"/>
      <c r="U1485" s="120"/>
      <c r="V1485" s="120"/>
      <c r="W1485" s="120"/>
      <c r="X1485" s="120"/>
      <c r="Y1485" s="127"/>
      <c r="Z1485" s="127"/>
      <c r="AA1485" s="127"/>
      <c r="AB1485" s="127"/>
      <c r="AC1485" s="127"/>
      <c r="AD1485" s="127"/>
      <c r="AE1485" s="127"/>
      <c r="AF1485" s="127"/>
      <c r="AG1485" s="127"/>
      <c r="AH1485" s="127"/>
      <c r="AI1485" s="127"/>
      <c r="AJ1485" s="127"/>
      <c r="AK1485" s="127"/>
      <c r="AL1485" s="127"/>
      <c r="AM1485" s="127"/>
      <c r="AN1485" s="127"/>
      <c r="AO1485" s="127"/>
      <c r="AP1485" s="127"/>
      <c r="AR1485" s="113"/>
      <c r="AS1485" s="113"/>
      <c r="AT1485" s="113"/>
    </row>
    <row r="1486" spans="1:46" s="114" customFormat="1" x14ac:dyDescent="0.2">
      <c r="A1486" s="113"/>
      <c r="B1486" s="120"/>
      <c r="C1486" s="120"/>
      <c r="D1486" s="120"/>
      <c r="E1486" s="120"/>
      <c r="F1486" s="120"/>
      <c r="G1486" s="120"/>
      <c r="H1486" s="120"/>
      <c r="I1486" s="120"/>
      <c r="J1486" s="120"/>
      <c r="K1486" s="120"/>
      <c r="L1486" s="120"/>
      <c r="M1486" s="120"/>
      <c r="N1486" s="120"/>
      <c r="O1486" s="120"/>
      <c r="P1486" s="120"/>
      <c r="Q1486" s="120"/>
      <c r="R1486" s="120"/>
      <c r="S1486" s="120"/>
      <c r="T1486" s="120"/>
      <c r="U1486" s="120"/>
      <c r="V1486" s="120"/>
      <c r="W1486" s="120"/>
      <c r="X1486" s="120"/>
      <c r="Y1486" s="127"/>
      <c r="Z1486" s="127"/>
      <c r="AA1486" s="127"/>
      <c r="AB1486" s="127"/>
      <c r="AC1486" s="127"/>
      <c r="AD1486" s="127"/>
      <c r="AE1486" s="127"/>
      <c r="AF1486" s="127"/>
      <c r="AG1486" s="127"/>
      <c r="AH1486" s="127"/>
      <c r="AI1486" s="127"/>
      <c r="AJ1486" s="127"/>
      <c r="AK1486" s="127"/>
      <c r="AL1486" s="127"/>
      <c r="AM1486" s="127"/>
      <c r="AN1486" s="127"/>
      <c r="AO1486" s="127"/>
      <c r="AP1486" s="127"/>
      <c r="AR1486" s="113"/>
      <c r="AS1486" s="113"/>
      <c r="AT1486" s="113"/>
    </row>
    <row r="1487" spans="1:46" s="114" customFormat="1" x14ac:dyDescent="0.2">
      <c r="A1487" s="113"/>
      <c r="B1487" s="120"/>
      <c r="C1487" s="120"/>
      <c r="D1487" s="120"/>
      <c r="E1487" s="120"/>
      <c r="F1487" s="120"/>
      <c r="G1487" s="120"/>
      <c r="H1487" s="120"/>
      <c r="I1487" s="120"/>
      <c r="J1487" s="120"/>
      <c r="K1487" s="120"/>
      <c r="L1487" s="120"/>
      <c r="M1487" s="120"/>
      <c r="N1487" s="120"/>
      <c r="O1487" s="120"/>
      <c r="P1487" s="120"/>
      <c r="Q1487" s="120"/>
      <c r="R1487" s="120"/>
      <c r="S1487" s="120"/>
      <c r="T1487" s="120"/>
      <c r="U1487" s="120"/>
      <c r="V1487" s="120"/>
      <c r="W1487" s="120"/>
      <c r="X1487" s="120"/>
      <c r="Y1487" s="127"/>
      <c r="Z1487" s="127"/>
      <c r="AA1487" s="127"/>
      <c r="AB1487" s="127"/>
      <c r="AC1487" s="127"/>
      <c r="AD1487" s="127"/>
      <c r="AE1487" s="127"/>
      <c r="AF1487" s="127"/>
      <c r="AG1487" s="127"/>
      <c r="AH1487" s="127"/>
      <c r="AI1487" s="127"/>
      <c r="AJ1487" s="127"/>
      <c r="AK1487" s="127"/>
      <c r="AL1487" s="127"/>
      <c r="AM1487" s="127"/>
      <c r="AN1487" s="127"/>
      <c r="AO1487" s="127"/>
      <c r="AP1487" s="127"/>
      <c r="AR1487" s="113"/>
      <c r="AS1487" s="113"/>
      <c r="AT1487" s="113"/>
    </row>
    <row r="1488" spans="1:46" s="114" customFormat="1" x14ac:dyDescent="0.2">
      <c r="A1488" s="113"/>
      <c r="B1488" s="120"/>
      <c r="C1488" s="120"/>
      <c r="D1488" s="120"/>
      <c r="E1488" s="120"/>
      <c r="F1488" s="120"/>
      <c r="G1488" s="120"/>
      <c r="H1488" s="120"/>
      <c r="I1488" s="120"/>
      <c r="J1488" s="120"/>
      <c r="K1488" s="120"/>
      <c r="L1488" s="120"/>
      <c r="M1488" s="120"/>
      <c r="N1488" s="120"/>
      <c r="O1488" s="120"/>
      <c r="P1488" s="120"/>
      <c r="Q1488" s="120"/>
      <c r="R1488" s="120"/>
      <c r="S1488" s="120"/>
      <c r="T1488" s="120"/>
      <c r="U1488" s="120"/>
      <c r="V1488" s="120"/>
      <c r="W1488" s="120"/>
      <c r="X1488" s="120"/>
      <c r="Y1488" s="127"/>
      <c r="Z1488" s="127"/>
      <c r="AA1488" s="127"/>
      <c r="AB1488" s="127"/>
      <c r="AC1488" s="127"/>
      <c r="AD1488" s="127"/>
      <c r="AE1488" s="127"/>
      <c r="AF1488" s="127"/>
      <c r="AG1488" s="127"/>
      <c r="AH1488" s="127"/>
      <c r="AI1488" s="127"/>
      <c r="AJ1488" s="127"/>
      <c r="AK1488" s="127"/>
      <c r="AL1488" s="127"/>
      <c r="AM1488" s="127"/>
      <c r="AN1488" s="127"/>
      <c r="AO1488" s="127"/>
      <c r="AP1488" s="127"/>
      <c r="AR1488" s="113"/>
      <c r="AS1488" s="113"/>
      <c r="AT1488" s="113"/>
    </row>
    <row r="1489" spans="1:46" s="114" customFormat="1" x14ac:dyDescent="0.2">
      <c r="A1489" s="113"/>
      <c r="B1489" s="120"/>
      <c r="C1489" s="120"/>
      <c r="D1489" s="120"/>
      <c r="E1489" s="120"/>
      <c r="F1489" s="120"/>
      <c r="G1489" s="120"/>
      <c r="H1489" s="120"/>
      <c r="I1489" s="120"/>
      <c r="J1489" s="120"/>
      <c r="K1489" s="120"/>
      <c r="L1489" s="120"/>
      <c r="M1489" s="120"/>
      <c r="N1489" s="120"/>
      <c r="O1489" s="120"/>
      <c r="P1489" s="120"/>
      <c r="Q1489" s="120"/>
      <c r="R1489" s="120"/>
      <c r="S1489" s="120"/>
      <c r="T1489" s="120"/>
      <c r="U1489" s="120"/>
      <c r="V1489" s="120"/>
      <c r="W1489" s="120"/>
      <c r="X1489" s="120"/>
      <c r="Y1489" s="127"/>
      <c r="Z1489" s="127"/>
      <c r="AA1489" s="127"/>
      <c r="AB1489" s="127"/>
      <c r="AC1489" s="127"/>
      <c r="AD1489" s="127"/>
      <c r="AE1489" s="127"/>
      <c r="AF1489" s="127"/>
      <c r="AG1489" s="127"/>
      <c r="AH1489" s="127"/>
      <c r="AI1489" s="127"/>
      <c r="AJ1489" s="127"/>
      <c r="AK1489" s="127"/>
      <c r="AL1489" s="127"/>
      <c r="AM1489" s="127"/>
      <c r="AN1489" s="127"/>
      <c r="AO1489" s="127"/>
      <c r="AP1489" s="127"/>
      <c r="AR1489" s="113"/>
      <c r="AS1489" s="113"/>
      <c r="AT1489" s="113"/>
    </row>
    <row r="1490" spans="1:46" s="114" customFormat="1" x14ac:dyDescent="0.2">
      <c r="A1490" s="113"/>
      <c r="B1490" s="120"/>
      <c r="C1490" s="120"/>
      <c r="D1490" s="120"/>
      <c r="E1490" s="120"/>
      <c r="F1490" s="120"/>
      <c r="G1490" s="120"/>
      <c r="H1490" s="120"/>
      <c r="I1490" s="120"/>
      <c r="J1490" s="120"/>
      <c r="K1490" s="120"/>
      <c r="L1490" s="120"/>
      <c r="M1490" s="120"/>
      <c r="N1490" s="120"/>
      <c r="O1490" s="120"/>
      <c r="P1490" s="120"/>
      <c r="Q1490" s="120"/>
      <c r="R1490" s="120"/>
      <c r="S1490" s="120"/>
      <c r="T1490" s="120"/>
      <c r="U1490" s="120"/>
      <c r="V1490" s="120"/>
      <c r="W1490" s="120"/>
      <c r="X1490" s="120"/>
      <c r="Y1490" s="127"/>
      <c r="Z1490" s="127"/>
      <c r="AA1490" s="127"/>
      <c r="AB1490" s="127"/>
      <c r="AC1490" s="127"/>
      <c r="AD1490" s="127"/>
      <c r="AE1490" s="127"/>
      <c r="AF1490" s="127"/>
      <c r="AG1490" s="127"/>
      <c r="AH1490" s="127"/>
      <c r="AI1490" s="127"/>
      <c r="AJ1490" s="127"/>
      <c r="AK1490" s="127"/>
      <c r="AL1490" s="127"/>
      <c r="AM1490" s="127"/>
      <c r="AN1490" s="127"/>
      <c r="AO1490" s="127"/>
      <c r="AP1490" s="127"/>
      <c r="AR1490" s="113"/>
      <c r="AS1490" s="113"/>
      <c r="AT1490" s="113"/>
    </row>
    <row r="1491" spans="1:46" s="114" customFormat="1" x14ac:dyDescent="0.2">
      <c r="A1491" s="113"/>
      <c r="B1491" s="120"/>
      <c r="C1491" s="120"/>
      <c r="D1491" s="120"/>
      <c r="E1491" s="120"/>
      <c r="F1491" s="120"/>
      <c r="G1491" s="120"/>
      <c r="H1491" s="120"/>
      <c r="I1491" s="120"/>
      <c r="J1491" s="120"/>
      <c r="K1491" s="120"/>
      <c r="L1491" s="120"/>
      <c r="M1491" s="120"/>
      <c r="N1491" s="120"/>
      <c r="O1491" s="120"/>
      <c r="P1491" s="120"/>
      <c r="Q1491" s="120"/>
      <c r="R1491" s="120"/>
      <c r="S1491" s="120"/>
      <c r="T1491" s="120"/>
      <c r="U1491" s="120"/>
      <c r="V1491" s="120"/>
      <c r="W1491" s="120"/>
      <c r="X1491" s="120"/>
      <c r="Y1491" s="127"/>
      <c r="Z1491" s="127"/>
      <c r="AA1491" s="127"/>
      <c r="AB1491" s="127"/>
      <c r="AC1491" s="127"/>
      <c r="AD1491" s="127"/>
      <c r="AE1491" s="127"/>
      <c r="AF1491" s="127"/>
      <c r="AG1491" s="127"/>
      <c r="AH1491" s="127"/>
      <c r="AI1491" s="127"/>
      <c r="AJ1491" s="127"/>
      <c r="AK1491" s="127"/>
      <c r="AL1491" s="127"/>
      <c r="AM1491" s="127"/>
      <c r="AN1491" s="127"/>
      <c r="AO1491" s="127"/>
      <c r="AP1491" s="127"/>
      <c r="AR1491" s="113"/>
      <c r="AS1491" s="113"/>
      <c r="AT1491" s="113"/>
    </row>
    <row r="1492" spans="1:46" s="114" customFormat="1" x14ac:dyDescent="0.2">
      <c r="A1492" s="113"/>
      <c r="B1492" s="120"/>
      <c r="C1492" s="120"/>
      <c r="D1492" s="120"/>
      <c r="E1492" s="120"/>
      <c r="F1492" s="120"/>
      <c r="G1492" s="120"/>
      <c r="H1492" s="120"/>
      <c r="I1492" s="120"/>
      <c r="J1492" s="120"/>
      <c r="K1492" s="120"/>
      <c r="L1492" s="120"/>
      <c r="M1492" s="120"/>
      <c r="N1492" s="120"/>
      <c r="O1492" s="120"/>
      <c r="P1492" s="120"/>
      <c r="Q1492" s="120"/>
      <c r="R1492" s="120"/>
      <c r="S1492" s="120"/>
      <c r="T1492" s="120"/>
      <c r="U1492" s="120"/>
      <c r="V1492" s="120"/>
      <c r="W1492" s="120"/>
      <c r="X1492" s="120"/>
      <c r="Y1492" s="127"/>
      <c r="Z1492" s="127"/>
      <c r="AA1492" s="127"/>
      <c r="AB1492" s="127"/>
      <c r="AC1492" s="127"/>
      <c r="AD1492" s="127"/>
      <c r="AE1492" s="127"/>
      <c r="AF1492" s="127"/>
      <c r="AG1492" s="127"/>
      <c r="AH1492" s="127"/>
      <c r="AI1492" s="127"/>
      <c r="AJ1492" s="127"/>
      <c r="AK1492" s="127"/>
      <c r="AL1492" s="127"/>
      <c r="AM1492" s="127"/>
      <c r="AN1492" s="127"/>
      <c r="AO1492" s="127"/>
      <c r="AP1492" s="127"/>
      <c r="AR1492" s="113"/>
      <c r="AS1492" s="113"/>
      <c r="AT1492" s="113"/>
    </row>
    <row r="1493" spans="1:46" s="114" customFormat="1" x14ac:dyDescent="0.2">
      <c r="A1493" s="113"/>
      <c r="B1493" s="120"/>
      <c r="C1493" s="120"/>
      <c r="D1493" s="120"/>
      <c r="E1493" s="120"/>
      <c r="F1493" s="120"/>
      <c r="G1493" s="120"/>
      <c r="H1493" s="120"/>
      <c r="I1493" s="120"/>
      <c r="J1493" s="120"/>
      <c r="K1493" s="120"/>
      <c r="L1493" s="120"/>
      <c r="M1493" s="120"/>
      <c r="N1493" s="120"/>
      <c r="O1493" s="120"/>
      <c r="P1493" s="120"/>
      <c r="Q1493" s="120"/>
      <c r="R1493" s="120"/>
      <c r="S1493" s="120"/>
      <c r="T1493" s="120"/>
      <c r="U1493" s="120"/>
      <c r="V1493" s="120"/>
      <c r="W1493" s="120"/>
      <c r="X1493" s="120"/>
      <c r="Y1493" s="127"/>
      <c r="Z1493" s="127"/>
      <c r="AA1493" s="127"/>
      <c r="AB1493" s="127"/>
      <c r="AC1493" s="127"/>
      <c r="AD1493" s="127"/>
      <c r="AE1493" s="127"/>
      <c r="AF1493" s="127"/>
      <c r="AG1493" s="127"/>
      <c r="AH1493" s="127"/>
      <c r="AI1493" s="127"/>
      <c r="AJ1493" s="127"/>
      <c r="AK1493" s="127"/>
      <c r="AL1493" s="127"/>
      <c r="AM1493" s="127"/>
      <c r="AN1493" s="127"/>
      <c r="AO1493" s="127"/>
      <c r="AP1493" s="127"/>
      <c r="AR1493" s="113"/>
      <c r="AS1493" s="113"/>
      <c r="AT1493" s="113"/>
    </row>
    <row r="1494" spans="1:46" s="114" customFormat="1" x14ac:dyDescent="0.2">
      <c r="A1494" s="113"/>
      <c r="B1494" s="120"/>
      <c r="C1494" s="120"/>
      <c r="D1494" s="120"/>
      <c r="E1494" s="120"/>
      <c r="F1494" s="120"/>
      <c r="G1494" s="120"/>
      <c r="H1494" s="120"/>
      <c r="I1494" s="120"/>
      <c r="J1494" s="120"/>
      <c r="K1494" s="120"/>
      <c r="L1494" s="120"/>
      <c r="M1494" s="120"/>
      <c r="N1494" s="120"/>
      <c r="O1494" s="120"/>
      <c r="P1494" s="120"/>
      <c r="Q1494" s="120"/>
      <c r="R1494" s="120"/>
      <c r="S1494" s="120"/>
      <c r="T1494" s="120"/>
      <c r="U1494" s="120"/>
      <c r="V1494" s="120"/>
      <c r="W1494" s="120"/>
      <c r="X1494" s="120"/>
      <c r="Y1494" s="127"/>
      <c r="Z1494" s="127"/>
      <c r="AA1494" s="127"/>
      <c r="AB1494" s="127"/>
      <c r="AC1494" s="127"/>
      <c r="AD1494" s="127"/>
      <c r="AE1494" s="127"/>
      <c r="AF1494" s="127"/>
      <c r="AG1494" s="127"/>
      <c r="AH1494" s="127"/>
      <c r="AI1494" s="127"/>
      <c r="AJ1494" s="127"/>
      <c r="AK1494" s="127"/>
      <c r="AL1494" s="127"/>
      <c r="AM1494" s="127"/>
      <c r="AN1494" s="127"/>
      <c r="AO1494" s="127"/>
      <c r="AP1494" s="127"/>
      <c r="AR1494" s="113"/>
      <c r="AS1494" s="113"/>
      <c r="AT1494" s="113"/>
    </row>
    <row r="1495" spans="1:46" s="114" customFormat="1" x14ac:dyDescent="0.2">
      <c r="A1495" s="113"/>
      <c r="B1495" s="120"/>
      <c r="C1495" s="120"/>
      <c r="D1495" s="120"/>
      <c r="E1495" s="120"/>
      <c r="F1495" s="120"/>
      <c r="G1495" s="120"/>
      <c r="H1495" s="120"/>
      <c r="I1495" s="120"/>
      <c r="J1495" s="120"/>
      <c r="K1495" s="120"/>
      <c r="L1495" s="120"/>
      <c r="M1495" s="120"/>
      <c r="N1495" s="120"/>
      <c r="O1495" s="120"/>
      <c r="P1495" s="120"/>
      <c r="Q1495" s="120"/>
      <c r="R1495" s="120"/>
      <c r="S1495" s="120"/>
      <c r="T1495" s="120"/>
      <c r="U1495" s="120"/>
      <c r="V1495" s="120"/>
      <c r="W1495" s="120"/>
      <c r="X1495" s="120"/>
      <c r="Y1495" s="127"/>
      <c r="Z1495" s="127"/>
      <c r="AA1495" s="127"/>
      <c r="AB1495" s="127"/>
      <c r="AC1495" s="127"/>
      <c r="AD1495" s="127"/>
      <c r="AE1495" s="127"/>
      <c r="AF1495" s="127"/>
      <c r="AG1495" s="127"/>
      <c r="AH1495" s="127"/>
      <c r="AI1495" s="127"/>
      <c r="AJ1495" s="127"/>
      <c r="AK1495" s="127"/>
      <c r="AL1495" s="127"/>
      <c r="AM1495" s="127"/>
      <c r="AN1495" s="127"/>
      <c r="AO1495" s="127"/>
      <c r="AP1495" s="127"/>
      <c r="AR1495" s="113"/>
      <c r="AS1495" s="113"/>
      <c r="AT1495" s="113"/>
    </row>
    <row r="1496" spans="1:46" s="114" customFormat="1" x14ac:dyDescent="0.2">
      <c r="A1496" s="113"/>
      <c r="B1496" s="120"/>
      <c r="C1496" s="120"/>
      <c r="D1496" s="120"/>
      <c r="E1496" s="120"/>
      <c r="F1496" s="120"/>
      <c r="G1496" s="120"/>
      <c r="H1496" s="120"/>
      <c r="I1496" s="120"/>
      <c r="J1496" s="120"/>
      <c r="K1496" s="120"/>
      <c r="L1496" s="120"/>
      <c r="M1496" s="120"/>
      <c r="N1496" s="120"/>
      <c r="O1496" s="120"/>
      <c r="P1496" s="120"/>
      <c r="Q1496" s="120"/>
      <c r="R1496" s="120"/>
      <c r="S1496" s="120"/>
      <c r="T1496" s="120"/>
      <c r="U1496" s="120"/>
      <c r="V1496" s="120"/>
      <c r="W1496" s="120"/>
      <c r="X1496" s="120"/>
      <c r="Y1496" s="127"/>
      <c r="Z1496" s="127"/>
      <c r="AA1496" s="127"/>
      <c r="AB1496" s="127"/>
      <c r="AC1496" s="127"/>
      <c r="AD1496" s="127"/>
      <c r="AE1496" s="127"/>
      <c r="AF1496" s="127"/>
      <c r="AG1496" s="127"/>
      <c r="AH1496" s="127"/>
      <c r="AI1496" s="127"/>
      <c r="AJ1496" s="127"/>
      <c r="AK1496" s="127"/>
      <c r="AL1496" s="127"/>
      <c r="AM1496" s="127"/>
      <c r="AN1496" s="127"/>
      <c r="AO1496" s="127"/>
      <c r="AP1496" s="127"/>
      <c r="AR1496" s="113"/>
      <c r="AS1496" s="113"/>
      <c r="AT1496" s="113"/>
    </row>
    <row r="1497" spans="1:46" s="114" customFormat="1" x14ac:dyDescent="0.2">
      <c r="A1497" s="113"/>
      <c r="B1497" s="120"/>
      <c r="C1497" s="120"/>
      <c r="D1497" s="120"/>
      <c r="E1497" s="120"/>
      <c r="F1497" s="120"/>
      <c r="G1497" s="120"/>
      <c r="H1497" s="120"/>
      <c r="I1497" s="120"/>
      <c r="J1497" s="120"/>
      <c r="K1497" s="120"/>
      <c r="L1497" s="120"/>
      <c r="M1497" s="120"/>
      <c r="N1497" s="120"/>
      <c r="O1497" s="120"/>
      <c r="P1497" s="120"/>
      <c r="Q1497" s="120"/>
      <c r="R1497" s="120"/>
      <c r="S1497" s="120"/>
      <c r="T1497" s="120"/>
      <c r="U1497" s="120"/>
      <c r="V1497" s="120"/>
      <c r="W1497" s="120"/>
      <c r="X1497" s="120"/>
      <c r="Y1497" s="127"/>
      <c r="Z1497" s="127"/>
      <c r="AA1497" s="127"/>
      <c r="AB1497" s="127"/>
      <c r="AC1497" s="127"/>
      <c r="AD1497" s="127"/>
      <c r="AE1497" s="127"/>
      <c r="AF1497" s="127"/>
      <c r="AG1497" s="127"/>
      <c r="AH1497" s="127"/>
      <c r="AI1497" s="127"/>
      <c r="AJ1497" s="127"/>
      <c r="AK1497" s="127"/>
      <c r="AL1497" s="127"/>
      <c r="AM1497" s="127"/>
      <c r="AN1497" s="127"/>
      <c r="AO1497" s="127"/>
      <c r="AP1497" s="127"/>
      <c r="AR1497" s="113"/>
      <c r="AS1497" s="113"/>
      <c r="AT1497" s="113"/>
    </row>
    <row r="1498" spans="1:46" s="114" customFormat="1" x14ac:dyDescent="0.2">
      <c r="A1498" s="113"/>
      <c r="B1498" s="120"/>
      <c r="C1498" s="120"/>
      <c r="D1498" s="120"/>
      <c r="E1498" s="120"/>
      <c r="F1498" s="120"/>
      <c r="G1498" s="120"/>
      <c r="H1498" s="120"/>
      <c r="I1498" s="120"/>
      <c r="J1498" s="120"/>
      <c r="K1498" s="120"/>
      <c r="L1498" s="120"/>
      <c r="M1498" s="120"/>
      <c r="N1498" s="120"/>
      <c r="O1498" s="120"/>
      <c r="P1498" s="120"/>
      <c r="Q1498" s="120"/>
      <c r="R1498" s="120"/>
      <c r="S1498" s="120"/>
      <c r="T1498" s="120"/>
      <c r="U1498" s="120"/>
      <c r="V1498" s="120"/>
      <c r="W1498" s="120"/>
      <c r="X1498" s="120"/>
      <c r="Y1498" s="127"/>
      <c r="Z1498" s="127"/>
      <c r="AA1498" s="127"/>
      <c r="AB1498" s="127"/>
      <c r="AC1498" s="127"/>
      <c r="AD1498" s="127"/>
      <c r="AE1498" s="127"/>
      <c r="AF1498" s="127"/>
      <c r="AG1498" s="127"/>
      <c r="AH1498" s="127"/>
      <c r="AI1498" s="127"/>
      <c r="AJ1498" s="127"/>
      <c r="AK1498" s="127"/>
      <c r="AL1498" s="127"/>
      <c r="AM1498" s="127"/>
      <c r="AN1498" s="127"/>
      <c r="AO1498" s="127"/>
      <c r="AP1498" s="127"/>
      <c r="AR1498" s="113"/>
      <c r="AS1498" s="113"/>
      <c r="AT1498" s="113"/>
    </row>
    <row r="1499" spans="1:46" s="114" customFormat="1" x14ac:dyDescent="0.2">
      <c r="A1499" s="113"/>
      <c r="B1499" s="120"/>
      <c r="C1499" s="120"/>
      <c r="D1499" s="120"/>
      <c r="E1499" s="120"/>
      <c r="F1499" s="120"/>
      <c r="G1499" s="120"/>
      <c r="H1499" s="120"/>
      <c r="I1499" s="120"/>
      <c r="J1499" s="120"/>
      <c r="K1499" s="120"/>
      <c r="L1499" s="120"/>
      <c r="M1499" s="120"/>
      <c r="N1499" s="120"/>
      <c r="O1499" s="120"/>
      <c r="P1499" s="120"/>
      <c r="Q1499" s="120"/>
      <c r="R1499" s="120"/>
      <c r="S1499" s="120"/>
      <c r="T1499" s="120"/>
      <c r="U1499" s="120"/>
      <c r="V1499" s="120"/>
      <c r="W1499" s="120"/>
      <c r="X1499" s="120"/>
      <c r="Y1499" s="127"/>
      <c r="Z1499" s="127"/>
      <c r="AA1499" s="127"/>
      <c r="AB1499" s="127"/>
      <c r="AC1499" s="127"/>
      <c r="AD1499" s="127"/>
      <c r="AE1499" s="127"/>
      <c r="AF1499" s="127"/>
      <c r="AG1499" s="127"/>
      <c r="AH1499" s="127"/>
      <c r="AI1499" s="127"/>
      <c r="AJ1499" s="127"/>
      <c r="AK1499" s="127"/>
      <c r="AL1499" s="127"/>
      <c r="AM1499" s="127"/>
      <c r="AN1499" s="127"/>
      <c r="AO1499" s="127"/>
      <c r="AP1499" s="127"/>
      <c r="AR1499" s="113"/>
      <c r="AS1499" s="113"/>
      <c r="AT1499" s="113"/>
    </row>
    <row r="1500" spans="1:46" s="114" customFormat="1" x14ac:dyDescent="0.2">
      <c r="A1500" s="113"/>
      <c r="B1500" s="120"/>
      <c r="C1500" s="120"/>
      <c r="D1500" s="120"/>
      <c r="E1500" s="120"/>
      <c r="F1500" s="120"/>
      <c r="G1500" s="120"/>
      <c r="H1500" s="120"/>
      <c r="I1500" s="120"/>
      <c r="J1500" s="120"/>
      <c r="K1500" s="120"/>
      <c r="L1500" s="120"/>
      <c r="M1500" s="120"/>
      <c r="N1500" s="120"/>
      <c r="O1500" s="120"/>
      <c r="P1500" s="120"/>
      <c r="Q1500" s="120"/>
      <c r="R1500" s="120"/>
      <c r="S1500" s="120"/>
      <c r="T1500" s="120"/>
      <c r="U1500" s="120"/>
      <c r="V1500" s="120"/>
      <c r="W1500" s="120"/>
      <c r="X1500" s="120"/>
      <c r="Y1500" s="127"/>
      <c r="Z1500" s="127"/>
      <c r="AA1500" s="127"/>
      <c r="AB1500" s="127"/>
      <c r="AC1500" s="127"/>
      <c r="AD1500" s="127"/>
      <c r="AE1500" s="127"/>
      <c r="AF1500" s="127"/>
      <c r="AG1500" s="127"/>
      <c r="AH1500" s="127"/>
      <c r="AI1500" s="127"/>
      <c r="AJ1500" s="127"/>
      <c r="AK1500" s="127"/>
      <c r="AL1500" s="127"/>
      <c r="AM1500" s="127"/>
      <c r="AN1500" s="127"/>
      <c r="AO1500" s="127"/>
      <c r="AP1500" s="127"/>
      <c r="AR1500" s="113"/>
      <c r="AS1500" s="113"/>
      <c r="AT1500" s="113"/>
    </row>
    <row r="1501" spans="1:46" s="114" customFormat="1" x14ac:dyDescent="0.2">
      <c r="A1501" s="113"/>
      <c r="B1501" s="120"/>
      <c r="C1501" s="120"/>
      <c r="D1501" s="120"/>
      <c r="E1501" s="120"/>
      <c r="F1501" s="120"/>
      <c r="G1501" s="120"/>
      <c r="H1501" s="120"/>
      <c r="I1501" s="120"/>
      <c r="J1501" s="120"/>
      <c r="K1501" s="120"/>
      <c r="L1501" s="120"/>
      <c r="M1501" s="120"/>
      <c r="N1501" s="120"/>
      <c r="O1501" s="120"/>
      <c r="P1501" s="120"/>
      <c r="Q1501" s="120"/>
      <c r="R1501" s="120"/>
      <c r="S1501" s="120"/>
      <c r="T1501" s="120"/>
      <c r="U1501" s="120"/>
      <c r="V1501" s="120"/>
      <c r="W1501" s="120"/>
      <c r="X1501" s="120"/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  <c r="AR1501" s="113"/>
      <c r="AS1501" s="113"/>
      <c r="AT1501" s="113"/>
    </row>
    <row r="1502" spans="1:46" s="114" customFormat="1" x14ac:dyDescent="0.2">
      <c r="A1502" s="113"/>
      <c r="B1502" s="120"/>
      <c r="C1502" s="120"/>
      <c r="D1502" s="120"/>
      <c r="E1502" s="120"/>
      <c r="F1502" s="120"/>
      <c r="G1502" s="120"/>
      <c r="H1502" s="120"/>
      <c r="I1502" s="120"/>
      <c r="J1502" s="120"/>
      <c r="K1502" s="120"/>
      <c r="L1502" s="120"/>
      <c r="M1502" s="120"/>
      <c r="N1502" s="120"/>
      <c r="O1502" s="120"/>
      <c r="P1502" s="120"/>
      <c r="Q1502" s="120"/>
      <c r="R1502" s="120"/>
      <c r="S1502" s="120"/>
      <c r="T1502" s="120"/>
      <c r="U1502" s="120"/>
      <c r="V1502" s="120"/>
      <c r="W1502" s="120"/>
      <c r="X1502" s="120"/>
      <c r="Y1502" s="127"/>
      <c r="Z1502" s="127"/>
      <c r="AA1502" s="127"/>
      <c r="AB1502" s="127"/>
      <c r="AC1502" s="127"/>
      <c r="AD1502" s="127"/>
      <c r="AE1502" s="127"/>
      <c r="AF1502" s="127"/>
      <c r="AG1502" s="127"/>
      <c r="AH1502" s="127"/>
      <c r="AI1502" s="127"/>
      <c r="AJ1502" s="127"/>
      <c r="AK1502" s="127"/>
      <c r="AL1502" s="127"/>
      <c r="AM1502" s="127"/>
      <c r="AN1502" s="127"/>
      <c r="AO1502" s="127"/>
      <c r="AP1502" s="127"/>
      <c r="AR1502" s="113"/>
      <c r="AS1502" s="113"/>
      <c r="AT1502" s="113"/>
    </row>
    <row r="1503" spans="1:46" s="114" customFormat="1" x14ac:dyDescent="0.2">
      <c r="A1503" s="113"/>
      <c r="B1503" s="120"/>
      <c r="C1503" s="120"/>
      <c r="D1503" s="120"/>
      <c r="E1503" s="120"/>
      <c r="F1503" s="120"/>
      <c r="G1503" s="120"/>
      <c r="H1503" s="120"/>
      <c r="I1503" s="120"/>
      <c r="J1503" s="120"/>
      <c r="K1503" s="120"/>
      <c r="L1503" s="120"/>
      <c r="M1503" s="120"/>
      <c r="N1503" s="120"/>
      <c r="O1503" s="120"/>
      <c r="P1503" s="120"/>
      <c r="Q1503" s="120"/>
      <c r="R1503" s="120"/>
      <c r="S1503" s="120"/>
      <c r="T1503" s="120"/>
      <c r="U1503" s="120"/>
      <c r="V1503" s="120"/>
      <c r="W1503" s="120"/>
      <c r="X1503" s="120"/>
      <c r="Y1503" s="127"/>
      <c r="Z1503" s="127"/>
      <c r="AA1503" s="127"/>
      <c r="AB1503" s="127"/>
      <c r="AC1503" s="127"/>
      <c r="AD1503" s="127"/>
      <c r="AE1503" s="127"/>
      <c r="AF1503" s="127"/>
      <c r="AG1503" s="127"/>
      <c r="AH1503" s="127"/>
      <c r="AI1503" s="127"/>
      <c r="AJ1503" s="127"/>
      <c r="AK1503" s="127"/>
      <c r="AL1503" s="127"/>
      <c r="AM1503" s="127"/>
      <c r="AN1503" s="127"/>
      <c r="AO1503" s="127"/>
      <c r="AP1503" s="127"/>
      <c r="AR1503" s="113"/>
      <c r="AS1503" s="113"/>
      <c r="AT1503" s="113"/>
    </row>
    <row r="1504" spans="1:46" s="114" customFormat="1" x14ac:dyDescent="0.2">
      <c r="A1504" s="113"/>
      <c r="B1504" s="120"/>
      <c r="C1504" s="120"/>
      <c r="D1504" s="120"/>
      <c r="E1504" s="120"/>
      <c r="F1504" s="120"/>
      <c r="G1504" s="120"/>
      <c r="H1504" s="120"/>
      <c r="I1504" s="120"/>
      <c r="J1504" s="120"/>
      <c r="K1504" s="120"/>
      <c r="L1504" s="120"/>
      <c r="M1504" s="120"/>
      <c r="N1504" s="120"/>
      <c r="O1504" s="120"/>
      <c r="P1504" s="120"/>
      <c r="Q1504" s="120"/>
      <c r="R1504" s="120"/>
      <c r="S1504" s="120"/>
      <c r="T1504" s="120"/>
      <c r="U1504" s="120"/>
      <c r="V1504" s="120"/>
      <c r="W1504" s="120"/>
      <c r="X1504" s="120"/>
      <c r="Y1504" s="127"/>
      <c r="Z1504" s="127"/>
      <c r="AA1504" s="127"/>
      <c r="AB1504" s="127"/>
      <c r="AC1504" s="127"/>
      <c r="AD1504" s="127"/>
      <c r="AE1504" s="127"/>
      <c r="AF1504" s="127"/>
      <c r="AG1504" s="127"/>
      <c r="AH1504" s="127"/>
      <c r="AI1504" s="127"/>
      <c r="AJ1504" s="127"/>
      <c r="AK1504" s="127"/>
      <c r="AL1504" s="127"/>
      <c r="AM1504" s="127"/>
      <c r="AN1504" s="127"/>
      <c r="AO1504" s="127"/>
      <c r="AP1504" s="127"/>
      <c r="AR1504" s="113"/>
      <c r="AS1504" s="113"/>
      <c r="AT1504" s="113"/>
    </row>
    <row r="1505" spans="1:46" s="114" customFormat="1" x14ac:dyDescent="0.2">
      <c r="A1505" s="113"/>
      <c r="B1505" s="120"/>
      <c r="C1505" s="120"/>
      <c r="D1505" s="120"/>
      <c r="E1505" s="120"/>
      <c r="F1505" s="120"/>
      <c r="G1505" s="120"/>
      <c r="H1505" s="120"/>
      <c r="I1505" s="120"/>
      <c r="J1505" s="120"/>
      <c r="K1505" s="120"/>
      <c r="L1505" s="120"/>
      <c r="M1505" s="120"/>
      <c r="N1505" s="120"/>
      <c r="O1505" s="120"/>
      <c r="P1505" s="120"/>
      <c r="Q1505" s="120"/>
      <c r="R1505" s="120"/>
      <c r="S1505" s="120"/>
      <c r="T1505" s="120"/>
      <c r="U1505" s="120"/>
      <c r="V1505" s="120"/>
      <c r="W1505" s="120"/>
      <c r="X1505" s="120"/>
      <c r="Y1505" s="127"/>
      <c r="Z1505" s="127"/>
      <c r="AA1505" s="127"/>
      <c r="AB1505" s="127"/>
      <c r="AC1505" s="127"/>
      <c r="AD1505" s="127"/>
      <c r="AE1505" s="127"/>
      <c r="AF1505" s="127"/>
      <c r="AG1505" s="127"/>
      <c r="AH1505" s="127"/>
      <c r="AI1505" s="127"/>
      <c r="AJ1505" s="127"/>
      <c r="AK1505" s="127"/>
      <c r="AL1505" s="127"/>
      <c r="AM1505" s="127"/>
      <c r="AN1505" s="127"/>
      <c r="AO1505" s="127"/>
      <c r="AP1505" s="127"/>
      <c r="AR1505" s="113"/>
      <c r="AS1505" s="113"/>
      <c r="AT1505" s="113"/>
    </row>
    <row r="1506" spans="1:46" s="114" customFormat="1" x14ac:dyDescent="0.2">
      <c r="A1506" s="113"/>
      <c r="B1506" s="120"/>
      <c r="C1506" s="120"/>
      <c r="D1506" s="120"/>
      <c r="E1506" s="120"/>
      <c r="F1506" s="120"/>
      <c r="G1506" s="120"/>
      <c r="H1506" s="120"/>
      <c r="I1506" s="120"/>
      <c r="J1506" s="120"/>
      <c r="K1506" s="120"/>
      <c r="L1506" s="120"/>
      <c r="M1506" s="120"/>
      <c r="N1506" s="120"/>
      <c r="O1506" s="120"/>
      <c r="P1506" s="120"/>
      <c r="Q1506" s="120"/>
      <c r="R1506" s="120"/>
      <c r="S1506" s="120"/>
      <c r="T1506" s="120"/>
      <c r="U1506" s="120"/>
      <c r="V1506" s="120"/>
      <c r="W1506" s="120"/>
      <c r="X1506" s="120"/>
      <c r="Y1506" s="127"/>
      <c r="Z1506" s="127"/>
      <c r="AA1506" s="127"/>
      <c r="AB1506" s="127"/>
      <c r="AC1506" s="127"/>
      <c r="AD1506" s="127"/>
      <c r="AE1506" s="127"/>
      <c r="AF1506" s="127"/>
      <c r="AG1506" s="127"/>
      <c r="AH1506" s="127"/>
      <c r="AI1506" s="127"/>
      <c r="AJ1506" s="127"/>
      <c r="AK1506" s="127"/>
      <c r="AL1506" s="127"/>
      <c r="AM1506" s="127"/>
      <c r="AN1506" s="127"/>
      <c r="AO1506" s="127"/>
      <c r="AP1506" s="127"/>
      <c r="AR1506" s="113"/>
      <c r="AS1506" s="113"/>
      <c r="AT1506" s="113"/>
    </row>
    <row r="1507" spans="1:46" s="114" customFormat="1" x14ac:dyDescent="0.2">
      <c r="A1507" s="113"/>
      <c r="B1507" s="120"/>
      <c r="C1507" s="120"/>
      <c r="D1507" s="120"/>
      <c r="E1507" s="120"/>
      <c r="F1507" s="120"/>
      <c r="G1507" s="120"/>
      <c r="H1507" s="120"/>
      <c r="I1507" s="120"/>
      <c r="J1507" s="120"/>
      <c r="K1507" s="120"/>
      <c r="L1507" s="120"/>
      <c r="M1507" s="120"/>
      <c r="N1507" s="120"/>
      <c r="O1507" s="120"/>
      <c r="P1507" s="120"/>
      <c r="Q1507" s="120"/>
      <c r="R1507" s="120"/>
      <c r="S1507" s="120"/>
      <c r="T1507" s="120"/>
      <c r="U1507" s="120"/>
      <c r="V1507" s="120"/>
      <c r="W1507" s="120"/>
      <c r="X1507" s="120"/>
      <c r="Y1507" s="127"/>
      <c r="Z1507" s="127"/>
      <c r="AA1507" s="127"/>
      <c r="AB1507" s="127"/>
      <c r="AC1507" s="127"/>
      <c r="AD1507" s="127"/>
      <c r="AE1507" s="127"/>
      <c r="AF1507" s="127"/>
      <c r="AG1507" s="127"/>
      <c r="AH1507" s="127"/>
      <c r="AI1507" s="127"/>
      <c r="AJ1507" s="127"/>
      <c r="AK1507" s="127"/>
      <c r="AL1507" s="127"/>
      <c r="AM1507" s="127"/>
      <c r="AN1507" s="127"/>
      <c r="AO1507" s="127"/>
      <c r="AP1507" s="127"/>
      <c r="AR1507" s="113"/>
      <c r="AS1507" s="113"/>
      <c r="AT1507" s="113"/>
    </row>
    <row r="1508" spans="1:46" s="114" customFormat="1" x14ac:dyDescent="0.2">
      <c r="A1508" s="113"/>
      <c r="B1508" s="120"/>
      <c r="C1508" s="120"/>
      <c r="D1508" s="120"/>
      <c r="E1508" s="120"/>
      <c r="F1508" s="120"/>
      <c r="G1508" s="120"/>
      <c r="H1508" s="120"/>
      <c r="I1508" s="120"/>
      <c r="J1508" s="120"/>
      <c r="K1508" s="120"/>
      <c r="L1508" s="120"/>
      <c r="M1508" s="120"/>
      <c r="N1508" s="120"/>
      <c r="O1508" s="120"/>
      <c r="P1508" s="120"/>
      <c r="Q1508" s="120"/>
      <c r="R1508" s="120"/>
      <c r="S1508" s="120"/>
      <c r="T1508" s="120"/>
      <c r="U1508" s="120"/>
      <c r="V1508" s="120"/>
      <c r="W1508" s="120"/>
      <c r="X1508" s="120"/>
      <c r="Y1508" s="127"/>
      <c r="Z1508" s="127"/>
      <c r="AA1508" s="127"/>
      <c r="AB1508" s="127"/>
      <c r="AC1508" s="127"/>
      <c r="AD1508" s="127"/>
      <c r="AE1508" s="127"/>
      <c r="AF1508" s="127"/>
      <c r="AG1508" s="127"/>
      <c r="AH1508" s="127"/>
      <c r="AI1508" s="127"/>
      <c r="AJ1508" s="127"/>
      <c r="AK1508" s="127"/>
      <c r="AL1508" s="127"/>
      <c r="AM1508" s="127"/>
      <c r="AN1508" s="127"/>
      <c r="AO1508" s="127"/>
      <c r="AP1508" s="127"/>
      <c r="AR1508" s="113"/>
      <c r="AS1508" s="113"/>
      <c r="AT1508" s="113"/>
    </row>
    <row r="1509" spans="1:46" s="114" customFormat="1" x14ac:dyDescent="0.2">
      <c r="A1509" s="113"/>
      <c r="B1509" s="120"/>
      <c r="C1509" s="120"/>
      <c r="D1509" s="120"/>
      <c r="E1509" s="120"/>
      <c r="F1509" s="120"/>
      <c r="G1509" s="120"/>
      <c r="H1509" s="120"/>
      <c r="I1509" s="120"/>
      <c r="J1509" s="120"/>
      <c r="K1509" s="120"/>
      <c r="L1509" s="120"/>
      <c r="M1509" s="120"/>
      <c r="N1509" s="120"/>
      <c r="O1509" s="120"/>
      <c r="P1509" s="120"/>
      <c r="Q1509" s="120"/>
      <c r="R1509" s="120"/>
      <c r="S1509" s="120"/>
      <c r="T1509" s="120"/>
      <c r="U1509" s="120"/>
      <c r="V1509" s="120"/>
      <c r="W1509" s="120"/>
      <c r="X1509" s="120"/>
      <c r="Y1509" s="127"/>
      <c r="Z1509" s="127"/>
      <c r="AA1509" s="127"/>
      <c r="AB1509" s="127"/>
      <c r="AC1509" s="127"/>
      <c r="AD1509" s="127"/>
      <c r="AE1509" s="127"/>
      <c r="AF1509" s="127"/>
      <c r="AG1509" s="127"/>
      <c r="AH1509" s="127"/>
      <c r="AI1509" s="127"/>
      <c r="AJ1509" s="127"/>
      <c r="AK1509" s="127"/>
      <c r="AL1509" s="127"/>
      <c r="AM1509" s="127"/>
      <c r="AN1509" s="127"/>
      <c r="AO1509" s="127"/>
      <c r="AP1509" s="127"/>
      <c r="AR1509" s="113"/>
      <c r="AS1509" s="113"/>
      <c r="AT1509" s="113"/>
    </row>
    <row r="1510" spans="1:46" s="114" customFormat="1" x14ac:dyDescent="0.2">
      <c r="A1510" s="113"/>
      <c r="B1510" s="120"/>
      <c r="C1510" s="120"/>
      <c r="D1510" s="120"/>
      <c r="E1510" s="120"/>
      <c r="F1510" s="120"/>
      <c r="G1510" s="120"/>
      <c r="H1510" s="120"/>
      <c r="I1510" s="120"/>
      <c r="J1510" s="120"/>
      <c r="K1510" s="120"/>
      <c r="L1510" s="120"/>
      <c r="M1510" s="120"/>
      <c r="N1510" s="120"/>
      <c r="O1510" s="120"/>
      <c r="P1510" s="120"/>
      <c r="Q1510" s="120"/>
      <c r="R1510" s="120"/>
      <c r="S1510" s="120"/>
      <c r="T1510" s="120"/>
      <c r="U1510" s="120"/>
      <c r="V1510" s="120"/>
      <c r="W1510" s="120"/>
      <c r="X1510" s="120"/>
      <c r="Y1510" s="127"/>
      <c r="Z1510" s="127"/>
      <c r="AA1510" s="127"/>
      <c r="AB1510" s="127"/>
      <c r="AC1510" s="127"/>
      <c r="AD1510" s="127"/>
      <c r="AE1510" s="127"/>
      <c r="AF1510" s="127"/>
      <c r="AG1510" s="127"/>
      <c r="AH1510" s="127"/>
      <c r="AI1510" s="127"/>
      <c r="AJ1510" s="127"/>
      <c r="AK1510" s="127"/>
      <c r="AL1510" s="127"/>
      <c r="AM1510" s="127"/>
      <c r="AN1510" s="127"/>
      <c r="AO1510" s="127"/>
      <c r="AP1510" s="127"/>
      <c r="AR1510" s="113"/>
      <c r="AS1510" s="113"/>
      <c r="AT1510" s="113"/>
    </row>
    <row r="1511" spans="1:46" s="114" customFormat="1" x14ac:dyDescent="0.2">
      <c r="A1511" s="113"/>
      <c r="B1511" s="120"/>
      <c r="C1511" s="120"/>
      <c r="D1511" s="120"/>
      <c r="E1511" s="120"/>
      <c r="F1511" s="120"/>
      <c r="G1511" s="120"/>
      <c r="H1511" s="120"/>
      <c r="I1511" s="120"/>
      <c r="J1511" s="120"/>
      <c r="K1511" s="120"/>
      <c r="L1511" s="120"/>
      <c r="M1511" s="120"/>
      <c r="N1511" s="120"/>
      <c r="O1511" s="120"/>
      <c r="P1511" s="120"/>
      <c r="Q1511" s="120"/>
      <c r="R1511" s="120"/>
      <c r="S1511" s="120"/>
      <c r="T1511" s="120"/>
      <c r="U1511" s="120"/>
      <c r="V1511" s="120"/>
      <c r="W1511" s="120"/>
      <c r="X1511" s="120"/>
      <c r="Y1511" s="127"/>
      <c r="Z1511" s="127"/>
      <c r="AA1511" s="127"/>
      <c r="AB1511" s="127"/>
      <c r="AC1511" s="127"/>
      <c r="AD1511" s="127"/>
      <c r="AE1511" s="127"/>
      <c r="AF1511" s="127"/>
      <c r="AG1511" s="127"/>
      <c r="AH1511" s="127"/>
      <c r="AI1511" s="127"/>
      <c r="AJ1511" s="127"/>
      <c r="AK1511" s="127"/>
      <c r="AL1511" s="127"/>
      <c r="AM1511" s="127"/>
      <c r="AN1511" s="127"/>
      <c r="AO1511" s="127"/>
      <c r="AP1511" s="127"/>
      <c r="AR1511" s="113"/>
      <c r="AS1511" s="113"/>
      <c r="AT1511" s="113"/>
    </row>
    <row r="1512" spans="1:46" s="114" customFormat="1" x14ac:dyDescent="0.2">
      <c r="A1512" s="113"/>
      <c r="B1512" s="120"/>
      <c r="C1512" s="120"/>
      <c r="D1512" s="120"/>
      <c r="E1512" s="120"/>
      <c r="F1512" s="120"/>
      <c r="G1512" s="120"/>
      <c r="H1512" s="120"/>
      <c r="I1512" s="120"/>
      <c r="J1512" s="120"/>
      <c r="K1512" s="120"/>
      <c r="L1512" s="120"/>
      <c r="M1512" s="120"/>
      <c r="N1512" s="120"/>
      <c r="O1512" s="120"/>
      <c r="P1512" s="120"/>
      <c r="Q1512" s="120"/>
      <c r="R1512" s="120"/>
      <c r="S1512" s="120"/>
      <c r="T1512" s="120"/>
      <c r="U1512" s="120"/>
      <c r="V1512" s="120"/>
      <c r="W1512" s="120"/>
      <c r="X1512" s="120"/>
      <c r="Y1512" s="127"/>
      <c r="Z1512" s="127"/>
      <c r="AA1512" s="127"/>
      <c r="AB1512" s="127"/>
      <c r="AC1512" s="127"/>
      <c r="AD1512" s="127"/>
      <c r="AE1512" s="127"/>
      <c r="AF1512" s="127"/>
      <c r="AG1512" s="127"/>
      <c r="AH1512" s="127"/>
      <c r="AI1512" s="127"/>
      <c r="AJ1512" s="127"/>
      <c r="AK1512" s="127"/>
      <c r="AL1512" s="127"/>
      <c r="AM1512" s="127"/>
      <c r="AN1512" s="127"/>
      <c r="AO1512" s="127"/>
      <c r="AP1512" s="127"/>
      <c r="AR1512" s="113"/>
      <c r="AS1512" s="113"/>
      <c r="AT1512" s="113"/>
    </row>
    <row r="1513" spans="1:46" s="114" customFormat="1" x14ac:dyDescent="0.2">
      <c r="A1513" s="113"/>
      <c r="B1513" s="120"/>
      <c r="C1513" s="120"/>
      <c r="D1513" s="120"/>
      <c r="E1513" s="120"/>
      <c r="F1513" s="120"/>
      <c r="G1513" s="120"/>
      <c r="H1513" s="120"/>
      <c r="I1513" s="120"/>
      <c r="J1513" s="120"/>
      <c r="K1513" s="120"/>
      <c r="L1513" s="120"/>
      <c r="M1513" s="120"/>
      <c r="N1513" s="120"/>
      <c r="O1513" s="120"/>
      <c r="P1513" s="120"/>
      <c r="Q1513" s="120"/>
      <c r="R1513" s="120"/>
      <c r="S1513" s="120"/>
      <c r="T1513" s="120"/>
      <c r="U1513" s="120"/>
      <c r="V1513" s="120"/>
      <c r="W1513" s="120"/>
      <c r="X1513" s="120"/>
      <c r="Y1513" s="127"/>
      <c r="Z1513" s="127"/>
      <c r="AA1513" s="127"/>
      <c r="AB1513" s="127"/>
      <c r="AC1513" s="127"/>
      <c r="AD1513" s="127"/>
      <c r="AE1513" s="127"/>
      <c r="AF1513" s="127"/>
      <c r="AG1513" s="127"/>
      <c r="AH1513" s="127"/>
      <c r="AI1513" s="127"/>
      <c r="AJ1513" s="127"/>
      <c r="AK1513" s="127"/>
      <c r="AL1513" s="127"/>
      <c r="AM1513" s="127"/>
      <c r="AN1513" s="127"/>
      <c r="AO1513" s="127"/>
      <c r="AP1513" s="127"/>
      <c r="AR1513" s="113"/>
      <c r="AS1513" s="113"/>
      <c r="AT1513" s="113"/>
    </row>
    <row r="1514" spans="1:46" s="114" customFormat="1" x14ac:dyDescent="0.2">
      <c r="A1514" s="113"/>
      <c r="B1514" s="120"/>
      <c r="C1514" s="120"/>
      <c r="D1514" s="120"/>
      <c r="E1514" s="120"/>
      <c r="F1514" s="120"/>
      <c r="G1514" s="120"/>
      <c r="H1514" s="120"/>
      <c r="I1514" s="120"/>
      <c r="J1514" s="120"/>
      <c r="K1514" s="120"/>
      <c r="L1514" s="120"/>
      <c r="M1514" s="120"/>
      <c r="N1514" s="120"/>
      <c r="O1514" s="120"/>
      <c r="P1514" s="120"/>
      <c r="Q1514" s="120"/>
      <c r="R1514" s="120"/>
      <c r="S1514" s="120"/>
      <c r="T1514" s="120"/>
      <c r="U1514" s="120"/>
      <c r="V1514" s="120"/>
      <c r="W1514" s="120"/>
      <c r="X1514" s="120"/>
      <c r="Y1514" s="127"/>
      <c r="Z1514" s="127"/>
      <c r="AA1514" s="127"/>
      <c r="AB1514" s="127"/>
      <c r="AC1514" s="127"/>
      <c r="AD1514" s="127"/>
      <c r="AE1514" s="127"/>
      <c r="AF1514" s="127"/>
      <c r="AG1514" s="127"/>
      <c r="AH1514" s="127"/>
      <c r="AI1514" s="127"/>
      <c r="AJ1514" s="127"/>
      <c r="AK1514" s="127"/>
      <c r="AL1514" s="127"/>
      <c r="AM1514" s="127"/>
      <c r="AN1514" s="127"/>
      <c r="AO1514" s="127"/>
      <c r="AP1514" s="127"/>
      <c r="AR1514" s="113"/>
      <c r="AS1514" s="113"/>
      <c r="AT1514" s="113"/>
    </row>
    <row r="1515" spans="1:46" s="114" customFormat="1" x14ac:dyDescent="0.2">
      <c r="A1515" s="113"/>
      <c r="B1515" s="120"/>
      <c r="C1515" s="120"/>
      <c r="D1515" s="120"/>
      <c r="E1515" s="120"/>
      <c r="F1515" s="120"/>
      <c r="G1515" s="120"/>
      <c r="H1515" s="120"/>
      <c r="I1515" s="120"/>
      <c r="J1515" s="120"/>
      <c r="K1515" s="120"/>
      <c r="L1515" s="120"/>
      <c r="M1515" s="120"/>
      <c r="N1515" s="120"/>
      <c r="O1515" s="120"/>
      <c r="P1515" s="120"/>
      <c r="Q1515" s="120"/>
      <c r="R1515" s="120"/>
      <c r="S1515" s="120"/>
      <c r="T1515" s="120"/>
      <c r="U1515" s="120"/>
      <c r="V1515" s="120"/>
      <c r="W1515" s="120"/>
      <c r="X1515" s="120"/>
      <c r="Y1515" s="127"/>
      <c r="Z1515" s="127"/>
      <c r="AA1515" s="127"/>
      <c r="AB1515" s="127"/>
      <c r="AC1515" s="127"/>
      <c r="AD1515" s="127"/>
      <c r="AE1515" s="127"/>
      <c r="AF1515" s="127"/>
      <c r="AG1515" s="127"/>
      <c r="AH1515" s="127"/>
      <c r="AI1515" s="127"/>
      <c r="AJ1515" s="127"/>
      <c r="AK1515" s="127"/>
      <c r="AL1515" s="127"/>
      <c r="AM1515" s="127"/>
      <c r="AN1515" s="127"/>
      <c r="AO1515" s="127"/>
      <c r="AP1515" s="127"/>
      <c r="AR1515" s="113"/>
      <c r="AS1515" s="113"/>
      <c r="AT1515" s="113"/>
    </row>
    <row r="1516" spans="1:46" s="114" customFormat="1" x14ac:dyDescent="0.2">
      <c r="A1516" s="113"/>
      <c r="B1516" s="120"/>
      <c r="C1516" s="120"/>
      <c r="D1516" s="120"/>
      <c r="E1516" s="120"/>
      <c r="F1516" s="120"/>
      <c r="G1516" s="120"/>
      <c r="H1516" s="120"/>
      <c r="I1516" s="120"/>
      <c r="J1516" s="120"/>
      <c r="K1516" s="120"/>
      <c r="L1516" s="120"/>
      <c r="M1516" s="120"/>
      <c r="N1516" s="120"/>
      <c r="O1516" s="120"/>
      <c r="P1516" s="120"/>
      <c r="Q1516" s="120"/>
      <c r="R1516" s="120"/>
      <c r="S1516" s="120"/>
      <c r="T1516" s="120"/>
      <c r="U1516" s="120"/>
      <c r="V1516" s="120"/>
      <c r="W1516" s="120"/>
      <c r="X1516" s="120"/>
      <c r="Y1516" s="127"/>
      <c r="Z1516" s="127"/>
      <c r="AA1516" s="127"/>
      <c r="AB1516" s="127"/>
      <c r="AC1516" s="127"/>
      <c r="AD1516" s="127"/>
      <c r="AE1516" s="127"/>
      <c r="AF1516" s="127"/>
      <c r="AG1516" s="127"/>
      <c r="AH1516" s="127"/>
      <c r="AI1516" s="127"/>
      <c r="AJ1516" s="127"/>
      <c r="AK1516" s="127"/>
      <c r="AL1516" s="127"/>
      <c r="AM1516" s="127"/>
      <c r="AN1516" s="127"/>
      <c r="AO1516" s="127"/>
      <c r="AP1516" s="127"/>
      <c r="AR1516" s="113"/>
      <c r="AS1516" s="113"/>
      <c r="AT1516" s="113"/>
    </row>
    <row r="1517" spans="1:46" s="114" customFormat="1" x14ac:dyDescent="0.2">
      <c r="A1517" s="113"/>
      <c r="B1517" s="120"/>
      <c r="C1517" s="120"/>
      <c r="D1517" s="120"/>
      <c r="E1517" s="120"/>
      <c r="F1517" s="120"/>
      <c r="G1517" s="120"/>
      <c r="H1517" s="120"/>
      <c r="I1517" s="120"/>
      <c r="J1517" s="120"/>
      <c r="K1517" s="120"/>
      <c r="L1517" s="120"/>
      <c r="M1517" s="120"/>
      <c r="N1517" s="120"/>
      <c r="O1517" s="120"/>
      <c r="P1517" s="120"/>
      <c r="Q1517" s="120"/>
      <c r="R1517" s="120"/>
      <c r="S1517" s="120"/>
      <c r="T1517" s="120"/>
      <c r="U1517" s="120"/>
      <c r="V1517" s="120"/>
      <c r="W1517" s="120"/>
      <c r="X1517" s="120"/>
      <c r="Y1517" s="127"/>
      <c r="Z1517" s="127"/>
      <c r="AA1517" s="127"/>
      <c r="AB1517" s="127"/>
      <c r="AC1517" s="127"/>
      <c r="AD1517" s="127"/>
      <c r="AE1517" s="127"/>
      <c r="AF1517" s="127"/>
      <c r="AG1517" s="127"/>
      <c r="AH1517" s="127"/>
      <c r="AI1517" s="127"/>
      <c r="AJ1517" s="127"/>
      <c r="AK1517" s="127"/>
      <c r="AL1517" s="127"/>
      <c r="AM1517" s="127"/>
      <c r="AN1517" s="127"/>
      <c r="AO1517" s="127"/>
      <c r="AP1517" s="127"/>
      <c r="AR1517" s="113"/>
      <c r="AS1517" s="113"/>
      <c r="AT1517" s="113"/>
    </row>
    <row r="1518" spans="1:46" s="114" customFormat="1" x14ac:dyDescent="0.2">
      <c r="A1518" s="113"/>
      <c r="B1518" s="120"/>
      <c r="C1518" s="120"/>
      <c r="D1518" s="120"/>
      <c r="E1518" s="120"/>
      <c r="F1518" s="120"/>
      <c r="G1518" s="120"/>
      <c r="H1518" s="120"/>
      <c r="I1518" s="120"/>
      <c r="J1518" s="120"/>
      <c r="K1518" s="120"/>
      <c r="L1518" s="120"/>
      <c r="M1518" s="120"/>
      <c r="N1518" s="120"/>
      <c r="O1518" s="120"/>
      <c r="P1518" s="120"/>
      <c r="Q1518" s="120"/>
      <c r="R1518" s="120"/>
      <c r="S1518" s="120"/>
      <c r="T1518" s="120"/>
      <c r="U1518" s="120"/>
      <c r="V1518" s="120"/>
      <c r="W1518" s="120"/>
      <c r="X1518" s="120"/>
      <c r="Y1518" s="127"/>
      <c r="Z1518" s="127"/>
      <c r="AA1518" s="127"/>
      <c r="AB1518" s="127"/>
      <c r="AC1518" s="127"/>
      <c r="AD1518" s="127"/>
      <c r="AE1518" s="127"/>
      <c r="AF1518" s="127"/>
      <c r="AG1518" s="127"/>
      <c r="AH1518" s="127"/>
      <c r="AI1518" s="127"/>
      <c r="AJ1518" s="127"/>
      <c r="AK1518" s="127"/>
      <c r="AL1518" s="127"/>
      <c r="AM1518" s="127"/>
      <c r="AN1518" s="127"/>
      <c r="AO1518" s="127"/>
      <c r="AP1518" s="127"/>
      <c r="AR1518" s="113"/>
      <c r="AS1518" s="113"/>
      <c r="AT1518" s="113"/>
    </row>
    <row r="1519" spans="1:46" s="114" customFormat="1" x14ac:dyDescent="0.2">
      <c r="A1519" s="113"/>
      <c r="B1519" s="120"/>
      <c r="C1519" s="120"/>
      <c r="D1519" s="120"/>
      <c r="E1519" s="120"/>
      <c r="F1519" s="120"/>
      <c r="G1519" s="120"/>
      <c r="H1519" s="120"/>
      <c r="I1519" s="120"/>
      <c r="J1519" s="120"/>
      <c r="K1519" s="120"/>
      <c r="L1519" s="120"/>
      <c r="M1519" s="120"/>
      <c r="N1519" s="120"/>
      <c r="O1519" s="120"/>
      <c r="P1519" s="120"/>
      <c r="Q1519" s="120"/>
      <c r="R1519" s="120"/>
      <c r="S1519" s="120"/>
      <c r="T1519" s="120"/>
      <c r="U1519" s="120"/>
      <c r="V1519" s="120"/>
      <c r="W1519" s="120"/>
      <c r="X1519" s="120"/>
      <c r="Y1519" s="127"/>
      <c r="Z1519" s="127"/>
      <c r="AA1519" s="127"/>
      <c r="AB1519" s="127"/>
      <c r="AC1519" s="127"/>
      <c r="AD1519" s="127"/>
      <c r="AE1519" s="127"/>
      <c r="AF1519" s="127"/>
      <c r="AG1519" s="127"/>
      <c r="AH1519" s="127"/>
      <c r="AI1519" s="127"/>
      <c r="AJ1519" s="127"/>
      <c r="AK1519" s="127"/>
      <c r="AL1519" s="127"/>
      <c r="AM1519" s="127"/>
      <c r="AN1519" s="127"/>
      <c r="AO1519" s="127"/>
      <c r="AP1519" s="127"/>
      <c r="AR1519" s="113"/>
      <c r="AS1519" s="113"/>
      <c r="AT1519" s="113"/>
    </row>
    <row r="1520" spans="1:46" s="114" customFormat="1" x14ac:dyDescent="0.2">
      <c r="A1520" s="113"/>
      <c r="B1520" s="120"/>
      <c r="C1520" s="120"/>
      <c r="D1520" s="120"/>
      <c r="E1520" s="120"/>
      <c r="F1520" s="120"/>
      <c r="G1520" s="120"/>
      <c r="H1520" s="120"/>
      <c r="I1520" s="120"/>
      <c r="J1520" s="120"/>
      <c r="K1520" s="120"/>
      <c r="L1520" s="120"/>
      <c r="M1520" s="120"/>
      <c r="N1520" s="120"/>
      <c r="O1520" s="120"/>
      <c r="P1520" s="120"/>
      <c r="Q1520" s="120"/>
      <c r="R1520" s="120"/>
      <c r="S1520" s="120"/>
      <c r="T1520" s="120"/>
      <c r="U1520" s="120"/>
      <c r="V1520" s="120"/>
      <c r="W1520" s="120"/>
      <c r="X1520" s="120"/>
      <c r="Y1520" s="127"/>
      <c r="Z1520" s="127"/>
      <c r="AA1520" s="127"/>
      <c r="AB1520" s="127"/>
      <c r="AC1520" s="127"/>
      <c r="AD1520" s="127"/>
      <c r="AE1520" s="127"/>
      <c r="AF1520" s="127"/>
      <c r="AG1520" s="127"/>
      <c r="AH1520" s="127"/>
      <c r="AI1520" s="127"/>
      <c r="AJ1520" s="127"/>
      <c r="AK1520" s="127"/>
      <c r="AL1520" s="127"/>
      <c r="AM1520" s="127"/>
      <c r="AN1520" s="127"/>
      <c r="AO1520" s="127"/>
      <c r="AP1520" s="127"/>
      <c r="AR1520" s="113"/>
      <c r="AS1520" s="113"/>
      <c r="AT1520" s="113"/>
    </row>
    <row r="1521" spans="1:46" s="114" customFormat="1" x14ac:dyDescent="0.2">
      <c r="A1521" s="113"/>
      <c r="B1521" s="120"/>
      <c r="C1521" s="120"/>
      <c r="D1521" s="120"/>
      <c r="E1521" s="120"/>
      <c r="F1521" s="120"/>
      <c r="G1521" s="120"/>
      <c r="H1521" s="120"/>
      <c r="I1521" s="120"/>
      <c r="J1521" s="120"/>
      <c r="K1521" s="120"/>
      <c r="L1521" s="120"/>
      <c r="M1521" s="120"/>
      <c r="N1521" s="120"/>
      <c r="O1521" s="120"/>
      <c r="P1521" s="120"/>
      <c r="Q1521" s="120"/>
      <c r="R1521" s="120"/>
      <c r="S1521" s="120"/>
      <c r="T1521" s="120"/>
      <c r="U1521" s="120"/>
      <c r="V1521" s="120"/>
      <c r="W1521" s="120"/>
      <c r="X1521" s="120"/>
      <c r="Y1521" s="127"/>
      <c r="Z1521" s="127"/>
      <c r="AA1521" s="127"/>
      <c r="AB1521" s="127"/>
      <c r="AC1521" s="127"/>
      <c r="AD1521" s="127"/>
      <c r="AE1521" s="127"/>
      <c r="AF1521" s="127"/>
      <c r="AG1521" s="127"/>
      <c r="AH1521" s="127"/>
      <c r="AI1521" s="127"/>
      <c r="AJ1521" s="127"/>
      <c r="AK1521" s="127"/>
      <c r="AL1521" s="127"/>
      <c r="AM1521" s="127"/>
      <c r="AN1521" s="127"/>
      <c r="AO1521" s="127"/>
      <c r="AP1521" s="127"/>
      <c r="AR1521" s="113"/>
      <c r="AS1521" s="113"/>
      <c r="AT1521" s="113"/>
    </row>
    <row r="1522" spans="1:46" s="114" customFormat="1" x14ac:dyDescent="0.2">
      <c r="A1522" s="113"/>
      <c r="B1522" s="120"/>
      <c r="C1522" s="120"/>
      <c r="D1522" s="120"/>
      <c r="E1522" s="120"/>
      <c r="F1522" s="120"/>
      <c r="G1522" s="120"/>
      <c r="H1522" s="120"/>
      <c r="I1522" s="120"/>
      <c r="J1522" s="120"/>
      <c r="K1522" s="120"/>
      <c r="L1522" s="120"/>
      <c r="M1522" s="120"/>
      <c r="N1522" s="120"/>
      <c r="O1522" s="120"/>
      <c r="P1522" s="120"/>
      <c r="Q1522" s="120"/>
      <c r="R1522" s="120"/>
      <c r="S1522" s="120"/>
      <c r="T1522" s="120"/>
      <c r="U1522" s="120"/>
      <c r="V1522" s="120"/>
      <c r="W1522" s="120"/>
      <c r="X1522" s="120"/>
      <c r="Y1522" s="127"/>
      <c r="Z1522" s="127"/>
      <c r="AA1522" s="127"/>
      <c r="AB1522" s="127"/>
      <c r="AC1522" s="127"/>
      <c r="AD1522" s="127"/>
      <c r="AE1522" s="127"/>
      <c r="AF1522" s="127"/>
      <c r="AG1522" s="127"/>
      <c r="AH1522" s="127"/>
      <c r="AI1522" s="127"/>
      <c r="AJ1522" s="127"/>
      <c r="AK1522" s="127"/>
      <c r="AL1522" s="127"/>
      <c r="AM1522" s="127"/>
      <c r="AN1522" s="127"/>
      <c r="AO1522" s="127"/>
      <c r="AP1522" s="127"/>
      <c r="AR1522" s="113"/>
      <c r="AS1522" s="113"/>
      <c r="AT1522" s="113"/>
    </row>
    <row r="1523" spans="1:46" s="114" customFormat="1" x14ac:dyDescent="0.2">
      <c r="A1523" s="113"/>
      <c r="B1523" s="120"/>
      <c r="C1523" s="120"/>
      <c r="D1523" s="120"/>
      <c r="E1523" s="120"/>
      <c r="F1523" s="120"/>
      <c r="G1523" s="120"/>
      <c r="H1523" s="120"/>
      <c r="I1523" s="120"/>
      <c r="J1523" s="120"/>
      <c r="K1523" s="120"/>
      <c r="L1523" s="120"/>
      <c r="M1523" s="120"/>
      <c r="N1523" s="120"/>
      <c r="O1523" s="120"/>
      <c r="P1523" s="120"/>
      <c r="Q1523" s="120"/>
      <c r="R1523" s="120"/>
      <c r="S1523" s="120"/>
      <c r="T1523" s="120"/>
      <c r="U1523" s="120"/>
      <c r="V1523" s="120"/>
      <c r="W1523" s="120"/>
      <c r="X1523" s="120"/>
      <c r="Y1523" s="127"/>
      <c r="Z1523" s="127"/>
      <c r="AA1523" s="127"/>
      <c r="AB1523" s="127"/>
      <c r="AC1523" s="127"/>
      <c r="AD1523" s="127"/>
      <c r="AE1523" s="127"/>
      <c r="AF1523" s="127"/>
      <c r="AG1523" s="127"/>
      <c r="AH1523" s="127"/>
      <c r="AI1523" s="127"/>
      <c r="AJ1523" s="127"/>
      <c r="AK1523" s="127"/>
      <c r="AL1523" s="127"/>
      <c r="AM1523" s="127"/>
      <c r="AN1523" s="127"/>
      <c r="AO1523" s="127"/>
      <c r="AP1523" s="127"/>
      <c r="AR1523" s="113"/>
      <c r="AS1523" s="113"/>
      <c r="AT1523" s="113"/>
    </row>
    <row r="1524" spans="1:46" s="114" customFormat="1" x14ac:dyDescent="0.2">
      <c r="A1524" s="113"/>
      <c r="B1524" s="120"/>
      <c r="C1524" s="120"/>
      <c r="D1524" s="120"/>
      <c r="E1524" s="120"/>
      <c r="F1524" s="120"/>
      <c r="G1524" s="120"/>
      <c r="H1524" s="120"/>
      <c r="I1524" s="120"/>
      <c r="J1524" s="120"/>
      <c r="K1524" s="120"/>
      <c r="L1524" s="120"/>
      <c r="M1524" s="120"/>
      <c r="N1524" s="120"/>
      <c r="O1524" s="120"/>
      <c r="P1524" s="120"/>
      <c r="Q1524" s="120"/>
      <c r="R1524" s="120"/>
      <c r="S1524" s="120"/>
      <c r="T1524" s="120"/>
      <c r="U1524" s="120"/>
      <c r="V1524" s="120"/>
      <c r="W1524" s="120"/>
      <c r="X1524" s="120"/>
      <c r="Y1524" s="127"/>
      <c r="Z1524" s="127"/>
      <c r="AA1524" s="127"/>
      <c r="AB1524" s="127"/>
      <c r="AC1524" s="127"/>
      <c r="AD1524" s="127"/>
      <c r="AE1524" s="127"/>
      <c r="AF1524" s="127"/>
      <c r="AG1524" s="127"/>
      <c r="AH1524" s="127"/>
      <c r="AI1524" s="127"/>
      <c r="AJ1524" s="127"/>
      <c r="AK1524" s="127"/>
      <c r="AL1524" s="127"/>
      <c r="AM1524" s="127"/>
      <c r="AN1524" s="127"/>
      <c r="AO1524" s="127"/>
      <c r="AP1524" s="127"/>
      <c r="AR1524" s="113"/>
      <c r="AS1524" s="113"/>
      <c r="AT1524" s="113"/>
    </row>
    <row r="1525" spans="1:46" s="114" customFormat="1" x14ac:dyDescent="0.2">
      <c r="A1525" s="113"/>
      <c r="B1525" s="120"/>
      <c r="C1525" s="120"/>
      <c r="D1525" s="120"/>
      <c r="E1525" s="120"/>
      <c r="F1525" s="120"/>
      <c r="G1525" s="120"/>
      <c r="H1525" s="120"/>
      <c r="I1525" s="120"/>
      <c r="J1525" s="120"/>
      <c r="K1525" s="120"/>
      <c r="L1525" s="120"/>
      <c r="M1525" s="120"/>
      <c r="N1525" s="120"/>
      <c r="O1525" s="120"/>
      <c r="P1525" s="120"/>
      <c r="Q1525" s="120"/>
      <c r="R1525" s="120"/>
      <c r="S1525" s="120"/>
      <c r="T1525" s="120"/>
      <c r="U1525" s="120"/>
      <c r="V1525" s="120"/>
      <c r="W1525" s="120"/>
      <c r="X1525" s="120"/>
      <c r="Y1525" s="127"/>
      <c r="Z1525" s="127"/>
      <c r="AA1525" s="127"/>
      <c r="AB1525" s="127"/>
      <c r="AC1525" s="127"/>
      <c r="AD1525" s="127"/>
      <c r="AE1525" s="127"/>
      <c r="AF1525" s="127"/>
      <c r="AG1525" s="127"/>
      <c r="AH1525" s="127"/>
      <c r="AI1525" s="127"/>
      <c r="AJ1525" s="127"/>
      <c r="AK1525" s="127"/>
      <c r="AL1525" s="127"/>
      <c r="AM1525" s="127"/>
      <c r="AN1525" s="127"/>
      <c r="AO1525" s="127"/>
      <c r="AP1525" s="127"/>
      <c r="AR1525" s="113"/>
      <c r="AS1525" s="113"/>
      <c r="AT1525" s="113"/>
    </row>
    <row r="1526" spans="1:46" s="114" customFormat="1" x14ac:dyDescent="0.2">
      <c r="A1526" s="113"/>
      <c r="B1526" s="120"/>
      <c r="C1526" s="120"/>
      <c r="D1526" s="120"/>
      <c r="E1526" s="120"/>
      <c r="F1526" s="120"/>
      <c r="G1526" s="120"/>
      <c r="H1526" s="120"/>
      <c r="I1526" s="120"/>
      <c r="J1526" s="120"/>
      <c r="K1526" s="120"/>
      <c r="L1526" s="120"/>
      <c r="M1526" s="120"/>
      <c r="N1526" s="120"/>
      <c r="O1526" s="120"/>
      <c r="P1526" s="120"/>
      <c r="Q1526" s="120"/>
      <c r="R1526" s="120"/>
      <c r="S1526" s="120"/>
      <c r="T1526" s="120"/>
      <c r="U1526" s="120"/>
      <c r="V1526" s="120"/>
      <c r="W1526" s="120"/>
      <c r="X1526" s="120"/>
      <c r="Y1526" s="127"/>
      <c r="Z1526" s="127"/>
      <c r="AA1526" s="127"/>
      <c r="AB1526" s="127"/>
      <c r="AC1526" s="127"/>
      <c r="AD1526" s="127"/>
      <c r="AE1526" s="127"/>
      <c r="AF1526" s="127"/>
      <c r="AG1526" s="127"/>
      <c r="AH1526" s="127"/>
      <c r="AI1526" s="127"/>
      <c r="AJ1526" s="127"/>
      <c r="AK1526" s="127"/>
      <c r="AL1526" s="127"/>
      <c r="AM1526" s="127"/>
      <c r="AN1526" s="127"/>
      <c r="AO1526" s="127"/>
      <c r="AP1526" s="127"/>
      <c r="AR1526" s="113"/>
      <c r="AS1526" s="113"/>
      <c r="AT1526" s="113"/>
    </row>
    <row r="1527" spans="1:46" s="114" customFormat="1" x14ac:dyDescent="0.2">
      <c r="A1527" s="113"/>
      <c r="B1527" s="120"/>
      <c r="C1527" s="120"/>
      <c r="D1527" s="120"/>
      <c r="E1527" s="120"/>
      <c r="F1527" s="120"/>
      <c r="G1527" s="120"/>
      <c r="H1527" s="120"/>
      <c r="I1527" s="120"/>
      <c r="J1527" s="120"/>
      <c r="K1527" s="120"/>
      <c r="L1527" s="120"/>
      <c r="M1527" s="120"/>
      <c r="N1527" s="120"/>
      <c r="O1527" s="120"/>
      <c r="P1527" s="120"/>
      <c r="Q1527" s="120"/>
      <c r="R1527" s="120"/>
      <c r="S1527" s="120"/>
      <c r="T1527" s="120"/>
      <c r="U1527" s="120"/>
      <c r="V1527" s="120"/>
      <c r="W1527" s="120"/>
      <c r="X1527" s="120"/>
      <c r="Y1527" s="127"/>
      <c r="Z1527" s="127"/>
      <c r="AA1527" s="127"/>
      <c r="AB1527" s="127"/>
      <c r="AC1527" s="127"/>
      <c r="AD1527" s="127"/>
      <c r="AE1527" s="127"/>
      <c r="AF1527" s="127"/>
      <c r="AG1527" s="127"/>
      <c r="AH1527" s="127"/>
      <c r="AI1527" s="127"/>
      <c r="AJ1527" s="127"/>
      <c r="AK1527" s="127"/>
      <c r="AL1527" s="127"/>
      <c r="AM1527" s="127"/>
      <c r="AN1527" s="127"/>
      <c r="AO1527" s="127"/>
      <c r="AP1527" s="127"/>
      <c r="AR1527" s="113"/>
      <c r="AS1527" s="113"/>
      <c r="AT1527" s="113"/>
    </row>
    <row r="1528" spans="1:46" s="114" customFormat="1" x14ac:dyDescent="0.2">
      <c r="A1528" s="113"/>
      <c r="B1528" s="120"/>
      <c r="C1528" s="120"/>
      <c r="D1528" s="120"/>
      <c r="E1528" s="120"/>
      <c r="F1528" s="120"/>
      <c r="G1528" s="120"/>
      <c r="H1528" s="120"/>
      <c r="I1528" s="120"/>
      <c r="J1528" s="120"/>
      <c r="K1528" s="120"/>
      <c r="L1528" s="120"/>
      <c r="M1528" s="120"/>
      <c r="N1528" s="120"/>
      <c r="O1528" s="120"/>
      <c r="P1528" s="120"/>
      <c r="Q1528" s="120"/>
      <c r="R1528" s="120"/>
      <c r="S1528" s="120"/>
      <c r="T1528" s="120"/>
      <c r="U1528" s="120"/>
      <c r="V1528" s="120"/>
      <c r="W1528" s="120"/>
      <c r="X1528" s="120"/>
      <c r="Y1528" s="127"/>
      <c r="Z1528" s="127"/>
      <c r="AA1528" s="127"/>
      <c r="AB1528" s="127"/>
      <c r="AC1528" s="127"/>
      <c r="AD1528" s="127"/>
      <c r="AE1528" s="127"/>
      <c r="AF1528" s="127"/>
      <c r="AG1528" s="127"/>
      <c r="AH1528" s="127"/>
      <c r="AI1528" s="127"/>
      <c r="AJ1528" s="127"/>
      <c r="AK1528" s="127"/>
      <c r="AL1528" s="127"/>
      <c r="AM1528" s="127"/>
      <c r="AN1528" s="127"/>
      <c r="AO1528" s="127"/>
      <c r="AP1528" s="127"/>
      <c r="AR1528" s="113"/>
      <c r="AS1528" s="113"/>
      <c r="AT1528" s="113"/>
    </row>
    <row r="1529" spans="1:46" s="114" customFormat="1" x14ac:dyDescent="0.2">
      <c r="A1529" s="113"/>
      <c r="B1529" s="120"/>
      <c r="C1529" s="120"/>
      <c r="D1529" s="120"/>
      <c r="E1529" s="120"/>
      <c r="F1529" s="120"/>
      <c r="G1529" s="120"/>
      <c r="H1529" s="120"/>
      <c r="I1529" s="120"/>
      <c r="J1529" s="120"/>
      <c r="K1529" s="120"/>
      <c r="L1529" s="120"/>
      <c r="M1529" s="120"/>
      <c r="N1529" s="120"/>
      <c r="O1529" s="120"/>
      <c r="P1529" s="120"/>
      <c r="Q1529" s="120"/>
      <c r="R1529" s="120"/>
      <c r="S1529" s="120"/>
      <c r="T1529" s="120"/>
      <c r="U1529" s="120"/>
      <c r="V1529" s="120"/>
      <c r="W1529" s="120"/>
      <c r="X1529" s="120"/>
      <c r="Y1529" s="127"/>
      <c r="Z1529" s="127"/>
      <c r="AA1529" s="127"/>
      <c r="AB1529" s="127"/>
      <c r="AC1529" s="127"/>
      <c r="AD1529" s="127"/>
      <c r="AE1529" s="127"/>
      <c r="AF1529" s="127"/>
      <c r="AG1529" s="127"/>
      <c r="AH1529" s="127"/>
      <c r="AI1529" s="127"/>
      <c r="AJ1529" s="127"/>
      <c r="AK1529" s="127"/>
      <c r="AL1529" s="127"/>
      <c r="AM1529" s="127"/>
      <c r="AN1529" s="127"/>
      <c r="AO1529" s="127"/>
      <c r="AP1529" s="127"/>
      <c r="AR1529" s="113"/>
      <c r="AS1529" s="113"/>
      <c r="AT1529" s="113"/>
    </row>
    <row r="1530" spans="1:46" s="114" customFormat="1" x14ac:dyDescent="0.2">
      <c r="A1530" s="113"/>
      <c r="B1530" s="120"/>
      <c r="C1530" s="120"/>
      <c r="D1530" s="120"/>
      <c r="E1530" s="120"/>
      <c r="F1530" s="120"/>
      <c r="G1530" s="120"/>
      <c r="H1530" s="120"/>
      <c r="I1530" s="120"/>
      <c r="J1530" s="120"/>
      <c r="K1530" s="120"/>
      <c r="L1530" s="120"/>
      <c r="M1530" s="120"/>
      <c r="N1530" s="120"/>
      <c r="O1530" s="120"/>
      <c r="P1530" s="120"/>
      <c r="Q1530" s="120"/>
      <c r="R1530" s="120"/>
      <c r="S1530" s="120"/>
      <c r="T1530" s="120"/>
      <c r="U1530" s="120"/>
      <c r="V1530" s="120"/>
      <c r="W1530" s="120"/>
      <c r="X1530" s="120"/>
      <c r="Y1530" s="127"/>
      <c r="Z1530" s="127"/>
      <c r="AA1530" s="127"/>
      <c r="AB1530" s="127"/>
      <c r="AC1530" s="127"/>
      <c r="AD1530" s="127"/>
      <c r="AE1530" s="127"/>
      <c r="AF1530" s="127"/>
      <c r="AG1530" s="127"/>
      <c r="AH1530" s="127"/>
      <c r="AI1530" s="127"/>
      <c r="AJ1530" s="127"/>
      <c r="AK1530" s="127"/>
      <c r="AL1530" s="127"/>
      <c r="AM1530" s="127"/>
      <c r="AN1530" s="127"/>
      <c r="AO1530" s="127"/>
      <c r="AP1530" s="127"/>
      <c r="AR1530" s="113"/>
      <c r="AS1530" s="113"/>
      <c r="AT1530" s="113"/>
    </row>
    <row r="1531" spans="1:46" s="114" customFormat="1" x14ac:dyDescent="0.2">
      <c r="A1531" s="113"/>
      <c r="B1531" s="120"/>
      <c r="C1531" s="120"/>
      <c r="D1531" s="120"/>
      <c r="E1531" s="120"/>
      <c r="F1531" s="120"/>
      <c r="G1531" s="120"/>
      <c r="H1531" s="120"/>
      <c r="I1531" s="120"/>
      <c r="J1531" s="120"/>
      <c r="K1531" s="120"/>
      <c r="L1531" s="120"/>
      <c r="M1531" s="120"/>
      <c r="N1531" s="120"/>
      <c r="O1531" s="120"/>
      <c r="P1531" s="120"/>
      <c r="Q1531" s="120"/>
      <c r="R1531" s="120"/>
      <c r="S1531" s="120"/>
      <c r="T1531" s="120"/>
      <c r="U1531" s="120"/>
      <c r="V1531" s="120"/>
      <c r="W1531" s="120"/>
      <c r="X1531" s="120"/>
      <c r="Y1531" s="127"/>
      <c r="Z1531" s="127"/>
      <c r="AA1531" s="127"/>
      <c r="AB1531" s="127"/>
      <c r="AC1531" s="127"/>
      <c r="AD1531" s="127"/>
      <c r="AE1531" s="127"/>
      <c r="AF1531" s="127"/>
      <c r="AG1531" s="127"/>
      <c r="AH1531" s="127"/>
      <c r="AI1531" s="127"/>
      <c r="AJ1531" s="127"/>
      <c r="AK1531" s="127"/>
      <c r="AL1531" s="127"/>
      <c r="AM1531" s="127"/>
      <c r="AN1531" s="127"/>
      <c r="AO1531" s="127"/>
      <c r="AP1531" s="127"/>
      <c r="AR1531" s="113"/>
      <c r="AS1531" s="113"/>
      <c r="AT1531" s="113"/>
    </row>
    <row r="1532" spans="1:46" s="114" customFormat="1" x14ac:dyDescent="0.2">
      <c r="A1532" s="113"/>
      <c r="B1532" s="120"/>
      <c r="C1532" s="120"/>
      <c r="D1532" s="120"/>
      <c r="E1532" s="120"/>
      <c r="F1532" s="120"/>
      <c r="G1532" s="120"/>
      <c r="H1532" s="120"/>
      <c r="I1532" s="120"/>
      <c r="J1532" s="120"/>
      <c r="K1532" s="120"/>
      <c r="L1532" s="120"/>
      <c r="M1532" s="120"/>
      <c r="N1532" s="120"/>
      <c r="O1532" s="120"/>
      <c r="P1532" s="120"/>
      <c r="Q1532" s="120"/>
      <c r="R1532" s="120"/>
      <c r="S1532" s="120"/>
      <c r="T1532" s="120"/>
      <c r="U1532" s="120"/>
      <c r="V1532" s="120"/>
      <c r="W1532" s="120"/>
      <c r="X1532" s="120"/>
      <c r="Y1532" s="127"/>
      <c r="Z1532" s="127"/>
      <c r="AA1532" s="127"/>
      <c r="AB1532" s="127"/>
      <c r="AC1532" s="127"/>
      <c r="AD1532" s="127"/>
      <c r="AE1532" s="127"/>
      <c r="AF1532" s="127"/>
      <c r="AG1532" s="127"/>
      <c r="AH1532" s="127"/>
      <c r="AI1532" s="127"/>
      <c r="AJ1532" s="127"/>
      <c r="AK1532" s="127"/>
      <c r="AL1532" s="127"/>
      <c r="AM1532" s="127"/>
      <c r="AN1532" s="127"/>
      <c r="AO1532" s="127"/>
      <c r="AP1532" s="127"/>
      <c r="AR1532" s="113"/>
      <c r="AS1532" s="113"/>
      <c r="AT1532" s="113"/>
    </row>
    <row r="1533" spans="1:46" s="114" customFormat="1" x14ac:dyDescent="0.2">
      <c r="A1533" s="113"/>
      <c r="B1533" s="120"/>
      <c r="C1533" s="120"/>
      <c r="D1533" s="120"/>
      <c r="E1533" s="120"/>
      <c r="F1533" s="120"/>
      <c r="G1533" s="120"/>
      <c r="H1533" s="120"/>
      <c r="I1533" s="120"/>
      <c r="J1533" s="120"/>
      <c r="K1533" s="120"/>
      <c r="L1533" s="120"/>
      <c r="M1533" s="120"/>
      <c r="N1533" s="120"/>
      <c r="O1533" s="120"/>
      <c r="P1533" s="120"/>
      <c r="Q1533" s="120"/>
      <c r="R1533" s="120"/>
      <c r="S1533" s="120"/>
      <c r="T1533" s="120"/>
      <c r="U1533" s="120"/>
      <c r="V1533" s="120"/>
      <c r="W1533" s="120"/>
      <c r="X1533" s="120"/>
      <c r="Y1533" s="127"/>
      <c r="Z1533" s="127"/>
      <c r="AA1533" s="127"/>
      <c r="AB1533" s="127"/>
      <c r="AC1533" s="127"/>
      <c r="AD1533" s="127"/>
      <c r="AE1533" s="127"/>
      <c r="AF1533" s="127"/>
      <c r="AG1533" s="127"/>
      <c r="AH1533" s="127"/>
      <c r="AI1533" s="127"/>
      <c r="AJ1533" s="127"/>
      <c r="AK1533" s="127"/>
      <c r="AL1533" s="127"/>
      <c r="AM1533" s="127"/>
      <c r="AN1533" s="127"/>
      <c r="AO1533" s="127"/>
      <c r="AP1533" s="127"/>
      <c r="AR1533" s="113"/>
      <c r="AS1533" s="113"/>
      <c r="AT1533" s="113"/>
    </row>
    <row r="1534" spans="1:46" s="114" customFormat="1" x14ac:dyDescent="0.2">
      <c r="A1534" s="113"/>
      <c r="B1534" s="120"/>
      <c r="C1534" s="120"/>
      <c r="D1534" s="120"/>
      <c r="E1534" s="120"/>
      <c r="F1534" s="120"/>
      <c r="G1534" s="120"/>
      <c r="H1534" s="120"/>
      <c r="I1534" s="120"/>
      <c r="J1534" s="120"/>
      <c r="K1534" s="120"/>
      <c r="L1534" s="120"/>
      <c r="M1534" s="120"/>
      <c r="N1534" s="120"/>
      <c r="O1534" s="120"/>
      <c r="P1534" s="120"/>
      <c r="Q1534" s="120"/>
      <c r="R1534" s="120"/>
      <c r="S1534" s="120"/>
      <c r="T1534" s="120"/>
      <c r="U1534" s="120"/>
      <c r="V1534" s="120"/>
      <c r="W1534" s="120"/>
      <c r="X1534" s="120"/>
      <c r="Y1534" s="127"/>
      <c r="Z1534" s="127"/>
      <c r="AA1534" s="127"/>
      <c r="AB1534" s="127"/>
      <c r="AC1534" s="127"/>
      <c r="AD1534" s="127"/>
      <c r="AE1534" s="127"/>
      <c r="AF1534" s="127"/>
      <c r="AG1534" s="127"/>
      <c r="AH1534" s="127"/>
      <c r="AI1534" s="127"/>
      <c r="AJ1534" s="127"/>
      <c r="AK1534" s="127"/>
      <c r="AL1534" s="127"/>
      <c r="AM1534" s="127"/>
      <c r="AN1534" s="127"/>
      <c r="AO1534" s="127"/>
      <c r="AP1534" s="127"/>
      <c r="AR1534" s="113"/>
      <c r="AS1534" s="113"/>
      <c r="AT1534" s="113"/>
    </row>
    <row r="1535" spans="1:46" s="114" customFormat="1" x14ac:dyDescent="0.2">
      <c r="A1535" s="113"/>
      <c r="B1535" s="120"/>
      <c r="C1535" s="120"/>
      <c r="D1535" s="120"/>
      <c r="E1535" s="120"/>
      <c r="F1535" s="120"/>
      <c r="G1535" s="120"/>
      <c r="H1535" s="120"/>
      <c r="I1535" s="120"/>
      <c r="J1535" s="120"/>
      <c r="K1535" s="120"/>
      <c r="L1535" s="120"/>
      <c r="M1535" s="120"/>
      <c r="N1535" s="120"/>
      <c r="O1535" s="120"/>
      <c r="P1535" s="120"/>
      <c r="Q1535" s="120"/>
      <c r="R1535" s="120"/>
      <c r="S1535" s="120"/>
      <c r="T1535" s="120"/>
      <c r="U1535" s="120"/>
      <c r="V1535" s="120"/>
      <c r="W1535" s="120"/>
      <c r="X1535" s="120"/>
      <c r="Y1535" s="127"/>
      <c r="Z1535" s="127"/>
      <c r="AA1535" s="127"/>
      <c r="AB1535" s="127"/>
      <c r="AC1535" s="127"/>
      <c r="AD1535" s="127"/>
      <c r="AE1535" s="127"/>
      <c r="AF1535" s="127"/>
      <c r="AG1535" s="127"/>
      <c r="AH1535" s="127"/>
      <c r="AI1535" s="127"/>
      <c r="AJ1535" s="127"/>
      <c r="AK1535" s="127"/>
      <c r="AL1535" s="127"/>
      <c r="AM1535" s="127"/>
      <c r="AN1535" s="127"/>
      <c r="AO1535" s="127"/>
      <c r="AP1535" s="127"/>
      <c r="AR1535" s="113"/>
      <c r="AS1535" s="113"/>
      <c r="AT1535" s="113"/>
    </row>
    <row r="1536" spans="1:46" s="114" customFormat="1" x14ac:dyDescent="0.2">
      <c r="A1536" s="113"/>
      <c r="B1536" s="120"/>
      <c r="C1536" s="120"/>
      <c r="D1536" s="120"/>
      <c r="E1536" s="120"/>
      <c r="F1536" s="120"/>
      <c r="G1536" s="120"/>
      <c r="H1536" s="120"/>
      <c r="I1536" s="120"/>
      <c r="J1536" s="120"/>
      <c r="K1536" s="120"/>
      <c r="L1536" s="120"/>
      <c r="M1536" s="120"/>
      <c r="N1536" s="120"/>
      <c r="O1536" s="120"/>
      <c r="P1536" s="120"/>
      <c r="Q1536" s="120"/>
      <c r="R1536" s="120"/>
      <c r="S1536" s="120"/>
      <c r="T1536" s="120"/>
      <c r="U1536" s="120"/>
      <c r="V1536" s="120"/>
      <c r="W1536" s="120"/>
      <c r="X1536" s="120"/>
      <c r="Y1536" s="127"/>
      <c r="Z1536" s="127"/>
      <c r="AA1536" s="127"/>
      <c r="AB1536" s="127"/>
      <c r="AC1536" s="127"/>
      <c r="AD1536" s="127"/>
      <c r="AE1536" s="127"/>
      <c r="AF1536" s="127"/>
      <c r="AG1536" s="127"/>
      <c r="AH1536" s="127"/>
      <c r="AI1536" s="127"/>
      <c r="AJ1536" s="127"/>
      <c r="AK1536" s="127"/>
      <c r="AL1536" s="127"/>
      <c r="AM1536" s="127"/>
      <c r="AN1536" s="127"/>
      <c r="AO1536" s="127"/>
      <c r="AP1536" s="127"/>
      <c r="AR1536" s="113"/>
      <c r="AS1536" s="113"/>
      <c r="AT1536" s="113"/>
    </row>
    <row r="1537" spans="1:46" s="114" customFormat="1" x14ac:dyDescent="0.2">
      <c r="A1537" s="113"/>
      <c r="B1537" s="120"/>
      <c r="C1537" s="120"/>
      <c r="D1537" s="120"/>
      <c r="E1537" s="120"/>
      <c r="F1537" s="120"/>
      <c r="G1537" s="120"/>
      <c r="H1537" s="120"/>
      <c r="I1537" s="120"/>
      <c r="J1537" s="120"/>
      <c r="K1537" s="120"/>
      <c r="L1537" s="120"/>
      <c r="M1537" s="120"/>
      <c r="N1537" s="120"/>
      <c r="O1537" s="120"/>
      <c r="P1537" s="120"/>
      <c r="Q1537" s="120"/>
      <c r="R1537" s="120"/>
      <c r="S1537" s="120"/>
      <c r="T1537" s="120"/>
      <c r="U1537" s="120"/>
      <c r="V1537" s="120"/>
      <c r="W1537" s="120"/>
      <c r="X1537" s="120"/>
      <c r="Y1537" s="127"/>
      <c r="Z1537" s="127"/>
      <c r="AA1537" s="127"/>
      <c r="AB1537" s="127"/>
      <c r="AC1537" s="127"/>
      <c r="AD1537" s="127"/>
      <c r="AE1537" s="127"/>
      <c r="AF1537" s="127"/>
      <c r="AG1537" s="127"/>
      <c r="AH1537" s="127"/>
      <c r="AI1537" s="127"/>
      <c r="AJ1537" s="127"/>
      <c r="AK1537" s="127"/>
      <c r="AL1537" s="127"/>
      <c r="AM1537" s="127"/>
      <c r="AN1537" s="127"/>
      <c r="AO1537" s="127"/>
      <c r="AP1537" s="127"/>
      <c r="AR1537" s="113"/>
      <c r="AS1537" s="113"/>
      <c r="AT1537" s="113"/>
    </row>
    <row r="1538" spans="1:46" s="114" customFormat="1" x14ac:dyDescent="0.2">
      <c r="A1538" s="113"/>
      <c r="B1538" s="120"/>
      <c r="C1538" s="120"/>
      <c r="D1538" s="120"/>
      <c r="E1538" s="120"/>
      <c r="F1538" s="120"/>
      <c r="G1538" s="120"/>
      <c r="H1538" s="120"/>
      <c r="I1538" s="120"/>
      <c r="J1538" s="120"/>
      <c r="K1538" s="120"/>
      <c r="L1538" s="120"/>
      <c r="M1538" s="120"/>
      <c r="N1538" s="120"/>
      <c r="O1538" s="120"/>
      <c r="P1538" s="120"/>
      <c r="Q1538" s="120"/>
      <c r="R1538" s="120"/>
      <c r="S1538" s="120"/>
      <c r="T1538" s="120"/>
      <c r="U1538" s="120"/>
      <c r="V1538" s="120"/>
      <c r="W1538" s="120"/>
      <c r="X1538" s="120"/>
      <c r="Y1538" s="127"/>
      <c r="Z1538" s="127"/>
      <c r="AA1538" s="127"/>
      <c r="AB1538" s="127"/>
      <c r="AC1538" s="127"/>
      <c r="AD1538" s="127"/>
      <c r="AE1538" s="127"/>
      <c r="AF1538" s="127"/>
      <c r="AG1538" s="127"/>
      <c r="AH1538" s="127"/>
      <c r="AI1538" s="127"/>
      <c r="AJ1538" s="127"/>
      <c r="AK1538" s="127"/>
      <c r="AL1538" s="127"/>
      <c r="AM1538" s="127"/>
      <c r="AN1538" s="127"/>
      <c r="AO1538" s="127"/>
      <c r="AP1538" s="127"/>
      <c r="AR1538" s="113"/>
      <c r="AS1538" s="113"/>
      <c r="AT1538" s="113"/>
    </row>
    <row r="1539" spans="1:46" s="114" customFormat="1" x14ac:dyDescent="0.2">
      <c r="A1539" s="113"/>
      <c r="B1539" s="120"/>
      <c r="C1539" s="120"/>
      <c r="D1539" s="120"/>
      <c r="E1539" s="120"/>
      <c r="F1539" s="120"/>
      <c r="G1539" s="120"/>
      <c r="H1539" s="120"/>
      <c r="I1539" s="120"/>
      <c r="J1539" s="120"/>
      <c r="K1539" s="120"/>
      <c r="L1539" s="120"/>
      <c r="M1539" s="120"/>
      <c r="N1539" s="120"/>
      <c r="O1539" s="120"/>
      <c r="P1539" s="120"/>
      <c r="Q1539" s="120"/>
      <c r="R1539" s="120"/>
      <c r="S1539" s="120"/>
      <c r="T1539" s="120"/>
      <c r="U1539" s="120"/>
      <c r="V1539" s="120"/>
      <c r="W1539" s="120"/>
      <c r="X1539" s="120"/>
      <c r="Y1539" s="127"/>
      <c r="Z1539" s="127"/>
      <c r="AA1539" s="127"/>
      <c r="AB1539" s="127"/>
      <c r="AC1539" s="127"/>
      <c r="AD1539" s="127"/>
      <c r="AE1539" s="127"/>
      <c r="AF1539" s="127"/>
      <c r="AG1539" s="127"/>
      <c r="AH1539" s="127"/>
      <c r="AI1539" s="127"/>
      <c r="AJ1539" s="127"/>
      <c r="AK1539" s="127"/>
      <c r="AL1539" s="127"/>
      <c r="AM1539" s="127"/>
      <c r="AN1539" s="127"/>
      <c r="AO1539" s="127"/>
      <c r="AP1539" s="127"/>
      <c r="AR1539" s="113"/>
      <c r="AS1539" s="113"/>
      <c r="AT1539" s="113"/>
    </row>
    <row r="1540" spans="1:46" s="114" customFormat="1" x14ac:dyDescent="0.2">
      <c r="A1540" s="113"/>
      <c r="B1540" s="120"/>
      <c r="C1540" s="120"/>
      <c r="D1540" s="120"/>
      <c r="E1540" s="120"/>
      <c r="F1540" s="120"/>
      <c r="G1540" s="120"/>
      <c r="H1540" s="120"/>
      <c r="I1540" s="120"/>
      <c r="J1540" s="120"/>
      <c r="K1540" s="120"/>
      <c r="L1540" s="120"/>
      <c r="M1540" s="120"/>
      <c r="N1540" s="120"/>
      <c r="O1540" s="120"/>
      <c r="P1540" s="120"/>
      <c r="Q1540" s="120"/>
      <c r="R1540" s="120"/>
      <c r="S1540" s="120"/>
      <c r="T1540" s="120"/>
      <c r="U1540" s="120"/>
      <c r="V1540" s="120"/>
      <c r="W1540" s="120"/>
      <c r="X1540" s="120"/>
      <c r="Y1540" s="127"/>
      <c r="Z1540" s="127"/>
      <c r="AA1540" s="127"/>
      <c r="AB1540" s="127"/>
      <c r="AC1540" s="127"/>
      <c r="AD1540" s="127"/>
      <c r="AE1540" s="127"/>
      <c r="AF1540" s="127"/>
      <c r="AG1540" s="127"/>
      <c r="AH1540" s="127"/>
      <c r="AI1540" s="127"/>
      <c r="AJ1540" s="127"/>
      <c r="AK1540" s="127"/>
      <c r="AL1540" s="127"/>
      <c r="AM1540" s="127"/>
      <c r="AN1540" s="127"/>
      <c r="AO1540" s="127"/>
      <c r="AP1540" s="127"/>
      <c r="AR1540" s="113"/>
      <c r="AS1540" s="113"/>
      <c r="AT1540" s="113"/>
    </row>
    <row r="1541" spans="1:46" s="114" customFormat="1" x14ac:dyDescent="0.2">
      <c r="A1541" s="113"/>
      <c r="B1541" s="120"/>
      <c r="C1541" s="120"/>
      <c r="D1541" s="120"/>
      <c r="E1541" s="120"/>
      <c r="F1541" s="120"/>
      <c r="G1541" s="120"/>
      <c r="H1541" s="120"/>
      <c r="I1541" s="120"/>
      <c r="J1541" s="120"/>
      <c r="K1541" s="120"/>
      <c r="L1541" s="120"/>
      <c r="M1541" s="120"/>
      <c r="N1541" s="120"/>
      <c r="O1541" s="120"/>
      <c r="P1541" s="120"/>
      <c r="Q1541" s="120"/>
      <c r="R1541" s="120"/>
      <c r="S1541" s="120"/>
      <c r="T1541" s="120"/>
      <c r="U1541" s="120"/>
      <c r="V1541" s="120"/>
      <c r="W1541" s="120"/>
      <c r="X1541" s="120"/>
      <c r="Y1541" s="127"/>
      <c r="Z1541" s="127"/>
      <c r="AA1541" s="127"/>
      <c r="AB1541" s="127"/>
      <c r="AC1541" s="127"/>
      <c r="AD1541" s="127"/>
      <c r="AE1541" s="127"/>
      <c r="AF1541" s="127"/>
      <c r="AG1541" s="127"/>
      <c r="AH1541" s="127"/>
      <c r="AI1541" s="127"/>
      <c r="AJ1541" s="127"/>
      <c r="AK1541" s="127"/>
      <c r="AL1541" s="127"/>
      <c r="AM1541" s="127"/>
      <c r="AN1541" s="127"/>
      <c r="AO1541" s="127"/>
      <c r="AP1541" s="127"/>
      <c r="AR1541" s="113"/>
      <c r="AS1541" s="113"/>
      <c r="AT1541" s="113"/>
    </row>
    <row r="1542" spans="1:46" s="114" customFormat="1" x14ac:dyDescent="0.2">
      <c r="A1542" s="113"/>
      <c r="B1542" s="120"/>
      <c r="C1542" s="120"/>
      <c r="D1542" s="120"/>
      <c r="E1542" s="120"/>
      <c r="F1542" s="120"/>
      <c r="G1542" s="120"/>
      <c r="H1542" s="120"/>
      <c r="I1542" s="120"/>
      <c r="J1542" s="120"/>
      <c r="K1542" s="120"/>
      <c r="L1542" s="120"/>
      <c r="M1542" s="120"/>
      <c r="N1542" s="120"/>
      <c r="O1542" s="120"/>
      <c r="P1542" s="120"/>
      <c r="Q1542" s="120"/>
      <c r="R1542" s="120"/>
      <c r="S1542" s="120"/>
      <c r="T1542" s="120"/>
      <c r="U1542" s="120"/>
      <c r="V1542" s="120"/>
      <c r="W1542" s="120"/>
      <c r="X1542" s="120"/>
      <c r="Y1542" s="127"/>
      <c r="Z1542" s="127"/>
      <c r="AA1542" s="127"/>
      <c r="AB1542" s="127"/>
      <c r="AC1542" s="127"/>
      <c r="AD1542" s="127"/>
      <c r="AE1542" s="127"/>
      <c r="AF1542" s="127"/>
      <c r="AG1542" s="127"/>
      <c r="AH1542" s="127"/>
      <c r="AI1542" s="127"/>
      <c r="AJ1542" s="127"/>
      <c r="AK1542" s="127"/>
      <c r="AL1542" s="127"/>
      <c r="AM1542" s="127"/>
      <c r="AN1542" s="127"/>
      <c r="AO1542" s="127"/>
      <c r="AP1542" s="127"/>
      <c r="AR1542" s="113"/>
      <c r="AS1542" s="113"/>
      <c r="AT1542" s="113"/>
    </row>
    <row r="1543" spans="1:46" s="114" customFormat="1" x14ac:dyDescent="0.2">
      <c r="A1543" s="113"/>
      <c r="B1543" s="120"/>
      <c r="C1543" s="120"/>
      <c r="D1543" s="120"/>
      <c r="E1543" s="120"/>
      <c r="F1543" s="120"/>
      <c r="G1543" s="120"/>
      <c r="H1543" s="120"/>
      <c r="I1543" s="120"/>
      <c r="J1543" s="120"/>
      <c r="K1543" s="120"/>
      <c r="L1543" s="120"/>
      <c r="M1543" s="120"/>
      <c r="N1543" s="120"/>
      <c r="O1543" s="120"/>
      <c r="P1543" s="120"/>
      <c r="Q1543" s="120"/>
      <c r="R1543" s="120"/>
      <c r="S1543" s="120"/>
      <c r="T1543" s="120"/>
      <c r="U1543" s="120"/>
      <c r="V1543" s="120"/>
      <c r="W1543" s="120"/>
      <c r="X1543" s="120"/>
      <c r="Y1543" s="127"/>
      <c r="Z1543" s="127"/>
      <c r="AA1543" s="127"/>
      <c r="AB1543" s="127"/>
      <c r="AC1543" s="127"/>
      <c r="AD1543" s="127"/>
      <c r="AE1543" s="127"/>
      <c r="AF1543" s="127"/>
      <c r="AG1543" s="127"/>
      <c r="AH1543" s="127"/>
      <c r="AI1543" s="127"/>
      <c r="AJ1543" s="127"/>
      <c r="AK1543" s="127"/>
      <c r="AL1543" s="127"/>
      <c r="AM1543" s="127"/>
      <c r="AN1543" s="127"/>
      <c r="AO1543" s="127"/>
      <c r="AP1543" s="127"/>
      <c r="AR1543" s="113"/>
      <c r="AS1543" s="113"/>
      <c r="AT1543" s="113"/>
    </row>
    <row r="1544" spans="1:46" s="114" customFormat="1" x14ac:dyDescent="0.2">
      <c r="A1544" s="113"/>
      <c r="B1544" s="120"/>
      <c r="C1544" s="120"/>
      <c r="D1544" s="120"/>
      <c r="E1544" s="120"/>
      <c r="F1544" s="120"/>
      <c r="G1544" s="120"/>
      <c r="H1544" s="120"/>
      <c r="I1544" s="120"/>
      <c r="J1544" s="120"/>
      <c r="K1544" s="120"/>
      <c r="L1544" s="120"/>
      <c r="M1544" s="120"/>
      <c r="N1544" s="120"/>
      <c r="O1544" s="120"/>
      <c r="P1544" s="120"/>
      <c r="Q1544" s="120"/>
      <c r="R1544" s="120"/>
      <c r="S1544" s="120"/>
      <c r="T1544" s="120"/>
      <c r="U1544" s="120"/>
      <c r="V1544" s="120"/>
      <c r="W1544" s="120"/>
      <c r="X1544" s="120"/>
      <c r="Y1544" s="127"/>
      <c r="Z1544" s="127"/>
      <c r="AA1544" s="127"/>
      <c r="AB1544" s="127"/>
      <c r="AC1544" s="127"/>
      <c r="AD1544" s="127"/>
      <c r="AE1544" s="127"/>
      <c r="AF1544" s="127"/>
      <c r="AG1544" s="127"/>
      <c r="AH1544" s="127"/>
      <c r="AI1544" s="127"/>
      <c r="AJ1544" s="127"/>
      <c r="AK1544" s="127"/>
      <c r="AL1544" s="127"/>
      <c r="AM1544" s="127"/>
      <c r="AN1544" s="127"/>
      <c r="AO1544" s="127"/>
      <c r="AP1544" s="127"/>
      <c r="AR1544" s="113"/>
      <c r="AS1544" s="113"/>
      <c r="AT1544" s="113"/>
    </row>
    <row r="1545" spans="1:46" s="114" customFormat="1" x14ac:dyDescent="0.2">
      <c r="A1545" s="113"/>
      <c r="B1545" s="120"/>
      <c r="C1545" s="120"/>
      <c r="D1545" s="120"/>
      <c r="E1545" s="120"/>
      <c r="F1545" s="120"/>
      <c r="G1545" s="120"/>
      <c r="H1545" s="120"/>
      <c r="I1545" s="120"/>
      <c r="J1545" s="120"/>
      <c r="K1545" s="120"/>
      <c r="L1545" s="120"/>
      <c r="M1545" s="120"/>
      <c r="N1545" s="120"/>
      <c r="O1545" s="120"/>
      <c r="P1545" s="120"/>
      <c r="Q1545" s="120"/>
      <c r="R1545" s="120"/>
      <c r="S1545" s="120"/>
      <c r="T1545" s="120"/>
      <c r="U1545" s="120"/>
      <c r="V1545" s="120"/>
      <c r="W1545" s="120"/>
      <c r="X1545" s="120"/>
      <c r="Y1545" s="127"/>
      <c r="Z1545" s="127"/>
      <c r="AA1545" s="127"/>
      <c r="AB1545" s="127"/>
      <c r="AC1545" s="127"/>
      <c r="AD1545" s="127"/>
      <c r="AE1545" s="127"/>
      <c r="AF1545" s="127"/>
      <c r="AG1545" s="127"/>
      <c r="AH1545" s="127"/>
      <c r="AI1545" s="127"/>
      <c r="AJ1545" s="127"/>
      <c r="AK1545" s="127"/>
      <c r="AL1545" s="127"/>
      <c r="AM1545" s="127"/>
      <c r="AN1545" s="127"/>
      <c r="AO1545" s="127"/>
      <c r="AP1545" s="127"/>
      <c r="AR1545" s="113"/>
      <c r="AS1545" s="113"/>
      <c r="AT1545" s="113"/>
    </row>
    <row r="1546" spans="1:46" s="114" customFormat="1" x14ac:dyDescent="0.2">
      <c r="A1546" s="113"/>
      <c r="B1546" s="120"/>
      <c r="C1546" s="120"/>
      <c r="D1546" s="120"/>
      <c r="E1546" s="120"/>
      <c r="F1546" s="120"/>
      <c r="G1546" s="120"/>
      <c r="H1546" s="120"/>
      <c r="I1546" s="120"/>
      <c r="J1546" s="120"/>
      <c r="K1546" s="120"/>
      <c r="L1546" s="120"/>
      <c r="M1546" s="120"/>
      <c r="N1546" s="120"/>
      <c r="O1546" s="120"/>
      <c r="P1546" s="120"/>
      <c r="Q1546" s="120"/>
      <c r="R1546" s="120"/>
      <c r="S1546" s="120"/>
      <c r="T1546" s="120"/>
      <c r="U1546" s="120"/>
      <c r="V1546" s="120"/>
      <c r="W1546" s="120"/>
      <c r="X1546" s="120"/>
      <c r="Y1546" s="127"/>
      <c r="Z1546" s="127"/>
      <c r="AA1546" s="127"/>
      <c r="AB1546" s="127"/>
      <c r="AC1546" s="127"/>
      <c r="AD1546" s="127"/>
      <c r="AE1546" s="127"/>
      <c r="AF1546" s="127"/>
      <c r="AG1546" s="127"/>
      <c r="AH1546" s="127"/>
      <c r="AI1546" s="127"/>
      <c r="AJ1546" s="127"/>
      <c r="AK1546" s="127"/>
      <c r="AL1546" s="127"/>
      <c r="AM1546" s="127"/>
      <c r="AN1546" s="127"/>
      <c r="AO1546" s="127"/>
      <c r="AP1546" s="127"/>
      <c r="AR1546" s="113"/>
      <c r="AS1546" s="113"/>
      <c r="AT1546" s="113"/>
    </row>
    <row r="1547" spans="1:46" s="114" customFormat="1" x14ac:dyDescent="0.2">
      <c r="A1547" s="113"/>
      <c r="B1547" s="120"/>
      <c r="C1547" s="120"/>
      <c r="D1547" s="120"/>
      <c r="E1547" s="120"/>
      <c r="F1547" s="120"/>
      <c r="G1547" s="120"/>
      <c r="H1547" s="120"/>
      <c r="I1547" s="120"/>
      <c r="J1547" s="120"/>
      <c r="K1547" s="120"/>
      <c r="L1547" s="120"/>
      <c r="M1547" s="120"/>
      <c r="N1547" s="120"/>
      <c r="O1547" s="120"/>
      <c r="P1547" s="120"/>
      <c r="Q1547" s="120"/>
      <c r="R1547" s="120"/>
      <c r="S1547" s="120"/>
      <c r="T1547" s="120"/>
      <c r="U1547" s="120"/>
      <c r="V1547" s="120"/>
      <c r="W1547" s="120"/>
      <c r="X1547" s="120"/>
      <c r="Y1547" s="127"/>
      <c r="Z1547" s="127"/>
      <c r="AA1547" s="127"/>
      <c r="AB1547" s="127"/>
      <c r="AC1547" s="127"/>
      <c r="AD1547" s="127"/>
      <c r="AE1547" s="127"/>
      <c r="AF1547" s="127"/>
      <c r="AG1547" s="127"/>
      <c r="AH1547" s="127"/>
      <c r="AI1547" s="127"/>
      <c r="AJ1547" s="127"/>
      <c r="AK1547" s="127"/>
      <c r="AL1547" s="127"/>
      <c r="AM1547" s="127"/>
      <c r="AN1547" s="127"/>
      <c r="AO1547" s="127"/>
      <c r="AP1547" s="127"/>
      <c r="AR1547" s="113"/>
      <c r="AS1547" s="113"/>
      <c r="AT1547" s="113"/>
    </row>
    <row r="1548" spans="1:46" s="114" customFormat="1" x14ac:dyDescent="0.2">
      <c r="A1548" s="113"/>
      <c r="B1548" s="120"/>
      <c r="C1548" s="120"/>
      <c r="D1548" s="120"/>
      <c r="E1548" s="120"/>
      <c r="F1548" s="120"/>
      <c r="G1548" s="120"/>
      <c r="H1548" s="120"/>
      <c r="I1548" s="120"/>
      <c r="J1548" s="120"/>
      <c r="K1548" s="120"/>
      <c r="L1548" s="120"/>
      <c r="M1548" s="120"/>
      <c r="N1548" s="120"/>
      <c r="O1548" s="120"/>
      <c r="P1548" s="120"/>
      <c r="Q1548" s="120"/>
      <c r="R1548" s="120"/>
      <c r="S1548" s="120"/>
      <c r="T1548" s="120"/>
      <c r="U1548" s="120"/>
      <c r="V1548" s="120"/>
      <c r="W1548" s="120"/>
      <c r="X1548" s="120"/>
      <c r="Y1548" s="127"/>
      <c r="Z1548" s="127"/>
      <c r="AA1548" s="127"/>
      <c r="AB1548" s="127"/>
      <c r="AC1548" s="127"/>
      <c r="AD1548" s="127"/>
      <c r="AE1548" s="127"/>
      <c r="AF1548" s="127"/>
      <c r="AG1548" s="127"/>
      <c r="AH1548" s="127"/>
      <c r="AI1548" s="127"/>
      <c r="AJ1548" s="127"/>
      <c r="AK1548" s="127"/>
      <c r="AL1548" s="127"/>
      <c r="AM1548" s="127"/>
      <c r="AN1548" s="127"/>
      <c r="AO1548" s="127"/>
      <c r="AP1548" s="127"/>
      <c r="AR1548" s="113"/>
      <c r="AS1548" s="113"/>
      <c r="AT1548" s="113"/>
    </row>
    <row r="1549" spans="1:46" s="114" customFormat="1" x14ac:dyDescent="0.2">
      <c r="A1549" s="113"/>
      <c r="B1549" s="120"/>
      <c r="C1549" s="120"/>
      <c r="D1549" s="120"/>
      <c r="E1549" s="120"/>
      <c r="F1549" s="120"/>
      <c r="G1549" s="120"/>
      <c r="H1549" s="120"/>
      <c r="I1549" s="120"/>
      <c r="J1549" s="120"/>
      <c r="K1549" s="120"/>
      <c r="L1549" s="120"/>
      <c r="M1549" s="120"/>
      <c r="N1549" s="120"/>
      <c r="O1549" s="120"/>
      <c r="P1549" s="120"/>
      <c r="Q1549" s="120"/>
      <c r="R1549" s="120"/>
      <c r="S1549" s="120"/>
      <c r="T1549" s="120"/>
      <c r="U1549" s="120"/>
      <c r="V1549" s="120"/>
      <c r="W1549" s="120"/>
      <c r="X1549" s="120"/>
      <c r="Y1549" s="127"/>
      <c r="Z1549" s="127"/>
      <c r="AA1549" s="127"/>
      <c r="AB1549" s="127"/>
      <c r="AC1549" s="127"/>
      <c r="AD1549" s="127"/>
      <c r="AE1549" s="127"/>
      <c r="AF1549" s="127"/>
      <c r="AG1549" s="127"/>
      <c r="AH1549" s="127"/>
      <c r="AI1549" s="127"/>
      <c r="AJ1549" s="127"/>
      <c r="AK1549" s="127"/>
      <c r="AL1549" s="127"/>
      <c r="AM1549" s="127"/>
      <c r="AN1549" s="127"/>
      <c r="AO1549" s="127"/>
      <c r="AP1549" s="127"/>
      <c r="AR1549" s="113"/>
      <c r="AS1549" s="113"/>
      <c r="AT1549" s="113"/>
    </row>
    <row r="1550" spans="1:46" s="114" customFormat="1" x14ac:dyDescent="0.2">
      <c r="A1550" s="113"/>
      <c r="B1550" s="120"/>
      <c r="C1550" s="120"/>
      <c r="D1550" s="120"/>
      <c r="E1550" s="120"/>
      <c r="F1550" s="120"/>
      <c r="G1550" s="120"/>
      <c r="H1550" s="120"/>
      <c r="I1550" s="120"/>
      <c r="J1550" s="120"/>
      <c r="K1550" s="120"/>
      <c r="L1550" s="120"/>
      <c r="M1550" s="120"/>
      <c r="N1550" s="120"/>
      <c r="O1550" s="120"/>
      <c r="P1550" s="120"/>
      <c r="Q1550" s="120"/>
      <c r="R1550" s="120"/>
      <c r="S1550" s="120"/>
      <c r="T1550" s="120"/>
      <c r="U1550" s="120"/>
      <c r="V1550" s="120"/>
      <c r="W1550" s="120"/>
      <c r="X1550" s="120"/>
      <c r="Y1550" s="127"/>
      <c r="Z1550" s="127"/>
      <c r="AA1550" s="127"/>
      <c r="AB1550" s="127"/>
      <c r="AC1550" s="127"/>
      <c r="AD1550" s="127"/>
      <c r="AE1550" s="127"/>
      <c r="AF1550" s="127"/>
      <c r="AG1550" s="127"/>
      <c r="AH1550" s="127"/>
      <c r="AI1550" s="127"/>
      <c r="AJ1550" s="127"/>
      <c r="AK1550" s="127"/>
      <c r="AL1550" s="127"/>
      <c r="AM1550" s="127"/>
      <c r="AN1550" s="127"/>
      <c r="AO1550" s="127"/>
      <c r="AP1550" s="127"/>
      <c r="AR1550" s="113"/>
      <c r="AS1550" s="113"/>
      <c r="AT1550" s="113"/>
    </row>
    <row r="1551" spans="1:46" s="114" customFormat="1" x14ac:dyDescent="0.2">
      <c r="A1551" s="113"/>
      <c r="B1551" s="120"/>
      <c r="C1551" s="120"/>
      <c r="D1551" s="120"/>
      <c r="E1551" s="120"/>
      <c r="F1551" s="120"/>
      <c r="G1551" s="120"/>
      <c r="H1551" s="120"/>
      <c r="I1551" s="120"/>
      <c r="J1551" s="120"/>
      <c r="K1551" s="120"/>
      <c r="L1551" s="120"/>
      <c r="M1551" s="120"/>
      <c r="N1551" s="120"/>
      <c r="O1551" s="120"/>
      <c r="P1551" s="120"/>
      <c r="Q1551" s="120"/>
      <c r="R1551" s="120"/>
      <c r="S1551" s="120"/>
      <c r="T1551" s="120"/>
      <c r="U1551" s="120"/>
      <c r="V1551" s="120"/>
      <c r="W1551" s="120"/>
      <c r="X1551" s="120"/>
      <c r="Y1551" s="127"/>
      <c r="Z1551" s="127"/>
      <c r="AA1551" s="127"/>
      <c r="AB1551" s="127"/>
      <c r="AC1551" s="127"/>
      <c r="AD1551" s="127"/>
      <c r="AE1551" s="127"/>
      <c r="AF1551" s="127"/>
      <c r="AG1551" s="127"/>
      <c r="AH1551" s="127"/>
      <c r="AI1551" s="127"/>
      <c r="AJ1551" s="127"/>
      <c r="AK1551" s="127"/>
      <c r="AL1551" s="127"/>
      <c r="AM1551" s="127"/>
      <c r="AN1551" s="127"/>
      <c r="AO1551" s="127"/>
      <c r="AP1551" s="127"/>
      <c r="AR1551" s="113"/>
      <c r="AS1551" s="113"/>
      <c r="AT1551" s="113"/>
    </row>
    <row r="1552" spans="1:46" s="114" customFormat="1" x14ac:dyDescent="0.2">
      <c r="A1552" s="113"/>
      <c r="B1552" s="120"/>
      <c r="C1552" s="120"/>
      <c r="D1552" s="120"/>
      <c r="E1552" s="120"/>
      <c r="F1552" s="120"/>
      <c r="G1552" s="120"/>
      <c r="H1552" s="120"/>
      <c r="I1552" s="120"/>
      <c r="J1552" s="120"/>
      <c r="K1552" s="120"/>
      <c r="L1552" s="120"/>
      <c r="M1552" s="120"/>
      <c r="N1552" s="120"/>
      <c r="O1552" s="120"/>
      <c r="P1552" s="120"/>
      <c r="Q1552" s="120"/>
      <c r="R1552" s="120"/>
      <c r="S1552" s="120"/>
      <c r="T1552" s="120"/>
      <c r="U1552" s="120"/>
      <c r="V1552" s="120"/>
      <c r="W1552" s="120"/>
      <c r="X1552" s="120"/>
      <c r="Y1552" s="127"/>
      <c r="Z1552" s="127"/>
      <c r="AA1552" s="127"/>
      <c r="AB1552" s="127"/>
      <c r="AC1552" s="127"/>
      <c r="AD1552" s="127"/>
      <c r="AE1552" s="127"/>
      <c r="AF1552" s="127"/>
      <c r="AG1552" s="127"/>
      <c r="AH1552" s="127"/>
      <c r="AI1552" s="127"/>
      <c r="AJ1552" s="127"/>
      <c r="AK1552" s="127"/>
      <c r="AL1552" s="127"/>
      <c r="AM1552" s="127"/>
      <c r="AN1552" s="127"/>
      <c r="AO1552" s="127"/>
      <c r="AP1552" s="127"/>
      <c r="AR1552" s="113"/>
      <c r="AS1552" s="113"/>
      <c r="AT1552" s="113"/>
    </row>
    <row r="1553" spans="1:46" s="114" customFormat="1" x14ac:dyDescent="0.2">
      <c r="A1553" s="113"/>
      <c r="B1553" s="120"/>
      <c r="C1553" s="120"/>
      <c r="D1553" s="120"/>
      <c r="E1553" s="120"/>
      <c r="F1553" s="120"/>
      <c r="G1553" s="120"/>
      <c r="H1553" s="120"/>
      <c r="I1553" s="120"/>
      <c r="J1553" s="120"/>
      <c r="K1553" s="120"/>
      <c r="L1553" s="120"/>
      <c r="M1553" s="120"/>
      <c r="N1553" s="120"/>
      <c r="O1553" s="120"/>
      <c r="P1553" s="120"/>
      <c r="Q1553" s="120"/>
      <c r="R1553" s="120"/>
      <c r="S1553" s="120"/>
      <c r="T1553" s="120"/>
      <c r="U1553" s="120"/>
      <c r="V1553" s="120"/>
      <c r="W1553" s="120"/>
      <c r="X1553" s="120"/>
      <c r="Y1553" s="127"/>
      <c r="Z1553" s="127"/>
      <c r="AA1553" s="127"/>
      <c r="AB1553" s="127"/>
      <c r="AC1553" s="127"/>
      <c r="AD1553" s="127"/>
      <c r="AE1553" s="127"/>
      <c r="AF1553" s="127"/>
      <c r="AG1553" s="127"/>
      <c r="AH1553" s="127"/>
      <c r="AI1553" s="127"/>
      <c r="AJ1553" s="127"/>
      <c r="AK1553" s="127"/>
      <c r="AL1553" s="127"/>
      <c r="AM1553" s="127"/>
      <c r="AN1553" s="127"/>
      <c r="AO1553" s="127"/>
      <c r="AP1553" s="127"/>
      <c r="AR1553" s="113"/>
      <c r="AS1553" s="113"/>
      <c r="AT1553" s="113"/>
    </row>
    <row r="1554" spans="1:46" s="114" customFormat="1" x14ac:dyDescent="0.2">
      <c r="A1554" s="113"/>
      <c r="B1554" s="120"/>
      <c r="C1554" s="120"/>
      <c r="D1554" s="120"/>
      <c r="E1554" s="120"/>
      <c r="F1554" s="120"/>
      <c r="G1554" s="120"/>
      <c r="H1554" s="120"/>
      <c r="I1554" s="120"/>
      <c r="J1554" s="120"/>
      <c r="K1554" s="120"/>
      <c r="L1554" s="120"/>
      <c r="M1554" s="120"/>
      <c r="N1554" s="120"/>
      <c r="O1554" s="120"/>
      <c r="P1554" s="120"/>
      <c r="Q1554" s="120"/>
      <c r="R1554" s="120"/>
      <c r="S1554" s="120"/>
      <c r="T1554" s="120"/>
      <c r="U1554" s="120"/>
      <c r="V1554" s="120"/>
      <c r="W1554" s="120"/>
      <c r="X1554" s="120"/>
      <c r="Y1554" s="127"/>
      <c r="Z1554" s="127"/>
      <c r="AA1554" s="127"/>
      <c r="AB1554" s="127"/>
      <c r="AC1554" s="127"/>
      <c r="AD1554" s="127"/>
      <c r="AE1554" s="127"/>
      <c r="AF1554" s="127"/>
      <c r="AG1554" s="127"/>
      <c r="AH1554" s="127"/>
      <c r="AI1554" s="127"/>
      <c r="AJ1554" s="127"/>
      <c r="AK1554" s="127"/>
      <c r="AL1554" s="127"/>
      <c r="AM1554" s="127"/>
      <c r="AN1554" s="127"/>
      <c r="AO1554" s="127"/>
      <c r="AP1554" s="127"/>
      <c r="AR1554" s="113"/>
      <c r="AS1554" s="113"/>
      <c r="AT1554" s="113"/>
    </row>
    <row r="1555" spans="1:46" s="114" customFormat="1" x14ac:dyDescent="0.2">
      <c r="A1555" s="113"/>
      <c r="B1555" s="120"/>
      <c r="C1555" s="120"/>
      <c r="D1555" s="120"/>
      <c r="E1555" s="120"/>
      <c r="F1555" s="120"/>
      <c r="G1555" s="120"/>
      <c r="H1555" s="120"/>
      <c r="I1555" s="120"/>
      <c r="J1555" s="120"/>
      <c r="K1555" s="120"/>
      <c r="L1555" s="120"/>
      <c r="M1555" s="120"/>
      <c r="N1555" s="120"/>
      <c r="O1555" s="120"/>
      <c r="P1555" s="120"/>
      <c r="Q1555" s="120"/>
      <c r="R1555" s="120"/>
      <c r="S1555" s="120"/>
      <c r="T1555" s="120"/>
      <c r="U1555" s="120"/>
      <c r="V1555" s="120"/>
      <c r="W1555" s="120"/>
      <c r="X1555" s="120"/>
      <c r="Y1555" s="127"/>
      <c r="Z1555" s="127"/>
      <c r="AA1555" s="127"/>
      <c r="AB1555" s="127"/>
      <c r="AC1555" s="127"/>
      <c r="AD1555" s="127"/>
      <c r="AE1555" s="127"/>
      <c r="AF1555" s="127"/>
      <c r="AG1555" s="127"/>
      <c r="AH1555" s="127"/>
      <c r="AI1555" s="127"/>
      <c r="AJ1555" s="127"/>
      <c r="AK1555" s="127"/>
      <c r="AL1555" s="127"/>
      <c r="AM1555" s="127"/>
      <c r="AN1555" s="127"/>
      <c r="AO1555" s="127"/>
      <c r="AP1555" s="127"/>
      <c r="AR1555" s="113"/>
      <c r="AS1555" s="113"/>
      <c r="AT1555" s="113"/>
    </row>
    <row r="1556" spans="1:46" s="114" customFormat="1" x14ac:dyDescent="0.2">
      <c r="A1556" s="113"/>
      <c r="B1556" s="120"/>
      <c r="C1556" s="120"/>
      <c r="D1556" s="120"/>
      <c r="E1556" s="120"/>
      <c r="F1556" s="120"/>
      <c r="G1556" s="120"/>
      <c r="H1556" s="120"/>
      <c r="I1556" s="120"/>
      <c r="J1556" s="120"/>
      <c r="K1556" s="120"/>
      <c r="L1556" s="120"/>
      <c r="M1556" s="120"/>
      <c r="N1556" s="120"/>
      <c r="O1556" s="120"/>
      <c r="P1556" s="120"/>
      <c r="Q1556" s="120"/>
      <c r="R1556" s="120"/>
      <c r="S1556" s="120"/>
      <c r="T1556" s="120"/>
      <c r="U1556" s="120"/>
      <c r="V1556" s="120"/>
      <c r="W1556" s="120"/>
      <c r="X1556" s="120"/>
      <c r="Y1556" s="127"/>
      <c r="Z1556" s="127"/>
      <c r="AA1556" s="127"/>
      <c r="AB1556" s="127"/>
      <c r="AC1556" s="127"/>
      <c r="AD1556" s="127"/>
      <c r="AE1556" s="127"/>
      <c r="AF1556" s="127"/>
      <c r="AG1556" s="127"/>
      <c r="AH1556" s="127"/>
      <c r="AI1556" s="127"/>
      <c r="AJ1556" s="127"/>
      <c r="AK1556" s="127"/>
      <c r="AL1556" s="127"/>
      <c r="AM1556" s="127"/>
      <c r="AN1556" s="127"/>
      <c r="AO1556" s="127"/>
      <c r="AP1556" s="127"/>
      <c r="AR1556" s="113"/>
      <c r="AS1556" s="113"/>
      <c r="AT1556" s="113"/>
    </row>
    <row r="1557" spans="1:46" s="114" customFormat="1" x14ac:dyDescent="0.2">
      <c r="A1557" s="113"/>
      <c r="B1557" s="120"/>
      <c r="C1557" s="120"/>
      <c r="D1557" s="120"/>
      <c r="E1557" s="120"/>
      <c r="F1557" s="120"/>
      <c r="G1557" s="120"/>
      <c r="H1557" s="120"/>
      <c r="I1557" s="120"/>
      <c r="J1557" s="120"/>
      <c r="K1557" s="120"/>
      <c r="L1557" s="120"/>
      <c r="M1557" s="120"/>
      <c r="N1557" s="120"/>
      <c r="O1557" s="120"/>
      <c r="P1557" s="120"/>
      <c r="Q1557" s="120"/>
      <c r="R1557" s="120"/>
      <c r="S1557" s="120"/>
      <c r="T1557" s="120"/>
      <c r="U1557" s="120"/>
      <c r="V1557" s="120"/>
      <c r="W1557" s="120"/>
      <c r="X1557" s="120"/>
      <c r="Y1557" s="127"/>
      <c r="Z1557" s="127"/>
      <c r="AA1557" s="127"/>
      <c r="AB1557" s="127"/>
      <c r="AC1557" s="127"/>
      <c r="AD1557" s="127"/>
      <c r="AE1557" s="127"/>
      <c r="AF1557" s="127"/>
      <c r="AG1557" s="127"/>
      <c r="AH1557" s="127"/>
      <c r="AI1557" s="127"/>
      <c r="AJ1557" s="127"/>
      <c r="AK1557" s="127"/>
      <c r="AL1557" s="127"/>
      <c r="AM1557" s="127"/>
      <c r="AN1557" s="127"/>
      <c r="AO1557" s="127"/>
      <c r="AP1557" s="127"/>
      <c r="AR1557" s="113"/>
      <c r="AS1557" s="113"/>
      <c r="AT1557" s="113"/>
    </row>
    <row r="1558" spans="1:46" s="114" customFormat="1" x14ac:dyDescent="0.2">
      <c r="A1558" s="113"/>
      <c r="B1558" s="120"/>
      <c r="C1558" s="120"/>
      <c r="D1558" s="120"/>
      <c r="E1558" s="120"/>
      <c r="F1558" s="120"/>
      <c r="G1558" s="120"/>
      <c r="H1558" s="120"/>
      <c r="I1558" s="120"/>
      <c r="J1558" s="120"/>
      <c r="K1558" s="120"/>
      <c r="L1558" s="120"/>
      <c r="M1558" s="120"/>
      <c r="N1558" s="120"/>
      <c r="O1558" s="120"/>
      <c r="P1558" s="120"/>
      <c r="Q1558" s="120"/>
      <c r="R1558" s="120"/>
      <c r="S1558" s="120"/>
      <c r="T1558" s="120"/>
      <c r="U1558" s="120"/>
      <c r="V1558" s="120"/>
      <c r="W1558" s="120"/>
      <c r="X1558" s="120"/>
      <c r="Y1558" s="127"/>
      <c r="Z1558" s="127"/>
      <c r="AA1558" s="127"/>
      <c r="AB1558" s="127"/>
      <c r="AC1558" s="127"/>
      <c r="AD1558" s="127"/>
      <c r="AE1558" s="127"/>
      <c r="AF1558" s="127"/>
      <c r="AG1558" s="127"/>
      <c r="AH1558" s="127"/>
      <c r="AI1558" s="127"/>
      <c r="AJ1558" s="127"/>
      <c r="AK1558" s="127"/>
      <c r="AL1558" s="127"/>
      <c r="AM1558" s="127"/>
      <c r="AN1558" s="127"/>
      <c r="AO1558" s="127"/>
      <c r="AP1558" s="127"/>
      <c r="AR1558" s="113"/>
      <c r="AS1558" s="113"/>
      <c r="AT1558" s="113"/>
    </row>
    <row r="1559" spans="1:46" s="114" customFormat="1" x14ac:dyDescent="0.2">
      <c r="A1559" s="113"/>
      <c r="B1559" s="120"/>
      <c r="C1559" s="120"/>
      <c r="D1559" s="120"/>
      <c r="E1559" s="120"/>
      <c r="F1559" s="120"/>
      <c r="G1559" s="120"/>
      <c r="H1559" s="120"/>
      <c r="I1559" s="120"/>
      <c r="J1559" s="120"/>
      <c r="K1559" s="120"/>
      <c r="L1559" s="120"/>
      <c r="M1559" s="120"/>
      <c r="N1559" s="120"/>
      <c r="O1559" s="120"/>
      <c r="P1559" s="120"/>
      <c r="Q1559" s="120"/>
      <c r="R1559" s="120"/>
      <c r="S1559" s="120"/>
      <c r="T1559" s="120"/>
      <c r="U1559" s="120"/>
      <c r="V1559" s="120"/>
      <c r="W1559" s="120"/>
      <c r="X1559" s="120"/>
      <c r="Y1559" s="127"/>
      <c r="Z1559" s="127"/>
      <c r="AA1559" s="127"/>
      <c r="AB1559" s="127"/>
      <c r="AC1559" s="127"/>
      <c r="AD1559" s="127"/>
      <c r="AE1559" s="127"/>
      <c r="AF1559" s="127"/>
      <c r="AG1559" s="127"/>
      <c r="AH1559" s="127"/>
      <c r="AI1559" s="127"/>
      <c r="AJ1559" s="127"/>
      <c r="AK1559" s="127"/>
      <c r="AL1559" s="127"/>
      <c r="AM1559" s="127"/>
      <c r="AN1559" s="127"/>
      <c r="AO1559" s="127"/>
      <c r="AP1559" s="127"/>
      <c r="AR1559" s="113"/>
      <c r="AS1559" s="113"/>
      <c r="AT1559" s="113"/>
    </row>
    <row r="1560" spans="1:46" s="114" customFormat="1" x14ac:dyDescent="0.2">
      <c r="A1560" s="113"/>
      <c r="B1560" s="120"/>
      <c r="C1560" s="120"/>
      <c r="D1560" s="120"/>
      <c r="E1560" s="120"/>
      <c r="F1560" s="120"/>
      <c r="G1560" s="120"/>
      <c r="H1560" s="120"/>
      <c r="I1560" s="120"/>
      <c r="J1560" s="120"/>
      <c r="K1560" s="120"/>
      <c r="L1560" s="120"/>
      <c r="M1560" s="120"/>
      <c r="N1560" s="120"/>
      <c r="O1560" s="120"/>
      <c r="P1560" s="120"/>
      <c r="Q1560" s="120"/>
      <c r="R1560" s="120"/>
      <c r="S1560" s="120"/>
      <c r="T1560" s="120"/>
      <c r="U1560" s="120"/>
      <c r="V1560" s="120"/>
      <c r="W1560" s="120"/>
      <c r="X1560" s="120"/>
      <c r="Y1560" s="127"/>
      <c r="Z1560" s="127"/>
      <c r="AA1560" s="127"/>
      <c r="AB1560" s="127"/>
      <c r="AC1560" s="127"/>
      <c r="AD1560" s="127"/>
      <c r="AE1560" s="127"/>
      <c r="AF1560" s="127"/>
      <c r="AG1560" s="127"/>
      <c r="AH1560" s="127"/>
      <c r="AI1560" s="127"/>
      <c r="AJ1560" s="127"/>
      <c r="AK1560" s="127"/>
      <c r="AL1560" s="127"/>
      <c r="AM1560" s="127"/>
      <c r="AN1560" s="127"/>
      <c r="AO1560" s="127"/>
      <c r="AP1560" s="127"/>
      <c r="AR1560" s="113"/>
      <c r="AS1560" s="113"/>
      <c r="AT1560" s="113"/>
    </row>
    <row r="1561" spans="1:46" s="114" customFormat="1" x14ac:dyDescent="0.2">
      <c r="A1561" s="113"/>
      <c r="B1561" s="120"/>
      <c r="C1561" s="120"/>
      <c r="D1561" s="120"/>
      <c r="E1561" s="120"/>
      <c r="F1561" s="120"/>
      <c r="G1561" s="120"/>
      <c r="H1561" s="120"/>
      <c r="I1561" s="120"/>
      <c r="J1561" s="120"/>
      <c r="K1561" s="120"/>
      <c r="L1561" s="120"/>
      <c r="M1561" s="120"/>
      <c r="N1561" s="120"/>
      <c r="O1561" s="120"/>
      <c r="P1561" s="120"/>
      <c r="Q1561" s="120"/>
      <c r="R1561" s="120"/>
      <c r="S1561" s="120"/>
      <c r="T1561" s="120"/>
      <c r="U1561" s="120"/>
      <c r="V1561" s="120"/>
      <c r="W1561" s="120"/>
      <c r="X1561" s="120"/>
      <c r="Y1561" s="127"/>
      <c r="Z1561" s="127"/>
      <c r="AA1561" s="127"/>
      <c r="AB1561" s="127"/>
      <c r="AC1561" s="127"/>
      <c r="AD1561" s="127"/>
      <c r="AE1561" s="127"/>
      <c r="AF1561" s="127"/>
      <c r="AG1561" s="127"/>
      <c r="AH1561" s="127"/>
      <c r="AI1561" s="127"/>
      <c r="AJ1561" s="127"/>
      <c r="AK1561" s="127"/>
      <c r="AL1561" s="127"/>
      <c r="AM1561" s="127"/>
      <c r="AN1561" s="127"/>
      <c r="AO1561" s="127"/>
      <c r="AP1561" s="127"/>
      <c r="AR1561" s="113"/>
      <c r="AS1561" s="113"/>
      <c r="AT1561" s="113"/>
    </row>
    <row r="1562" spans="1:46" s="114" customFormat="1" x14ac:dyDescent="0.2">
      <c r="A1562" s="113"/>
      <c r="B1562" s="120"/>
      <c r="C1562" s="120"/>
      <c r="D1562" s="120"/>
      <c r="E1562" s="120"/>
      <c r="F1562" s="120"/>
      <c r="G1562" s="120"/>
      <c r="H1562" s="120"/>
      <c r="I1562" s="120"/>
      <c r="J1562" s="120"/>
      <c r="K1562" s="120"/>
      <c r="L1562" s="120"/>
      <c r="M1562" s="120"/>
      <c r="N1562" s="120"/>
      <c r="O1562" s="120"/>
      <c r="P1562" s="120"/>
      <c r="Q1562" s="120"/>
      <c r="R1562" s="120"/>
      <c r="S1562" s="120"/>
      <c r="T1562" s="120"/>
      <c r="U1562" s="120"/>
      <c r="V1562" s="120"/>
      <c r="W1562" s="120"/>
      <c r="X1562" s="120"/>
      <c r="Y1562" s="127"/>
      <c r="Z1562" s="127"/>
      <c r="AA1562" s="127"/>
      <c r="AB1562" s="127"/>
      <c r="AC1562" s="127"/>
      <c r="AD1562" s="127"/>
      <c r="AE1562" s="127"/>
      <c r="AF1562" s="127"/>
      <c r="AG1562" s="127"/>
      <c r="AH1562" s="127"/>
      <c r="AI1562" s="127"/>
      <c r="AJ1562" s="127"/>
      <c r="AK1562" s="127"/>
      <c r="AL1562" s="127"/>
      <c r="AM1562" s="127"/>
      <c r="AN1562" s="127"/>
      <c r="AO1562" s="127"/>
      <c r="AP1562" s="127"/>
      <c r="AR1562" s="113"/>
      <c r="AS1562" s="113"/>
      <c r="AT1562" s="113"/>
    </row>
    <row r="1563" spans="1:46" s="114" customFormat="1" x14ac:dyDescent="0.2">
      <c r="A1563" s="113"/>
      <c r="B1563" s="120"/>
      <c r="C1563" s="120"/>
      <c r="D1563" s="120"/>
      <c r="E1563" s="120"/>
      <c r="F1563" s="120"/>
      <c r="G1563" s="120"/>
      <c r="H1563" s="120"/>
      <c r="I1563" s="120"/>
      <c r="J1563" s="120"/>
      <c r="K1563" s="120"/>
      <c r="L1563" s="120"/>
      <c r="M1563" s="120"/>
      <c r="N1563" s="120"/>
      <c r="O1563" s="120"/>
      <c r="P1563" s="120"/>
      <c r="Q1563" s="120"/>
      <c r="R1563" s="120"/>
      <c r="S1563" s="120"/>
      <c r="T1563" s="120"/>
      <c r="U1563" s="120"/>
      <c r="V1563" s="120"/>
      <c r="W1563" s="120"/>
      <c r="X1563" s="120"/>
      <c r="Y1563" s="127"/>
      <c r="Z1563" s="127"/>
      <c r="AA1563" s="127"/>
      <c r="AB1563" s="127"/>
      <c r="AC1563" s="127"/>
      <c r="AD1563" s="127"/>
      <c r="AE1563" s="127"/>
      <c r="AF1563" s="127"/>
      <c r="AG1563" s="127"/>
      <c r="AH1563" s="127"/>
      <c r="AI1563" s="127"/>
      <c r="AJ1563" s="127"/>
      <c r="AK1563" s="127"/>
      <c r="AL1563" s="127"/>
      <c r="AM1563" s="127"/>
      <c r="AN1563" s="127"/>
      <c r="AO1563" s="127"/>
      <c r="AP1563" s="127"/>
      <c r="AR1563" s="113"/>
      <c r="AS1563" s="113"/>
      <c r="AT1563" s="113"/>
    </row>
    <row r="1564" spans="1:46" s="114" customFormat="1" x14ac:dyDescent="0.2">
      <c r="A1564" s="113"/>
      <c r="B1564" s="120"/>
      <c r="C1564" s="120"/>
      <c r="D1564" s="120"/>
      <c r="E1564" s="120"/>
      <c r="F1564" s="120"/>
      <c r="G1564" s="120"/>
      <c r="H1564" s="120"/>
      <c r="I1564" s="120"/>
      <c r="J1564" s="120"/>
      <c r="K1564" s="120"/>
      <c r="L1564" s="120"/>
      <c r="M1564" s="120"/>
      <c r="N1564" s="120"/>
      <c r="O1564" s="120"/>
      <c r="P1564" s="120"/>
      <c r="Q1564" s="120"/>
      <c r="R1564" s="120"/>
      <c r="S1564" s="120"/>
      <c r="T1564" s="120"/>
      <c r="U1564" s="120"/>
      <c r="V1564" s="120"/>
      <c r="W1564" s="120"/>
      <c r="X1564" s="120"/>
      <c r="Y1564" s="127"/>
      <c r="Z1564" s="127"/>
      <c r="AA1564" s="127"/>
      <c r="AB1564" s="127"/>
      <c r="AC1564" s="127"/>
      <c r="AD1564" s="127"/>
      <c r="AE1564" s="127"/>
      <c r="AF1564" s="127"/>
      <c r="AG1564" s="127"/>
      <c r="AH1564" s="127"/>
      <c r="AI1564" s="127"/>
      <c r="AJ1564" s="127"/>
      <c r="AK1564" s="127"/>
      <c r="AL1564" s="127"/>
      <c r="AM1564" s="127"/>
      <c r="AN1564" s="127"/>
      <c r="AO1564" s="127"/>
      <c r="AP1564" s="127"/>
      <c r="AR1564" s="113"/>
      <c r="AS1564" s="113"/>
      <c r="AT1564" s="113"/>
    </row>
    <row r="1565" spans="1:46" s="114" customFormat="1" x14ac:dyDescent="0.2">
      <c r="A1565" s="113"/>
      <c r="B1565" s="120"/>
      <c r="C1565" s="120"/>
      <c r="D1565" s="120"/>
      <c r="E1565" s="120"/>
      <c r="F1565" s="120"/>
      <c r="G1565" s="120"/>
      <c r="H1565" s="120"/>
      <c r="I1565" s="120"/>
      <c r="J1565" s="120"/>
      <c r="K1565" s="120"/>
      <c r="L1565" s="120"/>
      <c r="M1565" s="120"/>
      <c r="N1565" s="120"/>
      <c r="O1565" s="120"/>
      <c r="P1565" s="120"/>
      <c r="Q1565" s="120"/>
      <c r="R1565" s="120"/>
      <c r="S1565" s="120"/>
      <c r="T1565" s="120"/>
      <c r="U1565" s="120"/>
      <c r="V1565" s="120"/>
      <c r="W1565" s="120"/>
      <c r="X1565" s="120"/>
      <c r="Y1565" s="127"/>
      <c r="Z1565" s="127"/>
      <c r="AA1565" s="127"/>
      <c r="AB1565" s="127"/>
      <c r="AC1565" s="127"/>
      <c r="AD1565" s="127"/>
      <c r="AE1565" s="127"/>
      <c r="AF1565" s="127"/>
      <c r="AG1565" s="127"/>
      <c r="AH1565" s="127"/>
      <c r="AI1565" s="127"/>
      <c r="AJ1565" s="127"/>
      <c r="AK1565" s="127"/>
      <c r="AL1565" s="127"/>
      <c r="AM1565" s="127"/>
      <c r="AN1565" s="127"/>
      <c r="AO1565" s="127"/>
      <c r="AP1565" s="127"/>
      <c r="AR1565" s="113"/>
      <c r="AS1565" s="113"/>
      <c r="AT1565" s="113"/>
    </row>
    <row r="1566" spans="1:46" s="114" customFormat="1" x14ac:dyDescent="0.2">
      <c r="A1566" s="113"/>
      <c r="B1566" s="120"/>
      <c r="C1566" s="120"/>
      <c r="D1566" s="120"/>
      <c r="E1566" s="120"/>
      <c r="F1566" s="120"/>
      <c r="G1566" s="120"/>
      <c r="H1566" s="120"/>
      <c r="I1566" s="120"/>
      <c r="J1566" s="120"/>
      <c r="K1566" s="120"/>
      <c r="L1566" s="120"/>
      <c r="M1566" s="120"/>
      <c r="N1566" s="120"/>
      <c r="O1566" s="120"/>
      <c r="P1566" s="120"/>
      <c r="Q1566" s="120"/>
      <c r="R1566" s="120"/>
      <c r="S1566" s="120"/>
      <c r="T1566" s="120"/>
      <c r="U1566" s="120"/>
      <c r="V1566" s="120"/>
      <c r="W1566" s="120"/>
      <c r="X1566" s="120"/>
      <c r="Y1566" s="127"/>
      <c r="Z1566" s="127"/>
      <c r="AA1566" s="127"/>
      <c r="AB1566" s="127"/>
      <c r="AC1566" s="127"/>
      <c r="AD1566" s="127"/>
      <c r="AE1566" s="127"/>
      <c r="AF1566" s="127"/>
      <c r="AG1566" s="127"/>
      <c r="AH1566" s="127"/>
      <c r="AI1566" s="127"/>
      <c r="AJ1566" s="127"/>
      <c r="AK1566" s="127"/>
      <c r="AL1566" s="127"/>
      <c r="AM1566" s="127"/>
      <c r="AN1566" s="127"/>
      <c r="AO1566" s="127"/>
      <c r="AP1566" s="127"/>
      <c r="AR1566" s="113"/>
      <c r="AS1566" s="113"/>
      <c r="AT1566" s="113"/>
    </row>
    <row r="1567" spans="1:46" s="114" customFormat="1" x14ac:dyDescent="0.2">
      <c r="A1567" s="113"/>
      <c r="B1567" s="120"/>
      <c r="C1567" s="120"/>
      <c r="D1567" s="120"/>
      <c r="E1567" s="120"/>
      <c r="F1567" s="120"/>
      <c r="G1567" s="120"/>
      <c r="H1567" s="120"/>
      <c r="I1567" s="120"/>
      <c r="J1567" s="120"/>
      <c r="K1567" s="120"/>
      <c r="L1567" s="120"/>
      <c r="M1567" s="120"/>
      <c r="N1567" s="120"/>
      <c r="O1567" s="120"/>
      <c r="P1567" s="120"/>
      <c r="Q1567" s="120"/>
      <c r="R1567" s="120"/>
      <c r="S1567" s="120"/>
      <c r="T1567" s="120"/>
      <c r="U1567" s="120"/>
      <c r="V1567" s="120"/>
      <c r="W1567" s="120"/>
      <c r="X1567" s="120"/>
      <c r="Y1567" s="127"/>
      <c r="Z1567" s="127"/>
      <c r="AA1567" s="127"/>
      <c r="AB1567" s="127"/>
      <c r="AC1567" s="127"/>
      <c r="AD1567" s="127"/>
      <c r="AE1567" s="127"/>
      <c r="AF1567" s="127"/>
      <c r="AG1567" s="127"/>
      <c r="AH1567" s="127"/>
      <c r="AI1567" s="127"/>
      <c r="AJ1567" s="127"/>
      <c r="AK1567" s="127"/>
      <c r="AL1567" s="127"/>
      <c r="AM1567" s="127"/>
      <c r="AN1567" s="127"/>
      <c r="AO1567" s="127"/>
      <c r="AP1567" s="127"/>
      <c r="AR1567" s="113"/>
      <c r="AS1567" s="113"/>
      <c r="AT1567" s="113"/>
    </row>
    <row r="1568" spans="1:46" s="114" customFormat="1" x14ac:dyDescent="0.2">
      <c r="A1568" s="113"/>
      <c r="B1568" s="120"/>
      <c r="C1568" s="120"/>
      <c r="D1568" s="120"/>
      <c r="E1568" s="120"/>
      <c r="F1568" s="120"/>
      <c r="G1568" s="120"/>
      <c r="H1568" s="120"/>
      <c r="I1568" s="120"/>
      <c r="J1568" s="120"/>
      <c r="K1568" s="120"/>
      <c r="L1568" s="120"/>
      <c r="M1568" s="120"/>
      <c r="N1568" s="120"/>
      <c r="O1568" s="120"/>
      <c r="P1568" s="120"/>
      <c r="Q1568" s="120"/>
      <c r="R1568" s="120"/>
      <c r="S1568" s="120"/>
      <c r="T1568" s="120"/>
      <c r="U1568" s="120"/>
      <c r="V1568" s="120"/>
      <c r="W1568" s="120"/>
      <c r="X1568" s="120"/>
      <c r="Y1568" s="127"/>
      <c r="Z1568" s="127"/>
      <c r="AA1568" s="127"/>
      <c r="AB1568" s="127"/>
      <c r="AC1568" s="127"/>
      <c r="AD1568" s="127"/>
      <c r="AE1568" s="127"/>
      <c r="AF1568" s="127"/>
      <c r="AG1568" s="127"/>
      <c r="AH1568" s="127"/>
      <c r="AI1568" s="127"/>
      <c r="AJ1568" s="127"/>
      <c r="AK1568" s="127"/>
      <c r="AL1568" s="127"/>
      <c r="AM1568" s="127"/>
      <c r="AN1568" s="127"/>
      <c r="AO1568" s="127"/>
      <c r="AP1568" s="127"/>
      <c r="AR1568" s="113"/>
      <c r="AS1568" s="113"/>
      <c r="AT1568" s="113"/>
    </row>
    <row r="1569" spans="1:46" s="114" customFormat="1" x14ac:dyDescent="0.2">
      <c r="A1569" s="113"/>
      <c r="B1569" s="120"/>
      <c r="C1569" s="120"/>
      <c r="D1569" s="120"/>
      <c r="E1569" s="120"/>
      <c r="F1569" s="120"/>
      <c r="G1569" s="120"/>
      <c r="H1569" s="120"/>
      <c r="I1569" s="120"/>
      <c r="J1569" s="120"/>
      <c r="K1569" s="120"/>
      <c r="L1569" s="120"/>
      <c r="M1569" s="120"/>
      <c r="N1569" s="120"/>
      <c r="O1569" s="120"/>
      <c r="P1569" s="120"/>
      <c r="Q1569" s="120"/>
      <c r="R1569" s="120"/>
      <c r="S1569" s="120"/>
      <c r="T1569" s="120"/>
      <c r="U1569" s="120"/>
      <c r="V1569" s="120"/>
      <c r="W1569" s="120"/>
      <c r="X1569" s="120"/>
      <c r="Y1569" s="127"/>
      <c r="Z1569" s="127"/>
      <c r="AA1569" s="127"/>
      <c r="AB1569" s="127"/>
      <c r="AC1569" s="127"/>
      <c r="AD1569" s="127"/>
      <c r="AE1569" s="127"/>
      <c r="AF1569" s="127"/>
      <c r="AG1569" s="127"/>
      <c r="AH1569" s="127"/>
      <c r="AI1569" s="127"/>
      <c r="AJ1569" s="127"/>
      <c r="AK1569" s="127"/>
      <c r="AL1569" s="127"/>
      <c r="AM1569" s="127"/>
      <c r="AN1569" s="127"/>
      <c r="AO1569" s="127"/>
      <c r="AP1569" s="127"/>
      <c r="AR1569" s="113"/>
      <c r="AS1569" s="113"/>
      <c r="AT1569" s="113"/>
    </row>
    <row r="1570" spans="1:46" s="114" customFormat="1" x14ac:dyDescent="0.2">
      <c r="A1570" s="113"/>
      <c r="B1570" s="120"/>
      <c r="C1570" s="120"/>
      <c r="D1570" s="120"/>
      <c r="E1570" s="120"/>
      <c r="F1570" s="120"/>
      <c r="G1570" s="120"/>
      <c r="H1570" s="120"/>
      <c r="I1570" s="120"/>
      <c r="J1570" s="120"/>
      <c r="K1570" s="120"/>
      <c r="L1570" s="120"/>
      <c r="M1570" s="120"/>
      <c r="N1570" s="120"/>
      <c r="O1570" s="120"/>
      <c r="P1570" s="120"/>
      <c r="Q1570" s="120"/>
      <c r="R1570" s="120"/>
      <c r="S1570" s="120"/>
      <c r="T1570" s="120"/>
      <c r="U1570" s="120"/>
      <c r="V1570" s="120"/>
      <c r="W1570" s="120"/>
      <c r="X1570" s="120"/>
      <c r="Y1570" s="127"/>
      <c r="Z1570" s="127"/>
      <c r="AA1570" s="127"/>
      <c r="AB1570" s="127"/>
      <c r="AC1570" s="127"/>
      <c r="AD1570" s="127"/>
      <c r="AE1570" s="127"/>
      <c r="AF1570" s="127"/>
      <c r="AG1570" s="127"/>
      <c r="AH1570" s="127"/>
      <c r="AI1570" s="127"/>
      <c r="AJ1570" s="127"/>
      <c r="AK1570" s="127"/>
      <c r="AL1570" s="127"/>
      <c r="AM1570" s="127"/>
      <c r="AN1570" s="127"/>
      <c r="AO1570" s="127"/>
      <c r="AP1570" s="127"/>
      <c r="AR1570" s="113"/>
      <c r="AS1570" s="113"/>
      <c r="AT1570" s="113"/>
    </row>
    <row r="1571" spans="1:46" s="114" customFormat="1" x14ac:dyDescent="0.2">
      <c r="A1571" s="113"/>
      <c r="B1571" s="120"/>
      <c r="C1571" s="120"/>
      <c r="D1571" s="120"/>
      <c r="E1571" s="120"/>
      <c r="F1571" s="120"/>
      <c r="G1571" s="120"/>
      <c r="H1571" s="120"/>
      <c r="I1571" s="120"/>
      <c r="J1571" s="120"/>
      <c r="K1571" s="120"/>
      <c r="L1571" s="120"/>
      <c r="M1571" s="120"/>
      <c r="N1571" s="120"/>
      <c r="O1571" s="120"/>
      <c r="P1571" s="120"/>
      <c r="Q1571" s="120"/>
      <c r="R1571" s="120"/>
      <c r="S1571" s="120"/>
      <c r="T1571" s="120"/>
      <c r="U1571" s="120"/>
      <c r="V1571" s="120"/>
      <c r="W1571" s="120"/>
      <c r="X1571" s="120"/>
      <c r="Y1571" s="127"/>
      <c r="Z1571" s="127"/>
      <c r="AA1571" s="127"/>
      <c r="AB1571" s="127"/>
      <c r="AC1571" s="127"/>
      <c r="AD1571" s="127"/>
      <c r="AE1571" s="127"/>
      <c r="AF1571" s="127"/>
      <c r="AG1571" s="127"/>
      <c r="AH1571" s="127"/>
      <c r="AI1571" s="127"/>
      <c r="AJ1571" s="127"/>
      <c r="AK1571" s="127"/>
      <c r="AL1571" s="127"/>
      <c r="AM1571" s="127"/>
      <c r="AN1571" s="127"/>
      <c r="AO1571" s="127"/>
      <c r="AP1571" s="127"/>
      <c r="AR1571" s="113"/>
      <c r="AS1571" s="113"/>
      <c r="AT1571" s="113"/>
    </row>
    <row r="1572" spans="1:46" s="114" customFormat="1" x14ac:dyDescent="0.2">
      <c r="A1572" s="113"/>
      <c r="B1572" s="120"/>
      <c r="C1572" s="120"/>
      <c r="D1572" s="120"/>
      <c r="E1572" s="120"/>
      <c r="F1572" s="120"/>
      <c r="G1572" s="120"/>
      <c r="H1572" s="120"/>
      <c r="I1572" s="120"/>
      <c r="J1572" s="120"/>
      <c r="K1572" s="120"/>
      <c r="L1572" s="120"/>
      <c r="M1572" s="120"/>
      <c r="N1572" s="120"/>
      <c r="O1572" s="120"/>
      <c r="P1572" s="120"/>
      <c r="Q1572" s="120"/>
      <c r="R1572" s="120"/>
      <c r="S1572" s="120"/>
      <c r="T1572" s="120"/>
      <c r="U1572" s="120"/>
      <c r="V1572" s="120"/>
      <c r="W1572" s="120"/>
      <c r="X1572" s="120"/>
      <c r="Y1572" s="127"/>
      <c r="Z1572" s="127"/>
      <c r="AA1572" s="127"/>
      <c r="AB1572" s="127"/>
      <c r="AC1572" s="127"/>
      <c r="AD1572" s="127"/>
      <c r="AE1572" s="127"/>
      <c r="AF1572" s="127"/>
      <c r="AG1572" s="127"/>
      <c r="AH1572" s="127"/>
      <c r="AI1572" s="127"/>
      <c r="AJ1572" s="127"/>
      <c r="AK1572" s="127"/>
      <c r="AL1572" s="127"/>
      <c r="AM1572" s="127"/>
      <c r="AN1572" s="127"/>
      <c r="AO1572" s="127"/>
      <c r="AP1572" s="127"/>
      <c r="AR1572" s="113"/>
      <c r="AS1572" s="113"/>
      <c r="AT1572" s="113"/>
    </row>
    <row r="1573" spans="1:46" s="114" customFormat="1" x14ac:dyDescent="0.2">
      <c r="A1573" s="113"/>
      <c r="B1573" s="120"/>
      <c r="C1573" s="120"/>
      <c r="D1573" s="120"/>
      <c r="E1573" s="120"/>
      <c r="F1573" s="120"/>
      <c r="G1573" s="120"/>
      <c r="H1573" s="120"/>
      <c r="I1573" s="120"/>
      <c r="J1573" s="120"/>
      <c r="K1573" s="120"/>
      <c r="L1573" s="120"/>
      <c r="M1573" s="120"/>
      <c r="N1573" s="120"/>
      <c r="O1573" s="120"/>
      <c r="P1573" s="120"/>
      <c r="Q1573" s="120"/>
      <c r="R1573" s="120"/>
      <c r="S1573" s="120"/>
      <c r="T1573" s="120"/>
      <c r="U1573" s="120"/>
      <c r="V1573" s="120"/>
      <c r="W1573" s="120"/>
      <c r="X1573" s="120"/>
      <c r="Y1573" s="127"/>
      <c r="Z1573" s="127"/>
      <c r="AA1573" s="127"/>
      <c r="AB1573" s="127"/>
      <c r="AC1573" s="127"/>
      <c r="AD1573" s="127"/>
      <c r="AE1573" s="127"/>
      <c r="AF1573" s="127"/>
      <c r="AG1573" s="127"/>
      <c r="AH1573" s="127"/>
      <c r="AI1573" s="127"/>
      <c r="AJ1573" s="127"/>
      <c r="AK1573" s="127"/>
      <c r="AL1573" s="127"/>
      <c r="AM1573" s="127"/>
      <c r="AN1573" s="127"/>
      <c r="AO1573" s="127"/>
      <c r="AP1573" s="127"/>
      <c r="AR1573" s="113"/>
      <c r="AS1573" s="113"/>
      <c r="AT1573" s="113"/>
    </row>
    <row r="1574" spans="1:46" s="114" customFormat="1" x14ac:dyDescent="0.2">
      <c r="A1574" s="113"/>
      <c r="B1574" s="120"/>
      <c r="C1574" s="120"/>
      <c r="D1574" s="120"/>
      <c r="E1574" s="120"/>
      <c r="F1574" s="120"/>
      <c r="G1574" s="120"/>
      <c r="H1574" s="120"/>
      <c r="I1574" s="120"/>
      <c r="J1574" s="120"/>
      <c r="K1574" s="120"/>
      <c r="L1574" s="120"/>
      <c r="M1574" s="120"/>
      <c r="N1574" s="120"/>
      <c r="O1574" s="120"/>
      <c r="P1574" s="120"/>
      <c r="Q1574" s="120"/>
      <c r="R1574" s="120"/>
      <c r="S1574" s="120"/>
      <c r="T1574" s="120"/>
      <c r="U1574" s="120"/>
      <c r="V1574" s="120"/>
      <c r="W1574" s="120"/>
      <c r="X1574" s="120"/>
      <c r="Y1574" s="127"/>
      <c r="Z1574" s="127"/>
      <c r="AA1574" s="127"/>
      <c r="AB1574" s="127"/>
      <c r="AC1574" s="127"/>
      <c r="AD1574" s="127"/>
      <c r="AE1574" s="127"/>
      <c r="AF1574" s="127"/>
      <c r="AG1574" s="127"/>
      <c r="AH1574" s="127"/>
      <c r="AI1574" s="127"/>
      <c r="AJ1574" s="127"/>
      <c r="AK1574" s="127"/>
      <c r="AL1574" s="127"/>
      <c r="AM1574" s="127"/>
      <c r="AN1574" s="127"/>
      <c r="AO1574" s="127"/>
      <c r="AP1574" s="127"/>
      <c r="AR1574" s="113"/>
      <c r="AS1574" s="113"/>
      <c r="AT1574" s="113"/>
    </row>
    <row r="1575" spans="1:46" s="114" customFormat="1" x14ac:dyDescent="0.2">
      <c r="A1575" s="113"/>
      <c r="B1575" s="120"/>
      <c r="C1575" s="120"/>
      <c r="D1575" s="120"/>
      <c r="E1575" s="120"/>
      <c r="F1575" s="120"/>
      <c r="G1575" s="120"/>
      <c r="H1575" s="120"/>
      <c r="I1575" s="120"/>
      <c r="J1575" s="120"/>
      <c r="K1575" s="120"/>
      <c r="L1575" s="120"/>
      <c r="M1575" s="120"/>
      <c r="N1575" s="120"/>
      <c r="O1575" s="120"/>
      <c r="P1575" s="120"/>
      <c r="Q1575" s="120"/>
      <c r="R1575" s="120"/>
      <c r="S1575" s="120"/>
      <c r="T1575" s="120"/>
      <c r="U1575" s="120"/>
      <c r="V1575" s="120"/>
      <c r="W1575" s="120"/>
      <c r="X1575" s="120"/>
      <c r="Y1575" s="127"/>
      <c r="Z1575" s="127"/>
      <c r="AA1575" s="127"/>
      <c r="AB1575" s="127"/>
      <c r="AC1575" s="127"/>
      <c r="AD1575" s="127"/>
      <c r="AE1575" s="127"/>
      <c r="AF1575" s="127"/>
      <c r="AG1575" s="127"/>
      <c r="AH1575" s="127"/>
      <c r="AI1575" s="127"/>
      <c r="AJ1575" s="127"/>
      <c r="AK1575" s="127"/>
      <c r="AL1575" s="127"/>
      <c r="AM1575" s="127"/>
      <c r="AN1575" s="127"/>
      <c r="AO1575" s="127"/>
      <c r="AP1575" s="127"/>
      <c r="AR1575" s="113"/>
      <c r="AS1575" s="113"/>
      <c r="AT1575" s="113"/>
    </row>
    <row r="1576" spans="1:46" s="114" customFormat="1" x14ac:dyDescent="0.2">
      <c r="A1576" s="113"/>
      <c r="B1576" s="120"/>
      <c r="C1576" s="120"/>
      <c r="D1576" s="120"/>
      <c r="E1576" s="120"/>
      <c r="F1576" s="120"/>
      <c r="G1576" s="120"/>
      <c r="H1576" s="120"/>
      <c r="I1576" s="120"/>
      <c r="J1576" s="120"/>
      <c r="K1576" s="120"/>
      <c r="L1576" s="120"/>
      <c r="M1576" s="120"/>
      <c r="N1576" s="120"/>
      <c r="O1576" s="120"/>
      <c r="P1576" s="120"/>
      <c r="Q1576" s="120"/>
      <c r="R1576" s="120"/>
      <c r="S1576" s="120"/>
      <c r="T1576" s="120"/>
      <c r="U1576" s="120"/>
      <c r="V1576" s="120"/>
      <c r="W1576" s="120"/>
      <c r="X1576" s="120"/>
      <c r="Y1576" s="127"/>
      <c r="Z1576" s="127"/>
      <c r="AA1576" s="127"/>
      <c r="AB1576" s="127"/>
      <c r="AC1576" s="127"/>
      <c r="AD1576" s="127"/>
      <c r="AE1576" s="127"/>
      <c r="AF1576" s="127"/>
      <c r="AG1576" s="127"/>
      <c r="AH1576" s="127"/>
      <c r="AI1576" s="127"/>
      <c r="AJ1576" s="127"/>
      <c r="AK1576" s="127"/>
      <c r="AL1576" s="127"/>
      <c r="AM1576" s="127"/>
      <c r="AN1576" s="127"/>
      <c r="AO1576" s="127"/>
      <c r="AP1576" s="127"/>
      <c r="AR1576" s="113"/>
      <c r="AS1576" s="113"/>
      <c r="AT1576" s="113"/>
    </row>
    <row r="1577" spans="1:46" s="114" customFormat="1" x14ac:dyDescent="0.2">
      <c r="A1577" s="113"/>
      <c r="B1577" s="120"/>
      <c r="C1577" s="120"/>
      <c r="D1577" s="120"/>
      <c r="E1577" s="120"/>
      <c r="F1577" s="120"/>
      <c r="G1577" s="120"/>
      <c r="H1577" s="120"/>
      <c r="I1577" s="120"/>
      <c r="J1577" s="120"/>
      <c r="K1577" s="120"/>
      <c r="L1577" s="120"/>
      <c r="M1577" s="120"/>
      <c r="N1577" s="120"/>
      <c r="O1577" s="120"/>
      <c r="P1577" s="120"/>
      <c r="Q1577" s="120"/>
      <c r="R1577" s="120"/>
      <c r="S1577" s="120"/>
      <c r="T1577" s="120"/>
      <c r="U1577" s="120"/>
      <c r="V1577" s="120"/>
      <c r="W1577" s="120"/>
      <c r="X1577" s="120"/>
      <c r="Y1577" s="127"/>
      <c r="Z1577" s="127"/>
      <c r="AA1577" s="127"/>
      <c r="AB1577" s="127"/>
      <c r="AC1577" s="127"/>
      <c r="AD1577" s="127"/>
      <c r="AE1577" s="127"/>
      <c r="AF1577" s="127"/>
      <c r="AG1577" s="127"/>
      <c r="AH1577" s="127"/>
      <c r="AI1577" s="127"/>
      <c r="AJ1577" s="127"/>
      <c r="AK1577" s="127"/>
      <c r="AL1577" s="127"/>
      <c r="AM1577" s="127"/>
      <c r="AN1577" s="127"/>
      <c r="AO1577" s="127"/>
      <c r="AP1577" s="127"/>
      <c r="AR1577" s="113"/>
      <c r="AS1577" s="113"/>
      <c r="AT1577" s="113"/>
    </row>
    <row r="1578" spans="1:46" s="114" customFormat="1" x14ac:dyDescent="0.2">
      <c r="A1578" s="113"/>
      <c r="B1578" s="120"/>
      <c r="C1578" s="120"/>
      <c r="D1578" s="120"/>
      <c r="E1578" s="120"/>
      <c r="F1578" s="120"/>
      <c r="G1578" s="120"/>
      <c r="H1578" s="120"/>
      <c r="I1578" s="120"/>
      <c r="J1578" s="120"/>
      <c r="K1578" s="120"/>
      <c r="L1578" s="120"/>
      <c r="M1578" s="120"/>
      <c r="N1578" s="120"/>
      <c r="O1578" s="120"/>
      <c r="P1578" s="120"/>
      <c r="Q1578" s="120"/>
      <c r="R1578" s="120"/>
      <c r="S1578" s="120"/>
      <c r="T1578" s="120"/>
      <c r="U1578" s="120"/>
      <c r="V1578" s="120"/>
      <c r="W1578" s="120"/>
      <c r="X1578" s="120"/>
      <c r="Y1578" s="127"/>
      <c r="Z1578" s="127"/>
      <c r="AA1578" s="127"/>
      <c r="AB1578" s="127"/>
      <c r="AC1578" s="127"/>
      <c r="AD1578" s="127"/>
      <c r="AE1578" s="127"/>
      <c r="AF1578" s="127"/>
      <c r="AG1578" s="127"/>
      <c r="AH1578" s="127"/>
      <c r="AI1578" s="127"/>
      <c r="AJ1578" s="127"/>
      <c r="AK1578" s="127"/>
      <c r="AL1578" s="127"/>
      <c r="AM1578" s="127"/>
      <c r="AN1578" s="127"/>
      <c r="AO1578" s="127"/>
      <c r="AP1578" s="127"/>
      <c r="AR1578" s="113"/>
      <c r="AS1578" s="113"/>
      <c r="AT1578" s="113"/>
    </row>
    <row r="1579" spans="1:46" s="114" customFormat="1" x14ac:dyDescent="0.2">
      <c r="A1579" s="113"/>
      <c r="B1579" s="120"/>
      <c r="C1579" s="120"/>
      <c r="D1579" s="120"/>
      <c r="E1579" s="120"/>
      <c r="F1579" s="120"/>
      <c r="G1579" s="120"/>
      <c r="H1579" s="120"/>
      <c r="I1579" s="120"/>
      <c r="J1579" s="120"/>
      <c r="K1579" s="120"/>
      <c r="L1579" s="120"/>
      <c r="M1579" s="120"/>
      <c r="N1579" s="120"/>
      <c r="O1579" s="120"/>
      <c r="P1579" s="120"/>
      <c r="Q1579" s="120"/>
      <c r="R1579" s="120"/>
      <c r="S1579" s="120"/>
      <c r="T1579" s="120"/>
      <c r="U1579" s="120"/>
      <c r="V1579" s="120"/>
      <c r="W1579" s="120"/>
      <c r="X1579" s="120"/>
      <c r="Y1579" s="127"/>
      <c r="Z1579" s="127"/>
      <c r="AA1579" s="127"/>
      <c r="AB1579" s="127"/>
      <c r="AC1579" s="127"/>
      <c r="AD1579" s="127"/>
      <c r="AE1579" s="127"/>
      <c r="AF1579" s="127"/>
      <c r="AG1579" s="127"/>
      <c r="AH1579" s="127"/>
      <c r="AI1579" s="127"/>
      <c r="AJ1579" s="127"/>
      <c r="AK1579" s="127"/>
      <c r="AL1579" s="127"/>
      <c r="AM1579" s="127"/>
      <c r="AN1579" s="127"/>
      <c r="AO1579" s="127"/>
      <c r="AP1579" s="127"/>
      <c r="AR1579" s="113"/>
      <c r="AS1579" s="113"/>
      <c r="AT1579" s="113"/>
    </row>
    <row r="1580" spans="1:46" s="114" customFormat="1" x14ac:dyDescent="0.2">
      <c r="A1580" s="113"/>
      <c r="B1580" s="120"/>
      <c r="C1580" s="120"/>
      <c r="D1580" s="120"/>
      <c r="E1580" s="120"/>
      <c r="F1580" s="120"/>
      <c r="G1580" s="120"/>
      <c r="H1580" s="120"/>
      <c r="I1580" s="120"/>
      <c r="J1580" s="120"/>
      <c r="K1580" s="120"/>
      <c r="L1580" s="120"/>
      <c r="M1580" s="120"/>
      <c r="N1580" s="120"/>
      <c r="O1580" s="120"/>
      <c r="P1580" s="120"/>
      <c r="Q1580" s="120"/>
      <c r="R1580" s="120"/>
      <c r="S1580" s="120"/>
      <c r="T1580" s="120"/>
      <c r="U1580" s="120"/>
      <c r="V1580" s="120"/>
      <c r="W1580" s="120"/>
      <c r="X1580" s="120"/>
      <c r="Y1580" s="127"/>
      <c r="Z1580" s="127"/>
      <c r="AA1580" s="127"/>
      <c r="AB1580" s="127"/>
      <c r="AC1580" s="127"/>
      <c r="AD1580" s="127"/>
      <c r="AE1580" s="127"/>
      <c r="AF1580" s="127"/>
      <c r="AG1580" s="127"/>
      <c r="AH1580" s="127"/>
      <c r="AI1580" s="127"/>
      <c r="AJ1580" s="127"/>
      <c r="AK1580" s="127"/>
      <c r="AL1580" s="127"/>
      <c r="AM1580" s="127"/>
      <c r="AN1580" s="127"/>
      <c r="AO1580" s="127"/>
      <c r="AP1580" s="127"/>
      <c r="AR1580" s="113"/>
      <c r="AS1580" s="113"/>
      <c r="AT1580" s="113"/>
    </row>
    <row r="1581" spans="1:46" s="114" customFormat="1" x14ac:dyDescent="0.2">
      <c r="A1581" s="113"/>
      <c r="B1581" s="120"/>
      <c r="C1581" s="120"/>
      <c r="D1581" s="120"/>
      <c r="E1581" s="120"/>
      <c r="F1581" s="120"/>
      <c r="G1581" s="120"/>
      <c r="H1581" s="120"/>
      <c r="I1581" s="120"/>
      <c r="J1581" s="120"/>
      <c r="K1581" s="120"/>
      <c r="L1581" s="120"/>
      <c r="M1581" s="120"/>
      <c r="N1581" s="120"/>
      <c r="O1581" s="120"/>
      <c r="P1581" s="120"/>
      <c r="Q1581" s="120"/>
      <c r="R1581" s="120"/>
      <c r="S1581" s="120"/>
      <c r="T1581" s="120"/>
      <c r="U1581" s="120"/>
      <c r="V1581" s="120"/>
      <c r="W1581" s="120"/>
      <c r="X1581" s="120"/>
      <c r="Y1581" s="127"/>
      <c r="Z1581" s="127"/>
      <c r="AA1581" s="127"/>
      <c r="AB1581" s="127"/>
      <c r="AC1581" s="127"/>
      <c r="AD1581" s="127"/>
      <c r="AE1581" s="127"/>
      <c r="AF1581" s="127"/>
      <c r="AG1581" s="127"/>
      <c r="AH1581" s="127"/>
      <c r="AI1581" s="127"/>
      <c r="AJ1581" s="127"/>
      <c r="AK1581" s="127"/>
      <c r="AL1581" s="127"/>
      <c r="AM1581" s="127"/>
      <c r="AN1581" s="127"/>
      <c r="AO1581" s="127"/>
      <c r="AP1581" s="127"/>
      <c r="AR1581" s="113"/>
      <c r="AS1581" s="113"/>
      <c r="AT1581" s="113"/>
    </row>
    <row r="1582" spans="1:46" s="114" customFormat="1" x14ac:dyDescent="0.2">
      <c r="A1582" s="113"/>
      <c r="B1582" s="120"/>
      <c r="C1582" s="120"/>
      <c r="D1582" s="120"/>
      <c r="E1582" s="120"/>
      <c r="F1582" s="120"/>
      <c r="G1582" s="120"/>
      <c r="H1582" s="120"/>
      <c r="I1582" s="120"/>
      <c r="J1582" s="120"/>
      <c r="K1582" s="120"/>
      <c r="L1582" s="120"/>
      <c r="M1582" s="120"/>
      <c r="N1582" s="120"/>
      <c r="O1582" s="120"/>
      <c r="P1582" s="120"/>
      <c r="Q1582" s="120"/>
      <c r="R1582" s="120"/>
      <c r="S1582" s="120"/>
      <c r="T1582" s="120"/>
      <c r="U1582" s="120"/>
      <c r="V1582" s="120"/>
      <c r="W1582" s="120"/>
      <c r="X1582" s="120"/>
      <c r="Y1582" s="127"/>
      <c r="Z1582" s="127"/>
      <c r="AA1582" s="127"/>
      <c r="AB1582" s="127"/>
      <c r="AC1582" s="127"/>
      <c r="AD1582" s="127"/>
      <c r="AE1582" s="127"/>
      <c r="AF1582" s="127"/>
      <c r="AG1582" s="127"/>
      <c r="AH1582" s="127"/>
      <c r="AI1582" s="127"/>
      <c r="AJ1582" s="127"/>
      <c r="AK1582" s="127"/>
      <c r="AL1582" s="127"/>
      <c r="AM1582" s="127"/>
      <c r="AN1582" s="127"/>
      <c r="AO1582" s="127"/>
      <c r="AP1582" s="127"/>
      <c r="AR1582" s="113"/>
      <c r="AS1582" s="113"/>
      <c r="AT1582" s="113"/>
    </row>
    <row r="1583" spans="1:46" s="114" customFormat="1" x14ac:dyDescent="0.2">
      <c r="A1583" s="113"/>
      <c r="B1583" s="120"/>
      <c r="C1583" s="120"/>
      <c r="D1583" s="120"/>
      <c r="E1583" s="120"/>
      <c r="F1583" s="120"/>
      <c r="G1583" s="120"/>
      <c r="H1583" s="120"/>
      <c r="I1583" s="120"/>
      <c r="J1583" s="120"/>
      <c r="K1583" s="120"/>
      <c r="L1583" s="120"/>
      <c r="M1583" s="120"/>
      <c r="N1583" s="120"/>
      <c r="O1583" s="120"/>
      <c r="P1583" s="120"/>
      <c r="Q1583" s="120"/>
      <c r="R1583" s="120"/>
      <c r="S1583" s="120"/>
      <c r="T1583" s="120"/>
      <c r="U1583" s="120"/>
      <c r="V1583" s="120"/>
      <c r="W1583" s="120"/>
      <c r="X1583" s="120"/>
      <c r="Y1583" s="127"/>
      <c r="Z1583" s="127"/>
      <c r="AA1583" s="127"/>
      <c r="AB1583" s="127"/>
      <c r="AC1583" s="127"/>
      <c r="AD1583" s="127"/>
      <c r="AE1583" s="127"/>
      <c r="AF1583" s="127"/>
      <c r="AG1583" s="127"/>
      <c r="AH1583" s="127"/>
      <c r="AI1583" s="127"/>
      <c r="AJ1583" s="127"/>
      <c r="AK1583" s="127"/>
      <c r="AL1583" s="127"/>
      <c r="AM1583" s="127"/>
      <c r="AN1583" s="127"/>
      <c r="AO1583" s="127"/>
      <c r="AP1583" s="127"/>
      <c r="AR1583" s="113"/>
      <c r="AS1583" s="113"/>
      <c r="AT1583" s="113"/>
    </row>
    <row r="1584" spans="1:46" s="114" customFormat="1" x14ac:dyDescent="0.2">
      <c r="A1584" s="113"/>
      <c r="B1584" s="120"/>
      <c r="C1584" s="120"/>
      <c r="D1584" s="120"/>
      <c r="E1584" s="120"/>
      <c r="F1584" s="120"/>
      <c r="G1584" s="120"/>
      <c r="H1584" s="120"/>
      <c r="I1584" s="120"/>
      <c r="J1584" s="120"/>
      <c r="K1584" s="120"/>
      <c r="L1584" s="120"/>
      <c r="M1584" s="120"/>
      <c r="N1584" s="120"/>
      <c r="O1584" s="120"/>
      <c r="P1584" s="120"/>
      <c r="Q1584" s="120"/>
      <c r="R1584" s="120"/>
      <c r="S1584" s="120"/>
      <c r="T1584" s="120"/>
      <c r="U1584" s="120"/>
      <c r="V1584" s="120"/>
      <c r="W1584" s="120"/>
      <c r="X1584" s="120"/>
      <c r="Y1584" s="127"/>
      <c r="Z1584" s="127"/>
      <c r="AA1584" s="127"/>
      <c r="AB1584" s="127"/>
      <c r="AC1584" s="127"/>
      <c r="AD1584" s="127"/>
      <c r="AE1584" s="127"/>
      <c r="AF1584" s="127"/>
      <c r="AG1584" s="127"/>
      <c r="AH1584" s="127"/>
      <c r="AI1584" s="127"/>
      <c r="AJ1584" s="127"/>
      <c r="AK1584" s="127"/>
      <c r="AL1584" s="127"/>
      <c r="AM1584" s="127"/>
      <c r="AN1584" s="127"/>
      <c r="AO1584" s="127"/>
      <c r="AP1584" s="127"/>
      <c r="AR1584" s="113"/>
      <c r="AS1584" s="113"/>
      <c r="AT1584" s="113"/>
    </row>
    <row r="1585" spans="1:46" s="114" customFormat="1" x14ac:dyDescent="0.2">
      <c r="A1585" s="113"/>
      <c r="B1585" s="120"/>
      <c r="C1585" s="120"/>
      <c r="D1585" s="120"/>
      <c r="E1585" s="120"/>
      <c r="F1585" s="120"/>
      <c r="G1585" s="120"/>
      <c r="H1585" s="120"/>
      <c r="I1585" s="120"/>
      <c r="J1585" s="120"/>
      <c r="K1585" s="120"/>
      <c r="L1585" s="120"/>
      <c r="M1585" s="120"/>
      <c r="N1585" s="120"/>
      <c r="O1585" s="120"/>
      <c r="P1585" s="120"/>
      <c r="Q1585" s="120"/>
      <c r="R1585" s="120"/>
      <c r="S1585" s="120"/>
      <c r="T1585" s="120"/>
      <c r="U1585" s="120"/>
      <c r="V1585" s="120"/>
      <c r="W1585" s="120"/>
      <c r="X1585" s="120"/>
      <c r="Y1585" s="127"/>
      <c r="Z1585" s="127"/>
      <c r="AA1585" s="127"/>
      <c r="AB1585" s="127"/>
      <c r="AC1585" s="127"/>
      <c r="AD1585" s="127"/>
      <c r="AE1585" s="127"/>
      <c r="AF1585" s="127"/>
      <c r="AG1585" s="127"/>
      <c r="AH1585" s="127"/>
      <c r="AI1585" s="127"/>
      <c r="AJ1585" s="127"/>
      <c r="AK1585" s="127"/>
      <c r="AL1585" s="127"/>
      <c r="AM1585" s="127"/>
      <c r="AN1585" s="127"/>
      <c r="AO1585" s="127"/>
      <c r="AP1585" s="127"/>
      <c r="AR1585" s="113"/>
      <c r="AS1585" s="113"/>
      <c r="AT1585" s="113"/>
    </row>
    <row r="1586" spans="1:46" s="114" customFormat="1" x14ac:dyDescent="0.2">
      <c r="A1586" s="113"/>
      <c r="B1586" s="120"/>
      <c r="C1586" s="120"/>
      <c r="D1586" s="120"/>
      <c r="E1586" s="120"/>
      <c r="F1586" s="120"/>
      <c r="G1586" s="120"/>
      <c r="H1586" s="120"/>
      <c r="I1586" s="120"/>
      <c r="J1586" s="120"/>
      <c r="K1586" s="120"/>
      <c r="L1586" s="120"/>
      <c r="M1586" s="120"/>
      <c r="N1586" s="120"/>
      <c r="O1586" s="120"/>
      <c r="P1586" s="120"/>
      <c r="Q1586" s="120"/>
      <c r="R1586" s="120"/>
      <c r="S1586" s="120"/>
      <c r="T1586" s="120"/>
      <c r="U1586" s="120"/>
      <c r="V1586" s="120"/>
      <c r="W1586" s="120"/>
      <c r="X1586" s="120"/>
      <c r="Y1586" s="127"/>
      <c r="Z1586" s="127"/>
      <c r="AA1586" s="127"/>
      <c r="AB1586" s="127"/>
      <c r="AC1586" s="127"/>
      <c r="AD1586" s="127"/>
      <c r="AE1586" s="127"/>
      <c r="AF1586" s="127"/>
      <c r="AG1586" s="127"/>
      <c r="AH1586" s="127"/>
      <c r="AI1586" s="127"/>
      <c r="AJ1586" s="127"/>
      <c r="AK1586" s="127"/>
      <c r="AL1586" s="127"/>
      <c r="AM1586" s="127"/>
      <c r="AN1586" s="127"/>
      <c r="AO1586" s="127"/>
      <c r="AP1586" s="127"/>
      <c r="AR1586" s="113"/>
      <c r="AS1586" s="113"/>
      <c r="AT1586" s="113"/>
    </row>
    <row r="1587" spans="1:46" s="114" customFormat="1" x14ac:dyDescent="0.2">
      <c r="A1587" s="113"/>
      <c r="B1587" s="120"/>
      <c r="C1587" s="120"/>
      <c r="D1587" s="120"/>
      <c r="E1587" s="120"/>
      <c r="F1587" s="120"/>
      <c r="G1587" s="120"/>
      <c r="H1587" s="120"/>
      <c r="I1587" s="120"/>
      <c r="J1587" s="120"/>
      <c r="K1587" s="120"/>
      <c r="L1587" s="120"/>
      <c r="M1587" s="120"/>
      <c r="N1587" s="120"/>
      <c r="O1587" s="120"/>
      <c r="P1587" s="120"/>
      <c r="Q1587" s="120"/>
      <c r="R1587" s="120"/>
      <c r="S1587" s="120"/>
      <c r="T1587" s="120"/>
      <c r="U1587" s="120"/>
      <c r="V1587" s="120"/>
      <c r="W1587" s="120"/>
      <c r="X1587" s="120"/>
      <c r="Y1587" s="127"/>
      <c r="Z1587" s="127"/>
      <c r="AA1587" s="127"/>
      <c r="AB1587" s="127"/>
      <c r="AC1587" s="127"/>
      <c r="AD1587" s="127"/>
      <c r="AE1587" s="127"/>
      <c r="AF1587" s="127"/>
      <c r="AG1587" s="127"/>
      <c r="AH1587" s="127"/>
      <c r="AI1587" s="127"/>
      <c r="AJ1587" s="127"/>
      <c r="AK1587" s="127"/>
      <c r="AL1587" s="127"/>
      <c r="AM1587" s="127"/>
      <c r="AN1587" s="127"/>
      <c r="AO1587" s="127"/>
      <c r="AP1587" s="127"/>
      <c r="AR1587" s="113"/>
      <c r="AS1587" s="113"/>
      <c r="AT1587" s="113"/>
    </row>
    <row r="1588" spans="1:46" s="114" customFormat="1" x14ac:dyDescent="0.2">
      <c r="A1588" s="113"/>
      <c r="B1588" s="120"/>
      <c r="C1588" s="120"/>
      <c r="D1588" s="120"/>
      <c r="E1588" s="120"/>
      <c r="F1588" s="120"/>
      <c r="G1588" s="120"/>
      <c r="H1588" s="120"/>
      <c r="I1588" s="120"/>
      <c r="J1588" s="120"/>
      <c r="K1588" s="120"/>
      <c r="L1588" s="120"/>
      <c r="M1588" s="120"/>
      <c r="N1588" s="120"/>
      <c r="O1588" s="120"/>
      <c r="P1588" s="120"/>
      <c r="Q1588" s="120"/>
      <c r="R1588" s="120"/>
      <c r="S1588" s="120"/>
      <c r="T1588" s="120"/>
      <c r="U1588" s="120"/>
      <c r="V1588" s="120"/>
      <c r="W1588" s="120"/>
      <c r="X1588" s="120"/>
      <c r="Y1588" s="127"/>
      <c r="Z1588" s="127"/>
      <c r="AA1588" s="127"/>
      <c r="AB1588" s="127"/>
      <c r="AC1588" s="127"/>
      <c r="AD1588" s="127"/>
      <c r="AE1588" s="127"/>
      <c r="AF1588" s="127"/>
      <c r="AG1588" s="127"/>
      <c r="AH1588" s="127"/>
      <c r="AI1588" s="127"/>
      <c r="AJ1588" s="127"/>
      <c r="AK1588" s="127"/>
      <c r="AL1588" s="127"/>
      <c r="AM1588" s="127"/>
      <c r="AN1588" s="127"/>
      <c r="AO1588" s="127"/>
      <c r="AP1588" s="127"/>
      <c r="AR1588" s="113"/>
      <c r="AS1588" s="113"/>
      <c r="AT1588" s="113"/>
    </row>
    <row r="1589" spans="1:46" s="114" customFormat="1" x14ac:dyDescent="0.2">
      <c r="A1589" s="113"/>
      <c r="B1589" s="120"/>
      <c r="C1589" s="120"/>
      <c r="D1589" s="120"/>
      <c r="E1589" s="120"/>
      <c r="F1589" s="120"/>
      <c r="G1589" s="120"/>
      <c r="H1589" s="120"/>
      <c r="I1589" s="120"/>
      <c r="J1589" s="120"/>
      <c r="K1589" s="120"/>
      <c r="L1589" s="120"/>
      <c r="M1589" s="120"/>
      <c r="N1589" s="120"/>
      <c r="O1589" s="120"/>
      <c r="P1589" s="120"/>
      <c r="Q1589" s="120"/>
      <c r="R1589" s="120"/>
      <c r="S1589" s="120"/>
      <c r="T1589" s="120"/>
      <c r="U1589" s="120"/>
      <c r="V1589" s="120"/>
      <c r="W1589" s="120"/>
      <c r="X1589" s="120"/>
      <c r="Y1589" s="127"/>
      <c r="Z1589" s="127"/>
      <c r="AA1589" s="127"/>
      <c r="AB1589" s="127"/>
      <c r="AC1589" s="127"/>
      <c r="AD1589" s="127"/>
      <c r="AE1589" s="127"/>
      <c r="AF1589" s="127"/>
      <c r="AG1589" s="127"/>
      <c r="AH1589" s="127"/>
      <c r="AI1589" s="127"/>
      <c r="AJ1589" s="127"/>
      <c r="AK1589" s="127"/>
      <c r="AL1589" s="127"/>
      <c r="AM1589" s="127"/>
      <c r="AN1589" s="127"/>
      <c r="AO1589" s="127"/>
      <c r="AP1589" s="127"/>
      <c r="AR1589" s="113"/>
      <c r="AS1589" s="113"/>
      <c r="AT1589" s="113"/>
    </row>
    <row r="1590" spans="1:46" s="114" customFormat="1" x14ac:dyDescent="0.2">
      <c r="A1590" s="113"/>
      <c r="B1590" s="120"/>
      <c r="C1590" s="120"/>
      <c r="D1590" s="120"/>
      <c r="E1590" s="120"/>
      <c r="F1590" s="120"/>
      <c r="G1590" s="120"/>
      <c r="H1590" s="120"/>
      <c r="I1590" s="120"/>
      <c r="J1590" s="120"/>
      <c r="K1590" s="120"/>
      <c r="L1590" s="120"/>
      <c r="M1590" s="120"/>
      <c r="N1590" s="120"/>
      <c r="O1590" s="120"/>
      <c r="P1590" s="120"/>
      <c r="Q1590" s="120"/>
      <c r="R1590" s="120"/>
      <c r="S1590" s="120"/>
      <c r="T1590" s="120"/>
      <c r="U1590" s="120"/>
      <c r="V1590" s="120"/>
      <c r="W1590" s="120"/>
      <c r="X1590" s="120"/>
      <c r="Y1590" s="127"/>
      <c r="Z1590" s="127"/>
      <c r="AA1590" s="127"/>
      <c r="AB1590" s="127"/>
      <c r="AC1590" s="127"/>
      <c r="AD1590" s="127"/>
      <c r="AE1590" s="127"/>
      <c r="AF1590" s="127"/>
      <c r="AG1590" s="127"/>
      <c r="AH1590" s="127"/>
      <c r="AI1590" s="127"/>
      <c r="AJ1590" s="127"/>
      <c r="AK1590" s="127"/>
      <c r="AL1590" s="127"/>
      <c r="AM1590" s="127"/>
      <c r="AN1590" s="127"/>
      <c r="AO1590" s="127"/>
      <c r="AP1590" s="127"/>
      <c r="AR1590" s="113"/>
      <c r="AS1590" s="113"/>
      <c r="AT1590" s="113"/>
    </row>
    <row r="1591" spans="1:46" s="114" customFormat="1" x14ac:dyDescent="0.2">
      <c r="A1591" s="113"/>
      <c r="B1591" s="120"/>
      <c r="C1591" s="120"/>
      <c r="D1591" s="120"/>
      <c r="E1591" s="120"/>
      <c r="F1591" s="120"/>
      <c r="G1591" s="120"/>
      <c r="H1591" s="120"/>
      <c r="I1591" s="120"/>
      <c r="J1591" s="120"/>
      <c r="K1591" s="120"/>
      <c r="L1591" s="120"/>
      <c r="M1591" s="120"/>
      <c r="N1591" s="120"/>
      <c r="O1591" s="120"/>
      <c r="P1591" s="120"/>
      <c r="Q1591" s="120"/>
      <c r="R1591" s="120"/>
      <c r="S1591" s="120"/>
      <c r="T1591" s="120"/>
      <c r="U1591" s="120"/>
      <c r="V1591" s="120"/>
      <c r="W1591" s="120"/>
      <c r="X1591" s="120"/>
      <c r="Y1591" s="127"/>
      <c r="Z1591" s="127"/>
      <c r="AA1591" s="127"/>
      <c r="AB1591" s="127"/>
      <c r="AC1591" s="127"/>
      <c r="AD1591" s="127"/>
      <c r="AE1591" s="127"/>
      <c r="AF1591" s="127"/>
      <c r="AG1591" s="127"/>
      <c r="AH1591" s="127"/>
      <c r="AI1591" s="127"/>
      <c r="AJ1591" s="127"/>
      <c r="AK1591" s="127"/>
      <c r="AL1591" s="127"/>
      <c r="AM1591" s="127"/>
      <c r="AN1591" s="127"/>
      <c r="AO1591" s="127"/>
      <c r="AP1591" s="127"/>
      <c r="AR1591" s="113"/>
      <c r="AS1591" s="113"/>
      <c r="AT1591" s="113"/>
    </row>
    <row r="1592" spans="1:46" s="114" customFormat="1" x14ac:dyDescent="0.2">
      <c r="A1592" s="113"/>
      <c r="B1592" s="120"/>
      <c r="C1592" s="120"/>
      <c r="D1592" s="120"/>
      <c r="E1592" s="120"/>
      <c r="F1592" s="120"/>
      <c r="G1592" s="120"/>
      <c r="H1592" s="120"/>
      <c r="I1592" s="120"/>
      <c r="J1592" s="120"/>
      <c r="K1592" s="120"/>
      <c r="L1592" s="120"/>
      <c r="M1592" s="120"/>
      <c r="N1592" s="120"/>
      <c r="O1592" s="120"/>
      <c r="P1592" s="120"/>
      <c r="Q1592" s="120"/>
      <c r="R1592" s="120"/>
      <c r="S1592" s="120"/>
      <c r="T1592" s="120"/>
      <c r="U1592" s="120"/>
      <c r="V1592" s="120"/>
      <c r="W1592" s="120"/>
      <c r="X1592" s="120"/>
      <c r="Y1592" s="127"/>
      <c r="Z1592" s="127"/>
      <c r="AA1592" s="127"/>
      <c r="AB1592" s="127"/>
      <c r="AC1592" s="127"/>
      <c r="AD1592" s="127"/>
      <c r="AE1592" s="127"/>
      <c r="AF1592" s="127"/>
      <c r="AG1592" s="127"/>
      <c r="AH1592" s="127"/>
      <c r="AI1592" s="127"/>
      <c r="AJ1592" s="127"/>
      <c r="AK1592" s="127"/>
      <c r="AL1592" s="127"/>
      <c r="AM1592" s="127"/>
      <c r="AN1592" s="127"/>
      <c r="AO1592" s="127"/>
      <c r="AP1592" s="127"/>
      <c r="AR1592" s="113"/>
      <c r="AS1592" s="113"/>
      <c r="AT1592" s="113"/>
    </row>
    <row r="1593" spans="1:46" s="114" customFormat="1" x14ac:dyDescent="0.2">
      <c r="A1593" s="113"/>
      <c r="B1593" s="120"/>
      <c r="C1593" s="120"/>
      <c r="D1593" s="120"/>
      <c r="E1593" s="120"/>
      <c r="F1593" s="120"/>
      <c r="G1593" s="120"/>
      <c r="H1593" s="120"/>
      <c r="I1593" s="120"/>
      <c r="J1593" s="120"/>
      <c r="K1593" s="120"/>
      <c r="L1593" s="120"/>
      <c r="M1593" s="120"/>
      <c r="N1593" s="120"/>
      <c r="O1593" s="120"/>
      <c r="P1593" s="120"/>
      <c r="Q1593" s="120"/>
      <c r="R1593" s="120"/>
      <c r="S1593" s="120"/>
      <c r="T1593" s="120"/>
      <c r="U1593" s="120"/>
      <c r="V1593" s="120"/>
      <c r="W1593" s="120"/>
      <c r="X1593" s="120"/>
      <c r="Y1593" s="127"/>
      <c r="Z1593" s="127"/>
      <c r="AA1593" s="127"/>
      <c r="AB1593" s="127"/>
      <c r="AC1593" s="127"/>
      <c r="AD1593" s="127"/>
      <c r="AE1593" s="127"/>
      <c r="AF1593" s="127"/>
      <c r="AG1593" s="127"/>
      <c r="AH1593" s="127"/>
      <c r="AI1593" s="127"/>
      <c r="AJ1593" s="127"/>
      <c r="AK1593" s="127"/>
      <c r="AL1593" s="127"/>
      <c r="AM1593" s="127"/>
      <c r="AN1593" s="127"/>
      <c r="AO1593" s="127"/>
      <c r="AP1593" s="127"/>
      <c r="AR1593" s="113"/>
      <c r="AS1593" s="113"/>
      <c r="AT1593" s="113"/>
    </row>
    <row r="1594" spans="1:46" s="114" customFormat="1" x14ac:dyDescent="0.2">
      <c r="A1594" s="113"/>
      <c r="B1594" s="120"/>
      <c r="C1594" s="120"/>
      <c r="D1594" s="120"/>
      <c r="E1594" s="120"/>
      <c r="F1594" s="120"/>
      <c r="G1594" s="120"/>
      <c r="H1594" s="120"/>
      <c r="I1594" s="120"/>
      <c r="J1594" s="120"/>
      <c r="K1594" s="120"/>
      <c r="L1594" s="120"/>
      <c r="M1594" s="120"/>
      <c r="N1594" s="120"/>
      <c r="O1594" s="120"/>
      <c r="P1594" s="120"/>
      <c r="Q1594" s="120"/>
      <c r="R1594" s="120"/>
      <c r="S1594" s="120"/>
      <c r="T1594" s="120"/>
      <c r="U1594" s="120"/>
      <c r="V1594" s="120"/>
      <c r="W1594" s="120"/>
      <c r="X1594" s="120"/>
      <c r="Y1594" s="127"/>
      <c r="Z1594" s="127"/>
      <c r="AA1594" s="127"/>
      <c r="AB1594" s="127"/>
      <c r="AC1594" s="127"/>
      <c r="AD1594" s="127"/>
      <c r="AE1594" s="127"/>
      <c r="AF1594" s="127"/>
      <c r="AG1594" s="127"/>
      <c r="AH1594" s="127"/>
      <c r="AI1594" s="127"/>
      <c r="AJ1594" s="127"/>
      <c r="AK1594" s="127"/>
      <c r="AL1594" s="127"/>
      <c r="AM1594" s="127"/>
      <c r="AN1594" s="127"/>
      <c r="AO1594" s="127"/>
      <c r="AP1594" s="127"/>
      <c r="AR1594" s="113"/>
      <c r="AS1594" s="113"/>
      <c r="AT1594" s="113"/>
    </row>
    <row r="1595" spans="1:46" s="114" customFormat="1" x14ac:dyDescent="0.2">
      <c r="A1595" s="113"/>
      <c r="B1595" s="120"/>
      <c r="C1595" s="120"/>
      <c r="D1595" s="120"/>
      <c r="E1595" s="120"/>
      <c r="F1595" s="120"/>
      <c r="G1595" s="120"/>
      <c r="H1595" s="120"/>
      <c r="I1595" s="120"/>
      <c r="J1595" s="120"/>
      <c r="K1595" s="120"/>
      <c r="L1595" s="120"/>
      <c r="M1595" s="120"/>
      <c r="N1595" s="120"/>
      <c r="O1595" s="120"/>
      <c r="P1595" s="120"/>
      <c r="Q1595" s="120"/>
      <c r="R1595" s="120"/>
      <c r="S1595" s="120"/>
      <c r="T1595" s="120"/>
      <c r="U1595" s="120"/>
      <c r="V1595" s="120"/>
      <c r="W1595" s="120"/>
      <c r="X1595" s="120"/>
      <c r="Y1595" s="127"/>
      <c r="Z1595" s="127"/>
      <c r="AA1595" s="127"/>
      <c r="AB1595" s="127"/>
      <c r="AC1595" s="127"/>
      <c r="AD1595" s="127"/>
      <c r="AE1595" s="127"/>
      <c r="AF1595" s="127"/>
      <c r="AG1595" s="127"/>
      <c r="AH1595" s="127"/>
      <c r="AI1595" s="127"/>
      <c r="AJ1595" s="127"/>
      <c r="AK1595" s="127"/>
      <c r="AL1595" s="127"/>
      <c r="AM1595" s="127"/>
      <c r="AN1595" s="127"/>
      <c r="AO1595" s="127"/>
      <c r="AP1595" s="127"/>
      <c r="AR1595" s="113"/>
      <c r="AS1595" s="113"/>
      <c r="AT1595" s="113"/>
    </row>
    <row r="1596" spans="1:46" s="114" customFormat="1" x14ac:dyDescent="0.2">
      <c r="A1596" s="113"/>
      <c r="B1596" s="120"/>
      <c r="C1596" s="120"/>
      <c r="D1596" s="120"/>
      <c r="E1596" s="120"/>
      <c r="F1596" s="120"/>
      <c r="G1596" s="120"/>
      <c r="H1596" s="120"/>
      <c r="I1596" s="120"/>
      <c r="J1596" s="120"/>
      <c r="K1596" s="120"/>
      <c r="L1596" s="120"/>
      <c r="M1596" s="120"/>
      <c r="N1596" s="120"/>
      <c r="O1596" s="120"/>
      <c r="P1596" s="120"/>
      <c r="Q1596" s="120"/>
      <c r="R1596" s="120"/>
      <c r="S1596" s="120"/>
      <c r="T1596" s="120"/>
      <c r="U1596" s="120"/>
      <c r="V1596" s="120"/>
      <c r="W1596" s="120"/>
      <c r="X1596" s="120"/>
      <c r="Y1596" s="127"/>
      <c r="Z1596" s="127"/>
      <c r="AA1596" s="127"/>
      <c r="AB1596" s="127"/>
      <c r="AC1596" s="127"/>
      <c r="AD1596" s="127"/>
      <c r="AE1596" s="127"/>
      <c r="AF1596" s="127"/>
      <c r="AG1596" s="127"/>
      <c r="AH1596" s="127"/>
      <c r="AI1596" s="127"/>
      <c r="AJ1596" s="127"/>
      <c r="AK1596" s="127"/>
      <c r="AL1596" s="127"/>
      <c r="AM1596" s="127"/>
      <c r="AN1596" s="127"/>
      <c r="AO1596" s="127"/>
      <c r="AP1596" s="127"/>
      <c r="AR1596" s="113"/>
      <c r="AS1596" s="113"/>
      <c r="AT1596" s="113"/>
    </row>
    <row r="1597" spans="1:46" s="114" customFormat="1" x14ac:dyDescent="0.2">
      <c r="A1597" s="113"/>
      <c r="B1597" s="120"/>
      <c r="C1597" s="120"/>
      <c r="D1597" s="120"/>
      <c r="E1597" s="120"/>
      <c r="F1597" s="120"/>
      <c r="G1597" s="120"/>
      <c r="H1597" s="120"/>
      <c r="I1597" s="120"/>
      <c r="J1597" s="120"/>
      <c r="K1597" s="120"/>
      <c r="L1597" s="120"/>
      <c r="M1597" s="120"/>
      <c r="N1597" s="120"/>
      <c r="O1597" s="120"/>
      <c r="P1597" s="120"/>
      <c r="Q1597" s="120"/>
      <c r="R1597" s="120"/>
      <c r="S1597" s="120"/>
      <c r="T1597" s="120"/>
      <c r="U1597" s="120"/>
      <c r="V1597" s="120"/>
      <c r="W1597" s="120"/>
      <c r="X1597" s="120"/>
      <c r="Y1597" s="127"/>
      <c r="Z1597" s="127"/>
      <c r="AA1597" s="127"/>
      <c r="AB1597" s="127"/>
      <c r="AC1597" s="127"/>
      <c r="AD1597" s="127"/>
      <c r="AE1597" s="127"/>
      <c r="AF1597" s="127"/>
      <c r="AG1597" s="127"/>
      <c r="AH1597" s="127"/>
      <c r="AI1597" s="127"/>
      <c r="AJ1597" s="127"/>
      <c r="AK1597" s="127"/>
      <c r="AL1597" s="127"/>
      <c r="AM1597" s="127"/>
      <c r="AN1597" s="127"/>
      <c r="AO1597" s="127"/>
      <c r="AP1597" s="127"/>
      <c r="AR1597" s="113"/>
      <c r="AS1597" s="113"/>
      <c r="AT1597" s="113"/>
    </row>
    <row r="1598" spans="1:46" s="114" customFormat="1" x14ac:dyDescent="0.2">
      <c r="A1598" s="113"/>
      <c r="B1598" s="120"/>
      <c r="C1598" s="120"/>
      <c r="D1598" s="120"/>
      <c r="E1598" s="120"/>
      <c r="F1598" s="120"/>
      <c r="G1598" s="120"/>
      <c r="H1598" s="120"/>
      <c r="I1598" s="120"/>
      <c r="J1598" s="120"/>
      <c r="K1598" s="120"/>
      <c r="L1598" s="120"/>
      <c r="M1598" s="120"/>
      <c r="N1598" s="120"/>
      <c r="O1598" s="120"/>
      <c r="P1598" s="120"/>
      <c r="Q1598" s="120"/>
      <c r="R1598" s="120"/>
      <c r="S1598" s="120"/>
      <c r="T1598" s="120"/>
      <c r="U1598" s="120"/>
      <c r="V1598" s="120"/>
      <c r="W1598" s="120"/>
      <c r="X1598" s="120"/>
      <c r="Y1598" s="127"/>
      <c r="Z1598" s="127"/>
      <c r="AA1598" s="127"/>
      <c r="AB1598" s="127"/>
      <c r="AC1598" s="127"/>
      <c r="AD1598" s="127"/>
      <c r="AE1598" s="127"/>
      <c r="AF1598" s="127"/>
      <c r="AG1598" s="127"/>
      <c r="AH1598" s="127"/>
      <c r="AI1598" s="127"/>
      <c r="AJ1598" s="127"/>
      <c r="AK1598" s="127"/>
      <c r="AL1598" s="127"/>
      <c r="AM1598" s="127"/>
      <c r="AN1598" s="127"/>
      <c r="AO1598" s="127"/>
      <c r="AP1598" s="127"/>
      <c r="AR1598" s="113"/>
      <c r="AS1598" s="113"/>
      <c r="AT1598" s="113"/>
    </row>
    <row r="1599" spans="1:46" s="114" customFormat="1" x14ac:dyDescent="0.2">
      <c r="A1599" s="113"/>
      <c r="B1599" s="120"/>
      <c r="C1599" s="120"/>
      <c r="D1599" s="120"/>
      <c r="E1599" s="120"/>
      <c r="F1599" s="120"/>
      <c r="G1599" s="120"/>
      <c r="H1599" s="120"/>
      <c r="I1599" s="120"/>
      <c r="J1599" s="120"/>
      <c r="K1599" s="120"/>
      <c r="L1599" s="120"/>
      <c r="M1599" s="120"/>
      <c r="N1599" s="120"/>
      <c r="O1599" s="120"/>
      <c r="P1599" s="120"/>
      <c r="Q1599" s="120"/>
      <c r="R1599" s="120"/>
      <c r="S1599" s="120"/>
      <c r="T1599" s="120"/>
      <c r="U1599" s="120"/>
      <c r="V1599" s="120"/>
      <c r="W1599" s="120"/>
      <c r="X1599" s="120"/>
      <c r="Y1599" s="127"/>
      <c r="Z1599" s="127"/>
      <c r="AA1599" s="127"/>
      <c r="AB1599" s="127"/>
      <c r="AC1599" s="127"/>
      <c r="AD1599" s="127"/>
      <c r="AE1599" s="127"/>
      <c r="AF1599" s="127"/>
      <c r="AG1599" s="127"/>
      <c r="AH1599" s="127"/>
      <c r="AI1599" s="127"/>
      <c r="AJ1599" s="127"/>
      <c r="AK1599" s="127"/>
      <c r="AL1599" s="127"/>
      <c r="AM1599" s="127"/>
      <c r="AN1599" s="127"/>
      <c r="AO1599" s="127"/>
      <c r="AP1599" s="127"/>
      <c r="AR1599" s="113"/>
      <c r="AS1599" s="113"/>
      <c r="AT1599" s="113"/>
    </row>
    <row r="1600" spans="1:46" s="114" customFormat="1" x14ac:dyDescent="0.2">
      <c r="A1600" s="113"/>
      <c r="B1600" s="120"/>
      <c r="C1600" s="120"/>
      <c r="D1600" s="120"/>
      <c r="E1600" s="120"/>
      <c r="F1600" s="120"/>
      <c r="G1600" s="120"/>
      <c r="H1600" s="120"/>
      <c r="I1600" s="120"/>
      <c r="J1600" s="120"/>
      <c r="K1600" s="120"/>
      <c r="L1600" s="120"/>
      <c r="M1600" s="120"/>
      <c r="N1600" s="120"/>
      <c r="O1600" s="120"/>
      <c r="P1600" s="120"/>
      <c r="Q1600" s="120"/>
      <c r="R1600" s="120"/>
      <c r="S1600" s="120"/>
      <c r="T1600" s="120"/>
      <c r="U1600" s="120"/>
      <c r="V1600" s="120"/>
      <c r="W1600" s="120"/>
      <c r="X1600" s="120"/>
      <c r="Y1600" s="127"/>
      <c r="Z1600" s="127"/>
      <c r="AA1600" s="127"/>
      <c r="AB1600" s="127"/>
      <c r="AC1600" s="127"/>
      <c r="AD1600" s="127"/>
      <c r="AE1600" s="127"/>
      <c r="AF1600" s="127"/>
      <c r="AG1600" s="127"/>
      <c r="AH1600" s="127"/>
      <c r="AI1600" s="127"/>
      <c r="AJ1600" s="127"/>
      <c r="AK1600" s="127"/>
      <c r="AL1600" s="127"/>
      <c r="AM1600" s="127"/>
      <c r="AN1600" s="127"/>
      <c r="AO1600" s="127"/>
      <c r="AP1600" s="127"/>
      <c r="AR1600" s="113"/>
      <c r="AS1600" s="113"/>
      <c r="AT1600" s="113"/>
    </row>
    <row r="1601" spans="1:46" s="114" customFormat="1" x14ac:dyDescent="0.2">
      <c r="A1601" s="113"/>
      <c r="B1601" s="120"/>
      <c r="C1601" s="120"/>
      <c r="D1601" s="120"/>
      <c r="E1601" s="120"/>
      <c r="F1601" s="120"/>
      <c r="G1601" s="120"/>
      <c r="H1601" s="120"/>
      <c r="I1601" s="120"/>
      <c r="J1601" s="120"/>
      <c r="K1601" s="120"/>
      <c r="L1601" s="120"/>
      <c r="M1601" s="120"/>
      <c r="N1601" s="120"/>
      <c r="O1601" s="120"/>
      <c r="P1601" s="120"/>
      <c r="Q1601" s="120"/>
      <c r="R1601" s="120"/>
      <c r="S1601" s="120"/>
      <c r="T1601" s="120"/>
      <c r="U1601" s="120"/>
      <c r="V1601" s="120"/>
      <c r="W1601" s="120"/>
      <c r="X1601" s="120"/>
      <c r="Y1601" s="127"/>
      <c r="Z1601" s="127"/>
      <c r="AA1601" s="127"/>
      <c r="AB1601" s="127"/>
      <c r="AC1601" s="127"/>
      <c r="AD1601" s="127"/>
      <c r="AE1601" s="127"/>
      <c r="AF1601" s="127"/>
      <c r="AG1601" s="127"/>
      <c r="AH1601" s="127"/>
      <c r="AI1601" s="127"/>
      <c r="AJ1601" s="127"/>
      <c r="AK1601" s="127"/>
      <c r="AL1601" s="127"/>
      <c r="AM1601" s="127"/>
      <c r="AN1601" s="127"/>
      <c r="AO1601" s="127"/>
      <c r="AP1601" s="127"/>
      <c r="AR1601" s="113"/>
      <c r="AS1601" s="113"/>
      <c r="AT1601" s="113"/>
    </row>
    <row r="1602" spans="1:46" s="114" customFormat="1" x14ac:dyDescent="0.2">
      <c r="A1602" s="113"/>
      <c r="B1602" s="120"/>
      <c r="C1602" s="120"/>
      <c r="D1602" s="120"/>
      <c r="E1602" s="120"/>
      <c r="F1602" s="120"/>
      <c r="G1602" s="120"/>
      <c r="H1602" s="120"/>
      <c r="I1602" s="120"/>
      <c r="J1602" s="120"/>
      <c r="K1602" s="120"/>
      <c r="L1602" s="120"/>
      <c r="M1602" s="120"/>
      <c r="N1602" s="120"/>
      <c r="O1602" s="120"/>
      <c r="P1602" s="120"/>
      <c r="Q1602" s="120"/>
      <c r="R1602" s="120"/>
      <c r="S1602" s="120"/>
      <c r="T1602" s="120"/>
      <c r="U1602" s="120"/>
      <c r="V1602" s="120"/>
      <c r="W1602" s="120"/>
      <c r="X1602" s="120"/>
      <c r="Y1602" s="127"/>
      <c r="Z1602" s="127"/>
      <c r="AA1602" s="127"/>
      <c r="AB1602" s="127"/>
      <c r="AC1602" s="127"/>
      <c r="AD1602" s="127"/>
      <c r="AE1602" s="127"/>
      <c r="AF1602" s="127"/>
      <c r="AG1602" s="127"/>
      <c r="AH1602" s="127"/>
      <c r="AI1602" s="127"/>
      <c r="AJ1602" s="127"/>
      <c r="AK1602" s="127"/>
      <c r="AL1602" s="127"/>
      <c r="AM1602" s="127"/>
      <c r="AN1602" s="127"/>
      <c r="AO1602" s="127"/>
      <c r="AP1602" s="127"/>
      <c r="AR1602" s="113"/>
      <c r="AS1602" s="113"/>
      <c r="AT1602" s="113"/>
    </row>
    <row r="1603" spans="1:46" s="114" customFormat="1" x14ac:dyDescent="0.2">
      <c r="A1603" s="113"/>
      <c r="B1603" s="120"/>
      <c r="C1603" s="120"/>
      <c r="D1603" s="120"/>
      <c r="E1603" s="120"/>
      <c r="F1603" s="120"/>
      <c r="G1603" s="120"/>
      <c r="H1603" s="120"/>
      <c r="I1603" s="120"/>
      <c r="J1603" s="120"/>
      <c r="K1603" s="120"/>
      <c r="L1603" s="120"/>
      <c r="M1603" s="120"/>
      <c r="N1603" s="120"/>
      <c r="O1603" s="120"/>
      <c r="P1603" s="120"/>
      <c r="Q1603" s="120"/>
      <c r="R1603" s="120"/>
      <c r="S1603" s="120"/>
      <c r="T1603" s="120"/>
      <c r="U1603" s="120"/>
      <c r="V1603" s="120"/>
      <c r="W1603" s="120"/>
      <c r="X1603" s="120"/>
      <c r="Y1603" s="127"/>
      <c r="Z1603" s="127"/>
      <c r="AA1603" s="127"/>
      <c r="AB1603" s="127"/>
      <c r="AC1603" s="127"/>
      <c r="AD1603" s="127"/>
      <c r="AE1603" s="127"/>
      <c r="AF1603" s="127"/>
      <c r="AG1603" s="127"/>
      <c r="AH1603" s="127"/>
      <c r="AI1603" s="127"/>
      <c r="AJ1603" s="127"/>
      <c r="AK1603" s="127"/>
      <c r="AL1603" s="127"/>
      <c r="AM1603" s="127"/>
      <c r="AN1603" s="127"/>
      <c r="AO1603" s="127"/>
      <c r="AP1603" s="127"/>
      <c r="AR1603" s="113"/>
      <c r="AS1603" s="113"/>
      <c r="AT1603" s="113"/>
    </row>
    <row r="1604" spans="1:46" s="114" customFormat="1" x14ac:dyDescent="0.2">
      <c r="A1604" s="113"/>
      <c r="B1604" s="120"/>
      <c r="C1604" s="120"/>
      <c r="D1604" s="120"/>
      <c r="E1604" s="120"/>
      <c r="F1604" s="120"/>
      <c r="G1604" s="120"/>
      <c r="H1604" s="120"/>
      <c r="I1604" s="120"/>
      <c r="J1604" s="120"/>
      <c r="K1604" s="120"/>
      <c r="L1604" s="120"/>
      <c r="M1604" s="120"/>
      <c r="N1604" s="120"/>
      <c r="O1604" s="120"/>
      <c r="P1604" s="120"/>
      <c r="Q1604" s="120"/>
      <c r="R1604" s="120"/>
      <c r="S1604" s="120"/>
      <c r="T1604" s="120"/>
      <c r="U1604" s="120"/>
      <c r="V1604" s="120"/>
      <c r="W1604" s="120"/>
      <c r="X1604" s="120"/>
      <c r="Y1604" s="127"/>
      <c r="Z1604" s="127"/>
      <c r="AA1604" s="127"/>
      <c r="AB1604" s="127"/>
      <c r="AC1604" s="127"/>
      <c r="AD1604" s="127"/>
      <c r="AE1604" s="127"/>
      <c r="AF1604" s="127"/>
      <c r="AG1604" s="127"/>
      <c r="AH1604" s="127"/>
      <c r="AI1604" s="127"/>
      <c r="AJ1604" s="127"/>
      <c r="AK1604" s="127"/>
      <c r="AL1604" s="127"/>
      <c r="AM1604" s="127"/>
      <c r="AN1604" s="127"/>
      <c r="AO1604" s="127"/>
      <c r="AP1604" s="127"/>
      <c r="AR1604" s="113"/>
      <c r="AS1604" s="113"/>
      <c r="AT1604" s="113"/>
    </row>
    <row r="1605" spans="1:46" s="114" customFormat="1" x14ac:dyDescent="0.2">
      <c r="A1605" s="113"/>
      <c r="B1605" s="120"/>
      <c r="C1605" s="120"/>
      <c r="D1605" s="120"/>
      <c r="E1605" s="120"/>
      <c r="F1605" s="120"/>
      <c r="G1605" s="120"/>
      <c r="H1605" s="120"/>
      <c r="I1605" s="120"/>
      <c r="J1605" s="120"/>
      <c r="K1605" s="120"/>
      <c r="L1605" s="120"/>
      <c r="M1605" s="120"/>
      <c r="N1605" s="120"/>
      <c r="O1605" s="120"/>
      <c r="P1605" s="120"/>
      <c r="Q1605" s="120"/>
      <c r="R1605" s="120"/>
      <c r="S1605" s="120"/>
      <c r="T1605" s="120"/>
      <c r="U1605" s="120"/>
      <c r="V1605" s="120"/>
      <c r="W1605" s="120"/>
      <c r="X1605" s="120"/>
      <c r="Y1605" s="127"/>
      <c r="Z1605" s="127"/>
      <c r="AA1605" s="127"/>
      <c r="AB1605" s="127"/>
      <c r="AC1605" s="127"/>
      <c r="AD1605" s="127"/>
      <c r="AE1605" s="127"/>
      <c r="AF1605" s="127"/>
      <c r="AG1605" s="127"/>
      <c r="AH1605" s="127"/>
      <c r="AI1605" s="127"/>
      <c r="AJ1605" s="127"/>
      <c r="AK1605" s="127"/>
      <c r="AL1605" s="127"/>
      <c r="AM1605" s="127"/>
      <c r="AN1605" s="127"/>
      <c r="AO1605" s="127"/>
      <c r="AP1605" s="127"/>
      <c r="AR1605" s="113"/>
      <c r="AS1605" s="113"/>
      <c r="AT1605" s="113"/>
    </row>
    <row r="1606" spans="1:46" s="114" customFormat="1" x14ac:dyDescent="0.2">
      <c r="A1606" s="113"/>
      <c r="B1606" s="120"/>
      <c r="C1606" s="120"/>
      <c r="D1606" s="120"/>
      <c r="E1606" s="120"/>
      <c r="F1606" s="120"/>
      <c r="G1606" s="120"/>
      <c r="H1606" s="120"/>
      <c r="I1606" s="120"/>
      <c r="J1606" s="120"/>
      <c r="K1606" s="120"/>
      <c r="L1606" s="120"/>
      <c r="M1606" s="120"/>
      <c r="N1606" s="120"/>
      <c r="O1606" s="120"/>
      <c r="P1606" s="120"/>
      <c r="Q1606" s="120"/>
      <c r="R1606" s="120"/>
      <c r="S1606" s="120"/>
      <c r="T1606" s="120"/>
      <c r="U1606" s="120"/>
      <c r="V1606" s="120"/>
      <c r="W1606" s="120"/>
      <c r="X1606" s="120"/>
      <c r="Y1606" s="127"/>
      <c r="Z1606" s="127"/>
      <c r="AA1606" s="127"/>
      <c r="AB1606" s="127"/>
      <c r="AC1606" s="127"/>
      <c r="AD1606" s="127"/>
      <c r="AE1606" s="127"/>
      <c r="AF1606" s="127"/>
      <c r="AG1606" s="127"/>
      <c r="AH1606" s="127"/>
      <c r="AI1606" s="127"/>
      <c r="AJ1606" s="127"/>
      <c r="AK1606" s="127"/>
      <c r="AL1606" s="127"/>
      <c r="AM1606" s="127"/>
      <c r="AN1606" s="127"/>
      <c r="AO1606" s="127"/>
      <c r="AP1606" s="127"/>
      <c r="AR1606" s="113"/>
      <c r="AS1606" s="113"/>
      <c r="AT1606" s="113"/>
    </row>
    <row r="1607" spans="1:46" s="114" customFormat="1" x14ac:dyDescent="0.2">
      <c r="A1607" s="113"/>
      <c r="B1607" s="120"/>
      <c r="C1607" s="120"/>
      <c r="D1607" s="120"/>
      <c r="E1607" s="120"/>
      <c r="F1607" s="120"/>
      <c r="G1607" s="120"/>
      <c r="H1607" s="120"/>
      <c r="I1607" s="120"/>
      <c r="J1607" s="120"/>
      <c r="K1607" s="120"/>
      <c r="L1607" s="120"/>
      <c r="M1607" s="120"/>
      <c r="N1607" s="120"/>
      <c r="O1607" s="120"/>
      <c r="P1607" s="120"/>
      <c r="Q1607" s="120"/>
      <c r="R1607" s="120"/>
      <c r="S1607" s="120"/>
      <c r="T1607" s="120"/>
      <c r="U1607" s="120"/>
      <c r="V1607" s="120"/>
      <c r="W1607" s="120"/>
      <c r="X1607" s="120"/>
      <c r="Y1607" s="127"/>
      <c r="Z1607" s="127"/>
      <c r="AA1607" s="127"/>
      <c r="AB1607" s="127"/>
      <c r="AC1607" s="127"/>
      <c r="AD1607" s="127"/>
      <c r="AE1607" s="127"/>
      <c r="AF1607" s="127"/>
      <c r="AG1607" s="127"/>
      <c r="AH1607" s="127"/>
      <c r="AI1607" s="127"/>
      <c r="AJ1607" s="127"/>
      <c r="AK1607" s="127"/>
      <c r="AL1607" s="127"/>
      <c r="AM1607" s="127"/>
      <c r="AN1607" s="127"/>
      <c r="AO1607" s="127"/>
      <c r="AP1607" s="127"/>
      <c r="AR1607" s="113"/>
      <c r="AS1607" s="113"/>
      <c r="AT1607" s="113"/>
    </row>
    <row r="1608" spans="1:46" s="114" customFormat="1" x14ac:dyDescent="0.2">
      <c r="A1608" s="113"/>
      <c r="B1608" s="120"/>
      <c r="C1608" s="120"/>
      <c r="D1608" s="120"/>
      <c r="E1608" s="120"/>
      <c r="F1608" s="120"/>
      <c r="G1608" s="120"/>
      <c r="H1608" s="120"/>
      <c r="I1608" s="120"/>
      <c r="J1608" s="120"/>
      <c r="K1608" s="120"/>
      <c r="L1608" s="120"/>
      <c r="M1608" s="120"/>
      <c r="N1608" s="120"/>
      <c r="O1608" s="120"/>
      <c r="P1608" s="120"/>
      <c r="Q1608" s="120"/>
      <c r="R1608" s="120"/>
      <c r="S1608" s="120"/>
      <c r="T1608" s="120"/>
      <c r="U1608" s="120"/>
      <c r="V1608" s="120"/>
      <c r="W1608" s="120"/>
      <c r="X1608" s="120"/>
      <c r="Y1608" s="127"/>
      <c r="Z1608" s="127"/>
      <c r="AA1608" s="127"/>
      <c r="AB1608" s="127"/>
      <c r="AC1608" s="127"/>
      <c r="AD1608" s="127"/>
      <c r="AE1608" s="127"/>
      <c r="AF1608" s="127"/>
      <c r="AG1608" s="127"/>
      <c r="AH1608" s="127"/>
      <c r="AI1608" s="127"/>
      <c r="AJ1608" s="127"/>
      <c r="AK1608" s="127"/>
      <c r="AL1608" s="127"/>
      <c r="AM1608" s="127"/>
      <c r="AN1608" s="127"/>
      <c r="AO1608" s="127"/>
      <c r="AP1608" s="127"/>
      <c r="AR1608" s="113"/>
      <c r="AS1608" s="113"/>
      <c r="AT1608" s="113"/>
    </row>
    <row r="1609" spans="1:46" s="114" customFormat="1" x14ac:dyDescent="0.2">
      <c r="A1609" s="113"/>
      <c r="B1609" s="120"/>
      <c r="C1609" s="120"/>
      <c r="D1609" s="120"/>
      <c r="E1609" s="120"/>
      <c r="F1609" s="120"/>
      <c r="G1609" s="120"/>
      <c r="H1609" s="120"/>
      <c r="I1609" s="120"/>
      <c r="J1609" s="120"/>
      <c r="K1609" s="120"/>
      <c r="L1609" s="120"/>
      <c r="M1609" s="120"/>
      <c r="N1609" s="120"/>
      <c r="O1609" s="120"/>
      <c r="P1609" s="120"/>
      <c r="Q1609" s="120"/>
      <c r="R1609" s="120"/>
      <c r="S1609" s="120"/>
      <c r="T1609" s="120"/>
      <c r="U1609" s="120"/>
      <c r="V1609" s="120"/>
      <c r="W1609" s="120"/>
      <c r="X1609" s="120"/>
      <c r="Y1609" s="127"/>
      <c r="Z1609" s="127"/>
      <c r="AA1609" s="127"/>
      <c r="AB1609" s="127"/>
      <c r="AC1609" s="127"/>
      <c r="AD1609" s="127"/>
      <c r="AE1609" s="127"/>
      <c r="AF1609" s="127"/>
      <c r="AG1609" s="127"/>
      <c r="AH1609" s="127"/>
      <c r="AI1609" s="127"/>
      <c r="AJ1609" s="127"/>
      <c r="AK1609" s="127"/>
      <c r="AL1609" s="127"/>
      <c r="AM1609" s="127"/>
      <c r="AN1609" s="127"/>
      <c r="AO1609" s="127"/>
      <c r="AP1609" s="127"/>
      <c r="AR1609" s="113"/>
      <c r="AS1609" s="113"/>
      <c r="AT1609" s="113"/>
    </row>
    <row r="1610" spans="1:46" s="114" customFormat="1" x14ac:dyDescent="0.2">
      <c r="A1610" s="113"/>
      <c r="B1610" s="120"/>
      <c r="C1610" s="120"/>
      <c r="D1610" s="120"/>
      <c r="E1610" s="120"/>
      <c r="F1610" s="120"/>
      <c r="G1610" s="120"/>
      <c r="H1610" s="120"/>
      <c r="I1610" s="120"/>
      <c r="J1610" s="120"/>
      <c r="K1610" s="120"/>
      <c r="L1610" s="120"/>
      <c r="M1610" s="120"/>
      <c r="N1610" s="120"/>
      <c r="O1610" s="120"/>
      <c r="P1610" s="120"/>
      <c r="Q1610" s="120"/>
      <c r="R1610" s="120"/>
      <c r="S1610" s="120"/>
      <c r="T1610" s="120"/>
      <c r="U1610" s="120"/>
      <c r="V1610" s="120"/>
      <c r="W1610" s="120"/>
      <c r="X1610" s="120"/>
      <c r="Y1610" s="127"/>
      <c r="Z1610" s="127"/>
      <c r="AA1610" s="127"/>
      <c r="AB1610" s="127"/>
      <c r="AC1610" s="127"/>
      <c r="AD1610" s="127"/>
      <c r="AE1610" s="127"/>
      <c r="AF1610" s="127"/>
      <c r="AG1610" s="127"/>
      <c r="AH1610" s="127"/>
      <c r="AI1610" s="127"/>
      <c r="AJ1610" s="127"/>
      <c r="AK1610" s="127"/>
      <c r="AL1610" s="127"/>
      <c r="AM1610" s="127"/>
      <c r="AN1610" s="127"/>
      <c r="AO1610" s="127"/>
      <c r="AP1610" s="127"/>
      <c r="AR1610" s="113"/>
      <c r="AS1610" s="113"/>
      <c r="AT1610" s="113"/>
    </row>
    <row r="1611" spans="1:46" s="114" customFormat="1" x14ac:dyDescent="0.2">
      <c r="A1611" s="113"/>
      <c r="B1611" s="120"/>
      <c r="C1611" s="120"/>
      <c r="D1611" s="120"/>
      <c r="E1611" s="120"/>
      <c r="F1611" s="120"/>
      <c r="G1611" s="120"/>
      <c r="H1611" s="120"/>
      <c r="I1611" s="120"/>
      <c r="J1611" s="120"/>
      <c r="K1611" s="120"/>
      <c r="L1611" s="120"/>
      <c r="M1611" s="120"/>
      <c r="N1611" s="120"/>
      <c r="O1611" s="120"/>
      <c r="P1611" s="120"/>
      <c r="Q1611" s="120"/>
      <c r="R1611" s="120"/>
      <c r="S1611" s="120"/>
      <c r="T1611" s="120"/>
      <c r="U1611" s="120"/>
      <c r="V1611" s="120"/>
      <c r="W1611" s="120"/>
      <c r="X1611" s="120"/>
      <c r="Y1611" s="127"/>
      <c r="Z1611" s="127"/>
      <c r="AA1611" s="127"/>
      <c r="AB1611" s="127"/>
      <c r="AC1611" s="127"/>
      <c r="AD1611" s="127"/>
      <c r="AE1611" s="127"/>
      <c r="AF1611" s="127"/>
      <c r="AG1611" s="127"/>
      <c r="AH1611" s="127"/>
      <c r="AI1611" s="127"/>
      <c r="AJ1611" s="127"/>
      <c r="AK1611" s="127"/>
      <c r="AL1611" s="127"/>
      <c r="AM1611" s="127"/>
      <c r="AN1611" s="127"/>
      <c r="AO1611" s="127"/>
      <c r="AP1611" s="127"/>
      <c r="AR1611" s="113"/>
      <c r="AS1611" s="113"/>
      <c r="AT1611" s="113"/>
    </row>
    <row r="1612" spans="1:46" s="114" customFormat="1" x14ac:dyDescent="0.2">
      <c r="A1612" s="113"/>
      <c r="B1612" s="120"/>
      <c r="C1612" s="120"/>
      <c r="D1612" s="120"/>
      <c r="E1612" s="120"/>
      <c r="F1612" s="120"/>
      <c r="G1612" s="120"/>
      <c r="H1612" s="120"/>
      <c r="I1612" s="120"/>
      <c r="J1612" s="120"/>
      <c r="K1612" s="120"/>
      <c r="L1612" s="120"/>
      <c r="M1612" s="120"/>
      <c r="N1612" s="120"/>
      <c r="O1612" s="120"/>
      <c r="P1612" s="120"/>
      <c r="Q1612" s="120"/>
      <c r="R1612" s="120"/>
      <c r="S1612" s="120"/>
      <c r="T1612" s="120"/>
      <c r="U1612" s="120"/>
      <c r="V1612" s="120"/>
      <c r="W1612" s="120"/>
      <c r="X1612" s="120"/>
      <c r="Y1612" s="127"/>
      <c r="Z1612" s="127"/>
      <c r="AA1612" s="127"/>
      <c r="AB1612" s="127"/>
      <c r="AC1612" s="127"/>
      <c r="AD1612" s="127"/>
      <c r="AE1612" s="127"/>
      <c r="AF1612" s="127"/>
      <c r="AG1612" s="127"/>
      <c r="AH1612" s="127"/>
      <c r="AI1612" s="127"/>
      <c r="AJ1612" s="127"/>
      <c r="AK1612" s="127"/>
      <c r="AL1612" s="127"/>
      <c r="AM1612" s="127"/>
      <c r="AN1612" s="127"/>
      <c r="AO1612" s="127"/>
      <c r="AP1612" s="127"/>
      <c r="AR1612" s="113"/>
      <c r="AS1612" s="113"/>
      <c r="AT1612" s="113"/>
    </row>
    <row r="1613" spans="1:46" s="114" customFormat="1" x14ac:dyDescent="0.2">
      <c r="A1613" s="113"/>
      <c r="B1613" s="120"/>
      <c r="C1613" s="120"/>
      <c r="D1613" s="120"/>
      <c r="E1613" s="120"/>
      <c r="F1613" s="120"/>
      <c r="G1613" s="120"/>
      <c r="H1613" s="120"/>
      <c r="I1613" s="120"/>
      <c r="J1613" s="120"/>
      <c r="K1613" s="120"/>
      <c r="L1613" s="120"/>
      <c r="M1613" s="120"/>
      <c r="N1613" s="120"/>
      <c r="O1613" s="120"/>
      <c r="P1613" s="120"/>
      <c r="Q1613" s="120"/>
      <c r="R1613" s="120"/>
      <c r="S1613" s="120"/>
      <c r="T1613" s="120"/>
      <c r="U1613" s="120"/>
      <c r="V1613" s="120"/>
      <c r="W1613" s="120"/>
      <c r="X1613" s="120"/>
      <c r="Y1613" s="127"/>
      <c r="Z1613" s="127"/>
      <c r="AA1613" s="127"/>
      <c r="AB1613" s="127"/>
      <c r="AC1613" s="127"/>
      <c r="AD1613" s="127"/>
      <c r="AE1613" s="127"/>
      <c r="AF1613" s="127"/>
      <c r="AG1613" s="127"/>
      <c r="AH1613" s="127"/>
      <c r="AI1613" s="127"/>
      <c r="AJ1613" s="127"/>
      <c r="AK1613" s="127"/>
      <c r="AL1613" s="127"/>
      <c r="AM1613" s="127"/>
      <c r="AN1613" s="127"/>
      <c r="AO1613" s="127"/>
      <c r="AP1613" s="127"/>
      <c r="AR1613" s="113"/>
      <c r="AS1613" s="113"/>
      <c r="AT1613" s="113"/>
    </row>
    <row r="1614" spans="1:46" s="114" customFormat="1" x14ac:dyDescent="0.2">
      <c r="A1614" s="113"/>
      <c r="B1614" s="120"/>
      <c r="C1614" s="120"/>
      <c r="D1614" s="120"/>
      <c r="E1614" s="120"/>
      <c r="F1614" s="120"/>
      <c r="G1614" s="120"/>
      <c r="H1614" s="120"/>
      <c r="I1614" s="120"/>
      <c r="J1614" s="120"/>
      <c r="K1614" s="120"/>
      <c r="L1614" s="120"/>
      <c r="M1614" s="120"/>
      <c r="N1614" s="120"/>
      <c r="O1614" s="120"/>
      <c r="P1614" s="120"/>
      <c r="Q1614" s="120"/>
      <c r="R1614" s="120"/>
      <c r="S1614" s="120"/>
      <c r="T1614" s="120"/>
      <c r="U1614" s="120"/>
      <c r="V1614" s="120"/>
      <c r="W1614" s="120"/>
      <c r="X1614" s="120"/>
      <c r="Y1614" s="127"/>
      <c r="Z1614" s="127"/>
      <c r="AA1614" s="127"/>
      <c r="AB1614" s="127"/>
      <c r="AC1614" s="127"/>
      <c r="AD1614" s="127"/>
      <c r="AE1614" s="127"/>
      <c r="AF1614" s="127"/>
      <c r="AG1614" s="127"/>
      <c r="AH1614" s="127"/>
      <c r="AI1614" s="127"/>
      <c r="AJ1614" s="127"/>
      <c r="AK1614" s="127"/>
      <c r="AL1614" s="127"/>
      <c r="AM1614" s="127"/>
      <c r="AN1614" s="127"/>
      <c r="AO1614" s="127"/>
      <c r="AP1614" s="127"/>
      <c r="AR1614" s="113"/>
      <c r="AS1614" s="113"/>
      <c r="AT1614" s="113"/>
    </row>
    <row r="1615" spans="1:46" s="114" customFormat="1" x14ac:dyDescent="0.2">
      <c r="A1615" s="113"/>
      <c r="B1615" s="120"/>
      <c r="C1615" s="120"/>
      <c r="D1615" s="120"/>
      <c r="E1615" s="120"/>
      <c r="F1615" s="120"/>
      <c r="G1615" s="120"/>
      <c r="H1615" s="120"/>
      <c r="I1615" s="120"/>
      <c r="J1615" s="120"/>
      <c r="K1615" s="120"/>
      <c r="L1615" s="120"/>
      <c r="M1615" s="120"/>
      <c r="N1615" s="120"/>
      <c r="O1615" s="120"/>
      <c r="P1615" s="120"/>
      <c r="Q1615" s="120"/>
      <c r="R1615" s="120"/>
      <c r="S1615" s="120"/>
      <c r="T1615" s="120"/>
      <c r="U1615" s="120"/>
      <c r="V1615" s="120"/>
      <c r="W1615" s="120"/>
      <c r="X1615" s="120"/>
      <c r="Y1615" s="127"/>
      <c r="Z1615" s="127"/>
      <c r="AA1615" s="127"/>
      <c r="AB1615" s="127"/>
      <c r="AC1615" s="127"/>
      <c r="AD1615" s="127"/>
      <c r="AE1615" s="127"/>
      <c r="AF1615" s="127"/>
      <c r="AG1615" s="127"/>
      <c r="AH1615" s="127"/>
      <c r="AI1615" s="127"/>
      <c r="AJ1615" s="127"/>
      <c r="AK1615" s="127"/>
      <c r="AL1615" s="127"/>
      <c r="AM1615" s="127"/>
      <c r="AN1615" s="127"/>
      <c r="AO1615" s="127"/>
      <c r="AP1615" s="127"/>
      <c r="AR1615" s="113"/>
      <c r="AS1615" s="113"/>
      <c r="AT1615" s="113"/>
    </row>
    <row r="1616" spans="1:46" s="114" customFormat="1" x14ac:dyDescent="0.2">
      <c r="A1616" s="113"/>
      <c r="B1616" s="120"/>
      <c r="C1616" s="120"/>
      <c r="D1616" s="120"/>
      <c r="E1616" s="120"/>
      <c r="F1616" s="120"/>
      <c r="G1616" s="120"/>
      <c r="H1616" s="120"/>
      <c r="I1616" s="120"/>
      <c r="J1616" s="120"/>
      <c r="K1616" s="120"/>
      <c r="L1616" s="120"/>
      <c r="M1616" s="120"/>
      <c r="N1616" s="120"/>
      <c r="O1616" s="120"/>
      <c r="P1616" s="120"/>
      <c r="Q1616" s="120"/>
      <c r="R1616" s="120"/>
      <c r="S1616" s="120"/>
      <c r="T1616" s="120"/>
      <c r="U1616" s="120"/>
      <c r="V1616" s="120"/>
      <c r="W1616" s="120"/>
      <c r="X1616" s="120"/>
      <c r="Y1616" s="127"/>
      <c r="Z1616" s="127"/>
      <c r="AA1616" s="127"/>
      <c r="AB1616" s="127"/>
      <c r="AC1616" s="127"/>
      <c r="AD1616" s="127"/>
      <c r="AE1616" s="127"/>
      <c r="AF1616" s="127"/>
      <c r="AG1616" s="127"/>
      <c r="AH1616" s="127"/>
      <c r="AI1616" s="127"/>
      <c r="AJ1616" s="127"/>
      <c r="AK1616" s="127"/>
      <c r="AL1616" s="127"/>
      <c r="AM1616" s="127"/>
      <c r="AN1616" s="127"/>
      <c r="AO1616" s="127"/>
      <c r="AP1616" s="127"/>
      <c r="AR1616" s="113"/>
      <c r="AS1616" s="113"/>
      <c r="AT1616" s="113"/>
    </row>
    <row r="1617" spans="1:46" s="114" customFormat="1" x14ac:dyDescent="0.2">
      <c r="A1617" s="113"/>
      <c r="B1617" s="120"/>
      <c r="C1617" s="120"/>
      <c r="D1617" s="120"/>
      <c r="E1617" s="120"/>
      <c r="F1617" s="120"/>
      <c r="G1617" s="120"/>
      <c r="H1617" s="120"/>
      <c r="I1617" s="120"/>
      <c r="J1617" s="120"/>
      <c r="K1617" s="120"/>
      <c r="L1617" s="120"/>
      <c r="M1617" s="120"/>
      <c r="N1617" s="120"/>
      <c r="O1617" s="120"/>
      <c r="P1617" s="120"/>
      <c r="Q1617" s="120"/>
      <c r="R1617" s="120"/>
      <c r="S1617" s="120"/>
      <c r="T1617" s="120"/>
      <c r="U1617" s="120"/>
      <c r="V1617" s="120"/>
      <c r="W1617" s="120"/>
      <c r="X1617" s="120"/>
      <c r="Y1617" s="127"/>
      <c r="Z1617" s="127"/>
      <c r="AA1617" s="127"/>
      <c r="AB1617" s="127"/>
      <c r="AC1617" s="127"/>
      <c r="AD1617" s="127"/>
      <c r="AE1617" s="127"/>
      <c r="AF1617" s="127"/>
      <c r="AG1617" s="127"/>
      <c r="AH1617" s="127"/>
      <c r="AI1617" s="127"/>
      <c r="AJ1617" s="127"/>
      <c r="AK1617" s="127"/>
      <c r="AL1617" s="127"/>
      <c r="AM1617" s="127"/>
      <c r="AN1617" s="127"/>
      <c r="AO1617" s="127"/>
      <c r="AP1617" s="127"/>
      <c r="AR1617" s="113"/>
      <c r="AS1617" s="113"/>
      <c r="AT1617" s="113"/>
    </row>
    <row r="1618" spans="1:46" s="114" customFormat="1" x14ac:dyDescent="0.2">
      <c r="A1618" s="113"/>
      <c r="B1618" s="120"/>
      <c r="C1618" s="120"/>
      <c r="D1618" s="120"/>
      <c r="E1618" s="120"/>
      <c r="F1618" s="120"/>
      <c r="G1618" s="120"/>
      <c r="H1618" s="120"/>
      <c r="I1618" s="120"/>
      <c r="J1618" s="120"/>
      <c r="K1618" s="120"/>
      <c r="L1618" s="120"/>
      <c r="M1618" s="120"/>
      <c r="N1618" s="120"/>
      <c r="O1618" s="120"/>
      <c r="P1618" s="120"/>
      <c r="Q1618" s="120"/>
      <c r="R1618" s="120"/>
      <c r="S1618" s="120"/>
      <c r="T1618" s="120"/>
      <c r="U1618" s="120"/>
      <c r="V1618" s="120"/>
      <c r="W1618" s="120"/>
      <c r="X1618" s="120"/>
      <c r="Y1618" s="127"/>
      <c r="Z1618" s="127"/>
      <c r="AA1618" s="127"/>
      <c r="AB1618" s="127"/>
      <c r="AC1618" s="127"/>
      <c r="AD1618" s="127"/>
      <c r="AE1618" s="127"/>
      <c r="AF1618" s="127"/>
      <c r="AG1618" s="127"/>
      <c r="AH1618" s="127"/>
      <c r="AI1618" s="127"/>
      <c r="AJ1618" s="127"/>
      <c r="AK1618" s="127"/>
      <c r="AL1618" s="127"/>
      <c r="AM1618" s="127"/>
      <c r="AN1618" s="127"/>
      <c r="AO1618" s="127"/>
      <c r="AP1618" s="127"/>
      <c r="AR1618" s="113"/>
      <c r="AS1618" s="113"/>
      <c r="AT1618" s="113"/>
    </row>
    <row r="1619" spans="1:46" s="114" customFormat="1" x14ac:dyDescent="0.2">
      <c r="A1619" s="113"/>
      <c r="B1619" s="120"/>
      <c r="C1619" s="120"/>
      <c r="D1619" s="120"/>
      <c r="E1619" s="120"/>
      <c r="F1619" s="120"/>
      <c r="G1619" s="120"/>
      <c r="H1619" s="120"/>
      <c r="I1619" s="120"/>
      <c r="J1619" s="120"/>
      <c r="K1619" s="120"/>
      <c r="L1619" s="120"/>
      <c r="M1619" s="120"/>
      <c r="N1619" s="120"/>
      <c r="O1619" s="120"/>
      <c r="P1619" s="120"/>
      <c r="Q1619" s="120"/>
      <c r="R1619" s="120"/>
      <c r="S1619" s="120"/>
      <c r="T1619" s="120"/>
      <c r="U1619" s="120"/>
      <c r="V1619" s="120"/>
      <c r="W1619" s="120"/>
      <c r="X1619" s="120"/>
      <c r="Y1619" s="127"/>
      <c r="Z1619" s="127"/>
      <c r="AA1619" s="127"/>
      <c r="AB1619" s="127"/>
      <c r="AC1619" s="127"/>
      <c r="AD1619" s="127"/>
      <c r="AE1619" s="127"/>
      <c r="AF1619" s="127"/>
      <c r="AG1619" s="127"/>
      <c r="AH1619" s="127"/>
      <c r="AI1619" s="127"/>
      <c r="AJ1619" s="127"/>
      <c r="AK1619" s="127"/>
      <c r="AL1619" s="127"/>
      <c r="AM1619" s="127"/>
      <c r="AN1619" s="127"/>
      <c r="AO1619" s="127"/>
      <c r="AP1619" s="127"/>
      <c r="AR1619" s="113"/>
      <c r="AS1619" s="113"/>
      <c r="AT1619" s="113"/>
    </row>
    <row r="1620" spans="1:46" s="114" customFormat="1" x14ac:dyDescent="0.2">
      <c r="A1620" s="113"/>
      <c r="B1620" s="120"/>
      <c r="C1620" s="120"/>
      <c r="D1620" s="120"/>
      <c r="E1620" s="120"/>
      <c r="F1620" s="120"/>
      <c r="G1620" s="120"/>
      <c r="H1620" s="120"/>
      <c r="I1620" s="120"/>
      <c r="J1620" s="120"/>
      <c r="K1620" s="120"/>
      <c r="L1620" s="120"/>
      <c r="M1620" s="120"/>
      <c r="N1620" s="120"/>
      <c r="O1620" s="120"/>
      <c r="P1620" s="120"/>
      <c r="Q1620" s="120"/>
      <c r="R1620" s="120"/>
      <c r="S1620" s="120"/>
      <c r="T1620" s="120"/>
      <c r="U1620" s="120"/>
      <c r="V1620" s="120"/>
      <c r="W1620" s="120"/>
      <c r="X1620" s="120"/>
      <c r="Y1620" s="127"/>
      <c r="Z1620" s="127"/>
      <c r="AA1620" s="127"/>
      <c r="AB1620" s="127"/>
      <c r="AC1620" s="127"/>
      <c r="AD1620" s="127"/>
      <c r="AE1620" s="127"/>
      <c r="AF1620" s="127"/>
      <c r="AG1620" s="127"/>
      <c r="AH1620" s="127"/>
      <c r="AI1620" s="127"/>
      <c r="AJ1620" s="127"/>
      <c r="AK1620" s="127"/>
      <c r="AL1620" s="127"/>
      <c r="AM1620" s="127"/>
      <c r="AN1620" s="127"/>
      <c r="AO1620" s="127"/>
      <c r="AP1620" s="127"/>
      <c r="AR1620" s="113"/>
      <c r="AS1620" s="113"/>
      <c r="AT1620" s="113"/>
    </row>
    <row r="1621" spans="1:46" s="114" customFormat="1" x14ac:dyDescent="0.2">
      <c r="A1621" s="113"/>
      <c r="B1621" s="120"/>
      <c r="C1621" s="120"/>
      <c r="D1621" s="120"/>
      <c r="E1621" s="120"/>
      <c r="F1621" s="120"/>
      <c r="G1621" s="120"/>
      <c r="H1621" s="120"/>
      <c r="I1621" s="120"/>
      <c r="J1621" s="120"/>
      <c r="K1621" s="120"/>
      <c r="L1621" s="120"/>
      <c r="M1621" s="120"/>
      <c r="N1621" s="120"/>
      <c r="O1621" s="120"/>
      <c r="P1621" s="120"/>
      <c r="Q1621" s="120"/>
      <c r="R1621" s="120"/>
      <c r="S1621" s="120"/>
      <c r="T1621" s="120"/>
      <c r="U1621" s="120"/>
      <c r="V1621" s="120"/>
      <c r="W1621" s="120"/>
      <c r="X1621" s="120"/>
      <c r="Y1621" s="127"/>
      <c r="Z1621" s="127"/>
      <c r="AA1621" s="127"/>
      <c r="AB1621" s="127"/>
      <c r="AC1621" s="127"/>
      <c r="AD1621" s="127"/>
      <c r="AE1621" s="127"/>
      <c r="AF1621" s="127"/>
      <c r="AG1621" s="127"/>
      <c r="AH1621" s="127"/>
      <c r="AI1621" s="127"/>
      <c r="AJ1621" s="127"/>
      <c r="AK1621" s="127"/>
      <c r="AL1621" s="127"/>
      <c r="AM1621" s="127"/>
      <c r="AN1621" s="127"/>
      <c r="AO1621" s="127"/>
      <c r="AP1621" s="127"/>
      <c r="AR1621" s="113"/>
      <c r="AS1621" s="113"/>
      <c r="AT1621" s="113"/>
    </row>
    <row r="1622" spans="1:46" s="114" customFormat="1" x14ac:dyDescent="0.2">
      <c r="A1622" s="113"/>
      <c r="B1622" s="120"/>
      <c r="C1622" s="120"/>
      <c r="D1622" s="120"/>
      <c r="E1622" s="120"/>
      <c r="F1622" s="120"/>
      <c r="G1622" s="120"/>
      <c r="H1622" s="120"/>
      <c r="I1622" s="120"/>
      <c r="J1622" s="120"/>
      <c r="K1622" s="120"/>
      <c r="L1622" s="120"/>
      <c r="M1622" s="120"/>
      <c r="N1622" s="120"/>
      <c r="O1622" s="120"/>
      <c r="P1622" s="120"/>
      <c r="Q1622" s="120"/>
      <c r="R1622" s="120"/>
      <c r="S1622" s="120"/>
      <c r="T1622" s="120"/>
      <c r="U1622" s="120"/>
      <c r="V1622" s="120"/>
      <c r="W1622" s="120"/>
      <c r="X1622" s="120"/>
      <c r="Y1622" s="127"/>
      <c r="Z1622" s="127"/>
      <c r="AA1622" s="127"/>
      <c r="AB1622" s="127"/>
      <c r="AC1622" s="127"/>
      <c r="AD1622" s="127"/>
      <c r="AE1622" s="127"/>
      <c r="AF1622" s="127"/>
      <c r="AG1622" s="127"/>
      <c r="AH1622" s="127"/>
      <c r="AI1622" s="127"/>
      <c r="AJ1622" s="127"/>
      <c r="AK1622" s="127"/>
      <c r="AL1622" s="127"/>
      <c r="AM1622" s="127"/>
      <c r="AN1622" s="127"/>
      <c r="AO1622" s="127"/>
      <c r="AP1622" s="127"/>
      <c r="AR1622" s="113"/>
      <c r="AS1622" s="113"/>
      <c r="AT1622" s="113"/>
    </row>
    <row r="1623" spans="1:46" s="114" customFormat="1" x14ac:dyDescent="0.2">
      <c r="A1623" s="113"/>
      <c r="B1623" s="120"/>
      <c r="C1623" s="120"/>
      <c r="D1623" s="120"/>
      <c r="E1623" s="120"/>
      <c r="F1623" s="120"/>
      <c r="G1623" s="120"/>
      <c r="H1623" s="120"/>
      <c r="I1623" s="120"/>
      <c r="J1623" s="120"/>
      <c r="K1623" s="120"/>
      <c r="L1623" s="120"/>
      <c r="M1623" s="120"/>
      <c r="N1623" s="120"/>
      <c r="O1623" s="120"/>
      <c r="P1623" s="120"/>
      <c r="Q1623" s="120"/>
      <c r="R1623" s="120"/>
      <c r="S1623" s="120"/>
      <c r="T1623" s="120"/>
      <c r="U1623" s="120"/>
      <c r="V1623" s="120"/>
      <c r="W1623" s="120"/>
      <c r="X1623" s="120"/>
      <c r="Y1623" s="127"/>
      <c r="Z1623" s="127"/>
      <c r="AA1623" s="127"/>
      <c r="AB1623" s="127"/>
      <c r="AC1623" s="127"/>
      <c r="AD1623" s="127"/>
      <c r="AE1623" s="127"/>
      <c r="AF1623" s="127"/>
      <c r="AG1623" s="127"/>
      <c r="AH1623" s="127"/>
      <c r="AI1623" s="127"/>
      <c r="AJ1623" s="127"/>
      <c r="AK1623" s="127"/>
      <c r="AL1623" s="127"/>
      <c r="AM1623" s="127"/>
      <c r="AN1623" s="127"/>
      <c r="AO1623" s="127"/>
      <c r="AP1623" s="127"/>
      <c r="AR1623" s="113"/>
      <c r="AS1623" s="113"/>
      <c r="AT1623" s="113"/>
    </row>
    <row r="1624" spans="1:46" s="114" customFormat="1" x14ac:dyDescent="0.2">
      <c r="A1624" s="113"/>
      <c r="B1624" s="120"/>
      <c r="C1624" s="120"/>
      <c r="D1624" s="120"/>
      <c r="E1624" s="120"/>
      <c r="F1624" s="120"/>
      <c r="G1624" s="120"/>
      <c r="H1624" s="120"/>
      <c r="I1624" s="120"/>
      <c r="J1624" s="120"/>
      <c r="K1624" s="120"/>
      <c r="L1624" s="120"/>
      <c r="M1624" s="120"/>
      <c r="N1624" s="120"/>
      <c r="O1624" s="120"/>
      <c r="P1624" s="120"/>
      <c r="Q1624" s="120"/>
      <c r="R1624" s="120"/>
      <c r="S1624" s="120"/>
      <c r="T1624" s="120"/>
      <c r="U1624" s="120"/>
      <c r="V1624" s="120"/>
      <c r="W1624" s="120"/>
      <c r="X1624" s="120"/>
      <c r="Y1624" s="127"/>
      <c r="Z1624" s="127"/>
      <c r="AA1624" s="127"/>
      <c r="AB1624" s="127"/>
      <c r="AC1624" s="127"/>
      <c r="AD1624" s="127"/>
      <c r="AE1624" s="127"/>
      <c r="AF1624" s="127"/>
      <c r="AG1624" s="127"/>
      <c r="AH1624" s="127"/>
      <c r="AI1624" s="127"/>
      <c r="AJ1624" s="127"/>
      <c r="AK1624" s="127"/>
      <c r="AL1624" s="127"/>
      <c r="AM1624" s="127"/>
      <c r="AN1624" s="127"/>
      <c r="AO1624" s="127"/>
      <c r="AP1624" s="127"/>
      <c r="AR1624" s="113"/>
      <c r="AS1624" s="113"/>
      <c r="AT1624" s="113"/>
    </row>
    <row r="1625" spans="1:46" s="114" customFormat="1" x14ac:dyDescent="0.2">
      <c r="A1625" s="113"/>
      <c r="B1625" s="120"/>
      <c r="C1625" s="120"/>
      <c r="D1625" s="120"/>
      <c r="E1625" s="120"/>
      <c r="F1625" s="120"/>
      <c r="G1625" s="120"/>
      <c r="H1625" s="120"/>
      <c r="I1625" s="120"/>
      <c r="J1625" s="120"/>
      <c r="K1625" s="120"/>
      <c r="L1625" s="120"/>
      <c r="M1625" s="120"/>
      <c r="N1625" s="120"/>
      <c r="O1625" s="120"/>
      <c r="P1625" s="120"/>
      <c r="Q1625" s="120"/>
      <c r="R1625" s="120"/>
      <c r="S1625" s="120"/>
      <c r="T1625" s="120"/>
      <c r="U1625" s="120"/>
      <c r="V1625" s="120"/>
      <c r="W1625" s="120"/>
      <c r="X1625" s="120"/>
      <c r="Y1625" s="127"/>
      <c r="Z1625" s="127"/>
      <c r="AA1625" s="127"/>
      <c r="AB1625" s="127"/>
      <c r="AC1625" s="127"/>
      <c r="AD1625" s="127"/>
      <c r="AE1625" s="127"/>
      <c r="AF1625" s="127"/>
      <c r="AG1625" s="127"/>
      <c r="AH1625" s="127"/>
      <c r="AI1625" s="127"/>
      <c r="AJ1625" s="127"/>
      <c r="AK1625" s="127"/>
      <c r="AL1625" s="127"/>
      <c r="AM1625" s="127"/>
      <c r="AN1625" s="127"/>
      <c r="AO1625" s="127"/>
      <c r="AP1625" s="127"/>
      <c r="AR1625" s="113"/>
      <c r="AS1625" s="113"/>
      <c r="AT1625" s="113"/>
    </row>
    <row r="1626" spans="1:46" s="114" customFormat="1" x14ac:dyDescent="0.2">
      <c r="A1626" s="113"/>
      <c r="B1626" s="120"/>
      <c r="C1626" s="120"/>
      <c r="D1626" s="120"/>
      <c r="E1626" s="120"/>
      <c r="F1626" s="120"/>
      <c r="G1626" s="120"/>
      <c r="H1626" s="120"/>
      <c r="I1626" s="120"/>
      <c r="J1626" s="120"/>
      <c r="K1626" s="120"/>
      <c r="L1626" s="120"/>
      <c r="M1626" s="120"/>
      <c r="N1626" s="120"/>
      <c r="O1626" s="120"/>
      <c r="P1626" s="120"/>
      <c r="Q1626" s="120"/>
      <c r="R1626" s="120"/>
      <c r="S1626" s="120"/>
      <c r="T1626" s="120"/>
      <c r="U1626" s="120"/>
      <c r="V1626" s="120"/>
      <c r="W1626" s="120"/>
      <c r="X1626" s="120"/>
      <c r="Y1626" s="127"/>
      <c r="Z1626" s="127"/>
      <c r="AA1626" s="127"/>
      <c r="AB1626" s="127"/>
      <c r="AC1626" s="127"/>
      <c r="AD1626" s="127"/>
      <c r="AE1626" s="127"/>
      <c r="AF1626" s="127"/>
      <c r="AG1626" s="127"/>
      <c r="AH1626" s="127"/>
      <c r="AI1626" s="127"/>
      <c r="AJ1626" s="127"/>
      <c r="AK1626" s="127"/>
      <c r="AL1626" s="127"/>
      <c r="AM1626" s="127"/>
      <c r="AN1626" s="127"/>
      <c r="AO1626" s="127"/>
      <c r="AP1626" s="127"/>
      <c r="AR1626" s="113"/>
      <c r="AS1626" s="113"/>
      <c r="AT1626" s="113"/>
    </row>
    <row r="1627" spans="1:46" s="114" customFormat="1" x14ac:dyDescent="0.2">
      <c r="A1627" s="113"/>
      <c r="B1627" s="120"/>
      <c r="C1627" s="120"/>
      <c r="D1627" s="120"/>
      <c r="E1627" s="120"/>
      <c r="F1627" s="120"/>
      <c r="G1627" s="120"/>
      <c r="H1627" s="120"/>
      <c r="I1627" s="120"/>
      <c r="J1627" s="120"/>
      <c r="K1627" s="120"/>
      <c r="L1627" s="120"/>
      <c r="M1627" s="120"/>
      <c r="N1627" s="120"/>
      <c r="O1627" s="120"/>
      <c r="P1627" s="120"/>
      <c r="Q1627" s="120"/>
      <c r="R1627" s="120"/>
      <c r="S1627" s="120"/>
      <c r="T1627" s="120"/>
      <c r="U1627" s="120"/>
      <c r="V1627" s="120"/>
      <c r="W1627" s="120"/>
      <c r="X1627" s="120"/>
      <c r="Y1627" s="127"/>
      <c r="Z1627" s="127"/>
      <c r="AA1627" s="127"/>
      <c r="AB1627" s="127"/>
      <c r="AC1627" s="127"/>
      <c r="AD1627" s="127"/>
      <c r="AE1627" s="127"/>
      <c r="AF1627" s="127"/>
      <c r="AG1627" s="127"/>
      <c r="AH1627" s="127"/>
      <c r="AI1627" s="127"/>
      <c r="AJ1627" s="127"/>
      <c r="AK1627" s="127"/>
      <c r="AL1627" s="127"/>
      <c r="AM1627" s="127"/>
      <c r="AN1627" s="127"/>
      <c r="AO1627" s="127"/>
      <c r="AP1627" s="127"/>
      <c r="AR1627" s="113"/>
      <c r="AS1627" s="113"/>
      <c r="AT1627" s="113"/>
    </row>
    <row r="1628" spans="1:46" s="114" customFormat="1" x14ac:dyDescent="0.2">
      <c r="A1628" s="113"/>
      <c r="B1628" s="120"/>
      <c r="C1628" s="120"/>
      <c r="D1628" s="120"/>
      <c r="E1628" s="120"/>
      <c r="F1628" s="120"/>
      <c r="G1628" s="120"/>
      <c r="H1628" s="120"/>
      <c r="I1628" s="120"/>
      <c r="J1628" s="120"/>
      <c r="K1628" s="120"/>
      <c r="L1628" s="120"/>
      <c r="M1628" s="120"/>
      <c r="N1628" s="120"/>
      <c r="O1628" s="120"/>
      <c r="P1628" s="120"/>
      <c r="Q1628" s="120"/>
      <c r="R1628" s="120"/>
      <c r="S1628" s="120"/>
      <c r="T1628" s="120"/>
      <c r="U1628" s="120"/>
      <c r="V1628" s="120"/>
      <c r="W1628" s="120"/>
      <c r="X1628" s="120"/>
      <c r="Y1628" s="127"/>
      <c r="Z1628" s="127"/>
      <c r="AA1628" s="127"/>
      <c r="AB1628" s="127"/>
      <c r="AC1628" s="127"/>
      <c r="AD1628" s="127"/>
      <c r="AE1628" s="127"/>
      <c r="AF1628" s="127"/>
      <c r="AG1628" s="127"/>
      <c r="AH1628" s="127"/>
      <c r="AI1628" s="127"/>
      <c r="AJ1628" s="127"/>
      <c r="AK1628" s="127"/>
      <c r="AL1628" s="127"/>
      <c r="AM1628" s="127"/>
      <c r="AN1628" s="127"/>
      <c r="AO1628" s="127"/>
      <c r="AP1628" s="127"/>
      <c r="AR1628" s="113"/>
      <c r="AS1628" s="113"/>
      <c r="AT1628" s="113"/>
    </row>
    <row r="1629" spans="1:46" s="114" customFormat="1" x14ac:dyDescent="0.2">
      <c r="A1629" s="113"/>
      <c r="B1629" s="120"/>
      <c r="C1629" s="120"/>
      <c r="D1629" s="120"/>
      <c r="E1629" s="120"/>
      <c r="F1629" s="120"/>
      <c r="G1629" s="120"/>
      <c r="H1629" s="120"/>
      <c r="I1629" s="120"/>
      <c r="J1629" s="120"/>
      <c r="K1629" s="120"/>
      <c r="L1629" s="120"/>
      <c r="M1629" s="120"/>
      <c r="N1629" s="120"/>
      <c r="O1629" s="120"/>
      <c r="P1629" s="120"/>
      <c r="Q1629" s="120"/>
      <c r="R1629" s="120"/>
      <c r="S1629" s="120"/>
      <c r="T1629" s="120"/>
      <c r="U1629" s="120"/>
      <c r="V1629" s="120"/>
      <c r="W1629" s="120"/>
      <c r="X1629" s="120"/>
      <c r="Y1629" s="127"/>
      <c r="Z1629" s="127"/>
      <c r="AA1629" s="127"/>
      <c r="AB1629" s="127"/>
      <c r="AC1629" s="127"/>
      <c r="AD1629" s="127"/>
      <c r="AE1629" s="127"/>
      <c r="AF1629" s="127"/>
      <c r="AG1629" s="127"/>
      <c r="AH1629" s="127"/>
      <c r="AI1629" s="127"/>
      <c r="AJ1629" s="127"/>
      <c r="AK1629" s="127"/>
      <c r="AL1629" s="127"/>
      <c r="AM1629" s="127"/>
      <c r="AN1629" s="127"/>
      <c r="AO1629" s="127"/>
      <c r="AP1629" s="127"/>
      <c r="AR1629" s="113"/>
      <c r="AS1629" s="113"/>
      <c r="AT1629" s="113"/>
    </row>
    <row r="1630" spans="1:46" s="114" customFormat="1" x14ac:dyDescent="0.2">
      <c r="A1630" s="113"/>
      <c r="B1630" s="120"/>
      <c r="C1630" s="120"/>
      <c r="D1630" s="120"/>
      <c r="E1630" s="120"/>
      <c r="F1630" s="120"/>
      <c r="G1630" s="120"/>
      <c r="H1630" s="120"/>
      <c r="I1630" s="120"/>
      <c r="J1630" s="120"/>
      <c r="K1630" s="120"/>
      <c r="L1630" s="120"/>
      <c r="M1630" s="120"/>
      <c r="N1630" s="120"/>
      <c r="O1630" s="120"/>
      <c r="P1630" s="120"/>
      <c r="Q1630" s="120"/>
      <c r="R1630" s="120"/>
      <c r="S1630" s="120"/>
      <c r="T1630" s="120"/>
      <c r="U1630" s="120"/>
      <c r="V1630" s="120"/>
      <c r="W1630" s="120"/>
      <c r="X1630" s="120"/>
      <c r="Y1630" s="127"/>
      <c r="Z1630" s="127"/>
      <c r="AA1630" s="127"/>
      <c r="AB1630" s="127"/>
      <c r="AC1630" s="127"/>
      <c r="AD1630" s="127"/>
      <c r="AE1630" s="127"/>
      <c r="AF1630" s="127"/>
      <c r="AG1630" s="127"/>
      <c r="AH1630" s="127"/>
      <c r="AI1630" s="127"/>
      <c r="AJ1630" s="127"/>
      <c r="AK1630" s="127"/>
      <c r="AL1630" s="127"/>
      <c r="AM1630" s="127"/>
      <c r="AN1630" s="127"/>
      <c r="AO1630" s="127"/>
      <c r="AP1630" s="127"/>
      <c r="AR1630" s="113"/>
      <c r="AS1630" s="113"/>
      <c r="AT1630" s="113"/>
    </row>
    <row r="1631" spans="1:46" s="114" customFormat="1" x14ac:dyDescent="0.2">
      <c r="A1631" s="113"/>
      <c r="B1631" s="120"/>
      <c r="C1631" s="120"/>
      <c r="D1631" s="120"/>
      <c r="E1631" s="120"/>
      <c r="F1631" s="120"/>
      <c r="G1631" s="120"/>
      <c r="H1631" s="120"/>
      <c r="I1631" s="120"/>
      <c r="J1631" s="120"/>
      <c r="K1631" s="120"/>
      <c r="L1631" s="120"/>
      <c r="M1631" s="120"/>
      <c r="N1631" s="120"/>
      <c r="O1631" s="120"/>
      <c r="P1631" s="120"/>
      <c r="Q1631" s="120"/>
      <c r="R1631" s="120"/>
      <c r="S1631" s="120"/>
      <c r="T1631" s="120"/>
      <c r="U1631" s="120"/>
      <c r="V1631" s="120"/>
      <c r="W1631" s="120"/>
      <c r="X1631" s="120"/>
      <c r="Y1631" s="127"/>
      <c r="Z1631" s="127"/>
      <c r="AA1631" s="127"/>
      <c r="AB1631" s="127"/>
      <c r="AC1631" s="127"/>
      <c r="AD1631" s="127"/>
      <c r="AE1631" s="127"/>
      <c r="AF1631" s="127"/>
      <c r="AG1631" s="127"/>
      <c r="AH1631" s="127"/>
      <c r="AI1631" s="127"/>
      <c r="AJ1631" s="127"/>
      <c r="AK1631" s="127"/>
      <c r="AL1631" s="127"/>
      <c r="AM1631" s="127"/>
      <c r="AN1631" s="127"/>
      <c r="AO1631" s="127"/>
      <c r="AP1631" s="127"/>
      <c r="AR1631" s="113"/>
      <c r="AS1631" s="113"/>
      <c r="AT1631" s="113"/>
    </row>
    <row r="1632" spans="1:46" s="114" customFormat="1" x14ac:dyDescent="0.2">
      <c r="A1632" s="113"/>
      <c r="B1632" s="120"/>
      <c r="C1632" s="120"/>
      <c r="D1632" s="120"/>
      <c r="E1632" s="120"/>
      <c r="F1632" s="120"/>
      <c r="G1632" s="120"/>
      <c r="H1632" s="120"/>
      <c r="I1632" s="120"/>
      <c r="J1632" s="120"/>
      <c r="K1632" s="120"/>
      <c r="L1632" s="120"/>
      <c r="M1632" s="120"/>
      <c r="N1632" s="120"/>
      <c r="O1632" s="120"/>
      <c r="P1632" s="120"/>
      <c r="Q1632" s="120"/>
      <c r="R1632" s="120"/>
      <c r="S1632" s="120"/>
      <c r="T1632" s="120"/>
      <c r="U1632" s="120"/>
      <c r="V1632" s="120"/>
      <c r="W1632" s="120"/>
      <c r="X1632" s="120"/>
      <c r="Y1632" s="127"/>
      <c r="Z1632" s="127"/>
      <c r="AA1632" s="127"/>
      <c r="AB1632" s="127"/>
      <c r="AC1632" s="127"/>
      <c r="AD1632" s="127"/>
      <c r="AE1632" s="127"/>
      <c r="AF1632" s="127"/>
      <c r="AG1632" s="127"/>
      <c r="AH1632" s="127"/>
      <c r="AI1632" s="127"/>
      <c r="AJ1632" s="127"/>
      <c r="AK1632" s="127"/>
      <c r="AL1632" s="127"/>
      <c r="AM1632" s="127"/>
      <c r="AN1632" s="127"/>
      <c r="AO1632" s="127"/>
      <c r="AP1632" s="127"/>
      <c r="AR1632" s="113"/>
      <c r="AS1632" s="113"/>
      <c r="AT1632" s="113"/>
    </row>
    <row r="1633" spans="1:46" s="114" customFormat="1" x14ac:dyDescent="0.2">
      <c r="A1633" s="113"/>
      <c r="B1633" s="120"/>
      <c r="C1633" s="120"/>
      <c r="D1633" s="120"/>
      <c r="E1633" s="120"/>
      <c r="F1633" s="120"/>
      <c r="G1633" s="120"/>
      <c r="H1633" s="120"/>
      <c r="I1633" s="120"/>
      <c r="J1633" s="120"/>
      <c r="K1633" s="120"/>
      <c r="L1633" s="120"/>
      <c r="M1633" s="120"/>
      <c r="N1633" s="120"/>
      <c r="O1633" s="120"/>
      <c r="P1633" s="120"/>
      <c r="Q1633" s="120"/>
      <c r="R1633" s="120"/>
      <c r="S1633" s="120"/>
      <c r="T1633" s="120"/>
      <c r="U1633" s="120"/>
      <c r="V1633" s="120"/>
      <c r="W1633" s="120"/>
      <c r="X1633" s="120"/>
      <c r="Y1633" s="127"/>
      <c r="Z1633" s="127"/>
      <c r="AA1633" s="127"/>
      <c r="AB1633" s="127"/>
      <c r="AC1633" s="127"/>
      <c r="AD1633" s="127"/>
      <c r="AE1633" s="127"/>
      <c r="AF1633" s="127"/>
      <c r="AG1633" s="127"/>
      <c r="AH1633" s="127"/>
      <c r="AI1633" s="127"/>
      <c r="AJ1633" s="127"/>
      <c r="AK1633" s="127"/>
      <c r="AL1633" s="127"/>
      <c r="AM1633" s="127"/>
      <c r="AN1633" s="127"/>
      <c r="AO1633" s="127"/>
      <c r="AP1633" s="127"/>
      <c r="AR1633" s="113"/>
      <c r="AS1633" s="113"/>
      <c r="AT1633" s="113"/>
    </row>
    <row r="1634" spans="1:46" s="114" customFormat="1" x14ac:dyDescent="0.2">
      <c r="A1634" s="113"/>
      <c r="B1634" s="120"/>
      <c r="C1634" s="120"/>
      <c r="D1634" s="120"/>
      <c r="E1634" s="120"/>
      <c r="F1634" s="120"/>
      <c r="G1634" s="120"/>
      <c r="H1634" s="120"/>
      <c r="I1634" s="120"/>
      <c r="J1634" s="120"/>
      <c r="K1634" s="120"/>
      <c r="L1634" s="120"/>
      <c r="M1634" s="120"/>
      <c r="N1634" s="120"/>
      <c r="O1634" s="120"/>
      <c r="P1634" s="120"/>
      <c r="Q1634" s="120"/>
      <c r="R1634" s="120"/>
      <c r="S1634" s="120"/>
      <c r="T1634" s="120"/>
      <c r="U1634" s="120"/>
      <c r="V1634" s="120"/>
      <c r="W1634" s="120"/>
      <c r="X1634" s="120"/>
      <c r="Y1634" s="127"/>
      <c r="Z1634" s="127"/>
      <c r="AA1634" s="127"/>
      <c r="AB1634" s="127"/>
      <c r="AC1634" s="127"/>
      <c r="AD1634" s="127"/>
      <c r="AE1634" s="127"/>
      <c r="AF1634" s="127"/>
      <c r="AG1634" s="127"/>
      <c r="AH1634" s="127"/>
      <c r="AI1634" s="127"/>
      <c r="AJ1634" s="127"/>
      <c r="AK1634" s="127"/>
      <c r="AL1634" s="127"/>
      <c r="AM1634" s="127"/>
      <c r="AN1634" s="127"/>
      <c r="AO1634" s="127"/>
      <c r="AP1634" s="127"/>
      <c r="AR1634" s="113"/>
      <c r="AS1634" s="113"/>
      <c r="AT1634" s="113"/>
    </row>
    <row r="1635" spans="1:46" s="114" customFormat="1" x14ac:dyDescent="0.2">
      <c r="A1635" s="113"/>
      <c r="B1635" s="120"/>
      <c r="C1635" s="120"/>
      <c r="D1635" s="120"/>
      <c r="E1635" s="120"/>
      <c r="F1635" s="120"/>
      <c r="G1635" s="120"/>
      <c r="H1635" s="120"/>
      <c r="I1635" s="120"/>
      <c r="J1635" s="120"/>
      <c r="K1635" s="120"/>
      <c r="L1635" s="120"/>
      <c r="M1635" s="120"/>
      <c r="N1635" s="120"/>
      <c r="O1635" s="120"/>
      <c r="P1635" s="120"/>
      <c r="Q1635" s="120"/>
      <c r="R1635" s="120"/>
      <c r="S1635" s="120"/>
      <c r="T1635" s="120"/>
      <c r="U1635" s="120"/>
      <c r="V1635" s="120"/>
      <c r="W1635" s="120"/>
      <c r="X1635" s="120"/>
      <c r="Y1635" s="127"/>
      <c r="Z1635" s="127"/>
      <c r="AA1635" s="127"/>
      <c r="AB1635" s="127"/>
      <c r="AC1635" s="127"/>
      <c r="AD1635" s="127"/>
      <c r="AE1635" s="127"/>
      <c r="AF1635" s="127"/>
      <c r="AG1635" s="127"/>
      <c r="AH1635" s="127"/>
      <c r="AI1635" s="127"/>
      <c r="AJ1635" s="127"/>
      <c r="AK1635" s="127"/>
      <c r="AL1635" s="127"/>
      <c r="AM1635" s="127"/>
      <c r="AN1635" s="127"/>
      <c r="AO1635" s="127"/>
      <c r="AP1635" s="127"/>
      <c r="AR1635" s="113"/>
      <c r="AS1635" s="113"/>
      <c r="AT1635" s="113"/>
    </row>
    <row r="1636" spans="1:46" s="114" customFormat="1" x14ac:dyDescent="0.2">
      <c r="A1636" s="113"/>
      <c r="B1636" s="120"/>
      <c r="C1636" s="120"/>
      <c r="D1636" s="120"/>
      <c r="E1636" s="120"/>
      <c r="F1636" s="120"/>
      <c r="G1636" s="120"/>
      <c r="H1636" s="120"/>
      <c r="I1636" s="120"/>
      <c r="J1636" s="120"/>
      <c r="K1636" s="120"/>
      <c r="L1636" s="120"/>
      <c r="M1636" s="120"/>
      <c r="N1636" s="120"/>
      <c r="O1636" s="120"/>
      <c r="P1636" s="120"/>
      <c r="Q1636" s="120"/>
      <c r="R1636" s="120"/>
      <c r="S1636" s="120"/>
      <c r="T1636" s="120"/>
      <c r="U1636" s="120"/>
      <c r="V1636" s="120"/>
      <c r="W1636" s="120"/>
      <c r="X1636" s="120"/>
      <c r="Y1636" s="127"/>
      <c r="Z1636" s="127"/>
      <c r="AA1636" s="127"/>
      <c r="AB1636" s="127"/>
      <c r="AC1636" s="127"/>
      <c r="AD1636" s="127"/>
      <c r="AE1636" s="127"/>
      <c r="AF1636" s="127"/>
      <c r="AG1636" s="127"/>
      <c r="AH1636" s="127"/>
      <c r="AI1636" s="127"/>
      <c r="AJ1636" s="127"/>
      <c r="AK1636" s="127"/>
      <c r="AL1636" s="127"/>
      <c r="AM1636" s="127"/>
      <c r="AN1636" s="127"/>
      <c r="AO1636" s="127"/>
      <c r="AP1636" s="127"/>
      <c r="AR1636" s="113"/>
      <c r="AS1636" s="113"/>
      <c r="AT1636" s="113"/>
    </row>
    <row r="1637" spans="1:46" s="114" customFormat="1" x14ac:dyDescent="0.2">
      <c r="A1637" s="113"/>
      <c r="B1637" s="120"/>
      <c r="C1637" s="120"/>
      <c r="D1637" s="120"/>
      <c r="E1637" s="120"/>
      <c r="F1637" s="120"/>
      <c r="G1637" s="120"/>
      <c r="H1637" s="120"/>
      <c r="I1637" s="120"/>
      <c r="J1637" s="120"/>
      <c r="K1637" s="120"/>
      <c r="L1637" s="120"/>
      <c r="M1637" s="120"/>
      <c r="N1637" s="120"/>
      <c r="O1637" s="120"/>
      <c r="P1637" s="120"/>
      <c r="Q1637" s="120"/>
      <c r="R1637" s="120"/>
      <c r="S1637" s="120"/>
      <c r="T1637" s="120"/>
      <c r="U1637" s="120"/>
      <c r="V1637" s="120"/>
      <c r="W1637" s="120"/>
      <c r="X1637" s="120"/>
      <c r="Y1637" s="127"/>
      <c r="Z1637" s="127"/>
      <c r="AA1637" s="127"/>
      <c r="AB1637" s="127"/>
      <c r="AC1637" s="127"/>
      <c r="AD1637" s="127"/>
      <c r="AE1637" s="127"/>
      <c r="AF1637" s="127"/>
      <c r="AG1637" s="127"/>
      <c r="AH1637" s="127"/>
      <c r="AI1637" s="127"/>
      <c r="AJ1637" s="127"/>
      <c r="AK1637" s="127"/>
      <c r="AL1637" s="127"/>
      <c r="AM1637" s="127"/>
      <c r="AN1637" s="127"/>
      <c r="AO1637" s="127"/>
      <c r="AP1637" s="127"/>
      <c r="AR1637" s="113"/>
      <c r="AS1637" s="113"/>
      <c r="AT1637" s="113"/>
    </row>
    <row r="1638" spans="1:46" s="114" customFormat="1" x14ac:dyDescent="0.2">
      <c r="A1638" s="113"/>
      <c r="B1638" s="120"/>
      <c r="C1638" s="120"/>
      <c r="D1638" s="120"/>
      <c r="E1638" s="120"/>
      <c r="F1638" s="120"/>
      <c r="G1638" s="120"/>
      <c r="H1638" s="120"/>
      <c r="I1638" s="120"/>
      <c r="J1638" s="120"/>
      <c r="K1638" s="120"/>
      <c r="L1638" s="120"/>
      <c r="M1638" s="120"/>
      <c r="N1638" s="120"/>
      <c r="O1638" s="120"/>
      <c r="P1638" s="120"/>
      <c r="Q1638" s="120"/>
      <c r="R1638" s="120"/>
      <c r="S1638" s="120"/>
      <c r="T1638" s="120"/>
      <c r="U1638" s="120"/>
      <c r="V1638" s="120"/>
      <c r="W1638" s="120"/>
      <c r="X1638" s="120"/>
      <c r="Y1638" s="127"/>
      <c r="Z1638" s="127"/>
      <c r="AA1638" s="127"/>
      <c r="AB1638" s="127"/>
      <c r="AC1638" s="127"/>
      <c r="AD1638" s="127"/>
      <c r="AE1638" s="127"/>
      <c r="AF1638" s="127"/>
      <c r="AG1638" s="127"/>
      <c r="AH1638" s="127"/>
      <c r="AI1638" s="127"/>
      <c r="AJ1638" s="127"/>
      <c r="AK1638" s="127"/>
      <c r="AL1638" s="127"/>
      <c r="AM1638" s="127"/>
      <c r="AN1638" s="127"/>
      <c r="AO1638" s="127"/>
      <c r="AP1638" s="127"/>
      <c r="AR1638" s="113"/>
      <c r="AS1638" s="113"/>
      <c r="AT1638" s="113"/>
    </row>
    <row r="1639" spans="1:46" s="114" customFormat="1" x14ac:dyDescent="0.2">
      <c r="A1639" s="113"/>
      <c r="B1639" s="120"/>
      <c r="C1639" s="120"/>
      <c r="D1639" s="120"/>
      <c r="E1639" s="120"/>
      <c r="F1639" s="120"/>
      <c r="G1639" s="120"/>
      <c r="H1639" s="120"/>
      <c r="I1639" s="120"/>
      <c r="J1639" s="120"/>
      <c r="K1639" s="120"/>
      <c r="L1639" s="120"/>
      <c r="M1639" s="120"/>
      <c r="N1639" s="120"/>
      <c r="O1639" s="120"/>
      <c r="P1639" s="120"/>
      <c r="Q1639" s="120"/>
      <c r="R1639" s="120"/>
      <c r="S1639" s="120"/>
      <c r="T1639" s="120"/>
      <c r="U1639" s="120"/>
      <c r="V1639" s="120"/>
      <c r="W1639" s="120"/>
      <c r="X1639" s="120"/>
      <c r="Y1639" s="127"/>
      <c r="Z1639" s="127"/>
      <c r="AA1639" s="127"/>
      <c r="AB1639" s="127"/>
      <c r="AC1639" s="127"/>
      <c r="AD1639" s="127"/>
      <c r="AE1639" s="127"/>
      <c r="AF1639" s="127"/>
      <c r="AG1639" s="127"/>
      <c r="AH1639" s="127"/>
      <c r="AI1639" s="127"/>
      <c r="AJ1639" s="127"/>
      <c r="AK1639" s="127"/>
      <c r="AL1639" s="127"/>
      <c r="AM1639" s="127"/>
      <c r="AN1639" s="127"/>
      <c r="AO1639" s="127"/>
      <c r="AP1639" s="127"/>
      <c r="AR1639" s="113"/>
      <c r="AS1639" s="113"/>
      <c r="AT1639" s="113"/>
    </row>
    <row r="1640" spans="1:46" s="114" customFormat="1" x14ac:dyDescent="0.2">
      <c r="A1640" s="113"/>
      <c r="B1640" s="120"/>
      <c r="C1640" s="120"/>
      <c r="D1640" s="120"/>
      <c r="E1640" s="120"/>
      <c r="F1640" s="120"/>
      <c r="G1640" s="120"/>
      <c r="H1640" s="120"/>
      <c r="I1640" s="120"/>
      <c r="J1640" s="120"/>
      <c r="K1640" s="120"/>
      <c r="L1640" s="120"/>
      <c r="M1640" s="120"/>
      <c r="N1640" s="120"/>
      <c r="O1640" s="120"/>
      <c r="P1640" s="120"/>
      <c r="Q1640" s="120"/>
      <c r="R1640" s="120"/>
      <c r="S1640" s="120"/>
      <c r="T1640" s="120"/>
      <c r="U1640" s="120"/>
      <c r="V1640" s="120"/>
      <c r="W1640" s="120"/>
      <c r="X1640" s="120"/>
      <c r="Y1640" s="127"/>
      <c r="Z1640" s="127"/>
      <c r="AA1640" s="127"/>
      <c r="AB1640" s="127"/>
      <c r="AC1640" s="127"/>
      <c r="AD1640" s="127"/>
      <c r="AE1640" s="127"/>
      <c r="AF1640" s="127"/>
      <c r="AG1640" s="127"/>
      <c r="AH1640" s="127"/>
      <c r="AI1640" s="127"/>
      <c r="AJ1640" s="127"/>
      <c r="AK1640" s="127"/>
      <c r="AL1640" s="127"/>
      <c r="AM1640" s="127"/>
      <c r="AN1640" s="127"/>
      <c r="AO1640" s="127"/>
      <c r="AP1640" s="127"/>
      <c r="AR1640" s="113"/>
      <c r="AS1640" s="113"/>
      <c r="AT1640" s="113"/>
    </row>
    <row r="1641" spans="1:46" s="114" customFormat="1" x14ac:dyDescent="0.2">
      <c r="A1641" s="113"/>
      <c r="B1641" s="120"/>
      <c r="C1641" s="120"/>
      <c r="D1641" s="120"/>
      <c r="E1641" s="120"/>
      <c r="F1641" s="120"/>
      <c r="G1641" s="120"/>
      <c r="H1641" s="120"/>
      <c r="I1641" s="120"/>
      <c r="J1641" s="120"/>
      <c r="K1641" s="120"/>
      <c r="L1641" s="120"/>
      <c r="M1641" s="120"/>
      <c r="N1641" s="120"/>
      <c r="O1641" s="120"/>
      <c r="P1641" s="120"/>
      <c r="Q1641" s="120"/>
      <c r="R1641" s="120"/>
      <c r="S1641" s="120"/>
      <c r="T1641" s="120"/>
      <c r="U1641" s="120"/>
      <c r="V1641" s="120"/>
      <c r="W1641" s="120"/>
      <c r="X1641" s="120"/>
      <c r="Y1641" s="127"/>
      <c r="Z1641" s="127"/>
      <c r="AA1641" s="127"/>
      <c r="AB1641" s="127"/>
      <c r="AC1641" s="127"/>
      <c r="AD1641" s="127"/>
      <c r="AE1641" s="127"/>
      <c r="AF1641" s="127"/>
      <c r="AG1641" s="127"/>
      <c r="AH1641" s="127"/>
      <c r="AI1641" s="127"/>
      <c r="AJ1641" s="127"/>
      <c r="AK1641" s="127"/>
      <c r="AL1641" s="127"/>
      <c r="AM1641" s="127"/>
      <c r="AN1641" s="127"/>
      <c r="AO1641" s="127"/>
      <c r="AP1641" s="127"/>
      <c r="AR1641" s="113"/>
      <c r="AS1641" s="113"/>
      <c r="AT1641" s="113"/>
    </row>
    <row r="1642" spans="1:46" s="114" customFormat="1" x14ac:dyDescent="0.2">
      <c r="A1642" s="113"/>
      <c r="B1642" s="120"/>
      <c r="C1642" s="120"/>
      <c r="D1642" s="120"/>
      <c r="E1642" s="120"/>
      <c r="F1642" s="120"/>
      <c r="G1642" s="120"/>
      <c r="H1642" s="120"/>
      <c r="I1642" s="120"/>
      <c r="J1642" s="120"/>
      <c r="K1642" s="120"/>
      <c r="L1642" s="120"/>
      <c r="M1642" s="120"/>
      <c r="N1642" s="120"/>
      <c r="O1642" s="120"/>
      <c r="P1642" s="120"/>
      <c r="Q1642" s="120"/>
      <c r="R1642" s="120"/>
      <c r="S1642" s="120"/>
      <c r="T1642" s="120"/>
      <c r="U1642" s="120"/>
      <c r="V1642" s="120"/>
      <c r="W1642" s="120"/>
      <c r="X1642" s="120"/>
      <c r="Y1642" s="127"/>
      <c r="Z1642" s="127"/>
      <c r="AA1642" s="127"/>
      <c r="AB1642" s="127"/>
      <c r="AC1642" s="127"/>
      <c r="AD1642" s="127"/>
      <c r="AE1642" s="127"/>
      <c r="AF1642" s="127"/>
      <c r="AG1642" s="127"/>
      <c r="AH1642" s="127"/>
      <c r="AI1642" s="127"/>
      <c r="AJ1642" s="127"/>
      <c r="AK1642" s="127"/>
      <c r="AL1642" s="127"/>
      <c r="AM1642" s="127"/>
      <c r="AN1642" s="127"/>
      <c r="AO1642" s="127"/>
      <c r="AP1642" s="127"/>
      <c r="AR1642" s="113"/>
      <c r="AS1642" s="113"/>
      <c r="AT1642" s="113"/>
    </row>
    <row r="1643" spans="1:46" s="114" customFormat="1" x14ac:dyDescent="0.2">
      <c r="A1643" s="113"/>
      <c r="B1643" s="120"/>
      <c r="C1643" s="120"/>
      <c r="D1643" s="120"/>
      <c r="E1643" s="120"/>
      <c r="F1643" s="120"/>
      <c r="G1643" s="120"/>
      <c r="H1643" s="120"/>
      <c r="I1643" s="120"/>
      <c r="J1643" s="120"/>
      <c r="K1643" s="120"/>
      <c r="L1643" s="120"/>
      <c r="M1643" s="120"/>
      <c r="N1643" s="120"/>
      <c r="O1643" s="120"/>
      <c r="P1643" s="120"/>
      <c r="Q1643" s="120"/>
      <c r="R1643" s="120"/>
      <c r="S1643" s="120"/>
      <c r="T1643" s="120"/>
      <c r="U1643" s="120"/>
      <c r="V1643" s="120"/>
      <c r="W1643" s="120"/>
      <c r="X1643" s="120"/>
      <c r="Y1643" s="127"/>
      <c r="Z1643" s="127"/>
      <c r="AA1643" s="127"/>
      <c r="AB1643" s="127"/>
      <c r="AC1643" s="127"/>
      <c r="AD1643" s="127"/>
      <c r="AE1643" s="127"/>
      <c r="AF1643" s="127"/>
      <c r="AG1643" s="127"/>
      <c r="AH1643" s="127"/>
      <c r="AI1643" s="127"/>
      <c r="AJ1643" s="127"/>
      <c r="AK1643" s="127"/>
      <c r="AL1643" s="127"/>
      <c r="AM1643" s="127"/>
      <c r="AN1643" s="127"/>
      <c r="AO1643" s="127"/>
      <c r="AP1643" s="127"/>
      <c r="AR1643" s="113"/>
      <c r="AS1643" s="113"/>
      <c r="AT1643" s="113"/>
    </row>
    <row r="1644" spans="1:46" s="114" customFormat="1" x14ac:dyDescent="0.2">
      <c r="A1644" s="113"/>
      <c r="B1644" s="120"/>
      <c r="C1644" s="120"/>
      <c r="D1644" s="120"/>
      <c r="E1644" s="120"/>
      <c r="F1644" s="120"/>
      <c r="G1644" s="120"/>
      <c r="H1644" s="120"/>
      <c r="I1644" s="120"/>
      <c r="J1644" s="120"/>
      <c r="K1644" s="120"/>
      <c r="L1644" s="120"/>
      <c r="M1644" s="120"/>
      <c r="N1644" s="120"/>
      <c r="O1644" s="120"/>
      <c r="P1644" s="120"/>
      <c r="Q1644" s="120"/>
      <c r="R1644" s="120"/>
      <c r="S1644" s="120"/>
      <c r="T1644" s="120"/>
      <c r="U1644" s="120"/>
      <c r="V1644" s="120"/>
      <c r="W1644" s="120"/>
      <c r="X1644" s="120"/>
      <c r="Y1644" s="127"/>
      <c r="Z1644" s="127"/>
      <c r="AA1644" s="127"/>
      <c r="AB1644" s="127"/>
      <c r="AC1644" s="127"/>
      <c r="AD1644" s="127"/>
      <c r="AE1644" s="127"/>
      <c r="AF1644" s="127"/>
      <c r="AG1644" s="127"/>
      <c r="AH1644" s="127"/>
      <c r="AI1644" s="127"/>
      <c r="AJ1644" s="127"/>
      <c r="AK1644" s="127"/>
      <c r="AL1644" s="127"/>
      <c r="AM1644" s="127"/>
      <c r="AN1644" s="127"/>
      <c r="AO1644" s="127"/>
      <c r="AP1644" s="127"/>
      <c r="AR1644" s="113"/>
      <c r="AS1644" s="113"/>
      <c r="AT1644" s="113"/>
    </row>
    <row r="1645" spans="1:46" s="114" customFormat="1" x14ac:dyDescent="0.2">
      <c r="A1645" s="113"/>
      <c r="B1645" s="120"/>
      <c r="C1645" s="120"/>
      <c r="D1645" s="120"/>
      <c r="E1645" s="120"/>
      <c r="F1645" s="120"/>
      <c r="G1645" s="120"/>
      <c r="H1645" s="120"/>
      <c r="I1645" s="120"/>
      <c r="J1645" s="120"/>
      <c r="K1645" s="120"/>
      <c r="L1645" s="120"/>
      <c r="M1645" s="120"/>
      <c r="N1645" s="120"/>
      <c r="O1645" s="120"/>
      <c r="P1645" s="120"/>
      <c r="Q1645" s="120"/>
      <c r="R1645" s="120"/>
      <c r="S1645" s="120"/>
      <c r="T1645" s="120"/>
      <c r="U1645" s="120"/>
      <c r="V1645" s="120"/>
      <c r="W1645" s="120"/>
      <c r="X1645" s="120"/>
      <c r="Y1645" s="127"/>
      <c r="Z1645" s="127"/>
      <c r="AA1645" s="127"/>
      <c r="AB1645" s="127"/>
      <c r="AC1645" s="127"/>
      <c r="AD1645" s="127"/>
      <c r="AE1645" s="127"/>
      <c r="AF1645" s="127"/>
      <c r="AG1645" s="127"/>
      <c r="AH1645" s="127"/>
      <c r="AI1645" s="127"/>
      <c r="AJ1645" s="127"/>
      <c r="AK1645" s="127"/>
      <c r="AL1645" s="127"/>
      <c r="AM1645" s="127"/>
      <c r="AN1645" s="127"/>
      <c r="AO1645" s="127"/>
      <c r="AP1645" s="127"/>
      <c r="AR1645" s="113"/>
      <c r="AS1645" s="113"/>
      <c r="AT1645" s="113"/>
    </row>
    <row r="1646" spans="1:46" s="114" customFormat="1" x14ac:dyDescent="0.2">
      <c r="A1646" s="113"/>
      <c r="B1646" s="120"/>
      <c r="C1646" s="120"/>
      <c r="D1646" s="120"/>
      <c r="E1646" s="120"/>
      <c r="F1646" s="120"/>
      <c r="G1646" s="120"/>
      <c r="H1646" s="120"/>
      <c r="I1646" s="120"/>
      <c r="J1646" s="120"/>
      <c r="K1646" s="120"/>
      <c r="L1646" s="120"/>
      <c r="M1646" s="120"/>
      <c r="N1646" s="120"/>
      <c r="O1646" s="120"/>
      <c r="P1646" s="120"/>
      <c r="Q1646" s="120"/>
      <c r="R1646" s="120"/>
      <c r="S1646" s="120"/>
      <c r="T1646" s="120"/>
      <c r="U1646" s="120"/>
      <c r="V1646" s="120"/>
      <c r="W1646" s="120"/>
      <c r="X1646" s="120"/>
      <c r="Y1646" s="127"/>
      <c r="Z1646" s="127"/>
      <c r="AA1646" s="127"/>
      <c r="AB1646" s="127"/>
      <c r="AC1646" s="127"/>
      <c r="AD1646" s="127"/>
      <c r="AE1646" s="127"/>
      <c r="AF1646" s="127"/>
      <c r="AG1646" s="127"/>
      <c r="AH1646" s="127"/>
      <c r="AI1646" s="127"/>
      <c r="AJ1646" s="127"/>
      <c r="AK1646" s="127"/>
      <c r="AL1646" s="127"/>
      <c r="AM1646" s="127"/>
      <c r="AN1646" s="127"/>
      <c r="AO1646" s="127"/>
      <c r="AP1646" s="127"/>
      <c r="AR1646" s="113"/>
      <c r="AS1646" s="113"/>
      <c r="AT1646" s="113"/>
    </row>
    <row r="1647" spans="1:46" s="114" customFormat="1" x14ac:dyDescent="0.2">
      <c r="A1647" s="113"/>
      <c r="B1647" s="120"/>
      <c r="C1647" s="120"/>
      <c r="D1647" s="120"/>
      <c r="E1647" s="120"/>
      <c r="F1647" s="120"/>
      <c r="G1647" s="120"/>
      <c r="H1647" s="120"/>
      <c r="I1647" s="120"/>
      <c r="J1647" s="120"/>
      <c r="K1647" s="120"/>
      <c r="L1647" s="120"/>
      <c r="M1647" s="120"/>
      <c r="N1647" s="120"/>
      <c r="O1647" s="120"/>
      <c r="P1647" s="120"/>
      <c r="Q1647" s="120"/>
      <c r="R1647" s="120"/>
      <c r="S1647" s="120"/>
      <c r="T1647" s="120"/>
      <c r="U1647" s="120"/>
      <c r="V1647" s="120"/>
      <c r="W1647" s="120"/>
      <c r="X1647" s="120"/>
      <c r="Y1647" s="127"/>
      <c r="Z1647" s="127"/>
      <c r="AA1647" s="127"/>
      <c r="AB1647" s="127"/>
      <c r="AC1647" s="127"/>
      <c r="AD1647" s="127"/>
      <c r="AE1647" s="127"/>
      <c r="AF1647" s="127"/>
      <c r="AG1647" s="127"/>
      <c r="AH1647" s="127"/>
      <c r="AI1647" s="127"/>
      <c r="AJ1647" s="127"/>
      <c r="AK1647" s="127"/>
      <c r="AL1647" s="127"/>
      <c r="AM1647" s="127"/>
      <c r="AN1647" s="127"/>
      <c r="AO1647" s="127"/>
      <c r="AP1647" s="127"/>
      <c r="AR1647" s="113"/>
      <c r="AS1647" s="113"/>
      <c r="AT1647" s="113"/>
    </row>
    <row r="1648" spans="1:46" s="114" customFormat="1" x14ac:dyDescent="0.2">
      <c r="A1648" s="113"/>
      <c r="B1648" s="120"/>
      <c r="C1648" s="120"/>
      <c r="D1648" s="120"/>
      <c r="E1648" s="120"/>
      <c r="F1648" s="120"/>
      <c r="G1648" s="120"/>
      <c r="H1648" s="120"/>
      <c r="I1648" s="120"/>
      <c r="J1648" s="120"/>
      <c r="K1648" s="120"/>
      <c r="L1648" s="120"/>
      <c r="M1648" s="120"/>
      <c r="N1648" s="120"/>
      <c r="O1648" s="120"/>
      <c r="P1648" s="120"/>
      <c r="Q1648" s="120"/>
      <c r="R1648" s="120"/>
      <c r="S1648" s="120"/>
      <c r="T1648" s="120"/>
      <c r="U1648" s="120"/>
      <c r="V1648" s="120"/>
      <c r="W1648" s="120"/>
      <c r="X1648" s="120"/>
      <c r="Y1648" s="127"/>
      <c r="Z1648" s="127"/>
      <c r="AA1648" s="127"/>
      <c r="AB1648" s="127"/>
      <c r="AC1648" s="127"/>
      <c r="AD1648" s="127"/>
      <c r="AE1648" s="127"/>
      <c r="AF1648" s="127"/>
      <c r="AG1648" s="127"/>
      <c r="AH1648" s="127"/>
      <c r="AI1648" s="127"/>
      <c r="AJ1648" s="127"/>
      <c r="AK1648" s="127"/>
      <c r="AL1648" s="127"/>
      <c r="AM1648" s="127"/>
      <c r="AN1648" s="127"/>
      <c r="AO1648" s="127"/>
      <c r="AP1648" s="127"/>
      <c r="AR1648" s="113"/>
      <c r="AS1648" s="113"/>
      <c r="AT1648" s="113"/>
    </row>
    <row r="1649" spans="1:46" s="114" customFormat="1" x14ac:dyDescent="0.2">
      <c r="A1649" s="113"/>
      <c r="B1649" s="120"/>
      <c r="C1649" s="120"/>
      <c r="D1649" s="120"/>
      <c r="E1649" s="120"/>
      <c r="F1649" s="120"/>
      <c r="G1649" s="120"/>
      <c r="H1649" s="120"/>
      <c r="I1649" s="120"/>
      <c r="J1649" s="120"/>
      <c r="K1649" s="120"/>
      <c r="L1649" s="120"/>
      <c r="M1649" s="120"/>
      <c r="N1649" s="120"/>
      <c r="O1649" s="120"/>
      <c r="P1649" s="120"/>
      <c r="Q1649" s="120"/>
      <c r="R1649" s="120"/>
      <c r="S1649" s="120"/>
      <c r="T1649" s="120"/>
      <c r="U1649" s="120"/>
      <c r="V1649" s="120"/>
      <c r="W1649" s="120"/>
      <c r="X1649" s="120"/>
      <c r="Y1649" s="127"/>
      <c r="Z1649" s="127"/>
      <c r="AA1649" s="127"/>
      <c r="AB1649" s="127"/>
      <c r="AC1649" s="127"/>
      <c r="AD1649" s="127"/>
      <c r="AE1649" s="127"/>
      <c r="AF1649" s="127"/>
      <c r="AG1649" s="127"/>
      <c r="AH1649" s="127"/>
      <c r="AI1649" s="127"/>
      <c r="AJ1649" s="127"/>
      <c r="AK1649" s="127"/>
      <c r="AL1649" s="127"/>
      <c r="AM1649" s="127"/>
      <c r="AN1649" s="127"/>
      <c r="AO1649" s="127"/>
      <c r="AP1649" s="127"/>
      <c r="AR1649" s="113"/>
      <c r="AS1649" s="113"/>
      <c r="AT1649" s="113"/>
    </row>
    <row r="1650" spans="1:46" s="114" customFormat="1" x14ac:dyDescent="0.2">
      <c r="A1650" s="113"/>
      <c r="B1650" s="120"/>
      <c r="C1650" s="120"/>
      <c r="D1650" s="120"/>
      <c r="E1650" s="120"/>
      <c r="F1650" s="120"/>
      <c r="G1650" s="120"/>
      <c r="H1650" s="120"/>
      <c r="I1650" s="120"/>
      <c r="J1650" s="120"/>
      <c r="K1650" s="120"/>
      <c r="L1650" s="120"/>
      <c r="M1650" s="120"/>
      <c r="N1650" s="120"/>
      <c r="O1650" s="120"/>
      <c r="P1650" s="120"/>
      <c r="Q1650" s="120"/>
      <c r="R1650" s="120"/>
      <c r="S1650" s="120"/>
      <c r="T1650" s="120"/>
      <c r="U1650" s="120"/>
      <c r="V1650" s="120"/>
      <c r="W1650" s="120"/>
      <c r="X1650" s="120"/>
      <c r="Y1650" s="127"/>
      <c r="Z1650" s="127"/>
      <c r="AA1650" s="127"/>
      <c r="AB1650" s="127"/>
      <c r="AC1650" s="127"/>
      <c r="AD1650" s="127"/>
      <c r="AE1650" s="127"/>
      <c r="AF1650" s="127"/>
      <c r="AG1650" s="127"/>
      <c r="AH1650" s="127"/>
      <c r="AI1650" s="127"/>
      <c r="AJ1650" s="127"/>
      <c r="AK1650" s="127"/>
      <c r="AL1650" s="127"/>
      <c r="AM1650" s="127"/>
      <c r="AN1650" s="127"/>
      <c r="AO1650" s="127"/>
      <c r="AP1650" s="127"/>
      <c r="AR1650" s="113"/>
      <c r="AS1650" s="113"/>
      <c r="AT1650" s="113"/>
    </row>
    <row r="1651" spans="1:46" s="114" customFormat="1" x14ac:dyDescent="0.2">
      <c r="A1651" s="113"/>
      <c r="B1651" s="120"/>
      <c r="C1651" s="120"/>
      <c r="D1651" s="120"/>
      <c r="E1651" s="120"/>
      <c r="F1651" s="120"/>
      <c r="G1651" s="120"/>
      <c r="H1651" s="120"/>
      <c r="I1651" s="120"/>
      <c r="J1651" s="120"/>
      <c r="K1651" s="120"/>
      <c r="L1651" s="120"/>
      <c r="M1651" s="120"/>
      <c r="N1651" s="120"/>
      <c r="O1651" s="120"/>
      <c r="P1651" s="120"/>
      <c r="Q1651" s="120"/>
      <c r="R1651" s="120"/>
      <c r="S1651" s="120"/>
      <c r="T1651" s="120"/>
      <c r="U1651" s="120"/>
      <c r="V1651" s="120"/>
      <c r="W1651" s="120"/>
      <c r="X1651" s="120"/>
      <c r="Y1651" s="127"/>
      <c r="Z1651" s="127"/>
      <c r="AA1651" s="127"/>
      <c r="AB1651" s="127"/>
      <c r="AC1651" s="127"/>
      <c r="AD1651" s="127"/>
      <c r="AE1651" s="127"/>
      <c r="AF1651" s="127"/>
      <c r="AG1651" s="127"/>
      <c r="AH1651" s="127"/>
      <c r="AI1651" s="127"/>
      <c r="AJ1651" s="127"/>
      <c r="AK1651" s="127"/>
      <c r="AL1651" s="127"/>
      <c r="AM1651" s="127"/>
      <c r="AN1651" s="127"/>
      <c r="AO1651" s="127"/>
      <c r="AP1651" s="127"/>
      <c r="AR1651" s="113"/>
      <c r="AS1651" s="113"/>
      <c r="AT1651" s="113"/>
    </row>
    <row r="1652" spans="1:46" s="114" customFormat="1" x14ac:dyDescent="0.2">
      <c r="A1652" s="113"/>
      <c r="B1652" s="120"/>
      <c r="C1652" s="120"/>
      <c r="D1652" s="120"/>
      <c r="E1652" s="120"/>
      <c r="F1652" s="120"/>
      <c r="G1652" s="120"/>
      <c r="H1652" s="120"/>
      <c r="I1652" s="120"/>
      <c r="J1652" s="120"/>
      <c r="K1652" s="120"/>
      <c r="L1652" s="120"/>
      <c r="M1652" s="120"/>
      <c r="N1652" s="120"/>
      <c r="O1652" s="120"/>
      <c r="P1652" s="120"/>
      <c r="Q1652" s="120"/>
      <c r="R1652" s="120"/>
      <c r="S1652" s="120"/>
      <c r="T1652" s="120"/>
      <c r="U1652" s="120"/>
      <c r="V1652" s="120"/>
      <c r="W1652" s="120"/>
      <c r="X1652" s="120"/>
      <c r="Y1652" s="127"/>
      <c r="Z1652" s="127"/>
      <c r="AA1652" s="127"/>
      <c r="AB1652" s="127"/>
      <c r="AC1652" s="127"/>
      <c r="AD1652" s="127"/>
      <c r="AE1652" s="127"/>
      <c r="AF1652" s="127"/>
      <c r="AG1652" s="127"/>
      <c r="AH1652" s="127"/>
      <c r="AI1652" s="127"/>
      <c r="AJ1652" s="127"/>
      <c r="AK1652" s="127"/>
      <c r="AL1652" s="127"/>
      <c r="AM1652" s="127"/>
      <c r="AN1652" s="127"/>
      <c r="AO1652" s="127"/>
      <c r="AP1652" s="127"/>
      <c r="AR1652" s="113"/>
      <c r="AS1652" s="113"/>
      <c r="AT1652" s="113"/>
    </row>
    <row r="1653" spans="1:46" s="114" customFormat="1" x14ac:dyDescent="0.2">
      <c r="A1653" s="113"/>
      <c r="B1653" s="120"/>
      <c r="C1653" s="120"/>
      <c r="D1653" s="120"/>
      <c r="E1653" s="120"/>
      <c r="F1653" s="120"/>
      <c r="G1653" s="120"/>
      <c r="H1653" s="120"/>
      <c r="I1653" s="120"/>
      <c r="J1653" s="120"/>
      <c r="K1653" s="120"/>
      <c r="L1653" s="120"/>
      <c r="M1653" s="120"/>
      <c r="N1653" s="120"/>
      <c r="O1653" s="120"/>
      <c r="P1653" s="120"/>
      <c r="Q1653" s="120"/>
      <c r="R1653" s="120"/>
      <c r="S1653" s="120"/>
      <c r="T1653" s="120"/>
      <c r="U1653" s="120"/>
      <c r="V1653" s="120"/>
      <c r="W1653" s="120"/>
      <c r="X1653" s="120"/>
      <c r="Y1653" s="127"/>
      <c r="Z1653" s="127"/>
      <c r="AA1653" s="127"/>
      <c r="AB1653" s="127"/>
      <c r="AC1653" s="127"/>
      <c r="AD1653" s="127"/>
      <c r="AE1653" s="127"/>
      <c r="AF1653" s="127"/>
      <c r="AG1653" s="127"/>
      <c r="AH1653" s="127"/>
      <c r="AI1653" s="127"/>
      <c r="AJ1653" s="127"/>
      <c r="AK1653" s="127"/>
      <c r="AL1653" s="127"/>
      <c r="AM1653" s="127"/>
      <c r="AN1653" s="127"/>
      <c r="AO1653" s="127"/>
      <c r="AP1653" s="127"/>
      <c r="AR1653" s="113"/>
      <c r="AS1653" s="113"/>
      <c r="AT1653" s="113"/>
    </row>
    <row r="1654" spans="1:46" s="114" customFormat="1" x14ac:dyDescent="0.2">
      <c r="A1654" s="113"/>
      <c r="B1654" s="120"/>
      <c r="C1654" s="120"/>
      <c r="D1654" s="120"/>
      <c r="E1654" s="120"/>
      <c r="F1654" s="120"/>
      <c r="G1654" s="120"/>
      <c r="H1654" s="120"/>
      <c r="I1654" s="120"/>
      <c r="J1654" s="120"/>
      <c r="K1654" s="120"/>
      <c r="L1654" s="120"/>
      <c r="M1654" s="120"/>
      <c r="N1654" s="120"/>
      <c r="O1654" s="120"/>
      <c r="P1654" s="120"/>
      <c r="Q1654" s="120"/>
      <c r="R1654" s="120"/>
      <c r="S1654" s="120"/>
      <c r="T1654" s="120"/>
      <c r="U1654" s="120"/>
      <c r="V1654" s="120"/>
      <c r="W1654" s="120"/>
      <c r="X1654" s="120"/>
      <c r="Y1654" s="127"/>
      <c r="Z1654" s="127"/>
      <c r="AA1654" s="127"/>
      <c r="AB1654" s="127"/>
      <c r="AC1654" s="127"/>
      <c r="AD1654" s="127"/>
      <c r="AE1654" s="127"/>
      <c r="AF1654" s="127"/>
      <c r="AG1654" s="127"/>
      <c r="AH1654" s="127"/>
      <c r="AI1654" s="127"/>
      <c r="AJ1654" s="127"/>
      <c r="AK1654" s="127"/>
      <c r="AL1654" s="127"/>
      <c r="AM1654" s="127"/>
      <c r="AN1654" s="127"/>
      <c r="AO1654" s="127"/>
      <c r="AP1654" s="127"/>
      <c r="AR1654" s="113"/>
      <c r="AS1654" s="113"/>
      <c r="AT1654" s="113"/>
    </row>
    <row r="1655" spans="1:46" s="114" customFormat="1" x14ac:dyDescent="0.2">
      <c r="A1655" s="113"/>
      <c r="B1655" s="120"/>
      <c r="C1655" s="120"/>
      <c r="D1655" s="120"/>
      <c r="E1655" s="120"/>
      <c r="F1655" s="120"/>
      <c r="G1655" s="120"/>
      <c r="H1655" s="120"/>
      <c r="I1655" s="120"/>
      <c r="J1655" s="120"/>
      <c r="K1655" s="120"/>
      <c r="L1655" s="120"/>
      <c r="M1655" s="120"/>
      <c r="N1655" s="120"/>
      <c r="O1655" s="120"/>
      <c r="P1655" s="120"/>
      <c r="Q1655" s="120"/>
      <c r="R1655" s="120"/>
      <c r="S1655" s="120"/>
      <c r="T1655" s="120"/>
      <c r="U1655" s="120"/>
      <c r="V1655" s="120"/>
      <c r="W1655" s="120"/>
      <c r="X1655" s="120"/>
      <c r="Y1655" s="127"/>
      <c r="Z1655" s="127"/>
      <c r="AA1655" s="127"/>
      <c r="AB1655" s="127"/>
      <c r="AC1655" s="127"/>
      <c r="AD1655" s="127"/>
      <c r="AE1655" s="127"/>
      <c r="AF1655" s="127"/>
      <c r="AG1655" s="127"/>
      <c r="AH1655" s="127"/>
      <c r="AI1655" s="127"/>
      <c r="AJ1655" s="127"/>
      <c r="AK1655" s="127"/>
      <c r="AL1655" s="127"/>
      <c r="AM1655" s="127"/>
      <c r="AN1655" s="127"/>
      <c r="AO1655" s="127"/>
      <c r="AP1655" s="127"/>
      <c r="AR1655" s="113"/>
      <c r="AS1655" s="113"/>
      <c r="AT1655" s="113"/>
    </row>
    <row r="1656" spans="1:46" s="114" customFormat="1" x14ac:dyDescent="0.2">
      <c r="A1656" s="113"/>
      <c r="B1656" s="120"/>
      <c r="C1656" s="120"/>
      <c r="D1656" s="120"/>
      <c r="E1656" s="120"/>
      <c r="F1656" s="120"/>
      <c r="G1656" s="120"/>
      <c r="H1656" s="120"/>
      <c r="I1656" s="120"/>
      <c r="J1656" s="120"/>
      <c r="K1656" s="120"/>
      <c r="L1656" s="120"/>
      <c r="M1656" s="120"/>
      <c r="N1656" s="120"/>
      <c r="O1656" s="120"/>
      <c r="P1656" s="120"/>
      <c r="Q1656" s="120"/>
      <c r="R1656" s="120"/>
      <c r="S1656" s="120"/>
      <c r="T1656" s="120"/>
      <c r="U1656" s="120"/>
      <c r="V1656" s="120"/>
      <c r="W1656" s="120"/>
      <c r="X1656" s="120"/>
      <c r="Y1656" s="127"/>
      <c r="Z1656" s="127"/>
      <c r="AA1656" s="127"/>
      <c r="AB1656" s="127"/>
      <c r="AC1656" s="127"/>
      <c r="AD1656" s="127"/>
      <c r="AE1656" s="127"/>
      <c r="AF1656" s="127"/>
      <c r="AG1656" s="127"/>
      <c r="AH1656" s="127"/>
      <c r="AI1656" s="127"/>
      <c r="AJ1656" s="127"/>
      <c r="AK1656" s="127"/>
      <c r="AL1656" s="127"/>
      <c r="AM1656" s="127"/>
      <c r="AN1656" s="127"/>
      <c r="AO1656" s="127"/>
      <c r="AP1656" s="127"/>
      <c r="AR1656" s="113"/>
      <c r="AS1656" s="113"/>
      <c r="AT1656" s="113"/>
    </row>
    <row r="1657" spans="1:46" s="114" customFormat="1" x14ac:dyDescent="0.2">
      <c r="A1657" s="113"/>
      <c r="B1657" s="120"/>
      <c r="C1657" s="120"/>
      <c r="D1657" s="120"/>
      <c r="E1657" s="120"/>
      <c r="F1657" s="120"/>
      <c r="G1657" s="120"/>
      <c r="H1657" s="120"/>
      <c r="I1657" s="120"/>
      <c r="J1657" s="120"/>
      <c r="K1657" s="120"/>
      <c r="L1657" s="120"/>
      <c r="M1657" s="120"/>
      <c r="N1657" s="120"/>
      <c r="O1657" s="120"/>
      <c r="P1657" s="120"/>
      <c r="Q1657" s="120"/>
      <c r="R1657" s="120"/>
      <c r="S1657" s="120"/>
      <c r="T1657" s="120"/>
      <c r="U1657" s="120"/>
      <c r="V1657" s="120"/>
      <c r="W1657" s="120"/>
      <c r="X1657" s="120"/>
      <c r="Y1657" s="127"/>
      <c r="Z1657" s="127"/>
      <c r="AA1657" s="127"/>
      <c r="AB1657" s="127"/>
      <c r="AC1657" s="127"/>
      <c r="AD1657" s="127"/>
      <c r="AE1657" s="127"/>
      <c r="AF1657" s="127"/>
      <c r="AG1657" s="127"/>
      <c r="AH1657" s="127"/>
      <c r="AI1657" s="127"/>
      <c r="AJ1657" s="127"/>
      <c r="AK1657" s="127"/>
      <c r="AL1657" s="127"/>
      <c r="AM1657" s="127"/>
      <c r="AN1657" s="127"/>
      <c r="AO1657" s="127"/>
      <c r="AP1657" s="127"/>
      <c r="AR1657" s="113"/>
      <c r="AS1657" s="113"/>
      <c r="AT1657" s="113"/>
    </row>
    <row r="1658" spans="1:46" s="114" customFormat="1" x14ac:dyDescent="0.2">
      <c r="A1658" s="113"/>
      <c r="B1658" s="120"/>
      <c r="C1658" s="120"/>
      <c r="D1658" s="120"/>
      <c r="E1658" s="120"/>
      <c r="F1658" s="120"/>
      <c r="G1658" s="120"/>
      <c r="H1658" s="120"/>
      <c r="I1658" s="120"/>
      <c r="J1658" s="120"/>
      <c r="K1658" s="120"/>
      <c r="L1658" s="120"/>
      <c r="M1658" s="120"/>
      <c r="N1658" s="120"/>
      <c r="O1658" s="120"/>
      <c r="P1658" s="120"/>
      <c r="Q1658" s="120"/>
      <c r="R1658" s="120"/>
      <c r="S1658" s="120"/>
      <c r="T1658" s="120"/>
      <c r="U1658" s="120"/>
      <c r="V1658" s="120"/>
      <c r="W1658" s="120"/>
      <c r="X1658" s="120"/>
      <c r="Y1658" s="127"/>
      <c r="Z1658" s="127"/>
      <c r="AA1658" s="127"/>
      <c r="AB1658" s="127"/>
      <c r="AC1658" s="127"/>
      <c r="AD1658" s="127"/>
      <c r="AE1658" s="127"/>
      <c r="AF1658" s="127"/>
      <c r="AG1658" s="127"/>
      <c r="AH1658" s="127"/>
      <c r="AI1658" s="127"/>
      <c r="AJ1658" s="127"/>
      <c r="AK1658" s="127"/>
      <c r="AL1658" s="127"/>
      <c r="AM1658" s="127"/>
      <c r="AN1658" s="127"/>
      <c r="AO1658" s="127"/>
      <c r="AP1658" s="127"/>
      <c r="AR1658" s="113"/>
      <c r="AS1658" s="113"/>
      <c r="AT1658" s="113"/>
    </row>
    <row r="1659" spans="1:46" s="114" customFormat="1" x14ac:dyDescent="0.2">
      <c r="A1659" s="113"/>
      <c r="B1659" s="120"/>
      <c r="C1659" s="120"/>
      <c r="D1659" s="120"/>
      <c r="E1659" s="120"/>
      <c r="F1659" s="120"/>
      <c r="G1659" s="120"/>
      <c r="H1659" s="120"/>
      <c r="I1659" s="120"/>
      <c r="J1659" s="120"/>
      <c r="K1659" s="120"/>
      <c r="L1659" s="120"/>
      <c r="M1659" s="120"/>
      <c r="N1659" s="120"/>
      <c r="O1659" s="120"/>
      <c r="P1659" s="120"/>
      <c r="Q1659" s="120"/>
      <c r="R1659" s="120"/>
      <c r="S1659" s="120"/>
      <c r="T1659" s="120"/>
      <c r="U1659" s="120"/>
      <c r="V1659" s="120"/>
      <c r="W1659" s="120"/>
      <c r="X1659" s="120"/>
      <c r="Y1659" s="127"/>
      <c r="Z1659" s="127"/>
      <c r="AA1659" s="127"/>
      <c r="AB1659" s="127"/>
      <c r="AC1659" s="127"/>
      <c r="AD1659" s="127"/>
      <c r="AE1659" s="127"/>
      <c r="AF1659" s="127"/>
      <c r="AG1659" s="127"/>
      <c r="AH1659" s="127"/>
      <c r="AI1659" s="127"/>
      <c r="AJ1659" s="127"/>
      <c r="AK1659" s="127"/>
      <c r="AL1659" s="127"/>
      <c r="AM1659" s="127"/>
      <c r="AN1659" s="127"/>
      <c r="AO1659" s="127"/>
      <c r="AP1659" s="127"/>
      <c r="AR1659" s="113"/>
      <c r="AS1659" s="113"/>
      <c r="AT1659" s="113"/>
    </row>
    <row r="1660" spans="1:46" s="114" customFormat="1" x14ac:dyDescent="0.2">
      <c r="A1660" s="113"/>
      <c r="B1660" s="120"/>
      <c r="C1660" s="120"/>
      <c r="D1660" s="120"/>
      <c r="E1660" s="120"/>
      <c r="F1660" s="120"/>
      <c r="G1660" s="120"/>
      <c r="H1660" s="120"/>
      <c r="I1660" s="120"/>
      <c r="J1660" s="120"/>
      <c r="K1660" s="120"/>
      <c r="L1660" s="120"/>
      <c r="M1660" s="120"/>
      <c r="N1660" s="120"/>
      <c r="O1660" s="120"/>
      <c r="P1660" s="120"/>
      <c r="Q1660" s="120"/>
      <c r="R1660" s="120"/>
      <c r="S1660" s="120"/>
      <c r="T1660" s="120"/>
      <c r="U1660" s="120"/>
      <c r="V1660" s="120"/>
      <c r="W1660" s="120"/>
      <c r="X1660" s="120"/>
      <c r="Y1660" s="127"/>
      <c r="Z1660" s="127"/>
      <c r="AA1660" s="127"/>
      <c r="AB1660" s="127"/>
      <c r="AC1660" s="127"/>
      <c r="AD1660" s="127"/>
      <c r="AE1660" s="127"/>
      <c r="AF1660" s="127"/>
      <c r="AG1660" s="127"/>
      <c r="AH1660" s="127"/>
      <c r="AI1660" s="127"/>
      <c r="AJ1660" s="127"/>
      <c r="AK1660" s="127"/>
      <c r="AL1660" s="127"/>
      <c r="AM1660" s="127"/>
      <c r="AN1660" s="127"/>
      <c r="AO1660" s="127"/>
      <c r="AP1660" s="127"/>
      <c r="AR1660" s="113"/>
      <c r="AS1660" s="113"/>
      <c r="AT1660" s="113"/>
    </row>
    <row r="1661" spans="1:46" s="114" customFormat="1" x14ac:dyDescent="0.2">
      <c r="A1661" s="113"/>
      <c r="B1661" s="120"/>
      <c r="C1661" s="120"/>
      <c r="D1661" s="120"/>
      <c r="E1661" s="120"/>
      <c r="F1661" s="120"/>
      <c r="G1661" s="120"/>
      <c r="H1661" s="120"/>
      <c r="I1661" s="120"/>
      <c r="J1661" s="120"/>
      <c r="K1661" s="120"/>
      <c r="L1661" s="120"/>
      <c r="M1661" s="120"/>
      <c r="N1661" s="120"/>
      <c r="O1661" s="120"/>
      <c r="P1661" s="120"/>
      <c r="Q1661" s="120"/>
      <c r="R1661" s="120"/>
      <c r="S1661" s="120"/>
      <c r="T1661" s="120"/>
      <c r="U1661" s="120"/>
      <c r="V1661" s="120"/>
      <c r="W1661" s="120"/>
      <c r="X1661" s="120"/>
      <c r="Y1661" s="127"/>
      <c r="Z1661" s="127"/>
      <c r="AA1661" s="127"/>
      <c r="AB1661" s="127"/>
      <c r="AC1661" s="127"/>
      <c r="AD1661" s="127"/>
      <c r="AE1661" s="127"/>
      <c r="AF1661" s="127"/>
      <c r="AG1661" s="127"/>
      <c r="AH1661" s="127"/>
      <c r="AI1661" s="127"/>
      <c r="AJ1661" s="127"/>
      <c r="AK1661" s="127"/>
      <c r="AL1661" s="127"/>
      <c r="AM1661" s="127"/>
      <c r="AN1661" s="127"/>
      <c r="AO1661" s="127"/>
      <c r="AP1661" s="127"/>
      <c r="AR1661" s="113"/>
      <c r="AS1661" s="113"/>
      <c r="AT1661" s="113"/>
    </row>
    <row r="1662" spans="1:46" s="114" customFormat="1" x14ac:dyDescent="0.2">
      <c r="A1662" s="113"/>
      <c r="B1662" s="120"/>
      <c r="C1662" s="120"/>
      <c r="D1662" s="120"/>
      <c r="E1662" s="120"/>
      <c r="F1662" s="120"/>
      <c r="G1662" s="120"/>
      <c r="H1662" s="120"/>
      <c r="I1662" s="120"/>
      <c r="J1662" s="120"/>
      <c r="K1662" s="120"/>
      <c r="L1662" s="120"/>
      <c r="M1662" s="120"/>
      <c r="N1662" s="120"/>
      <c r="O1662" s="120"/>
      <c r="P1662" s="120"/>
      <c r="Q1662" s="120"/>
      <c r="R1662" s="120"/>
      <c r="S1662" s="120"/>
      <c r="T1662" s="120"/>
      <c r="U1662" s="120"/>
      <c r="V1662" s="120"/>
      <c r="W1662" s="120"/>
      <c r="X1662" s="120"/>
      <c r="Y1662" s="127"/>
      <c r="Z1662" s="127"/>
      <c r="AA1662" s="127"/>
      <c r="AB1662" s="127"/>
      <c r="AC1662" s="127"/>
      <c r="AD1662" s="127"/>
      <c r="AE1662" s="127"/>
      <c r="AF1662" s="127"/>
      <c r="AG1662" s="127"/>
      <c r="AH1662" s="127"/>
      <c r="AI1662" s="127"/>
      <c r="AJ1662" s="127"/>
      <c r="AK1662" s="127"/>
      <c r="AL1662" s="127"/>
      <c r="AM1662" s="127"/>
      <c r="AN1662" s="127"/>
      <c r="AO1662" s="127"/>
      <c r="AP1662" s="127"/>
      <c r="AR1662" s="113"/>
      <c r="AS1662" s="113"/>
      <c r="AT1662" s="113"/>
    </row>
    <row r="1663" spans="1:46" s="114" customFormat="1" x14ac:dyDescent="0.2">
      <c r="A1663" s="113"/>
      <c r="B1663" s="120"/>
      <c r="C1663" s="120"/>
      <c r="D1663" s="120"/>
      <c r="E1663" s="120"/>
      <c r="F1663" s="120"/>
      <c r="G1663" s="120"/>
      <c r="H1663" s="120"/>
      <c r="I1663" s="120"/>
      <c r="J1663" s="120"/>
      <c r="K1663" s="120"/>
      <c r="L1663" s="120"/>
      <c r="M1663" s="120"/>
      <c r="N1663" s="120"/>
      <c r="O1663" s="120"/>
      <c r="P1663" s="120"/>
      <c r="Q1663" s="120"/>
      <c r="R1663" s="120"/>
      <c r="S1663" s="120"/>
      <c r="T1663" s="120"/>
      <c r="U1663" s="120"/>
      <c r="V1663" s="120"/>
      <c r="W1663" s="120"/>
      <c r="X1663" s="120"/>
      <c r="Y1663" s="127"/>
      <c r="Z1663" s="127"/>
      <c r="AA1663" s="127"/>
      <c r="AB1663" s="127"/>
      <c r="AC1663" s="127"/>
      <c r="AD1663" s="127"/>
      <c r="AE1663" s="127"/>
      <c r="AF1663" s="127"/>
      <c r="AG1663" s="127"/>
      <c r="AH1663" s="127"/>
      <c r="AI1663" s="127"/>
      <c r="AJ1663" s="127"/>
      <c r="AK1663" s="127"/>
      <c r="AL1663" s="127"/>
      <c r="AM1663" s="127"/>
      <c r="AN1663" s="127"/>
      <c r="AO1663" s="127"/>
      <c r="AP1663" s="127"/>
      <c r="AR1663" s="113"/>
      <c r="AS1663" s="113"/>
      <c r="AT1663" s="113"/>
    </row>
    <row r="1664" spans="1:46" s="114" customFormat="1" x14ac:dyDescent="0.2">
      <c r="A1664" s="113"/>
      <c r="B1664" s="120"/>
      <c r="C1664" s="120"/>
      <c r="D1664" s="120"/>
      <c r="E1664" s="120"/>
      <c r="F1664" s="120"/>
      <c r="G1664" s="120"/>
      <c r="H1664" s="120"/>
      <c r="I1664" s="120"/>
      <c r="J1664" s="120"/>
      <c r="K1664" s="120"/>
      <c r="L1664" s="120"/>
      <c r="M1664" s="120"/>
      <c r="N1664" s="120"/>
      <c r="O1664" s="120"/>
      <c r="P1664" s="120"/>
      <c r="Q1664" s="120"/>
      <c r="R1664" s="120"/>
      <c r="S1664" s="120"/>
      <c r="T1664" s="120"/>
      <c r="U1664" s="120"/>
      <c r="V1664" s="120"/>
      <c r="W1664" s="120"/>
      <c r="X1664" s="120"/>
      <c r="Y1664" s="127"/>
      <c r="Z1664" s="127"/>
      <c r="AA1664" s="127"/>
      <c r="AB1664" s="127"/>
      <c r="AC1664" s="127"/>
      <c r="AD1664" s="127"/>
      <c r="AE1664" s="127"/>
      <c r="AF1664" s="127"/>
      <c r="AG1664" s="127"/>
      <c r="AH1664" s="127"/>
      <c r="AI1664" s="127"/>
      <c r="AJ1664" s="127"/>
      <c r="AK1664" s="127"/>
      <c r="AL1664" s="127"/>
      <c r="AM1664" s="127"/>
      <c r="AN1664" s="127"/>
      <c r="AO1664" s="127"/>
      <c r="AP1664" s="127"/>
      <c r="AR1664" s="113"/>
      <c r="AS1664" s="113"/>
      <c r="AT1664" s="113"/>
    </row>
    <row r="1665" spans="1:46" s="114" customFormat="1" x14ac:dyDescent="0.2">
      <c r="A1665" s="113"/>
      <c r="B1665" s="120"/>
      <c r="C1665" s="120"/>
      <c r="D1665" s="120"/>
      <c r="E1665" s="120"/>
      <c r="F1665" s="120"/>
      <c r="G1665" s="120"/>
      <c r="H1665" s="120"/>
      <c r="I1665" s="120"/>
      <c r="J1665" s="120"/>
      <c r="K1665" s="120"/>
      <c r="L1665" s="120"/>
      <c r="M1665" s="120"/>
      <c r="N1665" s="120"/>
      <c r="O1665" s="120"/>
      <c r="P1665" s="120"/>
      <c r="Q1665" s="120"/>
      <c r="R1665" s="120"/>
      <c r="S1665" s="120"/>
      <c r="T1665" s="120"/>
      <c r="U1665" s="120"/>
      <c r="V1665" s="120"/>
      <c r="W1665" s="120"/>
      <c r="X1665" s="120"/>
      <c r="Y1665" s="127"/>
      <c r="Z1665" s="127"/>
      <c r="AA1665" s="127"/>
      <c r="AB1665" s="127"/>
      <c r="AC1665" s="127"/>
      <c r="AD1665" s="127"/>
      <c r="AE1665" s="127"/>
      <c r="AF1665" s="127"/>
      <c r="AG1665" s="127"/>
      <c r="AH1665" s="127"/>
      <c r="AI1665" s="127"/>
      <c r="AJ1665" s="127"/>
      <c r="AK1665" s="127"/>
      <c r="AL1665" s="127"/>
      <c r="AM1665" s="127"/>
      <c r="AN1665" s="127"/>
      <c r="AO1665" s="127"/>
      <c r="AP1665" s="127"/>
      <c r="AR1665" s="113"/>
      <c r="AS1665" s="113"/>
      <c r="AT1665" s="113"/>
    </row>
    <row r="1666" spans="1:46" s="114" customFormat="1" x14ac:dyDescent="0.2">
      <c r="A1666" s="113"/>
      <c r="B1666" s="120"/>
      <c r="C1666" s="120"/>
      <c r="D1666" s="120"/>
      <c r="E1666" s="120"/>
      <c r="F1666" s="120"/>
      <c r="G1666" s="120"/>
      <c r="H1666" s="120"/>
      <c r="I1666" s="120"/>
      <c r="J1666" s="120"/>
      <c r="K1666" s="120"/>
      <c r="L1666" s="120"/>
      <c r="M1666" s="120"/>
      <c r="N1666" s="120"/>
      <c r="O1666" s="120"/>
      <c r="P1666" s="120"/>
      <c r="Q1666" s="120"/>
      <c r="R1666" s="120"/>
      <c r="S1666" s="120"/>
      <c r="T1666" s="120"/>
      <c r="U1666" s="120"/>
      <c r="V1666" s="120"/>
      <c r="W1666" s="120"/>
      <c r="X1666" s="120"/>
      <c r="Y1666" s="127"/>
      <c r="Z1666" s="127"/>
      <c r="AA1666" s="127"/>
      <c r="AB1666" s="127"/>
      <c r="AC1666" s="127"/>
      <c r="AD1666" s="127"/>
      <c r="AE1666" s="127"/>
      <c r="AF1666" s="127"/>
      <c r="AG1666" s="127"/>
      <c r="AH1666" s="127"/>
      <c r="AI1666" s="127"/>
      <c r="AJ1666" s="127"/>
      <c r="AK1666" s="127"/>
      <c r="AL1666" s="127"/>
      <c r="AM1666" s="127"/>
      <c r="AN1666" s="127"/>
      <c r="AO1666" s="127"/>
      <c r="AP1666" s="127"/>
      <c r="AR1666" s="113"/>
      <c r="AS1666" s="113"/>
      <c r="AT1666" s="113"/>
    </row>
    <row r="1667" spans="1:46" s="114" customFormat="1" x14ac:dyDescent="0.2">
      <c r="A1667" s="113"/>
      <c r="B1667" s="120"/>
      <c r="C1667" s="120"/>
      <c r="D1667" s="120"/>
      <c r="E1667" s="120"/>
      <c r="F1667" s="120"/>
      <c r="G1667" s="120"/>
      <c r="H1667" s="120"/>
      <c r="I1667" s="120"/>
      <c r="J1667" s="120"/>
      <c r="K1667" s="120"/>
      <c r="L1667" s="120"/>
      <c r="M1667" s="120"/>
      <c r="N1667" s="120"/>
      <c r="O1667" s="120"/>
      <c r="P1667" s="120"/>
      <c r="Q1667" s="120"/>
      <c r="R1667" s="120"/>
      <c r="S1667" s="120"/>
      <c r="T1667" s="120"/>
      <c r="U1667" s="120"/>
      <c r="V1667" s="120"/>
      <c r="W1667" s="120"/>
      <c r="X1667" s="120"/>
      <c r="Y1667" s="127"/>
      <c r="Z1667" s="127"/>
      <c r="AA1667" s="127"/>
      <c r="AB1667" s="127"/>
      <c r="AC1667" s="127"/>
      <c r="AD1667" s="127"/>
      <c r="AE1667" s="127"/>
      <c r="AF1667" s="127"/>
      <c r="AG1667" s="127"/>
      <c r="AH1667" s="127"/>
      <c r="AI1667" s="127"/>
      <c r="AJ1667" s="127"/>
      <c r="AK1667" s="127"/>
      <c r="AL1667" s="127"/>
      <c r="AM1667" s="127"/>
      <c r="AN1667" s="127"/>
      <c r="AO1667" s="127"/>
      <c r="AP1667" s="127"/>
      <c r="AR1667" s="113"/>
      <c r="AS1667" s="113"/>
      <c r="AT1667" s="113"/>
    </row>
    <row r="1668" spans="1:46" s="114" customFormat="1" x14ac:dyDescent="0.2">
      <c r="A1668" s="113"/>
      <c r="B1668" s="120"/>
      <c r="C1668" s="120"/>
      <c r="D1668" s="120"/>
      <c r="E1668" s="120"/>
      <c r="F1668" s="120"/>
      <c r="G1668" s="120"/>
      <c r="H1668" s="120"/>
      <c r="I1668" s="120"/>
      <c r="J1668" s="120"/>
      <c r="K1668" s="120"/>
      <c r="L1668" s="120"/>
      <c r="M1668" s="120"/>
      <c r="N1668" s="120"/>
      <c r="O1668" s="120"/>
      <c r="P1668" s="120"/>
      <c r="Q1668" s="120"/>
      <c r="R1668" s="120"/>
      <c r="S1668" s="120"/>
      <c r="T1668" s="120"/>
      <c r="U1668" s="120"/>
      <c r="V1668" s="120"/>
      <c r="W1668" s="120"/>
      <c r="X1668" s="120"/>
      <c r="Y1668" s="127"/>
      <c r="Z1668" s="127"/>
      <c r="AA1668" s="127"/>
      <c r="AB1668" s="127"/>
      <c r="AC1668" s="127"/>
      <c r="AD1668" s="127"/>
      <c r="AE1668" s="127"/>
      <c r="AF1668" s="127"/>
      <c r="AG1668" s="127"/>
      <c r="AH1668" s="127"/>
      <c r="AI1668" s="127"/>
      <c r="AJ1668" s="127"/>
      <c r="AK1668" s="127"/>
      <c r="AL1668" s="127"/>
      <c r="AM1668" s="127"/>
      <c r="AN1668" s="127"/>
      <c r="AO1668" s="127"/>
      <c r="AP1668" s="127"/>
      <c r="AR1668" s="113"/>
      <c r="AS1668" s="113"/>
      <c r="AT1668" s="113"/>
    </row>
    <row r="1669" spans="1:46" s="114" customFormat="1" x14ac:dyDescent="0.2">
      <c r="A1669" s="113"/>
      <c r="B1669" s="120"/>
      <c r="C1669" s="120"/>
      <c r="D1669" s="120"/>
      <c r="E1669" s="120"/>
      <c r="F1669" s="120"/>
      <c r="G1669" s="120"/>
      <c r="H1669" s="120"/>
      <c r="I1669" s="120"/>
      <c r="J1669" s="120"/>
      <c r="K1669" s="120"/>
      <c r="L1669" s="120"/>
      <c r="M1669" s="120"/>
      <c r="N1669" s="120"/>
      <c r="O1669" s="120"/>
      <c r="P1669" s="120"/>
      <c r="Q1669" s="120"/>
      <c r="R1669" s="120"/>
      <c r="S1669" s="120"/>
      <c r="T1669" s="120"/>
      <c r="U1669" s="120"/>
      <c r="V1669" s="120"/>
      <c r="W1669" s="120"/>
      <c r="X1669" s="120"/>
      <c r="Y1669" s="127"/>
      <c r="Z1669" s="127"/>
      <c r="AA1669" s="127"/>
      <c r="AB1669" s="127"/>
      <c r="AC1669" s="127"/>
      <c r="AD1669" s="127"/>
      <c r="AE1669" s="127"/>
      <c r="AF1669" s="127"/>
      <c r="AG1669" s="127"/>
      <c r="AH1669" s="127"/>
      <c r="AI1669" s="127"/>
      <c r="AJ1669" s="127"/>
      <c r="AK1669" s="127"/>
      <c r="AL1669" s="127"/>
      <c r="AM1669" s="127"/>
      <c r="AN1669" s="127"/>
      <c r="AO1669" s="127"/>
      <c r="AP1669" s="127"/>
      <c r="AR1669" s="113"/>
      <c r="AS1669" s="113"/>
      <c r="AT1669" s="113"/>
    </row>
    <row r="1670" spans="1:46" s="114" customFormat="1" x14ac:dyDescent="0.2">
      <c r="A1670" s="113"/>
      <c r="B1670" s="120"/>
      <c r="C1670" s="120"/>
      <c r="D1670" s="120"/>
      <c r="E1670" s="120"/>
      <c r="F1670" s="120"/>
      <c r="G1670" s="120"/>
      <c r="H1670" s="120"/>
      <c r="I1670" s="120"/>
      <c r="J1670" s="120"/>
      <c r="K1670" s="120"/>
      <c r="L1670" s="120"/>
      <c r="M1670" s="120"/>
      <c r="N1670" s="120"/>
      <c r="O1670" s="120"/>
      <c r="P1670" s="120"/>
      <c r="Q1670" s="120"/>
      <c r="R1670" s="120"/>
      <c r="S1670" s="120"/>
      <c r="T1670" s="120"/>
      <c r="U1670" s="120"/>
      <c r="V1670" s="120"/>
      <c r="W1670" s="120"/>
      <c r="X1670" s="120"/>
      <c r="Y1670" s="127"/>
      <c r="Z1670" s="127"/>
      <c r="AA1670" s="127"/>
      <c r="AB1670" s="127"/>
      <c r="AC1670" s="127"/>
      <c r="AD1670" s="127"/>
      <c r="AE1670" s="127"/>
      <c r="AF1670" s="127"/>
      <c r="AG1670" s="127"/>
      <c r="AH1670" s="127"/>
      <c r="AI1670" s="127"/>
      <c r="AJ1670" s="127"/>
      <c r="AK1670" s="127"/>
      <c r="AL1670" s="127"/>
      <c r="AM1670" s="127"/>
      <c r="AN1670" s="127"/>
      <c r="AO1670" s="127"/>
      <c r="AP1670" s="127"/>
      <c r="AR1670" s="113"/>
      <c r="AS1670" s="113"/>
      <c r="AT1670" s="113"/>
    </row>
    <row r="1671" spans="1:46" s="114" customFormat="1" x14ac:dyDescent="0.2">
      <c r="A1671" s="113"/>
      <c r="B1671" s="120"/>
      <c r="C1671" s="120"/>
      <c r="D1671" s="120"/>
      <c r="E1671" s="120"/>
      <c r="F1671" s="120"/>
      <c r="G1671" s="120"/>
      <c r="H1671" s="120"/>
      <c r="I1671" s="120"/>
      <c r="J1671" s="120"/>
      <c r="K1671" s="120"/>
      <c r="L1671" s="120"/>
      <c r="M1671" s="120"/>
      <c r="N1671" s="120"/>
      <c r="O1671" s="120"/>
      <c r="P1671" s="120"/>
      <c r="Q1671" s="120"/>
      <c r="R1671" s="120"/>
      <c r="S1671" s="120"/>
      <c r="T1671" s="120"/>
      <c r="U1671" s="120"/>
      <c r="V1671" s="120"/>
      <c r="W1671" s="120"/>
      <c r="X1671" s="120"/>
      <c r="Y1671" s="127"/>
      <c r="Z1671" s="127"/>
      <c r="AA1671" s="127"/>
      <c r="AB1671" s="127"/>
      <c r="AC1671" s="127"/>
      <c r="AD1671" s="127"/>
      <c r="AE1671" s="127"/>
      <c r="AF1671" s="127"/>
      <c r="AG1671" s="127"/>
      <c r="AH1671" s="127"/>
      <c r="AI1671" s="127"/>
      <c r="AJ1671" s="127"/>
      <c r="AK1671" s="127"/>
      <c r="AL1671" s="127"/>
      <c r="AM1671" s="127"/>
      <c r="AN1671" s="127"/>
      <c r="AO1671" s="127"/>
      <c r="AP1671" s="127"/>
      <c r="AR1671" s="113"/>
      <c r="AS1671" s="113"/>
      <c r="AT1671" s="113"/>
    </row>
    <row r="1672" spans="1:46" s="114" customFormat="1" x14ac:dyDescent="0.2">
      <c r="A1672" s="113"/>
      <c r="B1672" s="120"/>
      <c r="C1672" s="120"/>
      <c r="D1672" s="120"/>
      <c r="E1672" s="120"/>
      <c r="F1672" s="120"/>
      <c r="G1672" s="120"/>
      <c r="H1672" s="120"/>
      <c r="I1672" s="120"/>
      <c r="J1672" s="120"/>
      <c r="K1672" s="120"/>
      <c r="L1672" s="120"/>
      <c r="M1672" s="120"/>
      <c r="N1672" s="120"/>
      <c r="O1672" s="120"/>
      <c r="P1672" s="120"/>
      <c r="Q1672" s="120"/>
      <c r="R1672" s="120"/>
      <c r="S1672" s="120"/>
      <c r="T1672" s="120"/>
      <c r="U1672" s="120"/>
      <c r="V1672" s="120"/>
      <c r="W1672" s="120"/>
      <c r="X1672" s="120"/>
      <c r="Y1672" s="127"/>
      <c r="Z1672" s="127"/>
      <c r="AA1672" s="127"/>
      <c r="AB1672" s="127"/>
      <c r="AC1672" s="127"/>
      <c r="AD1672" s="127"/>
      <c r="AE1672" s="127"/>
      <c r="AF1672" s="127"/>
      <c r="AG1672" s="127"/>
      <c r="AH1672" s="127"/>
      <c r="AI1672" s="127"/>
      <c r="AJ1672" s="127"/>
      <c r="AK1672" s="127"/>
      <c r="AL1672" s="127"/>
      <c r="AM1672" s="127"/>
      <c r="AN1672" s="127"/>
      <c r="AO1672" s="127"/>
      <c r="AP1672" s="127"/>
      <c r="AR1672" s="113"/>
      <c r="AS1672" s="113"/>
      <c r="AT1672" s="113"/>
    </row>
    <row r="1673" spans="1:46" s="114" customFormat="1" x14ac:dyDescent="0.2">
      <c r="A1673" s="113"/>
      <c r="B1673" s="120"/>
      <c r="C1673" s="120"/>
      <c r="D1673" s="120"/>
      <c r="E1673" s="120"/>
      <c r="F1673" s="120"/>
      <c r="G1673" s="120"/>
      <c r="H1673" s="120"/>
      <c r="I1673" s="120"/>
      <c r="J1673" s="120"/>
      <c r="K1673" s="120"/>
      <c r="L1673" s="120"/>
      <c r="M1673" s="120"/>
      <c r="N1673" s="120"/>
      <c r="O1673" s="120"/>
      <c r="P1673" s="120"/>
      <c r="Q1673" s="120"/>
      <c r="R1673" s="120"/>
      <c r="S1673" s="120"/>
      <c r="T1673" s="120"/>
      <c r="U1673" s="120"/>
      <c r="V1673" s="120"/>
      <c r="W1673" s="120"/>
      <c r="X1673" s="120"/>
      <c r="Y1673" s="127"/>
      <c r="Z1673" s="127"/>
      <c r="AA1673" s="127"/>
      <c r="AB1673" s="127"/>
      <c r="AC1673" s="127"/>
      <c r="AD1673" s="127"/>
      <c r="AE1673" s="127"/>
      <c r="AF1673" s="127"/>
      <c r="AG1673" s="127"/>
      <c r="AH1673" s="127"/>
      <c r="AI1673" s="127"/>
      <c r="AJ1673" s="127"/>
      <c r="AK1673" s="127"/>
      <c r="AL1673" s="127"/>
      <c r="AM1673" s="127"/>
      <c r="AN1673" s="127"/>
      <c r="AO1673" s="127"/>
      <c r="AP1673" s="127"/>
      <c r="AR1673" s="113"/>
      <c r="AS1673" s="113"/>
      <c r="AT1673" s="113"/>
    </row>
    <row r="1674" spans="1:46" s="114" customFormat="1" x14ac:dyDescent="0.2">
      <c r="A1674" s="113"/>
      <c r="B1674" s="120"/>
      <c r="C1674" s="120"/>
      <c r="D1674" s="120"/>
      <c r="E1674" s="120"/>
      <c r="F1674" s="120"/>
      <c r="G1674" s="120"/>
      <c r="H1674" s="120"/>
      <c r="I1674" s="120"/>
      <c r="J1674" s="120"/>
      <c r="K1674" s="120"/>
      <c r="L1674" s="120"/>
      <c r="M1674" s="120"/>
      <c r="N1674" s="120"/>
      <c r="O1674" s="120"/>
      <c r="P1674" s="120"/>
      <c r="Q1674" s="120"/>
      <c r="R1674" s="120"/>
      <c r="S1674" s="120"/>
      <c r="T1674" s="120"/>
      <c r="U1674" s="120"/>
      <c r="V1674" s="120"/>
      <c r="W1674" s="120"/>
      <c r="X1674" s="120"/>
      <c r="Y1674" s="127"/>
      <c r="Z1674" s="127"/>
      <c r="AA1674" s="127"/>
      <c r="AB1674" s="127"/>
      <c r="AC1674" s="127"/>
      <c r="AD1674" s="127"/>
      <c r="AE1674" s="127"/>
      <c r="AF1674" s="127"/>
      <c r="AG1674" s="127"/>
      <c r="AH1674" s="127"/>
      <c r="AI1674" s="127"/>
      <c r="AJ1674" s="127"/>
      <c r="AK1674" s="127"/>
      <c r="AL1674" s="127"/>
      <c r="AM1674" s="127"/>
      <c r="AN1674" s="127"/>
      <c r="AO1674" s="127"/>
      <c r="AP1674" s="127"/>
      <c r="AR1674" s="113"/>
      <c r="AS1674" s="113"/>
      <c r="AT1674" s="113"/>
    </row>
    <row r="1675" spans="1:46" s="114" customFormat="1" x14ac:dyDescent="0.2">
      <c r="A1675" s="113"/>
      <c r="B1675" s="120"/>
      <c r="C1675" s="120"/>
      <c r="D1675" s="120"/>
      <c r="E1675" s="120"/>
      <c r="F1675" s="120"/>
      <c r="G1675" s="120"/>
      <c r="H1675" s="120"/>
      <c r="I1675" s="120"/>
      <c r="J1675" s="120"/>
      <c r="K1675" s="120"/>
      <c r="L1675" s="120"/>
      <c r="M1675" s="120"/>
      <c r="N1675" s="120"/>
      <c r="O1675" s="120"/>
      <c r="P1675" s="120"/>
      <c r="Q1675" s="120"/>
      <c r="R1675" s="120"/>
      <c r="S1675" s="120"/>
      <c r="T1675" s="120"/>
      <c r="U1675" s="120"/>
      <c r="V1675" s="120"/>
      <c r="W1675" s="120"/>
      <c r="X1675" s="120"/>
      <c r="Y1675" s="127"/>
      <c r="Z1675" s="127"/>
      <c r="AA1675" s="127"/>
      <c r="AB1675" s="127"/>
      <c r="AC1675" s="127"/>
      <c r="AD1675" s="127"/>
      <c r="AE1675" s="127"/>
      <c r="AF1675" s="127"/>
      <c r="AG1675" s="127"/>
      <c r="AH1675" s="127"/>
      <c r="AI1675" s="127"/>
      <c r="AJ1675" s="127"/>
      <c r="AK1675" s="127"/>
      <c r="AL1675" s="127"/>
      <c r="AM1675" s="127"/>
      <c r="AN1675" s="127"/>
      <c r="AO1675" s="127"/>
      <c r="AP1675" s="127"/>
      <c r="AR1675" s="113"/>
      <c r="AS1675" s="113"/>
      <c r="AT1675" s="113"/>
    </row>
    <row r="1676" spans="1:46" s="114" customFormat="1" x14ac:dyDescent="0.2">
      <c r="A1676" s="113"/>
      <c r="B1676" s="120"/>
      <c r="C1676" s="120"/>
      <c r="D1676" s="120"/>
      <c r="E1676" s="120"/>
      <c r="F1676" s="120"/>
      <c r="G1676" s="120"/>
      <c r="H1676" s="120"/>
      <c r="I1676" s="120"/>
      <c r="J1676" s="120"/>
      <c r="K1676" s="120"/>
      <c r="L1676" s="120"/>
      <c r="M1676" s="120"/>
      <c r="N1676" s="120"/>
      <c r="O1676" s="120"/>
      <c r="P1676" s="120"/>
      <c r="Q1676" s="120"/>
      <c r="R1676" s="120"/>
      <c r="S1676" s="120"/>
      <c r="T1676" s="120"/>
      <c r="U1676" s="120"/>
      <c r="V1676" s="120"/>
      <c r="W1676" s="120"/>
      <c r="X1676" s="120"/>
      <c r="Y1676" s="127"/>
      <c r="Z1676" s="127"/>
      <c r="AA1676" s="127"/>
      <c r="AB1676" s="127"/>
      <c r="AC1676" s="127"/>
      <c r="AD1676" s="127"/>
      <c r="AE1676" s="127"/>
      <c r="AF1676" s="127"/>
      <c r="AG1676" s="127"/>
      <c r="AH1676" s="127"/>
      <c r="AI1676" s="127"/>
      <c r="AJ1676" s="127"/>
      <c r="AK1676" s="127"/>
      <c r="AL1676" s="127"/>
      <c r="AM1676" s="127"/>
      <c r="AN1676" s="127"/>
      <c r="AO1676" s="127"/>
      <c r="AP1676" s="127"/>
      <c r="AR1676" s="113"/>
      <c r="AS1676" s="113"/>
      <c r="AT1676" s="113"/>
    </row>
    <row r="1677" spans="1:46" s="114" customFormat="1" x14ac:dyDescent="0.2">
      <c r="A1677" s="113"/>
      <c r="B1677" s="120"/>
      <c r="C1677" s="120"/>
      <c r="D1677" s="120"/>
      <c r="E1677" s="120"/>
      <c r="F1677" s="120"/>
      <c r="G1677" s="120"/>
      <c r="H1677" s="120"/>
      <c r="I1677" s="120"/>
      <c r="J1677" s="120"/>
      <c r="K1677" s="120"/>
      <c r="L1677" s="120"/>
      <c r="M1677" s="120"/>
      <c r="N1677" s="120"/>
      <c r="O1677" s="120"/>
      <c r="P1677" s="120"/>
      <c r="Q1677" s="120"/>
      <c r="R1677" s="120"/>
      <c r="S1677" s="120"/>
      <c r="T1677" s="120"/>
      <c r="U1677" s="120"/>
      <c r="V1677" s="120"/>
      <c r="W1677" s="120"/>
      <c r="X1677" s="120"/>
      <c r="Y1677" s="127"/>
      <c r="Z1677" s="127"/>
      <c r="AA1677" s="127"/>
      <c r="AB1677" s="127"/>
      <c r="AC1677" s="127"/>
      <c r="AD1677" s="127"/>
      <c r="AE1677" s="127"/>
      <c r="AF1677" s="127"/>
      <c r="AG1677" s="127"/>
      <c r="AH1677" s="127"/>
      <c r="AI1677" s="127"/>
      <c r="AJ1677" s="127"/>
      <c r="AK1677" s="127"/>
      <c r="AL1677" s="127"/>
      <c r="AM1677" s="127"/>
      <c r="AN1677" s="127"/>
      <c r="AO1677" s="127"/>
      <c r="AP1677" s="127"/>
      <c r="AR1677" s="113"/>
      <c r="AS1677" s="113"/>
      <c r="AT1677" s="113"/>
    </row>
    <row r="1678" spans="1:46" s="114" customFormat="1" x14ac:dyDescent="0.2">
      <c r="A1678" s="113"/>
      <c r="B1678" s="120"/>
      <c r="C1678" s="120"/>
      <c r="D1678" s="120"/>
      <c r="E1678" s="120"/>
      <c r="F1678" s="120"/>
      <c r="G1678" s="120"/>
      <c r="H1678" s="120"/>
      <c r="I1678" s="120"/>
      <c r="J1678" s="120"/>
      <c r="K1678" s="120"/>
      <c r="L1678" s="120"/>
      <c r="M1678" s="120"/>
      <c r="N1678" s="120"/>
      <c r="O1678" s="120"/>
      <c r="P1678" s="120"/>
      <c r="Q1678" s="120"/>
      <c r="R1678" s="120"/>
      <c r="S1678" s="120"/>
      <c r="T1678" s="120"/>
      <c r="U1678" s="120"/>
      <c r="V1678" s="120"/>
      <c r="W1678" s="120"/>
      <c r="X1678" s="120"/>
      <c r="Y1678" s="127"/>
      <c r="Z1678" s="127"/>
      <c r="AA1678" s="127"/>
      <c r="AB1678" s="127"/>
      <c r="AC1678" s="127"/>
      <c r="AD1678" s="127"/>
      <c r="AE1678" s="127"/>
      <c r="AF1678" s="127"/>
      <c r="AG1678" s="127"/>
      <c r="AH1678" s="127"/>
      <c r="AI1678" s="127"/>
      <c r="AJ1678" s="127"/>
      <c r="AK1678" s="127"/>
      <c r="AL1678" s="127"/>
      <c r="AM1678" s="127"/>
      <c r="AN1678" s="127"/>
      <c r="AO1678" s="127"/>
      <c r="AP1678" s="127"/>
      <c r="AR1678" s="113"/>
      <c r="AS1678" s="113"/>
      <c r="AT1678" s="113"/>
    </row>
    <row r="1679" spans="1:46" s="114" customFormat="1" x14ac:dyDescent="0.2">
      <c r="A1679" s="113"/>
      <c r="B1679" s="120"/>
      <c r="C1679" s="120"/>
      <c r="D1679" s="120"/>
      <c r="E1679" s="120"/>
      <c r="F1679" s="120"/>
      <c r="G1679" s="120"/>
      <c r="H1679" s="120"/>
      <c r="I1679" s="120"/>
      <c r="J1679" s="120"/>
      <c r="K1679" s="120"/>
      <c r="L1679" s="120"/>
      <c r="M1679" s="120"/>
      <c r="N1679" s="120"/>
      <c r="O1679" s="120"/>
      <c r="P1679" s="120"/>
      <c r="Q1679" s="120"/>
      <c r="R1679" s="120"/>
      <c r="S1679" s="120"/>
      <c r="T1679" s="120"/>
      <c r="U1679" s="120"/>
      <c r="V1679" s="120"/>
      <c r="W1679" s="120"/>
      <c r="X1679" s="120"/>
      <c r="Y1679" s="127"/>
      <c r="Z1679" s="127"/>
      <c r="AA1679" s="127"/>
      <c r="AB1679" s="127"/>
      <c r="AC1679" s="127"/>
      <c r="AD1679" s="127"/>
      <c r="AE1679" s="127"/>
      <c r="AF1679" s="127"/>
      <c r="AG1679" s="127"/>
      <c r="AH1679" s="127"/>
      <c r="AI1679" s="127"/>
      <c r="AJ1679" s="127"/>
      <c r="AK1679" s="127"/>
      <c r="AL1679" s="127"/>
      <c r="AM1679" s="127"/>
      <c r="AN1679" s="127"/>
      <c r="AO1679" s="127"/>
      <c r="AP1679" s="127"/>
      <c r="AR1679" s="113"/>
      <c r="AS1679" s="113"/>
      <c r="AT1679" s="113"/>
    </row>
    <row r="1680" spans="1:46" s="114" customFormat="1" x14ac:dyDescent="0.2">
      <c r="A1680" s="113"/>
      <c r="B1680" s="120"/>
      <c r="C1680" s="120"/>
      <c r="D1680" s="120"/>
      <c r="E1680" s="120"/>
      <c r="F1680" s="120"/>
      <c r="G1680" s="120"/>
      <c r="H1680" s="120"/>
      <c r="I1680" s="120"/>
      <c r="J1680" s="120"/>
      <c r="K1680" s="120"/>
      <c r="L1680" s="120"/>
      <c r="M1680" s="120"/>
      <c r="N1680" s="120"/>
      <c r="O1680" s="120"/>
      <c r="P1680" s="120"/>
      <c r="Q1680" s="120"/>
      <c r="R1680" s="120"/>
      <c r="S1680" s="120"/>
      <c r="T1680" s="120"/>
      <c r="U1680" s="120"/>
      <c r="V1680" s="120"/>
      <c r="W1680" s="120"/>
      <c r="X1680" s="120"/>
      <c r="Y1680" s="127"/>
      <c r="Z1680" s="127"/>
      <c r="AA1680" s="127"/>
      <c r="AB1680" s="127"/>
      <c r="AC1680" s="127"/>
      <c r="AD1680" s="127"/>
      <c r="AE1680" s="127"/>
      <c r="AF1680" s="127"/>
      <c r="AG1680" s="127"/>
      <c r="AH1680" s="127"/>
      <c r="AI1680" s="127"/>
      <c r="AJ1680" s="127"/>
      <c r="AK1680" s="127"/>
      <c r="AL1680" s="127"/>
      <c r="AM1680" s="127"/>
      <c r="AN1680" s="127"/>
      <c r="AO1680" s="127"/>
      <c r="AP1680" s="127"/>
      <c r="AR1680" s="113"/>
      <c r="AS1680" s="113"/>
      <c r="AT1680" s="113"/>
    </row>
    <row r="1681" spans="1:46" s="114" customFormat="1" x14ac:dyDescent="0.2">
      <c r="A1681" s="113"/>
      <c r="B1681" s="120"/>
      <c r="C1681" s="120"/>
      <c r="D1681" s="120"/>
      <c r="E1681" s="120"/>
      <c r="F1681" s="120"/>
      <c r="G1681" s="120"/>
      <c r="H1681" s="120"/>
      <c r="I1681" s="120"/>
      <c r="J1681" s="120"/>
      <c r="K1681" s="120"/>
      <c r="L1681" s="120"/>
      <c r="M1681" s="120"/>
      <c r="N1681" s="120"/>
      <c r="O1681" s="120"/>
      <c r="P1681" s="120"/>
      <c r="Q1681" s="120"/>
      <c r="R1681" s="120"/>
      <c r="S1681" s="120"/>
      <c r="T1681" s="120"/>
      <c r="U1681" s="120"/>
      <c r="V1681" s="120"/>
      <c r="W1681" s="120"/>
      <c r="X1681" s="120"/>
      <c r="Y1681" s="127"/>
      <c r="Z1681" s="127"/>
      <c r="AA1681" s="127"/>
      <c r="AB1681" s="127"/>
      <c r="AC1681" s="127"/>
      <c r="AD1681" s="127"/>
      <c r="AE1681" s="127"/>
      <c r="AF1681" s="127"/>
      <c r="AG1681" s="127"/>
      <c r="AH1681" s="127"/>
      <c r="AI1681" s="127"/>
      <c r="AJ1681" s="127"/>
      <c r="AK1681" s="127"/>
      <c r="AL1681" s="127"/>
      <c r="AM1681" s="127"/>
      <c r="AN1681" s="127"/>
      <c r="AO1681" s="127"/>
      <c r="AP1681" s="127"/>
      <c r="AR1681" s="113"/>
      <c r="AS1681" s="113"/>
      <c r="AT1681" s="113"/>
    </row>
    <row r="1682" spans="1:46" s="114" customFormat="1" x14ac:dyDescent="0.2">
      <c r="A1682" s="113"/>
      <c r="B1682" s="120"/>
      <c r="C1682" s="120"/>
      <c r="D1682" s="120"/>
      <c r="E1682" s="120"/>
      <c r="F1682" s="120"/>
      <c r="G1682" s="120"/>
      <c r="H1682" s="120"/>
      <c r="I1682" s="120"/>
      <c r="J1682" s="120"/>
      <c r="K1682" s="120"/>
      <c r="L1682" s="120"/>
      <c r="M1682" s="120"/>
      <c r="N1682" s="120"/>
      <c r="O1682" s="120"/>
      <c r="P1682" s="120"/>
      <c r="Q1682" s="120"/>
      <c r="R1682" s="120"/>
      <c r="S1682" s="120"/>
      <c r="T1682" s="120"/>
      <c r="U1682" s="120"/>
      <c r="V1682" s="120"/>
      <c r="W1682" s="120"/>
      <c r="X1682" s="120"/>
      <c r="Y1682" s="127"/>
      <c r="Z1682" s="127"/>
      <c r="AA1682" s="127"/>
      <c r="AB1682" s="127"/>
      <c r="AC1682" s="127"/>
      <c r="AD1682" s="127"/>
      <c r="AE1682" s="127"/>
      <c r="AF1682" s="127"/>
      <c r="AG1682" s="127"/>
      <c r="AH1682" s="127"/>
      <c r="AI1682" s="127"/>
      <c r="AJ1682" s="127"/>
      <c r="AK1682" s="127"/>
      <c r="AL1682" s="127"/>
      <c r="AM1682" s="127"/>
      <c r="AN1682" s="127"/>
      <c r="AO1682" s="127"/>
      <c r="AP1682" s="127"/>
      <c r="AR1682" s="113"/>
      <c r="AS1682" s="113"/>
      <c r="AT1682" s="113"/>
    </row>
    <row r="1683" spans="1:46" s="114" customFormat="1" x14ac:dyDescent="0.2">
      <c r="A1683" s="113"/>
      <c r="B1683" s="120"/>
      <c r="C1683" s="120"/>
      <c r="D1683" s="120"/>
      <c r="E1683" s="120"/>
      <c r="F1683" s="120"/>
      <c r="G1683" s="120"/>
      <c r="H1683" s="120"/>
      <c r="I1683" s="120"/>
      <c r="J1683" s="120"/>
      <c r="K1683" s="120"/>
      <c r="L1683" s="120"/>
      <c r="M1683" s="120"/>
      <c r="N1683" s="120"/>
      <c r="O1683" s="120"/>
      <c r="P1683" s="120"/>
      <c r="Q1683" s="120"/>
      <c r="R1683" s="120"/>
      <c r="S1683" s="120"/>
      <c r="T1683" s="120"/>
      <c r="U1683" s="120"/>
      <c r="V1683" s="120"/>
      <c r="W1683" s="120"/>
      <c r="X1683" s="120"/>
      <c r="Y1683" s="127"/>
      <c r="Z1683" s="127"/>
      <c r="AA1683" s="127"/>
      <c r="AB1683" s="127"/>
      <c r="AC1683" s="127"/>
      <c r="AD1683" s="127"/>
      <c r="AE1683" s="127"/>
      <c r="AF1683" s="127"/>
      <c r="AG1683" s="127"/>
      <c r="AH1683" s="127"/>
      <c r="AI1683" s="127"/>
      <c r="AJ1683" s="127"/>
      <c r="AK1683" s="127"/>
      <c r="AL1683" s="127"/>
      <c r="AM1683" s="127"/>
      <c r="AN1683" s="127"/>
      <c r="AO1683" s="127"/>
      <c r="AP1683" s="127"/>
      <c r="AR1683" s="113"/>
      <c r="AS1683" s="113"/>
      <c r="AT1683" s="113"/>
    </row>
    <row r="1684" spans="1:46" s="114" customFormat="1" x14ac:dyDescent="0.2">
      <c r="A1684" s="113"/>
      <c r="B1684" s="120"/>
      <c r="C1684" s="120"/>
      <c r="D1684" s="120"/>
      <c r="E1684" s="120"/>
      <c r="F1684" s="120"/>
      <c r="G1684" s="120"/>
      <c r="H1684" s="120"/>
      <c r="I1684" s="120"/>
      <c r="J1684" s="120"/>
      <c r="K1684" s="120"/>
      <c r="L1684" s="120"/>
      <c r="M1684" s="120"/>
      <c r="N1684" s="120"/>
      <c r="O1684" s="120"/>
      <c r="P1684" s="120"/>
      <c r="Q1684" s="120"/>
      <c r="R1684" s="120"/>
      <c r="S1684" s="120"/>
      <c r="T1684" s="120"/>
      <c r="U1684" s="120"/>
      <c r="V1684" s="120"/>
      <c r="W1684" s="120"/>
      <c r="X1684" s="120"/>
      <c r="Y1684" s="127"/>
      <c r="Z1684" s="127"/>
      <c r="AA1684" s="127"/>
      <c r="AB1684" s="127"/>
      <c r="AC1684" s="127"/>
      <c r="AD1684" s="127"/>
      <c r="AE1684" s="127"/>
      <c r="AF1684" s="127"/>
      <c r="AG1684" s="127"/>
      <c r="AH1684" s="127"/>
      <c r="AI1684" s="127"/>
      <c r="AJ1684" s="127"/>
      <c r="AK1684" s="127"/>
      <c r="AL1684" s="127"/>
      <c r="AM1684" s="127"/>
      <c r="AN1684" s="127"/>
      <c r="AO1684" s="127"/>
      <c r="AP1684" s="127"/>
      <c r="AR1684" s="113"/>
      <c r="AS1684" s="113"/>
      <c r="AT1684" s="113"/>
    </row>
    <row r="1685" spans="1:46" s="114" customFormat="1" x14ac:dyDescent="0.2">
      <c r="A1685" s="113"/>
      <c r="B1685" s="120"/>
      <c r="C1685" s="120"/>
      <c r="D1685" s="120"/>
      <c r="E1685" s="120"/>
      <c r="F1685" s="120"/>
      <c r="G1685" s="120"/>
      <c r="H1685" s="120"/>
      <c r="I1685" s="120"/>
      <c r="J1685" s="120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  <c r="Y1685" s="127"/>
      <c r="Z1685" s="127"/>
      <c r="AA1685" s="127"/>
      <c r="AB1685" s="127"/>
      <c r="AC1685" s="127"/>
      <c r="AD1685" s="127"/>
      <c r="AE1685" s="127"/>
      <c r="AF1685" s="127"/>
      <c r="AG1685" s="127"/>
      <c r="AH1685" s="127"/>
      <c r="AI1685" s="127"/>
      <c r="AJ1685" s="127"/>
      <c r="AK1685" s="127"/>
      <c r="AL1685" s="127"/>
      <c r="AM1685" s="127"/>
      <c r="AN1685" s="127"/>
      <c r="AO1685" s="127"/>
      <c r="AP1685" s="127"/>
      <c r="AR1685" s="113"/>
      <c r="AS1685" s="113"/>
      <c r="AT1685" s="113"/>
    </row>
    <row r="1686" spans="1:46" s="114" customFormat="1" x14ac:dyDescent="0.2">
      <c r="A1686" s="113"/>
      <c r="B1686" s="120"/>
      <c r="C1686" s="120"/>
      <c r="D1686" s="120"/>
      <c r="E1686" s="120"/>
      <c r="F1686" s="120"/>
      <c r="G1686" s="120"/>
      <c r="H1686" s="120"/>
      <c r="I1686" s="120"/>
      <c r="J1686" s="120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  <c r="Y1686" s="127"/>
      <c r="Z1686" s="127"/>
      <c r="AA1686" s="127"/>
      <c r="AB1686" s="127"/>
      <c r="AC1686" s="127"/>
      <c r="AD1686" s="127"/>
      <c r="AE1686" s="127"/>
      <c r="AF1686" s="127"/>
      <c r="AG1686" s="127"/>
      <c r="AH1686" s="127"/>
      <c r="AI1686" s="127"/>
      <c r="AJ1686" s="127"/>
      <c r="AK1686" s="127"/>
      <c r="AL1686" s="127"/>
      <c r="AM1686" s="127"/>
      <c r="AN1686" s="127"/>
      <c r="AO1686" s="127"/>
      <c r="AP1686" s="127"/>
      <c r="AR1686" s="113"/>
      <c r="AS1686" s="113"/>
      <c r="AT1686" s="113"/>
    </row>
    <row r="1687" spans="1:46" s="114" customFormat="1" x14ac:dyDescent="0.2">
      <c r="A1687" s="113"/>
      <c r="B1687" s="120"/>
      <c r="C1687" s="120"/>
      <c r="D1687" s="120"/>
      <c r="E1687" s="120"/>
      <c r="F1687" s="120"/>
      <c r="G1687" s="120"/>
      <c r="H1687" s="120"/>
      <c r="I1687" s="120"/>
      <c r="J1687" s="120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  <c r="Y1687" s="127"/>
      <c r="Z1687" s="127"/>
      <c r="AA1687" s="127"/>
      <c r="AB1687" s="127"/>
      <c r="AC1687" s="127"/>
      <c r="AD1687" s="127"/>
      <c r="AE1687" s="127"/>
      <c r="AF1687" s="127"/>
      <c r="AG1687" s="127"/>
      <c r="AH1687" s="127"/>
      <c r="AI1687" s="127"/>
      <c r="AJ1687" s="127"/>
      <c r="AK1687" s="127"/>
      <c r="AL1687" s="127"/>
      <c r="AM1687" s="127"/>
      <c r="AN1687" s="127"/>
      <c r="AO1687" s="127"/>
      <c r="AP1687" s="127"/>
      <c r="AR1687" s="113"/>
      <c r="AS1687" s="113"/>
      <c r="AT1687" s="113"/>
    </row>
    <row r="1688" spans="1:46" s="114" customFormat="1" x14ac:dyDescent="0.2">
      <c r="A1688" s="113"/>
      <c r="B1688" s="120"/>
      <c r="C1688" s="120"/>
      <c r="D1688" s="120"/>
      <c r="E1688" s="120"/>
      <c r="F1688" s="120"/>
      <c r="G1688" s="120"/>
      <c r="H1688" s="120"/>
      <c r="I1688" s="120"/>
      <c r="J1688" s="120"/>
      <c r="K1688" s="120"/>
      <c r="L1688" s="120"/>
      <c r="M1688" s="120"/>
      <c r="N1688" s="120"/>
      <c r="O1688" s="120"/>
      <c r="P1688" s="120"/>
      <c r="Q1688" s="120"/>
      <c r="R1688" s="120"/>
      <c r="S1688" s="120"/>
      <c r="T1688" s="120"/>
      <c r="U1688" s="120"/>
      <c r="V1688" s="120"/>
      <c r="W1688" s="120"/>
      <c r="X1688" s="120"/>
      <c r="Y1688" s="127"/>
      <c r="Z1688" s="127"/>
      <c r="AA1688" s="127"/>
      <c r="AB1688" s="127"/>
      <c r="AC1688" s="127"/>
      <c r="AD1688" s="127"/>
      <c r="AE1688" s="127"/>
      <c r="AF1688" s="127"/>
      <c r="AG1688" s="127"/>
      <c r="AH1688" s="127"/>
      <c r="AI1688" s="127"/>
      <c r="AJ1688" s="127"/>
      <c r="AK1688" s="127"/>
      <c r="AL1688" s="127"/>
      <c r="AM1688" s="127"/>
      <c r="AN1688" s="127"/>
      <c r="AO1688" s="127"/>
      <c r="AP1688" s="127"/>
      <c r="AR1688" s="113"/>
      <c r="AS1688" s="113"/>
      <c r="AT1688" s="113"/>
    </row>
    <row r="1689" spans="1:46" s="114" customFormat="1" x14ac:dyDescent="0.2">
      <c r="A1689" s="113"/>
      <c r="B1689" s="120"/>
      <c r="C1689" s="120"/>
      <c r="D1689" s="120"/>
      <c r="E1689" s="120"/>
      <c r="F1689" s="120"/>
      <c r="G1689" s="120"/>
      <c r="H1689" s="120"/>
      <c r="I1689" s="120"/>
      <c r="J1689" s="120"/>
      <c r="K1689" s="120"/>
      <c r="L1689" s="120"/>
      <c r="M1689" s="120"/>
      <c r="N1689" s="120"/>
      <c r="O1689" s="120"/>
      <c r="P1689" s="120"/>
      <c r="Q1689" s="120"/>
      <c r="R1689" s="120"/>
      <c r="S1689" s="120"/>
      <c r="T1689" s="120"/>
      <c r="U1689" s="120"/>
      <c r="V1689" s="120"/>
      <c r="W1689" s="120"/>
      <c r="X1689" s="120"/>
      <c r="Y1689" s="127"/>
      <c r="Z1689" s="127"/>
      <c r="AA1689" s="127"/>
      <c r="AB1689" s="127"/>
      <c r="AC1689" s="127"/>
      <c r="AD1689" s="127"/>
      <c r="AE1689" s="127"/>
      <c r="AF1689" s="127"/>
      <c r="AG1689" s="127"/>
      <c r="AH1689" s="127"/>
      <c r="AI1689" s="127"/>
      <c r="AJ1689" s="127"/>
      <c r="AK1689" s="127"/>
      <c r="AL1689" s="127"/>
      <c r="AM1689" s="127"/>
      <c r="AN1689" s="127"/>
      <c r="AO1689" s="127"/>
      <c r="AP1689" s="127"/>
      <c r="AR1689" s="113"/>
      <c r="AS1689" s="113"/>
      <c r="AT1689" s="113"/>
    </row>
    <row r="1690" spans="1:46" s="114" customFormat="1" x14ac:dyDescent="0.2">
      <c r="A1690" s="113"/>
      <c r="B1690" s="120"/>
      <c r="C1690" s="120"/>
      <c r="D1690" s="120"/>
      <c r="E1690" s="120"/>
      <c r="F1690" s="120"/>
      <c r="G1690" s="120"/>
      <c r="H1690" s="120"/>
      <c r="I1690" s="120"/>
      <c r="J1690" s="120"/>
      <c r="K1690" s="120"/>
      <c r="L1690" s="120"/>
      <c r="M1690" s="120"/>
      <c r="N1690" s="120"/>
      <c r="O1690" s="120"/>
      <c r="P1690" s="120"/>
      <c r="Q1690" s="120"/>
      <c r="R1690" s="120"/>
      <c r="S1690" s="120"/>
      <c r="T1690" s="120"/>
      <c r="U1690" s="120"/>
      <c r="V1690" s="120"/>
      <c r="W1690" s="120"/>
      <c r="X1690" s="120"/>
      <c r="Y1690" s="127"/>
      <c r="Z1690" s="127"/>
      <c r="AA1690" s="127"/>
      <c r="AB1690" s="127"/>
      <c r="AC1690" s="127"/>
      <c r="AD1690" s="127"/>
      <c r="AE1690" s="127"/>
      <c r="AF1690" s="127"/>
      <c r="AG1690" s="127"/>
      <c r="AH1690" s="127"/>
      <c r="AI1690" s="127"/>
      <c r="AJ1690" s="127"/>
      <c r="AK1690" s="127"/>
      <c r="AL1690" s="127"/>
      <c r="AM1690" s="127"/>
      <c r="AN1690" s="127"/>
      <c r="AO1690" s="127"/>
      <c r="AP1690" s="127"/>
      <c r="AR1690" s="113"/>
      <c r="AS1690" s="113"/>
      <c r="AT1690" s="113"/>
    </row>
    <row r="1691" spans="1:46" s="114" customFormat="1" x14ac:dyDescent="0.2">
      <c r="A1691" s="113"/>
      <c r="B1691" s="120"/>
      <c r="C1691" s="120"/>
      <c r="D1691" s="120"/>
      <c r="E1691" s="120"/>
      <c r="F1691" s="120"/>
      <c r="G1691" s="120"/>
      <c r="H1691" s="120"/>
      <c r="I1691" s="120"/>
      <c r="J1691" s="120"/>
      <c r="K1691" s="120"/>
      <c r="L1691" s="120"/>
      <c r="M1691" s="120"/>
      <c r="N1691" s="120"/>
      <c r="O1691" s="120"/>
      <c r="P1691" s="120"/>
      <c r="Q1691" s="120"/>
      <c r="R1691" s="120"/>
      <c r="S1691" s="120"/>
      <c r="T1691" s="120"/>
      <c r="U1691" s="120"/>
      <c r="V1691" s="120"/>
      <c r="W1691" s="120"/>
      <c r="X1691" s="120"/>
      <c r="Y1691" s="127"/>
      <c r="Z1691" s="127"/>
      <c r="AA1691" s="127"/>
      <c r="AB1691" s="127"/>
      <c r="AC1691" s="127"/>
      <c r="AD1691" s="127"/>
      <c r="AE1691" s="127"/>
      <c r="AF1691" s="127"/>
      <c r="AG1691" s="127"/>
      <c r="AH1691" s="127"/>
      <c r="AI1691" s="127"/>
      <c r="AJ1691" s="127"/>
      <c r="AK1691" s="127"/>
      <c r="AL1691" s="127"/>
      <c r="AM1691" s="127"/>
      <c r="AN1691" s="127"/>
      <c r="AO1691" s="127"/>
      <c r="AP1691" s="127"/>
      <c r="AR1691" s="113"/>
      <c r="AS1691" s="113"/>
      <c r="AT1691" s="113"/>
    </row>
    <row r="1692" spans="1:46" s="114" customFormat="1" x14ac:dyDescent="0.2">
      <c r="A1692" s="113"/>
      <c r="B1692" s="120"/>
      <c r="C1692" s="120"/>
      <c r="D1692" s="120"/>
      <c r="E1692" s="120"/>
      <c r="F1692" s="120"/>
      <c r="G1692" s="120"/>
      <c r="H1692" s="120"/>
      <c r="I1692" s="120"/>
      <c r="J1692" s="120"/>
      <c r="K1692" s="120"/>
      <c r="L1692" s="120"/>
      <c r="M1692" s="120"/>
      <c r="N1692" s="120"/>
      <c r="O1692" s="120"/>
      <c r="P1692" s="120"/>
      <c r="Q1692" s="120"/>
      <c r="R1692" s="120"/>
      <c r="S1692" s="120"/>
      <c r="T1692" s="120"/>
      <c r="U1692" s="120"/>
      <c r="V1692" s="120"/>
      <c r="W1692" s="120"/>
      <c r="X1692" s="120"/>
      <c r="Y1692" s="127"/>
      <c r="Z1692" s="127"/>
      <c r="AA1692" s="127"/>
      <c r="AB1692" s="127"/>
      <c r="AC1692" s="127"/>
      <c r="AD1692" s="127"/>
      <c r="AE1692" s="127"/>
      <c r="AF1692" s="127"/>
      <c r="AG1692" s="127"/>
      <c r="AH1692" s="127"/>
      <c r="AI1692" s="127"/>
      <c r="AJ1692" s="127"/>
      <c r="AK1692" s="127"/>
      <c r="AL1692" s="127"/>
      <c r="AM1692" s="127"/>
      <c r="AN1692" s="127"/>
      <c r="AO1692" s="127"/>
      <c r="AP1692" s="127"/>
      <c r="AR1692" s="113"/>
      <c r="AS1692" s="113"/>
      <c r="AT1692" s="113"/>
    </row>
    <row r="1693" spans="1:46" s="114" customFormat="1" x14ac:dyDescent="0.2">
      <c r="A1693" s="113"/>
      <c r="B1693" s="120"/>
      <c r="C1693" s="120"/>
      <c r="D1693" s="120"/>
      <c r="E1693" s="120"/>
      <c r="F1693" s="120"/>
      <c r="G1693" s="120"/>
      <c r="H1693" s="120"/>
      <c r="I1693" s="120"/>
      <c r="J1693" s="120"/>
      <c r="K1693" s="120"/>
      <c r="L1693" s="120"/>
      <c r="M1693" s="120"/>
      <c r="N1693" s="120"/>
      <c r="O1693" s="120"/>
      <c r="P1693" s="120"/>
      <c r="Q1693" s="120"/>
      <c r="R1693" s="120"/>
      <c r="S1693" s="120"/>
      <c r="T1693" s="120"/>
      <c r="U1693" s="120"/>
      <c r="V1693" s="120"/>
      <c r="W1693" s="120"/>
      <c r="X1693" s="120"/>
      <c r="Y1693" s="127"/>
      <c r="Z1693" s="127"/>
      <c r="AA1693" s="127"/>
      <c r="AB1693" s="127"/>
      <c r="AC1693" s="127"/>
      <c r="AD1693" s="127"/>
      <c r="AE1693" s="127"/>
      <c r="AF1693" s="127"/>
      <c r="AG1693" s="127"/>
      <c r="AH1693" s="127"/>
      <c r="AI1693" s="127"/>
      <c r="AJ1693" s="127"/>
      <c r="AK1693" s="127"/>
      <c r="AL1693" s="127"/>
      <c r="AM1693" s="127"/>
      <c r="AN1693" s="127"/>
      <c r="AO1693" s="127"/>
      <c r="AP1693" s="127"/>
      <c r="AR1693" s="113"/>
      <c r="AS1693" s="113"/>
      <c r="AT1693" s="113"/>
    </row>
    <row r="1694" spans="1:46" s="114" customFormat="1" x14ac:dyDescent="0.2">
      <c r="A1694" s="113"/>
      <c r="B1694" s="120"/>
      <c r="C1694" s="120"/>
      <c r="D1694" s="120"/>
      <c r="E1694" s="120"/>
      <c r="F1694" s="120"/>
      <c r="G1694" s="120"/>
      <c r="H1694" s="120"/>
      <c r="I1694" s="120"/>
      <c r="J1694" s="120"/>
      <c r="K1694" s="120"/>
      <c r="L1694" s="120"/>
      <c r="M1694" s="120"/>
      <c r="N1694" s="120"/>
      <c r="O1694" s="120"/>
      <c r="P1694" s="120"/>
      <c r="Q1694" s="120"/>
      <c r="R1694" s="120"/>
      <c r="S1694" s="120"/>
      <c r="T1694" s="120"/>
      <c r="U1694" s="120"/>
      <c r="V1694" s="120"/>
      <c r="W1694" s="120"/>
      <c r="X1694" s="120"/>
      <c r="Y1694" s="127"/>
      <c r="Z1694" s="127"/>
      <c r="AA1694" s="127"/>
      <c r="AB1694" s="127"/>
      <c r="AC1694" s="127"/>
      <c r="AD1694" s="127"/>
      <c r="AE1694" s="127"/>
      <c r="AF1694" s="127"/>
      <c r="AG1694" s="127"/>
      <c r="AH1694" s="127"/>
      <c r="AI1694" s="127"/>
      <c r="AJ1694" s="127"/>
      <c r="AK1694" s="127"/>
      <c r="AL1694" s="127"/>
      <c r="AM1694" s="127"/>
      <c r="AN1694" s="127"/>
      <c r="AO1694" s="127"/>
      <c r="AP1694" s="127"/>
      <c r="AR1694" s="113"/>
      <c r="AS1694" s="113"/>
      <c r="AT1694" s="113"/>
    </row>
    <row r="1695" spans="1:46" s="114" customFormat="1" x14ac:dyDescent="0.2">
      <c r="A1695" s="113"/>
      <c r="B1695" s="120"/>
      <c r="C1695" s="120"/>
      <c r="D1695" s="120"/>
      <c r="E1695" s="120"/>
      <c r="F1695" s="120"/>
      <c r="G1695" s="120"/>
      <c r="H1695" s="120"/>
      <c r="I1695" s="120"/>
      <c r="J1695" s="120"/>
      <c r="K1695" s="120"/>
      <c r="L1695" s="120"/>
      <c r="M1695" s="120"/>
      <c r="N1695" s="120"/>
      <c r="O1695" s="120"/>
      <c r="P1695" s="120"/>
      <c r="Q1695" s="120"/>
      <c r="R1695" s="120"/>
      <c r="S1695" s="120"/>
      <c r="T1695" s="120"/>
      <c r="U1695" s="120"/>
      <c r="V1695" s="120"/>
      <c r="W1695" s="120"/>
      <c r="X1695" s="120"/>
      <c r="Y1695" s="127"/>
      <c r="Z1695" s="127"/>
      <c r="AA1695" s="127"/>
      <c r="AB1695" s="127"/>
      <c r="AC1695" s="127"/>
      <c r="AD1695" s="127"/>
      <c r="AE1695" s="127"/>
      <c r="AF1695" s="127"/>
      <c r="AG1695" s="127"/>
      <c r="AH1695" s="127"/>
      <c r="AI1695" s="127"/>
      <c r="AJ1695" s="127"/>
      <c r="AK1695" s="127"/>
      <c r="AL1695" s="127"/>
      <c r="AM1695" s="127"/>
      <c r="AN1695" s="127"/>
      <c r="AO1695" s="127"/>
      <c r="AP1695" s="127"/>
      <c r="AR1695" s="113"/>
      <c r="AS1695" s="113"/>
      <c r="AT1695" s="113"/>
    </row>
    <row r="1696" spans="1:46" s="114" customFormat="1" x14ac:dyDescent="0.2">
      <c r="A1696" s="113"/>
      <c r="B1696" s="120"/>
      <c r="C1696" s="120"/>
      <c r="D1696" s="120"/>
      <c r="E1696" s="120"/>
      <c r="F1696" s="120"/>
      <c r="G1696" s="120"/>
      <c r="H1696" s="120"/>
      <c r="I1696" s="120"/>
      <c r="J1696" s="120"/>
      <c r="K1696" s="120"/>
      <c r="L1696" s="120"/>
      <c r="M1696" s="120"/>
      <c r="N1696" s="120"/>
      <c r="O1696" s="120"/>
      <c r="P1696" s="120"/>
      <c r="Q1696" s="120"/>
      <c r="R1696" s="120"/>
      <c r="S1696" s="120"/>
      <c r="T1696" s="120"/>
      <c r="U1696" s="120"/>
      <c r="V1696" s="120"/>
      <c r="W1696" s="120"/>
      <c r="X1696" s="120"/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  <c r="AR1696" s="113"/>
      <c r="AS1696" s="113"/>
      <c r="AT1696" s="113"/>
    </row>
    <row r="1697" spans="1:46" s="114" customFormat="1" x14ac:dyDescent="0.2">
      <c r="A1697" s="113"/>
      <c r="B1697" s="120"/>
      <c r="C1697" s="120"/>
      <c r="D1697" s="120"/>
      <c r="E1697" s="120"/>
      <c r="F1697" s="120"/>
      <c r="G1697" s="120"/>
      <c r="H1697" s="120"/>
      <c r="I1697" s="120"/>
      <c r="J1697" s="120"/>
      <c r="K1697" s="120"/>
      <c r="L1697" s="120"/>
      <c r="M1697" s="120"/>
      <c r="N1697" s="120"/>
      <c r="O1697" s="120"/>
      <c r="P1697" s="120"/>
      <c r="Q1697" s="120"/>
      <c r="R1697" s="120"/>
      <c r="S1697" s="120"/>
      <c r="T1697" s="120"/>
      <c r="U1697" s="120"/>
      <c r="V1697" s="120"/>
      <c r="W1697" s="120"/>
      <c r="X1697" s="120"/>
      <c r="Y1697" s="127"/>
      <c r="Z1697" s="127"/>
      <c r="AA1697" s="127"/>
      <c r="AB1697" s="127"/>
      <c r="AC1697" s="127"/>
      <c r="AD1697" s="127"/>
      <c r="AE1697" s="127"/>
      <c r="AF1697" s="127"/>
      <c r="AG1697" s="127"/>
      <c r="AH1697" s="127"/>
      <c r="AI1697" s="127"/>
      <c r="AJ1697" s="127"/>
      <c r="AK1697" s="127"/>
      <c r="AL1697" s="127"/>
      <c r="AM1697" s="127"/>
      <c r="AN1697" s="127"/>
      <c r="AO1697" s="127"/>
      <c r="AP1697" s="127"/>
      <c r="AR1697" s="113"/>
      <c r="AS1697" s="113"/>
      <c r="AT1697" s="113"/>
    </row>
    <row r="1698" spans="1:46" s="114" customFormat="1" x14ac:dyDescent="0.2">
      <c r="A1698" s="113"/>
      <c r="B1698" s="120"/>
      <c r="C1698" s="120"/>
      <c r="D1698" s="120"/>
      <c r="E1698" s="120"/>
      <c r="F1698" s="120"/>
      <c r="G1698" s="120"/>
      <c r="H1698" s="120"/>
      <c r="I1698" s="120"/>
      <c r="J1698" s="120"/>
      <c r="K1698" s="120"/>
      <c r="L1698" s="120"/>
      <c r="M1698" s="120"/>
      <c r="N1698" s="120"/>
      <c r="O1698" s="120"/>
      <c r="P1698" s="120"/>
      <c r="Q1698" s="120"/>
      <c r="R1698" s="120"/>
      <c r="S1698" s="120"/>
      <c r="T1698" s="120"/>
      <c r="U1698" s="120"/>
      <c r="V1698" s="120"/>
      <c r="W1698" s="120"/>
      <c r="X1698" s="120"/>
      <c r="Y1698" s="127"/>
      <c r="Z1698" s="127"/>
      <c r="AA1698" s="127"/>
      <c r="AB1698" s="127"/>
      <c r="AC1698" s="127"/>
      <c r="AD1698" s="127"/>
      <c r="AE1698" s="127"/>
      <c r="AF1698" s="127"/>
      <c r="AG1698" s="127"/>
      <c r="AH1698" s="127"/>
      <c r="AI1698" s="127"/>
      <c r="AJ1698" s="127"/>
      <c r="AK1698" s="127"/>
      <c r="AL1698" s="127"/>
      <c r="AM1698" s="127"/>
      <c r="AN1698" s="127"/>
      <c r="AO1698" s="127"/>
      <c r="AP1698" s="127"/>
      <c r="AR1698" s="113"/>
      <c r="AS1698" s="113"/>
      <c r="AT1698" s="113"/>
    </row>
    <row r="1699" spans="1:46" s="114" customFormat="1" x14ac:dyDescent="0.2">
      <c r="A1699" s="113"/>
      <c r="B1699" s="120"/>
      <c r="C1699" s="120"/>
      <c r="D1699" s="120"/>
      <c r="E1699" s="120"/>
      <c r="F1699" s="120"/>
      <c r="G1699" s="120"/>
      <c r="H1699" s="120"/>
      <c r="I1699" s="120"/>
      <c r="J1699" s="120"/>
      <c r="K1699" s="120"/>
      <c r="L1699" s="120"/>
      <c r="M1699" s="120"/>
      <c r="N1699" s="120"/>
      <c r="O1699" s="120"/>
      <c r="P1699" s="120"/>
      <c r="Q1699" s="120"/>
      <c r="R1699" s="120"/>
      <c r="S1699" s="120"/>
      <c r="T1699" s="120"/>
      <c r="U1699" s="120"/>
      <c r="V1699" s="120"/>
      <c r="W1699" s="120"/>
      <c r="X1699" s="120"/>
      <c r="Y1699" s="127"/>
      <c r="Z1699" s="127"/>
      <c r="AA1699" s="127"/>
      <c r="AB1699" s="127"/>
      <c r="AC1699" s="127"/>
      <c r="AD1699" s="127"/>
      <c r="AE1699" s="127"/>
      <c r="AF1699" s="127"/>
      <c r="AG1699" s="127"/>
      <c r="AH1699" s="127"/>
      <c r="AI1699" s="127"/>
      <c r="AJ1699" s="127"/>
      <c r="AK1699" s="127"/>
      <c r="AL1699" s="127"/>
      <c r="AM1699" s="127"/>
      <c r="AN1699" s="127"/>
      <c r="AO1699" s="127"/>
      <c r="AP1699" s="127"/>
      <c r="AR1699" s="113"/>
      <c r="AS1699" s="113"/>
      <c r="AT1699" s="113"/>
    </row>
    <row r="1700" spans="1:46" s="114" customFormat="1" x14ac:dyDescent="0.2">
      <c r="A1700" s="113"/>
      <c r="B1700" s="120"/>
      <c r="C1700" s="120"/>
      <c r="D1700" s="120"/>
      <c r="E1700" s="120"/>
      <c r="F1700" s="120"/>
      <c r="G1700" s="120"/>
      <c r="H1700" s="120"/>
      <c r="I1700" s="120"/>
      <c r="J1700" s="120"/>
      <c r="K1700" s="120"/>
      <c r="L1700" s="120"/>
      <c r="M1700" s="120"/>
      <c r="N1700" s="120"/>
      <c r="O1700" s="120"/>
      <c r="P1700" s="120"/>
      <c r="Q1700" s="120"/>
      <c r="R1700" s="120"/>
      <c r="S1700" s="120"/>
      <c r="T1700" s="120"/>
      <c r="U1700" s="120"/>
      <c r="V1700" s="120"/>
      <c r="W1700" s="120"/>
      <c r="X1700" s="120"/>
      <c r="Y1700" s="127"/>
      <c r="Z1700" s="127"/>
      <c r="AA1700" s="127"/>
      <c r="AB1700" s="127"/>
      <c r="AC1700" s="127"/>
      <c r="AD1700" s="127"/>
      <c r="AE1700" s="127"/>
      <c r="AF1700" s="127"/>
      <c r="AG1700" s="127"/>
      <c r="AH1700" s="127"/>
      <c r="AI1700" s="127"/>
      <c r="AJ1700" s="127"/>
      <c r="AK1700" s="127"/>
      <c r="AL1700" s="127"/>
      <c r="AM1700" s="127"/>
      <c r="AN1700" s="127"/>
      <c r="AO1700" s="127"/>
      <c r="AP1700" s="127"/>
      <c r="AR1700" s="113"/>
      <c r="AS1700" s="113"/>
      <c r="AT1700" s="113"/>
    </row>
    <row r="1701" spans="1:46" s="114" customFormat="1" x14ac:dyDescent="0.2">
      <c r="A1701" s="113"/>
      <c r="B1701" s="120"/>
      <c r="C1701" s="120"/>
      <c r="D1701" s="120"/>
      <c r="E1701" s="120"/>
      <c r="F1701" s="120"/>
      <c r="G1701" s="120"/>
      <c r="H1701" s="120"/>
      <c r="I1701" s="120"/>
      <c r="J1701" s="120"/>
      <c r="K1701" s="120"/>
      <c r="L1701" s="120"/>
      <c r="M1701" s="120"/>
      <c r="N1701" s="120"/>
      <c r="O1701" s="120"/>
      <c r="P1701" s="120"/>
      <c r="Q1701" s="120"/>
      <c r="R1701" s="120"/>
      <c r="S1701" s="120"/>
      <c r="T1701" s="120"/>
      <c r="U1701" s="120"/>
      <c r="V1701" s="120"/>
      <c r="W1701" s="120"/>
      <c r="X1701" s="120"/>
      <c r="Y1701" s="127"/>
      <c r="Z1701" s="127"/>
      <c r="AA1701" s="127"/>
      <c r="AB1701" s="127"/>
      <c r="AC1701" s="127"/>
      <c r="AD1701" s="127"/>
      <c r="AE1701" s="127"/>
      <c r="AF1701" s="127"/>
      <c r="AG1701" s="127"/>
      <c r="AH1701" s="127"/>
      <c r="AI1701" s="127"/>
      <c r="AJ1701" s="127"/>
      <c r="AK1701" s="127"/>
      <c r="AL1701" s="127"/>
      <c r="AM1701" s="127"/>
      <c r="AN1701" s="127"/>
      <c r="AO1701" s="127"/>
      <c r="AP1701" s="127"/>
      <c r="AR1701" s="113"/>
      <c r="AS1701" s="113"/>
      <c r="AT1701" s="113"/>
    </row>
    <row r="1702" spans="1:46" s="114" customFormat="1" x14ac:dyDescent="0.2">
      <c r="A1702" s="113"/>
      <c r="B1702" s="120"/>
      <c r="C1702" s="120"/>
      <c r="D1702" s="120"/>
      <c r="E1702" s="120"/>
      <c r="F1702" s="120"/>
      <c r="G1702" s="120"/>
      <c r="H1702" s="120"/>
      <c r="I1702" s="120"/>
      <c r="J1702" s="120"/>
      <c r="K1702" s="120"/>
      <c r="L1702" s="120"/>
      <c r="M1702" s="120"/>
      <c r="N1702" s="120"/>
      <c r="O1702" s="120"/>
      <c r="P1702" s="120"/>
      <c r="Q1702" s="120"/>
      <c r="R1702" s="120"/>
      <c r="S1702" s="120"/>
      <c r="T1702" s="120"/>
      <c r="U1702" s="120"/>
      <c r="V1702" s="120"/>
      <c r="W1702" s="120"/>
      <c r="X1702" s="120"/>
      <c r="Y1702" s="127"/>
      <c r="Z1702" s="127"/>
      <c r="AA1702" s="127"/>
      <c r="AB1702" s="127"/>
      <c r="AC1702" s="127"/>
      <c r="AD1702" s="127"/>
      <c r="AE1702" s="127"/>
      <c r="AF1702" s="127"/>
      <c r="AG1702" s="127"/>
      <c r="AH1702" s="127"/>
      <c r="AI1702" s="127"/>
      <c r="AJ1702" s="127"/>
      <c r="AK1702" s="127"/>
      <c r="AL1702" s="127"/>
      <c r="AM1702" s="127"/>
      <c r="AN1702" s="127"/>
      <c r="AO1702" s="127"/>
      <c r="AP1702" s="127"/>
      <c r="AR1702" s="113"/>
      <c r="AS1702" s="113"/>
      <c r="AT1702" s="113"/>
    </row>
    <row r="1703" spans="1:46" s="114" customFormat="1" x14ac:dyDescent="0.2">
      <c r="A1703" s="113"/>
      <c r="B1703" s="120"/>
      <c r="C1703" s="120"/>
      <c r="D1703" s="120"/>
      <c r="E1703" s="120"/>
      <c r="F1703" s="120"/>
      <c r="G1703" s="120"/>
      <c r="H1703" s="120"/>
      <c r="I1703" s="120"/>
      <c r="J1703" s="120"/>
      <c r="K1703" s="120"/>
      <c r="L1703" s="120"/>
      <c r="M1703" s="120"/>
      <c r="N1703" s="120"/>
      <c r="O1703" s="120"/>
      <c r="P1703" s="120"/>
      <c r="Q1703" s="120"/>
      <c r="R1703" s="120"/>
      <c r="S1703" s="120"/>
      <c r="T1703" s="120"/>
      <c r="U1703" s="120"/>
      <c r="V1703" s="120"/>
      <c r="W1703" s="120"/>
      <c r="X1703" s="120"/>
      <c r="Y1703" s="127"/>
      <c r="Z1703" s="127"/>
      <c r="AA1703" s="127"/>
      <c r="AB1703" s="127"/>
      <c r="AC1703" s="127"/>
      <c r="AD1703" s="127"/>
      <c r="AE1703" s="127"/>
      <c r="AF1703" s="127"/>
      <c r="AG1703" s="127"/>
      <c r="AH1703" s="127"/>
      <c r="AI1703" s="127"/>
      <c r="AJ1703" s="127"/>
      <c r="AK1703" s="127"/>
      <c r="AL1703" s="127"/>
      <c r="AM1703" s="127"/>
      <c r="AN1703" s="127"/>
      <c r="AO1703" s="127"/>
      <c r="AP1703" s="127"/>
      <c r="AR1703" s="113"/>
      <c r="AS1703" s="113"/>
      <c r="AT1703" s="113"/>
    </row>
    <row r="1704" spans="1:46" s="114" customFormat="1" x14ac:dyDescent="0.2">
      <c r="A1704" s="113"/>
      <c r="B1704" s="120"/>
      <c r="C1704" s="120"/>
      <c r="D1704" s="120"/>
      <c r="E1704" s="120"/>
      <c r="F1704" s="120"/>
      <c r="G1704" s="120"/>
      <c r="H1704" s="120"/>
      <c r="I1704" s="120"/>
      <c r="J1704" s="120"/>
      <c r="K1704" s="120"/>
      <c r="L1704" s="120"/>
      <c r="M1704" s="120"/>
      <c r="N1704" s="120"/>
      <c r="O1704" s="120"/>
      <c r="P1704" s="120"/>
      <c r="Q1704" s="120"/>
      <c r="R1704" s="120"/>
      <c r="S1704" s="120"/>
      <c r="T1704" s="120"/>
      <c r="U1704" s="120"/>
      <c r="V1704" s="120"/>
      <c r="W1704" s="120"/>
      <c r="X1704" s="120"/>
      <c r="Y1704" s="127"/>
      <c r="Z1704" s="127"/>
      <c r="AA1704" s="127"/>
      <c r="AB1704" s="127"/>
      <c r="AC1704" s="127"/>
      <c r="AD1704" s="127"/>
      <c r="AE1704" s="127"/>
      <c r="AF1704" s="127"/>
      <c r="AG1704" s="127"/>
      <c r="AH1704" s="127"/>
      <c r="AI1704" s="127"/>
      <c r="AJ1704" s="127"/>
      <c r="AK1704" s="127"/>
      <c r="AL1704" s="127"/>
      <c r="AM1704" s="127"/>
      <c r="AN1704" s="127"/>
      <c r="AO1704" s="127"/>
      <c r="AP1704" s="127"/>
      <c r="AR1704" s="113"/>
      <c r="AS1704" s="113"/>
      <c r="AT1704" s="113"/>
    </row>
    <row r="1705" spans="1:46" s="114" customFormat="1" x14ac:dyDescent="0.2">
      <c r="A1705" s="113"/>
      <c r="B1705" s="120"/>
      <c r="C1705" s="120"/>
      <c r="D1705" s="120"/>
      <c r="E1705" s="120"/>
      <c r="F1705" s="120"/>
      <c r="G1705" s="120"/>
      <c r="H1705" s="120"/>
      <c r="I1705" s="120"/>
      <c r="J1705" s="120"/>
      <c r="K1705" s="120"/>
      <c r="L1705" s="120"/>
      <c r="M1705" s="120"/>
      <c r="N1705" s="120"/>
      <c r="O1705" s="120"/>
      <c r="P1705" s="120"/>
      <c r="Q1705" s="120"/>
      <c r="R1705" s="120"/>
      <c r="S1705" s="120"/>
      <c r="T1705" s="120"/>
      <c r="U1705" s="120"/>
      <c r="V1705" s="120"/>
      <c r="W1705" s="120"/>
      <c r="X1705" s="120"/>
      <c r="Y1705" s="127"/>
      <c r="Z1705" s="127"/>
      <c r="AA1705" s="127"/>
      <c r="AB1705" s="127"/>
      <c r="AC1705" s="127"/>
      <c r="AD1705" s="127"/>
      <c r="AE1705" s="127"/>
      <c r="AF1705" s="127"/>
      <c r="AG1705" s="127"/>
      <c r="AH1705" s="127"/>
      <c r="AI1705" s="127"/>
      <c r="AJ1705" s="127"/>
      <c r="AK1705" s="127"/>
      <c r="AL1705" s="127"/>
      <c r="AM1705" s="127"/>
      <c r="AN1705" s="127"/>
      <c r="AO1705" s="127"/>
      <c r="AP1705" s="127"/>
      <c r="AR1705" s="113"/>
      <c r="AS1705" s="113"/>
      <c r="AT1705" s="113"/>
    </row>
    <row r="1706" spans="1:46" s="114" customFormat="1" x14ac:dyDescent="0.2">
      <c r="A1706" s="113"/>
      <c r="B1706" s="120"/>
      <c r="C1706" s="120"/>
      <c r="D1706" s="120"/>
      <c r="E1706" s="120"/>
      <c r="F1706" s="120"/>
      <c r="G1706" s="120"/>
      <c r="H1706" s="120"/>
      <c r="I1706" s="120"/>
      <c r="J1706" s="120"/>
      <c r="K1706" s="120"/>
      <c r="L1706" s="120"/>
      <c r="M1706" s="120"/>
      <c r="N1706" s="120"/>
      <c r="O1706" s="120"/>
      <c r="P1706" s="120"/>
      <c r="Q1706" s="120"/>
      <c r="R1706" s="120"/>
      <c r="S1706" s="120"/>
      <c r="T1706" s="120"/>
      <c r="U1706" s="120"/>
      <c r="V1706" s="120"/>
      <c r="W1706" s="120"/>
      <c r="X1706" s="120"/>
      <c r="Y1706" s="127"/>
      <c r="Z1706" s="127"/>
      <c r="AA1706" s="127"/>
      <c r="AB1706" s="127"/>
      <c r="AC1706" s="127"/>
      <c r="AD1706" s="127"/>
      <c r="AE1706" s="127"/>
      <c r="AF1706" s="127"/>
      <c r="AG1706" s="127"/>
      <c r="AH1706" s="127"/>
      <c r="AI1706" s="127"/>
      <c r="AJ1706" s="127"/>
      <c r="AK1706" s="127"/>
      <c r="AL1706" s="127"/>
      <c r="AM1706" s="127"/>
      <c r="AN1706" s="127"/>
      <c r="AO1706" s="127"/>
      <c r="AP1706" s="127"/>
      <c r="AR1706" s="113"/>
      <c r="AS1706" s="113"/>
      <c r="AT1706" s="113"/>
    </row>
    <row r="1707" spans="1:46" s="114" customFormat="1" x14ac:dyDescent="0.2">
      <c r="A1707" s="113"/>
      <c r="B1707" s="120"/>
      <c r="C1707" s="120"/>
      <c r="D1707" s="120"/>
      <c r="E1707" s="120"/>
      <c r="F1707" s="120"/>
      <c r="G1707" s="120"/>
      <c r="H1707" s="120"/>
      <c r="I1707" s="120"/>
      <c r="J1707" s="120"/>
      <c r="K1707" s="120"/>
      <c r="L1707" s="120"/>
      <c r="M1707" s="120"/>
      <c r="N1707" s="120"/>
      <c r="O1707" s="120"/>
      <c r="P1707" s="120"/>
      <c r="Q1707" s="120"/>
      <c r="R1707" s="120"/>
      <c r="S1707" s="120"/>
      <c r="T1707" s="120"/>
      <c r="U1707" s="120"/>
      <c r="V1707" s="120"/>
      <c r="W1707" s="120"/>
      <c r="X1707" s="120"/>
      <c r="Y1707" s="127"/>
      <c r="Z1707" s="127"/>
      <c r="AA1707" s="127"/>
      <c r="AB1707" s="127"/>
      <c r="AC1707" s="127"/>
      <c r="AD1707" s="127"/>
      <c r="AE1707" s="127"/>
      <c r="AF1707" s="127"/>
      <c r="AG1707" s="127"/>
      <c r="AH1707" s="127"/>
      <c r="AI1707" s="127"/>
      <c r="AJ1707" s="127"/>
      <c r="AK1707" s="127"/>
      <c r="AL1707" s="127"/>
      <c r="AM1707" s="127"/>
      <c r="AN1707" s="127"/>
      <c r="AO1707" s="127"/>
      <c r="AP1707" s="127"/>
      <c r="AR1707" s="113"/>
      <c r="AS1707" s="113"/>
      <c r="AT1707" s="113"/>
    </row>
    <row r="1708" spans="1:46" s="114" customFormat="1" x14ac:dyDescent="0.2">
      <c r="A1708" s="113"/>
      <c r="B1708" s="120"/>
      <c r="C1708" s="120"/>
      <c r="D1708" s="120"/>
      <c r="E1708" s="120"/>
      <c r="F1708" s="120"/>
      <c r="G1708" s="120"/>
      <c r="H1708" s="120"/>
      <c r="I1708" s="120"/>
      <c r="J1708" s="120"/>
      <c r="K1708" s="120"/>
      <c r="L1708" s="120"/>
      <c r="M1708" s="120"/>
      <c r="N1708" s="120"/>
      <c r="O1708" s="120"/>
      <c r="P1708" s="120"/>
      <c r="Q1708" s="120"/>
      <c r="R1708" s="120"/>
      <c r="S1708" s="120"/>
      <c r="T1708" s="120"/>
      <c r="U1708" s="120"/>
      <c r="V1708" s="120"/>
      <c r="W1708" s="120"/>
      <c r="X1708" s="120"/>
      <c r="Y1708" s="127"/>
      <c r="Z1708" s="127"/>
      <c r="AA1708" s="127"/>
      <c r="AB1708" s="127"/>
      <c r="AC1708" s="127"/>
      <c r="AD1708" s="127"/>
      <c r="AE1708" s="127"/>
      <c r="AF1708" s="127"/>
      <c r="AG1708" s="127"/>
      <c r="AH1708" s="127"/>
      <c r="AI1708" s="127"/>
      <c r="AJ1708" s="127"/>
      <c r="AK1708" s="127"/>
      <c r="AL1708" s="127"/>
      <c r="AM1708" s="127"/>
      <c r="AN1708" s="127"/>
      <c r="AO1708" s="127"/>
      <c r="AP1708" s="127"/>
      <c r="AR1708" s="113"/>
      <c r="AS1708" s="113"/>
      <c r="AT1708" s="113"/>
    </row>
    <row r="1709" spans="1:46" s="114" customFormat="1" x14ac:dyDescent="0.2">
      <c r="A1709" s="113"/>
      <c r="B1709" s="120"/>
      <c r="C1709" s="120"/>
      <c r="D1709" s="120"/>
      <c r="E1709" s="120"/>
      <c r="F1709" s="120"/>
      <c r="G1709" s="120"/>
      <c r="H1709" s="120"/>
      <c r="I1709" s="120"/>
      <c r="J1709" s="120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  <c r="Y1709" s="127"/>
      <c r="Z1709" s="127"/>
      <c r="AA1709" s="127"/>
      <c r="AB1709" s="127"/>
      <c r="AC1709" s="127"/>
      <c r="AD1709" s="127"/>
      <c r="AE1709" s="127"/>
      <c r="AF1709" s="127"/>
      <c r="AG1709" s="127"/>
      <c r="AH1709" s="127"/>
      <c r="AI1709" s="127"/>
      <c r="AJ1709" s="127"/>
      <c r="AK1709" s="127"/>
      <c r="AL1709" s="127"/>
      <c r="AM1709" s="127"/>
      <c r="AN1709" s="127"/>
      <c r="AO1709" s="127"/>
      <c r="AP1709" s="127"/>
      <c r="AR1709" s="113"/>
      <c r="AS1709" s="113"/>
      <c r="AT1709" s="113"/>
    </row>
    <row r="1710" spans="1:46" s="114" customFormat="1" x14ac:dyDescent="0.2">
      <c r="A1710" s="113"/>
      <c r="B1710" s="120"/>
      <c r="C1710" s="120"/>
      <c r="D1710" s="120"/>
      <c r="E1710" s="120"/>
      <c r="F1710" s="120"/>
      <c r="G1710" s="120"/>
      <c r="H1710" s="120"/>
      <c r="I1710" s="120"/>
      <c r="J1710" s="120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  <c r="Y1710" s="127"/>
      <c r="Z1710" s="127"/>
      <c r="AA1710" s="127"/>
      <c r="AB1710" s="127"/>
      <c r="AC1710" s="127"/>
      <c r="AD1710" s="127"/>
      <c r="AE1710" s="127"/>
      <c r="AF1710" s="127"/>
      <c r="AG1710" s="127"/>
      <c r="AH1710" s="127"/>
      <c r="AI1710" s="127"/>
      <c r="AJ1710" s="127"/>
      <c r="AK1710" s="127"/>
      <c r="AL1710" s="127"/>
      <c r="AM1710" s="127"/>
      <c r="AN1710" s="127"/>
      <c r="AO1710" s="127"/>
      <c r="AP1710" s="127"/>
      <c r="AR1710" s="113"/>
      <c r="AS1710" s="113"/>
      <c r="AT1710" s="113"/>
    </row>
    <row r="1711" spans="1:46" s="114" customFormat="1" x14ac:dyDescent="0.2">
      <c r="A1711" s="113"/>
      <c r="B1711" s="120"/>
      <c r="C1711" s="120"/>
      <c r="D1711" s="120"/>
      <c r="E1711" s="120"/>
      <c r="F1711" s="120"/>
      <c r="G1711" s="120"/>
      <c r="H1711" s="120"/>
      <c r="I1711" s="120"/>
      <c r="J1711" s="120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  <c r="Y1711" s="127"/>
      <c r="Z1711" s="127"/>
      <c r="AA1711" s="127"/>
      <c r="AB1711" s="127"/>
      <c r="AC1711" s="127"/>
      <c r="AD1711" s="127"/>
      <c r="AE1711" s="127"/>
      <c r="AF1711" s="127"/>
      <c r="AG1711" s="127"/>
      <c r="AH1711" s="127"/>
      <c r="AI1711" s="127"/>
      <c r="AJ1711" s="127"/>
      <c r="AK1711" s="127"/>
      <c r="AL1711" s="127"/>
      <c r="AM1711" s="127"/>
      <c r="AN1711" s="127"/>
      <c r="AO1711" s="127"/>
      <c r="AP1711" s="127"/>
      <c r="AR1711" s="113"/>
      <c r="AS1711" s="113"/>
      <c r="AT1711" s="113"/>
    </row>
    <row r="1712" spans="1:46" s="114" customFormat="1" x14ac:dyDescent="0.2">
      <c r="A1712" s="113"/>
      <c r="B1712" s="120"/>
      <c r="C1712" s="120"/>
      <c r="D1712" s="120"/>
      <c r="E1712" s="120"/>
      <c r="F1712" s="120"/>
      <c r="G1712" s="120"/>
      <c r="H1712" s="120"/>
      <c r="I1712" s="120"/>
      <c r="J1712" s="120"/>
      <c r="K1712" s="120"/>
      <c r="L1712" s="120"/>
      <c r="M1712" s="120"/>
      <c r="N1712" s="120"/>
      <c r="O1712" s="120"/>
      <c r="P1712" s="120"/>
      <c r="Q1712" s="120"/>
      <c r="R1712" s="120"/>
      <c r="S1712" s="120"/>
      <c r="T1712" s="120"/>
      <c r="U1712" s="120"/>
      <c r="V1712" s="120"/>
      <c r="W1712" s="120"/>
      <c r="X1712" s="120"/>
      <c r="Y1712" s="127"/>
      <c r="Z1712" s="127"/>
      <c r="AA1712" s="127"/>
      <c r="AB1712" s="127"/>
      <c r="AC1712" s="127"/>
      <c r="AD1712" s="127"/>
      <c r="AE1712" s="127"/>
      <c r="AF1712" s="127"/>
      <c r="AG1712" s="127"/>
      <c r="AH1712" s="127"/>
      <c r="AI1712" s="127"/>
      <c r="AJ1712" s="127"/>
      <c r="AK1712" s="127"/>
      <c r="AL1712" s="127"/>
      <c r="AM1712" s="127"/>
      <c r="AN1712" s="127"/>
      <c r="AO1712" s="127"/>
      <c r="AP1712" s="127"/>
      <c r="AR1712" s="113"/>
      <c r="AS1712" s="113"/>
      <c r="AT1712" s="113"/>
    </row>
    <row r="1713" spans="1:46" s="114" customFormat="1" x14ac:dyDescent="0.2">
      <c r="A1713" s="113"/>
      <c r="B1713" s="120"/>
      <c r="C1713" s="120"/>
      <c r="D1713" s="120"/>
      <c r="E1713" s="120"/>
      <c r="F1713" s="120"/>
      <c r="G1713" s="120"/>
      <c r="H1713" s="120"/>
      <c r="I1713" s="120"/>
      <c r="J1713" s="120"/>
      <c r="K1713" s="120"/>
      <c r="L1713" s="120"/>
      <c r="M1713" s="120"/>
      <c r="N1713" s="120"/>
      <c r="O1713" s="120"/>
      <c r="P1713" s="120"/>
      <c r="Q1713" s="120"/>
      <c r="R1713" s="120"/>
      <c r="S1713" s="120"/>
      <c r="T1713" s="120"/>
      <c r="U1713" s="120"/>
      <c r="V1713" s="120"/>
      <c r="W1713" s="120"/>
      <c r="X1713" s="120"/>
      <c r="Y1713" s="127"/>
      <c r="Z1713" s="127"/>
      <c r="AA1713" s="127"/>
      <c r="AB1713" s="127"/>
      <c r="AC1713" s="127"/>
      <c r="AD1713" s="127"/>
      <c r="AE1713" s="127"/>
      <c r="AF1713" s="127"/>
      <c r="AG1713" s="127"/>
      <c r="AH1713" s="127"/>
      <c r="AI1713" s="127"/>
      <c r="AJ1713" s="127"/>
      <c r="AK1713" s="127"/>
      <c r="AL1713" s="127"/>
      <c r="AM1713" s="127"/>
      <c r="AN1713" s="127"/>
      <c r="AO1713" s="127"/>
      <c r="AP1713" s="127"/>
      <c r="AR1713" s="113"/>
      <c r="AS1713" s="113"/>
      <c r="AT1713" s="113"/>
    </row>
    <row r="1714" spans="1:46" s="114" customFormat="1" x14ac:dyDescent="0.2">
      <c r="A1714" s="113"/>
      <c r="B1714" s="120"/>
      <c r="C1714" s="120"/>
      <c r="D1714" s="120"/>
      <c r="E1714" s="120"/>
      <c r="F1714" s="120"/>
      <c r="G1714" s="120"/>
      <c r="H1714" s="120"/>
      <c r="I1714" s="120"/>
      <c r="J1714" s="120"/>
      <c r="K1714" s="120"/>
      <c r="L1714" s="120"/>
      <c r="M1714" s="120"/>
      <c r="N1714" s="120"/>
      <c r="O1714" s="120"/>
      <c r="P1714" s="120"/>
      <c r="Q1714" s="120"/>
      <c r="R1714" s="120"/>
      <c r="S1714" s="120"/>
      <c r="T1714" s="120"/>
      <c r="U1714" s="120"/>
      <c r="V1714" s="120"/>
      <c r="W1714" s="120"/>
      <c r="X1714" s="120"/>
      <c r="Y1714" s="127"/>
      <c r="Z1714" s="127"/>
      <c r="AA1714" s="127"/>
      <c r="AB1714" s="127"/>
      <c r="AC1714" s="127"/>
      <c r="AD1714" s="127"/>
      <c r="AE1714" s="127"/>
      <c r="AF1714" s="127"/>
      <c r="AG1714" s="127"/>
      <c r="AH1714" s="127"/>
      <c r="AI1714" s="127"/>
      <c r="AJ1714" s="127"/>
      <c r="AK1714" s="127"/>
      <c r="AL1714" s="127"/>
      <c r="AM1714" s="127"/>
      <c r="AN1714" s="127"/>
      <c r="AO1714" s="127"/>
      <c r="AP1714" s="127"/>
      <c r="AR1714" s="113"/>
      <c r="AS1714" s="113"/>
      <c r="AT1714" s="113"/>
    </row>
    <row r="1715" spans="1:46" s="114" customFormat="1" x14ac:dyDescent="0.2">
      <c r="A1715" s="113"/>
      <c r="B1715" s="120"/>
      <c r="C1715" s="120"/>
      <c r="D1715" s="120"/>
      <c r="E1715" s="120"/>
      <c r="F1715" s="120"/>
      <c r="G1715" s="120"/>
      <c r="H1715" s="120"/>
      <c r="I1715" s="120"/>
      <c r="J1715" s="120"/>
      <c r="K1715" s="120"/>
      <c r="L1715" s="120"/>
      <c r="M1715" s="120"/>
      <c r="N1715" s="120"/>
      <c r="O1715" s="120"/>
      <c r="P1715" s="120"/>
      <c r="Q1715" s="120"/>
      <c r="R1715" s="120"/>
      <c r="S1715" s="120"/>
      <c r="T1715" s="120"/>
      <c r="U1715" s="120"/>
      <c r="V1715" s="120"/>
      <c r="W1715" s="120"/>
      <c r="X1715" s="120"/>
      <c r="Y1715" s="127"/>
      <c r="Z1715" s="127"/>
      <c r="AA1715" s="127"/>
      <c r="AB1715" s="127"/>
      <c r="AC1715" s="127"/>
      <c r="AD1715" s="127"/>
      <c r="AE1715" s="127"/>
      <c r="AF1715" s="127"/>
      <c r="AG1715" s="127"/>
      <c r="AH1715" s="127"/>
      <c r="AI1715" s="127"/>
      <c r="AJ1715" s="127"/>
      <c r="AK1715" s="127"/>
      <c r="AL1715" s="127"/>
      <c r="AM1715" s="127"/>
      <c r="AN1715" s="127"/>
      <c r="AO1715" s="127"/>
      <c r="AP1715" s="127"/>
      <c r="AR1715" s="113"/>
      <c r="AS1715" s="113"/>
      <c r="AT1715" s="113"/>
    </row>
    <row r="1716" spans="1:46" s="114" customFormat="1" x14ac:dyDescent="0.2">
      <c r="A1716" s="113"/>
      <c r="B1716" s="120"/>
      <c r="C1716" s="120"/>
      <c r="D1716" s="120"/>
      <c r="E1716" s="120"/>
      <c r="F1716" s="120"/>
      <c r="G1716" s="120"/>
      <c r="H1716" s="120"/>
      <c r="I1716" s="120"/>
      <c r="J1716" s="120"/>
      <c r="K1716" s="120"/>
      <c r="L1716" s="120"/>
      <c r="M1716" s="120"/>
      <c r="N1716" s="120"/>
      <c r="O1716" s="120"/>
      <c r="P1716" s="120"/>
      <c r="Q1716" s="120"/>
      <c r="R1716" s="120"/>
      <c r="S1716" s="120"/>
      <c r="T1716" s="120"/>
      <c r="U1716" s="120"/>
      <c r="V1716" s="120"/>
      <c r="W1716" s="120"/>
      <c r="X1716" s="120"/>
      <c r="Y1716" s="127"/>
      <c r="Z1716" s="127"/>
      <c r="AA1716" s="127"/>
      <c r="AB1716" s="127"/>
      <c r="AC1716" s="127"/>
      <c r="AD1716" s="127"/>
      <c r="AE1716" s="127"/>
      <c r="AF1716" s="127"/>
      <c r="AG1716" s="127"/>
      <c r="AH1716" s="127"/>
      <c r="AI1716" s="127"/>
      <c r="AJ1716" s="127"/>
      <c r="AK1716" s="127"/>
      <c r="AL1716" s="127"/>
      <c r="AM1716" s="127"/>
      <c r="AN1716" s="127"/>
      <c r="AO1716" s="127"/>
      <c r="AP1716" s="127"/>
      <c r="AR1716" s="113"/>
      <c r="AS1716" s="113"/>
      <c r="AT1716" s="113"/>
    </row>
    <row r="1717" spans="1:46" s="114" customFormat="1" x14ac:dyDescent="0.2">
      <c r="A1717" s="113"/>
      <c r="B1717" s="120"/>
      <c r="C1717" s="120"/>
      <c r="D1717" s="120"/>
      <c r="E1717" s="120"/>
      <c r="F1717" s="120"/>
      <c r="G1717" s="120"/>
      <c r="H1717" s="120"/>
      <c r="I1717" s="120"/>
      <c r="J1717" s="120"/>
      <c r="K1717" s="120"/>
      <c r="L1717" s="120"/>
      <c r="M1717" s="120"/>
      <c r="N1717" s="120"/>
      <c r="O1717" s="120"/>
      <c r="P1717" s="120"/>
      <c r="Q1717" s="120"/>
      <c r="R1717" s="120"/>
      <c r="S1717" s="120"/>
      <c r="T1717" s="120"/>
      <c r="U1717" s="120"/>
      <c r="V1717" s="120"/>
      <c r="W1717" s="120"/>
      <c r="X1717" s="120"/>
      <c r="Y1717" s="127"/>
      <c r="Z1717" s="127"/>
      <c r="AA1717" s="127"/>
      <c r="AB1717" s="127"/>
      <c r="AC1717" s="127"/>
      <c r="AD1717" s="127"/>
      <c r="AE1717" s="127"/>
      <c r="AF1717" s="127"/>
      <c r="AG1717" s="127"/>
      <c r="AH1717" s="127"/>
      <c r="AI1717" s="127"/>
      <c r="AJ1717" s="127"/>
      <c r="AK1717" s="127"/>
      <c r="AL1717" s="127"/>
      <c r="AM1717" s="127"/>
      <c r="AN1717" s="127"/>
      <c r="AO1717" s="127"/>
      <c r="AP1717" s="127"/>
      <c r="AR1717" s="113"/>
      <c r="AS1717" s="113"/>
      <c r="AT1717" s="113"/>
    </row>
    <row r="1718" spans="1:46" s="114" customFormat="1" x14ac:dyDescent="0.2">
      <c r="A1718" s="113"/>
      <c r="B1718" s="120"/>
      <c r="C1718" s="120"/>
      <c r="D1718" s="120"/>
      <c r="E1718" s="120"/>
      <c r="F1718" s="120"/>
      <c r="G1718" s="120"/>
      <c r="H1718" s="120"/>
      <c r="I1718" s="120"/>
      <c r="J1718" s="120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  <c r="Y1718" s="127"/>
      <c r="Z1718" s="127"/>
      <c r="AA1718" s="127"/>
      <c r="AB1718" s="127"/>
      <c r="AC1718" s="127"/>
      <c r="AD1718" s="127"/>
      <c r="AE1718" s="127"/>
      <c r="AF1718" s="127"/>
      <c r="AG1718" s="127"/>
      <c r="AH1718" s="127"/>
      <c r="AI1718" s="127"/>
      <c r="AJ1718" s="127"/>
      <c r="AK1718" s="127"/>
      <c r="AL1718" s="127"/>
      <c r="AM1718" s="127"/>
      <c r="AN1718" s="127"/>
      <c r="AO1718" s="127"/>
      <c r="AP1718" s="127"/>
      <c r="AR1718" s="113"/>
      <c r="AS1718" s="113"/>
      <c r="AT1718" s="113"/>
    </row>
    <row r="1719" spans="1:46" s="114" customFormat="1" x14ac:dyDescent="0.2">
      <c r="A1719" s="113"/>
      <c r="B1719" s="120"/>
      <c r="C1719" s="120"/>
      <c r="D1719" s="120"/>
      <c r="E1719" s="120"/>
      <c r="F1719" s="120"/>
      <c r="G1719" s="120"/>
      <c r="H1719" s="120"/>
      <c r="I1719" s="120"/>
      <c r="J1719" s="120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  <c r="Y1719" s="127"/>
      <c r="Z1719" s="127"/>
      <c r="AA1719" s="127"/>
      <c r="AB1719" s="127"/>
      <c r="AC1719" s="127"/>
      <c r="AD1719" s="127"/>
      <c r="AE1719" s="127"/>
      <c r="AF1719" s="127"/>
      <c r="AG1719" s="127"/>
      <c r="AH1719" s="127"/>
      <c r="AI1719" s="127"/>
      <c r="AJ1719" s="127"/>
      <c r="AK1719" s="127"/>
      <c r="AL1719" s="127"/>
      <c r="AM1719" s="127"/>
      <c r="AN1719" s="127"/>
      <c r="AO1719" s="127"/>
      <c r="AP1719" s="127"/>
      <c r="AR1719" s="113"/>
      <c r="AS1719" s="113"/>
      <c r="AT1719" s="113"/>
    </row>
    <row r="1720" spans="1:46" s="114" customFormat="1" x14ac:dyDescent="0.2">
      <c r="A1720" s="113"/>
      <c r="B1720" s="120"/>
      <c r="C1720" s="120"/>
      <c r="D1720" s="120"/>
      <c r="E1720" s="120"/>
      <c r="F1720" s="120"/>
      <c r="G1720" s="120"/>
      <c r="H1720" s="120"/>
      <c r="I1720" s="120"/>
      <c r="J1720" s="120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  <c r="Y1720" s="127"/>
      <c r="Z1720" s="127"/>
      <c r="AA1720" s="127"/>
      <c r="AB1720" s="127"/>
      <c r="AC1720" s="127"/>
      <c r="AD1720" s="127"/>
      <c r="AE1720" s="127"/>
      <c r="AF1720" s="127"/>
      <c r="AG1720" s="127"/>
      <c r="AH1720" s="127"/>
      <c r="AI1720" s="127"/>
      <c r="AJ1720" s="127"/>
      <c r="AK1720" s="127"/>
      <c r="AL1720" s="127"/>
      <c r="AM1720" s="127"/>
      <c r="AN1720" s="127"/>
      <c r="AO1720" s="127"/>
      <c r="AP1720" s="127"/>
      <c r="AR1720" s="113"/>
      <c r="AS1720" s="113"/>
      <c r="AT1720" s="113"/>
    </row>
    <row r="1721" spans="1:46" s="114" customFormat="1" x14ac:dyDescent="0.2">
      <c r="A1721" s="113"/>
      <c r="B1721" s="120"/>
      <c r="C1721" s="120"/>
      <c r="D1721" s="120"/>
      <c r="E1721" s="120"/>
      <c r="F1721" s="120"/>
      <c r="G1721" s="120"/>
      <c r="H1721" s="120"/>
      <c r="I1721" s="120"/>
      <c r="J1721" s="120"/>
      <c r="K1721" s="120"/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  <c r="Y1721" s="127"/>
      <c r="Z1721" s="127"/>
      <c r="AA1721" s="127"/>
      <c r="AB1721" s="127"/>
      <c r="AC1721" s="127"/>
      <c r="AD1721" s="127"/>
      <c r="AE1721" s="127"/>
      <c r="AF1721" s="127"/>
      <c r="AG1721" s="127"/>
      <c r="AH1721" s="127"/>
      <c r="AI1721" s="127"/>
      <c r="AJ1721" s="127"/>
      <c r="AK1721" s="127"/>
      <c r="AL1721" s="127"/>
      <c r="AM1721" s="127"/>
      <c r="AN1721" s="127"/>
      <c r="AO1721" s="127"/>
      <c r="AP1721" s="127"/>
      <c r="AR1721" s="113"/>
      <c r="AS1721" s="113"/>
      <c r="AT1721" s="113"/>
    </row>
    <row r="1722" spans="1:46" s="114" customFormat="1" x14ac:dyDescent="0.2">
      <c r="A1722" s="113"/>
      <c r="B1722" s="120"/>
      <c r="C1722" s="120"/>
      <c r="D1722" s="120"/>
      <c r="E1722" s="120"/>
      <c r="F1722" s="120"/>
      <c r="G1722" s="120"/>
      <c r="H1722" s="120"/>
      <c r="I1722" s="120"/>
      <c r="J1722" s="120"/>
      <c r="K1722" s="120"/>
      <c r="L1722" s="120"/>
      <c r="M1722" s="120"/>
      <c r="N1722" s="120"/>
      <c r="O1722" s="120"/>
      <c r="P1722" s="120"/>
      <c r="Q1722" s="120"/>
      <c r="R1722" s="120"/>
      <c r="S1722" s="120"/>
      <c r="T1722" s="120"/>
      <c r="U1722" s="120"/>
      <c r="V1722" s="120"/>
      <c r="W1722" s="120"/>
      <c r="X1722" s="120"/>
      <c r="Y1722" s="127"/>
      <c r="Z1722" s="127"/>
      <c r="AA1722" s="127"/>
      <c r="AB1722" s="127"/>
      <c r="AC1722" s="127"/>
      <c r="AD1722" s="127"/>
      <c r="AE1722" s="127"/>
      <c r="AF1722" s="127"/>
      <c r="AG1722" s="127"/>
      <c r="AH1722" s="127"/>
      <c r="AI1722" s="127"/>
      <c r="AJ1722" s="127"/>
      <c r="AK1722" s="127"/>
      <c r="AL1722" s="127"/>
      <c r="AM1722" s="127"/>
      <c r="AN1722" s="127"/>
      <c r="AO1722" s="127"/>
      <c r="AP1722" s="127"/>
      <c r="AR1722" s="113"/>
      <c r="AS1722" s="113"/>
      <c r="AT1722" s="113"/>
    </row>
    <row r="1723" spans="1:46" s="114" customFormat="1" x14ac:dyDescent="0.2">
      <c r="A1723" s="113"/>
      <c r="B1723" s="120"/>
      <c r="C1723" s="120"/>
      <c r="D1723" s="120"/>
      <c r="E1723" s="120"/>
      <c r="F1723" s="120"/>
      <c r="G1723" s="120"/>
      <c r="H1723" s="120"/>
      <c r="I1723" s="120"/>
      <c r="J1723" s="120"/>
      <c r="K1723" s="120"/>
      <c r="L1723" s="120"/>
      <c r="M1723" s="120"/>
      <c r="N1723" s="120"/>
      <c r="O1723" s="120"/>
      <c r="P1723" s="120"/>
      <c r="Q1723" s="120"/>
      <c r="R1723" s="120"/>
      <c r="S1723" s="120"/>
      <c r="T1723" s="120"/>
      <c r="U1723" s="120"/>
      <c r="V1723" s="120"/>
      <c r="W1723" s="120"/>
      <c r="X1723" s="120"/>
      <c r="Y1723" s="127"/>
      <c r="Z1723" s="127"/>
      <c r="AA1723" s="127"/>
      <c r="AB1723" s="127"/>
      <c r="AC1723" s="127"/>
      <c r="AD1723" s="127"/>
      <c r="AE1723" s="127"/>
      <c r="AF1723" s="127"/>
      <c r="AG1723" s="127"/>
      <c r="AH1723" s="127"/>
      <c r="AI1723" s="127"/>
      <c r="AJ1723" s="127"/>
      <c r="AK1723" s="127"/>
      <c r="AL1723" s="127"/>
      <c r="AM1723" s="127"/>
      <c r="AN1723" s="127"/>
      <c r="AO1723" s="127"/>
      <c r="AP1723" s="127"/>
      <c r="AR1723" s="113"/>
      <c r="AS1723" s="113"/>
      <c r="AT1723" s="113"/>
    </row>
    <row r="1724" spans="1:46" s="114" customFormat="1" x14ac:dyDescent="0.2">
      <c r="A1724" s="113"/>
      <c r="B1724" s="120"/>
      <c r="C1724" s="120"/>
      <c r="D1724" s="120"/>
      <c r="E1724" s="120"/>
      <c r="F1724" s="120"/>
      <c r="G1724" s="120"/>
      <c r="H1724" s="120"/>
      <c r="I1724" s="120"/>
      <c r="J1724" s="120"/>
      <c r="K1724" s="120"/>
      <c r="L1724" s="120"/>
      <c r="M1724" s="120"/>
      <c r="N1724" s="120"/>
      <c r="O1724" s="120"/>
      <c r="P1724" s="120"/>
      <c r="Q1724" s="120"/>
      <c r="R1724" s="120"/>
      <c r="S1724" s="120"/>
      <c r="T1724" s="120"/>
      <c r="U1724" s="120"/>
      <c r="V1724" s="120"/>
      <c r="W1724" s="120"/>
      <c r="X1724" s="120"/>
      <c r="Y1724" s="127"/>
      <c r="Z1724" s="127"/>
      <c r="AA1724" s="127"/>
      <c r="AB1724" s="127"/>
      <c r="AC1724" s="127"/>
      <c r="AD1724" s="127"/>
      <c r="AE1724" s="127"/>
      <c r="AF1724" s="127"/>
      <c r="AG1724" s="127"/>
      <c r="AH1724" s="127"/>
      <c r="AI1724" s="127"/>
      <c r="AJ1724" s="127"/>
      <c r="AK1724" s="127"/>
      <c r="AL1724" s="127"/>
      <c r="AM1724" s="127"/>
      <c r="AN1724" s="127"/>
      <c r="AO1724" s="127"/>
      <c r="AP1724" s="127"/>
      <c r="AR1724" s="113"/>
      <c r="AS1724" s="113"/>
      <c r="AT1724" s="113"/>
    </row>
    <row r="1725" spans="1:46" s="114" customFormat="1" x14ac:dyDescent="0.2">
      <c r="A1725" s="113"/>
      <c r="B1725" s="120"/>
      <c r="C1725" s="120"/>
      <c r="D1725" s="120"/>
      <c r="E1725" s="120"/>
      <c r="F1725" s="120"/>
      <c r="G1725" s="120"/>
      <c r="H1725" s="120"/>
      <c r="I1725" s="120"/>
      <c r="J1725" s="120"/>
      <c r="K1725" s="120"/>
      <c r="L1725" s="120"/>
      <c r="M1725" s="120"/>
      <c r="N1725" s="120"/>
      <c r="O1725" s="120"/>
      <c r="P1725" s="120"/>
      <c r="Q1725" s="120"/>
      <c r="R1725" s="120"/>
      <c r="S1725" s="120"/>
      <c r="T1725" s="120"/>
      <c r="U1725" s="120"/>
      <c r="V1725" s="120"/>
      <c r="W1725" s="120"/>
      <c r="X1725" s="120"/>
      <c r="Y1725" s="127"/>
      <c r="Z1725" s="127"/>
      <c r="AA1725" s="127"/>
      <c r="AB1725" s="127"/>
      <c r="AC1725" s="127"/>
      <c r="AD1725" s="127"/>
      <c r="AE1725" s="127"/>
      <c r="AF1725" s="127"/>
      <c r="AG1725" s="127"/>
      <c r="AH1725" s="127"/>
      <c r="AI1725" s="127"/>
      <c r="AJ1725" s="127"/>
      <c r="AK1725" s="127"/>
      <c r="AL1725" s="127"/>
      <c r="AM1725" s="127"/>
      <c r="AN1725" s="127"/>
      <c r="AO1725" s="127"/>
      <c r="AP1725" s="127"/>
      <c r="AR1725" s="113"/>
      <c r="AS1725" s="113"/>
      <c r="AT1725" s="113"/>
    </row>
    <row r="1726" spans="1:46" s="114" customFormat="1" x14ac:dyDescent="0.2">
      <c r="A1726" s="113"/>
      <c r="B1726" s="120"/>
      <c r="C1726" s="120"/>
      <c r="D1726" s="120"/>
      <c r="E1726" s="120"/>
      <c r="F1726" s="120"/>
      <c r="G1726" s="120"/>
      <c r="H1726" s="120"/>
      <c r="I1726" s="120"/>
      <c r="J1726" s="120"/>
      <c r="K1726" s="120"/>
      <c r="L1726" s="120"/>
      <c r="M1726" s="120"/>
      <c r="N1726" s="120"/>
      <c r="O1726" s="120"/>
      <c r="P1726" s="120"/>
      <c r="Q1726" s="120"/>
      <c r="R1726" s="120"/>
      <c r="S1726" s="120"/>
      <c r="T1726" s="120"/>
      <c r="U1726" s="120"/>
      <c r="V1726" s="120"/>
      <c r="W1726" s="120"/>
      <c r="X1726" s="120"/>
      <c r="Y1726" s="127"/>
      <c r="Z1726" s="127"/>
      <c r="AA1726" s="127"/>
      <c r="AB1726" s="127"/>
      <c r="AC1726" s="127"/>
      <c r="AD1726" s="127"/>
      <c r="AE1726" s="127"/>
      <c r="AF1726" s="127"/>
      <c r="AG1726" s="127"/>
      <c r="AH1726" s="127"/>
      <c r="AI1726" s="127"/>
      <c r="AJ1726" s="127"/>
      <c r="AK1726" s="127"/>
      <c r="AL1726" s="127"/>
      <c r="AM1726" s="127"/>
      <c r="AN1726" s="127"/>
      <c r="AO1726" s="127"/>
      <c r="AP1726" s="127"/>
      <c r="AR1726" s="113"/>
      <c r="AS1726" s="113"/>
      <c r="AT1726" s="113"/>
    </row>
    <row r="1727" spans="1:46" s="114" customFormat="1" x14ac:dyDescent="0.2">
      <c r="A1727" s="113"/>
      <c r="B1727" s="120"/>
      <c r="C1727" s="120"/>
      <c r="D1727" s="120"/>
      <c r="E1727" s="120"/>
      <c r="F1727" s="120"/>
      <c r="G1727" s="120"/>
      <c r="H1727" s="120"/>
      <c r="I1727" s="120"/>
      <c r="J1727" s="120"/>
      <c r="K1727" s="120"/>
      <c r="L1727" s="120"/>
      <c r="M1727" s="120"/>
      <c r="N1727" s="120"/>
      <c r="O1727" s="120"/>
      <c r="P1727" s="120"/>
      <c r="Q1727" s="120"/>
      <c r="R1727" s="120"/>
      <c r="S1727" s="120"/>
      <c r="T1727" s="120"/>
      <c r="U1727" s="120"/>
      <c r="V1727" s="120"/>
      <c r="W1727" s="120"/>
      <c r="X1727" s="120"/>
      <c r="Y1727" s="127"/>
      <c r="Z1727" s="127"/>
      <c r="AA1727" s="127"/>
      <c r="AB1727" s="127"/>
      <c r="AC1727" s="127"/>
      <c r="AD1727" s="127"/>
      <c r="AE1727" s="127"/>
      <c r="AF1727" s="127"/>
      <c r="AG1727" s="127"/>
      <c r="AH1727" s="127"/>
      <c r="AI1727" s="127"/>
      <c r="AJ1727" s="127"/>
      <c r="AK1727" s="127"/>
      <c r="AL1727" s="127"/>
      <c r="AM1727" s="127"/>
      <c r="AN1727" s="127"/>
      <c r="AO1727" s="127"/>
      <c r="AP1727" s="127"/>
      <c r="AR1727" s="113"/>
      <c r="AS1727" s="113"/>
      <c r="AT1727" s="113"/>
    </row>
    <row r="1728" spans="1:46" s="114" customFormat="1" x14ac:dyDescent="0.2">
      <c r="A1728" s="113"/>
      <c r="B1728" s="120"/>
      <c r="C1728" s="120"/>
      <c r="D1728" s="120"/>
      <c r="E1728" s="120"/>
      <c r="F1728" s="120"/>
      <c r="G1728" s="120"/>
      <c r="H1728" s="120"/>
      <c r="I1728" s="120"/>
      <c r="J1728" s="120"/>
      <c r="K1728" s="120"/>
      <c r="L1728" s="120"/>
      <c r="M1728" s="120"/>
      <c r="N1728" s="120"/>
      <c r="O1728" s="120"/>
      <c r="P1728" s="120"/>
      <c r="Q1728" s="120"/>
      <c r="R1728" s="120"/>
      <c r="S1728" s="120"/>
      <c r="T1728" s="120"/>
      <c r="U1728" s="120"/>
      <c r="V1728" s="120"/>
      <c r="W1728" s="120"/>
      <c r="X1728" s="120"/>
      <c r="Y1728" s="127"/>
      <c r="Z1728" s="127"/>
      <c r="AA1728" s="127"/>
      <c r="AB1728" s="127"/>
      <c r="AC1728" s="127"/>
      <c r="AD1728" s="127"/>
      <c r="AE1728" s="127"/>
      <c r="AF1728" s="127"/>
      <c r="AG1728" s="127"/>
      <c r="AH1728" s="127"/>
      <c r="AI1728" s="127"/>
      <c r="AJ1728" s="127"/>
      <c r="AK1728" s="127"/>
      <c r="AL1728" s="127"/>
      <c r="AM1728" s="127"/>
      <c r="AN1728" s="127"/>
      <c r="AO1728" s="127"/>
      <c r="AP1728" s="127"/>
      <c r="AR1728" s="113"/>
      <c r="AS1728" s="113"/>
      <c r="AT1728" s="113"/>
    </row>
    <row r="1729" spans="1:46" s="114" customFormat="1" x14ac:dyDescent="0.2">
      <c r="A1729" s="113"/>
      <c r="B1729" s="120"/>
      <c r="C1729" s="120"/>
      <c r="D1729" s="120"/>
      <c r="E1729" s="120"/>
      <c r="F1729" s="120"/>
      <c r="G1729" s="120"/>
      <c r="H1729" s="120"/>
      <c r="I1729" s="120"/>
      <c r="J1729" s="120"/>
      <c r="K1729" s="120"/>
      <c r="L1729" s="120"/>
      <c r="M1729" s="120"/>
      <c r="N1729" s="120"/>
      <c r="O1729" s="120"/>
      <c r="P1729" s="120"/>
      <c r="Q1729" s="120"/>
      <c r="R1729" s="120"/>
      <c r="S1729" s="120"/>
      <c r="T1729" s="120"/>
      <c r="U1729" s="120"/>
      <c r="V1729" s="120"/>
      <c r="W1729" s="120"/>
      <c r="X1729" s="120"/>
      <c r="Y1729" s="127"/>
      <c r="Z1729" s="127"/>
      <c r="AA1729" s="127"/>
      <c r="AB1729" s="127"/>
      <c r="AC1729" s="127"/>
      <c r="AD1729" s="127"/>
      <c r="AE1729" s="127"/>
      <c r="AF1729" s="127"/>
      <c r="AG1729" s="127"/>
      <c r="AH1729" s="127"/>
      <c r="AI1729" s="127"/>
      <c r="AJ1729" s="127"/>
      <c r="AK1729" s="127"/>
      <c r="AL1729" s="127"/>
      <c r="AM1729" s="127"/>
      <c r="AN1729" s="127"/>
      <c r="AO1729" s="127"/>
      <c r="AP1729" s="127"/>
      <c r="AR1729" s="113"/>
      <c r="AS1729" s="113"/>
      <c r="AT1729" s="113"/>
    </row>
    <row r="1730" spans="1:46" s="114" customFormat="1" x14ac:dyDescent="0.2">
      <c r="A1730" s="113"/>
      <c r="B1730" s="120"/>
      <c r="C1730" s="120"/>
      <c r="D1730" s="120"/>
      <c r="E1730" s="120"/>
      <c r="F1730" s="120"/>
      <c r="G1730" s="120"/>
      <c r="H1730" s="120"/>
      <c r="I1730" s="120"/>
      <c r="J1730" s="120"/>
      <c r="K1730" s="120"/>
      <c r="L1730" s="120"/>
      <c r="M1730" s="120"/>
      <c r="N1730" s="120"/>
      <c r="O1730" s="120"/>
      <c r="P1730" s="120"/>
      <c r="Q1730" s="120"/>
      <c r="R1730" s="120"/>
      <c r="S1730" s="120"/>
      <c r="T1730" s="120"/>
      <c r="U1730" s="120"/>
      <c r="V1730" s="120"/>
      <c r="W1730" s="120"/>
      <c r="X1730" s="120"/>
      <c r="Y1730" s="127"/>
      <c r="Z1730" s="127"/>
      <c r="AA1730" s="127"/>
      <c r="AB1730" s="127"/>
      <c r="AC1730" s="127"/>
      <c r="AD1730" s="127"/>
      <c r="AE1730" s="127"/>
      <c r="AF1730" s="127"/>
      <c r="AG1730" s="127"/>
      <c r="AH1730" s="127"/>
      <c r="AI1730" s="127"/>
      <c r="AJ1730" s="127"/>
      <c r="AK1730" s="127"/>
      <c r="AL1730" s="127"/>
      <c r="AM1730" s="127"/>
      <c r="AN1730" s="127"/>
      <c r="AO1730" s="127"/>
      <c r="AP1730" s="127"/>
      <c r="AR1730" s="113"/>
      <c r="AS1730" s="113"/>
      <c r="AT1730" s="113"/>
    </row>
    <row r="1731" spans="1:46" s="114" customFormat="1" x14ac:dyDescent="0.2">
      <c r="A1731" s="113"/>
      <c r="B1731" s="120"/>
      <c r="C1731" s="120"/>
      <c r="D1731" s="120"/>
      <c r="E1731" s="120"/>
      <c r="F1731" s="120"/>
      <c r="G1731" s="120"/>
      <c r="H1731" s="120"/>
      <c r="I1731" s="120"/>
      <c r="J1731" s="120"/>
      <c r="K1731" s="120"/>
      <c r="L1731" s="120"/>
      <c r="M1731" s="120"/>
      <c r="N1731" s="120"/>
      <c r="O1731" s="120"/>
      <c r="P1731" s="120"/>
      <c r="Q1731" s="120"/>
      <c r="R1731" s="120"/>
      <c r="S1731" s="120"/>
      <c r="T1731" s="120"/>
      <c r="U1731" s="120"/>
      <c r="V1731" s="120"/>
      <c r="W1731" s="120"/>
      <c r="X1731" s="120"/>
      <c r="Y1731" s="127"/>
      <c r="Z1731" s="127"/>
      <c r="AA1731" s="127"/>
      <c r="AB1731" s="127"/>
      <c r="AC1731" s="127"/>
      <c r="AD1731" s="127"/>
      <c r="AE1731" s="127"/>
      <c r="AF1731" s="127"/>
      <c r="AG1731" s="127"/>
      <c r="AH1731" s="127"/>
      <c r="AI1731" s="127"/>
      <c r="AJ1731" s="127"/>
      <c r="AK1731" s="127"/>
      <c r="AL1731" s="127"/>
      <c r="AM1731" s="127"/>
      <c r="AN1731" s="127"/>
      <c r="AO1731" s="127"/>
      <c r="AP1731" s="127"/>
      <c r="AR1731" s="113"/>
      <c r="AS1731" s="113"/>
      <c r="AT1731" s="113"/>
    </row>
    <row r="1732" spans="1:46" s="114" customFormat="1" x14ac:dyDescent="0.2">
      <c r="A1732" s="113"/>
      <c r="B1732" s="120"/>
      <c r="C1732" s="120"/>
      <c r="D1732" s="120"/>
      <c r="E1732" s="120"/>
      <c r="F1732" s="120"/>
      <c r="G1732" s="120"/>
      <c r="H1732" s="120"/>
      <c r="I1732" s="120"/>
      <c r="J1732" s="120"/>
      <c r="K1732" s="120"/>
      <c r="L1732" s="120"/>
      <c r="M1732" s="120"/>
      <c r="N1732" s="120"/>
      <c r="O1732" s="120"/>
      <c r="P1732" s="120"/>
      <c r="Q1732" s="120"/>
      <c r="R1732" s="120"/>
      <c r="S1732" s="120"/>
      <c r="T1732" s="120"/>
      <c r="U1732" s="120"/>
      <c r="V1732" s="120"/>
      <c r="W1732" s="120"/>
      <c r="X1732" s="120"/>
      <c r="Y1732" s="127"/>
      <c r="Z1732" s="127"/>
      <c r="AA1732" s="127"/>
      <c r="AB1732" s="127"/>
      <c r="AC1732" s="127"/>
      <c r="AD1732" s="127"/>
      <c r="AE1732" s="127"/>
      <c r="AF1732" s="127"/>
      <c r="AG1732" s="127"/>
      <c r="AH1732" s="127"/>
      <c r="AI1732" s="127"/>
      <c r="AJ1732" s="127"/>
      <c r="AK1732" s="127"/>
      <c r="AL1732" s="127"/>
      <c r="AM1732" s="127"/>
      <c r="AN1732" s="127"/>
      <c r="AO1732" s="127"/>
      <c r="AP1732" s="127"/>
      <c r="AR1732" s="113"/>
      <c r="AS1732" s="113"/>
      <c r="AT1732" s="113"/>
    </row>
    <row r="1733" spans="1:46" s="114" customFormat="1" x14ac:dyDescent="0.2">
      <c r="A1733" s="113"/>
      <c r="B1733" s="120"/>
      <c r="C1733" s="120"/>
      <c r="D1733" s="120"/>
      <c r="E1733" s="120"/>
      <c r="F1733" s="120"/>
      <c r="G1733" s="120"/>
      <c r="H1733" s="120"/>
      <c r="I1733" s="120"/>
      <c r="J1733" s="120"/>
      <c r="K1733" s="120"/>
      <c r="L1733" s="120"/>
      <c r="M1733" s="120"/>
      <c r="N1733" s="120"/>
      <c r="O1733" s="120"/>
      <c r="P1733" s="120"/>
      <c r="Q1733" s="120"/>
      <c r="R1733" s="120"/>
      <c r="S1733" s="120"/>
      <c r="T1733" s="120"/>
      <c r="U1733" s="120"/>
      <c r="V1733" s="120"/>
      <c r="W1733" s="120"/>
      <c r="X1733" s="120"/>
      <c r="Y1733" s="127"/>
      <c r="Z1733" s="127"/>
      <c r="AA1733" s="127"/>
      <c r="AB1733" s="127"/>
      <c r="AC1733" s="127"/>
      <c r="AD1733" s="127"/>
      <c r="AE1733" s="127"/>
      <c r="AF1733" s="127"/>
      <c r="AG1733" s="127"/>
      <c r="AH1733" s="127"/>
      <c r="AI1733" s="127"/>
      <c r="AJ1733" s="127"/>
      <c r="AK1733" s="127"/>
      <c r="AL1733" s="127"/>
      <c r="AM1733" s="127"/>
      <c r="AN1733" s="127"/>
      <c r="AO1733" s="127"/>
      <c r="AP1733" s="127"/>
      <c r="AR1733" s="113"/>
      <c r="AS1733" s="113"/>
      <c r="AT1733" s="113"/>
    </row>
    <row r="1734" spans="1:46" s="114" customFormat="1" x14ac:dyDescent="0.2">
      <c r="A1734" s="113"/>
      <c r="B1734" s="120"/>
      <c r="C1734" s="120"/>
      <c r="D1734" s="120"/>
      <c r="E1734" s="120"/>
      <c r="F1734" s="120"/>
      <c r="G1734" s="120"/>
      <c r="H1734" s="120"/>
      <c r="I1734" s="120"/>
      <c r="J1734" s="120"/>
      <c r="K1734" s="120"/>
      <c r="L1734" s="120"/>
      <c r="M1734" s="120"/>
      <c r="N1734" s="120"/>
      <c r="O1734" s="120"/>
      <c r="P1734" s="120"/>
      <c r="Q1734" s="120"/>
      <c r="R1734" s="120"/>
      <c r="S1734" s="120"/>
      <c r="T1734" s="120"/>
      <c r="U1734" s="120"/>
      <c r="V1734" s="120"/>
      <c r="W1734" s="120"/>
      <c r="X1734" s="120"/>
      <c r="Y1734" s="127"/>
      <c r="Z1734" s="127"/>
      <c r="AA1734" s="127"/>
      <c r="AB1734" s="127"/>
      <c r="AC1734" s="127"/>
      <c r="AD1734" s="127"/>
      <c r="AE1734" s="127"/>
      <c r="AF1734" s="127"/>
      <c r="AG1734" s="127"/>
      <c r="AH1734" s="127"/>
      <c r="AI1734" s="127"/>
      <c r="AJ1734" s="127"/>
      <c r="AK1734" s="127"/>
      <c r="AL1734" s="127"/>
      <c r="AM1734" s="127"/>
      <c r="AN1734" s="127"/>
      <c r="AO1734" s="127"/>
      <c r="AP1734" s="127"/>
      <c r="AR1734" s="113"/>
      <c r="AS1734" s="113"/>
      <c r="AT1734" s="113"/>
    </row>
    <row r="1735" spans="1:46" s="114" customFormat="1" x14ac:dyDescent="0.2">
      <c r="A1735" s="113"/>
      <c r="B1735" s="120"/>
      <c r="C1735" s="120"/>
      <c r="D1735" s="120"/>
      <c r="E1735" s="120"/>
      <c r="F1735" s="120"/>
      <c r="G1735" s="120"/>
      <c r="H1735" s="120"/>
      <c r="I1735" s="120"/>
      <c r="J1735" s="120"/>
      <c r="K1735" s="120"/>
      <c r="L1735" s="120"/>
      <c r="M1735" s="120"/>
      <c r="N1735" s="120"/>
      <c r="O1735" s="120"/>
      <c r="P1735" s="120"/>
      <c r="Q1735" s="120"/>
      <c r="R1735" s="120"/>
      <c r="S1735" s="120"/>
      <c r="T1735" s="120"/>
      <c r="U1735" s="120"/>
      <c r="V1735" s="120"/>
      <c r="W1735" s="120"/>
      <c r="X1735" s="120"/>
      <c r="Y1735" s="127"/>
      <c r="Z1735" s="127"/>
      <c r="AA1735" s="127"/>
      <c r="AB1735" s="127"/>
      <c r="AC1735" s="127"/>
      <c r="AD1735" s="127"/>
      <c r="AE1735" s="127"/>
      <c r="AF1735" s="127"/>
      <c r="AG1735" s="127"/>
      <c r="AH1735" s="127"/>
      <c r="AI1735" s="127"/>
      <c r="AJ1735" s="127"/>
      <c r="AK1735" s="127"/>
      <c r="AL1735" s="127"/>
      <c r="AM1735" s="127"/>
      <c r="AN1735" s="127"/>
      <c r="AO1735" s="127"/>
      <c r="AP1735" s="127"/>
      <c r="AR1735" s="113"/>
      <c r="AS1735" s="113"/>
      <c r="AT1735" s="113"/>
    </row>
    <row r="1736" spans="1:46" s="114" customFormat="1" x14ac:dyDescent="0.2">
      <c r="A1736" s="113"/>
      <c r="B1736" s="120"/>
      <c r="C1736" s="120"/>
      <c r="D1736" s="120"/>
      <c r="E1736" s="120"/>
      <c r="F1736" s="120"/>
      <c r="G1736" s="120"/>
      <c r="H1736" s="120"/>
      <c r="I1736" s="120"/>
      <c r="J1736" s="120"/>
      <c r="K1736" s="120"/>
      <c r="L1736" s="120"/>
      <c r="M1736" s="120"/>
      <c r="N1736" s="120"/>
      <c r="O1736" s="120"/>
      <c r="P1736" s="120"/>
      <c r="Q1736" s="120"/>
      <c r="R1736" s="120"/>
      <c r="S1736" s="120"/>
      <c r="T1736" s="120"/>
      <c r="U1736" s="120"/>
      <c r="V1736" s="120"/>
      <c r="W1736" s="120"/>
      <c r="X1736" s="120"/>
      <c r="Y1736" s="127"/>
      <c r="Z1736" s="127"/>
      <c r="AA1736" s="127"/>
      <c r="AB1736" s="127"/>
      <c r="AC1736" s="127"/>
      <c r="AD1736" s="127"/>
      <c r="AE1736" s="127"/>
      <c r="AF1736" s="127"/>
      <c r="AG1736" s="127"/>
      <c r="AH1736" s="127"/>
      <c r="AI1736" s="127"/>
      <c r="AJ1736" s="127"/>
      <c r="AK1736" s="127"/>
      <c r="AL1736" s="127"/>
      <c r="AM1736" s="127"/>
      <c r="AN1736" s="127"/>
      <c r="AO1736" s="127"/>
      <c r="AP1736" s="127"/>
      <c r="AR1736" s="113"/>
      <c r="AS1736" s="113"/>
      <c r="AT1736" s="113"/>
    </row>
    <row r="1737" spans="1:46" s="114" customFormat="1" x14ac:dyDescent="0.2">
      <c r="A1737" s="113"/>
      <c r="B1737" s="120"/>
      <c r="C1737" s="120"/>
      <c r="D1737" s="120"/>
      <c r="E1737" s="120"/>
      <c r="F1737" s="120"/>
      <c r="G1737" s="120"/>
      <c r="H1737" s="120"/>
      <c r="I1737" s="120"/>
      <c r="J1737" s="120"/>
      <c r="K1737" s="120"/>
      <c r="L1737" s="120"/>
      <c r="M1737" s="120"/>
      <c r="N1737" s="120"/>
      <c r="O1737" s="120"/>
      <c r="P1737" s="120"/>
      <c r="Q1737" s="120"/>
      <c r="R1737" s="120"/>
      <c r="S1737" s="120"/>
      <c r="T1737" s="120"/>
      <c r="U1737" s="120"/>
      <c r="V1737" s="120"/>
      <c r="W1737" s="120"/>
      <c r="X1737" s="120"/>
      <c r="Y1737" s="127"/>
      <c r="Z1737" s="127"/>
      <c r="AA1737" s="127"/>
      <c r="AB1737" s="127"/>
      <c r="AC1737" s="127"/>
      <c r="AD1737" s="127"/>
      <c r="AE1737" s="127"/>
      <c r="AF1737" s="127"/>
      <c r="AG1737" s="127"/>
      <c r="AH1737" s="127"/>
      <c r="AI1737" s="127"/>
      <c r="AJ1737" s="127"/>
      <c r="AK1737" s="127"/>
      <c r="AL1737" s="127"/>
      <c r="AM1737" s="127"/>
      <c r="AN1737" s="127"/>
      <c r="AO1737" s="127"/>
      <c r="AP1737" s="127"/>
      <c r="AR1737" s="113"/>
      <c r="AS1737" s="113"/>
      <c r="AT1737" s="113"/>
    </row>
    <row r="1738" spans="1:46" s="114" customFormat="1" x14ac:dyDescent="0.2">
      <c r="A1738" s="113"/>
      <c r="B1738" s="120"/>
      <c r="C1738" s="120"/>
      <c r="D1738" s="120"/>
      <c r="E1738" s="120"/>
      <c r="F1738" s="120"/>
      <c r="G1738" s="120"/>
      <c r="H1738" s="120"/>
      <c r="I1738" s="120"/>
      <c r="J1738" s="120"/>
      <c r="K1738" s="120"/>
      <c r="L1738" s="120"/>
      <c r="M1738" s="120"/>
      <c r="N1738" s="120"/>
      <c r="O1738" s="120"/>
      <c r="P1738" s="120"/>
      <c r="Q1738" s="120"/>
      <c r="R1738" s="120"/>
      <c r="S1738" s="120"/>
      <c r="T1738" s="120"/>
      <c r="U1738" s="120"/>
      <c r="V1738" s="120"/>
      <c r="W1738" s="120"/>
      <c r="X1738" s="120"/>
      <c r="Y1738" s="127"/>
      <c r="Z1738" s="127"/>
      <c r="AA1738" s="127"/>
      <c r="AB1738" s="127"/>
      <c r="AC1738" s="127"/>
      <c r="AD1738" s="127"/>
      <c r="AE1738" s="127"/>
      <c r="AF1738" s="127"/>
      <c r="AG1738" s="127"/>
      <c r="AH1738" s="127"/>
      <c r="AI1738" s="127"/>
      <c r="AJ1738" s="127"/>
      <c r="AK1738" s="127"/>
      <c r="AL1738" s="127"/>
      <c r="AM1738" s="127"/>
      <c r="AN1738" s="127"/>
      <c r="AO1738" s="127"/>
      <c r="AP1738" s="127"/>
      <c r="AR1738" s="113"/>
      <c r="AS1738" s="113"/>
      <c r="AT1738" s="113"/>
    </row>
    <row r="1739" spans="1:46" s="114" customFormat="1" x14ac:dyDescent="0.2">
      <c r="A1739" s="113"/>
      <c r="B1739" s="120"/>
      <c r="C1739" s="120"/>
      <c r="D1739" s="120"/>
      <c r="E1739" s="120"/>
      <c r="F1739" s="120"/>
      <c r="G1739" s="120"/>
      <c r="H1739" s="120"/>
      <c r="I1739" s="120"/>
      <c r="J1739" s="120"/>
      <c r="K1739" s="120"/>
      <c r="L1739" s="120"/>
      <c r="M1739" s="120"/>
      <c r="N1739" s="120"/>
      <c r="O1739" s="120"/>
      <c r="P1739" s="120"/>
      <c r="Q1739" s="120"/>
      <c r="R1739" s="120"/>
      <c r="S1739" s="120"/>
      <c r="T1739" s="120"/>
      <c r="U1739" s="120"/>
      <c r="V1739" s="120"/>
      <c r="W1739" s="120"/>
      <c r="X1739" s="120"/>
      <c r="Y1739" s="127"/>
      <c r="Z1739" s="127"/>
      <c r="AA1739" s="127"/>
      <c r="AB1739" s="127"/>
      <c r="AC1739" s="127"/>
      <c r="AD1739" s="127"/>
      <c r="AE1739" s="127"/>
      <c r="AF1739" s="127"/>
      <c r="AG1739" s="127"/>
      <c r="AH1739" s="127"/>
      <c r="AI1739" s="127"/>
      <c r="AJ1739" s="127"/>
      <c r="AK1739" s="127"/>
      <c r="AL1739" s="127"/>
      <c r="AM1739" s="127"/>
      <c r="AN1739" s="127"/>
      <c r="AO1739" s="127"/>
      <c r="AP1739" s="127"/>
      <c r="AR1739" s="113"/>
      <c r="AS1739" s="113"/>
      <c r="AT1739" s="113"/>
    </row>
    <row r="1740" spans="1:46" s="114" customFormat="1" x14ac:dyDescent="0.2">
      <c r="A1740" s="113"/>
      <c r="B1740" s="120"/>
      <c r="C1740" s="120"/>
      <c r="D1740" s="120"/>
      <c r="E1740" s="120"/>
      <c r="F1740" s="120"/>
      <c r="G1740" s="120"/>
      <c r="H1740" s="120"/>
      <c r="I1740" s="120"/>
      <c r="J1740" s="120"/>
      <c r="K1740" s="120"/>
      <c r="L1740" s="120"/>
      <c r="M1740" s="120"/>
      <c r="N1740" s="120"/>
      <c r="O1740" s="120"/>
      <c r="P1740" s="120"/>
      <c r="Q1740" s="120"/>
      <c r="R1740" s="120"/>
      <c r="S1740" s="120"/>
      <c r="T1740" s="120"/>
      <c r="U1740" s="120"/>
      <c r="V1740" s="120"/>
      <c r="W1740" s="120"/>
      <c r="X1740" s="120"/>
      <c r="Y1740" s="127"/>
      <c r="Z1740" s="127"/>
      <c r="AA1740" s="127"/>
      <c r="AB1740" s="127"/>
      <c r="AC1740" s="127"/>
      <c r="AD1740" s="127"/>
      <c r="AE1740" s="127"/>
      <c r="AF1740" s="127"/>
      <c r="AG1740" s="127"/>
      <c r="AH1740" s="127"/>
      <c r="AI1740" s="127"/>
      <c r="AJ1740" s="127"/>
      <c r="AK1740" s="127"/>
      <c r="AL1740" s="127"/>
      <c r="AM1740" s="127"/>
      <c r="AN1740" s="127"/>
      <c r="AO1740" s="127"/>
      <c r="AP1740" s="127"/>
      <c r="AR1740" s="113"/>
      <c r="AS1740" s="113"/>
      <c r="AT1740" s="113"/>
    </row>
    <row r="1741" spans="1:46" s="114" customFormat="1" x14ac:dyDescent="0.2">
      <c r="A1741" s="113"/>
      <c r="B1741" s="120"/>
      <c r="C1741" s="120"/>
      <c r="D1741" s="120"/>
      <c r="E1741" s="120"/>
      <c r="F1741" s="120"/>
      <c r="G1741" s="120"/>
      <c r="H1741" s="120"/>
      <c r="I1741" s="120"/>
      <c r="J1741" s="120"/>
      <c r="K1741" s="120"/>
      <c r="L1741" s="120"/>
      <c r="M1741" s="120"/>
      <c r="N1741" s="120"/>
      <c r="O1741" s="120"/>
      <c r="P1741" s="120"/>
      <c r="Q1741" s="120"/>
      <c r="R1741" s="120"/>
      <c r="S1741" s="120"/>
      <c r="T1741" s="120"/>
      <c r="U1741" s="120"/>
      <c r="V1741" s="120"/>
      <c r="W1741" s="120"/>
      <c r="X1741" s="120"/>
      <c r="Y1741" s="127"/>
      <c r="Z1741" s="127"/>
      <c r="AA1741" s="127"/>
      <c r="AB1741" s="127"/>
      <c r="AC1741" s="127"/>
      <c r="AD1741" s="127"/>
      <c r="AE1741" s="127"/>
      <c r="AF1741" s="127"/>
      <c r="AG1741" s="127"/>
      <c r="AH1741" s="127"/>
      <c r="AI1741" s="127"/>
      <c r="AJ1741" s="127"/>
      <c r="AK1741" s="127"/>
      <c r="AL1741" s="127"/>
      <c r="AM1741" s="127"/>
      <c r="AN1741" s="127"/>
      <c r="AO1741" s="127"/>
      <c r="AP1741" s="127"/>
      <c r="AR1741" s="113"/>
      <c r="AS1741" s="113"/>
      <c r="AT1741" s="113"/>
    </row>
    <row r="1742" spans="1:46" s="114" customFormat="1" x14ac:dyDescent="0.2">
      <c r="A1742" s="113"/>
      <c r="B1742" s="120"/>
      <c r="C1742" s="120"/>
      <c r="D1742" s="120"/>
      <c r="E1742" s="120"/>
      <c r="F1742" s="120"/>
      <c r="G1742" s="120"/>
      <c r="H1742" s="120"/>
      <c r="I1742" s="120"/>
      <c r="J1742" s="120"/>
      <c r="K1742" s="120"/>
      <c r="L1742" s="120"/>
      <c r="M1742" s="120"/>
      <c r="N1742" s="120"/>
      <c r="O1742" s="120"/>
      <c r="P1742" s="120"/>
      <c r="Q1742" s="120"/>
      <c r="R1742" s="120"/>
      <c r="S1742" s="120"/>
      <c r="T1742" s="120"/>
      <c r="U1742" s="120"/>
      <c r="V1742" s="120"/>
      <c r="W1742" s="120"/>
      <c r="X1742" s="120"/>
      <c r="Y1742" s="127"/>
      <c r="Z1742" s="127"/>
      <c r="AA1742" s="127"/>
      <c r="AB1742" s="127"/>
      <c r="AC1742" s="127"/>
      <c r="AD1742" s="127"/>
      <c r="AE1742" s="127"/>
      <c r="AF1742" s="127"/>
      <c r="AG1742" s="127"/>
      <c r="AH1742" s="127"/>
      <c r="AI1742" s="127"/>
      <c r="AJ1742" s="127"/>
      <c r="AK1742" s="127"/>
      <c r="AL1742" s="127"/>
      <c r="AM1742" s="127"/>
      <c r="AN1742" s="127"/>
      <c r="AO1742" s="127"/>
      <c r="AP1742" s="127"/>
      <c r="AR1742" s="113"/>
      <c r="AS1742" s="113"/>
      <c r="AT1742" s="113"/>
    </row>
    <row r="1743" spans="1:46" s="114" customFormat="1" x14ac:dyDescent="0.2">
      <c r="A1743" s="113"/>
      <c r="B1743" s="120"/>
      <c r="C1743" s="120"/>
      <c r="D1743" s="120"/>
      <c r="E1743" s="120"/>
      <c r="F1743" s="120"/>
      <c r="G1743" s="120"/>
      <c r="H1743" s="120"/>
      <c r="I1743" s="120"/>
      <c r="J1743" s="120"/>
      <c r="K1743" s="120"/>
      <c r="L1743" s="120"/>
      <c r="M1743" s="120"/>
      <c r="N1743" s="120"/>
      <c r="O1743" s="120"/>
      <c r="P1743" s="120"/>
      <c r="Q1743" s="120"/>
      <c r="R1743" s="120"/>
      <c r="S1743" s="120"/>
      <c r="T1743" s="120"/>
      <c r="U1743" s="120"/>
      <c r="V1743" s="120"/>
      <c r="W1743" s="120"/>
      <c r="X1743" s="120"/>
      <c r="Y1743" s="127"/>
      <c r="Z1743" s="127"/>
      <c r="AA1743" s="127"/>
      <c r="AB1743" s="127"/>
      <c r="AC1743" s="127"/>
      <c r="AD1743" s="127"/>
      <c r="AE1743" s="127"/>
      <c r="AF1743" s="127"/>
      <c r="AG1743" s="127"/>
      <c r="AH1743" s="127"/>
      <c r="AI1743" s="127"/>
      <c r="AJ1743" s="127"/>
      <c r="AK1743" s="127"/>
      <c r="AL1743" s="127"/>
      <c r="AM1743" s="127"/>
      <c r="AN1743" s="127"/>
      <c r="AO1743" s="127"/>
      <c r="AP1743" s="127"/>
      <c r="AR1743" s="113"/>
      <c r="AS1743" s="113"/>
      <c r="AT1743" s="113"/>
    </row>
    <row r="1744" spans="1:46" s="114" customFormat="1" x14ac:dyDescent="0.2">
      <c r="A1744" s="113"/>
      <c r="B1744" s="120"/>
      <c r="C1744" s="120"/>
      <c r="D1744" s="120"/>
      <c r="E1744" s="120"/>
      <c r="F1744" s="120"/>
      <c r="G1744" s="120"/>
      <c r="H1744" s="120"/>
      <c r="I1744" s="120"/>
      <c r="J1744" s="120"/>
      <c r="K1744" s="120"/>
      <c r="L1744" s="120"/>
      <c r="M1744" s="120"/>
      <c r="N1744" s="120"/>
      <c r="O1744" s="120"/>
      <c r="P1744" s="120"/>
      <c r="Q1744" s="120"/>
      <c r="R1744" s="120"/>
      <c r="S1744" s="120"/>
      <c r="T1744" s="120"/>
      <c r="U1744" s="120"/>
      <c r="V1744" s="120"/>
      <c r="W1744" s="120"/>
      <c r="X1744" s="120"/>
      <c r="Y1744" s="127"/>
      <c r="Z1744" s="127"/>
      <c r="AA1744" s="127"/>
      <c r="AB1744" s="127"/>
      <c r="AC1744" s="127"/>
      <c r="AD1744" s="127"/>
      <c r="AE1744" s="127"/>
      <c r="AF1744" s="127"/>
      <c r="AG1744" s="127"/>
      <c r="AH1744" s="127"/>
      <c r="AI1744" s="127"/>
      <c r="AJ1744" s="127"/>
      <c r="AK1744" s="127"/>
      <c r="AL1744" s="127"/>
      <c r="AM1744" s="127"/>
      <c r="AN1744" s="127"/>
      <c r="AO1744" s="127"/>
      <c r="AP1744" s="127"/>
      <c r="AR1744" s="113"/>
      <c r="AS1744" s="113"/>
      <c r="AT1744" s="113"/>
    </row>
    <row r="1745" spans="1:46" s="114" customFormat="1" x14ac:dyDescent="0.2">
      <c r="A1745" s="113"/>
      <c r="B1745" s="120"/>
      <c r="C1745" s="120"/>
      <c r="D1745" s="120"/>
      <c r="E1745" s="120"/>
      <c r="F1745" s="120"/>
      <c r="G1745" s="120"/>
      <c r="H1745" s="120"/>
      <c r="I1745" s="120"/>
      <c r="J1745" s="120"/>
      <c r="K1745" s="120"/>
      <c r="L1745" s="120"/>
      <c r="M1745" s="120"/>
      <c r="N1745" s="120"/>
      <c r="O1745" s="120"/>
      <c r="P1745" s="120"/>
      <c r="Q1745" s="120"/>
      <c r="R1745" s="120"/>
      <c r="S1745" s="120"/>
      <c r="T1745" s="120"/>
      <c r="U1745" s="120"/>
      <c r="V1745" s="120"/>
      <c r="W1745" s="120"/>
      <c r="X1745" s="120"/>
      <c r="Y1745" s="127"/>
      <c r="Z1745" s="127"/>
      <c r="AA1745" s="127"/>
      <c r="AB1745" s="127"/>
      <c r="AC1745" s="127"/>
      <c r="AD1745" s="127"/>
      <c r="AE1745" s="127"/>
      <c r="AF1745" s="127"/>
      <c r="AG1745" s="127"/>
      <c r="AH1745" s="127"/>
      <c r="AI1745" s="127"/>
      <c r="AJ1745" s="127"/>
      <c r="AK1745" s="127"/>
      <c r="AL1745" s="127"/>
      <c r="AM1745" s="127"/>
      <c r="AN1745" s="127"/>
      <c r="AO1745" s="127"/>
      <c r="AP1745" s="127"/>
      <c r="AR1745" s="113"/>
      <c r="AS1745" s="113"/>
      <c r="AT1745" s="113"/>
    </row>
    <row r="1746" spans="1:46" s="114" customFormat="1" x14ac:dyDescent="0.2">
      <c r="A1746" s="113"/>
      <c r="B1746" s="120"/>
      <c r="C1746" s="120"/>
      <c r="D1746" s="120"/>
      <c r="E1746" s="120"/>
      <c r="F1746" s="120"/>
      <c r="G1746" s="120"/>
      <c r="H1746" s="120"/>
      <c r="I1746" s="120"/>
      <c r="J1746" s="120"/>
      <c r="K1746" s="120"/>
      <c r="L1746" s="120"/>
      <c r="M1746" s="120"/>
      <c r="N1746" s="120"/>
      <c r="O1746" s="120"/>
      <c r="P1746" s="120"/>
      <c r="Q1746" s="120"/>
      <c r="R1746" s="120"/>
      <c r="S1746" s="120"/>
      <c r="T1746" s="120"/>
      <c r="U1746" s="120"/>
      <c r="V1746" s="120"/>
      <c r="W1746" s="120"/>
      <c r="X1746" s="120"/>
      <c r="Y1746" s="127"/>
      <c r="Z1746" s="127"/>
      <c r="AA1746" s="127"/>
      <c r="AB1746" s="127"/>
      <c r="AC1746" s="127"/>
      <c r="AD1746" s="127"/>
      <c r="AE1746" s="127"/>
      <c r="AF1746" s="127"/>
      <c r="AG1746" s="127"/>
      <c r="AH1746" s="127"/>
      <c r="AI1746" s="127"/>
      <c r="AJ1746" s="127"/>
      <c r="AK1746" s="127"/>
      <c r="AL1746" s="127"/>
      <c r="AM1746" s="127"/>
      <c r="AN1746" s="127"/>
      <c r="AO1746" s="127"/>
      <c r="AP1746" s="127"/>
      <c r="AR1746" s="113"/>
      <c r="AS1746" s="113"/>
      <c r="AT1746" s="113"/>
    </row>
    <row r="1747" spans="1:46" s="114" customFormat="1" x14ac:dyDescent="0.2">
      <c r="A1747" s="113"/>
      <c r="B1747" s="120"/>
      <c r="C1747" s="120"/>
      <c r="D1747" s="120"/>
      <c r="E1747" s="120"/>
      <c r="F1747" s="120"/>
      <c r="G1747" s="120"/>
      <c r="H1747" s="120"/>
      <c r="I1747" s="120"/>
      <c r="J1747" s="120"/>
      <c r="K1747" s="120"/>
      <c r="L1747" s="120"/>
      <c r="M1747" s="120"/>
      <c r="N1747" s="120"/>
      <c r="O1747" s="120"/>
      <c r="P1747" s="120"/>
      <c r="Q1747" s="120"/>
      <c r="R1747" s="120"/>
      <c r="S1747" s="120"/>
      <c r="T1747" s="120"/>
      <c r="U1747" s="120"/>
      <c r="V1747" s="120"/>
      <c r="W1747" s="120"/>
      <c r="X1747" s="120"/>
      <c r="Y1747" s="127"/>
      <c r="Z1747" s="127"/>
      <c r="AA1747" s="127"/>
      <c r="AB1747" s="127"/>
      <c r="AC1747" s="127"/>
      <c r="AD1747" s="127"/>
      <c r="AE1747" s="127"/>
      <c r="AF1747" s="127"/>
      <c r="AG1747" s="127"/>
      <c r="AH1747" s="127"/>
      <c r="AI1747" s="127"/>
      <c r="AJ1747" s="127"/>
      <c r="AK1747" s="127"/>
      <c r="AL1747" s="127"/>
      <c r="AM1747" s="127"/>
      <c r="AN1747" s="127"/>
      <c r="AO1747" s="127"/>
      <c r="AP1747" s="127"/>
      <c r="AR1747" s="113"/>
      <c r="AS1747" s="113"/>
      <c r="AT1747" s="113"/>
    </row>
    <row r="1748" spans="1:46" s="114" customFormat="1" x14ac:dyDescent="0.2">
      <c r="A1748" s="113"/>
      <c r="B1748" s="120"/>
      <c r="C1748" s="120"/>
      <c r="D1748" s="120"/>
      <c r="E1748" s="120"/>
      <c r="F1748" s="120"/>
      <c r="G1748" s="120"/>
      <c r="H1748" s="120"/>
      <c r="I1748" s="120"/>
      <c r="J1748" s="120"/>
      <c r="K1748" s="120"/>
      <c r="L1748" s="120"/>
      <c r="M1748" s="120"/>
      <c r="N1748" s="120"/>
      <c r="O1748" s="120"/>
      <c r="P1748" s="120"/>
      <c r="Q1748" s="120"/>
      <c r="R1748" s="120"/>
      <c r="S1748" s="120"/>
      <c r="T1748" s="120"/>
      <c r="U1748" s="120"/>
      <c r="V1748" s="120"/>
      <c r="W1748" s="120"/>
      <c r="X1748" s="120"/>
      <c r="Y1748" s="127"/>
      <c r="Z1748" s="127"/>
      <c r="AA1748" s="127"/>
      <c r="AB1748" s="127"/>
      <c r="AC1748" s="127"/>
      <c r="AD1748" s="127"/>
      <c r="AE1748" s="127"/>
      <c r="AF1748" s="127"/>
      <c r="AG1748" s="127"/>
      <c r="AH1748" s="127"/>
      <c r="AI1748" s="127"/>
      <c r="AJ1748" s="127"/>
      <c r="AK1748" s="127"/>
      <c r="AL1748" s="127"/>
      <c r="AM1748" s="127"/>
      <c r="AN1748" s="127"/>
      <c r="AO1748" s="127"/>
      <c r="AP1748" s="127"/>
      <c r="AR1748" s="113"/>
      <c r="AS1748" s="113"/>
      <c r="AT1748" s="113"/>
    </row>
    <row r="1749" spans="1:46" s="114" customFormat="1" x14ac:dyDescent="0.2">
      <c r="A1749" s="113"/>
      <c r="B1749" s="120"/>
      <c r="C1749" s="120"/>
      <c r="D1749" s="120"/>
      <c r="E1749" s="120"/>
      <c r="F1749" s="120"/>
      <c r="G1749" s="120"/>
      <c r="H1749" s="120"/>
      <c r="I1749" s="120"/>
      <c r="J1749" s="120"/>
      <c r="K1749" s="120"/>
      <c r="L1749" s="120"/>
      <c r="M1749" s="120"/>
      <c r="N1749" s="120"/>
      <c r="O1749" s="120"/>
      <c r="P1749" s="120"/>
      <c r="Q1749" s="120"/>
      <c r="R1749" s="120"/>
      <c r="S1749" s="120"/>
      <c r="T1749" s="120"/>
      <c r="U1749" s="120"/>
      <c r="V1749" s="120"/>
      <c r="W1749" s="120"/>
      <c r="X1749" s="120"/>
      <c r="Y1749" s="127"/>
      <c r="Z1749" s="127"/>
      <c r="AA1749" s="127"/>
      <c r="AB1749" s="127"/>
      <c r="AC1749" s="127"/>
      <c r="AD1749" s="127"/>
      <c r="AE1749" s="127"/>
      <c r="AF1749" s="127"/>
      <c r="AG1749" s="127"/>
      <c r="AH1749" s="127"/>
      <c r="AI1749" s="127"/>
      <c r="AJ1749" s="127"/>
      <c r="AK1749" s="127"/>
      <c r="AL1749" s="127"/>
      <c r="AM1749" s="127"/>
      <c r="AN1749" s="127"/>
      <c r="AO1749" s="127"/>
      <c r="AP1749" s="127"/>
      <c r="AR1749" s="113"/>
      <c r="AS1749" s="113"/>
      <c r="AT1749" s="113"/>
    </row>
    <row r="1750" spans="1:46" s="114" customFormat="1" x14ac:dyDescent="0.2">
      <c r="A1750" s="113"/>
      <c r="B1750" s="120"/>
      <c r="C1750" s="120"/>
      <c r="D1750" s="120"/>
      <c r="E1750" s="120"/>
      <c r="F1750" s="120"/>
      <c r="G1750" s="120"/>
      <c r="H1750" s="120"/>
      <c r="I1750" s="120"/>
      <c r="J1750" s="120"/>
      <c r="K1750" s="120"/>
      <c r="L1750" s="120"/>
      <c r="M1750" s="120"/>
      <c r="N1750" s="120"/>
      <c r="O1750" s="120"/>
      <c r="P1750" s="120"/>
      <c r="Q1750" s="120"/>
      <c r="R1750" s="120"/>
      <c r="S1750" s="120"/>
      <c r="T1750" s="120"/>
      <c r="U1750" s="120"/>
      <c r="V1750" s="120"/>
      <c r="W1750" s="120"/>
      <c r="X1750" s="120"/>
      <c r="Y1750" s="127"/>
      <c r="Z1750" s="127"/>
      <c r="AA1750" s="127"/>
      <c r="AB1750" s="127"/>
      <c r="AC1750" s="127"/>
      <c r="AD1750" s="127"/>
      <c r="AE1750" s="127"/>
      <c r="AF1750" s="127"/>
      <c r="AG1750" s="127"/>
      <c r="AH1750" s="127"/>
      <c r="AI1750" s="127"/>
      <c r="AJ1750" s="127"/>
      <c r="AK1750" s="127"/>
      <c r="AL1750" s="127"/>
      <c r="AM1750" s="127"/>
      <c r="AN1750" s="127"/>
      <c r="AO1750" s="127"/>
      <c r="AP1750" s="127"/>
      <c r="AR1750" s="113"/>
      <c r="AS1750" s="113"/>
      <c r="AT1750" s="113"/>
    </row>
    <row r="1751" spans="1:46" s="114" customFormat="1" x14ac:dyDescent="0.2">
      <c r="A1751" s="113"/>
      <c r="B1751" s="120"/>
      <c r="C1751" s="120"/>
      <c r="D1751" s="120"/>
      <c r="E1751" s="120"/>
      <c r="F1751" s="120"/>
      <c r="G1751" s="120"/>
      <c r="H1751" s="120"/>
      <c r="I1751" s="120"/>
      <c r="J1751" s="120"/>
      <c r="K1751" s="120"/>
      <c r="L1751" s="120"/>
      <c r="M1751" s="120"/>
      <c r="N1751" s="120"/>
      <c r="O1751" s="120"/>
      <c r="P1751" s="120"/>
      <c r="Q1751" s="120"/>
      <c r="R1751" s="120"/>
      <c r="S1751" s="120"/>
      <c r="T1751" s="120"/>
      <c r="U1751" s="120"/>
      <c r="V1751" s="120"/>
      <c r="W1751" s="120"/>
      <c r="X1751" s="120"/>
      <c r="Y1751" s="127"/>
      <c r="Z1751" s="127"/>
      <c r="AA1751" s="127"/>
      <c r="AB1751" s="127"/>
      <c r="AC1751" s="127"/>
      <c r="AD1751" s="127"/>
      <c r="AE1751" s="127"/>
      <c r="AF1751" s="127"/>
      <c r="AG1751" s="127"/>
      <c r="AH1751" s="127"/>
      <c r="AI1751" s="127"/>
      <c r="AJ1751" s="127"/>
      <c r="AK1751" s="127"/>
      <c r="AL1751" s="127"/>
      <c r="AM1751" s="127"/>
      <c r="AN1751" s="127"/>
      <c r="AO1751" s="127"/>
      <c r="AP1751" s="127"/>
      <c r="AR1751" s="113"/>
      <c r="AS1751" s="113"/>
      <c r="AT1751" s="113"/>
    </row>
    <row r="1752" spans="1:46" s="114" customFormat="1" x14ac:dyDescent="0.2">
      <c r="A1752" s="113"/>
      <c r="B1752" s="120"/>
      <c r="C1752" s="120"/>
      <c r="D1752" s="120"/>
      <c r="E1752" s="120"/>
      <c r="F1752" s="120"/>
      <c r="G1752" s="120"/>
      <c r="H1752" s="120"/>
      <c r="I1752" s="120"/>
      <c r="J1752" s="120"/>
      <c r="K1752" s="120"/>
      <c r="L1752" s="120"/>
      <c r="M1752" s="120"/>
      <c r="N1752" s="120"/>
      <c r="O1752" s="120"/>
      <c r="P1752" s="120"/>
      <c r="Q1752" s="120"/>
      <c r="R1752" s="120"/>
      <c r="S1752" s="120"/>
      <c r="T1752" s="120"/>
      <c r="U1752" s="120"/>
      <c r="V1752" s="120"/>
      <c r="W1752" s="120"/>
      <c r="X1752" s="120"/>
      <c r="Y1752" s="127"/>
      <c r="Z1752" s="127"/>
      <c r="AA1752" s="127"/>
      <c r="AB1752" s="127"/>
      <c r="AC1752" s="127"/>
      <c r="AD1752" s="127"/>
      <c r="AE1752" s="127"/>
      <c r="AF1752" s="127"/>
      <c r="AG1752" s="127"/>
      <c r="AH1752" s="127"/>
      <c r="AI1752" s="127"/>
      <c r="AJ1752" s="127"/>
      <c r="AK1752" s="127"/>
      <c r="AL1752" s="127"/>
      <c r="AM1752" s="127"/>
      <c r="AN1752" s="127"/>
      <c r="AO1752" s="127"/>
      <c r="AP1752" s="127"/>
      <c r="AR1752" s="113"/>
      <c r="AS1752" s="113"/>
      <c r="AT1752" s="113"/>
    </row>
    <row r="1753" spans="1:46" s="114" customFormat="1" x14ac:dyDescent="0.2">
      <c r="A1753" s="113"/>
      <c r="B1753" s="120"/>
      <c r="C1753" s="120"/>
      <c r="D1753" s="120"/>
      <c r="E1753" s="120"/>
      <c r="F1753" s="120"/>
      <c r="G1753" s="120"/>
      <c r="H1753" s="120"/>
      <c r="I1753" s="120"/>
      <c r="J1753" s="120"/>
      <c r="K1753" s="120"/>
      <c r="L1753" s="120"/>
      <c r="M1753" s="120"/>
      <c r="N1753" s="120"/>
      <c r="O1753" s="120"/>
      <c r="P1753" s="120"/>
      <c r="Q1753" s="120"/>
      <c r="R1753" s="120"/>
      <c r="S1753" s="120"/>
      <c r="T1753" s="120"/>
      <c r="U1753" s="120"/>
      <c r="V1753" s="120"/>
      <c r="W1753" s="120"/>
      <c r="X1753" s="120"/>
      <c r="Y1753" s="127"/>
      <c r="Z1753" s="127"/>
      <c r="AA1753" s="127"/>
      <c r="AB1753" s="127"/>
      <c r="AC1753" s="127"/>
      <c r="AD1753" s="127"/>
      <c r="AE1753" s="127"/>
      <c r="AF1753" s="127"/>
      <c r="AG1753" s="127"/>
      <c r="AH1753" s="127"/>
      <c r="AI1753" s="127"/>
      <c r="AJ1753" s="127"/>
      <c r="AK1753" s="127"/>
      <c r="AL1753" s="127"/>
      <c r="AM1753" s="127"/>
      <c r="AN1753" s="127"/>
      <c r="AO1753" s="127"/>
      <c r="AP1753" s="127"/>
      <c r="AR1753" s="113"/>
      <c r="AS1753" s="113"/>
      <c r="AT1753" s="113"/>
    </row>
    <row r="1754" spans="1:46" s="114" customFormat="1" x14ac:dyDescent="0.2">
      <c r="A1754" s="113"/>
      <c r="B1754" s="120"/>
      <c r="C1754" s="120"/>
      <c r="D1754" s="120"/>
      <c r="E1754" s="120"/>
      <c r="F1754" s="120"/>
      <c r="G1754" s="120"/>
      <c r="H1754" s="120"/>
      <c r="I1754" s="120"/>
      <c r="J1754" s="120"/>
      <c r="K1754" s="120"/>
      <c r="L1754" s="120"/>
      <c r="M1754" s="120"/>
      <c r="N1754" s="120"/>
      <c r="O1754" s="120"/>
      <c r="P1754" s="120"/>
      <c r="Q1754" s="120"/>
      <c r="R1754" s="120"/>
      <c r="S1754" s="120"/>
      <c r="T1754" s="120"/>
      <c r="U1754" s="120"/>
      <c r="V1754" s="120"/>
      <c r="W1754" s="120"/>
      <c r="X1754" s="120"/>
      <c r="Y1754" s="127"/>
      <c r="Z1754" s="127"/>
      <c r="AA1754" s="127"/>
      <c r="AB1754" s="127"/>
      <c r="AC1754" s="127"/>
      <c r="AD1754" s="127"/>
      <c r="AE1754" s="127"/>
      <c r="AF1754" s="127"/>
      <c r="AG1754" s="127"/>
      <c r="AH1754" s="127"/>
      <c r="AI1754" s="127"/>
      <c r="AJ1754" s="127"/>
      <c r="AK1754" s="127"/>
      <c r="AL1754" s="127"/>
      <c r="AM1754" s="127"/>
      <c r="AN1754" s="127"/>
      <c r="AO1754" s="127"/>
      <c r="AP1754" s="127"/>
      <c r="AR1754" s="113"/>
      <c r="AS1754" s="113"/>
      <c r="AT1754" s="113"/>
    </row>
    <row r="1755" spans="1:46" s="114" customFormat="1" x14ac:dyDescent="0.2">
      <c r="A1755" s="113"/>
      <c r="B1755" s="120"/>
      <c r="C1755" s="120"/>
      <c r="D1755" s="120"/>
      <c r="E1755" s="120"/>
      <c r="F1755" s="120"/>
      <c r="G1755" s="120"/>
      <c r="H1755" s="120"/>
      <c r="I1755" s="120"/>
      <c r="J1755" s="120"/>
      <c r="K1755" s="120"/>
      <c r="L1755" s="120"/>
      <c r="M1755" s="120"/>
      <c r="N1755" s="120"/>
      <c r="O1755" s="120"/>
      <c r="P1755" s="120"/>
      <c r="Q1755" s="120"/>
      <c r="R1755" s="120"/>
      <c r="S1755" s="120"/>
      <c r="T1755" s="120"/>
      <c r="U1755" s="120"/>
      <c r="V1755" s="120"/>
      <c r="W1755" s="120"/>
      <c r="X1755" s="120"/>
      <c r="Y1755" s="127"/>
      <c r="Z1755" s="127"/>
      <c r="AA1755" s="127"/>
      <c r="AB1755" s="127"/>
      <c r="AC1755" s="127"/>
      <c r="AD1755" s="127"/>
      <c r="AE1755" s="127"/>
      <c r="AF1755" s="127"/>
      <c r="AG1755" s="127"/>
      <c r="AH1755" s="127"/>
      <c r="AI1755" s="127"/>
      <c r="AJ1755" s="127"/>
      <c r="AK1755" s="127"/>
      <c r="AL1755" s="127"/>
      <c r="AM1755" s="127"/>
      <c r="AN1755" s="127"/>
      <c r="AO1755" s="127"/>
      <c r="AP1755" s="127"/>
      <c r="AR1755" s="113"/>
      <c r="AS1755" s="113"/>
      <c r="AT1755" s="113"/>
    </row>
    <row r="1756" spans="1:46" s="114" customFormat="1" x14ac:dyDescent="0.2">
      <c r="A1756" s="113"/>
      <c r="B1756" s="120"/>
      <c r="C1756" s="120"/>
      <c r="D1756" s="120"/>
      <c r="E1756" s="120"/>
      <c r="F1756" s="120"/>
      <c r="G1756" s="120"/>
      <c r="H1756" s="120"/>
      <c r="I1756" s="120"/>
      <c r="J1756" s="120"/>
      <c r="K1756" s="120"/>
      <c r="L1756" s="120"/>
      <c r="M1756" s="120"/>
      <c r="N1756" s="120"/>
      <c r="O1756" s="120"/>
      <c r="P1756" s="120"/>
      <c r="Q1756" s="120"/>
      <c r="R1756" s="120"/>
      <c r="S1756" s="120"/>
      <c r="T1756" s="120"/>
      <c r="U1756" s="120"/>
      <c r="V1756" s="120"/>
      <c r="W1756" s="120"/>
      <c r="X1756" s="120"/>
      <c r="Y1756" s="127"/>
      <c r="Z1756" s="127"/>
      <c r="AA1756" s="127"/>
      <c r="AB1756" s="127"/>
      <c r="AC1756" s="127"/>
      <c r="AD1756" s="127"/>
      <c r="AE1756" s="127"/>
      <c r="AF1756" s="127"/>
      <c r="AG1756" s="127"/>
      <c r="AH1756" s="127"/>
      <c r="AI1756" s="127"/>
      <c r="AJ1756" s="127"/>
      <c r="AK1756" s="127"/>
      <c r="AL1756" s="127"/>
      <c r="AM1756" s="127"/>
      <c r="AN1756" s="127"/>
      <c r="AO1756" s="127"/>
      <c r="AP1756" s="127"/>
      <c r="AR1756" s="113"/>
      <c r="AS1756" s="113"/>
      <c r="AT1756" s="113"/>
    </row>
    <row r="1757" spans="1:46" s="114" customFormat="1" x14ac:dyDescent="0.2">
      <c r="A1757" s="113"/>
      <c r="B1757" s="120"/>
      <c r="C1757" s="120"/>
      <c r="D1757" s="120"/>
      <c r="E1757" s="120"/>
      <c r="F1757" s="120"/>
      <c r="G1757" s="120"/>
      <c r="H1757" s="120"/>
      <c r="I1757" s="120"/>
      <c r="J1757" s="120"/>
      <c r="K1757" s="120"/>
      <c r="L1757" s="120"/>
      <c r="M1757" s="120"/>
      <c r="N1757" s="120"/>
      <c r="O1757" s="120"/>
      <c r="P1757" s="120"/>
      <c r="Q1757" s="120"/>
      <c r="R1757" s="120"/>
      <c r="S1757" s="120"/>
      <c r="T1757" s="120"/>
      <c r="U1757" s="120"/>
      <c r="V1757" s="120"/>
      <c r="W1757" s="120"/>
      <c r="X1757" s="120"/>
      <c r="Y1757" s="127"/>
      <c r="Z1757" s="127"/>
      <c r="AA1757" s="127"/>
      <c r="AB1757" s="127"/>
      <c r="AC1757" s="127"/>
      <c r="AD1757" s="127"/>
      <c r="AE1757" s="127"/>
      <c r="AF1757" s="127"/>
      <c r="AG1757" s="127"/>
      <c r="AH1757" s="127"/>
      <c r="AI1757" s="127"/>
      <c r="AJ1757" s="127"/>
      <c r="AK1757" s="127"/>
      <c r="AL1757" s="127"/>
      <c r="AM1757" s="127"/>
      <c r="AN1757" s="127"/>
      <c r="AO1757" s="127"/>
      <c r="AP1757" s="127"/>
      <c r="AR1757" s="113"/>
      <c r="AS1757" s="113"/>
      <c r="AT1757" s="113"/>
    </row>
    <row r="1758" spans="1:46" s="114" customFormat="1" x14ac:dyDescent="0.2">
      <c r="A1758" s="113"/>
      <c r="B1758" s="120"/>
      <c r="C1758" s="120"/>
      <c r="D1758" s="120"/>
      <c r="E1758" s="120"/>
      <c r="F1758" s="120"/>
      <c r="G1758" s="120"/>
      <c r="H1758" s="120"/>
      <c r="I1758" s="120"/>
      <c r="J1758" s="120"/>
      <c r="K1758" s="120"/>
      <c r="L1758" s="120"/>
      <c r="M1758" s="120"/>
      <c r="N1758" s="120"/>
      <c r="O1758" s="120"/>
      <c r="P1758" s="120"/>
      <c r="Q1758" s="120"/>
      <c r="R1758" s="120"/>
      <c r="S1758" s="120"/>
      <c r="T1758" s="120"/>
      <c r="U1758" s="120"/>
      <c r="V1758" s="120"/>
      <c r="W1758" s="120"/>
      <c r="X1758" s="120"/>
      <c r="Y1758" s="127"/>
      <c r="Z1758" s="127"/>
      <c r="AA1758" s="127"/>
      <c r="AB1758" s="127"/>
      <c r="AC1758" s="127"/>
      <c r="AD1758" s="127"/>
      <c r="AE1758" s="127"/>
      <c r="AF1758" s="127"/>
      <c r="AG1758" s="127"/>
      <c r="AH1758" s="127"/>
      <c r="AI1758" s="127"/>
      <c r="AJ1758" s="127"/>
      <c r="AK1758" s="127"/>
      <c r="AL1758" s="127"/>
      <c r="AM1758" s="127"/>
      <c r="AN1758" s="127"/>
      <c r="AO1758" s="127"/>
      <c r="AP1758" s="127"/>
      <c r="AR1758" s="113"/>
      <c r="AS1758" s="113"/>
      <c r="AT1758" s="113"/>
    </row>
    <row r="1759" spans="1:46" s="114" customFormat="1" x14ac:dyDescent="0.2">
      <c r="A1759" s="113"/>
      <c r="B1759" s="120"/>
      <c r="C1759" s="120"/>
      <c r="D1759" s="120"/>
      <c r="E1759" s="120"/>
      <c r="F1759" s="120"/>
      <c r="G1759" s="120"/>
      <c r="H1759" s="120"/>
      <c r="I1759" s="120"/>
      <c r="J1759" s="120"/>
      <c r="K1759" s="120"/>
      <c r="L1759" s="120"/>
      <c r="M1759" s="120"/>
      <c r="N1759" s="120"/>
      <c r="O1759" s="120"/>
      <c r="P1759" s="120"/>
      <c r="Q1759" s="120"/>
      <c r="R1759" s="120"/>
      <c r="S1759" s="120"/>
      <c r="T1759" s="120"/>
      <c r="U1759" s="120"/>
      <c r="V1759" s="120"/>
      <c r="W1759" s="120"/>
      <c r="X1759" s="120"/>
      <c r="Y1759" s="127"/>
      <c r="Z1759" s="127"/>
      <c r="AA1759" s="127"/>
      <c r="AB1759" s="127"/>
      <c r="AC1759" s="127"/>
      <c r="AD1759" s="127"/>
      <c r="AE1759" s="127"/>
      <c r="AF1759" s="127"/>
      <c r="AG1759" s="127"/>
      <c r="AH1759" s="127"/>
      <c r="AI1759" s="127"/>
      <c r="AJ1759" s="127"/>
      <c r="AK1759" s="127"/>
      <c r="AL1759" s="127"/>
      <c r="AM1759" s="127"/>
      <c r="AN1759" s="127"/>
      <c r="AO1759" s="127"/>
      <c r="AP1759" s="127"/>
      <c r="AR1759" s="113"/>
      <c r="AS1759" s="113"/>
      <c r="AT1759" s="113"/>
    </row>
    <row r="1760" spans="1:46" s="114" customFormat="1" x14ac:dyDescent="0.2">
      <c r="A1760" s="113"/>
      <c r="B1760" s="120"/>
      <c r="C1760" s="120"/>
      <c r="D1760" s="120"/>
      <c r="E1760" s="120"/>
      <c r="F1760" s="120"/>
      <c r="G1760" s="120"/>
      <c r="H1760" s="120"/>
      <c r="I1760" s="120"/>
      <c r="J1760" s="120"/>
      <c r="K1760" s="120"/>
      <c r="L1760" s="120"/>
      <c r="M1760" s="120"/>
      <c r="N1760" s="120"/>
      <c r="O1760" s="120"/>
      <c r="P1760" s="120"/>
      <c r="Q1760" s="120"/>
      <c r="R1760" s="120"/>
      <c r="S1760" s="120"/>
      <c r="T1760" s="120"/>
      <c r="U1760" s="120"/>
      <c r="V1760" s="120"/>
      <c r="W1760" s="120"/>
      <c r="X1760" s="120"/>
      <c r="Y1760" s="127"/>
      <c r="Z1760" s="127"/>
      <c r="AA1760" s="127"/>
      <c r="AB1760" s="127"/>
      <c r="AC1760" s="127"/>
      <c r="AD1760" s="127"/>
      <c r="AE1760" s="127"/>
      <c r="AF1760" s="127"/>
      <c r="AG1760" s="127"/>
      <c r="AH1760" s="127"/>
      <c r="AI1760" s="127"/>
      <c r="AJ1760" s="127"/>
      <c r="AK1760" s="127"/>
      <c r="AL1760" s="127"/>
      <c r="AM1760" s="127"/>
      <c r="AN1760" s="127"/>
      <c r="AO1760" s="127"/>
      <c r="AP1760" s="127"/>
      <c r="AR1760" s="113"/>
      <c r="AS1760" s="113"/>
      <c r="AT1760" s="113"/>
    </row>
    <row r="1761" spans="1:46" s="114" customFormat="1" x14ac:dyDescent="0.2">
      <c r="A1761" s="113"/>
      <c r="B1761" s="120"/>
      <c r="C1761" s="120"/>
      <c r="D1761" s="120"/>
      <c r="E1761" s="120"/>
      <c r="F1761" s="120"/>
      <c r="G1761" s="120"/>
      <c r="H1761" s="120"/>
      <c r="I1761" s="120"/>
      <c r="J1761" s="120"/>
      <c r="K1761" s="120"/>
      <c r="L1761" s="120"/>
      <c r="M1761" s="120"/>
      <c r="N1761" s="120"/>
      <c r="O1761" s="120"/>
      <c r="P1761" s="120"/>
      <c r="Q1761" s="120"/>
      <c r="R1761" s="120"/>
      <c r="S1761" s="120"/>
      <c r="T1761" s="120"/>
      <c r="U1761" s="120"/>
      <c r="V1761" s="120"/>
      <c r="W1761" s="120"/>
      <c r="X1761" s="120"/>
      <c r="Y1761" s="127"/>
      <c r="Z1761" s="127"/>
      <c r="AA1761" s="127"/>
      <c r="AB1761" s="127"/>
      <c r="AC1761" s="127"/>
      <c r="AD1761" s="127"/>
      <c r="AE1761" s="127"/>
      <c r="AF1761" s="127"/>
      <c r="AG1761" s="127"/>
      <c r="AH1761" s="127"/>
      <c r="AI1761" s="127"/>
      <c r="AJ1761" s="127"/>
      <c r="AK1761" s="127"/>
      <c r="AL1761" s="127"/>
      <c r="AM1761" s="127"/>
      <c r="AN1761" s="127"/>
      <c r="AO1761" s="127"/>
      <c r="AP1761" s="127"/>
      <c r="AR1761" s="113"/>
      <c r="AS1761" s="113"/>
      <c r="AT1761" s="113"/>
    </row>
    <row r="1762" spans="1:46" s="114" customFormat="1" x14ac:dyDescent="0.2">
      <c r="A1762" s="113"/>
      <c r="B1762" s="120"/>
      <c r="C1762" s="120"/>
      <c r="D1762" s="120"/>
      <c r="E1762" s="120"/>
      <c r="F1762" s="120"/>
      <c r="G1762" s="120"/>
      <c r="H1762" s="120"/>
      <c r="I1762" s="120"/>
      <c r="J1762" s="120"/>
      <c r="K1762" s="120"/>
      <c r="L1762" s="120"/>
      <c r="M1762" s="120"/>
      <c r="N1762" s="120"/>
      <c r="O1762" s="120"/>
      <c r="P1762" s="120"/>
      <c r="Q1762" s="120"/>
      <c r="R1762" s="120"/>
      <c r="S1762" s="120"/>
      <c r="T1762" s="120"/>
      <c r="U1762" s="120"/>
      <c r="V1762" s="120"/>
      <c r="W1762" s="120"/>
      <c r="X1762" s="120"/>
      <c r="Y1762" s="127"/>
      <c r="Z1762" s="127"/>
      <c r="AA1762" s="127"/>
      <c r="AB1762" s="127"/>
      <c r="AC1762" s="127"/>
      <c r="AD1762" s="127"/>
      <c r="AE1762" s="127"/>
      <c r="AF1762" s="127"/>
      <c r="AG1762" s="127"/>
      <c r="AH1762" s="127"/>
      <c r="AI1762" s="127"/>
      <c r="AJ1762" s="127"/>
      <c r="AK1762" s="127"/>
      <c r="AL1762" s="127"/>
      <c r="AM1762" s="127"/>
      <c r="AN1762" s="127"/>
      <c r="AO1762" s="127"/>
      <c r="AP1762" s="127"/>
      <c r="AR1762" s="113"/>
      <c r="AS1762" s="113"/>
      <c r="AT1762" s="113"/>
    </row>
    <row r="1763" spans="1:46" s="114" customFormat="1" x14ac:dyDescent="0.2">
      <c r="A1763" s="113"/>
      <c r="B1763" s="120"/>
      <c r="C1763" s="120"/>
      <c r="D1763" s="120"/>
      <c r="E1763" s="120"/>
      <c r="F1763" s="120"/>
      <c r="G1763" s="120"/>
      <c r="H1763" s="120"/>
      <c r="I1763" s="120"/>
      <c r="J1763" s="120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  <c r="Y1763" s="127"/>
      <c r="Z1763" s="127"/>
      <c r="AA1763" s="127"/>
      <c r="AB1763" s="127"/>
      <c r="AC1763" s="127"/>
      <c r="AD1763" s="127"/>
      <c r="AE1763" s="127"/>
      <c r="AF1763" s="127"/>
      <c r="AG1763" s="127"/>
      <c r="AH1763" s="127"/>
      <c r="AI1763" s="127"/>
      <c r="AJ1763" s="127"/>
      <c r="AK1763" s="127"/>
      <c r="AL1763" s="127"/>
      <c r="AM1763" s="127"/>
      <c r="AN1763" s="127"/>
      <c r="AO1763" s="127"/>
      <c r="AP1763" s="127"/>
      <c r="AR1763" s="113"/>
      <c r="AS1763" s="113"/>
      <c r="AT1763" s="113"/>
    </row>
    <row r="1764" spans="1:46" s="114" customFormat="1" x14ac:dyDescent="0.2">
      <c r="A1764" s="113"/>
      <c r="B1764" s="120"/>
      <c r="C1764" s="120"/>
      <c r="D1764" s="120"/>
      <c r="E1764" s="120"/>
      <c r="F1764" s="120"/>
      <c r="G1764" s="120"/>
      <c r="H1764" s="120"/>
      <c r="I1764" s="120"/>
      <c r="J1764" s="120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  <c r="Y1764" s="127"/>
      <c r="Z1764" s="127"/>
      <c r="AA1764" s="127"/>
      <c r="AB1764" s="127"/>
      <c r="AC1764" s="127"/>
      <c r="AD1764" s="127"/>
      <c r="AE1764" s="127"/>
      <c r="AF1764" s="127"/>
      <c r="AG1764" s="127"/>
      <c r="AH1764" s="127"/>
      <c r="AI1764" s="127"/>
      <c r="AJ1764" s="127"/>
      <c r="AK1764" s="127"/>
      <c r="AL1764" s="127"/>
      <c r="AM1764" s="127"/>
      <c r="AN1764" s="127"/>
      <c r="AO1764" s="127"/>
      <c r="AP1764" s="127"/>
      <c r="AR1764" s="113"/>
      <c r="AS1764" s="113"/>
      <c r="AT1764" s="113"/>
    </row>
    <row r="1765" spans="1:46" s="114" customFormat="1" x14ac:dyDescent="0.2">
      <c r="A1765" s="113"/>
      <c r="B1765" s="120"/>
      <c r="C1765" s="120"/>
      <c r="D1765" s="120"/>
      <c r="E1765" s="120"/>
      <c r="F1765" s="120"/>
      <c r="G1765" s="120"/>
      <c r="H1765" s="120"/>
      <c r="I1765" s="120"/>
      <c r="J1765" s="120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  <c r="Y1765" s="127"/>
      <c r="Z1765" s="127"/>
      <c r="AA1765" s="127"/>
      <c r="AB1765" s="127"/>
      <c r="AC1765" s="127"/>
      <c r="AD1765" s="127"/>
      <c r="AE1765" s="127"/>
      <c r="AF1765" s="127"/>
      <c r="AG1765" s="127"/>
      <c r="AH1765" s="127"/>
      <c r="AI1765" s="127"/>
      <c r="AJ1765" s="127"/>
      <c r="AK1765" s="127"/>
      <c r="AL1765" s="127"/>
      <c r="AM1765" s="127"/>
      <c r="AN1765" s="127"/>
      <c r="AO1765" s="127"/>
      <c r="AP1765" s="127"/>
      <c r="AR1765" s="113"/>
      <c r="AS1765" s="113"/>
      <c r="AT1765" s="113"/>
    </row>
    <row r="1766" spans="1:46" s="114" customFormat="1" x14ac:dyDescent="0.2">
      <c r="A1766" s="113"/>
      <c r="B1766" s="120"/>
      <c r="C1766" s="120"/>
      <c r="D1766" s="120"/>
      <c r="E1766" s="120"/>
      <c r="F1766" s="120"/>
      <c r="G1766" s="120"/>
      <c r="H1766" s="120"/>
      <c r="I1766" s="120"/>
      <c r="J1766" s="120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  <c r="Y1766" s="127"/>
      <c r="Z1766" s="127"/>
      <c r="AA1766" s="127"/>
      <c r="AB1766" s="127"/>
      <c r="AC1766" s="127"/>
      <c r="AD1766" s="127"/>
      <c r="AE1766" s="127"/>
      <c r="AF1766" s="127"/>
      <c r="AG1766" s="127"/>
      <c r="AH1766" s="127"/>
      <c r="AI1766" s="127"/>
      <c r="AJ1766" s="127"/>
      <c r="AK1766" s="127"/>
      <c r="AL1766" s="127"/>
      <c r="AM1766" s="127"/>
      <c r="AN1766" s="127"/>
      <c r="AO1766" s="127"/>
      <c r="AP1766" s="127"/>
      <c r="AR1766" s="113"/>
      <c r="AS1766" s="113"/>
      <c r="AT1766" s="113"/>
    </row>
    <row r="1767" spans="1:46" s="114" customFormat="1" x14ac:dyDescent="0.2">
      <c r="A1767" s="113"/>
      <c r="B1767" s="120"/>
      <c r="C1767" s="120"/>
      <c r="D1767" s="120"/>
      <c r="E1767" s="120"/>
      <c r="F1767" s="120"/>
      <c r="G1767" s="120"/>
      <c r="H1767" s="120"/>
      <c r="I1767" s="120"/>
      <c r="J1767" s="120"/>
      <c r="K1767" s="120"/>
      <c r="L1767" s="120"/>
      <c r="M1767" s="120"/>
      <c r="N1767" s="120"/>
      <c r="O1767" s="120"/>
      <c r="P1767" s="120"/>
      <c r="Q1767" s="120"/>
      <c r="R1767" s="120"/>
      <c r="S1767" s="120"/>
      <c r="T1767" s="120"/>
      <c r="U1767" s="120"/>
      <c r="V1767" s="120"/>
      <c r="W1767" s="120"/>
      <c r="X1767" s="120"/>
      <c r="Y1767" s="127"/>
      <c r="Z1767" s="127"/>
      <c r="AA1767" s="127"/>
      <c r="AB1767" s="127"/>
      <c r="AC1767" s="127"/>
      <c r="AD1767" s="127"/>
      <c r="AE1767" s="127"/>
      <c r="AF1767" s="127"/>
      <c r="AG1767" s="127"/>
      <c r="AH1767" s="127"/>
      <c r="AI1767" s="127"/>
      <c r="AJ1767" s="127"/>
      <c r="AK1767" s="127"/>
      <c r="AL1767" s="127"/>
      <c r="AM1767" s="127"/>
      <c r="AN1767" s="127"/>
      <c r="AO1767" s="127"/>
      <c r="AP1767" s="127"/>
      <c r="AR1767" s="113"/>
      <c r="AS1767" s="113"/>
      <c r="AT1767" s="113"/>
    </row>
    <row r="1768" spans="1:46" s="114" customFormat="1" x14ac:dyDescent="0.2">
      <c r="A1768" s="113"/>
      <c r="B1768" s="120"/>
      <c r="C1768" s="120"/>
      <c r="D1768" s="120"/>
      <c r="E1768" s="120"/>
      <c r="F1768" s="120"/>
      <c r="G1768" s="120"/>
      <c r="H1768" s="120"/>
      <c r="I1768" s="120"/>
      <c r="J1768" s="120"/>
      <c r="K1768" s="120"/>
      <c r="L1768" s="120"/>
      <c r="M1768" s="120"/>
      <c r="N1768" s="120"/>
      <c r="O1768" s="120"/>
      <c r="P1768" s="120"/>
      <c r="Q1768" s="120"/>
      <c r="R1768" s="120"/>
      <c r="S1768" s="120"/>
      <c r="T1768" s="120"/>
      <c r="U1768" s="120"/>
      <c r="V1768" s="120"/>
      <c r="W1768" s="120"/>
      <c r="X1768" s="120"/>
      <c r="Y1768" s="127"/>
      <c r="Z1768" s="127"/>
      <c r="AA1768" s="127"/>
      <c r="AB1768" s="127"/>
      <c r="AC1768" s="127"/>
      <c r="AD1768" s="127"/>
      <c r="AE1768" s="127"/>
      <c r="AF1768" s="127"/>
      <c r="AG1768" s="127"/>
      <c r="AH1768" s="127"/>
      <c r="AI1768" s="127"/>
      <c r="AJ1768" s="127"/>
      <c r="AK1768" s="127"/>
      <c r="AL1768" s="127"/>
      <c r="AM1768" s="127"/>
      <c r="AN1768" s="127"/>
      <c r="AO1768" s="127"/>
      <c r="AP1768" s="127"/>
      <c r="AR1768" s="113"/>
      <c r="AS1768" s="113"/>
      <c r="AT1768" s="113"/>
    </row>
    <row r="1769" spans="1:46" s="114" customFormat="1" x14ac:dyDescent="0.2">
      <c r="A1769" s="113"/>
      <c r="B1769" s="120"/>
      <c r="C1769" s="120"/>
      <c r="D1769" s="120"/>
      <c r="E1769" s="120"/>
      <c r="F1769" s="120"/>
      <c r="G1769" s="120"/>
      <c r="H1769" s="120"/>
      <c r="I1769" s="120"/>
      <c r="J1769" s="120"/>
      <c r="K1769" s="120"/>
      <c r="L1769" s="120"/>
      <c r="M1769" s="120"/>
      <c r="N1769" s="120"/>
      <c r="O1769" s="120"/>
      <c r="P1769" s="120"/>
      <c r="Q1769" s="120"/>
      <c r="R1769" s="120"/>
      <c r="S1769" s="120"/>
      <c r="T1769" s="120"/>
      <c r="U1769" s="120"/>
      <c r="V1769" s="120"/>
      <c r="W1769" s="120"/>
      <c r="X1769" s="120"/>
      <c r="Y1769" s="127"/>
      <c r="Z1769" s="127"/>
      <c r="AA1769" s="127"/>
      <c r="AB1769" s="127"/>
      <c r="AC1769" s="127"/>
      <c r="AD1769" s="127"/>
      <c r="AE1769" s="127"/>
      <c r="AF1769" s="127"/>
      <c r="AG1769" s="127"/>
      <c r="AH1769" s="127"/>
      <c r="AI1769" s="127"/>
      <c r="AJ1769" s="127"/>
      <c r="AK1769" s="127"/>
      <c r="AL1769" s="127"/>
      <c r="AM1769" s="127"/>
      <c r="AN1769" s="127"/>
      <c r="AO1769" s="127"/>
      <c r="AP1769" s="127"/>
      <c r="AR1769" s="113"/>
      <c r="AS1769" s="113"/>
      <c r="AT1769" s="113"/>
    </row>
    <row r="1770" spans="1:46" s="114" customFormat="1" x14ac:dyDescent="0.2">
      <c r="A1770" s="113"/>
      <c r="B1770" s="120"/>
      <c r="C1770" s="120"/>
      <c r="D1770" s="120"/>
      <c r="E1770" s="120"/>
      <c r="F1770" s="120"/>
      <c r="G1770" s="120"/>
      <c r="H1770" s="120"/>
      <c r="I1770" s="120"/>
      <c r="J1770" s="120"/>
      <c r="K1770" s="120"/>
      <c r="L1770" s="120"/>
      <c r="M1770" s="120"/>
      <c r="N1770" s="120"/>
      <c r="O1770" s="120"/>
      <c r="P1770" s="120"/>
      <c r="Q1770" s="120"/>
      <c r="R1770" s="120"/>
      <c r="S1770" s="120"/>
      <c r="T1770" s="120"/>
      <c r="U1770" s="120"/>
      <c r="V1770" s="120"/>
      <c r="W1770" s="120"/>
      <c r="X1770" s="120"/>
      <c r="Y1770" s="127"/>
      <c r="Z1770" s="127"/>
      <c r="AA1770" s="127"/>
      <c r="AB1770" s="127"/>
      <c r="AC1770" s="127"/>
      <c r="AD1770" s="127"/>
      <c r="AE1770" s="127"/>
      <c r="AF1770" s="127"/>
      <c r="AG1770" s="127"/>
      <c r="AH1770" s="127"/>
      <c r="AI1770" s="127"/>
      <c r="AJ1770" s="127"/>
      <c r="AK1770" s="127"/>
      <c r="AL1770" s="127"/>
      <c r="AM1770" s="127"/>
      <c r="AN1770" s="127"/>
      <c r="AO1770" s="127"/>
      <c r="AP1770" s="127"/>
      <c r="AR1770" s="113"/>
      <c r="AS1770" s="113"/>
      <c r="AT1770" s="113"/>
    </row>
    <row r="1771" spans="1:46" s="114" customFormat="1" x14ac:dyDescent="0.2">
      <c r="A1771" s="113"/>
      <c r="B1771" s="120"/>
      <c r="C1771" s="120"/>
      <c r="D1771" s="120"/>
      <c r="E1771" s="120"/>
      <c r="F1771" s="120"/>
      <c r="G1771" s="120"/>
      <c r="H1771" s="120"/>
      <c r="I1771" s="120"/>
      <c r="J1771" s="120"/>
      <c r="K1771" s="120"/>
      <c r="L1771" s="120"/>
      <c r="M1771" s="120"/>
      <c r="N1771" s="120"/>
      <c r="O1771" s="120"/>
      <c r="P1771" s="120"/>
      <c r="Q1771" s="120"/>
      <c r="R1771" s="120"/>
      <c r="S1771" s="120"/>
      <c r="T1771" s="120"/>
      <c r="U1771" s="120"/>
      <c r="V1771" s="120"/>
      <c r="W1771" s="120"/>
      <c r="X1771" s="120"/>
      <c r="Y1771" s="127"/>
      <c r="Z1771" s="127"/>
      <c r="AA1771" s="127"/>
      <c r="AB1771" s="127"/>
      <c r="AC1771" s="127"/>
      <c r="AD1771" s="127"/>
      <c r="AE1771" s="127"/>
      <c r="AF1771" s="127"/>
      <c r="AG1771" s="127"/>
      <c r="AH1771" s="127"/>
      <c r="AI1771" s="127"/>
      <c r="AJ1771" s="127"/>
      <c r="AK1771" s="127"/>
      <c r="AL1771" s="127"/>
      <c r="AM1771" s="127"/>
      <c r="AN1771" s="127"/>
      <c r="AO1771" s="127"/>
      <c r="AP1771" s="127"/>
      <c r="AR1771" s="113"/>
      <c r="AS1771" s="113"/>
      <c r="AT1771" s="113"/>
    </row>
    <row r="1772" spans="1:46" s="114" customFormat="1" x14ac:dyDescent="0.2">
      <c r="A1772" s="113"/>
      <c r="B1772" s="120"/>
      <c r="C1772" s="120"/>
      <c r="D1772" s="120"/>
      <c r="E1772" s="120"/>
      <c r="F1772" s="120"/>
      <c r="G1772" s="120"/>
      <c r="H1772" s="120"/>
      <c r="I1772" s="120"/>
      <c r="J1772" s="120"/>
      <c r="K1772" s="120"/>
      <c r="L1772" s="120"/>
      <c r="M1772" s="120"/>
      <c r="N1772" s="120"/>
      <c r="O1772" s="120"/>
      <c r="P1772" s="120"/>
      <c r="Q1772" s="120"/>
      <c r="R1772" s="120"/>
      <c r="S1772" s="120"/>
      <c r="T1772" s="120"/>
      <c r="U1772" s="120"/>
      <c r="V1772" s="120"/>
      <c r="W1772" s="120"/>
      <c r="X1772" s="120"/>
      <c r="Y1772" s="127"/>
      <c r="Z1772" s="127"/>
      <c r="AA1772" s="127"/>
      <c r="AB1772" s="127"/>
      <c r="AC1772" s="127"/>
      <c r="AD1772" s="127"/>
      <c r="AE1772" s="127"/>
      <c r="AF1772" s="127"/>
      <c r="AG1772" s="127"/>
      <c r="AH1772" s="127"/>
      <c r="AI1772" s="127"/>
      <c r="AJ1772" s="127"/>
      <c r="AK1772" s="127"/>
      <c r="AL1772" s="127"/>
      <c r="AM1772" s="127"/>
      <c r="AN1772" s="127"/>
      <c r="AO1772" s="127"/>
      <c r="AP1772" s="127"/>
      <c r="AR1772" s="113"/>
      <c r="AS1772" s="113"/>
      <c r="AT1772" s="113"/>
    </row>
    <row r="1773" spans="1:46" s="114" customFormat="1" x14ac:dyDescent="0.2">
      <c r="A1773" s="113"/>
      <c r="B1773" s="120"/>
      <c r="C1773" s="120"/>
      <c r="D1773" s="120"/>
      <c r="E1773" s="120"/>
      <c r="F1773" s="120"/>
      <c r="G1773" s="120"/>
      <c r="H1773" s="120"/>
      <c r="I1773" s="120"/>
      <c r="J1773" s="120"/>
      <c r="K1773" s="120"/>
      <c r="L1773" s="120"/>
      <c r="M1773" s="120"/>
      <c r="N1773" s="120"/>
      <c r="O1773" s="120"/>
      <c r="P1773" s="120"/>
      <c r="Q1773" s="120"/>
      <c r="R1773" s="120"/>
      <c r="S1773" s="120"/>
      <c r="T1773" s="120"/>
      <c r="U1773" s="120"/>
      <c r="V1773" s="120"/>
      <c r="W1773" s="120"/>
      <c r="X1773" s="120"/>
      <c r="Y1773" s="127"/>
      <c r="Z1773" s="127"/>
      <c r="AA1773" s="127"/>
      <c r="AB1773" s="127"/>
      <c r="AC1773" s="127"/>
      <c r="AD1773" s="127"/>
      <c r="AE1773" s="127"/>
      <c r="AF1773" s="127"/>
      <c r="AG1773" s="127"/>
      <c r="AH1773" s="127"/>
      <c r="AI1773" s="127"/>
      <c r="AJ1773" s="127"/>
      <c r="AK1773" s="127"/>
      <c r="AL1773" s="127"/>
      <c r="AM1773" s="127"/>
      <c r="AN1773" s="127"/>
      <c r="AO1773" s="127"/>
      <c r="AP1773" s="127"/>
      <c r="AR1773" s="113"/>
      <c r="AS1773" s="113"/>
      <c r="AT1773" s="113"/>
    </row>
    <row r="1774" spans="1:46" s="114" customFormat="1" x14ac:dyDescent="0.2">
      <c r="A1774" s="113"/>
      <c r="B1774" s="120"/>
      <c r="C1774" s="120"/>
      <c r="D1774" s="120"/>
      <c r="E1774" s="120"/>
      <c r="F1774" s="120"/>
      <c r="G1774" s="120"/>
      <c r="H1774" s="120"/>
      <c r="I1774" s="120"/>
      <c r="J1774" s="120"/>
      <c r="K1774" s="120"/>
      <c r="L1774" s="120"/>
      <c r="M1774" s="120"/>
      <c r="N1774" s="120"/>
      <c r="O1774" s="120"/>
      <c r="P1774" s="120"/>
      <c r="Q1774" s="120"/>
      <c r="R1774" s="120"/>
      <c r="S1774" s="120"/>
      <c r="T1774" s="120"/>
      <c r="U1774" s="120"/>
      <c r="V1774" s="120"/>
      <c r="W1774" s="120"/>
      <c r="X1774" s="120"/>
      <c r="Y1774" s="127"/>
      <c r="Z1774" s="127"/>
      <c r="AA1774" s="127"/>
      <c r="AB1774" s="127"/>
      <c r="AC1774" s="127"/>
      <c r="AD1774" s="127"/>
      <c r="AE1774" s="127"/>
      <c r="AF1774" s="127"/>
      <c r="AG1774" s="127"/>
      <c r="AH1774" s="127"/>
      <c r="AI1774" s="127"/>
      <c r="AJ1774" s="127"/>
      <c r="AK1774" s="127"/>
      <c r="AL1774" s="127"/>
      <c r="AM1774" s="127"/>
      <c r="AN1774" s="127"/>
      <c r="AO1774" s="127"/>
      <c r="AP1774" s="127"/>
      <c r="AR1774" s="113"/>
      <c r="AS1774" s="113"/>
      <c r="AT1774" s="113"/>
    </row>
    <row r="1775" spans="1:46" s="114" customFormat="1" x14ac:dyDescent="0.2">
      <c r="A1775" s="113"/>
      <c r="B1775" s="120"/>
      <c r="C1775" s="120"/>
      <c r="D1775" s="120"/>
      <c r="E1775" s="120"/>
      <c r="F1775" s="120"/>
      <c r="G1775" s="120"/>
      <c r="H1775" s="120"/>
      <c r="I1775" s="120"/>
      <c r="J1775" s="120"/>
      <c r="K1775" s="120"/>
      <c r="L1775" s="120"/>
      <c r="M1775" s="120"/>
      <c r="N1775" s="120"/>
      <c r="O1775" s="120"/>
      <c r="P1775" s="120"/>
      <c r="Q1775" s="120"/>
      <c r="R1775" s="120"/>
      <c r="S1775" s="120"/>
      <c r="T1775" s="120"/>
      <c r="U1775" s="120"/>
      <c r="V1775" s="120"/>
      <c r="W1775" s="120"/>
      <c r="X1775" s="120"/>
      <c r="Y1775" s="127"/>
      <c r="Z1775" s="127"/>
      <c r="AA1775" s="127"/>
      <c r="AB1775" s="127"/>
      <c r="AC1775" s="127"/>
      <c r="AD1775" s="127"/>
      <c r="AE1775" s="127"/>
      <c r="AF1775" s="127"/>
      <c r="AG1775" s="127"/>
      <c r="AH1775" s="127"/>
      <c r="AI1775" s="127"/>
      <c r="AJ1775" s="127"/>
      <c r="AK1775" s="127"/>
      <c r="AL1775" s="127"/>
      <c r="AM1775" s="127"/>
      <c r="AN1775" s="127"/>
      <c r="AO1775" s="127"/>
      <c r="AP1775" s="127"/>
      <c r="AR1775" s="113"/>
      <c r="AS1775" s="113"/>
      <c r="AT1775" s="113"/>
    </row>
    <row r="1776" spans="1:46" s="114" customFormat="1" x14ac:dyDescent="0.2">
      <c r="A1776" s="113"/>
      <c r="B1776" s="120"/>
      <c r="C1776" s="120"/>
      <c r="D1776" s="120"/>
      <c r="E1776" s="120"/>
      <c r="F1776" s="120"/>
      <c r="G1776" s="120"/>
      <c r="H1776" s="120"/>
      <c r="I1776" s="120"/>
      <c r="J1776" s="120"/>
      <c r="K1776" s="120"/>
      <c r="L1776" s="120"/>
      <c r="M1776" s="120"/>
      <c r="N1776" s="120"/>
      <c r="O1776" s="120"/>
      <c r="P1776" s="120"/>
      <c r="Q1776" s="120"/>
      <c r="R1776" s="120"/>
      <c r="S1776" s="120"/>
      <c r="T1776" s="120"/>
      <c r="U1776" s="120"/>
      <c r="V1776" s="120"/>
      <c r="W1776" s="120"/>
      <c r="X1776" s="120"/>
      <c r="Y1776" s="127"/>
      <c r="Z1776" s="127"/>
      <c r="AA1776" s="127"/>
      <c r="AB1776" s="127"/>
      <c r="AC1776" s="127"/>
      <c r="AD1776" s="127"/>
      <c r="AE1776" s="127"/>
      <c r="AF1776" s="127"/>
      <c r="AG1776" s="127"/>
      <c r="AH1776" s="127"/>
      <c r="AI1776" s="127"/>
      <c r="AJ1776" s="127"/>
      <c r="AK1776" s="127"/>
      <c r="AL1776" s="127"/>
      <c r="AM1776" s="127"/>
      <c r="AN1776" s="127"/>
      <c r="AO1776" s="127"/>
      <c r="AP1776" s="127"/>
      <c r="AR1776" s="113"/>
      <c r="AS1776" s="113"/>
      <c r="AT1776" s="113"/>
    </row>
    <row r="1777" spans="1:46" s="114" customFormat="1" x14ac:dyDescent="0.2">
      <c r="A1777" s="113"/>
      <c r="B1777" s="120"/>
      <c r="C1777" s="120"/>
      <c r="D1777" s="120"/>
      <c r="E1777" s="120"/>
      <c r="F1777" s="120"/>
      <c r="G1777" s="120"/>
      <c r="H1777" s="120"/>
      <c r="I1777" s="120"/>
      <c r="J1777" s="120"/>
      <c r="K1777" s="120"/>
      <c r="L1777" s="120"/>
      <c r="M1777" s="120"/>
      <c r="N1777" s="120"/>
      <c r="O1777" s="120"/>
      <c r="P1777" s="120"/>
      <c r="Q1777" s="120"/>
      <c r="R1777" s="120"/>
      <c r="S1777" s="120"/>
      <c r="T1777" s="120"/>
      <c r="U1777" s="120"/>
      <c r="V1777" s="120"/>
      <c r="W1777" s="120"/>
      <c r="X1777" s="120"/>
      <c r="Y1777" s="127"/>
      <c r="Z1777" s="127"/>
      <c r="AA1777" s="127"/>
      <c r="AB1777" s="127"/>
      <c r="AC1777" s="127"/>
      <c r="AD1777" s="127"/>
      <c r="AE1777" s="127"/>
      <c r="AF1777" s="127"/>
      <c r="AG1777" s="127"/>
      <c r="AH1777" s="127"/>
      <c r="AI1777" s="127"/>
      <c r="AJ1777" s="127"/>
      <c r="AK1777" s="127"/>
      <c r="AL1777" s="127"/>
      <c r="AM1777" s="127"/>
      <c r="AN1777" s="127"/>
      <c r="AO1777" s="127"/>
      <c r="AP1777" s="127"/>
      <c r="AR1777" s="113"/>
      <c r="AS1777" s="113"/>
      <c r="AT1777" s="113"/>
    </row>
    <row r="1778" spans="1:46" s="114" customFormat="1" x14ac:dyDescent="0.2">
      <c r="A1778" s="113"/>
      <c r="B1778" s="120"/>
      <c r="C1778" s="120"/>
      <c r="D1778" s="120"/>
      <c r="E1778" s="120"/>
      <c r="F1778" s="120"/>
      <c r="G1778" s="120"/>
      <c r="H1778" s="120"/>
      <c r="I1778" s="120"/>
      <c r="J1778" s="120"/>
      <c r="K1778" s="120"/>
      <c r="L1778" s="120"/>
      <c r="M1778" s="120"/>
      <c r="N1778" s="120"/>
      <c r="O1778" s="120"/>
      <c r="P1778" s="120"/>
      <c r="Q1778" s="120"/>
      <c r="R1778" s="120"/>
      <c r="S1778" s="120"/>
      <c r="T1778" s="120"/>
      <c r="U1778" s="120"/>
      <c r="V1778" s="120"/>
      <c r="W1778" s="120"/>
      <c r="X1778" s="120"/>
      <c r="Y1778" s="127"/>
      <c r="Z1778" s="127"/>
      <c r="AA1778" s="127"/>
      <c r="AB1778" s="127"/>
      <c r="AC1778" s="127"/>
      <c r="AD1778" s="127"/>
      <c r="AE1778" s="127"/>
      <c r="AF1778" s="127"/>
      <c r="AG1778" s="127"/>
      <c r="AH1778" s="127"/>
      <c r="AI1778" s="127"/>
      <c r="AJ1778" s="127"/>
      <c r="AK1778" s="127"/>
      <c r="AL1778" s="127"/>
      <c r="AM1778" s="127"/>
      <c r="AN1778" s="127"/>
      <c r="AO1778" s="127"/>
      <c r="AP1778" s="127"/>
      <c r="AR1778" s="113"/>
      <c r="AS1778" s="113"/>
      <c r="AT1778" s="113"/>
    </row>
    <row r="1779" spans="1:46" s="114" customFormat="1" x14ac:dyDescent="0.2">
      <c r="A1779" s="113"/>
      <c r="B1779" s="120"/>
      <c r="C1779" s="120"/>
      <c r="D1779" s="120"/>
      <c r="E1779" s="120"/>
      <c r="F1779" s="120"/>
      <c r="G1779" s="120"/>
      <c r="H1779" s="120"/>
      <c r="I1779" s="120"/>
      <c r="J1779" s="120"/>
      <c r="K1779" s="120"/>
      <c r="L1779" s="120"/>
      <c r="M1779" s="120"/>
      <c r="N1779" s="120"/>
      <c r="O1779" s="120"/>
      <c r="P1779" s="120"/>
      <c r="Q1779" s="120"/>
      <c r="R1779" s="120"/>
      <c r="S1779" s="120"/>
      <c r="T1779" s="120"/>
      <c r="U1779" s="120"/>
      <c r="V1779" s="120"/>
      <c r="W1779" s="120"/>
      <c r="X1779" s="120"/>
      <c r="Y1779" s="127"/>
      <c r="Z1779" s="127"/>
      <c r="AA1779" s="127"/>
      <c r="AB1779" s="127"/>
      <c r="AC1779" s="127"/>
      <c r="AD1779" s="127"/>
      <c r="AE1779" s="127"/>
      <c r="AF1779" s="127"/>
      <c r="AG1779" s="127"/>
      <c r="AH1779" s="127"/>
      <c r="AI1779" s="127"/>
      <c r="AJ1779" s="127"/>
      <c r="AK1779" s="127"/>
      <c r="AL1779" s="127"/>
      <c r="AM1779" s="127"/>
      <c r="AN1779" s="127"/>
      <c r="AO1779" s="127"/>
      <c r="AP1779" s="127"/>
      <c r="AR1779" s="113"/>
      <c r="AS1779" s="113"/>
      <c r="AT1779" s="113"/>
    </row>
    <row r="1780" spans="1:46" s="114" customFormat="1" x14ac:dyDescent="0.2">
      <c r="A1780" s="113"/>
      <c r="B1780" s="120"/>
      <c r="C1780" s="120"/>
      <c r="D1780" s="120"/>
      <c r="E1780" s="120"/>
      <c r="F1780" s="120"/>
      <c r="G1780" s="120"/>
      <c r="H1780" s="120"/>
      <c r="I1780" s="120"/>
      <c r="J1780" s="120"/>
      <c r="K1780" s="120"/>
      <c r="L1780" s="120"/>
      <c r="M1780" s="120"/>
      <c r="N1780" s="120"/>
      <c r="O1780" s="120"/>
      <c r="P1780" s="120"/>
      <c r="Q1780" s="120"/>
      <c r="R1780" s="120"/>
      <c r="S1780" s="120"/>
      <c r="T1780" s="120"/>
      <c r="U1780" s="120"/>
      <c r="V1780" s="120"/>
      <c r="W1780" s="120"/>
      <c r="X1780" s="120"/>
      <c r="Y1780" s="127"/>
      <c r="Z1780" s="127"/>
      <c r="AA1780" s="127"/>
      <c r="AB1780" s="127"/>
      <c r="AC1780" s="127"/>
      <c r="AD1780" s="127"/>
      <c r="AE1780" s="127"/>
      <c r="AF1780" s="127"/>
      <c r="AG1780" s="127"/>
      <c r="AH1780" s="127"/>
      <c r="AI1780" s="127"/>
      <c r="AJ1780" s="127"/>
      <c r="AK1780" s="127"/>
      <c r="AL1780" s="127"/>
      <c r="AM1780" s="127"/>
      <c r="AN1780" s="127"/>
      <c r="AO1780" s="127"/>
      <c r="AP1780" s="127"/>
      <c r="AR1780" s="113"/>
      <c r="AS1780" s="113"/>
      <c r="AT1780" s="113"/>
    </row>
    <row r="1781" spans="1:46" s="114" customFormat="1" x14ac:dyDescent="0.2">
      <c r="A1781" s="113"/>
      <c r="B1781" s="120"/>
      <c r="C1781" s="120"/>
      <c r="D1781" s="120"/>
      <c r="E1781" s="120"/>
      <c r="F1781" s="120"/>
      <c r="G1781" s="120"/>
      <c r="H1781" s="120"/>
      <c r="I1781" s="120"/>
      <c r="J1781" s="120"/>
      <c r="K1781" s="120"/>
      <c r="L1781" s="120"/>
      <c r="M1781" s="120"/>
      <c r="N1781" s="120"/>
      <c r="O1781" s="120"/>
      <c r="P1781" s="120"/>
      <c r="Q1781" s="120"/>
      <c r="R1781" s="120"/>
      <c r="S1781" s="120"/>
      <c r="T1781" s="120"/>
      <c r="U1781" s="120"/>
      <c r="V1781" s="120"/>
      <c r="W1781" s="120"/>
      <c r="X1781" s="120"/>
      <c r="Y1781" s="127"/>
      <c r="Z1781" s="127"/>
      <c r="AA1781" s="127"/>
      <c r="AB1781" s="127"/>
      <c r="AC1781" s="127"/>
      <c r="AD1781" s="127"/>
      <c r="AE1781" s="127"/>
      <c r="AF1781" s="127"/>
      <c r="AG1781" s="127"/>
      <c r="AH1781" s="127"/>
      <c r="AI1781" s="127"/>
      <c r="AJ1781" s="127"/>
      <c r="AK1781" s="127"/>
      <c r="AL1781" s="127"/>
      <c r="AM1781" s="127"/>
      <c r="AN1781" s="127"/>
      <c r="AO1781" s="127"/>
      <c r="AP1781" s="127"/>
      <c r="AR1781" s="113"/>
      <c r="AS1781" s="113"/>
      <c r="AT1781" s="113"/>
    </row>
    <row r="1782" spans="1:46" s="114" customFormat="1" x14ac:dyDescent="0.2">
      <c r="A1782" s="113"/>
      <c r="B1782" s="120"/>
      <c r="C1782" s="120"/>
      <c r="D1782" s="120"/>
      <c r="E1782" s="120"/>
      <c r="F1782" s="120"/>
      <c r="G1782" s="120"/>
      <c r="H1782" s="120"/>
      <c r="I1782" s="120"/>
      <c r="J1782" s="120"/>
      <c r="K1782" s="120"/>
      <c r="L1782" s="120"/>
      <c r="M1782" s="120"/>
      <c r="N1782" s="120"/>
      <c r="O1782" s="120"/>
      <c r="P1782" s="120"/>
      <c r="Q1782" s="120"/>
      <c r="R1782" s="120"/>
      <c r="S1782" s="120"/>
      <c r="T1782" s="120"/>
      <c r="U1782" s="120"/>
      <c r="V1782" s="120"/>
      <c r="W1782" s="120"/>
      <c r="X1782" s="120"/>
      <c r="Y1782" s="127"/>
      <c r="Z1782" s="127"/>
      <c r="AA1782" s="127"/>
      <c r="AB1782" s="127"/>
      <c r="AC1782" s="127"/>
      <c r="AD1782" s="127"/>
      <c r="AE1782" s="127"/>
      <c r="AF1782" s="127"/>
      <c r="AG1782" s="127"/>
      <c r="AH1782" s="127"/>
      <c r="AI1782" s="127"/>
      <c r="AJ1782" s="127"/>
      <c r="AK1782" s="127"/>
      <c r="AL1782" s="127"/>
      <c r="AM1782" s="127"/>
      <c r="AN1782" s="127"/>
      <c r="AO1782" s="127"/>
      <c r="AP1782" s="127"/>
      <c r="AR1782" s="113"/>
      <c r="AS1782" s="113"/>
      <c r="AT1782" s="113"/>
    </row>
    <row r="1783" spans="1:46" s="114" customFormat="1" x14ac:dyDescent="0.2">
      <c r="A1783" s="113"/>
      <c r="B1783" s="120"/>
      <c r="C1783" s="120"/>
      <c r="D1783" s="120"/>
      <c r="E1783" s="120"/>
      <c r="F1783" s="120"/>
      <c r="G1783" s="120"/>
      <c r="H1783" s="120"/>
      <c r="I1783" s="120"/>
      <c r="J1783" s="120"/>
      <c r="K1783" s="120"/>
      <c r="L1783" s="120"/>
      <c r="M1783" s="120"/>
      <c r="N1783" s="120"/>
      <c r="O1783" s="120"/>
      <c r="P1783" s="120"/>
      <c r="Q1783" s="120"/>
      <c r="R1783" s="120"/>
      <c r="S1783" s="120"/>
      <c r="T1783" s="120"/>
      <c r="U1783" s="120"/>
      <c r="V1783" s="120"/>
      <c r="W1783" s="120"/>
      <c r="X1783" s="120"/>
      <c r="Y1783" s="127"/>
      <c r="Z1783" s="127"/>
      <c r="AA1783" s="127"/>
      <c r="AB1783" s="127"/>
      <c r="AC1783" s="127"/>
      <c r="AD1783" s="127"/>
      <c r="AE1783" s="127"/>
      <c r="AF1783" s="127"/>
      <c r="AG1783" s="127"/>
      <c r="AH1783" s="127"/>
      <c r="AI1783" s="127"/>
      <c r="AJ1783" s="127"/>
      <c r="AK1783" s="127"/>
      <c r="AL1783" s="127"/>
      <c r="AM1783" s="127"/>
      <c r="AN1783" s="127"/>
      <c r="AO1783" s="127"/>
      <c r="AP1783" s="127"/>
      <c r="AR1783" s="113"/>
      <c r="AS1783" s="113"/>
      <c r="AT1783" s="113"/>
    </row>
    <row r="1784" spans="1:46" s="114" customFormat="1" x14ac:dyDescent="0.2">
      <c r="A1784" s="113"/>
      <c r="B1784" s="120"/>
      <c r="C1784" s="120"/>
      <c r="D1784" s="120"/>
      <c r="E1784" s="120"/>
      <c r="F1784" s="120"/>
      <c r="G1784" s="120"/>
      <c r="H1784" s="120"/>
      <c r="I1784" s="120"/>
      <c r="J1784" s="120"/>
      <c r="K1784" s="120"/>
      <c r="L1784" s="120"/>
      <c r="M1784" s="120"/>
      <c r="N1784" s="120"/>
      <c r="O1784" s="120"/>
      <c r="P1784" s="120"/>
      <c r="Q1784" s="120"/>
      <c r="R1784" s="120"/>
      <c r="S1784" s="120"/>
      <c r="T1784" s="120"/>
      <c r="U1784" s="120"/>
      <c r="V1784" s="120"/>
      <c r="W1784" s="120"/>
      <c r="X1784" s="120"/>
      <c r="Y1784" s="127"/>
      <c r="Z1784" s="127"/>
      <c r="AA1784" s="127"/>
      <c r="AB1784" s="127"/>
      <c r="AC1784" s="127"/>
      <c r="AD1784" s="127"/>
      <c r="AE1784" s="127"/>
      <c r="AF1784" s="127"/>
      <c r="AG1784" s="127"/>
      <c r="AH1784" s="127"/>
      <c r="AI1784" s="127"/>
      <c r="AJ1784" s="127"/>
      <c r="AK1784" s="127"/>
      <c r="AL1784" s="127"/>
      <c r="AM1784" s="127"/>
      <c r="AN1784" s="127"/>
      <c r="AO1784" s="127"/>
      <c r="AP1784" s="127"/>
      <c r="AR1784" s="113"/>
      <c r="AS1784" s="113"/>
      <c r="AT1784" s="113"/>
    </row>
    <row r="1785" spans="1:46" s="114" customFormat="1" x14ac:dyDescent="0.2">
      <c r="A1785" s="113"/>
      <c r="B1785" s="120"/>
      <c r="C1785" s="120"/>
      <c r="D1785" s="120"/>
      <c r="E1785" s="120"/>
      <c r="F1785" s="120"/>
      <c r="G1785" s="120"/>
      <c r="H1785" s="120"/>
      <c r="I1785" s="120"/>
      <c r="J1785" s="120"/>
      <c r="K1785" s="120"/>
      <c r="L1785" s="120"/>
      <c r="M1785" s="120"/>
      <c r="N1785" s="120"/>
      <c r="O1785" s="120"/>
      <c r="P1785" s="120"/>
      <c r="Q1785" s="120"/>
      <c r="R1785" s="120"/>
      <c r="S1785" s="120"/>
      <c r="T1785" s="120"/>
      <c r="U1785" s="120"/>
      <c r="V1785" s="120"/>
      <c r="W1785" s="120"/>
      <c r="X1785" s="120"/>
      <c r="Y1785" s="127"/>
      <c r="Z1785" s="127"/>
      <c r="AA1785" s="127"/>
      <c r="AB1785" s="127"/>
      <c r="AC1785" s="127"/>
      <c r="AD1785" s="127"/>
      <c r="AE1785" s="127"/>
      <c r="AF1785" s="127"/>
      <c r="AG1785" s="127"/>
      <c r="AH1785" s="127"/>
      <c r="AI1785" s="127"/>
      <c r="AJ1785" s="127"/>
      <c r="AK1785" s="127"/>
      <c r="AL1785" s="127"/>
      <c r="AM1785" s="127"/>
      <c r="AN1785" s="127"/>
      <c r="AO1785" s="127"/>
      <c r="AP1785" s="127"/>
      <c r="AR1785" s="113"/>
      <c r="AS1785" s="113"/>
      <c r="AT1785" s="113"/>
    </row>
    <row r="1786" spans="1:46" s="114" customFormat="1" x14ac:dyDescent="0.2">
      <c r="A1786" s="113"/>
      <c r="B1786" s="120"/>
      <c r="C1786" s="120"/>
      <c r="D1786" s="120"/>
      <c r="E1786" s="120"/>
      <c r="F1786" s="120"/>
      <c r="G1786" s="120"/>
      <c r="H1786" s="120"/>
      <c r="I1786" s="120"/>
      <c r="J1786" s="120"/>
      <c r="K1786" s="120"/>
      <c r="L1786" s="120"/>
      <c r="M1786" s="120"/>
      <c r="N1786" s="120"/>
      <c r="O1786" s="120"/>
      <c r="P1786" s="120"/>
      <c r="Q1786" s="120"/>
      <c r="R1786" s="120"/>
      <c r="S1786" s="120"/>
      <c r="T1786" s="120"/>
      <c r="U1786" s="120"/>
      <c r="V1786" s="120"/>
      <c r="W1786" s="120"/>
      <c r="X1786" s="120"/>
      <c r="Y1786" s="127"/>
      <c r="Z1786" s="127"/>
      <c r="AA1786" s="127"/>
      <c r="AB1786" s="127"/>
      <c r="AC1786" s="127"/>
      <c r="AD1786" s="127"/>
      <c r="AE1786" s="127"/>
      <c r="AF1786" s="127"/>
      <c r="AG1786" s="127"/>
      <c r="AH1786" s="127"/>
      <c r="AI1786" s="127"/>
      <c r="AJ1786" s="127"/>
      <c r="AK1786" s="127"/>
      <c r="AL1786" s="127"/>
      <c r="AM1786" s="127"/>
      <c r="AN1786" s="127"/>
      <c r="AO1786" s="127"/>
      <c r="AP1786" s="127"/>
      <c r="AR1786" s="113"/>
      <c r="AS1786" s="113"/>
      <c r="AT1786" s="113"/>
    </row>
    <row r="1787" spans="1:46" s="114" customFormat="1" x14ac:dyDescent="0.2">
      <c r="A1787" s="113"/>
      <c r="B1787" s="120"/>
      <c r="C1787" s="120"/>
      <c r="D1787" s="120"/>
      <c r="E1787" s="120"/>
      <c r="F1787" s="120"/>
      <c r="G1787" s="120"/>
      <c r="H1787" s="120"/>
      <c r="I1787" s="120"/>
      <c r="J1787" s="120"/>
      <c r="K1787" s="120"/>
      <c r="L1787" s="120"/>
      <c r="M1787" s="120"/>
      <c r="N1787" s="120"/>
      <c r="O1787" s="120"/>
      <c r="P1787" s="120"/>
      <c r="Q1787" s="120"/>
      <c r="R1787" s="120"/>
      <c r="S1787" s="120"/>
      <c r="T1787" s="120"/>
      <c r="U1787" s="120"/>
      <c r="V1787" s="120"/>
      <c r="W1787" s="120"/>
      <c r="X1787" s="120"/>
      <c r="Y1787" s="127"/>
      <c r="Z1787" s="127"/>
      <c r="AA1787" s="127"/>
      <c r="AB1787" s="127"/>
      <c r="AC1787" s="127"/>
      <c r="AD1787" s="127"/>
      <c r="AE1787" s="127"/>
      <c r="AF1787" s="127"/>
      <c r="AG1787" s="127"/>
      <c r="AH1787" s="127"/>
      <c r="AI1787" s="127"/>
      <c r="AJ1787" s="127"/>
      <c r="AK1787" s="127"/>
      <c r="AL1787" s="127"/>
      <c r="AM1787" s="127"/>
      <c r="AN1787" s="127"/>
      <c r="AO1787" s="127"/>
      <c r="AP1787" s="127"/>
      <c r="AR1787" s="113"/>
      <c r="AS1787" s="113"/>
      <c r="AT1787" s="113"/>
    </row>
    <row r="1788" spans="1:46" s="114" customFormat="1" x14ac:dyDescent="0.2">
      <c r="A1788" s="113"/>
      <c r="B1788" s="120"/>
      <c r="C1788" s="120"/>
      <c r="D1788" s="120"/>
      <c r="E1788" s="120"/>
      <c r="F1788" s="120"/>
      <c r="G1788" s="120"/>
      <c r="H1788" s="120"/>
      <c r="I1788" s="120"/>
      <c r="J1788" s="120"/>
      <c r="K1788" s="120"/>
      <c r="L1788" s="120"/>
      <c r="M1788" s="120"/>
      <c r="N1788" s="120"/>
      <c r="O1788" s="120"/>
      <c r="P1788" s="120"/>
      <c r="Q1788" s="120"/>
      <c r="R1788" s="120"/>
      <c r="S1788" s="120"/>
      <c r="T1788" s="120"/>
      <c r="U1788" s="120"/>
      <c r="V1788" s="120"/>
      <c r="W1788" s="120"/>
      <c r="X1788" s="120"/>
      <c r="Y1788" s="127"/>
      <c r="Z1788" s="127"/>
      <c r="AA1788" s="127"/>
      <c r="AB1788" s="127"/>
      <c r="AC1788" s="127"/>
      <c r="AD1788" s="127"/>
      <c r="AE1788" s="127"/>
      <c r="AF1788" s="127"/>
      <c r="AG1788" s="127"/>
      <c r="AH1788" s="127"/>
      <c r="AI1788" s="127"/>
      <c r="AJ1788" s="127"/>
      <c r="AK1788" s="127"/>
      <c r="AL1788" s="127"/>
      <c r="AM1788" s="127"/>
      <c r="AN1788" s="127"/>
      <c r="AO1788" s="127"/>
      <c r="AP1788" s="127"/>
      <c r="AR1788" s="113"/>
      <c r="AS1788" s="113"/>
      <c r="AT1788" s="113"/>
    </row>
    <row r="1789" spans="1:46" s="114" customFormat="1" x14ac:dyDescent="0.2">
      <c r="A1789" s="113"/>
      <c r="B1789" s="120"/>
      <c r="C1789" s="120"/>
      <c r="D1789" s="120"/>
      <c r="E1789" s="120"/>
      <c r="F1789" s="120"/>
      <c r="G1789" s="120"/>
      <c r="H1789" s="120"/>
      <c r="I1789" s="120"/>
      <c r="J1789" s="120"/>
      <c r="K1789" s="120"/>
      <c r="L1789" s="120"/>
      <c r="M1789" s="120"/>
      <c r="N1789" s="120"/>
      <c r="O1789" s="120"/>
      <c r="P1789" s="120"/>
      <c r="Q1789" s="120"/>
      <c r="R1789" s="120"/>
      <c r="S1789" s="120"/>
      <c r="T1789" s="120"/>
      <c r="U1789" s="120"/>
      <c r="V1789" s="120"/>
      <c r="W1789" s="120"/>
      <c r="X1789" s="120"/>
      <c r="Y1789" s="127"/>
      <c r="Z1789" s="127"/>
      <c r="AA1789" s="127"/>
      <c r="AB1789" s="127"/>
      <c r="AC1789" s="127"/>
      <c r="AD1789" s="127"/>
      <c r="AE1789" s="127"/>
      <c r="AF1789" s="127"/>
      <c r="AG1789" s="127"/>
      <c r="AH1789" s="127"/>
      <c r="AI1789" s="127"/>
      <c r="AJ1789" s="127"/>
      <c r="AK1789" s="127"/>
      <c r="AL1789" s="127"/>
      <c r="AM1789" s="127"/>
      <c r="AN1789" s="127"/>
      <c r="AO1789" s="127"/>
      <c r="AP1789" s="127"/>
      <c r="AR1789" s="113"/>
      <c r="AS1789" s="113"/>
      <c r="AT1789" s="113"/>
    </row>
    <row r="1790" spans="1:46" s="114" customFormat="1" x14ac:dyDescent="0.2">
      <c r="A1790" s="113"/>
      <c r="B1790" s="120"/>
      <c r="C1790" s="120"/>
      <c r="D1790" s="120"/>
      <c r="E1790" s="120"/>
      <c r="F1790" s="120"/>
      <c r="G1790" s="120"/>
      <c r="H1790" s="120"/>
      <c r="I1790" s="120"/>
      <c r="J1790" s="120"/>
      <c r="K1790" s="120"/>
      <c r="L1790" s="120"/>
      <c r="M1790" s="120"/>
      <c r="N1790" s="120"/>
      <c r="O1790" s="120"/>
      <c r="P1790" s="120"/>
      <c r="Q1790" s="120"/>
      <c r="R1790" s="120"/>
      <c r="S1790" s="120"/>
      <c r="T1790" s="120"/>
      <c r="U1790" s="120"/>
      <c r="V1790" s="120"/>
      <c r="W1790" s="120"/>
      <c r="X1790" s="120"/>
      <c r="Y1790" s="127"/>
      <c r="Z1790" s="127"/>
      <c r="AA1790" s="127"/>
      <c r="AB1790" s="127"/>
      <c r="AC1790" s="127"/>
      <c r="AD1790" s="127"/>
      <c r="AE1790" s="127"/>
      <c r="AF1790" s="127"/>
      <c r="AG1790" s="127"/>
      <c r="AH1790" s="127"/>
      <c r="AI1790" s="127"/>
      <c r="AJ1790" s="127"/>
      <c r="AK1790" s="127"/>
      <c r="AL1790" s="127"/>
      <c r="AM1790" s="127"/>
      <c r="AN1790" s="127"/>
      <c r="AO1790" s="127"/>
      <c r="AP1790" s="127"/>
      <c r="AR1790" s="113"/>
      <c r="AS1790" s="113"/>
      <c r="AT1790" s="113"/>
    </row>
    <row r="1791" spans="1:46" s="114" customFormat="1" x14ac:dyDescent="0.2">
      <c r="A1791" s="113"/>
      <c r="B1791" s="120"/>
      <c r="C1791" s="120"/>
      <c r="D1791" s="120"/>
      <c r="E1791" s="120"/>
      <c r="F1791" s="120"/>
      <c r="G1791" s="120"/>
      <c r="H1791" s="120"/>
      <c r="I1791" s="120"/>
      <c r="J1791" s="120"/>
      <c r="K1791" s="120"/>
      <c r="L1791" s="120"/>
      <c r="M1791" s="120"/>
      <c r="N1791" s="120"/>
      <c r="O1791" s="120"/>
      <c r="P1791" s="120"/>
      <c r="Q1791" s="120"/>
      <c r="R1791" s="120"/>
      <c r="S1791" s="120"/>
      <c r="T1791" s="120"/>
      <c r="U1791" s="120"/>
      <c r="V1791" s="120"/>
      <c r="W1791" s="120"/>
      <c r="X1791" s="120"/>
      <c r="Y1791" s="127"/>
      <c r="Z1791" s="127"/>
      <c r="AA1791" s="127"/>
      <c r="AB1791" s="127"/>
      <c r="AC1791" s="127"/>
      <c r="AD1791" s="127"/>
      <c r="AE1791" s="127"/>
      <c r="AF1791" s="127"/>
      <c r="AG1791" s="127"/>
      <c r="AH1791" s="127"/>
      <c r="AI1791" s="127"/>
      <c r="AJ1791" s="127"/>
      <c r="AK1791" s="127"/>
      <c r="AL1791" s="127"/>
      <c r="AM1791" s="127"/>
      <c r="AN1791" s="127"/>
      <c r="AO1791" s="127"/>
      <c r="AP1791" s="127"/>
      <c r="AR1791" s="113"/>
      <c r="AS1791" s="113"/>
      <c r="AT1791" s="113"/>
    </row>
    <row r="1792" spans="1:46" s="114" customFormat="1" x14ac:dyDescent="0.2">
      <c r="A1792" s="113"/>
      <c r="B1792" s="120"/>
      <c r="C1792" s="120"/>
      <c r="D1792" s="120"/>
      <c r="E1792" s="120"/>
      <c r="F1792" s="120"/>
      <c r="G1792" s="120"/>
      <c r="H1792" s="120"/>
      <c r="I1792" s="120"/>
      <c r="J1792" s="120"/>
      <c r="K1792" s="120"/>
      <c r="L1792" s="120"/>
      <c r="M1792" s="120"/>
      <c r="N1792" s="120"/>
      <c r="O1792" s="120"/>
      <c r="P1792" s="120"/>
      <c r="Q1792" s="120"/>
      <c r="R1792" s="120"/>
      <c r="S1792" s="120"/>
      <c r="T1792" s="120"/>
      <c r="U1792" s="120"/>
      <c r="V1792" s="120"/>
      <c r="W1792" s="120"/>
      <c r="X1792" s="120"/>
      <c r="Y1792" s="127"/>
      <c r="Z1792" s="127"/>
      <c r="AA1792" s="127"/>
      <c r="AB1792" s="127"/>
      <c r="AC1792" s="127"/>
      <c r="AD1792" s="127"/>
      <c r="AE1792" s="127"/>
      <c r="AF1792" s="127"/>
      <c r="AG1792" s="127"/>
      <c r="AH1792" s="127"/>
      <c r="AI1792" s="127"/>
      <c r="AJ1792" s="127"/>
      <c r="AK1792" s="127"/>
      <c r="AL1792" s="127"/>
      <c r="AM1792" s="127"/>
      <c r="AN1792" s="127"/>
      <c r="AO1792" s="127"/>
      <c r="AP1792" s="127"/>
      <c r="AR1792" s="113"/>
      <c r="AS1792" s="113"/>
      <c r="AT1792" s="113"/>
    </row>
    <row r="1793" spans="1:46" s="114" customFormat="1" x14ac:dyDescent="0.2">
      <c r="A1793" s="113"/>
      <c r="B1793" s="120"/>
      <c r="C1793" s="120"/>
      <c r="D1793" s="120"/>
      <c r="E1793" s="120"/>
      <c r="F1793" s="120"/>
      <c r="G1793" s="120"/>
      <c r="H1793" s="120"/>
      <c r="I1793" s="120"/>
      <c r="J1793" s="120"/>
      <c r="K1793" s="120"/>
      <c r="L1793" s="120"/>
      <c r="M1793" s="120"/>
      <c r="N1793" s="120"/>
      <c r="O1793" s="120"/>
      <c r="P1793" s="120"/>
      <c r="Q1793" s="120"/>
      <c r="R1793" s="120"/>
      <c r="S1793" s="120"/>
      <c r="T1793" s="120"/>
      <c r="U1793" s="120"/>
      <c r="V1793" s="120"/>
      <c r="W1793" s="120"/>
      <c r="X1793" s="120"/>
      <c r="Y1793" s="127"/>
      <c r="Z1793" s="127"/>
      <c r="AA1793" s="127"/>
      <c r="AB1793" s="127"/>
      <c r="AC1793" s="127"/>
      <c r="AD1793" s="127"/>
      <c r="AE1793" s="127"/>
      <c r="AF1793" s="127"/>
      <c r="AG1793" s="127"/>
      <c r="AH1793" s="127"/>
      <c r="AI1793" s="127"/>
      <c r="AJ1793" s="127"/>
      <c r="AK1793" s="127"/>
      <c r="AL1793" s="127"/>
      <c r="AM1793" s="127"/>
      <c r="AN1793" s="127"/>
      <c r="AO1793" s="127"/>
      <c r="AP1793" s="127"/>
      <c r="AR1793" s="113"/>
      <c r="AS1793" s="113"/>
      <c r="AT1793" s="113"/>
    </row>
    <row r="1794" spans="1:46" s="114" customFormat="1" x14ac:dyDescent="0.2">
      <c r="A1794" s="113"/>
      <c r="B1794" s="120"/>
      <c r="C1794" s="120"/>
      <c r="D1794" s="120"/>
      <c r="E1794" s="120"/>
      <c r="F1794" s="120"/>
      <c r="G1794" s="120"/>
      <c r="H1794" s="120"/>
      <c r="I1794" s="120"/>
      <c r="J1794" s="120"/>
      <c r="K1794" s="120"/>
      <c r="L1794" s="120"/>
      <c r="M1794" s="120"/>
      <c r="N1794" s="120"/>
      <c r="O1794" s="120"/>
      <c r="P1794" s="120"/>
      <c r="Q1794" s="120"/>
      <c r="R1794" s="120"/>
      <c r="S1794" s="120"/>
      <c r="T1794" s="120"/>
      <c r="U1794" s="120"/>
      <c r="V1794" s="120"/>
      <c r="W1794" s="120"/>
      <c r="X1794" s="120"/>
      <c r="Y1794" s="127"/>
      <c r="Z1794" s="127"/>
      <c r="AA1794" s="127"/>
      <c r="AB1794" s="127"/>
      <c r="AC1794" s="127"/>
      <c r="AD1794" s="127"/>
      <c r="AE1794" s="127"/>
      <c r="AF1794" s="127"/>
      <c r="AG1794" s="127"/>
      <c r="AH1794" s="127"/>
      <c r="AI1794" s="127"/>
      <c r="AJ1794" s="127"/>
      <c r="AK1794" s="127"/>
      <c r="AL1794" s="127"/>
      <c r="AM1794" s="127"/>
      <c r="AN1794" s="127"/>
      <c r="AO1794" s="127"/>
      <c r="AP1794" s="127"/>
      <c r="AR1794" s="113"/>
      <c r="AS1794" s="113"/>
      <c r="AT1794" s="113"/>
    </row>
    <row r="1795" spans="1:46" s="114" customFormat="1" x14ac:dyDescent="0.2">
      <c r="A1795" s="113"/>
      <c r="B1795" s="120"/>
      <c r="C1795" s="120"/>
      <c r="D1795" s="120"/>
      <c r="E1795" s="120"/>
      <c r="F1795" s="120"/>
      <c r="G1795" s="120"/>
      <c r="H1795" s="120"/>
      <c r="I1795" s="120"/>
      <c r="J1795" s="120"/>
      <c r="K1795" s="120"/>
      <c r="L1795" s="120"/>
      <c r="M1795" s="120"/>
      <c r="N1795" s="120"/>
      <c r="O1795" s="120"/>
      <c r="P1795" s="120"/>
      <c r="Q1795" s="120"/>
      <c r="R1795" s="120"/>
      <c r="S1795" s="120"/>
      <c r="T1795" s="120"/>
      <c r="U1795" s="120"/>
      <c r="V1795" s="120"/>
      <c r="W1795" s="120"/>
      <c r="X1795" s="120"/>
      <c r="Y1795" s="127"/>
      <c r="Z1795" s="127"/>
      <c r="AA1795" s="127"/>
      <c r="AB1795" s="127"/>
      <c r="AC1795" s="127"/>
      <c r="AD1795" s="127"/>
      <c r="AE1795" s="127"/>
      <c r="AF1795" s="127"/>
      <c r="AG1795" s="127"/>
      <c r="AH1795" s="127"/>
      <c r="AI1795" s="127"/>
      <c r="AJ1795" s="127"/>
      <c r="AK1795" s="127"/>
      <c r="AL1795" s="127"/>
      <c r="AM1795" s="127"/>
      <c r="AN1795" s="127"/>
      <c r="AO1795" s="127"/>
      <c r="AP1795" s="127"/>
      <c r="AR1795" s="113"/>
      <c r="AS1795" s="113"/>
      <c r="AT1795" s="113"/>
    </row>
    <row r="1796" spans="1:46" s="114" customFormat="1" x14ac:dyDescent="0.2">
      <c r="A1796" s="113"/>
      <c r="B1796" s="120"/>
      <c r="C1796" s="120"/>
      <c r="D1796" s="120"/>
      <c r="E1796" s="120"/>
      <c r="F1796" s="120"/>
      <c r="G1796" s="120"/>
      <c r="H1796" s="120"/>
      <c r="I1796" s="120"/>
      <c r="J1796" s="120"/>
      <c r="K1796" s="120"/>
      <c r="L1796" s="120"/>
      <c r="M1796" s="120"/>
      <c r="N1796" s="120"/>
      <c r="O1796" s="120"/>
      <c r="P1796" s="120"/>
      <c r="Q1796" s="120"/>
      <c r="R1796" s="120"/>
      <c r="S1796" s="120"/>
      <c r="T1796" s="120"/>
      <c r="U1796" s="120"/>
      <c r="V1796" s="120"/>
      <c r="W1796" s="120"/>
      <c r="X1796" s="120"/>
      <c r="Y1796" s="127"/>
      <c r="Z1796" s="127"/>
      <c r="AA1796" s="127"/>
      <c r="AB1796" s="127"/>
      <c r="AC1796" s="127"/>
      <c r="AD1796" s="127"/>
      <c r="AE1796" s="127"/>
      <c r="AF1796" s="127"/>
      <c r="AG1796" s="127"/>
      <c r="AH1796" s="127"/>
      <c r="AI1796" s="127"/>
      <c r="AJ1796" s="127"/>
      <c r="AK1796" s="127"/>
      <c r="AL1796" s="127"/>
      <c r="AM1796" s="127"/>
      <c r="AN1796" s="127"/>
      <c r="AO1796" s="127"/>
      <c r="AP1796" s="127"/>
      <c r="AR1796" s="113"/>
      <c r="AS1796" s="113"/>
      <c r="AT1796" s="113"/>
    </row>
    <row r="1797" spans="1:46" s="114" customFormat="1" x14ac:dyDescent="0.2">
      <c r="A1797" s="113"/>
      <c r="B1797" s="120"/>
      <c r="C1797" s="120"/>
      <c r="D1797" s="120"/>
      <c r="E1797" s="120"/>
      <c r="F1797" s="120"/>
      <c r="G1797" s="120"/>
      <c r="H1797" s="120"/>
      <c r="I1797" s="120"/>
      <c r="J1797" s="120"/>
      <c r="K1797" s="120"/>
      <c r="L1797" s="120"/>
      <c r="M1797" s="120"/>
      <c r="N1797" s="120"/>
      <c r="O1797" s="120"/>
      <c r="P1797" s="120"/>
      <c r="Q1797" s="120"/>
      <c r="R1797" s="120"/>
      <c r="S1797" s="120"/>
      <c r="T1797" s="120"/>
      <c r="U1797" s="120"/>
      <c r="V1797" s="120"/>
      <c r="W1797" s="120"/>
      <c r="X1797" s="120"/>
      <c r="Y1797" s="127"/>
      <c r="Z1797" s="127"/>
      <c r="AA1797" s="127"/>
      <c r="AB1797" s="127"/>
      <c r="AC1797" s="127"/>
      <c r="AD1797" s="127"/>
      <c r="AE1797" s="127"/>
      <c r="AF1797" s="127"/>
      <c r="AG1797" s="127"/>
      <c r="AH1797" s="127"/>
      <c r="AI1797" s="127"/>
      <c r="AJ1797" s="127"/>
      <c r="AK1797" s="127"/>
      <c r="AL1797" s="127"/>
      <c r="AM1797" s="127"/>
      <c r="AN1797" s="127"/>
      <c r="AO1797" s="127"/>
      <c r="AP1797" s="127"/>
      <c r="AR1797" s="113"/>
      <c r="AS1797" s="113"/>
      <c r="AT1797" s="113"/>
    </row>
    <row r="1798" spans="1:46" s="114" customFormat="1" x14ac:dyDescent="0.2">
      <c r="A1798" s="113"/>
      <c r="B1798" s="120"/>
      <c r="C1798" s="120"/>
      <c r="D1798" s="120"/>
      <c r="E1798" s="120"/>
      <c r="F1798" s="120"/>
      <c r="G1798" s="120"/>
      <c r="H1798" s="120"/>
      <c r="I1798" s="120"/>
      <c r="J1798" s="120"/>
      <c r="K1798" s="120"/>
      <c r="L1798" s="120"/>
      <c r="M1798" s="120"/>
      <c r="N1798" s="120"/>
      <c r="O1798" s="120"/>
      <c r="P1798" s="120"/>
      <c r="Q1798" s="120"/>
      <c r="R1798" s="120"/>
      <c r="S1798" s="120"/>
      <c r="T1798" s="120"/>
      <c r="U1798" s="120"/>
      <c r="V1798" s="120"/>
      <c r="W1798" s="120"/>
      <c r="X1798" s="120"/>
      <c r="Y1798" s="127"/>
      <c r="Z1798" s="127"/>
      <c r="AA1798" s="127"/>
      <c r="AB1798" s="127"/>
      <c r="AC1798" s="127"/>
      <c r="AD1798" s="127"/>
      <c r="AE1798" s="127"/>
      <c r="AF1798" s="127"/>
      <c r="AG1798" s="127"/>
      <c r="AH1798" s="127"/>
      <c r="AI1798" s="127"/>
      <c r="AJ1798" s="127"/>
      <c r="AK1798" s="127"/>
      <c r="AL1798" s="127"/>
      <c r="AM1798" s="127"/>
      <c r="AN1798" s="127"/>
      <c r="AO1798" s="127"/>
      <c r="AP1798" s="127"/>
      <c r="AR1798" s="113"/>
      <c r="AS1798" s="113"/>
      <c r="AT1798" s="113"/>
    </row>
    <row r="1799" spans="1:46" s="114" customFormat="1" x14ac:dyDescent="0.2">
      <c r="A1799" s="113"/>
      <c r="B1799" s="120"/>
      <c r="C1799" s="120"/>
      <c r="D1799" s="120"/>
      <c r="E1799" s="120"/>
      <c r="F1799" s="120"/>
      <c r="G1799" s="120"/>
      <c r="H1799" s="120"/>
      <c r="I1799" s="120"/>
      <c r="J1799" s="120"/>
      <c r="K1799" s="120"/>
      <c r="L1799" s="120"/>
      <c r="M1799" s="120"/>
      <c r="N1799" s="120"/>
      <c r="O1799" s="120"/>
      <c r="P1799" s="120"/>
      <c r="Q1799" s="120"/>
      <c r="R1799" s="120"/>
      <c r="S1799" s="120"/>
      <c r="T1799" s="120"/>
      <c r="U1799" s="120"/>
      <c r="V1799" s="120"/>
      <c r="W1799" s="120"/>
      <c r="X1799" s="120"/>
      <c r="Y1799" s="127"/>
      <c r="Z1799" s="127"/>
      <c r="AA1799" s="127"/>
      <c r="AB1799" s="127"/>
      <c r="AC1799" s="127"/>
      <c r="AD1799" s="127"/>
      <c r="AE1799" s="127"/>
      <c r="AF1799" s="127"/>
      <c r="AG1799" s="127"/>
      <c r="AH1799" s="127"/>
      <c r="AI1799" s="127"/>
      <c r="AJ1799" s="127"/>
      <c r="AK1799" s="127"/>
      <c r="AL1799" s="127"/>
      <c r="AM1799" s="127"/>
      <c r="AN1799" s="127"/>
      <c r="AO1799" s="127"/>
      <c r="AP1799" s="127"/>
      <c r="AR1799" s="113"/>
      <c r="AS1799" s="113"/>
      <c r="AT1799" s="113"/>
    </row>
    <row r="1800" spans="1:46" s="114" customFormat="1" x14ac:dyDescent="0.2">
      <c r="A1800" s="113"/>
      <c r="B1800" s="120"/>
      <c r="C1800" s="120"/>
      <c r="D1800" s="120"/>
      <c r="E1800" s="120"/>
      <c r="F1800" s="120"/>
      <c r="G1800" s="120"/>
      <c r="H1800" s="120"/>
      <c r="I1800" s="120"/>
      <c r="J1800" s="120"/>
      <c r="K1800" s="120"/>
      <c r="L1800" s="120"/>
      <c r="M1800" s="120"/>
      <c r="N1800" s="120"/>
      <c r="O1800" s="120"/>
      <c r="P1800" s="120"/>
      <c r="Q1800" s="120"/>
      <c r="R1800" s="120"/>
      <c r="S1800" s="120"/>
      <c r="T1800" s="120"/>
      <c r="U1800" s="120"/>
      <c r="V1800" s="120"/>
      <c r="W1800" s="120"/>
      <c r="X1800" s="120"/>
      <c r="Y1800" s="127"/>
      <c r="Z1800" s="127"/>
      <c r="AA1800" s="127"/>
      <c r="AB1800" s="127"/>
      <c r="AC1800" s="127"/>
      <c r="AD1800" s="127"/>
      <c r="AE1800" s="127"/>
      <c r="AF1800" s="127"/>
      <c r="AG1800" s="127"/>
      <c r="AH1800" s="127"/>
      <c r="AI1800" s="127"/>
      <c r="AJ1800" s="127"/>
      <c r="AK1800" s="127"/>
      <c r="AL1800" s="127"/>
      <c r="AM1800" s="127"/>
      <c r="AN1800" s="127"/>
      <c r="AO1800" s="127"/>
      <c r="AP1800" s="127"/>
      <c r="AR1800" s="113"/>
      <c r="AS1800" s="113"/>
      <c r="AT1800" s="113"/>
    </row>
    <row r="1801" spans="1:46" s="114" customFormat="1" x14ac:dyDescent="0.2">
      <c r="A1801" s="113"/>
      <c r="B1801" s="120"/>
      <c r="C1801" s="120"/>
      <c r="D1801" s="120"/>
      <c r="E1801" s="120"/>
      <c r="F1801" s="120"/>
      <c r="G1801" s="120"/>
      <c r="H1801" s="120"/>
      <c r="I1801" s="120"/>
      <c r="J1801" s="120"/>
      <c r="K1801" s="120"/>
      <c r="L1801" s="120"/>
      <c r="M1801" s="120"/>
      <c r="N1801" s="120"/>
      <c r="O1801" s="120"/>
      <c r="P1801" s="120"/>
      <c r="Q1801" s="120"/>
      <c r="R1801" s="120"/>
      <c r="S1801" s="120"/>
      <c r="T1801" s="120"/>
      <c r="U1801" s="120"/>
      <c r="V1801" s="120"/>
      <c r="W1801" s="120"/>
      <c r="X1801" s="120"/>
      <c r="Y1801" s="127"/>
      <c r="Z1801" s="127"/>
      <c r="AA1801" s="127"/>
      <c r="AB1801" s="127"/>
      <c r="AC1801" s="127"/>
      <c r="AD1801" s="127"/>
      <c r="AE1801" s="127"/>
      <c r="AF1801" s="127"/>
      <c r="AG1801" s="127"/>
      <c r="AH1801" s="127"/>
      <c r="AI1801" s="127"/>
      <c r="AJ1801" s="127"/>
      <c r="AK1801" s="127"/>
      <c r="AL1801" s="127"/>
      <c r="AM1801" s="127"/>
      <c r="AN1801" s="127"/>
      <c r="AO1801" s="127"/>
      <c r="AP1801" s="127"/>
      <c r="AR1801" s="113"/>
      <c r="AS1801" s="113"/>
      <c r="AT1801" s="113"/>
    </row>
    <row r="1802" spans="1:46" s="114" customFormat="1" x14ac:dyDescent="0.2">
      <c r="A1802" s="113"/>
      <c r="B1802" s="120"/>
      <c r="C1802" s="120"/>
      <c r="D1802" s="120"/>
      <c r="E1802" s="120"/>
      <c r="F1802" s="120"/>
      <c r="G1802" s="120"/>
      <c r="H1802" s="120"/>
      <c r="I1802" s="120"/>
      <c r="J1802" s="120"/>
      <c r="K1802" s="120"/>
      <c r="L1802" s="120"/>
      <c r="M1802" s="120"/>
      <c r="N1802" s="120"/>
      <c r="O1802" s="120"/>
      <c r="P1802" s="120"/>
      <c r="Q1802" s="120"/>
      <c r="R1802" s="120"/>
      <c r="S1802" s="120"/>
      <c r="T1802" s="120"/>
      <c r="U1802" s="120"/>
      <c r="V1802" s="120"/>
      <c r="W1802" s="120"/>
      <c r="X1802" s="120"/>
      <c r="Y1802" s="127"/>
      <c r="Z1802" s="127"/>
      <c r="AA1802" s="127"/>
      <c r="AB1802" s="127"/>
      <c r="AC1802" s="127"/>
      <c r="AD1802" s="127"/>
      <c r="AE1802" s="127"/>
      <c r="AF1802" s="127"/>
      <c r="AG1802" s="127"/>
      <c r="AH1802" s="127"/>
      <c r="AI1802" s="127"/>
      <c r="AJ1802" s="127"/>
      <c r="AK1802" s="127"/>
      <c r="AL1802" s="127"/>
      <c r="AM1802" s="127"/>
      <c r="AN1802" s="127"/>
      <c r="AO1802" s="127"/>
      <c r="AP1802" s="127"/>
      <c r="AR1802" s="113"/>
      <c r="AS1802" s="113"/>
      <c r="AT1802" s="113"/>
    </row>
    <row r="1803" spans="1:46" s="114" customFormat="1" x14ac:dyDescent="0.2">
      <c r="A1803" s="113"/>
      <c r="B1803" s="120"/>
      <c r="C1803" s="120"/>
      <c r="D1803" s="120"/>
      <c r="E1803" s="120"/>
      <c r="F1803" s="120"/>
      <c r="G1803" s="120"/>
      <c r="H1803" s="120"/>
      <c r="I1803" s="120"/>
      <c r="J1803" s="120"/>
      <c r="K1803" s="120"/>
      <c r="L1803" s="120"/>
      <c r="M1803" s="120"/>
      <c r="N1803" s="120"/>
      <c r="O1803" s="120"/>
      <c r="P1803" s="120"/>
      <c r="Q1803" s="120"/>
      <c r="R1803" s="120"/>
      <c r="S1803" s="120"/>
      <c r="T1803" s="120"/>
      <c r="U1803" s="120"/>
      <c r="V1803" s="120"/>
      <c r="W1803" s="120"/>
      <c r="X1803" s="120"/>
      <c r="Y1803" s="127"/>
      <c r="Z1803" s="127"/>
      <c r="AA1803" s="127"/>
      <c r="AB1803" s="127"/>
      <c r="AC1803" s="127"/>
      <c r="AD1803" s="127"/>
      <c r="AE1803" s="127"/>
      <c r="AF1803" s="127"/>
      <c r="AG1803" s="127"/>
      <c r="AH1803" s="127"/>
      <c r="AI1803" s="127"/>
      <c r="AJ1803" s="127"/>
      <c r="AK1803" s="127"/>
      <c r="AL1803" s="127"/>
      <c r="AM1803" s="127"/>
      <c r="AN1803" s="127"/>
      <c r="AO1803" s="127"/>
      <c r="AP1803" s="127"/>
      <c r="AR1803" s="113"/>
      <c r="AS1803" s="113"/>
      <c r="AT1803" s="113"/>
    </row>
    <row r="1804" spans="1:46" s="114" customFormat="1" x14ac:dyDescent="0.2">
      <c r="A1804" s="113"/>
      <c r="B1804" s="120"/>
      <c r="C1804" s="120"/>
      <c r="D1804" s="120"/>
      <c r="E1804" s="120"/>
      <c r="F1804" s="120"/>
      <c r="G1804" s="120"/>
      <c r="H1804" s="120"/>
      <c r="I1804" s="120"/>
      <c r="J1804" s="120"/>
      <c r="K1804" s="120"/>
      <c r="L1804" s="120"/>
      <c r="M1804" s="120"/>
      <c r="N1804" s="120"/>
      <c r="O1804" s="120"/>
      <c r="P1804" s="120"/>
      <c r="Q1804" s="120"/>
      <c r="R1804" s="120"/>
      <c r="S1804" s="120"/>
      <c r="T1804" s="120"/>
      <c r="U1804" s="120"/>
      <c r="V1804" s="120"/>
      <c r="W1804" s="120"/>
      <c r="X1804" s="120"/>
      <c r="Y1804" s="127"/>
      <c r="Z1804" s="127"/>
      <c r="AA1804" s="127"/>
      <c r="AB1804" s="127"/>
      <c r="AC1804" s="127"/>
      <c r="AD1804" s="127"/>
      <c r="AE1804" s="127"/>
      <c r="AF1804" s="127"/>
      <c r="AG1804" s="127"/>
      <c r="AH1804" s="127"/>
      <c r="AI1804" s="127"/>
      <c r="AJ1804" s="127"/>
      <c r="AK1804" s="127"/>
      <c r="AL1804" s="127"/>
      <c r="AM1804" s="127"/>
      <c r="AN1804" s="127"/>
      <c r="AO1804" s="127"/>
      <c r="AP1804" s="127"/>
      <c r="AR1804" s="113"/>
      <c r="AS1804" s="113"/>
      <c r="AT1804" s="113"/>
    </row>
    <row r="1805" spans="1:46" s="114" customFormat="1" x14ac:dyDescent="0.2">
      <c r="A1805" s="113"/>
      <c r="B1805" s="120"/>
      <c r="C1805" s="120"/>
      <c r="D1805" s="120"/>
      <c r="E1805" s="120"/>
      <c r="F1805" s="120"/>
      <c r="G1805" s="120"/>
      <c r="H1805" s="120"/>
      <c r="I1805" s="120"/>
      <c r="J1805" s="120"/>
      <c r="K1805" s="120"/>
      <c r="L1805" s="120"/>
      <c r="M1805" s="120"/>
      <c r="N1805" s="120"/>
      <c r="O1805" s="120"/>
      <c r="P1805" s="120"/>
      <c r="Q1805" s="120"/>
      <c r="R1805" s="120"/>
      <c r="S1805" s="120"/>
      <c r="T1805" s="120"/>
      <c r="U1805" s="120"/>
      <c r="V1805" s="120"/>
      <c r="W1805" s="120"/>
      <c r="X1805" s="120"/>
      <c r="Y1805" s="127"/>
      <c r="Z1805" s="127"/>
      <c r="AA1805" s="127"/>
      <c r="AB1805" s="127"/>
      <c r="AC1805" s="127"/>
      <c r="AD1805" s="127"/>
      <c r="AE1805" s="127"/>
      <c r="AF1805" s="127"/>
      <c r="AG1805" s="127"/>
      <c r="AH1805" s="127"/>
      <c r="AI1805" s="127"/>
      <c r="AJ1805" s="127"/>
      <c r="AK1805" s="127"/>
      <c r="AL1805" s="127"/>
      <c r="AM1805" s="127"/>
      <c r="AN1805" s="127"/>
      <c r="AO1805" s="127"/>
      <c r="AP1805" s="127"/>
      <c r="AR1805" s="113"/>
      <c r="AS1805" s="113"/>
      <c r="AT1805" s="113"/>
    </row>
    <row r="1806" spans="1:46" s="114" customFormat="1" x14ac:dyDescent="0.2">
      <c r="A1806" s="113"/>
      <c r="B1806" s="120"/>
      <c r="C1806" s="120"/>
      <c r="D1806" s="120"/>
      <c r="E1806" s="120"/>
      <c r="F1806" s="120"/>
      <c r="G1806" s="120"/>
      <c r="H1806" s="120"/>
      <c r="I1806" s="120"/>
      <c r="J1806" s="120"/>
      <c r="K1806" s="120"/>
      <c r="L1806" s="120"/>
      <c r="M1806" s="120"/>
      <c r="N1806" s="120"/>
      <c r="O1806" s="120"/>
      <c r="P1806" s="120"/>
      <c r="Q1806" s="120"/>
      <c r="R1806" s="120"/>
      <c r="S1806" s="120"/>
      <c r="T1806" s="120"/>
      <c r="U1806" s="120"/>
      <c r="V1806" s="120"/>
      <c r="W1806" s="120"/>
      <c r="X1806" s="120"/>
      <c r="Y1806" s="127"/>
      <c r="Z1806" s="127"/>
      <c r="AA1806" s="127"/>
      <c r="AB1806" s="127"/>
      <c r="AC1806" s="127"/>
      <c r="AD1806" s="127"/>
      <c r="AE1806" s="127"/>
      <c r="AF1806" s="127"/>
      <c r="AG1806" s="127"/>
      <c r="AH1806" s="127"/>
      <c r="AI1806" s="127"/>
      <c r="AJ1806" s="127"/>
      <c r="AK1806" s="127"/>
      <c r="AL1806" s="127"/>
      <c r="AM1806" s="127"/>
      <c r="AN1806" s="127"/>
      <c r="AO1806" s="127"/>
      <c r="AP1806" s="127"/>
      <c r="AR1806" s="113"/>
      <c r="AS1806" s="113"/>
      <c r="AT1806" s="113"/>
    </row>
    <row r="1807" spans="1:46" s="114" customFormat="1" x14ac:dyDescent="0.2">
      <c r="A1807" s="113"/>
      <c r="B1807" s="120"/>
      <c r="C1807" s="120"/>
      <c r="D1807" s="120"/>
      <c r="E1807" s="120"/>
      <c r="F1807" s="120"/>
      <c r="G1807" s="120"/>
      <c r="H1807" s="120"/>
      <c r="I1807" s="120"/>
      <c r="J1807" s="120"/>
      <c r="K1807" s="120"/>
      <c r="L1807" s="120"/>
      <c r="M1807" s="120"/>
      <c r="N1807" s="120"/>
      <c r="O1807" s="120"/>
      <c r="P1807" s="120"/>
      <c r="Q1807" s="120"/>
      <c r="R1807" s="120"/>
      <c r="S1807" s="120"/>
      <c r="T1807" s="120"/>
      <c r="U1807" s="120"/>
      <c r="V1807" s="120"/>
      <c r="W1807" s="120"/>
      <c r="X1807" s="120"/>
      <c r="Y1807" s="127"/>
      <c r="Z1807" s="127"/>
      <c r="AA1807" s="127"/>
      <c r="AB1807" s="127"/>
      <c r="AC1807" s="127"/>
      <c r="AD1807" s="127"/>
      <c r="AE1807" s="127"/>
      <c r="AF1807" s="127"/>
      <c r="AG1807" s="127"/>
      <c r="AH1807" s="127"/>
      <c r="AI1807" s="127"/>
      <c r="AJ1807" s="127"/>
      <c r="AK1807" s="127"/>
      <c r="AL1807" s="127"/>
      <c r="AM1807" s="127"/>
      <c r="AN1807" s="127"/>
      <c r="AO1807" s="127"/>
      <c r="AP1807" s="127"/>
      <c r="AR1807" s="113"/>
      <c r="AS1807" s="113"/>
      <c r="AT1807" s="113"/>
    </row>
    <row r="1808" spans="1:46" s="114" customFormat="1" x14ac:dyDescent="0.2">
      <c r="A1808" s="113"/>
      <c r="B1808" s="120"/>
      <c r="C1808" s="120"/>
      <c r="D1808" s="120"/>
      <c r="E1808" s="120"/>
      <c r="F1808" s="120"/>
      <c r="G1808" s="120"/>
      <c r="H1808" s="120"/>
      <c r="I1808" s="120"/>
      <c r="J1808" s="120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  <c r="Y1808" s="127"/>
      <c r="Z1808" s="127"/>
      <c r="AA1808" s="127"/>
      <c r="AB1808" s="127"/>
      <c r="AC1808" s="127"/>
      <c r="AD1808" s="127"/>
      <c r="AE1808" s="127"/>
      <c r="AF1808" s="127"/>
      <c r="AG1808" s="127"/>
      <c r="AH1808" s="127"/>
      <c r="AI1808" s="127"/>
      <c r="AJ1808" s="127"/>
      <c r="AK1808" s="127"/>
      <c r="AL1808" s="127"/>
      <c r="AM1808" s="127"/>
      <c r="AN1808" s="127"/>
      <c r="AO1808" s="127"/>
      <c r="AP1808" s="127"/>
      <c r="AR1808" s="113"/>
      <c r="AS1808" s="113"/>
      <c r="AT1808" s="113"/>
    </row>
    <row r="1809" spans="1:46" s="114" customFormat="1" x14ac:dyDescent="0.2">
      <c r="A1809" s="113"/>
      <c r="B1809" s="120"/>
      <c r="C1809" s="120"/>
      <c r="D1809" s="120"/>
      <c r="E1809" s="120"/>
      <c r="F1809" s="120"/>
      <c r="G1809" s="120"/>
      <c r="H1809" s="120"/>
      <c r="I1809" s="120"/>
      <c r="J1809" s="120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  <c r="Y1809" s="127"/>
      <c r="Z1809" s="127"/>
      <c r="AA1809" s="127"/>
      <c r="AB1809" s="127"/>
      <c r="AC1809" s="127"/>
      <c r="AD1809" s="127"/>
      <c r="AE1809" s="127"/>
      <c r="AF1809" s="127"/>
      <c r="AG1809" s="127"/>
      <c r="AH1809" s="127"/>
      <c r="AI1809" s="127"/>
      <c r="AJ1809" s="127"/>
      <c r="AK1809" s="127"/>
      <c r="AL1809" s="127"/>
      <c r="AM1809" s="127"/>
      <c r="AN1809" s="127"/>
      <c r="AO1809" s="127"/>
      <c r="AP1809" s="127"/>
      <c r="AR1809" s="113"/>
      <c r="AS1809" s="113"/>
      <c r="AT1809" s="113"/>
    </row>
    <row r="1810" spans="1:46" s="114" customFormat="1" x14ac:dyDescent="0.2">
      <c r="A1810" s="113"/>
      <c r="B1810" s="120"/>
      <c r="C1810" s="120"/>
      <c r="D1810" s="120"/>
      <c r="E1810" s="120"/>
      <c r="F1810" s="120"/>
      <c r="G1810" s="120"/>
      <c r="H1810" s="120"/>
      <c r="I1810" s="120"/>
      <c r="J1810" s="120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  <c r="Y1810" s="127"/>
      <c r="Z1810" s="127"/>
      <c r="AA1810" s="127"/>
      <c r="AB1810" s="127"/>
      <c r="AC1810" s="127"/>
      <c r="AD1810" s="127"/>
      <c r="AE1810" s="127"/>
      <c r="AF1810" s="127"/>
      <c r="AG1810" s="127"/>
      <c r="AH1810" s="127"/>
      <c r="AI1810" s="127"/>
      <c r="AJ1810" s="127"/>
      <c r="AK1810" s="127"/>
      <c r="AL1810" s="127"/>
      <c r="AM1810" s="127"/>
      <c r="AN1810" s="127"/>
      <c r="AO1810" s="127"/>
      <c r="AP1810" s="127"/>
      <c r="AR1810" s="113"/>
      <c r="AS1810" s="113"/>
      <c r="AT1810" s="113"/>
    </row>
    <row r="1811" spans="1:46" s="114" customFormat="1" x14ac:dyDescent="0.2">
      <c r="A1811" s="113"/>
      <c r="B1811" s="120"/>
      <c r="C1811" s="120"/>
      <c r="D1811" s="120"/>
      <c r="E1811" s="120"/>
      <c r="F1811" s="120"/>
      <c r="G1811" s="120"/>
      <c r="H1811" s="120"/>
      <c r="I1811" s="120"/>
      <c r="J1811" s="120"/>
      <c r="K1811" s="120"/>
      <c r="L1811" s="120"/>
      <c r="M1811" s="120"/>
      <c r="N1811" s="120"/>
      <c r="O1811" s="120"/>
      <c r="P1811" s="120"/>
      <c r="Q1811" s="120"/>
      <c r="R1811" s="120"/>
      <c r="S1811" s="120"/>
      <c r="T1811" s="120"/>
      <c r="U1811" s="120"/>
      <c r="V1811" s="120"/>
      <c r="W1811" s="120"/>
      <c r="X1811" s="120"/>
      <c r="Y1811" s="127"/>
      <c r="Z1811" s="127"/>
      <c r="AA1811" s="127"/>
      <c r="AB1811" s="127"/>
      <c r="AC1811" s="127"/>
      <c r="AD1811" s="127"/>
      <c r="AE1811" s="127"/>
      <c r="AF1811" s="127"/>
      <c r="AG1811" s="127"/>
      <c r="AH1811" s="127"/>
      <c r="AI1811" s="127"/>
      <c r="AJ1811" s="127"/>
      <c r="AK1811" s="127"/>
      <c r="AL1811" s="127"/>
      <c r="AM1811" s="127"/>
      <c r="AN1811" s="127"/>
      <c r="AO1811" s="127"/>
      <c r="AP1811" s="127"/>
      <c r="AR1811" s="113"/>
      <c r="AS1811" s="113"/>
      <c r="AT1811" s="113"/>
    </row>
    <row r="1812" spans="1:46" s="114" customFormat="1" x14ac:dyDescent="0.2">
      <c r="A1812" s="113"/>
      <c r="B1812" s="120"/>
      <c r="C1812" s="120"/>
      <c r="D1812" s="120"/>
      <c r="E1812" s="120"/>
      <c r="F1812" s="120"/>
      <c r="G1812" s="120"/>
      <c r="H1812" s="120"/>
      <c r="I1812" s="120"/>
      <c r="J1812" s="120"/>
      <c r="K1812" s="120"/>
      <c r="L1812" s="120"/>
      <c r="M1812" s="120"/>
      <c r="N1812" s="120"/>
      <c r="O1812" s="120"/>
      <c r="P1812" s="120"/>
      <c r="Q1812" s="120"/>
      <c r="R1812" s="120"/>
      <c r="S1812" s="120"/>
      <c r="T1812" s="120"/>
      <c r="U1812" s="120"/>
      <c r="V1812" s="120"/>
      <c r="W1812" s="120"/>
      <c r="X1812" s="120"/>
      <c r="Y1812" s="127"/>
      <c r="Z1812" s="127"/>
      <c r="AA1812" s="127"/>
      <c r="AB1812" s="127"/>
      <c r="AC1812" s="127"/>
      <c r="AD1812" s="127"/>
      <c r="AE1812" s="127"/>
      <c r="AF1812" s="127"/>
      <c r="AG1812" s="127"/>
      <c r="AH1812" s="127"/>
      <c r="AI1812" s="127"/>
      <c r="AJ1812" s="127"/>
      <c r="AK1812" s="127"/>
      <c r="AL1812" s="127"/>
      <c r="AM1812" s="127"/>
      <c r="AN1812" s="127"/>
      <c r="AO1812" s="127"/>
      <c r="AP1812" s="127"/>
      <c r="AR1812" s="113"/>
      <c r="AS1812" s="113"/>
      <c r="AT1812" s="113"/>
    </row>
    <row r="1813" spans="1:46" s="114" customFormat="1" x14ac:dyDescent="0.2">
      <c r="A1813" s="113"/>
      <c r="B1813" s="120"/>
      <c r="C1813" s="120"/>
      <c r="D1813" s="120"/>
      <c r="E1813" s="120"/>
      <c r="F1813" s="120"/>
      <c r="G1813" s="120"/>
      <c r="H1813" s="120"/>
      <c r="I1813" s="120"/>
      <c r="J1813" s="120"/>
      <c r="K1813" s="120"/>
      <c r="L1813" s="120"/>
      <c r="M1813" s="120"/>
      <c r="N1813" s="120"/>
      <c r="O1813" s="120"/>
      <c r="P1813" s="120"/>
      <c r="Q1813" s="120"/>
      <c r="R1813" s="120"/>
      <c r="S1813" s="120"/>
      <c r="T1813" s="120"/>
      <c r="U1813" s="120"/>
      <c r="V1813" s="120"/>
      <c r="W1813" s="120"/>
      <c r="X1813" s="120"/>
      <c r="Y1813" s="127"/>
      <c r="Z1813" s="127"/>
      <c r="AA1813" s="127"/>
      <c r="AB1813" s="127"/>
      <c r="AC1813" s="127"/>
      <c r="AD1813" s="127"/>
      <c r="AE1813" s="127"/>
      <c r="AF1813" s="127"/>
      <c r="AG1813" s="127"/>
      <c r="AH1813" s="127"/>
      <c r="AI1813" s="127"/>
      <c r="AJ1813" s="127"/>
      <c r="AK1813" s="127"/>
      <c r="AL1813" s="127"/>
      <c r="AM1813" s="127"/>
      <c r="AN1813" s="127"/>
      <c r="AO1813" s="127"/>
      <c r="AP1813" s="127"/>
      <c r="AR1813" s="113"/>
      <c r="AS1813" s="113"/>
      <c r="AT1813" s="113"/>
    </row>
    <row r="1814" spans="1:46" s="114" customFormat="1" x14ac:dyDescent="0.2">
      <c r="A1814" s="113"/>
      <c r="B1814" s="120"/>
      <c r="C1814" s="120"/>
      <c r="D1814" s="120"/>
      <c r="E1814" s="120"/>
      <c r="F1814" s="120"/>
      <c r="G1814" s="120"/>
      <c r="H1814" s="120"/>
      <c r="I1814" s="120"/>
      <c r="J1814" s="120"/>
      <c r="K1814" s="120"/>
      <c r="L1814" s="120"/>
      <c r="M1814" s="120"/>
      <c r="N1814" s="120"/>
      <c r="O1814" s="120"/>
      <c r="P1814" s="120"/>
      <c r="Q1814" s="120"/>
      <c r="R1814" s="120"/>
      <c r="S1814" s="120"/>
      <c r="T1814" s="120"/>
      <c r="U1814" s="120"/>
      <c r="V1814" s="120"/>
      <c r="W1814" s="120"/>
      <c r="X1814" s="120"/>
      <c r="Y1814" s="127"/>
      <c r="Z1814" s="127"/>
      <c r="AA1814" s="127"/>
      <c r="AB1814" s="127"/>
      <c r="AC1814" s="127"/>
      <c r="AD1814" s="127"/>
      <c r="AE1814" s="127"/>
      <c r="AF1814" s="127"/>
      <c r="AG1814" s="127"/>
      <c r="AH1814" s="127"/>
      <c r="AI1814" s="127"/>
      <c r="AJ1814" s="127"/>
      <c r="AK1814" s="127"/>
      <c r="AL1814" s="127"/>
      <c r="AM1814" s="127"/>
      <c r="AN1814" s="127"/>
      <c r="AO1814" s="127"/>
      <c r="AP1814" s="127"/>
      <c r="AR1814" s="113"/>
      <c r="AS1814" s="113"/>
      <c r="AT1814" s="113"/>
    </row>
    <row r="1815" spans="1:46" s="114" customFormat="1" x14ac:dyDescent="0.2">
      <c r="A1815" s="113"/>
      <c r="B1815" s="120"/>
      <c r="C1815" s="120"/>
      <c r="D1815" s="120"/>
      <c r="E1815" s="120"/>
      <c r="F1815" s="120"/>
      <c r="G1815" s="120"/>
      <c r="H1815" s="120"/>
      <c r="I1815" s="120"/>
      <c r="J1815" s="120"/>
      <c r="K1815" s="120"/>
      <c r="L1815" s="120"/>
      <c r="M1815" s="120"/>
      <c r="N1815" s="120"/>
      <c r="O1815" s="120"/>
      <c r="P1815" s="120"/>
      <c r="Q1815" s="120"/>
      <c r="R1815" s="120"/>
      <c r="S1815" s="120"/>
      <c r="T1815" s="120"/>
      <c r="U1815" s="120"/>
      <c r="V1815" s="120"/>
      <c r="W1815" s="120"/>
      <c r="X1815" s="120"/>
      <c r="Y1815" s="127"/>
      <c r="Z1815" s="127"/>
      <c r="AA1815" s="127"/>
      <c r="AB1815" s="127"/>
      <c r="AC1815" s="127"/>
      <c r="AD1815" s="127"/>
      <c r="AE1815" s="127"/>
      <c r="AF1815" s="127"/>
      <c r="AG1815" s="127"/>
      <c r="AH1815" s="127"/>
      <c r="AI1815" s="127"/>
      <c r="AJ1815" s="127"/>
      <c r="AK1815" s="127"/>
      <c r="AL1815" s="127"/>
      <c r="AM1815" s="127"/>
      <c r="AN1815" s="127"/>
      <c r="AO1815" s="127"/>
      <c r="AP1815" s="127"/>
      <c r="AR1815" s="113"/>
      <c r="AS1815" s="113"/>
      <c r="AT1815" s="113"/>
    </row>
    <row r="1816" spans="1:46" s="114" customFormat="1" x14ac:dyDescent="0.2">
      <c r="A1816" s="113"/>
      <c r="B1816" s="120"/>
      <c r="C1816" s="120"/>
      <c r="D1816" s="120"/>
      <c r="E1816" s="120"/>
      <c r="F1816" s="120"/>
      <c r="G1816" s="120"/>
      <c r="H1816" s="120"/>
      <c r="I1816" s="120"/>
      <c r="J1816" s="120"/>
      <c r="K1816" s="120"/>
      <c r="L1816" s="120"/>
      <c r="M1816" s="120"/>
      <c r="N1816" s="120"/>
      <c r="O1816" s="120"/>
      <c r="P1816" s="120"/>
      <c r="Q1816" s="120"/>
      <c r="R1816" s="120"/>
      <c r="S1816" s="120"/>
      <c r="T1816" s="120"/>
      <c r="U1816" s="120"/>
      <c r="V1816" s="120"/>
      <c r="W1816" s="120"/>
      <c r="X1816" s="120"/>
      <c r="Y1816" s="127"/>
      <c r="Z1816" s="127"/>
      <c r="AA1816" s="127"/>
      <c r="AB1816" s="127"/>
      <c r="AC1816" s="127"/>
      <c r="AD1816" s="127"/>
      <c r="AE1816" s="127"/>
      <c r="AF1816" s="127"/>
      <c r="AG1816" s="127"/>
      <c r="AH1816" s="127"/>
      <c r="AI1816" s="127"/>
      <c r="AJ1816" s="127"/>
      <c r="AK1816" s="127"/>
      <c r="AL1816" s="127"/>
      <c r="AM1816" s="127"/>
      <c r="AN1816" s="127"/>
      <c r="AO1816" s="127"/>
      <c r="AP1816" s="127"/>
      <c r="AR1816" s="113"/>
      <c r="AS1816" s="113"/>
      <c r="AT1816" s="113"/>
    </row>
    <row r="1817" spans="1:46" s="114" customFormat="1" x14ac:dyDescent="0.2">
      <c r="A1817" s="113"/>
      <c r="B1817" s="120"/>
      <c r="C1817" s="120"/>
      <c r="D1817" s="120"/>
      <c r="E1817" s="120"/>
      <c r="F1817" s="120"/>
      <c r="G1817" s="120"/>
      <c r="H1817" s="120"/>
      <c r="I1817" s="120"/>
      <c r="J1817" s="120"/>
      <c r="K1817" s="120"/>
      <c r="L1817" s="120"/>
      <c r="M1817" s="120"/>
      <c r="N1817" s="120"/>
      <c r="O1817" s="120"/>
      <c r="P1817" s="120"/>
      <c r="Q1817" s="120"/>
      <c r="R1817" s="120"/>
      <c r="S1817" s="120"/>
      <c r="T1817" s="120"/>
      <c r="U1817" s="120"/>
      <c r="V1817" s="120"/>
      <c r="W1817" s="120"/>
      <c r="X1817" s="120"/>
      <c r="Y1817" s="127"/>
      <c r="Z1817" s="127"/>
      <c r="AA1817" s="127"/>
      <c r="AB1817" s="127"/>
      <c r="AC1817" s="127"/>
      <c r="AD1817" s="127"/>
      <c r="AE1817" s="127"/>
      <c r="AF1817" s="127"/>
      <c r="AG1817" s="127"/>
      <c r="AH1817" s="127"/>
      <c r="AI1817" s="127"/>
      <c r="AJ1817" s="127"/>
      <c r="AK1817" s="127"/>
      <c r="AL1817" s="127"/>
      <c r="AM1817" s="127"/>
      <c r="AN1817" s="127"/>
      <c r="AO1817" s="127"/>
      <c r="AP1817" s="127"/>
      <c r="AR1817" s="113"/>
      <c r="AS1817" s="113"/>
      <c r="AT1817" s="113"/>
    </row>
    <row r="1818" spans="1:46" s="114" customFormat="1" x14ac:dyDescent="0.2">
      <c r="A1818" s="113"/>
      <c r="B1818" s="120"/>
      <c r="C1818" s="120"/>
      <c r="D1818" s="120"/>
      <c r="E1818" s="120"/>
      <c r="F1818" s="120"/>
      <c r="G1818" s="120"/>
      <c r="H1818" s="120"/>
      <c r="I1818" s="120"/>
      <c r="J1818" s="120"/>
      <c r="K1818" s="120"/>
      <c r="L1818" s="120"/>
      <c r="M1818" s="120"/>
      <c r="N1818" s="120"/>
      <c r="O1818" s="120"/>
      <c r="P1818" s="120"/>
      <c r="Q1818" s="120"/>
      <c r="R1818" s="120"/>
      <c r="S1818" s="120"/>
      <c r="T1818" s="120"/>
      <c r="U1818" s="120"/>
      <c r="V1818" s="120"/>
      <c r="W1818" s="120"/>
      <c r="X1818" s="120"/>
      <c r="Y1818" s="127"/>
      <c r="Z1818" s="127"/>
      <c r="AA1818" s="127"/>
      <c r="AB1818" s="127"/>
      <c r="AC1818" s="127"/>
      <c r="AD1818" s="127"/>
      <c r="AE1818" s="127"/>
      <c r="AF1818" s="127"/>
      <c r="AG1818" s="127"/>
      <c r="AH1818" s="127"/>
      <c r="AI1818" s="127"/>
      <c r="AJ1818" s="127"/>
      <c r="AK1818" s="127"/>
      <c r="AL1818" s="127"/>
      <c r="AM1818" s="127"/>
      <c r="AN1818" s="127"/>
      <c r="AO1818" s="127"/>
      <c r="AP1818" s="127"/>
      <c r="AR1818" s="113"/>
      <c r="AS1818" s="113"/>
      <c r="AT1818" s="113"/>
    </row>
    <row r="1819" spans="1:46" s="114" customFormat="1" x14ac:dyDescent="0.2">
      <c r="A1819" s="113"/>
      <c r="B1819" s="120"/>
      <c r="C1819" s="120"/>
      <c r="D1819" s="120"/>
      <c r="E1819" s="120"/>
      <c r="F1819" s="120"/>
      <c r="G1819" s="120"/>
      <c r="H1819" s="120"/>
      <c r="I1819" s="120"/>
      <c r="J1819" s="120"/>
      <c r="K1819" s="120"/>
      <c r="L1819" s="120"/>
      <c r="M1819" s="120"/>
      <c r="N1819" s="120"/>
      <c r="O1819" s="120"/>
      <c r="P1819" s="120"/>
      <c r="Q1819" s="120"/>
      <c r="R1819" s="120"/>
      <c r="S1819" s="120"/>
      <c r="T1819" s="120"/>
      <c r="U1819" s="120"/>
      <c r="V1819" s="120"/>
      <c r="W1819" s="120"/>
      <c r="X1819" s="120"/>
      <c r="Y1819" s="127"/>
      <c r="Z1819" s="127"/>
      <c r="AA1819" s="127"/>
      <c r="AB1819" s="127"/>
      <c r="AC1819" s="127"/>
      <c r="AD1819" s="127"/>
      <c r="AE1819" s="127"/>
      <c r="AF1819" s="127"/>
      <c r="AG1819" s="127"/>
      <c r="AH1819" s="127"/>
      <c r="AI1819" s="127"/>
      <c r="AJ1819" s="127"/>
      <c r="AK1819" s="127"/>
      <c r="AL1819" s="127"/>
      <c r="AM1819" s="127"/>
      <c r="AN1819" s="127"/>
      <c r="AO1819" s="127"/>
      <c r="AP1819" s="127"/>
      <c r="AR1819" s="113"/>
      <c r="AS1819" s="113"/>
      <c r="AT1819" s="113"/>
    </row>
    <row r="1820" spans="1:46" s="114" customFormat="1" x14ac:dyDescent="0.2">
      <c r="A1820" s="113"/>
      <c r="B1820" s="120"/>
      <c r="C1820" s="120"/>
      <c r="D1820" s="120"/>
      <c r="E1820" s="120"/>
      <c r="F1820" s="120"/>
      <c r="G1820" s="120"/>
      <c r="H1820" s="120"/>
      <c r="I1820" s="120"/>
      <c r="J1820" s="120"/>
      <c r="K1820" s="120"/>
      <c r="L1820" s="120"/>
      <c r="M1820" s="120"/>
      <c r="N1820" s="120"/>
      <c r="O1820" s="120"/>
      <c r="P1820" s="120"/>
      <c r="Q1820" s="120"/>
      <c r="R1820" s="120"/>
      <c r="S1820" s="120"/>
      <c r="T1820" s="120"/>
      <c r="U1820" s="120"/>
      <c r="V1820" s="120"/>
      <c r="W1820" s="120"/>
      <c r="X1820" s="120"/>
      <c r="Y1820" s="127"/>
      <c r="Z1820" s="127"/>
      <c r="AA1820" s="127"/>
      <c r="AB1820" s="127"/>
      <c r="AC1820" s="127"/>
      <c r="AD1820" s="127"/>
      <c r="AE1820" s="127"/>
      <c r="AF1820" s="127"/>
      <c r="AG1820" s="127"/>
      <c r="AH1820" s="127"/>
      <c r="AI1820" s="127"/>
      <c r="AJ1820" s="127"/>
      <c r="AK1820" s="127"/>
      <c r="AL1820" s="127"/>
      <c r="AM1820" s="127"/>
      <c r="AN1820" s="127"/>
      <c r="AO1820" s="127"/>
      <c r="AP1820" s="127"/>
      <c r="AR1820" s="113"/>
      <c r="AS1820" s="113"/>
      <c r="AT1820" s="113"/>
    </row>
    <row r="1821" spans="1:46" s="114" customFormat="1" x14ac:dyDescent="0.2">
      <c r="A1821" s="113"/>
      <c r="B1821" s="120"/>
      <c r="C1821" s="120"/>
      <c r="D1821" s="120"/>
      <c r="E1821" s="120"/>
      <c r="F1821" s="120"/>
      <c r="G1821" s="120"/>
      <c r="H1821" s="120"/>
      <c r="I1821" s="120"/>
      <c r="J1821" s="120"/>
      <c r="K1821" s="120"/>
      <c r="L1821" s="120"/>
      <c r="M1821" s="120"/>
      <c r="N1821" s="120"/>
      <c r="O1821" s="120"/>
      <c r="P1821" s="120"/>
      <c r="Q1821" s="120"/>
      <c r="R1821" s="120"/>
      <c r="S1821" s="120"/>
      <c r="T1821" s="120"/>
      <c r="U1821" s="120"/>
      <c r="V1821" s="120"/>
      <c r="W1821" s="120"/>
      <c r="X1821" s="120"/>
      <c r="Y1821" s="127"/>
      <c r="Z1821" s="127"/>
      <c r="AA1821" s="127"/>
      <c r="AB1821" s="127"/>
      <c r="AC1821" s="127"/>
      <c r="AD1821" s="127"/>
      <c r="AE1821" s="127"/>
      <c r="AF1821" s="127"/>
      <c r="AG1821" s="127"/>
      <c r="AH1821" s="127"/>
      <c r="AI1821" s="127"/>
      <c r="AJ1821" s="127"/>
      <c r="AK1821" s="127"/>
      <c r="AL1821" s="127"/>
      <c r="AM1821" s="127"/>
      <c r="AN1821" s="127"/>
      <c r="AO1821" s="127"/>
      <c r="AP1821" s="127"/>
      <c r="AR1821" s="113"/>
      <c r="AS1821" s="113"/>
      <c r="AT1821" s="113"/>
    </row>
    <row r="1822" spans="1:46" s="114" customFormat="1" x14ac:dyDescent="0.2">
      <c r="A1822" s="113"/>
      <c r="B1822" s="120"/>
      <c r="C1822" s="120"/>
      <c r="D1822" s="120"/>
      <c r="E1822" s="120"/>
      <c r="F1822" s="120"/>
      <c r="G1822" s="120"/>
      <c r="H1822" s="120"/>
      <c r="I1822" s="120"/>
      <c r="J1822" s="120"/>
      <c r="K1822" s="120"/>
      <c r="L1822" s="120"/>
      <c r="M1822" s="120"/>
      <c r="N1822" s="120"/>
      <c r="O1822" s="120"/>
      <c r="P1822" s="120"/>
      <c r="Q1822" s="120"/>
      <c r="R1822" s="120"/>
      <c r="S1822" s="120"/>
      <c r="T1822" s="120"/>
      <c r="U1822" s="120"/>
      <c r="V1822" s="120"/>
      <c r="W1822" s="120"/>
      <c r="X1822" s="120"/>
      <c r="Y1822" s="127"/>
      <c r="Z1822" s="127"/>
      <c r="AA1822" s="127"/>
      <c r="AB1822" s="127"/>
      <c r="AC1822" s="127"/>
      <c r="AD1822" s="127"/>
      <c r="AE1822" s="127"/>
      <c r="AF1822" s="127"/>
      <c r="AG1822" s="127"/>
      <c r="AH1822" s="127"/>
      <c r="AI1822" s="127"/>
      <c r="AJ1822" s="127"/>
      <c r="AK1822" s="127"/>
      <c r="AL1822" s="127"/>
      <c r="AM1822" s="127"/>
      <c r="AN1822" s="127"/>
      <c r="AO1822" s="127"/>
      <c r="AP1822" s="127"/>
      <c r="AR1822" s="113"/>
      <c r="AS1822" s="113"/>
      <c r="AT1822" s="113"/>
    </row>
    <row r="1823" spans="1:46" s="114" customFormat="1" x14ac:dyDescent="0.2">
      <c r="A1823" s="113"/>
      <c r="B1823" s="120"/>
      <c r="C1823" s="120"/>
      <c r="D1823" s="120"/>
      <c r="E1823" s="120"/>
      <c r="F1823" s="120"/>
      <c r="G1823" s="120"/>
      <c r="H1823" s="120"/>
      <c r="I1823" s="120"/>
      <c r="J1823" s="120"/>
      <c r="K1823" s="120"/>
      <c r="L1823" s="120"/>
      <c r="M1823" s="120"/>
      <c r="N1823" s="120"/>
      <c r="O1823" s="120"/>
      <c r="P1823" s="120"/>
      <c r="Q1823" s="120"/>
      <c r="R1823" s="120"/>
      <c r="S1823" s="120"/>
      <c r="T1823" s="120"/>
      <c r="U1823" s="120"/>
      <c r="V1823" s="120"/>
      <c r="W1823" s="120"/>
      <c r="X1823" s="120"/>
      <c r="Y1823" s="127"/>
      <c r="Z1823" s="127"/>
      <c r="AA1823" s="127"/>
      <c r="AB1823" s="127"/>
      <c r="AC1823" s="127"/>
      <c r="AD1823" s="127"/>
      <c r="AE1823" s="127"/>
      <c r="AF1823" s="127"/>
      <c r="AG1823" s="127"/>
      <c r="AH1823" s="127"/>
      <c r="AI1823" s="127"/>
      <c r="AJ1823" s="127"/>
      <c r="AK1823" s="127"/>
      <c r="AL1823" s="127"/>
      <c r="AM1823" s="127"/>
      <c r="AN1823" s="127"/>
      <c r="AO1823" s="127"/>
      <c r="AP1823" s="127"/>
      <c r="AR1823" s="113"/>
      <c r="AS1823" s="113"/>
      <c r="AT1823" s="113"/>
    </row>
    <row r="1824" spans="1:46" s="114" customFormat="1" x14ac:dyDescent="0.2">
      <c r="A1824" s="113"/>
      <c r="B1824" s="120"/>
      <c r="C1824" s="120"/>
      <c r="D1824" s="120"/>
      <c r="E1824" s="120"/>
      <c r="F1824" s="120"/>
      <c r="G1824" s="120"/>
      <c r="H1824" s="120"/>
      <c r="I1824" s="120"/>
      <c r="J1824" s="120"/>
      <c r="K1824" s="120"/>
      <c r="L1824" s="120"/>
      <c r="M1824" s="120"/>
      <c r="N1824" s="120"/>
      <c r="O1824" s="120"/>
      <c r="P1824" s="120"/>
      <c r="Q1824" s="120"/>
      <c r="R1824" s="120"/>
      <c r="S1824" s="120"/>
      <c r="T1824" s="120"/>
      <c r="U1824" s="120"/>
      <c r="V1824" s="120"/>
      <c r="W1824" s="120"/>
      <c r="X1824" s="120"/>
      <c r="Y1824" s="127"/>
      <c r="Z1824" s="127"/>
      <c r="AA1824" s="127"/>
      <c r="AB1824" s="127"/>
      <c r="AC1824" s="127"/>
      <c r="AD1824" s="127"/>
      <c r="AE1824" s="127"/>
      <c r="AF1824" s="127"/>
      <c r="AG1824" s="127"/>
      <c r="AH1824" s="127"/>
      <c r="AI1824" s="127"/>
      <c r="AJ1824" s="127"/>
      <c r="AK1824" s="127"/>
      <c r="AL1824" s="127"/>
      <c r="AM1824" s="127"/>
      <c r="AN1824" s="127"/>
      <c r="AO1824" s="127"/>
      <c r="AP1824" s="127"/>
      <c r="AR1824" s="113"/>
      <c r="AS1824" s="113"/>
      <c r="AT1824" s="113"/>
    </row>
    <row r="1825" spans="1:46" s="114" customFormat="1" x14ac:dyDescent="0.2">
      <c r="A1825" s="113"/>
      <c r="B1825" s="120"/>
      <c r="C1825" s="120"/>
      <c r="D1825" s="120"/>
      <c r="E1825" s="120"/>
      <c r="F1825" s="120"/>
      <c r="G1825" s="120"/>
      <c r="H1825" s="120"/>
      <c r="I1825" s="120"/>
      <c r="J1825" s="120"/>
      <c r="K1825" s="120"/>
      <c r="L1825" s="120"/>
      <c r="M1825" s="120"/>
      <c r="N1825" s="120"/>
      <c r="O1825" s="120"/>
      <c r="P1825" s="120"/>
      <c r="Q1825" s="120"/>
      <c r="R1825" s="120"/>
      <c r="S1825" s="120"/>
      <c r="T1825" s="120"/>
      <c r="U1825" s="120"/>
      <c r="V1825" s="120"/>
      <c r="W1825" s="120"/>
      <c r="X1825" s="120"/>
      <c r="Y1825" s="127"/>
      <c r="Z1825" s="127"/>
      <c r="AA1825" s="127"/>
      <c r="AB1825" s="127"/>
      <c r="AC1825" s="127"/>
      <c r="AD1825" s="127"/>
      <c r="AE1825" s="127"/>
      <c r="AF1825" s="127"/>
      <c r="AG1825" s="127"/>
      <c r="AH1825" s="127"/>
      <c r="AI1825" s="127"/>
      <c r="AJ1825" s="127"/>
      <c r="AK1825" s="127"/>
      <c r="AL1825" s="127"/>
      <c r="AM1825" s="127"/>
      <c r="AN1825" s="127"/>
      <c r="AO1825" s="127"/>
      <c r="AP1825" s="127"/>
      <c r="AR1825" s="113"/>
      <c r="AS1825" s="113"/>
      <c r="AT1825" s="113"/>
    </row>
    <row r="1826" spans="1:46" s="114" customFormat="1" x14ac:dyDescent="0.2">
      <c r="A1826" s="113"/>
      <c r="B1826" s="120"/>
      <c r="C1826" s="120"/>
      <c r="D1826" s="120"/>
      <c r="E1826" s="120"/>
      <c r="F1826" s="120"/>
      <c r="G1826" s="120"/>
      <c r="H1826" s="120"/>
      <c r="I1826" s="120"/>
      <c r="J1826" s="120"/>
      <c r="K1826" s="120"/>
      <c r="L1826" s="120"/>
      <c r="M1826" s="120"/>
      <c r="N1826" s="120"/>
      <c r="O1826" s="120"/>
      <c r="P1826" s="120"/>
      <c r="Q1826" s="120"/>
      <c r="R1826" s="120"/>
      <c r="S1826" s="120"/>
      <c r="T1826" s="120"/>
      <c r="U1826" s="120"/>
      <c r="V1826" s="120"/>
      <c r="W1826" s="120"/>
      <c r="X1826" s="120"/>
      <c r="Y1826" s="127"/>
      <c r="Z1826" s="127"/>
      <c r="AA1826" s="127"/>
      <c r="AB1826" s="127"/>
      <c r="AC1826" s="127"/>
      <c r="AD1826" s="127"/>
      <c r="AE1826" s="127"/>
      <c r="AF1826" s="127"/>
      <c r="AG1826" s="127"/>
      <c r="AH1826" s="127"/>
      <c r="AI1826" s="127"/>
      <c r="AJ1826" s="127"/>
      <c r="AK1826" s="127"/>
      <c r="AL1826" s="127"/>
      <c r="AM1826" s="127"/>
      <c r="AN1826" s="127"/>
      <c r="AO1826" s="127"/>
      <c r="AP1826" s="127"/>
      <c r="AR1826" s="113"/>
      <c r="AS1826" s="113"/>
      <c r="AT1826" s="113"/>
    </row>
    <row r="1827" spans="1:46" s="114" customFormat="1" x14ac:dyDescent="0.2">
      <c r="A1827" s="113"/>
      <c r="B1827" s="120"/>
      <c r="C1827" s="120"/>
      <c r="D1827" s="120"/>
      <c r="E1827" s="120"/>
      <c r="F1827" s="120"/>
      <c r="G1827" s="120"/>
      <c r="H1827" s="120"/>
      <c r="I1827" s="120"/>
      <c r="J1827" s="120"/>
      <c r="K1827" s="120"/>
      <c r="L1827" s="120"/>
      <c r="M1827" s="120"/>
      <c r="N1827" s="120"/>
      <c r="O1827" s="120"/>
      <c r="P1827" s="120"/>
      <c r="Q1827" s="120"/>
      <c r="R1827" s="120"/>
      <c r="S1827" s="120"/>
      <c r="T1827" s="120"/>
      <c r="U1827" s="120"/>
      <c r="V1827" s="120"/>
      <c r="W1827" s="120"/>
      <c r="X1827" s="120"/>
      <c r="Y1827" s="127"/>
      <c r="Z1827" s="127"/>
      <c r="AA1827" s="127"/>
      <c r="AB1827" s="127"/>
      <c r="AC1827" s="127"/>
      <c r="AD1827" s="127"/>
      <c r="AE1827" s="127"/>
      <c r="AF1827" s="127"/>
      <c r="AG1827" s="127"/>
      <c r="AH1827" s="127"/>
      <c r="AI1827" s="127"/>
      <c r="AJ1827" s="127"/>
      <c r="AK1827" s="127"/>
      <c r="AL1827" s="127"/>
      <c r="AM1827" s="127"/>
      <c r="AN1827" s="127"/>
      <c r="AO1827" s="127"/>
      <c r="AP1827" s="127"/>
      <c r="AR1827" s="113"/>
      <c r="AS1827" s="113"/>
      <c r="AT1827" s="113"/>
    </row>
    <row r="1828" spans="1:46" s="114" customFormat="1" x14ac:dyDescent="0.2">
      <c r="A1828" s="113"/>
      <c r="B1828" s="120"/>
      <c r="C1828" s="120"/>
      <c r="D1828" s="120"/>
      <c r="E1828" s="120"/>
      <c r="F1828" s="120"/>
      <c r="G1828" s="120"/>
      <c r="H1828" s="120"/>
      <c r="I1828" s="120"/>
      <c r="J1828" s="120"/>
      <c r="K1828" s="120"/>
      <c r="L1828" s="120"/>
      <c r="M1828" s="120"/>
      <c r="N1828" s="120"/>
      <c r="O1828" s="120"/>
      <c r="P1828" s="120"/>
      <c r="Q1828" s="120"/>
      <c r="R1828" s="120"/>
      <c r="S1828" s="120"/>
      <c r="T1828" s="120"/>
      <c r="U1828" s="120"/>
      <c r="V1828" s="120"/>
      <c r="W1828" s="120"/>
      <c r="X1828" s="120"/>
      <c r="Y1828" s="127"/>
      <c r="Z1828" s="127"/>
      <c r="AA1828" s="127"/>
      <c r="AB1828" s="127"/>
      <c r="AC1828" s="127"/>
      <c r="AD1828" s="127"/>
      <c r="AE1828" s="127"/>
      <c r="AF1828" s="127"/>
      <c r="AG1828" s="127"/>
      <c r="AH1828" s="127"/>
      <c r="AI1828" s="127"/>
      <c r="AJ1828" s="127"/>
      <c r="AK1828" s="127"/>
      <c r="AL1828" s="127"/>
      <c r="AM1828" s="127"/>
      <c r="AN1828" s="127"/>
      <c r="AO1828" s="127"/>
      <c r="AP1828" s="127"/>
      <c r="AR1828" s="113"/>
      <c r="AS1828" s="113"/>
      <c r="AT1828" s="113"/>
    </row>
    <row r="1829" spans="1:46" s="114" customFormat="1" x14ac:dyDescent="0.2">
      <c r="A1829" s="113"/>
      <c r="B1829" s="120"/>
      <c r="C1829" s="120"/>
      <c r="D1829" s="120"/>
      <c r="E1829" s="120"/>
      <c r="F1829" s="120"/>
      <c r="G1829" s="120"/>
      <c r="H1829" s="120"/>
      <c r="I1829" s="120"/>
      <c r="J1829" s="120"/>
      <c r="K1829" s="120"/>
      <c r="L1829" s="120"/>
      <c r="M1829" s="120"/>
      <c r="N1829" s="120"/>
      <c r="O1829" s="120"/>
      <c r="P1829" s="120"/>
      <c r="Q1829" s="120"/>
      <c r="R1829" s="120"/>
      <c r="S1829" s="120"/>
      <c r="T1829" s="120"/>
      <c r="U1829" s="120"/>
      <c r="V1829" s="120"/>
      <c r="W1829" s="120"/>
      <c r="X1829" s="120"/>
      <c r="Y1829" s="127"/>
      <c r="Z1829" s="127"/>
      <c r="AA1829" s="127"/>
      <c r="AB1829" s="127"/>
      <c r="AC1829" s="127"/>
      <c r="AD1829" s="127"/>
      <c r="AE1829" s="127"/>
      <c r="AF1829" s="127"/>
      <c r="AG1829" s="127"/>
      <c r="AH1829" s="127"/>
      <c r="AI1829" s="127"/>
      <c r="AJ1829" s="127"/>
      <c r="AK1829" s="127"/>
      <c r="AL1829" s="127"/>
      <c r="AM1829" s="127"/>
      <c r="AN1829" s="127"/>
      <c r="AO1829" s="127"/>
      <c r="AP1829" s="127"/>
      <c r="AR1829" s="113"/>
      <c r="AS1829" s="113"/>
      <c r="AT1829" s="113"/>
    </row>
    <row r="1830" spans="1:46" s="114" customFormat="1" x14ac:dyDescent="0.2">
      <c r="A1830" s="113"/>
      <c r="B1830" s="120"/>
      <c r="C1830" s="120"/>
      <c r="D1830" s="120"/>
      <c r="E1830" s="120"/>
      <c r="F1830" s="120"/>
      <c r="G1830" s="120"/>
      <c r="H1830" s="120"/>
      <c r="I1830" s="120"/>
      <c r="J1830" s="120"/>
      <c r="K1830" s="120"/>
      <c r="L1830" s="120"/>
      <c r="M1830" s="120"/>
      <c r="N1830" s="120"/>
      <c r="O1830" s="120"/>
      <c r="P1830" s="120"/>
      <c r="Q1830" s="120"/>
      <c r="R1830" s="120"/>
      <c r="S1830" s="120"/>
      <c r="T1830" s="120"/>
      <c r="U1830" s="120"/>
      <c r="V1830" s="120"/>
      <c r="W1830" s="120"/>
      <c r="X1830" s="120"/>
      <c r="Y1830" s="127"/>
      <c r="Z1830" s="127"/>
      <c r="AA1830" s="127"/>
      <c r="AB1830" s="127"/>
      <c r="AC1830" s="127"/>
      <c r="AD1830" s="127"/>
      <c r="AE1830" s="127"/>
      <c r="AF1830" s="127"/>
      <c r="AG1830" s="127"/>
      <c r="AH1830" s="127"/>
      <c r="AI1830" s="127"/>
      <c r="AJ1830" s="127"/>
      <c r="AK1830" s="127"/>
      <c r="AL1830" s="127"/>
      <c r="AM1830" s="127"/>
      <c r="AN1830" s="127"/>
      <c r="AO1830" s="127"/>
      <c r="AP1830" s="127"/>
      <c r="AR1830" s="113"/>
      <c r="AS1830" s="113"/>
      <c r="AT1830" s="113"/>
    </row>
    <row r="1831" spans="1:46" s="114" customFormat="1" x14ac:dyDescent="0.2">
      <c r="A1831" s="113"/>
      <c r="B1831" s="120"/>
      <c r="C1831" s="120"/>
      <c r="D1831" s="120"/>
      <c r="E1831" s="120"/>
      <c r="F1831" s="120"/>
      <c r="G1831" s="120"/>
      <c r="H1831" s="120"/>
      <c r="I1831" s="120"/>
      <c r="J1831" s="120"/>
      <c r="K1831" s="120"/>
      <c r="L1831" s="120"/>
      <c r="M1831" s="120"/>
      <c r="N1831" s="120"/>
      <c r="O1831" s="120"/>
      <c r="P1831" s="120"/>
      <c r="Q1831" s="120"/>
      <c r="R1831" s="120"/>
      <c r="S1831" s="120"/>
      <c r="T1831" s="120"/>
      <c r="U1831" s="120"/>
      <c r="V1831" s="120"/>
      <c r="W1831" s="120"/>
      <c r="X1831" s="120"/>
      <c r="Y1831" s="127"/>
      <c r="Z1831" s="127"/>
      <c r="AA1831" s="127"/>
      <c r="AB1831" s="127"/>
      <c r="AC1831" s="127"/>
      <c r="AD1831" s="127"/>
      <c r="AE1831" s="127"/>
      <c r="AF1831" s="127"/>
      <c r="AG1831" s="127"/>
      <c r="AH1831" s="127"/>
      <c r="AI1831" s="127"/>
      <c r="AJ1831" s="127"/>
      <c r="AK1831" s="127"/>
      <c r="AL1831" s="127"/>
      <c r="AM1831" s="127"/>
      <c r="AN1831" s="127"/>
      <c r="AO1831" s="127"/>
      <c r="AP1831" s="127"/>
      <c r="AR1831" s="113"/>
      <c r="AS1831" s="113"/>
      <c r="AT1831" s="113"/>
    </row>
    <row r="1832" spans="1:46" s="114" customFormat="1" x14ac:dyDescent="0.2">
      <c r="A1832" s="113"/>
      <c r="B1832" s="120"/>
      <c r="C1832" s="120"/>
      <c r="D1832" s="120"/>
      <c r="E1832" s="120"/>
      <c r="F1832" s="120"/>
      <c r="G1832" s="120"/>
      <c r="H1832" s="120"/>
      <c r="I1832" s="120"/>
      <c r="J1832" s="120"/>
      <c r="K1832" s="120"/>
      <c r="L1832" s="120"/>
      <c r="M1832" s="120"/>
      <c r="N1832" s="120"/>
      <c r="O1832" s="120"/>
      <c r="P1832" s="120"/>
      <c r="Q1832" s="120"/>
      <c r="R1832" s="120"/>
      <c r="S1832" s="120"/>
      <c r="T1832" s="120"/>
      <c r="U1832" s="120"/>
      <c r="V1832" s="120"/>
      <c r="W1832" s="120"/>
      <c r="X1832" s="120"/>
      <c r="Y1832" s="127"/>
      <c r="Z1832" s="127"/>
      <c r="AA1832" s="127"/>
      <c r="AB1832" s="127"/>
      <c r="AC1832" s="127"/>
      <c r="AD1832" s="127"/>
      <c r="AE1832" s="127"/>
      <c r="AF1832" s="127"/>
      <c r="AG1832" s="127"/>
      <c r="AH1832" s="127"/>
      <c r="AI1832" s="127"/>
      <c r="AJ1832" s="127"/>
      <c r="AK1832" s="127"/>
      <c r="AL1832" s="127"/>
      <c r="AM1832" s="127"/>
      <c r="AN1832" s="127"/>
      <c r="AO1832" s="127"/>
      <c r="AP1832" s="127"/>
      <c r="AR1832" s="113"/>
      <c r="AS1832" s="113"/>
      <c r="AT1832" s="113"/>
    </row>
    <row r="1833" spans="1:46" s="114" customFormat="1" x14ac:dyDescent="0.2">
      <c r="A1833" s="113"/>
      <c r="B1833" s="120"/>
      <c r="C1833" s="120"/>
      <c r="D1833" s="120"/>
      <c r="E1833" s="120"/>
      <c r="F1833" s="120"/>
      <c r="G1833" s="120"/>
      <c r="H1833" s="120"/>
      <c r="I1833" s="120"/>
      <c r="J1833" s="120"/>
      <c r="K1833" s="120"/>
      <c r="L1833" s="120"/>
      <c r="M1833" s="120"/>
      <c r="N1833" s="120"/>
      <c r="O1833" s="120"/>
      <c r="P1833" s="120"/>
      <c r="Q1833" s="120"/>
      <c r="R1833" s="120"/>
      <c r="S1833" s="120"/>
      <c r="T1833" s="120"/>
      <c r="U1833" s="120"/>
      <c r="V1833" s="120"/>
      <c r="W1833" s="120"/>
      <c r="X1833" s="120"/>
      <c r="Y1833" s="127"/>
      <c r="Z1833" s="127"/>
      <c r="AA1833" s="127"/>
      <c r="AB1833" s="127"/>
      <c r="AC1833" s="127"/>
      <c r="AD1833" s="127"/>
      <c r="AE1833" s="127"/>
      <c r="AF1833" s="127"/>
      <c r="AG1833" s="127"/>
      <c r="AH1833" s="127"/>
      <c r="AI1833" s="127"/>
      <c r="AJ1833" s="127"/>
      <c r="AK1833" s="127"/>
      <c r="AL1833" s="127"/>
      <c r="AM1833" s="127"/>
      <c r="AN1833" s="127"/>
      <c r="AO1833" s="127"/>
      <c r="AP1833" s="127"/>
      <c r="AR1833" s="113"/>
      <c r="AS1833" s="113"/>
      <c r="AT1833" s="113"/>
    </row>
    <row r="1834" spans="1:46" s="114" customFormat="1" x14ac:dyDescent="0.2">
      <c r="A1834" s="113"/>
      <c r="B1834" s="120"/>
      <c r="C1834" s="120"/>
      <c r="D1834" s="120"/>
      <c r="E1834" s="120"/>
      <c r="F1834" s="120"/>
      <c r="G1834" s="120"/>
      <c r="H1834" s="120"/>
      <c r="I1834" s="120"/>
      <c r="J1834" s="120"/>
      <c r="K1834" s="120"/>
      <c r="L1834" s="120"/>
      <c r="M1834" s="120"/>
      <c r="N1834" s="120"/>
      <c r="O1834" s="120"/>
      <c r="P1834" s="120"/>
      <c r="Q1834" s="120"/>
      <c r="R1834" s="120"/>
      <c r="S1834" s="120"/>
      <c r="T1834" s="120"/>
      <c r="U1834" s="120"/>
      <c r="V1834" s="120"/>
      <c r="W1834" s="120"/>
      <c r="X1834" s="120"/>
      <c r="Y1834" s="127"/>
      <c r="Z1834" s="127"/>
      <c r="AA1834" s="127"/>
      <c r="AB1834" s="127"/>
      <c r="AC1834" s="127"/>
      <c r="AD1834" s="127"/>
      <c r="AE1834" s="127"/>
      <c r="AF1834" s="127"/>
      <c r="AG1834" s="127"/>
      <c r="AH1834" s="127"/>
      <c r="AI1834" s="127"/>
      <c r="AJ1834" s="127"/>
      <c r="AK1834" s="127"/>
      <c r="AL1834" s="127"/>
      <c r="AM1834" s="127"/>
      <c r="AN1834" s="127"/>
      <c r="AO1834" s="127"/>
      <c r="AP1834" s="127"/>
      <c r="AR1834" s="113"/>
      <c r="AS1834" s="113"/>
      <c r="AT1834" s="113"/>
    </row>
    <row r="1835" spans="1:46" s="114" customFormat="1" x14ac:dyDescent="0.2">
      <c r="A1835" s="113"/>
      <c r="B1835" s="120"/>
      <c r="C1835" s="120"/>
      <c r="D1835" s="120"/>
      <c r="E1835" s="120"/>
      <c r="F1835" s="120"/>
      <c r="G1835" s="120"/>
      <c r="H1835" s="120"/>
      <c r="I1835" s="120"/>
      <c r="J1835" s="120"/>
      <c r="K1835" s="120"/>
      <c r="L1835" s="120"/>
      <c r="M1835" s="120"/>
      <c r="N1835" s="120"/>
      <c r="O1835" s="120"/>
      <c r="P1835" s="120"/>
      <c r="Q1835" s="120"/>
      <c r="R1835" s="120"/>
      <c r="S1835" s="120"/>
      <c r="T1835" s="120"/>
      <c r="U1835" s="120"/>
      <c r="V1835" s="120"/>
      <c r="W1835" s="120"/>
      <c r="X1835" s="120"/>
      <c r="Y1835" s="127"/>
      <c r="Z1835" s="127"/>
      <c r="AA1835" s="127"/>
      <c r="AB1835" s="127"/>
      <c r="AC1835" s="127"/>
      <c r="AD1835" s="127"/>
      <c r="AE1835" s="127"/>
      <c r="AF1835" s="127"/>
      <c r="AG1835" s="127"/>
      <c r="AH1835" s="127"/>
      <c r="AI1835" s="127"/>
      <c r="AJ1835" s="127"/>
      <c r="AK1835" s="127"/>
      <c r="AL1835" s="127"/>
      <c r="AM1835" s="127"/>
      <c r="AN1835" s="127"/>
      <c r="AO1835" s="127"/>
      <c r="AP1835" s="127"/>
      <c r="AR1835" s="113"/>
      <c r="AS1835" s="113"/>
      <c r="AT1835" s="113"/>
    </row>
    <row r="1836" spans="1:46" s="114" customFormat="1" x14ac:dyDescent="0.2">
      <c r="A1836" s="113"/>
      <c r="B1836" s="120"/>
      <c r="C1836" s="120"/>
      <c r="D1836" s="120"/>
      <c r="E1836" s="120"/>
      <c r="F1836" s="120"/>
      <c r="G1836" s="120"/>
      <c r="H1836" s="120"/>
      <c r="I1836" s="120"/>
      <c r="J1836" s="120"/>
      <c r="K1836" s="120"/>
      <c r="L1836" s="120"/>
      <c r="M1836" s="120"/>
      <c r="N1836" s="120"/>
      <c r="O1836" s="120"/>
      <c r="P1836" s="120"/>
      <c r="Q1836" s="120"/>
      <c r="R1836" s="120"/>
      <c r="S1836" s="120"/>
      <c r="T1836" s="120"/>
      <c r="U1836" s="120"/>
      <c r="V1836" s="120"/>
      <c r="W1836" s="120"/>
      <c r="X1836" s="120"/>
      <c r="Y1836" s="127"/>
      <c r="Z1836" s="127"/>
      <c r="AA1836" s="127"/>
      <c r="AB1836" s="127"/>
      <c r="AC1836" s="127"/>
      <c r="AD1836" s="127"/>
      <c r="AE1836" s="127"/>
      <c r="AF1836" s="127"/>
      <c r="AG1836" s="127"/>
      <c r="AH1836" s="127"/>
      <c r="AI1836" s="127"/>
      <c r="AJ1836" s="127"/>
      <c r="AK1836" s="127"/>
      <c r="AL1836" s="127"/>
      <c r="AM1836" s="127"/>
      <c r="AN1836" s="127"/>
      <c r="AO1836" s="127"/>
      <c r="AP1836" s="127"/>
      <c r="AR1836" s="113"/>
      <c r="AS1836" s="113"/>
      <c r="AT1836" s="113"/>
    </row>
    <row r="1837" spans="1:46" s="114" customFormat="1" x14ac:dyDescent="0.2">
      <c r="A1837" s="113"/>
      <c r="B1837" s="120"/>
      <c r="C1837" s="120"/>
      <c r="D1837" s="120"/>
      <c r="E1837" s="120"/>
      <c r="F1837" s="120"/>
      <c r="G1837" s="120"/>
      <c r="H1837" s="120"/>
      <c r="I1837" s="120"/>
      <c r="J1837" s="120"/>
      <c r="K1837" s="120"/>
      <c r="L1837" s="120"/>
      <c r="M1837" s="120"/>
      <c r="N1837" s="120"/>
      <c r="O1837" s="120"/>
      <c r="P1837" s="120"/>
      <c r="Q1837" s="120"/>
      <c r="R1837" s="120"/>
      <c r="S1837" s="120"/>
      <c r="T1837" s="120"/>
      <c r="U1837" s="120"/>
      <c r="V1837" s="120"/>
      <c r="W1837" s="120"/>
      <c r="X1837" s="120"/>
      <c r="Y1837" s="127"/>
      <c r="Z1837" s="127"/>
      <c r="AA1837" s="127"/>
      <c r="AB1837" s="127"/>
      <c r="AC1837" s="127"/>
      <c r="AD1837" s="127"/>
      <c r="AE1837" s="127"/>
      <c r="AF1837" s="127"/>
      <c r="AG1837" s="127"/>
      <c r="AH1837" s="127"/>
      <c r="AI1837" s="127"/>
      <c r="AJ1837" s="127"/>
      <c r="AK1837" s="127"/>
      <c r="AL1837" s="127"/>
      <c r="AM1837" s="127"/>
      <c r="AN1837" s="127"/>
      <c r="AO1837" s="127"/>
      <c r="AP1837" s="127"/>
      <c r="AR1837" s="113"/>
      <c r="AS1837" s="113"/>
      <c r="AT1837" s="113"/>
    </row>
    <row r="1838" spans="1:46" s="114" customFormat="1" x14ac:dyDescent="0.2">
      <c r="A1838" s="113"/>
      <c r="B1838" s="120"/>
      <c r="C1838" s="120"/>
      <c r="D1838" s="120"/>
      <c r="E1838" s="120"/>
      <c r="F1838" s="120"/>
      <c r="G1838" s="120"/>
      <c r="H1838" s="120"/>
      <c r="I1838" s="120"/>
      <c r="J1838" s="120"/>
      <c r="K1838" s="120"/>
      <c r="L1838" s="120"/>
      <c r="M1838" s="120"/>
      <c r="N1838" s="120"/>
      <c r="O1838" s="120"/>
      <c r="P1838" s="120"/>
      <c r="Q1838" s="120"/>
      <c r="R1838" s="120"/>
      <c r="S1838" s="120"/>
      <c r="T1838" s="120"/>
      <c r="U1838" s="120"/>
      <c r="V1838" s="120"/>
      <c r="W1838" s="120"/>
      <c r="X1838" s="120"/>
      <c r="Y1838" s="127"/>
      <c r="Z1838" s="127"/>
      <c r="AA1838" s="127"/>
      <c r="AB1838" s="127"/>
      <c r="AC1838" s="127"/>
      <c r="AD1838" s="127"/>
      <c r="AE1838" s="127"/>
      <c r="AF1838" s="127"/>
      <c r="AG1838" s="127"/>
      <c r="AH1838" s="127"/>
      <c r="AI1838" s="127"/>
      <c r="AJ1838" s="127"/>
      <c r="AK1838" s="127"/>
      <c r="AL1838" s="127"/>
      <c r="AM1838" s="127"/>
      <c r="AN1838" s="127"/>
      <c r="AO1838" s="127"/>
      <c r="AP1838" s="127"/>
      <c r="AR1838" s="113"/>
      <c r="AS1838" s="113"/>
      <c r="AT1838" s="113"/>
    </row>
    <row r="1839" spans="1:46" s="114" customFormat="1" x14ac:dyDescent="0.2">
      <c r="A1839" s="113"/>
      <c r="B1839" s="120"/>
      <c r="C1839" s="120"/>
      <c r="D1839" s="120"/>
      <c r="E1839" s="120"/>
      <c r="F1839" s="120"/>
      <c r="G1839" s="120"/>
      <c r="H1839" s="120"/>
      <c r="I1839" s="120"/>
      <c r="J1839" s="120"/>
      <c r="K1839" s="120"/>
      <c r="L1839" s="120"/>
      <c r="M1839" s="120"/>
      <c r="N1839" s="120"/>
      <c r="O1839" s="120"/>
      <c r="P1839" s="120"/>
      <c r="Q1839" s="120"/>
      <c r="R1839" s="120"/>
      <c r="S1839" s="120"/>
      <c r="T1839" s="120"/>
      <c r="U1839" s="120"/>
      <c r="V1839" s="120"/>
      <c r="W1839" s="120"/>
      <c r="X1839" s="120"/>
      <c r="Y1839" s="127"/>
      <c r="Z1839" s="127"/>
      <c r="AA1839" s="127"/>
      <c r="AB1839" s="127"/>
      <c r="AC1839" s="127"/>
      <c r="AD1839" s="127"/>
      <c r="AE1839" s="127"/>
      <c r="AF1839" s="127"/>
      <c r="AG1839" s="127"/>
      <c r="AH1839" s="127"/>
      <c r="AI1839" s="127"/>
      <c r="AJ1839" s="127"/>
      <c r="AK1839" s="127"/>
      <c r="AL1839" s="127"/>
      <c r="AM1839" s="127"/>
      <c r="AN1839" s="127"/>
      <c r="AO1839" s="127"/>
      <c r="AP1839" s="127"/>
      <c r="AR1839" s="113"/>
      <c r="AS1839" s="113"/>
      <c r="AT1839" s="113"/>
    </row>
    <row r="1840" spans="1:46" s="114" customFormat="1" x14ac:dyDescent="0.2">
      <c r="A1840" s="113"/>
      <c r="B1840" s="120"/>
      <c r="C1840" s="120"/>
      <c r="D1840" s="120"/>
      <c r="E1840" s="120"/>
      <c r="F1840" s="120"/>
      <c r="G1840" s="120"/>
      <c r="H1840" s="120"/>
      <c r="I1840" s="120"/>
      <c r="J1840" s="120"/>
      <c r="K1840" s="120"/>
      <c r="L1840" s="120"/>
      <c r="M1840" s="120"/>
      <c r="N1840" s="120"/>
      <c r="O1840" s="120"/>
      <c r="P1840" s="120"/>
      <c r="Q1840" s="120"/>
      <c r="R1840" s="120"/>
      <c r="S1840" s="120"/>
      <c r="T1840" s="120"/>
      <c r="U1840" s="120"/>
      <c r="V1840" s="120"/>
      <c r="W1840" s="120"/>
      <c r="X1840" s="120"/>
      <c r="Y1840" s="127"/>
      <c r="Z1840" s="127"/>
      <c r="AA1840" s="127"/>
      <c r="AB1840" s="127"/>
      <c r="AC1840" s="127"/>
      <c r="AD1840" s="127"/>
      <c r="AE1840" s="127"/>
      <c r="AF1840" s="127"/>
      <c r="AG1840" s="127"/>
      <c r="AH1840" s="127"/>
      <c r="AI1840" s="127"/>
      <c r="AJ1840" s="127"/>
      <c r="AK1840" s="127"/>
      <c r="AL1840" s="127"/>
      <c r="AM1840" s="127"/>
      <c r="AN1840" s="127"/>
      <c r="AO1840" s="127"/>
      <c r="AP1840" s="127"/>
      <c r="AR1840" s="113"/>
      <c r="AS1840" s="113"/>
      <c r="AT1840" s="113"/>
    </row>
    <row r="1841" spans="1:46" s="114" customFormat="1" x14ac:dyDescent="0.2">
      <c r="A1841" s="113"/>
      <c r="B1841" s="120"/>
      <c r="C1841" s="120"/>
      <c r="D1841" s="120"/>
      <c r="E1841" s="120"/>
      <c r="F1841" s="120"/>
      <c r="G1841" s="120"/>
      <c r="H1841" s="120"/>
      <c r="I1841" s="120"/>
      <c r="J1841" s="120"/>
      <c r="K1841" s="120"/>
      <c r="L1841" s="120"/>
      <c r="M1841" s="120"/>
      <c r="N1841" s="120"/>
      <c r="O1841" s="120"/>
      <c r="P1841" s="120"/>
      <c r="Q1841" s="120"/>
      <c r="R1841" s="120"/>
      <c r="S1841" s="120"/>
      <c r="T1841" s="120"/>
      <c r="U1841" s="120"/>
      <c r="V1841" s="120"/>
      <c r="W1841" s="120"/>
      <c r="X1841" s="120"/>
      <c r="Y1841" s="127"/>
      <c r="Z1841" s="127"/>
      <c r="AA1841" s="127"/>
      <c r="AB1841" s="127"/>
      <c r="AC1841" s="127"/>
      <c r="AD1841" s="127"/>
      <c r="AE1841" s="127"/>
      <c r="AF1841" s="127"/>
      <c r="AG1841" s="127"/>
      <c r="AH1841" s="127"/>
      <c r="AI1841" s="127"/>
      <c r="AJ1841" s="127"/>
      <c r="AK1841" s="127"/>
      <c r="AL1841" s="127"/>
      <c r="AM1841" s="127"/>
      <c r="AN1841" s="127"/>
      <c r="AO1841" s="127"/>
      <c r="AP1841" s="127"/>
      <c r="AR1841" s="113"/>
      <c r="AS1841" s="113"/>
      <c r="AT1841" s="113"/>
    </row>
    <row r="1842" spans="1:46" s="114" customFormat="1" x14ac:dyDescent="0.2">
      <c r="A1842" s="113"/>
      <c r="B1842" s="120"/>
      <c r="C1842" s="120"/>
      <c r="D1842" s="120"/>
      <c r="E1842" s="120"/>
      <c r="F1842" s="120"/>
      <c r="G1842" s="120"/>
      <c r="H1842" s="120"/>
      <c r="I1842" s="120"/>
      <c r="J1842" s="120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  <c r="Y1842" s="127"/>
      <c r="Z1842" s="127"/>
      <c r="AA1842" s="127"/>
      <c r="AB1842" s="127"/>
      <c r="AC1842" s="127"/>
      <c r="AD1842" s="127"/>
      <c r="AE1842" s="127"/>
      <c r="AF1842" s="127"/>
      <c r="AG1842" s="127"/>
      <c r="AH1842" s="127"/>
      <c r="AI1842" s="127"/>
      <c r="AJ1842" s="127"/>
      <c r="AK1842" s="127"/>
      <c r="AL1842" s="127"/>
      <c r="AM1842" s="127"/>
      <c r="AN1842" s="127"/>
      <c r="AO1842" s="127"/>
      <c r="AP1842" s="127"/>
      <c r="AR1842" s="113"/>
      <c r="AS1842" s="113"/>
      <c r="AT1842" s="113"/>
    </row>
    <row r="1843" spans="1:46" s="114" customFormat="1" x14ac:dyDescent="0.2">
      <c r="A1843" s="113"/>
      <c r="B1843" s="120"/>
      <c r="C1843" s="120"/>
      <c r="D1843" s="120"/>
      <c r="E1843" s="120"/>
      <c r="F1843" s="120"/>
      <c r="G1843" s="120"/>
      <c r="H1843" s="120"/>
      <c r="I1843" s="120"/>
      <c r="J1843" s="120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  <c r="Y1843" s="127"/>
      <c r="Z1843" s="127"/>
      <c r="AA1843" s="127"/>
      <c r="AB1843" s="127"/>
      <c r="AC1843" s="127"/>
      <c r="AD1843" s="127"/>
      <c r="AE1843" s="127"/>
      <c r="AF1843" s="127"/>
      <c r="AG1843" s="127"/>
      <c r="AH1843" s="127"/>
      <c r="AI1843" s="127"/>
      <c r="AJ1843" s="127"/>
      <c r="AK1843" s="127"/>
      <c r="AL1843" s="127"/>
      <c r="AM1843" s="127"/>
      <c r="AN1843" s="127"/>
      <c r="AO1843" s="127"/>
      <c r="AP1843" s="127"/>
      <c r="AR1843" s="113"/>
      <c r="AS1843" s="113"/>
      <c r="AT1843" s="113"/>
    </row>
    <row r="1844" spans="1:46" s="114" customFormat="1" x14ac:dyDescent="0.2">
      <c r="A1844" s="113"/>
      <c r="B1844" s="120"/>
      <c r="C1844" s="120"/>
      <c r="D1844" s="120"/>
      <c r="E1844" s="120"/>
      <c r="F1844" s="120"/>
      <c r="G1844" s="120"/>
      <c r="H1844" s="120"/>
      <c r="I1844" s="120"/>
      <c r="J1844" s="120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  <c r="Y1844" s="127"/>
      <c r="Z1844" s="127"/>
      <c r="AA1844" s="127"/>
      <c r="AB1844" s="127"/>
      <c r="AC1844" s="127"/>
      <c r="AD1844" s="127"/>
      <c r="AE1844" s="127"/>
      <c r="AF1844" s="127"/>
      <c r="AG1844" s="127"/>
      <c r="AH1844" s="127"/>
      <c r="AI1844" s="127"/>
      <c r="AJ1844" s="127"/>
      <c r="AK1844" s="127"/>
      <c r="AL1844" s="127"/>
      <c r="AM1844" s="127"/>
      <c r="AN1844" s="127"/>
      <c r="AO1844" s="127"/>
      <c r="AP1844" s="127"/>
      <c r="AR1844" s="113"/>
      <c r="AS1844" s="113"/>
      <c r="AT1844" s="113"/>
    </row>
    <row r="1845" spans="1:46" s="114" customFormat="1" x14ac:dyDescent="0.2">
      <c r="A1845" s="113"/>
      <c r="B1845" s="120"/>
      <c r="C1845" s="120"/>
      <c r="D1845" s="120"/>
      <c r="E1845" s="120"/>
      <c r="F1845" s="120"/>
      <c r="G1845" s="120"/>
      <c r="H1845" s="120"/>
      <c r="I1845" s="120"/>
      <c r="J1845" s="120"/>
      <c r="K1845" s="120"/>
      <c r="L1845" s="120"/>
      <c r="M1845" s="120"/>
      <c r="N1845" s="120"/>
      <c r="O1845" s="120"/>
      <c r="P1845" s="120"/>
      <c r="Q1845" s="120"/>
      <c r="R1845" s="120"/>
      <c r="S1845" s="120"/>
      <c r="T1845" s="120"/>
      <c r="U1845" s="120"/>
      <c r="V1845" s="120"/>
      <c r="W1845" s="120"/>
      <c r="X1845" s="120"/>
      <c r="Y1845" s="127"/>
      <c r="Z1845" s="127"/>
      <c r="AA1845" s="127"/>
      <c r="AB1845" s="127"/>
      <c r="AC1845" s="127"/>
      <c r="AD1845" s="127"/>
      <c r="AE1845" s="127"/>
      <c r="AF1845" s="127"/>
      <c r="AG1845" s="127"/>
      <c r="AH1845" s="127"/>
      <c r="AI1845" s="127"/>
      <c r="AJ1845" s="127"/>
      <c r="AK1845" s="127"/>
      <c r="AL1845" s="127"/>
      <c r="AM1845" s="127"/>
      <c r="AN1845" s="127"/>
      <c r="AO1845" s="127"/>
      <c r="AP1845" s="127"/>
      <c r="AR1845" s="113"/>
      <c r="AS1845" s="113"/>
      <c r="AT1845" s="113"/>
    </row>
    <row r="1846" spans="1:46" s="114" customFormat="1" x14ac:dyDescent="0.2">
      <c r="A1846" s="113"/>
      <c r="B1846" s="120"/>
      <c r="C1846" s="120"/>
      <c r="D1846" s="120"/>
      <c r="E1846" s="120"/>
      <c r="F1846" s="120"/>
      <c r="G1846" s="120"/>
      <c r="H1846" s="120"/>
      <c r="I1846" s="120"/>
      <c r="J1846" s="120"/>
      <c r="K1846" s="120"/>
      <c r="L1846" s="120"/>
      <c r="M1846" s="120"/>
      <c r="N1846" s="120"/>
      <c r="O1846" s="120"/>
      <c r="P1846" s="120"/>
      <c r="Q1846" s="120"/>
      <c r="R1846" s="120"/>
      <c r="S1846" s="120"/>
      <c r="T1846" s="120"/>
      <c r="U1846" s="120"/>
      <c r="V1846" s="120"/>
      <c r="W1846" s="120"/>
      <c r="X1846" s="120"/>
      <c r="Y1846" s="127"/>
      <c r="Z1846" s="127"/>
      <c r="AA1846" s="127"/>
      <c r="AB1846" s="127"/>
      <c r="AC1846" s="127"/>
      <c r="AD1846" s="127"/>
      <c r="AE1846" s="127"/>
      <c r="AF1846" s="127"/>
      <c r="AG1846" s="127"/>
      <c r="AH1846" s="127"/>
      <c r="AI1846" s="127"/>
      <c r="AJ1846" s="127"/>
      <c r="AK1846" s="127"/>
      <c r="AL1846" s="127"/>
      <c r="AM1846" s="127"/>
      <c r="AN1846" s="127"/>
      <c r="AO1846" s="127"/>
      <c r="AP1846" s="127"/>
      <c r="AR1846" s="113"/>
      <c r="AS1846" s="113"/>
      <c r="AT1846" s="113"/>
    </row>
    <row r="1847" spans="1:46" s="114" customFormat="1" x14ac:dyDescent="0.2">
      <c r="A1847" s="113"/>
      <c r="B1847" s="120"/>
      <c r="C1847" s="120"/>
      <c r="D1847" s="120"/>
      <c r="E1847" s="120"/>
      <c r="F1847" s="120"/>
      <c r="G1847" s="120"/>
      <c r="H1847" s="120"/>
      <c r="I1847" s="120"/>
      <c r="J1847" s="120"/>
      <c r="K1847" s="120"/>
      <c r="L1847" s="120"/>
      <c r="M1847" s="120"/>
      <c r="N1847" s="120"/>
      <c r="O1847" s="120"/>
      <c r="P1847" s="120"/>
      <c r="Q1847" s="120"/>
      <c r="R1847" s="120"/>
      <c r="S1847" s="120"/>
      <c r="T1847" s="120"/>
      <c r="U1847" s="120"/>
      <c r="V1847" s="120"/>
      <c r="W1847" s="120"/>
      <c r="X1847" s="120"/>
      <c r="Y1847" s="127"/>
      <c r="Z1847" s="127"/>
      <c r="AA1847" s="127"/>
      <c r="AB1847" s="127"/>
      <c r="AC1847" s="127"/>
      <c r="AD1847" s="127"/>
      <c r="AE1847" s="127"/>
      <c r="AF1847" s="127"/>
      <c r="AG1847" s="127"/>
      <c r="AH1847" s="127"/>
      <c r="AI1847" s="127"/>
      <c r="AJ1847" s="127"/>
      <c r="AK1847" s="127"/>
      <c r="AL1847" s="127"/>
      <c r="AM1847" s="127"/>
      <c r="AN1847" s="127"/>
      <c r="AO1847" s="127"/>
      <c r="AP1847" s="127"/>
      <c r="AR1847" s="113"/>
      <c r="AS1847" s="113"/>
      <c r="AT1847" s="113"/>
    </row>
    <row r="1848" spans="1:46" s="114" customFormat="1" x14ac:dyDescent="0.2">
      <c r="A1848" s="113"/>
      <c r="B1848" s="120"/>
      <c r="C1848" s="120"/>
      <c r="D1848" s="120"/>
      <c r="E1848" s="120"/>
      <c r="F1848" s="120"/>
      <c r="G1848" s="120"/>
      <c r="H1848" s="120"/>
      <c r="I1848" s="120"/>
      <c r="J1848" s="120"/>
      <c r="K1848" s="120"/>
      <c r="L1848" s="120"/>
      <c r="M1848" s="120"/>
      <c r="N1848" s="120"/>
      <c r="O1848" s="120"/>
      <c r="P1848" s="120"/>
      <c r="Q1848" s="120"/>
      <c r="R1848" s="120"/>
      <c r="S1848" s="120"/>
      <c r="T1848" s="120"/>
      <c r="U1848" s="120"/>
      <c r="V1848" s="120"/>
      <c r="W1848" s="120"/>
      <c r="X1848" s="120"/>
      <c r="Y1848" s="127"/>
      <c r="Z1848" s="127"/>
      <c r="AA1848" s="127"/>
      <c r="AB1848" s="127"/>
      <c r="AC1848" s="127"/>
      <c r="AD1848" s="127"/>
      <c r="AE1848" s="127"/>
      <c r="AF1848" s="127"/>
      <c r="AG1848" s="127"/>
      <c r="AH1848" s="127"/>
      <c r="AI1848" s="127"/>
      <c r="AJ1848" s="127"/>
      <c r="AK1848" s="127"/>
      <c r="AL1848" s="127"/>
      <c r="AM1848" s="127"/>
      <c r="AN1848" s="127"/>
      <c r="AO1848" s="127"/>
      <c r="AP1848" s="127"/>
      <c r="AR1848" s="113"/>
      <c r="AS1848" s="113"/>
      <c r="AT1848" s="113"/>
    </row>
    <row r="1849" spans="1:46" s="114" customFormat="1" x14ac:dyDescent="0.2">
      <c r="A1849" s="113"/>
      <c r="B1849" s="120"/>
      <c r="C1849" s="120"/>
      <c r="D1849" s="120"/>
      <c r="E1849" s="120"/>
      <c r="F1849" s="120"/>
      <c r="G1849" s="120"/>
      <c r="H1849" s="120"/>
      <c r="I1849" s="120"/>
      <c r="J1849" s="120"/>
      <c r="K1849" s="120"/>
      <c r="L1849" s="120"/>
      <c r="M1849" s="120"/>
      <c r="N1849" s="120"/>
      <c r="O1849" s="120"/>
      <c r="P1849" s="120"/>
      <c r="Q1849" s="120"/>
      <c r="R1849" s="120"/>
      <c r="S1849" s="120"/>
      <c r="T1849" s="120"/>
      <c r="U1849" s="120"/>
      <c r="V1849" s="120"/>
      <c r="W1849" s="120"/>
      <c r="X1849" s="120"/>
      <c r="Y1849" s="127"/>
      <c r="Z1849" s="127"/>
      <c r="AA1849" s="127"/>
      <c r="AB1849" s="127"/>
      <c r="AC1849" s="127"/>
      <c r="AD1849" s="127"/>
      <c r="AE1849" s="127"/>
      <c r="AF1849" s="127"/>
      <c r="AG1849" s="127"/>
      <c r="AH1849" s="127"/>
      <c r="AI1849" s="127"/>
      <c r="AJ1849" s="127"/>
      <c r="AK1849" s="127"/>
      <c r="AL1849" s="127"/>
      <c r="AM1849" s="127"/>
      <c r="AN1849" s="127"/>
      <c r="AO1849" s="127"/>
      <c r="AP1849" s="127"/>
      <c r="AR1849" s="113"/>
      <c r="AS1849" s="113"/>
      <c r="AT1849" s="113"/>
    </row>
    <row r="1850" spans="1:46" s="114" customFormat="1" x14ac:dyDescent="0.2">
      <c r="A1850" s="113"/>
      <c r="B1850" s="120"/>
      <c r="C1850" s="120"/>
      <c r="D1850" s="120"/>
      <c r="E1850" s="120"/>
      <c r="F1850" s="120"/>
      <c r="G1850" s="120"/>
      <c r="H1850" s="120"/>
      <c r="I1850" s="120"/>
      <c r="J1850" s="120"/>
      <c r="K1850" s="120"/>
      <c r="L1850" s="120"/>
      <c r="M1850" s="120"/>
      <c r="N1850" s="120"/>
      <c r="O1850" s="120"/>
      <c r="P1850" s="120"/>
      <c r="Q1850" s="120"/>
      <c r="R1850" s="120"/>
      <c r="S1850" s="120"/>
      <c r="T1850" s="120"/>
      <c r="U1850" s="120"/>
      <c r="V1850" s="120"/>
      <c r="W1850" s="120"/>
      <c r="X1850" s="120"/>
      <c r="Y1850" s="127"/>
      <c r="Z1850" s="127"/>
      <c r="AA1850" s="127"/>
      <c r="AB1850" s="127"/>
      <c r="AC1850" s="127"/>
      <c r="AD1850" s="127"/>
      <c r="AE1850" s="127"/>
      <c r="AF1850" s="127"/>
      <c r="AG1850" s="127"/>
      <c r="AH1850" s="127"/>
      <c r="AI1850" s="127"/>
      <c r="AJ1850" s="127"/>
      <c r="AK1850" s="127"/>
      <c r="AL1850" s="127"/>
      <c r="AM1850" s="127"/>
      <c r="AN1850" s="127"/>
      <c r="AO1850" s="127"/>
      <c r="AP1850" s="127"/>
      <c r="AR1850" s="113"/>
      <c r="AS1850" s="113"/>
      <c r="AT1850" s="113"/>
    </row>
    <row r="1851" spans="1:46" s="114" customFormat="1" x14ac:dyDescent="0.2">
      <c r="A1851" s="113"/>
      <c r="B1851" s="120"/>
      <c r="C1851" s="120"/>
      <c r="D1851" s="120"/>
      <c r="E1851" s="120"/>
      <c r="F1851" s="120"/>
      <c r="G1851" s="120"/>
      <c r="H1851" s="120"/>
      <c r="I1851" s="120"/>
      <c r="J1851" s="120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  <c r="Y1851" s="127"/>
      <c r="Z1851" s="127"/>
      <c r="AA1851" s="127"/>
      <c r="AB1851" s="127"/>
      <c r="AC1851" s="127"/>
      <c r="AD1851" s="127"/>
      <c r="AE1851" s="127"/>
      <c r="AF1851" s="127"/>
      <c r="AG1851" s="127"/>
      <c r="AH1851" s="127"/>
      <c r="AI1851" s="127"/>
      <c r="AJ1851" s="127"/>
      <c r="AK1851" s="127"/>
      <c r="AL1851" s="127"/>
      <c r="AM1851" s="127"/>
      <c r="AN1851" s="127"/>
      <c r="AO1851" s="127"/>
      <c r="AP1851" s="127"/>
      <c r="AR1851" s="113"/>
      <c r="AS1851" s="113"/>
      <c r="AT1851" s="113"/>
    </row>
    <row r="1852" spans="1:46" s="114" customFormat="1" x14ac:dyDescent="0.2">
      <c r="A1852" s="113"/>
      <c r="B1852" s="120"/>
      <c r="C1852" s="120"/>
      <c r="D1852" s="120"/>
      <c r="E1852" s="120"/>
      <c r="F1852" s="120"/>
      <c r="G1852" s="120"/>
      <c r="H1852" s="120"/>
      <c r="I1852" s="120"/>
      <c r="J1852" s="120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  <c r="Y1852" s="127"/>
      <c r="Z1852" s="127"/>
      <c r="AA1852" s="127"/>
      <c r="AB1852" s="127"/>
      <c r="AC1852" s="127"/>
      <c r="AD1852" s="127"/>
      <c r="AE1852" s="127"/>
      <c r="AF1852" s="127"/>
      <c r="AG1852" s="127"/>
      <c r="AH1852" s="127"/>
      <c r="AI1852" s="127"/>
      <c r="AJ1852" s="127"/>
      <c r="AK1852" s="127"/>
      <c r="AL1852" s="127"/>
      <c r="AM1852" s="127"/>
      <c r="AN1852" s="127"/>
      <c r="AO1852" s="127"/>
      <c r="AP1852" s="127"/>
      <c r="AR1852" s="113"/>
      <c r="AS1852" s="113"/>
      <c r="AT1852" s="113"/>
    </row>
    <row r="1853" spans="1:46" s="114" customFormat="1" x14ac:dyDescent="0.2">
      <c r="A1853" s="113"/>
      <c r="B1853" s="120"/>
      <c r="C1853" s="120"/>
      <c r="D1853" s="120"/>
      <c r="E1853" s="120"/>
      <c r="F1853" s="120"/>
      <c r="G1853" s="120"/>
      <c r="H1853" s="120"/>
      <c r="I1853" s="120"/>
      <c r="J1853" s="120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  <c r="Y1853" s="127"/>
      <c r="Z1853" s="127"/>
      <c r="AA1853" s="127"/>
      <c r="AB1853" s="127"/>
      <c r="AC1853" s="127"/>
      <c r="AD1853" s="127"/>
      <c r="AE1853" s="127"/>
      <c r="AF1853" s="127"/>
      <c r="AG1853" s="127"/>
      <c r="AH1853" s="127"/>
      <c r="AI1853" s="127"/>
      <c r="AJ1853" s="127"/>
      <c r="AK1853" s="127"/>
      <c r="AL1853" s="127"/>
      <c r="AM1853" s="127"/>
      <c r="AN1853" s="127"/>
      <c r="AO1853" s="127"/>
      <c r="AP1853" s="127"/>
      <c r="AR1853" s="113"/>
      <c r="AS1853" s="113"/>
      <c r="AT1853" s="113"/>
    </row>
    <row r="1854" spans="1:46" s="114" customFormat="1" x14ac:dyDescent="0.2">
      <c r="A1854" s="113"/>
      <c r="B1854" s="120"/>
      <c r="C1854" s="120"/>
      <c r="D1854" s="120"/>
      <c r="E1854" s="120"/>
      <c r="F1854" s="120"/>
      <c r="G1854" s="120"/>
      <c r="H1854" s="120"/>
      <c r="I1854" s="120"/>
      <c r="J1854" s="120"/>
      <c r="K1854" s="120"/>
      <c r="L1854" s="120"/>
      <c r="M1854" s="120"/>
      <c r="N1854" s="120"/>
      <c r="O1854" s="120"/>
      <c r="P1854" s="120"/>
      <c r="Q1854" s="120"/>
      <c r="R1854" s="120"/>
      <c r="S1854" s="120"/>
      <c r="T1854" s="120"/>
      <c r="U1854" s="120"/>
      <c r="V1854" s="120"/>
      <c r="W1854" s="120"/>
      <c r="X1854" s="120"/>
      <c r="Y1854" s="127"/>
      <c r="Z1854" s="127"/>
      <c r="AA1854" s="127"/>
      <c r="AB1854" s="127"/>
      <c r="AC1854" s="127"/>
      <c r="AD1854" s="127"/>
      <c r="AE1854" s="127"/>
      <c r="AF1854" s="127"/>
      <c r="AG1854" s="127"/>
      <c r="AH1854" s="127"/>
      <c r="AI1854" s="127"/>
      <c r="AJ1854" s="127"/>
      <c r="AK1854" s="127"/>
      <c r="AL1854" s="127"/>
      <c r="AM1854" s="127"/>
      <c r="AN1854" s="127"/>
      <c r="AO1854" s="127"/>
      <c r="AP1854" s="127"/>
      <c r="AR1854" s="113"/>
      <c r="AS1854" s="113"/>
      <c r="AT1854" s="113"/>
    </row>
    <row r="1855" spans="1:46" s="114" customFormat="1" x14ac:dyDescent="0.2">
      <c r="A1855" s="113"/>
      <c r="B1855" s="120"/>
      <c r="C1855" s="120"/>
      <c r="D1855" s="120"/>
      <c r="E1855" s="120"/>
      <c r="F1855" s="120"/>
      <c r="G1855" s="120"/>
      <c r="H1855" s="120"/>
      <c r="I1855" s="120"/>
      <c r="J1855" s="120"/>
      <c r="K1855" s="120"/>
      <c r="L1855" s="120"/>
      <c r="M1855" s="120"/>
      <c r="N1855" s="120"/>
      <c r="O1855" s="120"/>
      <c r="P1855" s="120"/>
      <c r="Q1855" s="120"/>
      <c r="R1855" s="120"/>
      <c r="S1855" s="120"/>
      <c r="T1855" s="120"/>
      <c r="U1855" s="120"/>
      <c r="V1855" s="120"/>
      <c r="W1855" s="120"/>
      <c r="X1855" s="120"/>
      <c r="Y1855" s="127"/>
      <c r="Z1855" s="127"/>
      <c r="AA1855" s="127"/>
      <c r="AB1855" s="127"/>
      <c r="AC1855" s="127"/>
      <c r="AD1855" s="127"/>
      <c r="AE1855" s="127"/>
      <c r="AF1855" s="127"/>
      <c r="AG1855" s="127"/>
      <c r="AH1855" s="127"/>
      <c r="AI1855" s="127"/>
      <c r="AJ1855" s="127"/>
      <c r="AK1855" s="127"/>
      <c r="AL1855" s="127"/>
      <c r="AM1855" s="127"/>
      <c r="AN1855" s="127"/>
      <c r="AO1855" s="127"/>
      <c r="AP1855" s="127"/>
      <c r="AR1855" s="113"/>
      <c r="AS1855" s="113"/>
      <c r="AT1855" s="113"/>
    </row>
    <row r="1856" spans="1:46" s="114" customFormat="1" x14ac:dyDescent="0.2">
      <c r="A1856" s="113"/>
      <c r="B1856" s="120"/>
      <c r="C1856" s="120"/>
      <c r="D1856" s="120"/>
      <c r="E1856" s="120"/>
      <c r="F1856" s="120"/>
      <c r="G1856" s="120"/>
      <c r="H1856" s="120"/>
      <c r="I1856" s="120"/>
      <c r="J1856" s="120"/>
      <c r="K1856" s="120"/>
      <c r="L1856" s="120"/>
      <c r="M1856" s="120"/>
      <c r="N1856" s="120"/>
      <c r="O1856" s="120"/>
      <c r="P1856" s="120"/>
      <c r="Q1856" s="120"/>
      <c r="R1856" s="120"/>
      <c r="S1856" s="120"/>
      <c r="T1856" s="120"/>
      <c r="U1856" s="120"/>
      <c r="V1856" s="120"/>
      <c r="W1856" s="120"/>
      <c r="X1856" s="120"/>
      <c r="Y1856" s="127"/>
      <c r="Z1856" s="127"/>
      <c r="AA1856" s="127"/>
      <c r="AB1856" s="127"/>
      <c r="AC1856" s="127"/>
      <c r="AD1856" s="127"/>
      <c r="AE1856" s="127"/>
      <c r="AF1856" s="127"/>
      <c r="AG1856" s="127"/>
      <c r="AH1856" s="127"/>
      <c r="AI1856" s="127"/>
      <c r="AJ1856" s="127"/>
      <c r="AK1856" s="127"/>
      <c r="AL1856" s="127"/>
      <c r="AM1856" s="127"/>
      <c r="AN1856" s="127"/>
      <c r="AO1856" s="127"/>
      <c r="AP1856" s="127"/>
      <c r="AR1856" s="113"/>
      <c r="AS1856" s="113"/>
      <c r="AT1856" s="113"/>
    </row>
    <row r="1857" spans="1:46" s="114" customFormat="1" x14ac:dyDescent="0.2">
      <c r="A1857" s="113"/>
      <c r="B1857" s="120"/>
      <c r="C1857" s="120"/>
      <c r="D1857" s="120"/>
      <c r="E1857" s="120"/>
      <c r="F1857" s="120"/>
      <c r="G1857" s="120"/>
      <c r="H1857" s="120"/>
      <c r="I1857" s="120"/>
      <c r="J1857" s="120"/>
      <c r="K1857" s="120"/>
      <c r="L1857" s="120"/>
      <c r="M1857" s="120"/>
      <c r="N1857" s="120"/>
      <c r="O1857" s="120"/>
      <c r="P1857" s="120"/>
      <c r="Q1857" s="120"/>
      <c r="R1857" s="120"/>
      <c r="S1857" s="120"/>
      <c r="T1857" s="120"/>
      <c r="U1857" s="120"/>
      <c r="V1857" s="120"/>
      <c r="W1857" s="120"/>
      <c r="X1857" s="120"/>
      <c r="Y1857" s="127"/>
      <c r="Z1857" s="127"/>
      <c r="AA1857" s="127"/>
      <c r="AB1857" s="127"/>
      <c r="AC1857" s="127"/>
      <c r="AD1857" s="127"/>
      <c r="AE1857" s="127"/>
      <c r="AF1857" s="127"/>
      <c r="AG1857" s="127"/>
      <c r="AH1857" s="127"/>
      <c r="AI1857" s="127"/>
      <c r="AJ1857" s="127"/>
      <c r="AK1857" s="127"/>
      <c r="AL1857" s="127"/>
      <c r="AM1857" s="127"/>
      <c r="AN1857" s="127"/>
      <c r="AO1857" s="127"/>
      <c r="AP1857" s="127"/>
      <c r="AR1857" s="113"/>
      <c r="AS1857" s="113"/>
      <c r="AT1857" s="113"/>
    </row>
    <row r="1858" spans="1:46" s="114" customFormat="1" x14ac:dyDescent="0.2">
      <c r="A1858" s="113"/>
      <c r="B1858" s="120"/>
      <c r="C1858" s="120"/>
      <c r="D1858" s="120"/>
      <c r="E1858" s="120"/>
      <c r="F1858" s="120"/>
      <c r="G1858" s="120"/>
      <c r="H1858" s="120"/>
      <c r="I1858" s="120"/>
      <c r="J1858" s="120"/>
      <c r="K1858" s="120"/>
      <c r="L1858" s="120"/>
      <c r="M1858" s="120"/>
      <c r="N1858" s="120"/>
      <c r="O1858" s="120"/>
      <c r="P1858" s="120"/>
      <c r="Q1858" s="120"/>
      <c r="R1858" s="120"/>
      <c r="S1858" s="120"/>
      <c r="T1858" s="120"/>
      <c r="U1858" s="120"/>
      <c r="V1858" s="120"/>
      <c r="W1858" s="120"/>
      <c r="X1858" s="120"/>
      <c r="Y1858" s="127"/>
      <c r="Z1858" s="127"/>
      <c r="AA1858" s="127"/>
      <c r="AB1858" s="127"/>
      <c r="AC1858" s="127"/>
      <c r="AD1858" s="127"/>
      <c r="AE1858" s="127"/>
      <c r="AF1858" s="127"/>
      <c r="AG1858" s="127"/>
      <c r="AH1858" s="127"/>
      <c r="AI1858" s="127"/>
      <c r="AJ1858" s="127"/>
      <c r="AK1858" s="127"/>
      <c r="AL1858" s="127"/>
      <c r="AM1858" s="127"/>
      <c r="AN1858" s="127"/>
      <c r="AO1858" s="127"/>
      <c r="AP1858" s="127"/>
      <c r="AR1858" s="113"/>
      <c r="AS1858" s="113"/>
      <c r="AT1858" s="113"/>
    </row>
    <row r="1859" spans="1:46" s="114" customFormat="1" x14ac:dyDescent="0.2">
      <c r="A1859" s="113"/>
      <c r="B1859" s="120"/>
      <c r="C1859" s="120"/>
      <c r="D1859" s="120"/>
      <c r="E1859" s="120"/>
      <c r="F1859" s="120"/>
      <c r="G1859" s="120"/>
      <c r="H1859" s="120"/>
      <c r="I1859" s="120"/>
      <c r="J1859" s="120"/>
      <c r="K1859" s="120"/>
      <c r="L1859" s="120"/>
      <c r="M1859" s="120"/>
      <c r="N1859" s="120"/>
      <c r="O1859" s="120"/>
      <c r="P1859" s="120"/>
      <c r="Q1859" s="120"/>
      <c r="R1859" s="120"/>
      <c r="S1859" s="120"/>
      <c r="T1859" s="120"/>
      <c r="U1859" s="120"/>
      <c r="V1859" s="120"/>
      <c r="W1859" s="120"/>
      <c r="X1859" s="120"/>
      <c r="Y1859" s="127"/>
      <c r="Z1859" s="127"/>
      <c r="AA1859" s="127"/>
      <c r="AB1859" s="127"/>
      <c r="AC1859" s="127"/>
      <c r="AD1859" s="127"/>
      <c r="AE1859" s="127"/>
      <c r="AF1859" s="127"/>
      <c r="AG1859" s="127"/>
      <c r="AH1859" s="127"/>
      <c r="AI1859" s="127"/>
      <c r="AJ1859" s="127"/>
      <c r="AK1859" s="127"/>
      <c r="AL1859" s="127"/>
      <c r="AM1859" s="127"/>
      <c r="AN1859" s="127"/>
      <c r="AO1859" s="127"/>
      <c r="AP1859" s="127"/>
      <c r="AR1859" s="113"/>
      <c r="AS1859" s="113"/>
      <c r="AT1859" s="113"/>
    </row>
    <row r="1860" spans="1:46" s="114" customFormat="1" x14ac:dyDescent="0.2">
      <c r="A1860" s="113"/>
      <c r="B1860" s="120"/>
      <c r="C1860" s="120"/>
      <c r="D1860" s="120"/>
      <c r="E1860" s="120"/>
      <c r="F1860" s="120"/>
      <c r="G1860" s="120"/>
      <c r="H1860" s="120"/>
      <c r="I1860" s="120"/>
      <c r="J1860" s="120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  <c r="Y1860" s="127"/>
      <c r="Z1860" s="127"/>
      <c r="AA1860" s="127"/>
      <c r="AB1860" s="127"/>
      <c r="AC1860" s="127"/>
      <c r="AD1860" s="127"/>
      <c r="AE1860" s="127"/>
      <c r="AF1860" s="127"/>
      <c r="AG1860" s="127"/>
      <c r="AH1860" s="127"/>
      <c r="AI1860" s="127"/>
      <c r="AJ1860" s="127"/>
      <c r="AK1860" s="127"/>
      <c r="AL1860" s="127"/>
      <c r="AM1860" s="127"/>
      <c r="AN1860" s="127"/>
      <c r="AO1860" s="127"/>
      <c r="AP1860" s="127"/>
      <c r="AR1860" s="113"/>
      <c r="AS1860" s="113"/>
      <c r="AT1860" s="113"/>
    </row>
    <row r="1861" spans="1:46" s="114" customFormat="1" x14ac:dyDescent="0.2">
      <c r="A1861" s="113"/>
      <c r="B1861" s="120"/>
      <c r="C1861" s="120"/>
      <c r="D1861" s="120"/>
      <c r="E1861" s="120"/>
      <c r="F1861" s="120"/>
      <c r="G1861" s="120"/>
      <c r="H1861" s="120"/>
      <c r="I1861" s="120"/>
      <c r="J1861" s="120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  <c r="Y1861" s="127"/>
      <c r="Z1861" s="127"/>
      <c r="AA1861" s="127"/>
      <c r="AB1861" s="127"/>
      <c r="AC1861" s="127"/>
      <c r="AD1861" s="127"/>
      <c r="AE1861" s="127"/>
      <c r="AF1861" s="127"/>
      <c r="AG1861" s="127"/>
      <c r="AH1861" s="127"/>
      <c r="AI1861" s="127"/>
      <c r="AJ1861" s="127"/>
      <c r="AK1861" s="127"/>
      <c r="AL1861" s="127"/>
      <c r="AM1861" s="127"/>
      <c r="AN1861" s="127"/>
      <c r="AO1861" s="127"/>
      <c r="AP1861" s="127"/>
      <c r="AR1861" s="113"/>
      <c r="AS1861" s="113"/>
      <c r="AT1861" s="113"/>
    </row>
    <row r="1862" spans="1:46" s="114" customFormat="1" x14ac:dyDescent="0.2">
      <c r="A1862" s="113"/>
      <c r="B1862" s="120"/>
      <c r="C1862" s="120"/>
      <c r="D1862" s="120"/>
      <c r="E1862" s="120"/>
      <c r="F1862" s="120"/>
      <c r="G1862" s="120"/>
      <c r="H1862" s="120"/>
      <c r="I1862" s="120"/>
      <c r="J1862" s="120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  <c r="Y1862" s="127"/>
      <c r="Z1862" s="127"/>
      <c r="AA1862" s="127"/>
      <c r="AB1862" s="127"/>
      <c r="AC1862" s="127"/>
      <c r="AD1862" s="127"/>
      <c r="AE1862" s="127"/>
      <c r="AF1862" s="127"/>
      <c r="AG1862" s="127"/>
      <c r="AH1862" s="127"/>
      <c r="AI1862" s="127"/>
      <c r="AJ1862" s="127"/>
      <c r="AK1862" s="127"/>
      <c r="AL1862" s="127"/>
      <c r="AM1862" s="127"/>
      <c r="AN1862" s="127"/>
      <c r="AO1862" s="127"/>
      <c r="AP1862" s="127"/>
      <c r="AR1862" s="113"/>
      <c r="AS1862" s="113"/>
      <c r="AT1862" s="113"/>
    </row>
    <row r="1863" spans="1:46" s="114" customFormat="1" x14ac:dyDescent="0.2">
      <c r="A1863" s="113"/>
      <c r="B1863" s="120"/>
      <c r="C1863" s="120"/>
      <c r="D1863" s="120"/>
      <c r="E1863" s="120"/>
      <c r="F1863" s="120"/>
      <c r="G1863" s="120"/>
      <c r="H1863" s="120"/>
      <c r="I1863" s="120"/>
      <c r="J1863" s="120"/>
      <c r="K1863" s="120"/>
      <c r="L1863" s="120"/>
      <c r="M1863" s="120"/>
      <c r="N1863" s="120"/>
      <c r="O1863" s="120"/>
      <c r="P1863" s="120"/>
      <c r="Q1863" s="120"/>
      <c r="R1863" s="120"/>
      <c r="S1863" s="120"/>
      <c r="T1863" s="120"/>
      <c r="U1863" s="120"/>
      <c r="V1863" s="120"/>
      <c r="W1863" s="120"/>
      <c r="X1863" s="120"/>
      <c r="Y1863" s="127"/>
      <c r="Z1863" s="127"/>
      <c r="AA1863" s="127"/>
      <c r="AB1863" s="127"/>
      <c r="AC1863" s="127"/>
      <c r="AD1863" s="127"/>
      <c r="AE1863" s="127"/>
      <c r="AF1863" s="127"/>
      <c r="AG1863" s="127"/>
      <c r="AH1863" s="127"/>
      <c r="AI1863" s="127"/>
      <c r="AJ1863" s="127"/>
      <c r="AK1863" s="127"/>
      <c r="AL1863" s="127"/>
      <c r="AM1863" s="127"/>
      <c r="AN1863" s="127"/>
      <c r="AO1863" s="127"/>
      <c r="AP1863" s="127"/>
      <c r="AR1863" s="113"/>
      <c r="AS1863" s="113"/>
      <c r="AT1863" s="113"/>
    </row>
    <row r="1864" spans="1:46" s="114" customFormat="1" x14ac:dyDescent="0.2">
      <c r="A1864" s="113"/>
      <c r="B1864" s="120"/>
      <c r="C1864" s="120"/>
      <c r="D1864" s="120"/>
      <c r="E1864" s="120"/>
      <c r="F1864" s="120"/>
      <c r="G1864" s="120"/>
      <c r="H1864" s="120"/>
      <c r="I1864" s="120"/>
      <c r="J1864" s="120"/>
      <c r="K1864" s="120"/>
      <c r="L1864" s="120"/>
      <c r="M1864" s="120"/>
      <c r="N1864" s="120"/>
      <c r="O1864" s="120"/>
      <c r="P1864" s="120"/>
      <c r="Q1864" s="120"/>
      <c r="R1864" s="120"/>
      <c r="S1864" s="120"/>
      <c r="T1864" s="120"/>
      <c r="U1864" s="120"/>
      <c r="V1864" s="120"/>
      <c r="W1864" s="120"/>
      <c r="X1864" s="120"/>
      <c r="Y1864" s="127"/>
      <c r="Z1864" s="127"/>
      <c r="AA1864" s="127"/>
      <c r="AB1864" s="127"/>
      <c r="AC1864" s="127"/>
      <c r="AD1864" s="127"/>
      <c r="AE1864" s="127"/>
      <c r="AF1864" s="127"/>
      <c r="AG1864" s="127"/>
      <c r="AH1864" s="127"/>
      <c r="AI1864" s="127"/>
      <c r="AJ1864" s="127"/>
      <c r="AK1864" s="127"/>
      <c r="AL1864" s="127"/>
      <c r="AM1864" s="127"/>
      <c r="AN1864" s="127"/>
      <c r="AO1864" s="127"/>
      <c r="AP1864" s="127"/>
      <c r="AR1864" s="113"/>
      <c r="AS1864" s="113"/>
      <c r="AT1864" s="113"/>
    </row>
    <row r="1865" spans="1:46" s="114" customFormat="1" x14ac:dyDescent="0.2">
      <c r="A1865" s="113"/>
      <c r="B1865" s="120"/>
      <c r="C1865" s="120"/>
      <c r="D1865" s="120"/>
      <c r="E1865" s="120"/>
      <c r="F1865" s="120"/>
      <c r="G1865" s="120"/>
      <c r="H1865" s="120"/>
      <c r="I1865" s="120"/>
      <c r="J1865" s="120"/>
      <c r="K1865" s="120"/>
      <c r="L1865" s="120"/>
      <c r="M1865" s="120"/>
      <c r="N1865" s="120"/>
      <c r="O1865" s="120"/>
      <c r="P1865" s="120"/>
      <c r="Q1865" s="120"/>
      <c r="R1865" s="120"/>
      <c r="S1865" s="120"/>
      <c r="T1865" s="120"/>
      <c r="U1865" s="120"/>
      <c r="V1865" s="120"/>
      <c r="W1865" s="120"/>
      <c r="X1865" s="120"/>
      <c r="Y1865" s="127"/>
      <c r="Z1865" s="127"/>
      <c r="AA1865" s="127"/>
      <c r="AB1865" s="127"/>
      <c r="AC1865" s="127"/>
      <c r="AD1865" s="127"/>
      <c r="AE1865" s="127"/>
      <c r="AF1865" s="127"/>
      <c r="AG1865" s="127"/>
      <c r="AH1865" s="127"/>
      <c r="AI1865" s="127"/>
      <c r="AJ1865" s="127"/>
      <c r="AK1865" s="127"/>
      <c r="AL1865" s="127"/>
      <c r="AM1865" s="127"/>
      <c r="AN1865" s="127"/>
      <c r="AO1865" s="127"/>
      <c r="AP1865" s="127"/>
      <c r="AR1865" s="113"/>
      <c r="AS1865" s="113"/>
      <c r="AT1865" s="113"/>
    </row>
    <row r="1866" spans="1:46" s="114" customFormat="1" x14ac:dyDescent="0.2">
      <c r="A1866" s="113"/>
      <c r="B1866" s="120"/>
      <c r="C1866" s="120"/>
      <c r="D1866" s="120"/>
      <c r="E1866" s="120"/>
      <c r="F1866" s="120"/>
      <c r="G1866" s="120"/>
      <c r="H1866" s="120"/>
      <c r="I1866" s="120"/>
      <c r="J1866" s="120"/>
      <c r="K1866" s="120"/>
      <c r="L1866" s="120"/>
      <c r="M1866" s="120"/>
      <c r="N1866" s="120"/>
      <c r="O1866" s="120"/>
      <c r="P1866" s="120"/>
      <c r="Q1866" s="120"/>
      <c r="R1866" s="120"/>
      <c r="S1866" s="120"/>
      <c r="T1866" s="120"/>
      <c r="U1866" s="120"/>
      <c r="V1866" s="120"/>
      <c r="W1866" s="120"/>
      <c r="X1866" s="120"/>
      <c r="Y1866" s="127"/>
      <c r="Z1866" s="127"/>
      <c r="AA1866" s="127"/>
      <c r="AB1866" s="127"/>
      <c r="AC1866" s="127"/>
      <c r="AD1866" s="127"/>
      <c r="AE1866" s="127"/>
      <c r="AF1866" s="127"/>
      <c r="AG1866" s="127"/>
      <c r="AH1866" s="127"/>
      <c r="AI1866" s="127"/>
      <c r="AJ1866" s="127"/>
      <c r="AK1866" s="127"/>
      <c r="AL1866" s="127"/>
      <c r="AM1866" s="127"/>
      <c r="AN1866" s="127"/>
      <c r="AO1866" s="127"/>
      <c r="AP1866" s="127"/>
      <c r="AR1866" s="113"/>
      <c r="AS1866" s="113"/>
      <c r="AT1866" s="113"/>
    </row>
    <row r="1867" spans="1:46" s="114" customFormat="1" x14ac:dyDescent="0.2">
      <c r="A1867" s="113"/>
      <c r="B1867" s="120"/>
      <c r="C1867" s="120"/>
      <c r="D1867" s="120"/>
      <c r="E1867" s="120"/>
      <c r="F1867" s="120"/>
      <c r="G1867" s="120"/>
      <c r="H1867" s="120"/>
      <c r="I1867" s="120"/>
      <c r="J1867" s="120"/>
      <c r="K1867" s="120"/>
      <c r="L1867" s="120"/>
      <c r="M1867" s="120"/>
      <c r="N1867" s="120"/>
      <c r="O1867" s="120"/>
      <c r="P1867" s="120"/>
      <c r="Q1867" s="120"/>
      <c r="R1867" s="120"/>
      <c r="S1867" s="120"/>
      <c r="T1867" s="120"/>
      <c r="U1867" s="120"/>
      <c r="V1867" s="120"/>
      <c r="W1867" s="120"/>
      <c r="X1867" s="120"/>
      <c r="Y1867" s="127"/>
      <c r="Z1867" s="127"/>
      <c r="AA1867" s="127"/>
      <c r="AB1867" s="127"/>
      <c r="AC1867" s="127"/>
      <c r="AD1867" s="127"/>
      <c r="AE1867" s="127"/>
      <c r="AF1867" s="127"/>
      <c r="AG1867" s="127"/>
      <c r="AH1867" s="127"/>
      <c r="AI1867" s="127"/>
      <c r="AJ1867" s="127"/>
      <c r="AK1867" s="127"/>
      <c r="AL1867" s="127"/>
      <c r="AM1867" s="127"/>
      <c r="AN1867" s="127"/>
      <c r="AO1867" s="127"/>
      <c r="AP1867" s="127"/>
      <c r="AR1867" s="113"/>
      <c r="AS1867" s="113"/>
      <c r="AT1867" s="113"/>
    </row>
    <row r="1868" spans="1:46" s="114" customFormat="1" x14ac:dyDescent="0.2">
      <c r="A1868" s="113"/>
      <c r="B1868" s="120"/>
      <c r="C1868" s="120"/>
      <c r="D1868" s="120"/>
      <c r="E1868" s="120"/>
      <c r="F1868" s="120"/>
      <c r="G1868" s="120"/>
      <c r="H1868" s="120"/>
      <c r="I1868" s="120"/>
      <c r="J1868" s="120"/>
      <c r="K1868" s="120"/>
      <c r="L1868" s="120"/>
      <c r="M1868" s="120"/>
      <c r="N1868" s="120"/>
      <c r="O1868" s="120"/>
      <c r="P1868" s="120"/>
      <c r="Q1868" s="120"/>
      <c r="R1868" s="120"/>
      <c r="S1868" s="120"/>
      <c r="T1868" s="120"/>
      <c r="U1868" s="120"/>
      <c r="V1868" s="120"/>
      <c r="W1868" s="120"/>
      <c r="X1868" s="120"/>
      <c r="Y1868" s="127"/>
      <c r="Z1868" s="127"/>
      <c r="AA1868" s="127"/>
      <c r="AB1868" s="127"/>
      <c r="AC1868" s="127"/>
      <c r="AD1868" s="127"/>
      <c r="AE1868" s="127"/>
      <c r="AF1868" s="127"/>
      <c r="AG1868" s="127"/>
      <c r="AH1868" s="127"/>
      <c r="AI1868" s="127"/>
      <c r="AJ1868" s="127"/>
      <c r="AK1868" s="127"/>
      <c r="AL1868" s="127"/>
      <c r="AM1868" s="127"/>
      <c r="AN1868" s="127"/>
      <c r="AO1868" s="127"/>
      <c r="AP1868" s="127"/>
      <c r="AR1868" s="113"/>
      <c r="AS1868" s="113"/>
      <c r="AT1868" s="113"/>
    </row>
    <row r="1869" spans="1:46" s="114" customFormat="1" x14ac:dyDescent="0.2">
      <c r="A1869" s="113"/>
      <c r="B1869" s="120"/>
      <c r="C1869" s="120"/>
      <c r="D1869" s="120"/>
      <c r="E1869" s="120"/>
      <c r="F1869" s="120"/>
      <c r="G1869" s="120"/>
      <c r="H1869" s="120"/>
      <c r="I1869" s="120"/>
      <c r="J1869" s="120"/>
      <c r="K1869" s="120"/>
      <c r="L1869" s="120"/>
      <c r="M1869" s="120"/>
      <c r="N1869" s="120"/>
      <c r="O1869" s="120"/>
      <c r="P1869" s="120"/>
      <c r="Q1869" s="120"/>
      <c r="R1869" s="120"/>
      <c r="S1869" s="120"/>
      <c r="T1869" s="120"/>
      <c r="U1869" s="120"/>
      <c r="V1869" s="120"/>
      <c r="W1869" s="120"/>
      <c r="X1869" s="120"/>
      <c r="Y1869" s="127"/>
      <c r="Z1869" s="127"/>
      <c r="AA1869" s="127"/>
      <c r="AB1869" s="127"/>
      <c r="AC1869" s="127"/>
      <c r="AD1869" s="127"/>
      <c r="AE1869" s="127"/>
      <c r="AF1869" s="127"/>
      <c r="AG1869" s="127"/>
      <c r="AH1869" s="127"/>
      <c r="AI1869" s="127"/>
      <c r="AJ1869" s="127"/>
      <c r="AK1869" s="127"/>
      <c r="AL1869" s="127"/>
      <c r="AM1869" s="127"/>
      <c r="AN1869" s="127"/>
      <c r="AO1869" s="127"/>
      <c r="AP1869" s="127"/>
      <c r="AR1869" s="113"/>
      <c r="AS1869" s="113"/>
      <c r="AT1869" s="113"/>
    </row>
    <row r="1870" spans="1:46" s="114" customFormat="1" x14ac:dyDescent="0.2">
      <c r="A1870" s="113"/>
      <c r="B1870" s="120"/>
      <c r="C1870" s="120"/>
      <c r="D1870" s="120"/>
      <c r="E1870" s="120"/>
      <c r="F1870" s="120"/>
      <c r="G1870" s="120"/>
      <c r="H1870" s="120"/>
      <c r="I1870" s="120"/>
      <c r="J1870" s="120"/>
      <c r="K1870" s="120"/>
      <c r="L1870" s="120"/>
      <c r="M1870" s="120"/>
      <c r="N1870" s="120"/>
      <c r="O1870" s="120"/>
      <c r="P1870" s="120"/>
      <c r="Q1870" s="120"/>
      <c r="R1870" s="120"/>
      <c r="S1870" s="120"/>
      <c r="T1870" s="120"/>
      <c r="U1870" s="120"/>
      <c r="V1870" s="120"/>
      <c r="W1870" s="120"/>
      <c r="X1870" s="120"/>
      <c r="Y1870" s="127"/>
      <c r="Z1870" s="127"/>
      <c r="AA1870" s="127"/>
      <c r="AB1870" s="127"/>
      <c r="AC1870" s="127"/>
      <c r="AD1870" s="127"/>
      <c r="AE1870" s="127"/>
      <c r="AF1870" s="127"/>
      <c r="AG1870" s="127"/>
      <c r="AH1870" s="127"/>
      <c r="AI1870" s="127"/>
      <c r="AJ1870" s="127"/>
      <c r="AK1870" s="127"/>
      <c r="AL1870" s="127"/>
      <c r="AM1870" s="127"/>
      <c r="AN1870" s="127"/>
      <c r="AO1870" s="127"/>
      <c r="AP1870" s="127"/>
      <c r="AR1870" s="113"/>
      <c r="AS1870" s="113"/>
      <c r="AT1870" s="113"/>
    </row>
    <row r="1871" spans="1:46" s="114" customFormat="1" x14ac:dyDescent="0.2">
      <c r="A1871" s="113"/>
      <c r="B1871" s="120"/>
      <c r="C1871" s="120"/>
      <c r="D1871" s="120"/>
      <c r="E1871" s="120"/>
      <c r="F1871" s="120"/>
      <c r="G1871" s="120"/>
      <c r="H1871" s="120"/>
      <c r="I1871" s="120"/>
      <c r="J1871" s="120"/>
      <c r="K1871" s="120"/>
      <c r="L1871" s="120"/>
      <c r="M1871" s="120"/>
      <c r="N1871" s="120"/>
      <c r="O1871" s="120"/>
      <c r="P1871" s="120"/>
      <c r="Q1871" s="120"/>
      <c r="R1871" s="120"/>
      <c r="S1871" s="120"/>
      <c r="T1871" s="120"/>
      <c r="U1871" s="120"/>
      <c r="V1871" s="120"/>
      <c r="W1871" s="120"/>
      <c r="X1871" s="120"/>
      <c r="Y1871" s="127"/>
      <c r="Z1871" s="127"/>
      <c r="AA1871" s="127"/>
      <c r="AB1871" s="127"/>
      <c r="AC1871" s="127"/>
      <c r="AD1871" s="127"/>
      <c r="AE1871" s="127"/>
      <c r="AF1871" s="127"/>
      <c r="AG1871" s="127"/>
      <c r="AH1871" s="127"/>
      <c r="AI1871" s="127"/>
      <c r="AJ1871" s="127"/>
      <c r="AK1871" s="127"/>
      <c r="AL1871" s="127"/>
      <c r="AM1871" s="127"/>
      <c r="AN1871" s="127"/>
      <c r="AO1871" s="127"/>
      <c r="AP1871" s="127"/>
      <c r="AR1871" s="113"/>
      <c r="AS1871" s="113"/>
      <c r="AT1871" s="113"/>
    </row>
    <row r="1872" spans="1:46" s="114" customFormat="1" x14ac:dyDescent="0.2">
      <c r="A1872" s="113"/>
      <c r="B1872" s="120"/>
      <c r="C1872" s="120"/>
      <c r="D1872" s="120"/>
      <c r="E1872" s="120"/>
      <c r="F1872" s="120"/>
      <c r="G1872" s="120"/>
      <c r="H1872" s="120"/>
      <c r="I1872" s="120"/>
      <c r="J1872" s="120"/>
      <c r="K1872" s="120"/>
      <c r="L1872" s="120"/>
      <c r="M1872" s="120"/>
      <c r="N1872" s="120"/>
      <c r="O1872" s="120"/>
      <c r="P1872" s="120"/>
      <c r="Q1872" s="120"/>
      <c r="R1872" s="120"/>
      <c r="S1872" s="120"/>
      <c r="T1872" s="120"/>
      <c r="U1872" s="120"/>
      <c r="V1872" s="120"/>
      <c r="W1872" s="120"/>
      <c r="X1872" s="120"/>
      <c r="Y1872" s="127"/>
      <c r="Z1872" s="127"/>
      <c r="AA1872" s="127"/>
      <c r="AB1872" s="127"/>
      <c r="AC1872" s="127"/>
      <c r="AD1872" s="127"/>
      <c r="AE1872" s="127"/>
      <c r="AF1872" s="127"/>
      <c r="AG1872" s="127"/>
      <c r="AH1872" s="127"/>
      <c r="AI1872" s="127"/>
      <c r="AJ1872" s="127"/>
      <c r="AK1872" s="127"/>
      <c r="AL1872" s="127"/>
      <c r="AM1872" s="127"/>
      <c r="AN1872" s="127"/>
      <c r="AO1872" s="127"/>
      <c r="AP1872" s="127"/>
      <c r="AR1872" s="113"/>
      <c r="AS1872" s="113"/>
      <c r="AT1872" s="113"/>
    </row>
    <row r="1873" spans="1:46" s="114" customFormat="1" x14ac:dyDescent="0.2">
      <c r="A1873" s="113"/>
      <c r="B1873" s="120"/>
      <c r="C1873" s="120"/>
      <c r="D1873" s="120"/>
      <c r="E1873" s="120"/>
      <c r="F1873" s="120"/>
      <c r="G1873" s="120"/>
      <c r="H1873" s="120"/>
      <c r="I1873" s="120"/>
      <c r="J1873" s="120"/>
      <c r="K1873" s="120"/>
      <c r="L1873" s="120"/>
      <c r="M1873" s="120"/>
      <c r="N1873" s="120"/>
      <c r="O1873" s="120"/>
      <c r="P1873" s="120"/>
      <c r="Q1873" s="120"/>
      <c r="R1873" s="120"/>
      <c r="S1873" s="120"/>
      <c r="T1873" s="120"/>
      <c r="U1873" s="120"/>
      <c r="V1873" s="120"/>
      <c r="W1873" s="120"/>
      <c r="X1873" s="120"/>
      <c r="Y1873" s="127"/>
      <c r="Z1873" s="127"/>
      <c r="AA1873" s="127"/>
      <c r="AB1873" s="127"/>
      <c r="AC1873" s="127"/>
      <c r="AD1873" s="127"/>
      <c r="AE1873" s="127"/>
      <c r="AF1873" s="127"/>
      <c r="AG1873" s="127"/>
      <c r="AH1873" s="127"/>
      <c r="AI1873" s="127"/>
      <c r="AJ1873" s="127"/>
      <c r="AK1873" s="127"/>
      <c r="AL1873" s="127"/>
      <c r="AM1873" s="127"/>
      <c r="AN1873" s="127"/>
      <c r="AO1873" s="127"/>
      <c r="AP1873" s="127"/>
      <c r="AR1873" s="113"/>
      <c r="AS1873" s="113"/>
      <c r="AT1873" s="113"/>
    </row>
    <row r="1874" spans="1:46" s="114" customFormat="1" x14ac:dyDescent="0.2">
      <c r="A1874" s="113"/>
      <c r="B1874" s="120"/>
      <c r="C1874" s="120"/>
      <c r="D1874" s="120"/>
      <c r="E1874" s="120"/>
      <c r="F1874" s="120"/>
      <c r="G1874" s="120"/>
      <c r="H1874" s="120"/>
      <c r="I1874" s="120"/>
      <c r="J1874" s="120"/>
      <c r="K1874" s="120"/>
      <c r="L1874" s="120"/>
      <c r="M1874" s="120"/>
      <c r="N1874" s="120"/>
      <c r="O1874" s="120"/>
      <c r="P1874" s="120"/>
      <c r="Q1874" s="120"/>
      <c r="R1874" s="120"/>
      <c r="S1874" s="120"/>
      <c r="T1874" s="120"/>
      <c r="U1874" s="120"/>
      <c r="V1874" s="120"/>
      <c r="W1874" s="120"/>
      <c r="X1874" s="120"/>
      <c r="Y1874" s="127"/>
      <c r="Z1874" s="127"/>
      <c r="AA1874" s="127"/>
      <c r="AB1874" s="127"/>
      <c r="AC1874" s="127"/>
      <c r="AD1874" s="127"/>
      <c r="AE1874" s="127"/>
      <c r="AF1874" s="127"/>
      <c r="AG1874" s="127"/>
      <c r="AH1874" s="127"/>
      <c r="AI1874" s="127"/>
      <c r="AJ1874" s="127"/>
      <c r="AK1874" s="127"/>
      <c r="AL1874" s="127"/>
      <c r="AM1874" s="127"/>
      <c r="AN1874" s="127"/>
      <c r="AO1874" s="127"/>
      <c r="AP1874" s="127"/>
      <c r="AR1874" s="113"/>
      <c r="AS1874" s="113"/>
      <c r="AT1874" s="113"/>
    </row>
    <row r="1875" spans="1:46" s="114" customFormat="1" x14ac:dyDescent="0.2">
      <c r="A1875" s="113"/>
      <c r="B1875" s="120"/>
      <c r="C1875" s="120"/>
      <c r="D1875" s="120"/>
      <c r="E1875" s="120"/>
      <c r="F1875" s="120"/>
      <c r="G1875" s="120"/>
      <c r="H1875" s="120"/>
      <c r="I1875" s="120"/>
      <c r="J1875" s="120"/>
      <c r="K1875" s="120"/>
      <c r="L1875" s="120"/>
      <c r="M1875" s="120"/>
      <c r="N1875" s="120"/>
      <c r="O1875" s="120"/>
      <c r="P1875" s="120"/>
      <c r="Q1875" s="120"/>
      <c r="R1875" s="120"/>
      <c r="S1875" s="120"/>
      <c r="T1875" s="120"/>
      <c r="U1875" s="120"/>
      <c r="V1875" s="120"/>
      <c r="W1875" s="120"/>
      <c r="X1875" s="120"/>
      <c r="Y1875" s="127"/>
      <c r="Z1875" s="127"/>
      <c r="AA1875" s="127"/>
      <c r="AB1875" s="127"/>
      <c r="AC1875" s="127"/>
      <c r="AD1875" s="127"/>
      <c r="AE1875" s="127"/>
      <c r="AF1875" s="127"/>
      <c r="AG1875" s="127"/>
      <c r="AH1875" s="127"/>
      <c r="AI1875" s="127"/>
      <c r="AJ1875" s="127"/>
      <c r="AK1875" s="127"/>
      <c r="AL1875" s="127"/>
      <c r="AM1875" s="127"/>
      <c r="AN1875" s="127"/>
      <c r="AO1875" s="127"/>
      <c r="AP1875" s="127"/>
      <c r="AR1875" s="113"/>
      <c r="AS1875" s="113"/>
      <c r="AT1875" s="113"/>
    </row>
    <row r="1876" spans="1:46" s="114" customFormat="1" x14ac:dyDescent="0.2">
      <c r="A1876" s="113"/>
      <c r="B1876" s="120"/>
      <c r="C1876" s="120"/>
      <c r="D1876" s="120"/>
      <c r="E1876" s="120"/>
      <c r="F1876" s="120"/>
      <c r="G1876" s="120"/>
      <c r="H1876" s="120"/>
      <c r="I1876" s="120"/>
      <c r="J1876" s="120"/>
      <c r="K1876" s="120"/>
      <c r="L1876" s="120"/>
      <c r="M1876" s="120"/>
      <c r="N1876" s="120"/>
      <c r="O1876" s="120"/>
      <c r="P1876" s="120"/>
      <c r="Q1876" s="120"/>
      <c r="R1876" s="120"/>
      <c r="S1876" s="120"/>
      <c r="T1876" s="120"/>
      <c r="U1876" s="120"/>
      <c r="V1876" s="120"/>
      <c r="W1876" s="120"/>
      <c r="X1876" s="120"/>
      <c r="Y1876" s="127"/>
      <c r="Z1876" s="127"/>
      <c r="AA1876" s="127"/>
      <c r="AB1876" s="127"/>
      <c r="AC1876" s="127"/>
      <c r="AD1876" s="127"/>
      <c r="AE1876" s="127"/>
      <c r="AF1876" s="127"/>
      <c r="AG1876" s="127"/>
      <c r="AH1876" s="127"/>
      <c r="AI1876" s="127"/>
      <c r="AJ1876" s="127"/>
      <c r="AK1876" s="127"/>
      <c r="AL1876" s="127"/>
      <c r="AM1876" s="127"/>
      <c r="AN1876" s="127"/>
      <c r="AO1876" s="127"/>
      <c r="AP1876" s="127"/>
      <c r="AR1876" s="113"/>
      <c r="AS1876" s="113"/>
      <c r="AT1876" s="113"/>
    </row>
    <row r="1877" spans="1:46" s="114" customFormat="1" x14ac:dyDescent="0.2">
      <c r="A1877" s="113"/>
      <c r="B1877" s="120"/>
      <c r="C1877" s="120"/>
      <c r="D1877" s="120"/>
      <c r="E1877" s="120"/>
      <c r="F1877" s="120"/>
      <c r="G1877" s="120"/>
      <c r="H1877" s="120"/>
      <c r="I1877" s="120"/>
      <c r="J1877" s="120"/>
      <c r="K1877" s="120"/>
      <c r="L1877" s="120"/>
      <c r="M1877" s="120"/>
      <c r="N1877" s="120"/>
      <c r="O1877" s="120"/>
      <c r="P1877" s="120"/>
      <c r="Q1877" s="120"/>
      <c r="R1877" s="120"/>
      <c r="S1877" s="120"/>
      <c r="T1877" s="120"/>
      <c r="U1877" s="120"/>
      <c r="V1877" s="120"/>
      <c r="W1877" s="120"/>
      <c r="X1877" s="120"/>
      <c r="Y1877" s="127"/>
      <c r="Z1877" s="127"/>
      <c r="AA1877" s="127"/>
      <c r="AB1877" s="127"/>
      <c r="AC1877" s="127"/>
      <c r="AD1877" s="127"/>
      <c r="AE1877" s="127"/>
      <c r="AF1877" s="127"/>
      <c r="AG1877" s="127"/>
      <c r="AH1877" s="127"/>
      <c r="AI1877" s="127"/>
      <c r="AJ1877" s="127"/>
      <c r="AK1877" s="127"/>
      <c r="AL1877" s="127"/>
      <c r="AM1877" s="127"/>
      <c r="AN1877" s="127"/>
      <c r="AO1877" s="127"/>
      <c r="AP1877" s="127"/>
      <c r="AR1877" s="113"/>
      <c r="AS1877" s="113"/>
      <c r="AT1877" s="113"/>
    </row>
    <row r="1878" spans="1:46" s="114" customFormat="1" x14ac:dyDescent="0.2">
      <c r="A1878" s="113"/>
      <c r="B1878" s="120"/>
      <c r="C1878" s="120"/>
      <c r="D1878" s="120"/>
      <c r="E1878" s="120"/>
      <c r="F1878" s="120"/>
      <c r="G1878" s="120"/>
      <c r="H1878" s="120"/>
      <c r="I1878" s="120"/>
      <c r="J1878" s="120"/>
      <c r="K1878" s="120"/>
      <c r="L1878" s="120"/>
      <c r="M1878" s="120"/>
      <c r="N1878" s="120"/>
      <c r="O1878" s="120"/>
      <c r="P1878" s="120"/>
      <c r="Q1878" s="120"/>
      <c r="R1878" s="120"/>
      <c r="S1878" s="120"/>
      <c r="T1878" s="120"/>
      <c r="U1878" s="120"/>
      <c r="V1878" s="120"/>
      <c r="W1878" s="120"/>
      <c r="X1878" s="120"/>
      <c r="Y1878" s="127"/>
      <c r="Z1878" s="127"/>
      <c r="AA1878" s="127"/>
      <c r="AB1878" s="127"/>
      <c r="AC1878" s="127"/>
      <c r="AD1878" s="127"/>
      <c r="AE1878" s="127"/>
      <c r="AF1878" s="127"/>
      <c r="AG1878" s="127"/>
      <c r="AH1878" s="127"/>
      <c r="AI1878" s="127"/>
      <c r="AJ1878" s="127"/>
      <c r="AK1878" s="127"/>
      <c r="AL1878" s="127"/>
      <c r="AM1878" s="127"/>
      <c r="AN1878" s="127"/>
      <c r="AO1878" s="127"/>
      <c r="AP1878" s="127"/>
      <c r="AR1878" s="113"/>
      <c r="AS1878" s="113"/>
      <c r="AT1878" s="113"/>
    </row>
    <row r="1879" spans="1:46" s="114" customFormat="1" x14ac:dyDescent="0.2">
      <c r="A1879" s="113"/>
      <c r="B1879" s="120"/>
      <c r="C1879" s="120"/>
      <c r="D1879" s="120"/>
      <c r="E1879" s="120"/>
      <c r="F1879" s="120"/>
      <c r="G1879" s="120"/>
      <c r="H1879" s="120"/>
      <c r="I1879" s="120"/>
      <c r="J1879" s="120"/>
      <c r="K1879" s="120"/>
      <c r="L1879" s="120"/>
      <c r="M1879" s="120"/>
      <c r="N1879" s="120"/>
      <c r="O1879" s="120"/>
      <c r="P1879" s="120"/>
      <c r="Q1879" s="120"/>
      <c r="R1879" s="120"/>
      <c r="S1879" s="120"/>
      <c r="T1879" s="120"/>
      <c r="U1879" s="120"/>
      <c r="V1879" s="120"/>
      <c r="W1879" s="120"/>
      <c r="X1879" s="120"/>
      <c r="Y1879" s="127"/>
      <c r="Z1879" s="127"/>
      <c r="AA1879" s="127"/>
      <c r="AB1879" s="127"/>
      <c r="AC1879" s="127"/>
      <c r="AD1879" s="127"/>
      <c r="AE1879" s="127"/>
      <c r="AF1879" s="127"/>
      <c r="AG1879" s="127"/>
      <c r="AH1879" s="127"/>
      <c r="AI1879" s="127"/>
      <c r="AJ1879" s="127"/>
      <c r="AK1879" s="127"/>
      <c r="AL1879" s="127"/>
      <c r="AM1879" s="127"/>
      <c r="AN1879" s="127"/>
      <c r="AO1879" s="127"/>
      <c r="AP1879" s="127"/>
      <c r="AR1879" s="113"/>
      <c r="AS1879" s="113"/>
      <c r="AT1879" s="113"/>
    </row>
    <row r="1880" spans="1:46" s="114" customFormat="1" x14ac:dyDescent="0.2">
      <c r="A1880" s="113"/>
      <c r="B1880" s="120"/>
      <c r="C1880" s="120"/>
      <c r="D1880" s="120"/>
      <c r="E1880" s="120"/>
      <c r="F1880" s="120"/>
      <c r="G1880" s="120"/>
      <c r="H1880" s="120"/>
      <c r="I1880" s="120"/>
      <c r="J1880" s="120"/>
      <c r="K1880" s="120"/>
      <c r="L1880" s="120"/>
      <c r="M1880" s="120"/>
      <c r="N1880" s="120"/>
      <c r="O1880" s="120"/>
      <c r="P1880" s="120"/>
      <c r="Q1880" s="120"/>
      <c r="R1880" s="120"/>
      <c r="S1880" s="120"/>
      <c r="T1880" s="120"/>
      <c r="U1880" s="120"/>
      <c r="V1880" s="120"/>
      <c r="W1880" s="120"/>
      <c r="X1880" s="120"/>
      <c r="Y1880" s="127"/>
      <c r="Z1880" s="127"/>
      <c r="AA1880" s="127"/>
      <c r="AB1880" s="127"/>
      <c r="AC1880" s="127"/>
      <c r="AD1880" s="127"/>
      <c r="AE1880" s="127"/>
      <c r="AF1880" s="127"/>
      <c r="AG1880" s="127"/>
      <c r="AH1880" s="127"/>
      <c r="AI1880" s="127"/>
      <c r="AJ1880" s="127"/>
      <c r="AK1880" s="127"/>
      <c r="AL1880" s="127"/>
      <c r="AM1880" s="127"/>
      <c r="AN1880" s="127"/>
      <c r="AO1880" s="127"/>
      <c r="AP1880" s="127"/>
      <c r="AR1880" s="113"/>
      <c r="AS1880" s="113"/>
      <c r="AT1880" s="113"/>
    </row>
    <row r="1881" spans="1:46" s="114" customFormat="1" x14ac:dyDescent="0.2">
      <c r="A1881" s="113"/>
      <c r="B1881" s="120"/>
      <c r="C1881" s="120"/>
      <c r="D1881" s="120"/>
      <c r="E1881" s="120"/>
      <c r="F1881" s="120"/>
      <c r="G1881" s="120"/>
      <c r="H1881" s="120"/>
      <c r="I1881" s="120"/>
      <c r="J1881" s="120"/>
      <c r="K1881" s="120"/>
      <c r="L1881" s="120"/>
      <c r="M1881" s="120"/>
      <c r="N1881" s="120"/>
      <c r="O1881" s="120"/>
      <c r="P1881" s="120"/>
      <c r="Q1881" s="120"/>
      <c r="R1881" s="120"/>
      <c r="S1881" s="120"/>
      <c r="T1881" s="120"/>
      <c r="U1881" s="120"/>
      <c r="V1881" s="120"/>
      <c r="W1881" s="120"/>
      <c r="X1881" s="120"/>
      <c r="Y1881" s="127"/>
      <c r="Z1881" s="127"/>
      <c r="AA1881" s="127"/>
      <c r="AB1881" s="127"/>
      <c r="AC1881" s="127"/>
      <c r="AD1881" s="127"/>
      <c r="AE1881" s="127"/>
      <c r="AF1881" s="127"/>
      <c r="AG1881" s="127"/>
      <c r="AH1881" s="127"/>
      <c r="AI1881" s="127"/>
      <c r="AJ1881" s="127"/>
      <c r="AK1881" s="127"/>
      <c r="AL1881" s="127"/>
      <c r="AM1881" s="127"/>
      <c r="AN1881" s="127"/>
      <c r="AO1881" s="127"/>
      <c r="AP1881" s="127"/>
      <c r="AR1881" s="113"/>
      <c r="AS1881" s="113"/>
      <c r="AT1881" s="113"/>
    </row>
    <row r="1882" spans="1:46" s="114" customFormat="1" x14ac:dyDescent="0.2">
      <c r="A1882" s="113"/>
      <c r="B1882" s="120"/>
      <c r="C1882" s="120"/>
      <c r="D1882" s="120"/>
      <c r="E1882" s="120"/>
      <c r="F1882" s="120"/>
      <c r="G1882" s="120"/>
      <c r="H1882" s="120"/>
      <c r="I1882" s="120"/>
      <c r="J1882" s="120"/>
      <c r="K1882" s="120"/>
      <c r="L1882" s="120"/>
      <c r="M1882" s="120"/>
      <c r="N1882" s="120"/>
      <c r="O1882" s="120"/>
      <c r="P1882" s="120"/>
      <c r="Q1882" s="120"/>
      <c r="R1882" s="120"/>
      <c r="S1882" s="120"/>
      <c r="T1882" s="120"/>
      <c r="U1882" s="120"/>
      <c r="V1882" s="120"/>
      <c r="W1882" s="120"/>
      <c r="X1882" s="120"/>
      <c r="Y1882" s="127"/>
      <c r="Z1882" s="127"/>
      <c r="AA1882" s="127"/>
      <c r="AB1882" s="127"/>
      <c r="AC1882" s="127"/>
      <c r="AD1882" s="127"/>
      <c r="AE1882" s="127"/>
      <c r="AF1882" s="127"/>
      <c r="AG1882" s="127"/>
      <c r="AH1882" s="127"/>
      <c r="AI1882" s="127"/>
      <c r="AJ1882" s="127"/>
      <c r="AK1882" s="127"/>
      <c r="AL1882" s="127"/>
      <c r="AM1882" s="127"/>
      <c r="AN1882" s="127"/>
      <c r="AO1882" s="127"/>
      <c r="AP1882" s="127"/>
      <c r="AR1882" s="113"/>
      <c r="AS1882" s="113"/>
      <c r="AT1882" s="113"/>
    </row>
    <row r="1883" spans="1:46" s="114" customFormat="1" x14ac:dyDescent="0.2">
      <c r="A1883" s="113"/>
      <c r="B1883" s="120"/>
      <c r="C1883" s="120"/>
      <c r="D1883" s="120"/>
      <c r="E1883" s="120"/>
      <c r="F1883" s="120"/>
      <c r="G1883" s="120"/>
      <c r="H1883" s="120"/>
      <c r="I1883" s="120"/>
      <c r="J1883" s="120"/>
      <c r="K1883" s="120"/>
      <c r="L1883" s="120"/>
      <c r="M1883" s="120"/>
      <c r="N1883" s="120"/>
      <c r="O1883" s="120"/>
      <c r="P1883" s="120"/>
      <c r="Q1883" s="120"/>
      <c r="R1883" s="120"/>
      <c r="S1883" s="120"/>
      <c r="T1883" s="120"/>
      <c r="U1883" s="120"/>
      <c r="V1883" s="120"/>
      <c r="W1883" s="120"/>
      <c r="X1883" s="120"/>
      <c r="Y1883" s="127"/>
      <c r="Z1883" s="127"/>
      <c r="AA1883" s="127"/>
      <c r="AB1883" s="127"/>
      <c r="AC1883" s="127"/>
      <c r="AD1883" s="127"/>
      <c r="AE1883" s="127"/>
      <c r="AF1883" s="127"/>
      <c r="AG1883" s="127"/>
      <c r="AH1883" s="127"/>
      <c r="AI1883" s="127"/>
      <c r="AJ1883" s="127"/>
      <c r="AK1883" s="127"/>
      <c r="AL1883" s="127"/>
      <c r="AM1883" s="127"/>
      <c r="AN1883" s="127"/>
      <c r="AO1883" s="127"/>
      <c r="AP1883" s="127"/>
      <c r="AR1883" s="113"/>
      <c r="AS1883" s="113"/>
      <c r="AT1883" s="113"/>
    </row>
    <row r="1884" spans="1:46" s="114" customFormat="1" x14ac:dyDescent="0.2">
      <c r="A1884" s="113"/>
      <c r="B1884" s="120"/>
      <c r="C1884" s="120"/>
      <c r="D1884" s="120"/>
      <c r="E1884" s="120"/>
      <c r="F1884" s="120"/>
      <c r="G1884" s="120"/>
      <c r="H1884" s="120"/>
      <c r="I1884" s="120"/>
      <c r="J1884" s="120"/>
      <c r="K1884" s="120"/>
      <c r="L1884" s="120"/>
      <c r="M1884" s="120"/>
      <c r="N1884" s="120"/>
      <c r="O1884" s="120"/>
      <c r="P1884" s="120"/>
      <c r="Q1884" s="120"/>
      <c r="R1884" s="120"/>
      <c r="S1884" s="120"/>
      <c r="T1884" s="120"/>
      <c r="U1884" s="120"/>
      <c r="V1884" s="120"/>
      <c r="W1884" s="120"/>
      <c r="X1884" s="120"/>
      <c r="Y1884" s="127"/>
      <c r="Z1884" s="127"/>
      <c r="AA1884" s="127"/>
      <c r="AB1884" s="127"/>
      <c r="AC1884" s="127"/>
      <c r="AD1884" s="127"/>
      <c r="AE1884" s="127"/>
      <c r="AF1884" s="127"/>
      <c r="AG1884" s="127"/>
      <c r="AH1884" s="127"/>
      <c r="AI1884" s="127"/>
      <c r="AJ1884" s="127"/>
      <c r="AK1884" s="127"/>
      <c r="AL1884" s="127"/>
      <c r="AM1884" s="127"/>
      <c r="AN1884" s="127"/>
      <c r="AO1884" s="127"/>
      <c r="AP1884" s="127"/>
      <c r="AR1884" s="113"/>
      <c r="AS1884" s="113"/>
      <c r="AT1884" s="113"/>
    </row>
    <row r="1885" spans="1:46" s="114" customFormat="1" x14ac:dyDescent="0.2">
      <c r="A1885" s="113"/>
      <c r="B1885" s="120"/>
      <c r="C1885" s="120"/>
      <c r="D1885" s="120"/>
      <c r="E1885" s="120"/>
      <c r="F1885" s="120"/>
      <c r="G1885" s="120"/>
      <c r="H1885" s="120"/>
      <c r="I1885" s="120"/>
      <c r="J1885" s="120"/>
      <c r="K1885" s="120"/>
      <c r="L1885" s="120"/>
      <c r="M1885" s="120"/>
      <c r="N1885" s="120"/>
      <c r="O1885" s="120"/>
      <c r="P1885" s="120"/>
      <c r="Q1885" s="120"/>
      <c r="R1885" s="120"/>
      <c r="S1885" s="120"/>
      <c r="T1885" s="120"/>
      <c r="U1885" s="120"/>
      <c r="V1885" s="120"/>
      <c r="W1885" s="120"/>
      <c r="X1885" s="120"/>
      <c r="Y1885" s="127"/>
      <c r="Z1885" s="127"/>
      <c r="AA1885" s="127"/>
      <c r="AB1885" s="127"/>
      <c r="AC1885" s="127"/>
      <c r="AD1885" s="127"/>
      <c r="AE1885" s="127"/>
      <c r="AF1885" s="127"/>
      <c r="AG1885" s="127"/>
      <c r="AH1885" s="127"/>
      <c r="AI1885" s="127"/>
      <c r="AJ1885" s="127"/>
      <c r="AK1885" s="127"/>
      <c r="AL1885" s="127"/>
      <c r="AM1885" s="127"/>
      <c r="AN1885" s="127"/>
      <c r="AO1885" s="127"/>
      <c r="AP1885" s="127"/>
      <c r="AR1885" s="113"/>
      <c r="AS1885" s="113"/>
      <c r="AT1885" s="113"/>
    </row>
    <row r="1886" spans="1:46" s="114" customFormat="1" x14ac:dyDescent="0.2">
      <c r="A1886" s="113"/>
      <c r="B1886" s="120"/>
      <c r="C1886" s="120"/>
      <c r="D1886" s="120"/>
      <c r="E1886" s="120"/>
      <c r="F1886" s="120"/>
      <c r="G1886" s="120"/>
      <c r="H1886" s="120"/>
      <c r="I1886" s="120"/>
      <c r="J1886" s="120"/>
      <c r="K1886" s="120"/>
      <c r="L1886" s="120"/>
      <c r="M1886" s="120"/>
      <c r="N1886" s="120"/>
      <c r="O1886" s="120"/>
      <c r="P1886" s="120"/>
      <c r="Q1886" s="120"/>
      <c r="R1886" s="120"/>
      <c r="S1886" s="120"/>
      <c r="T1886" s="120"/>
      <c r="U1886" s="120"/>
      <c r="V1886" s="120"/>
      <c r="W1886" s="120"/>
      <c r="X1886" s="120"/>
      <c r="Y1886" s="127"/>
      <c r="Z1886" s="127"/>
      <c r="AA1886" s="127"/>
      <c r="AB1886" s="127"/>
      <c r="AC1886" s="127"/>
      <c r="AD1886" s="127"/>
      <c r="AE1886" s="127"/>
      <c r="AF1886" s="127"/>
      <c r="AG1886" s="127"/>
      <c r="AH1886" s="127"/>
      <c r="AI1886" s="127"/>
      <c r="AJ1886" s="127"/>
      <c r="AK1886" s="127"/>
      <c r="AL1886" s="127"/>
      <c r="AM1886" s="127"/>
      <c r="AN1886" s="127"/>
      <c r="AO1886" s="127"/>
      <c r="AP1886" s="127"/>
      <c r="AR1886" s="113"/>
      <c r="AS1886" s="113"/>
      <c r="AT1886" s="113"/>
    </row>
    <row r="1887" spans="1:46" s="114" customFormat="1" x14ac:dyDescent="0.2">
      <c r="A1887" s="113"/>
      <c r="B1887" s="120"/>
      <c r="C1887" s="120"/>
      <c r="D1887" s="120"/>
      <c r="E1887" s="120"/>
      <c r="F1887" s="120"/>
      <c r="G1887" s="120"/>
      <c r="H1887" s="120"/>
      <c r="I1887" s="120"/>
      <c r="J1887" s="120"/>
      <c r="K1887" s="120"/>
      <c r="L1887" s="120"/>
      <c r="M1887" s="120"/>
      <c r="N1887" s="120"/>
      <c r="O1887" s="120"/>
      <c r="P1887" s="120"/>
      <c r="Q1887" s="120"/>
      <c r="R1887" s="120"/>
      <c r="S1887" s="120"/>
      <c r="T1887" s="120"/>
      <c r="U1887" s="120"/>
      <c r="V1887" s="120"/>
      <c r="W1887" s="120"/>
      <c r="X1887" s="120"/>
      <c r="Y1887" s="127"/>
      <c r="Z1887" s="127"/>
      <c r="AA1887" s="127"/>
      <c r="AB1887" s="127"/>
      <c r="AC1887" s="127"/>
      <c r="AD1887" s="127"/>
      <c r="AE1887" s="127"/>
      <c r="AF1887" s="127"/>
      <c r="AG1887" s="127"/>
      <c r="AH1887" s="127"/>
      <c r="AI1887" s="127"/>
      <c r="AJ1887" s="127"/>
      <c r="AK1887" s="127"/>
      <c r="AL1887" s="127"/>
      <c r="AM1887" s="127"/>
      <c r="AN1887" s="127"/>
      <c r="AO1887" s="127"/>
      <c r="AP1887" s="127"/>
      <c r="AR1887" s="113"/>
      <c r="AS1887" s="113"/>
      <c r="AT1887" s="113"/>
    </row>
    <row r="1888" spans="1:46" s="114" customFormat="1" x14ac:dyDescent="0.2">
      <c r="A1888" s="113"/>
      <c r="B1888" s="120"/>
      <c r="C1888" s="120"/>
      <c r="D1888" s="120"/>
      <c r="E1888" s="120"/>
      <c r="F1888" s="120"/>
      <c r="G1888" s="120"/>
      <c r="H1888" s="120"/>
      <c r="I1888" s="120"/>
      <c r="J1888" s="120"/>
      <c r="K1888" s="120"/>
      <c r="L1888" s="120"/>
      <c r="M1888" s="120"/>
      <c r="N1888" s="120"/>
      <c r="O1888" s="120"/>
      <c r="P1888" s="120"/>
      <c r="Q1888" s="120"/>
      <c r="R1888" s="120"/>
      <c r="S1888" s="120"/>
      <c r="T1888" s="120"/>
      <c r="U1888" s="120"/>
      <c r="V1888" s="120"/>
      <c r="W1888" s="120"/>
      <c r="X1888" s="120"/>
      <c r="Y1888" s="127"/>
      <c r="Z1888" s="127"/>
      <c r="AA1888" s="127"/>
      <c r="AB1888" s="127"/>
      <c r="AC1888" s="127"/>
      <c r="AD1888" s="127"/>
      <c r="AE1888" s="127"/>
      <c r="AF1888" s="127"/>
      <c r="AG1888" s="127"/>
      <c r="AH1888" s="127"/>
      <c r="AI1888" s="127"/>
      <c r="AJ1888" s="127"/>
      <c r="AK1888" s="127"/>
      <c r="AL1888" s="127"/>
      <c r="AM1888" s="127"/>
      <c r="AN1888" s="127"/>
      <c r="AO1888" s="127"/>
      <c r="AP1888" s="127"/>
      <c r="AR1888" s="113"/>
      <c r="AS1888" s="113"/>
      <c r="AT1888" s="113"/>
    </row>
    <row r="1889" spans="1:46" s="114" customFormat="1" x14ac:dyDescent="0.2">
      <c r="A1889" s="113"/>
      <c r="B1889" s="120"/>
      <c r="C1889" s="120"/>
      <c r="D1889" s="120"/>
      <c r="E1889" s="120"/>
      <c r="F1889" s="120"/>
      <c r="G1889" s="120"/>
      <c r="H1889" s="120"/>
      <c r="I1889" s="120"/>
      <c r="J1889" s="120"/>
      <c r="K1889" s="120"/>
      <c r="L1889" s="120"/>
      <c r="M1889" s="120"/>
      <c r="N1889" s="120"/>
      <c r="O1889" s="120"/>
      <c r="P1889" s="120"/>
      <c r="Q1889" s="120"/>
      <c r="R1889" s="120"/>
      <c r="S1889" s="120"/>
      <c r="T1889" s="120"/>
      <c r="U1889" s="120"/>
      <c r="V1889" s="120"/>
      <c r="W1889" s="120"/>
      <c r="X1889" s="120"/>
      <c r="Y1889" s="127"/>
      <c r="Z1889" s="127"/>
      <c r="AA1889" s="127"/>
      <c r="AB1889" s="127"/>
      <c r="AC1889" s="127"/>
      <c r="AD1889" s="127"/>
      <c r="AE1889" s="127"/>
      <c r="AF1889" s="127"/>
      <c r="AG1889" s="127"/>
      <c r="AH1889" s="127"/>
      <c r="AI1889" s="127"/>
      <c r="AJ1889" s="127"/>
      <c r="AK1889" s="127"/>
      <c r="AL1889" s="127"/>
      <c r="AM1889" s="127"/>
      <c r="AN1889" s="127"/>
      <c r="AO1889" s="127"/>
      <c r="AP1889" s="127"/>
      <c r="AR1889" s="113"/>
      <c r="AS1889" s="113"/>
      <c r="AT1889" s="113"/>
    </row>
    <row r="1890" spans="1:46" s="114" customFormat="1" x14ac:dyDescent="0.2">
      <c r="A1890" s="113"/>
      <c r="B1890" s="120"/>
      <c r="C1890" s="120"/>
      <c r="D1890" s="120"/>
      <c r="E1890" s="120"/>
      <c r="F1890" s="120"/>
      <c r="G1890" s="120"/>
      <c r="H1890" s="120"/>
      <c r="I1890" s="120"/>
      <c r="J1890" s="120"/>
      <c r="K1890" s="120"/>
      <c r="L1890" s="120"/>
      <c r="M1890" s="120"/>
      <c r="N1890" s="120"/>
      <c r="O1890" s="120"/>
      <c r="P1890" s="120"/>
      <c r="Q1890" s="120"/>
      <c r="R1890" s="120"/>
      <c r="S1890" s="120"/>
      <c r="T1890" s="120"/>
      <c r="U1890" s="120"/>
      <c r="V1890" s="120"/>
      <c r="W1890" s="120"/>
      <c r="X1890" s="120"/>
      <c r="Y1890" s="127"/>
      <c r="Z1890" s="127"/>
      <c r="AA1890" s="127"/>
      <c r="AB1890" s="127"/>
      <c r="AC1890" s="127"/>
      <c r="AD1890" s="127"/>
      <c r="AE1890" s="127"/>
      <c r="AF1890" s="127"/>
      <c r="AG1890" s="127"/>
      <c r="AH1890" s="127"/>
      <c r="AI1890" s="127"/>
      <c r="AJ1890" s="127"/>
      <c r="AK1890" s="127"/>
      <c r="AL1890" s="127"/>
      <c r="AM1890" s="127"/>
      <c r="AN1890" s="127"/>
      <c r="AO1890" s="127"/>
      <c r="AP1890" s="127"/>
      <c r="AR1890" s="113"/>
      <c r="AS1890" s="113"/>
      <c r="AT1890" s="113"/>
    </row>
    <row r="1891" spans="1:46" s="114" customFormat="1" x14ac:dyDescent="0.2">
      <c r="A1891" s="113"/>
      <c r="B1891" s="120"/>
      <c r="C1891" s="120"/>
      <c r="D1891" s="120"/>
      <c r="E1891" s="120"/>
      <c r="F1891" s="120"/>
      <c r="G1891" s="120"/>
      <c r="H1891" s="120"/>
      <c r="I1891" s="120"/>
      <c r="J1891" s="120"/>
      <c r="K1891" s="120"/>
      <c r="L1891" s="120"/>
      <c r="M1891" s="120"/>
      <c r="N1891" s="120"/>
      <c r="O1891" s="120"/>
      <c r="P1891" s="120"/>
      <c r="Q1891" s="120"/>
      <c r="R1891" s="120"/>
      <c r="S1891" s="120"/>
      <c r="T1891" s="120"/>
      <c r="U1891" s="120"/>
      <c r="V1891" s="120"/>
      <c r="W1891" s="120"/>
      <c r="X1891" s="120"/>
      <c r="Y1891" s="127"/>
      <c r="Z1891" s="127"/>
      <c r="AA1891" s="127"/>
      <c r="AB1891" s="127"/>
      <c r="AC1891" s="127"/>
      <c r="AD1891" s="127"/>
      <c r="AE1891" s="127"/>
      <c r="AF1891" s="127"/>
      <c r="AG1891" s="127"/>
      <c r="AH1891" s="127"/>
      <c r="AI1891" s="127"/>
      <c r="AJ1891" s="127"/>
      <c r="AK1891" s="127"/>
      <c r="AL1891" s="127"/>
      <c r="AM1891" s="127"/>
      <c r="AN1891" s="127"/>
      <c r="AO1891" s="127"/>
      <c r="AP1891" s="127"/>
      <c r="AR1891" s="113"/>
      <c r="AS1891" s="113"/>
      <c r="AT1891" s="113"/>
    </row>
    <row r="1892" spans="1:46" s="114" customFormat="1" x14ac:dyDescent="0.2">
      <c r="A1892" s="113"/>
      <c r="B1892" s="120"/>
      <c r="C1892" s="120"/>
      <c r="D1892" s="120"/>
      <c r="E1892" s="120"/>
      <c r="F1892" s="120"/>
      <c r="G1892" s="120"/>
      <c r="H1892" s="120"/>
      <c r="I1892" s="120"/>
      <c r="J1892" s="120"/>
      <c r="K1892" s="120"/>
      <c r="L1892" s="120"/>
      <c r="M1892" s="120"/>
      <c r="N1892" s="120"/>
      <c r="O1892" s="120"/>
      <c r="P1892" s="120"/>
      <c r="Q1892" s="120"/>
      <c r="R1892" s="120"/>
      <c r="S1892" s="120"/>
      <c r="T1892" s="120"/>
      <c r="U1892" s="120"/>
      <c r="V1892" s="120"/>
      <c r="W1892" s="120"/>
      <c r="X1892" s="120"/>
      <c r="Y1892" s="127"/>
      <c r="Z1892" s="127"/>
      <c r="AA1892" s="127"/>
      <c r="AB1892" s="127"/>
      <c r="AC1892" s="127"/>
      <c r="AD1892" s="127"/>
      <c r="AE1892" s="127"/>
      <c r="AF1892" s="127"/>
      <c r="AG1892" s="127"/>
      <c r="AH1892" s="127"/>
      <c r="AI1892" s="127"/>
      <c r="AJ1892" s="127"/>
      <c r="AK1892" s="127"/>
      <c r="AL1892" s="127"/>
      <c r="AM1892" s="127"/>
      <c r="AN1892" s="127"/>
      <c r="AO1892" s="127"/>
      <c r="AP1892" s="127"/>
      <c r="AR1892" s="113"/>
      <c r="AS1892" s="113"/>
      <c r="AT1892" s="113"/>
    </row>
    <row r="1893" spans="1:46" s="114" customFormat="1" x14ac:dyDescent="0.2">
      <c r="A1893" s="113"/>
      <c r="B1893" s="120"/>
      <c r="C1893" s="120"/>
      <c r="D1893" s="120"/>
      <c r="E1893" s="120"/>
      <c r="F1893" s="120"/>
      <c r="G1893" s="120"/>
      <c r="H1893" s="120"/>
      <c r="I1893" s="120"/>
      <c r="J1893" s="120"/>
      <c r="K1893" s="120"/>
      <c r="L1893" s="120"/>
      <c r="M1893" s="120"/>
      <c r="N1893" s="120"/>
      <c r="O1893" s="120"/>
      <c r="P1893" s="120"/>
      <c r="Q1893" s="120"/>
      <c r="R1893" s="120"/>
      <c r="S1893" s="120"/>
      <c r="T1893" s="120"/>
      <c r="U1893" s="120"/>
      <c r="V1893" s="120"/>
      <c r="W1893" s="120"/>
      <c r="X1893" s="120"/>
      <c r="Y1893" s="127"/>
      <c r="Z1893" s="127"/>
      <c r="AA1893" s="127"/>
      <c r="AB1893" s="127"/>
      <c r="AC1893" s="127"/>
      <c r="AD1893" s="127"/>
      <c r="AE1893" s="127"/>
      <c r="AF1893" s="127"/>
      <c r="AG1893" s="127"/>
      <c r="AH1893" s="127"/>
      <c r="AI1893" s="127"/>
      <c r="AJ1893" s="127"/>
      <c r="AK1893" s="127"/>
      <c r="AL1893" s="127"/>
      <c r="AM1893" s="127"/>
      <c r="AN1893" s="127"/>
      <c r="AO1893" s="127"/>
      <c r="AP1893" s="127"/>
      <c r="AR1893" s="113"/>
      <c r="AS1893" s="113"/>
      <c r="AT1893" s="113"/>
    </row>
    <row r="1894" spans="1:46" s="114" customFormat="1" x14ac:dyDescent="0.2">
      <c r="A1894" s="113"/>
      <c r="B1894" s="120"/>
      <c r="C1894" s="120"/>
      <c r="D1894" s="120"/>
      <c r="E1894" s="120"/>
      <c r="F1894" s="120"/>
      <c r="G1894" s="120"/>
      <c r="H1894" s="120"/>
      <c r="I1894" s="120"/>
      <c r="J1894" s="120"/>
      <c r="K1894" s="120"/>
      <c r="L1894" s="120"/>
      <c r="M1894" s="120"/>
      <c r="N1894" s="120"/>
      <c r="O1894" s="120"/>
      <c r="P1894" s="120"/>
      <c r="Q1894" s="120"/>
      <c r="R1894" s="120"/>
      <c r="S1894" s="120"/>
      <c r="T1894" s="120"/>
      <c r="U1894" s="120"/>
      <c r="V1894" s="120"/>
      <c r="W1894" s="120"/>
      <c r="X1894" s="120"/>
      <c r="Y1894" s="127"/>
      <c r="Z1894" s="127"/>
      <c r="AA1894" s="127"/>
      <c r="AB1894" s="127"/>
      <c r="AC1894" s="127"/>
      <c r="AD1894" s="127"/>
      <c r="AE1894" s="127"/>
      <c r="AF1894" s="127"/>
      <c r="AG1894" s="127"/>
      <c r="AH1894" s="127"/>
      <c r="AI1894" s="127"/>
      <c r="AJ1894" s="127"/>
      <c r="AK1894" s="127"/>
      <c r="AL1894" s="127"/>
      <c r="AM1894" s="127"/>
      <c r="AN1894" s="127"/>
      <c r="AO1894" s="127"/>
      <c r="AP1894" s="127"/>
      <c r="AR1894" s="113"/>
      <c r="AS1894" s="113"/>
      <c r="AT1894" s="113"/>
    </row>
    <row r="1895" spans="1:46" s="114" customFormat="1" x14ac:dyDescent="0.2">
      <c r="A1895" s="113"/>
      <c r="B1895" s="120"/>
      <c r="C1895" s="120"/>
      <c r="D1895" s="120"/>
      <c r="E1895" s="120"/>
      <c r="F1895" s="120"/>
      <c r="G1895" s="120"/>
      <c r="H1895" s="120"/>
      <c r="I1895" s="120"/>
      <c r="J1895" s="120"/>
      <c r="K1895" s="120"/>
      <c r="L1895" s="120"/>
      <c r="M1895" s="120"/>
      <c r="N1895" s="120"/>
      <c r="O1895" s="120"/>
      <c r="P1895" s="120"/>
      <c r="Q1895" s="120"/>
      <c r="R1895" s="120"/>
      <c r="S1895" s="120"/>
      <c r="T1895" s="120"/>
      <c r="U1895" s="120"/>
      <c r="V1895" s="120"/>
      <c r="W1895" s="120"/>
      <c r="X1895" s="120"/>
      <c r="Y1895" s="127"/>
      <c r="Z1895" s="127"/>
      <c r="AA1895" s="127"/>
      <c r="AB1895" s="127"/>
      <c r="AC1895" s="127"/>
      <c r="AD1895" s="127"/>
      <c r="AE1895" s="127"/>
      <c r="AF1895" s="127"/>
      <c r="AG1895" s="127"/>
      <c r="AH1895" s="127"/>
      <c r="AI1895" s="127"/>
      <c r="AJ1895" s="127"/>
      <c r="AK1895" s="127"/>
      <c r="AL1895" s="127"/>
      <c r="AM1895" s="127"/>
      <c r="AN1895" s="127"/>
      <c r="AO1895" s="127"/>
      <c r="AP1895" s="127"/>
      <c r="AR1895" s="113"/>
      <c r="AS1895" s="113"/>
      <c r="AT1895" s="113"/>
    </row>
    <row r="1896" spans="1:46" s="114" customFormat="1" x14ac:dyDescent="0.2">
      <c r="A1896" s="113"/>
      <c r="B1896" s="120"/>
      <c r="C1896" s="120"/>
      <c r="D1896" s="120"/>
      <c r="E1896" s="120"/>
      <c r="F1896" s="120"/>
      <c r="G1896" s="120"/>
      <c r="H1896" s="120"/>
      <c r="I1896" s="120"/>
      <c r="J1896" s="120"/>
      <c r="K1896" s="120"/>
      <c r="L1896" s="120"/>
      <c r="M1896" s="120"/>
      <c r="N1896" s="120"/>
      <c r="O1896" s="120"/>
      <c r="P1896" s="120"/>
      <c r="Q1896" s="120"/>
      <c r="R1896" s="120"/>
      <c r="S1896" s="120"/>
      <c r="T1896" s="120"/>
      <c r="U1896" s="120"/>
      <c r="V1896" s="120"/>
      <c r="W1896" s="120"/>
      <c r="X1896" s="120"/>
      <c r="Y1896" s="127"/>
      <c r="Z1896" s="127"/>
      <c r="AA1896" s="127"/>
      <c r="AB1896" s="127"/>
      <c r="AC1896" s="127"/>
      <c r="AD1896" s="127"/>
      <c r="AE1896" s="127"/>
      <c r="AF1896" s="127"/>
      <c r="AG1896" s="127"/>
      <c r="AH1896" s="127"/>
      <c r="AI1896" s="127"/>
      <c r="AJ1896" s="127"/>
      <c r="AK1896" s="127"/>
      <c r="AL1896" s="127"/>
      <c r="AM1896" s="127"/>
      <c r="AN1896" s="127"/>
      <c r="AO1896" s="127"/>
      <c r="AP1896" s="127"/>
      <c r="AR1896" s="113"/>
      <c r="AS1896" s="113"/>
      <c r="AT1896" s="113"/>
    </row>
    <row r="1897" spans="1:46" s="114" customFormat="1" x14ac:dyDescent="0.2">
      <c r="A1897" s="113"/>
      <c r="B1897" s="120"/>
      <c r="C1897" s="120"/>
      <c r="D1897" s="120"/>
      <c r="E1897" s="120"/>
      <c r="F1897" s="120"/>
      <c r="G1897" s="120"/>
      <c r="H1897" s="120"/>
      <c r="I1897" s="120"/>
      <c r="J1897" s="120"/>
      <c r="K1897" s="120"/>
      <c r="L1897" s="120"/>
      <c r="M1897" s="120"/>
      <c r="N1897" s="120"/>
      <c r="O1897" s="120"/>
      <c r="P1897" s="120"/>
      <c r="Q1897" s="120"/>
      <c r="R1897" s="120"/>
      <c r="S1897" s="120"/>
      <c r="T1897" s="120"/>
      <c r="U1897" s="120"/>
      <c r="V1897" s="120"/>
      <c r="W1897" s="120"/>
      <c r="X1897" s="120"/>
      <c r="Y1897" s="127"/>
      <c r="Z1897" s="127"/>
      <c r="AA1897" s="127"/>
      <c r="AB1897" s="127"/>
      <c r="AC1897" s="127"/>
      <c r="AD1897" s="127"/>
      <c r="AE1897" s="127"/>
      <c r="AF1897" s="127"/>
      <c r="AG1897" s="127"/>
      <c r="AH1897" s="127"/>
      <c r="AI1897" s="127"/>
      <c r="AJ1897" s="127"/>
      <c r="AK1897" s="127"/>
      <c r="AL1897" s="127"/>
      <c r="AM1897" s="127"/>
      <c r="AN1897" s="127"/>
      <c r="AO1897" s="127"/>
      <c r="AP1897" s="127"/>
      <c r="AR1897" s="113"/>
      <c r="AS1897" s="113"/>
      <c r="AT1897" s="113"/>
    </row>
    <row r="1898" spans="1:46" s="114" customFormat="1" x14ac:dyDescent="0.2">
      <c r="A1898" s="113"/>
      <c r="B1898" s="120"/>
      <c r="C1898" s="120"/>
      <c r="D1898" s="120"/>
      <c r="E1898" s="120"/>
      <c r="F1898" s="120"/>
      <c r="G1898" s="120"/>
      <c r="H1898" s="120"/>
      <c r="I1898" s="120"/>
      <c r="J1898" s="120"/>
      <c r="K1898" s="120"/>
      <c r="L1898" s="120"/>
      <c r="M1898" s="120"/>
      <c r="N1898" s="120"/>
      <c r="O1898" s="120"/>
      <c r="P1898" s="120"/>
      <c r="Q1898" s="120"/>
      <c r="R1898" s="120"/>
      <c r="S1898" s="120"/>
      <c r="T1898" s="120"/>
      <c r="U1898" s="120"/>
      <c r="V1898" s="120"/>
      <c r="W1898" s="120"/>
      <c r="X1898" s="120"/>
      <c r="Y1898" s="127"/>
      <c r="Z1898" s="127"/>
      <c r="AA1898" s="127"/>
      <c r="AB1898" s="127"/>
      <c r="AC1898" s="127"/>
      <c r="AD1898" s="127"/>
      <c r="AE1898" s="127"/>
      <c r="AF1898" s="127"/>
      <c r="AG1898" s="127"/>
      <c r="AH1898" s="127"/>
      <c r="AI1898" s="127"/>
      <c r="AJ1898" s="127"/>
      <c r="AK1898" s="127"/>
      <c r="AL1898" s="127"/>
      <c r="AM1898" s="127"/>
      <c r="AN1898" s="127"/>
      <c r="AO1898" s="127"/>
      <c r="AP1898" s="127"/>
      <c r="AR1898" s="113"/>
      <c r="AS1898" s="113"/>
      <c r="AT1898" s="113"/>
    </row>
    <row r="1899" spans="1:46" s="114" customFormat="1" x14ac:dyDescent="0.2">
      <c r="A1899" s="113"/>
      <c r="B1899" s="120"/>
      <c r="C1899" s="120"/>
      <c r="D1899" s="120"/>
      <c r="E1899" s="120"/>
      <c r="F1899" s="120"/>
      <c r="G1899" s="120"/>
      <c r="H1899" s="120"/>
      <c r="I1899" s="120"/>
      <c r="J1899" s="120"/>
      <c r="K1899" s="120"/>
      <c r="L1899" s="120"/>
      <c r="M1899" s="120"/>
      <c r="N1899" s="120"/>
      <c r="O1899" s="120"/>
      <c r="P1899" s="120"/>
      <c r="Q1899" s="120"/>
      <c r="R1899" s="120"/>
      <c r="S1899" s="120"/>
      <c r="T1899" s="120"/>
      <c r="U1899" s="120"/>
      <c r="V1899" s="120"/>
      <c r="W1899" s="120"/>
      <c r="X1899" s="120"/>
      <c r="Y1899" s="127"/>
      <c r="Z1899" s="127"/>
      <c r="AA1899" s="127"/>
      <c r="AB1899" s="127"/>
      <c r="AC1899" s="127"/>
      <c r="AD1899" s="127"/>
      <c r="AE1899" s="127"/>
      <c r="AF1899" s="127"/>
      <c r="AG1899" s="127"/>
      <c r="AH1899" s="127"/>
      <c r="AI1899" s="127"/>
      <c r="AJ1899" s="127"/>
      <c r="AK1899" s="127"/>
      <c r="AL1899" s="127"/>
      <c r="AM1899" s="127"/>
      <c r="AN1899" s="127"/>
      <c r="AO1899" s="127"/>
      <c r="AP1899" s="127"/>
      <c r="AR1899" s="113"/>
      <c r="AS1899" s="113"/>
      <c r="AT1899" s="113"/>
    </row>
    <row r="1900" spans="1:46" s="114" customFormat="1" x14ac:dyDescent="0.2">
      <c r="A1900" s="113"/>
      <c r="B1900" s="120"/>
      <c r="C1900" s="120"/>
      <c r="D1900" s="120"/>
      <c r="E1900" s="120"/>
      <c r="F1900" s="120"/>
      <c r="G1900" s="120"/>
      <c r="H1900" s="120"/>
      <c r="I1900" s="120"/>
      <c r="J1900" s="120"/>
      <c r="K1900" s="120"/>
      <c r="L1900" s="120"/>
      <c r="M1900" s="120"/>
      <c r="N1900" s="120"/>
      <c r="O1900" s="120"/>
      <c r="P1900" s="120"/>
      <c r="Q1900" s="120"/>
      <c r="R1900" s="120"/>
      <c r="S1900" s="120"/>
      <c r="T1900" s="120"/>
      <c r="U1900" s="120"/>
      <c r="V1900" s="120"/>
      <c r="W1900" s="120"/>
      <c r="X1900" s="120"/>
      <c r="Y1900" s="127"/>
      <c r="Z1900" s="127"/>
      <c r="AA1900" s="127"/>
      <c r="AB1900" s="127"/>
      <c r="AC1900" s="127"/>
      <c r="AD1900" s="127"/>
      <c r="AE1900" s="127"/>
      <c r="AF1900" s="127"/>
      <c r="AG1900" s="127"/>
      <c r="AH1900" s="127"/>
      <c r="AI1900" s="127"/>
      <c r="AJ1900" s="127"/>
      <c r="AK1900" s="127"/>
      <c r="AL1900" s="127"/>
      <c r="AM1900" s="127"/>
      <c r="AN1900" s="127"/>
      <c r="AO1900" s="127"/>
      <c r="AP1900" s="127"/>
      <c r="AR1900" s="113"/>
      <c r="AS1900" s="113"/>
      <c r="AT1900" s="113"/>
    </row>
    <row r="1901" spans="1:46" s="114" customFormat="1" x14ac:dyDescent="0.2">
      <c r="A1901" s="113"/>
      <c r="B1901" s="120"/>
      <c r="C1901" s="120"/>
      <c r="D1901" s="120"/>
      <c r="E1901" s="120"/>
      <c r="F1901" s="120"/>
      <c r="G1901" s="120"/>
      <c r="H1901" s="120"/>
      <c r="I1901" s="120"/>
      <c r="J1901" s="120"/>
      <c r="K1901" s="120"/>
      <c r="L1901" s="120"/>
      <c r="M1901" s="120"/>
      <c r="N1901" s="120"/>
      <c r="O1901" s="120"/>
      <c r="P1901" s="120"/>
      <c r="Q1901" s="120"/>
      <c r="R1901" s="120"/>
      <c r="S1901" s="120"/>
      <c r="T1901" s="120"/>
      <c r="U1901" s="120"/>
      <c r="V1901" s="120"/>
      <c r="W1901" s="120"/>
      <c r="X1901" s="120"/>
      <c r="Y1901" s="127"/>
      <c r="Z1901" s="127"/>
      <c r="AA1901" s="127"/>
      <c r="AB1901" s="127"/>
      <c r="AC1901" s="127"/>
      <c r="AD1901" s="127"/>
      <c r="AE1901" s="127"/>
      <c r="AF1901" s="127"/>
      <c r="AG1901" s="127"/>
      <c r="AH1901" s="127"/>
      <c r="AI1901" s="127"/>
      <c r="AJ1901" s="127"/>
      <c r="AK1901" s="127"/>
      <c r="AL1901" s="127"/>
      <c r="AM1901" s="127"/>
      <c r="AN1901" s="127"/>
      <c r="AO1901" s="127"/>
      <c r="AP1901" s="127"/>
      <c r="AR1901" s="113"/>
      <c r="AS1901" s="113"/>
      <c r="AT1901" s="113"/>
    </row>
    <row r="1902" spans="1:46" s="114" customFormat="1" x14ac:dyDescent="0.2">
      <c r="A1902" s="113"/>
      <c r="B1902" s="120"/>
      <c r="C1902" s="120"/>
      <c r="D1902" s="120"/>
      <c r="E1902" s="120"/>
      <c r="F1902" s="120"/>
      <c r="G1902" s="120"/>
      <c r="H1902" s="120"/>
      <c r="I1902" s="120"/>
      <c r="J1902" s="120"/>
      <c r="K1902" s="120"/>
      <c r="L1902" s="120"/>
      <c r="M1902" s="120"/>
      <c r="N1902" s="120"/>
      <c r="O1902" s="120"/>
      <c r="P1902" s="120"/>
      <c r="Q1902" s="120"/>
      <c r="R1902" s="120"/>
      <c r="S1902" s="120"/>
      <c r="T1902" s="120"/>
      <c r="U1902" s="120"/>
      <c r="V1902" s="120"/>
      <c r="W1902" s="120"/>
      <c r="X1902" s="120"/>
      <c r="Y1902" s="127"/>
      <c r="Z1902" s="127"/>
      <c r="AA1902" s="127"/>
      <c r="AB1902" s="127"/>
      <c r="AC1902" s="127"/>
      <c r="AD1902" s="127"/>
      <c r="AE1902" s="127"/>
      <c r="AF1902" s="127"/>
      <c r="AG1902" s="127"/>
      <c r="AH1902" s="127"/>
      <c r="AI1902" s="127"/>
      <c r="AJ1902" s="127"/>
      <c r="AK1902" s="127"/>
      <c r="AL1902" s="127"/>
      <c r="AM1902" s="127"/>
      <c r="AN1902" s="127"/>
      <c r="AO1902" s="127"/>
      <c r="AP1902" s="127"/>
      <c r="AR1902" s="113"/>
      <c r="AS1902" s="113"/>
      <c r="AT1902" s="113"/>
    </row>
    <row r="1903" spans="1:46" s="114" customFormat="1" x14ac:dyDescent="0.2">
      <c r="A1903" s="113"/>
      <c r="B1903" s="120"/>
      <c r="C1903" s="120"/>
      <c r="D1903" s="120"/>
      <c r="E1903" s="120"/>
      <c r="F1903" s="120"/>
      <c r="G1903" s="120"/>
      <c r="H1903" s="120"/>
      <c r="I1903" s="120"/>
      <c r="J1903" s="120"/>
      <c r="K1903" s="120"/>
      <c r="L1903" s="120"/>
      <c r="M1903" s="120"/>
      <c r="N1903" s="120"/>
      <c r="O1903" s="120"/>
      <c r="P1903" s="120"/>
      <c r="Q1903" s="120"/>
      <c r="R1903" s="120"/>
      <c r="S1903" s="120"/>
      <c r="T1903" s="120"/>
      <c r="U1903" s="120"/>
      <c r="V1903" s="120"/>
      <c r="W1903" s="120"/>
      <c r="X1903" s="120"/>
      <c r="Y1903" s="127"/>
      <c r="Z1903" s="127"/>
      <c r="AA1903" s="127"/>
      <c r="AB1903" s="127"/>
      <c r="AC1903" s="127"/>
      <c r="AD1903" s="127"/>
      <c r="AE1903" s="127"/>
      <c r="AF1903" s="127"/>
      <c r="AG1903" s="127"/>
      <c r="AH1903" s="127"/>
      <c r="AI1903" s="127"/>
      <c r="AJ1903" s="127"/>
      <c r="AK1903" s="127"/>
      <c r="AL1903" s="127"/>
      <c r="AM1903" s="127"/>
      <c r="AN1903" s="127"/>
      <c r="AO1903" s="127"/>
      <c r="AP1903" s="127"/>
      <c r="AR1903" s="113"/>
      <c r="AS1903" s="113"/>
      <c r="AT1903" s="113"/>
    </row>
    <row r="1904" spans="1:46" s="114" customFormat="1" x14ac:dyDescent="0.2">
      <c r="A1904" s="113"/>
      <c r="B1904" s="120"/>
      <c r="C1904" s="120"/>
      <c r="D1904" s="120"/>
      <c r="E1904" s="120"/>
      <c r="F1904" s="120"/>
      <c r="G1904" s="120"/>
      <c r="H1904" s="120"/>
      <c r="I1904" s="120"/>
      <c r="J1904" s="120"/>
      <c r="K1904" s="120"/>
      <c r="L1904" s="120"/>
      <c r="M1904" s="120"/>
      <c r="N1904" s="120"/>
      <c r="O1904" s="120"/>
      <c r="P1904" s="120"/>
      <c r="Q1904" s="120"/>
      <c r="R1904" s="120"/>
      <c r="S1904" s="120"/>
      <c r="T1904" s="120"/>
      <c r="U1904" s="120"/>
      <c r="V1904" s="120"/>
      <c r="W1904" s="120"/>
      <c r="X1904" s="120"/>
      <c r="Y1904" s="127"/>
      <c r="Z1904" s="127"/>
      <c r="AA1904" s="127"/>
      <c r="AB1904" s="127"/>
      <c r="AC1904" s="127"/>
      <c r="AD1904" s="127"/>
      <c r="AE1904" s="127"/>
      <c r="AF1904" s="127"/>
      <c r="AG1904" s="127"/>
      <c r="AH1904" s="127"/>
      <c r="AI1904" s="127"/>
      <c r="AJ1904" s="127"/>
      <c r="AK1904" s="127"/>
      <c r="AL1904" s="127"/>
      <c r="AM1904" s="127"/>
      <c r="AN1904" s="127"/>
      <c r="AO1904" s="127"/>
      <c r="AP1904" s="127"/>
      <c r="AR1904" s="113"/>
      <c r="AS1904" s="113"/>
      <c r="AT1904" s="113"/>
    </row>
    <row r="1905" spans="1:46" s="114" customFormat="1" x14ac:dyDescent="0.2">
      <c r="A1905" s="113"/>
      <c r="B1905" s="120"/>
      <c r="C1905" s="120"/>
      <c r="D1905" s="120"/>
      <c r="E1905" s="120"/>
      <c r="F1905" s="120"/>
      <c r="G1905" s="120"/>
      <c r="H1905" s="120"/>
      <c r="I1905" s="120"/>
      <c r="J1905" s="120"/>
      <c r="K1905" s="120"/>
      <c r="L1905" s="120"/>
      <c r="M1905" s="120"/>
      <c r="N1905" s="120"/>
      <c r="O1905" s="120"/>
      <c r="P1905" s="120"/>
      <c r="Q1905" s="120"/>
      <c r="R1905" s="120"/>
      <c r="S1905" s="120"/>
      <c r="T1905" s="120"/>
      <c r="U1905" s="120"/>
      <c r="V1905" s="120"/>
      <c r="W1905" s="120"/>
      <c r="X1905" s="120"/>
      <c r="Y1905" s="127"/>
      <c r="Z1905" s="127"/>
      <c r="AA1905" s="127"/>
      <c r="AB1905" s="127"/>
      <c r="AC1905" s="127"/>
      <c r="AD1905" s="127"/>
      <c r="AE1905" s="127"/>
      <c r="AF1905" s="127"/>
      <c r="AG1905" s="127"/>
      <c r="AH1905" s="127"/>
      <c r="AI1905" s="127"/>
      <c r="AJ1905" s="127"/>
      <c r="AK1905" s="127"/>
      <c r="AL1905" s="127"/>
      <c r="AM1905" s="127"/>
      <c r="AN1905" s="127"/>
      <c r="AO1905" s="127"/>
      <c r="AP1905" s="127"/>
      <c r="AR1905" s="113"/>
      <c r="AS1905" s="113"/>
      <c r="AT1905" s="113"/>
    </row>
    <row r="1906" spans="1:46" s="114" customFormat="1" x14ac:dyDescent="0.2">
      <c r="A1906" s="113"/>
      <c r="B1906" s="120"/>
      <c r="C1906" s="120"/>
      <c r="D1906" s="120"/>
      <c r="E1906" s="120"/>
      <c r="F1906" s="120"/>
      <c r="G1906" s="120"/>
      <c r="H1906" s="120"/>
      <c r="I1906" s="120"/>
      <c r="J1906" s="120"/>
      <c r="K1906" s="120"/>
      <c r="L1906" s="120"/>
      <c r="M1906" s="120"/>
      <c r="N1906" s="120"/>
      <c r="O1906" s="120"/>
      <c r="P1906" s="120"/>
      <c r="Q1906" s="120"/>
      <c r="R1906" s="120"/>
      <c r="S1906" s="120"/>
      <c r="T1906" s="120"/>
      <c r="U1906" s="120"/>
      <c r="V1906" s="120"/>
      <c r="W1906" s="120"/>
      <c r="X1906" s="120"/>
      <c r="Y1906" s="127"/>
      <c r="Z1906" s="127"/>
      <c r="AA1906" s="127"/>
      <c r="AB1906" s="127"/>
      <c r="AC1906" s="127"/>
      <c r="AD1906" s="127"/>
      <c r="AE1906" s="127"/>
      <c r="AF1906" s="127"/>
      <c r="AG1906" s="127"/>
      <c r="AH1906" s="127"/>
      <c r="AI1906" s="127"/>
      <c r="AJ1906" s="127"/>
      <c r="AK1906" s="127"/>
      <c r="AL1906" s="127"/>
      <c r="AM1906" s="127"/>
      <c r="AN1906" s="127"/>
      <c r="AO1906" s="127"/>
      <c r="AP1906" s="127"/>
      <c r="AR1906" s="113"/>
      <c r="AS1906" s="113"/>
      <c r="AT1906" s="113"/>
    </row>
    <row r="1907" spans="1:46" s="114" customFormat="1" x14ac:dyDescent="0.2">
      <c r="A1907" s="113"/>
      <c r="B1907" s="120"/>
      <c r="C1907" s="120"/>
      <c r="D1907" s="120"/>
      <c r="E1907" s="120"/>
      <c r="F1907" s="120"/>
      <c r="G1907" s="120"/>
      <c r="H1907" s="120"/>
      <c r="I1907" s="120"/>
      <c r="J1907" s="120"/>
      <c r="K1907" s="120"/>
      <c r="L1907" s="120"/>
      <c r="M1907" s="120"/>
      <c r="N1907" s="120"/>
      <c r="O1907" s="120"/>
      <c r="P1907" s="120"/>
      <c r="Q1907" s="120"/>
      <c r="R1907" s="120"/>
      <c r="S1907" s="120"/>
      <c r="T1907" s="120"/>
      <c r="U1907" s="120"/>
      <c r="V1907" s="120"/>
      <c r="W1907" s="120"/>
      <c r="X1907" s="120"/>
      <c r="Y1907" s="127"/>
      <c r="Z1907" s="127"/>
      <c r="AA1907" s="127"/>
      <c r="AB1907" s="127"/>
      <c r="AC1907" s="127"/>
      <c r="AD1907" s="127"/>
      <c r="AE1907" s="127"/>
      <c r="AF1907" s="127"/>
      <c r="AG1907" s="127"/>
      <c r="AH1907" s="127"/>
      <c r="AI1907" s="127"/>
      <c r="AJ1907" s="127"/>
      <c r="AK1907" s="127"/>
      <c r="AL1907" s="127"/>
      <c r="AM1907" s="127"/>
      <c r="AN1907" s="127"/>
      <c r="AO1907" s="127"/>
      <c r="AP1907" s="127"/>
      <c r="AR1907" s="113"/>
      <c r="AS1907" s="113"/>
      <c r="AT1907" s="113"/>
    </row>
    <row r="1908" spans="1:46" s="114" customFormat="1" x14ac:dyDescent="0.2">
      <c r="A1908" s="113"/>
      <c r="B1908" s="120"/>
      <c r="C1908" s="120"/>
      <c r="D1908" s="120"/>
      <c r="E1908" s="120"/>
      <c r="F1908" s="120"/>
      <c r="G1908" s="120"/>
      <c r="H1908" s="120"/>
      <c r="I1908" s="120"/>
      <c r="J1908" s="120"/>
      <c r="K1908" s="120"/>
      <c r="L1908" s="120"/>
      <c r="M1908" s="120"/>
      <c r="N1908" s="120"/>
      <c r="O1908" s="120"/>
      <c r="P1908" s="120"/>
      <c r="Q1908" s="120"/>
      <c r="R1908" s="120"/>
      <c r="S1908" s="120"/>
      <c r="T1908" s="120"/>
      <c r="U1908" s="120"/>
      <c r="V1908" s="120"/>
      <c r="W1908" s="120"/>
      <c r="X1908" s="120"/>
      <c r="Y1908" s="127"/>
      <c r="Z1908" s="127"/>
      <c r="AA1908" s="127"/>
      <c r="AB1908" s="127"/>
      <c r="AC1908" s="127"/>
      <c r="AD1908" s="127"/>
      <c r="AE1908" s="127"/>
      <c r="AF1908" s="127"/>
      <c r="AG1908" s="127"/>
      <c r="AH1908" s="127"/>
      <c r="AI1908" s="127"/>
      <c r="AJ1908" s="127"/>
      <c r="AK1908" s="127"/>
      <c r="AL1908" s="127"/>
      <c r="AM1908" s="127"/>
      <c r="AN1908" s="127"/>
      <c r="AO1908" s="127"/>
      <c r="AP1908" s="127"/>
      <c r="AR1908" s="113"/>
      <c r="AS1908" s="113"/>
      <c r="AT1908" s="113"/>
    </row>
    <row r="1909" spans="1:46" s="114" customFormat="1" x14ac:dyDescent="0.2">
      <c r="A1909" s="113"/>
      <c r="B1909" s="120"/>
      <c r="C1909" s="120"/>
      <c r="D1909" s="120"/>
      <c r="E1909" s="120"/>
      <c r="F1909" s="120"/>
      <c r="G1909" s="120"/>
      <c r="H1909" s="120"/>
      <c r="I1909" s="120"/>
      <c r="J1909" s="120"/>
      <c r="K1909" s="120"/>
      <c r="L1909" s="120"/>
      <c r="M1909" s="120"/>
      <c r="N1909" s="120"/>
      <c r="O1909" s="120"/>
      <c r="P1909" s="120"/>
      <c r="Q1909" s="120"/>
      <c r="R1909" s="120"/>
      <c r="S1909" s="120"/>
      <c r="T1909" s="120"/>
      <c r="U1909" s="120"/>
      <c r="V1909" s="120"/>
      <c r="W1909" s="120"/>
      <c r="X1909" s="120"/>
      <c r="Y1909" s="127"/>
      <c r="Z1909" s="127"/>
      <c r="AA1909" s="127"/>
      <c r="AB1909" s="127"/>
      <c r="AC1909" s="127"/>
      <c r="AD1909" s="127"/>
      <c r="AE1909" s="127"/>
      <c r="AF1909" s="127"/>
      <c r="AG1909" s="127"/>
      <c r="AH1909" s="127"/>
      <c r="AI1909" s="127"/>
      <c r="AJ1909" s="127"/>
      <c r="AK1909" s="127"/>
      <c r="AL1909" s="127"/>
      <c r="AM1909" s="127"/>
      <c r="AN1909" s="127"/>
      <c r="AO1909" s="127"/>
      <c r="AP1909" s="127"/>
      <c r="AR1909" s="113"/>
      <c r="AS1909" s="113"/>
      <c r="AT1909" s="113"/>
    </row>
    <row r="1910" spans="1:46" s="114" customFormat="1" x14ac:dyDescent="0.2">
      <c r="A1910" s="113"/>
      <c r="B1910" s="120"/>
      <c r="C1910" s="120"/>
      <c r="D1910" s="120"/>
      <c r="E1910" s="120"/>
      <c r="F1910" s="120"/>
      <c r="G1910" s="120"/>
      <c r="H1910" s="120"/>
      <c r="I1910" s="120"/>
      <c r="J1910" s="120"/>
      <c r="K1910" s="120"/>
      <c r="L1910" s="120"/>
      <c r="M1910" s="120"/>
      <c r="N1910" s="120"/>
      <c r="O1910" s="120"/>
      <c r="P1910" s="120"/>
      <c r="Q1910" s="120"/>
      <c r="R1910" s="120"/>
      <c r="S1910" s="120"/>
      <c r="T1910" s="120"/>
      <c r="U1910" s="120"/>
      <c r="V1910" s="120"/>
      <c r="W1910" s="120"/>
      <c r="X1910" s="120"/>
      <c r="Y1910" s="127"/>
      <c r="Z1910" s="127"/>
      <c r="AA1910" s="127"/>
      <c r="AB1910" s="127"/>
      <c r="AC1910" s="127"/>
      <c r="AD1910" s="127"/>
      <c r="AE1910" s="127"/>
      <c r="AF1910" s="127"/>
      <c r="AG1910" s="127"/>
      <c r="AH1910" s="127"/>
      <c r="AI1910" s="127"/>
      <c r="AJ1910" s="127"/>
      <c r="AK1910" s="127"/>
      <c r="AL1910" s="127"/>
      <c r="AM1910" s="127"/>
      <c r="AN1910" s="127"/>
      <c r="AO1910" s="127"/>
      <c r="AP1910" s="127"/>
      <c r="AR1910" s="113"/>
      <c r="AS1910" s="113"/>
      <c r="AT1910" s="113"/>
    </row>
    <row r="1911" spans="1:46" s="114" customFormat="1" x14ac:dyDescent="0.2">
      <c r="A1911" s="113"/>
      <c r="B1911" s="120"/>
      <c r="C1911" s="120"/>
      <c r="D1911" s="120"/>
      <c r="E1911" s="120"/>
      <c r="F1911" s="120"/>
      <c r="G1911" s="120"/>
      <c r="H1911" s="120"/>
      <c r="I1911" s="120"/>
      <c r="J1911" s="120"/>
      <c r="K1911" s="120"/>
      <c r="L1911" s="120"/>
      <c r="M1911" s="120"/>
      <c r="N1911" s="120"/>
      <c r="O1911" s="120"/>
      <c r="P1911" s="120"/>
      <c r="Q1911" s="120"/>
      <c r="R1911" s="120"/>
      <c r="S1911" s="120"/>
      <c r="T1911" s="120"/>
      <c r="U1911" s="120"/>
      <c r="V1911" s="120"/>
      <c r="W1911" s="120"/>
      <c r="X1911" s="120"/>
      <c r="Y1911" s="127"/>
      <c r="Z1911" s="127"/>
      <c r="AA1911" s="127"/>
      <c r="AB1911" s="127"/>
      <c r="AC1911" s="127"/>
      <c r="AD1911" s="127"/>
      <c r="AE1911" s="127"/>
      <c r="AF1911" s="127"/>
      <c r="AG1911" s="127"/>
      <c r="AH1911" s="127"/>
      <c r="AI1911" s="127"/>
      <c r="AJ1911" s="127"/>
      <c r="AK1911" s="127"/>
      <c r="AL1911" s="127"/>
      <c r="AM1911" s="127"/>
      <c r="AN1911" s="127"/>
      <c r="AO1911" s="127"/>
      <c r="AP1911" s="127"/>
      <c r="AR1911" s="113"/>
      <c r="AS1911" s="113"/>
      <c r="AT1911" s="113"/>
    </row>
    <row r="1912" spans="1:46" s="114" customFormat="1" x14ac:dyDescent="0.2">
      <c r="A1912" s="113"/>
      <c r="B1912" s="120"/>
      <c r="C1912" s="120"/>
      <c r="D1912" s="120"/>
      <c r="E1912" s="120"/>
      <c r="F1912" s="120"/>
      <c r="G1912" s="120"/>
      <c r="H1912" s="120"/>
      <c r="I1912" s="120"/>
      <c r="J1912" s="120"/>
      <c r="K1912" s="120"/>
      <c r="L1912" s="120"/>
      <c r="M1912" s="120"/>
      <c r="N1912" s="120"/>
      <c r="O1912" s="120"/>
      <c r="P1912" s="120"/>
      <c r="Q1912" s="120"/>
      <c r="R1912" s="120"/>
      <c r="S1912" s="120"/>
      <c r="T1912" s="120"/>
      <c r="U1912" s="120"/>
      <c r="V1912" s="120"/>
      <c r="W1912" s="120"/>
      <c r="X1912" s="120"/>
      <c r="Y1912" s="127"/>
      <c r="Z1912" s="127"/>
      <c r="AA1912" s="127"/>
      <c r="AB1912" s="127"/>
      <c r="AC1912" s="127"/>
      <c r="AD1912" s="127"/>
      <c r="AE1912" s="127"/>
      <c r="AF1912" s="127"/>
      <c r="AG1912" s="127"/>
      <c r="AH1912" s="127"/>
      <c r="AI1912" s="127"/>
      <c r="AJ1912" s="127"/>
      <c r="AK1912" s="127"/>
      <c r="AL1912" s="127"/>
      <c r="AM1912" s="127"/>
      <c r="AN1912" s="127"/>
      <c r="AO1912" s="127"/>
      <c r="AP1912" s="127"/>
      <c r="AR1912" s="113"/>
      <c r="AS1912" s="113"/>
      <c r="AT1912" s="113"/>
    </row>
    <row r="1913" spans="1:46" s="114" customFormat="1" x14ac:dyDescent="0.2">
      <c r="A1913" s="113"/>
      <c r="B1913" s="120"/>
      <c r="C1913" s="120"/>
      <c r="D1913" s="120"/>
      <c r="E1913" s="120"/>
      <c r="F1913" s="120"/>
      <c r="G1913" s="120"/>
      <c r="H1913" s="120"/>
      <c r="I1913" s="120"/>
      <c r="J1913" s="120"/>
      <c r="K1913" s="120"/>
      <c r="L1913" s="120"/>
      <c r="M1913" s="120"/>
      <c r="N1913" s="120"/>
      <c r="O1913" s="120"/>
      <c r="P1913" s="120"/>
      <c r="Q1913" s="120"/>
      <c r="R1913" s="120"/>
      <c r="S1913" s="120"/>
      <c r="T1913" s="120"/>
      <c r="U1913" s="120"/>
      <c r="V1913" s="120"/>
      <c r="W1913" s="120"/>
      <c r="X1913" s="120"/>
      <c r="Y1913" s="127"/>
      <c r="Z1913" s="127"/>
      <c r="AA1913" s="127"/>
      <c r="AB1913" s="127"/>
      <c r="AC1913" s="127"/>
      <c r="AD1913" s="127"/>
      <c r="AE1913" s="127"/>
      <c r="AF1913" s="127"/>
      <c r="AG1913" s="127"/>
      <c r="AH1913" s="127"/>
      <c r="AI1913" s="127"/>
      <c r="AJ1913" s="127"/>
      <c r="AK1913" s="127"/>
      <c r="AL1913" s="127"/>
      <c r="AM1913" s="127"/>
      <c r="AN1913" s="127"/>
      <c r="AO1913" s="127"/>
      <c r="AP1913" s="127"/>
      <c r="AR1913" s="113"/>
      <c r="AS1913" s="113"/>
      <c r="AT1913" s="113"/>
    </row>
    <row r="1914" spans="1:46" s="114" customFormat="1" x14ac:dyDescent="0.2">
      <c r="A1914" s="113"/>
      <c r="B1914" s="120"/>
      <c r="C1914" s="120"/>
      <c r="D1914" s="120"/>
      <c r="E1914" s="120"/>
      <c r="F1914" s="120"/>
      <c r="G1914" s="120"/>
      <c r="H1914" s="120"/>
      <c r="I1914" s="120"/>
      <c r="J1914" s="120"/>
      <c r="K1914" s="120"/>
      <c r="L1914" s="120"/>
      <c r="M1914" s="120"/>
      <c r="N1914" s="120"/>
      <c r="O1914" s="120"/>
      <c r="P1914" s="120"/>
      <c r="Q1914" s="120"/>
      <c r="R1914" s="120"/>
      <c r="S1914" s="120"/>
      <c r="T1914" s="120"/>
      <c r="U1914" s="120"/>
      <c r="V1914" s="120"/>
      <c r="W1914" s="120"/>
      <c r="X1914" s="120"/>
      <c r="Y1914" s="127"/>
      <c r="Z1914" s="127"/>
      <c r="AA1914" s="127"/>
      <c r="AB1914" s="127"/>
      <c r="AC1914" s="127"/>
      <c r="AD1914" s="127"/>
      <c r="AE1914" s="127"/>
      <c r="AF1914" s="127"/>
      <c r="AG1914" s="127"/>
      <c r="AH1914" s="127"/>
      <c r="AI1914" s="127"/>
      <c r="AJ1914" s="127"/>
      <c r="AK1914" s="127"/>
      <c r="AL1914" s="127"/>
      <c r="AM1914" s="127"/>
      <c r="AN1914" s="127"/>
      <c r="AO1914" s="127"/>
      <c r="AP1914" s="127"/>
      <c r="AR1914" s="113"/>
      <c r="AS1914" s="113"/>
      <c r="AT1914" s="113"/>
    </row>
    <row r="1915" spans="1:46" s="114" customFormat="1" x14ac:dyDescent="0.2">
      <c r="A1915" s="113"/>
      <c r="B1915" s="120"/>
      <c r="C1915" s="120"/>
      <c r="D1915" s="120"/>
      <c r="E1915" s="120"/>
      <c r="F1915" s="120"/>
      <c r="G1915" s="120"/>
      <c r="H1915" s="120"/>
      <c r="I1915" s="120"/>
      <c r="J1915" s="120"/>
      <c r="K1915" s="120"/>
      <c r="L1915" s="120"/>
      <c r="M1915" s="120"/>
      <c r="N1915" s="120"/>
      <c r="O1915" s="120"/>
      <c r="P1915" s="120"/>
      <c r="Q1915" s="120"/>
      <c r="R1915" s="120"/>
      <c r="S1915" s="120"/>
      <c r="T1915" s="120"/>
      <c r="U1915" s="120"/>
      <c r="V1915" s="120"/>
      <c r="W1915" s="120"/>
      <c r="X1915" s="120"/>
      <c r="Y1915" s="127"/>
      <c r="Z1915" s="127"/>
      <c r="AA1915" s="127"/>
      <c r="AB1915" s="127"/>
      <c r="AC1915" s="127"/>
      <c r="AD1915" s="127"/>
      <c r="AE1915" s="127"/>
      <c r="AF1915" s="127"/>
      <c r="AG1915" s="127"/>
      <c r="AH1915" s="127"/>
      <c r="AI1915" s="127"/>
      <c r="AJ1915" s="127"/>
      <c r="AK1915" s="127"/>
      <c r="AL1915" s="127"/>
      <c r="AM1915" s="127"/>
      <c r="AN1915" s="127"/>
      <c r="AO1915" s="127"/>
      <c r="AP1915" s="127"/>
      <c r="AR1915" s="113"/>
      <c r="AS1915" s="113"/>
      <c r="AT1915" s="113"/>
    </row>
    <row r="1916" spans="1:46" s="114" customFormat="1" x14ac:dyDescent="0.2">
      <c r="A1916" s="113"/>
      <c r="B1916" s="120"/>
      <c r="C1916" s="120"/>
      <c r="D1916" s="120"/>
      <c r="E1916" s="120"/>
      <c r="F1916" s="120"/>
      <c r="G1916" s="120"/>
      <c r="H1916" s="120"/>
      <c r="I1916" s="120"/>
      <c r="J1916" s="120"/>
      <c r="K1916" s="120"/>
      <c r="L1916" s="120"/>
      <c r="M1916" s="120"/>
      <c r="N1916" s="120"/>
      <c r="O1916" s="120"/>
      <c r="P1916" s="120"/>
      <c r="Q1916" s="120"/>
      <c r="R1916" s="120"/>
      <c r="S1916" s="120"/>
      <c r="T1916" s="120"/>
      <c r="U1916" s="120"/>
      <c r="V1916" s="120"/>
      <c r="W1916" s="120"/>
      <c r="X1916" s="120"/>
      <c r="Y1916" s="127"/>
      <c r="Z1916" s="127"/>
      <c r="AA1916" s="127"/>
      <c r="AB1916" s="127"/>
      <c r="AC1916" s="127"/>
      <c r="AD1916" s="127"/>
      <c r="AE1916" s="127"/>
      <c r="AF1916" s="127"/>
      <c r="AG1916" s="127"/>
      <c r="AH1916" s="127"/>
      <c r="AI1916" s="127"/>
      <c r="AJ1916" s="127"/>
      <c r="AK1916" s="127"/>
      <c r="AL1916" s="127"/>
      <c r="AM1916" s="127"/>
      <c r="AN1916" s="127"/>
      <c r="AO1916" s="127"/>
      <c r="AP1916" s="127"/>
      <c r="AR1916" s="113"/>
      <c r="AS1916" s="113"/>
      <c r="AT1916" s="113"/>
    </row>
    <row r="1917" spans="1:46" s="114" customFormat="1" x14ac:dyDescent="0.2">
      <c r="A1917" s="113"/>
      <c r="B1917" s="120"/>
      <c r="C1917" s="120"/>
      <c r="D1917" s="120"/>
      <c r="E1917" s="120"/>
      <c r="F1917" s="120"/>
      <c r="G1917" s="120"/>
      <c r="H1917" s="120"/>
      <c r="I1917" s="120"/>
      <c r="J1917" s="120"/>
      <c r="K1917" s="120"/>
      <c r="L1917" s="120"/>
      <c r="M1917" s="120"/>
      <c r="N1917" s="120"/>
      <c r="O1917" s="120"/>
      <c r="P1917" s="120"/>
      <c r="Q1917" s="120"/>
      <c r="R1917" s="120"/>
      <c r="S1917" s="120"/>
      <c r="T1917" s="120"/>
      <c r="U1917" s="120"/>
      <c r="V1917" s="120"/>
      <c r="W1917" s="120"/>
      <c r="X1917" s="120"/>
      <c r="Y1917" s="127"/>
      <c r="Z1917" s="127"/>
      <c r="AA1917" s="127"/>
      <c r="AB1917" s="127"/>
      <c r="AC1917" s="127"/>
      <c r="AD1917" s="127"/>
      <c r="AE1917" s="127"/>
      <c r="AF1917" s="127"/>
      <c r="AG1917" s="127"/>
      <c r="AH1917" s="127"/>
      <c r="AI1917" s="127"/>
      <c r="AJ1917" s="127"/>
      <c r="AK1917" s="127"/>
      <c r="AL1917" s="127"/>
      <c r="AM1917" s="127"/>
      <c r="AN1917" s="127"/>
      <c r="AO1917" s="127"/>
      <c r="AP1917" s="127"/>
      <c r="AR1917" s="113"/>
      <c r="AS1917" s="113"/>
      <c r="AT1917" s="113"/>
    </row>
    <row r="1918" spans="1:46" s="114" customFormat="1" x14ac:dyDescent="0.2">
      <c r="A1918" s="113"/>
      <c r="B1918" s="120"/>
      <c r="C1918" s="120"/>
      <c r="D1918" s="120"/>
      <c r="E1918" s="120"/>
      <c r="F1918" s="120"/>
      <c r="G1918" s="120"/>
      <c r="H1918" s="120"/>
      <c r="I1918" s="120"/>
      <c r="J1918" s="120"/>
      <c r="K1918" s="120"/>
      <c r="L1918" s="120"/>
      <c r="M1918" s="120"/>
      <c r="N1918" s="120"/>
      <c r="O1918" s="120"/>
      <c r="P1918" s="120"/>
      <c r="Q1918" s="120"/>
      <c r="R1918" s="120"/>
      <c r="S1918" s="120"/>
      <c r="T1918" s="120"/>
      <c r="U1918" s="120"/>
      <c r="V1918" s="120"/>
      <c r="W1918" s="120"/>
      <c r="X1918" s="120"/>
      <c r="Y1918" s="127"/>
      <c r="Z1918" s="127"/>
      <c r="AA1918" s="127"/>
      <c r="AB1918" s="127"/>
      <c r="AC1918" s="127"/>
      <c r="AD1918" s="127"/>
      <c r="AE1918" s="127"/>
      <c r="AF1918" s="127"/>
      <c r="AG1918" s="127"/>
      <c r="AH1918" s="127"/>
      <c r="AI1918" s="127"/>
      <c r="AJ1918" s="127"/>
      <c r="AK1918" s="127"/>
      <c r="AL1918" s="127"/>
      <c r="AM1918" s="127"/>
      <c r="AN1918" s="127"/>
      <c r="AO1918" s="127"/>
      <c r="AP1918" s="127"/>
      <c r="AR1918" s="113"/>
      <c r="AS1918" s="113"/>
      <c r="AT1918" s="113"/>
    </row>
    <row r="1919" spans="1:46" s="114" customFormat="1" x14ac:dyDescent="0.2">
      <c r="A1919" s="113"/>
      <c r="B1919" s="120"/>
      <c r="C1919" s="120"/>
      <c r="D1919" s="120"/>
      <c r="E1919" s="120"/>
      <c r="F1919" s="120"/>
      <c r="G1919" s="120"/>
      <c r="H1919" s="120"/>
      <c r="I1919" s="120"/>
      <c r="J1919" s="120"/>
      <c r="K1919" s="120"/>
      <c r="L1919" s="120"/>
      <c r="M1919" s="120"/>
      <c r="N1919" s="120"/>
      <c r="O1919" s="120"/>
      <c r="P1919" s="120"/>
      <c r="Q1919" s="120"/>
      <c r="R1919" s="120"/>
      <c r="S1919" s="120"/>
      <c r="T1919" s="120"/>
      <c r="U1919" s="120"/>
      <c r="V1919" s="120"/>
      <c r="W1919" s="120"/>
      <c r="X1919" s="120"/>
      <c r="Y1919" s="127"/>
      <c r="Z1919" s="127"/>
      <c r="AA1919" s="127"/>
      <c r="AB1919" s="127"/>
      <c r="AC1919" s="127"/>
      <c r="AD1919" s="127"/>
      <c r="AE1919" s="127"/>
      <c r="AF1919" s="127"/>
      <c r="AG1919" s="127"/>
      <c r="AH1919" s="127"/>
      <c r="AI1919" s="127"/>
      <c r="AJ1919" s="127"/>
      <c r="AK1919" s="127"/>
      <c r="AL1919" s="127"/>
      <c r="AM1919" s="127"/>
      <c r="AN1919" s="127"/>
      <c r="AO1919" s="127"/>
      <c r="AP1919" s="127"/>
      <c r="AR1919" s="113"/>
      <c r="AS1919" s="113"/>
      <c r="AT1919" s="113"/>
    </row>
    <row r="1920" spans="1:46" s="114" customFormat="1" x14ac:dyDescent="0.2">
      <c r="A1920" s="113"/>
      <c r="B1920" s="120"/>
      <c r="C1920" s="120"/>
      <c r="D1920" s="120"/>
      <c r="E1920" s="120"/>
      <c r="F1920" s="120"/>
      <c r="G1920" s="120"/>
      <c r="H1920" s="120"/>
      <c r="I1920" s="120"/>
      <c r="J1920" s="120"/>
      <c r="K1920" s="120"/>
      <c r="L1920" s="120"/>
      <c r="M1920" s="120"/>
      <c r="N1920" s="120"/>
      <c r="O1920" s="120"/>
      <c r="P1920" s="120"/>
      <c r="Q1920" s="120"/>
      <c r="R1920" s="120"/>
      <c r="S1920" s="120"/>
      <c r="T1920" s="120"/>
      <c r="U1920" s="120"/>
      <c r="V1920" s="120"/>
      <c r="W1920" s="120"/>
      <c r="X1920" s="120"/>
      <c r="Y1920" s="127"/>
      <c r="Z1920" s="127"/>
      <c r="AA1920" s="127"/>
      <c r="AB1920" s="127"/>
      <c r="AC1920" s="127"/>
      <c r="AD1920" s="127"/>
      <c r="AE1920" s="127"/>
      <c r="AF1920" s="127"/>
      <c r="AG1920" s="127"/>
      <c r="AH1920" s="127"/>
      <c r="AI1920" s="127"/>
      <c r="AJ1920" s="127"/>
      <c r="AK1920" s="127"/>
      <c r="AL1920" s="127"/>
      <c r="AM1920" s="127"/>
      <c r="AN1920" s="127"/>
      <c r="AO1920" s="127"/>
      <c r="AP1920" s="127"/>
      <c r="AR1920" s="113"/>
      <c r="AS1920" s="113"/>
      <c r="AT1920" s="113"/>
    </row>
    <row r="1921" spans="1:46" s="114" customFormat="1" x14ac:dyDescent="0.2">
      <c r="A1921" s="113"/>
      <c r="B1921" s="120"/>
      <c r="C1921" s="120"/>
      <c r="D1921" s="120"/>
      <c r="E1921" s="120"/>
      <c r="F1921" s="120"/>
      <c r="G1921" s="120"/>
      <c r="H1921" s="120"/>
      <c r="I1921" s="120"/>
      <c r="J1921" s="120"/>
      <c r="K1921" s="120"/>
      <c r="L1921" s="120"/>
      <c r="M1921" s="120"/>
      <c r="N1921" s="120"/>
      <c r="O1921" s="120"/>
      <c r="P1921" s="120"/>
      <c r="Q1921" s="120"/>
      <c r="R1921" s="120"/>
      <c r="S1921" s="120"/>
      <c r="T1921" s="120"/>
      <c r="U1921" s="120"/>
      <c r="V1921" s="120"/>
      <c r="W1921" s="120"/>
      <c r="X1921" s="120"/>
      <c r="Y1921" s="127"/>
      <c r="Z1921" s="127"/>
      <c r="AA1921" s="127"/>
      <c r="AB1921" s="127"/>
      <c r="AC1921" s="127"/>
      <c r="AD1921" s="127"/>
      <c r="AE1921" s="127"/>
      <c r="AF1921" s="127"/>
      <c r="AG1921" s="127"/>
      <c r="AH1921" s="127"/>
      <c r="AI1921" s="127"/>
      <c r="AJ1921" s="127"/>
      <c r="AK1921" s="127"/>
      <c r="AL1921" s="127"/>
      <c r="AM1921" s="127"/>
      <c r="AN1921" s="127"/>
      <c r="AO1921" s="127"/>
      <c r="AP1921" s="127"/>
      <c r="AR1921" s="113"/>
      <c r="AS1921" s="113"/>
      <c r="AT1921" s="113"/>
    </row>
    <row r="1922" spans="1:46" s="114" customFormat="1" x14ac:dyDescent="0.2">
      <c r="A1922" s="113"/>
      <c r="B1922" s="120"/>
      <c r="C1922" s="120"/>
      <c r="D1922" s="120"/>
      <c r="E1922" s="120"/>
      <c r="F1922" s="120"/>
      <c r="G1922" s="120"/>
      <c r="H1922" s="120"/>
      <c r="I1922" s="120"/>
      <c r="J1922" s="120"/>
      <c r="K1922" s="120"/>
      <c r="L1922" s="120"/>
      <c r="M1922" s="120"/>
      <c r="N1922" s="120"/>
      <c r="O1922" s="120"/>
      <c r="P1922" s="120"/>
      <c r="Q1922" s="120"/>
      <c r="R1922" s="120"/>
      <c r="S1922" s="120"/>
      <c r="T1922" s="120"/>
      <c r="U1922" s="120"/>
      <c r="V1922" s="120"/>
      <c r="W1922" s="120"/>
      <c r="X1922" s="120"/>
      <c r="Y1922" s="127"/>
      <c r="Z1922" s="127"/>
      <c r="AA1922" s="127"/>
      <c r="AB1922" s="127"/>
      <c r="AC1922" s="127"/>
      <c r="AD1922" s="127"/>
      <c r="AE1922" s="127"/>
      <c r="AF1922" s="127"/>
      <c r="AG1922" s="127"/>
      <c r="AH1922" s="127"/>
      <c r="AI1922" s="127"/>
      <c r="AJ1922" s="127"/>
      <c r="AK1922" s="127"/>
      <c r="AL1922" s="127"/>
      <c r="AM1922" s="127"/>
      <c r="AN1922" s="127"/>
      <c r="AO1922" s="127"/>
      <c r="AP1922" s="127"/>
      <c r="AR1922" s="113"/>
      <c r="AS1922" s="113"/>
      <c r="AT1922" s="113"/>
    </row>
    <row r="1923" spans="1:46" s="114" customFormat="1" x14ac:dyDescent="0.2">
      <c r="A1923" s="113"/>
      <c r="B1923" s="120"/>
      <c r="C1923" s="120"/>
      <c r="D1923" s="120"/>
      <c r="E1923" s="120"/>
      <c r="F1923" s="120"/>
      <c r="G1923" s="120"/>
      <c r="H1923" s="120"/>
      <c r="I1923" s="120"/>
      <c r="J1923" s="120"/>
      <c r="K1923" s="120"/>
      <c r="L1923" s="120"/>
      <c r="M1923" s="120"/>
      <c r="N1923" s="120"/>
      <c r="O1923" s="120"/>
      <c r="P1923" s="120"/>
      <c r="Q1923" s="120"/>
      <c r="R1923" s="120"/>
      <c r="S1923" s="120"/>
      <c r="T1923" s="120"/>
      <c r="U1923" s="120"/>
      <c r="V1923" s="120"/>
      <c r="W1923" s="120"/>
      <c r="X1923" s="120"/>
      <c r="Y1923" s="127"/>
      <c r="Z1923" s="127"/>
      <c r="AA1923" s="127"/>
      <c r="AB1923" s="127"/>
      <c r="AC1923" s="127"/>
      <c r="AD1923" s="127"/>
      <c r="AE1923" s="127"/>
      <c r="AF1923" s="127"/>
      <c r="AG1923" s="127"/>
      <c r="AH1923" s="127"/>
      <c r="AI1923" s="127"/>
      <c r="AJ1923" s="127"/>
      <c r="AK1923" s="127"/>
      <c r="AL1923" s="127"/>
      <c r="AM1923" s="127"/>
      <c r="AN1923" s="127"/>
      <c r="AO1923" s="127"/>
      <c r="AP1923" s="127"/>
      <c r="AR1923" s="113"/>
      <c r="AS1923" s="113"/>
      <c r="AT1923" s="113"/>
    </row>
    <row r="1924" spans="1:46" s="114" customFormat="1" x14ac:dyDescent="0.2">
      <c r="A1924" s="113"/>
      <c r="B1924" s="120"/>
      <c r="C1924" s="120"/>
      <c r="D1924" s="120"/>
      <c r="E1924" s="120"/>
      <c r="F1924" s="120"/>
      <c r="G1924" s="120"/>
      <c r="H1924" s="120"/>
      <c r="I1924" s="120"/>
      <c r="J1924" s="120"/>
      <c r="K1924" s="120"/>
      <c r="L1924" s="120"/>
      <c r="M1924" s="120"/>
      <c r="N1924" s="120"/>
      <c r="O1924" s="120"/>
      <c r="P1924" s="120"/>
      <c r="Q1924" s="120"/>
      <c r="R1924" s="120"/>
      <c r="S1924" s="120"/>
      <c r="T1924" s="120"/>
      <c r="U1924" s="120"/>
      <c r="V1924" s="120"/>
      <c r="W1924" s="120"/>
      <c r="X1924" s="120"/>
      <c r="Y1924" s="127"/>
      <c r="Z1924" s="127"/>
      <c r="AA1924" s="127"/>
      <c r="AB1924" s="127"/>
      <c r="AC1924" s="127"/>
      <c r="AD1924" s="127"/>
      <c r="AE1924" s="127"/>
      <c r="AF1924" s="127"/>
      <c r="AG1924" s="127"/>
      <c r="AH1924" s="127"/>
      <c r="AI1924" s="127"/>
      <c r="AJ1924" s="127"/>
      <c r="AK1924" s="127"/>
      <c r="AL1924" s="127"/>
      <c r="AM1924" s="127"/>
      <c r="AN1924" s="127"/>
      <c r="AO1924" s="127"/>
      <c r="AP1924" s="127"/>
      <c r="AR1924" s="113"/>
      <c r="AS1924" s="113"/>
      <c r="AT1924" s="113"/>
    </row>
    <row r="1925" spans="1:46" s="114" customFormat="1" x14ac:dyDescent="0.2">
      <c r="A1925" s="113"/>
      <c r="B1925" s="120"/>
      <c r="C1925" s="120"/>
      <c r="D1925" s="120"/>
      <c r="E1925" s="120"/>
      <c r="F1925" s="120"/>
      <c r="G1925" s="120"/>
      <c r="H1925" s="120"/>
      <c r="I1925" s="120"/>
      <c r="J1925" s="120"/>
      <c r="K1925" s="120"/>
      <c r="L1925" s="120"/>
      <c r="M1925" s="120"/>
      <c r="N1925" s="120"/>
      <c r="O1925" s="120"/>
      <c r="P1925" s="120"/>
      <c r="Q1925" s="120"/>
      <c r="R1925" s="120"/>
      <c r="S1925" s="120"/>
      <c r="T1925" s="120"/>
      <c r="U1925" s="120"/>
      <c r="V1925" s="120"/>
      <c r="W1925" s="120"/>
      <c r="X1925" s="120"/>
      <c r="Y1925" s="127"/>
      <c r="Z1925" s="127"/>
      <c r="AA1925" s="127"/>
      <c r="AB1925" s="127"/>
      <c r="AC1925" s="127"/>
      <c r="AD1925" s="127"/>
      <c r="AE1925" s="127"/>
      <c r="AF1925" s="127"/>
      <c r="AG1925" s="127"/>
      <c r="AH1925" s="127"/>
      <c r="AI1925" s="127"/>
      <c r="AJ1925" s="127"/>
      <c r="AK1925" s="127"/>
      <c r="AL1925" s="127"/>
      <c r="AM1925" s="127"/>
      <c r="AN1925" s="127"/>
      <c r="AO1925" s="127"/>
      <c r="AP1925" s="127"/>
      <c r="AR1925" s="113"/>
      <c r="AS1925" s="113"/>
      <c r="AT1925" s="113"/>
    </row>
    <row r="1926" spans="1:46" s="114" customFormat="1" x14ac:dyDescent="0.2">
      <c r="A1926" s="113"/>
      <c r="B1926" s="120"/>
      <c r="C1926" s="120"/>
      <c r="D1926" s="120"/>
      <c r="E1926" s="120"/>
      <c r="F1926" s="120"/>
      <c r="G1926" s="120"/>
      <c r="H1926" s="120"/>
      <c r="I1926" s="120"/>
      <c r="J1926" s="120"/>
      <c r="K1926" s="120"/>
      <c r="L1926" s="120"/>
      <c r="M1926" s="120"/>
      <c r="N1926" s="120"/>
      <c r="O1926" s="120"/>
      <c r="P1926" s="120"/>
      <c r="Q1926" s="120"/>
      <c r="R1926" s="120"/>
      <c r="S1926" s="120"/>
      <c r="T1926" s="120"/>
      <c r="U1926" s="120"/>
      <c r="V1926" s="120"/>
      <c r="W1926" s="120"/>
      <c r="X1926" s="120"/>
      <c r="Y1926" s="127"/>
      <c r="Z1926" s="127"/>
      <c r="AA1926" s="127"/>
      <c r="AB1926" s="127"/>
      <c r="AC1926" s="127"/>
      <c r="AD1926" s="127"/>
      <c r="AE1926" s="127"/>
      <c r="AF1926" s="127"/>
      <c r="AG1926" s="127"/>
      <c r="AH1926" s="127"/>
      <c r="AI1926" s="127"/>
      <c r="AJ1926" s="127"/>
      <c r="AK1926" s="127"/>
      <c r="AL1926" s="127"/>
      <c r="AM1926" s="127"/>
      <c r="AN1926" s="127"/>
      <c r="AO1926" s="127"/>
      <c r="AP1926" s="127"/>
      <c r="AR1926" s="113"/>
      <c r="AS1926" s="113"/>
      <c r="AT1926" s="113"/>
    </row>
    <row r="1927" spans="1:46" s="114" customFormat="1" x14ac:dyDescent="0.2">
      <c r="A1927" s="113"/>
      <c r="B1927" s="120"/>
      <c r="C1927" s="120"/>
      <c r="D1927" s="120"/>
      <c r="E1927" s="120"/>
      <c r="F1927" s="120"/>
      <c r="G1927" s="120"/>
      <c r="H1927" s="120"/>
      <c r="I1927" s="120"/>
      <c r="J1927" s="120"/>
      <c r="K1927" s="120"/>
      <c r="L1927" s="120"/>
      <c r="M1927" s="120"/>
      <c r="N1927" s="120"/>
      <c r="O1927" s="120"/>
      <c r="P1927" s="120"/>
      <c r="Q1927" s="120"/>
      <c r="R1927" s="120"/>
      <c r="S1927" s="120"/>
      <c r="T1927" s="120"/>
      <c r="U1927" s="120"/>
      <c r="V1927" s="120"/>
      <c r="W1927" s="120"/>
      <c r="X1927" s="120"/>
      <c r="Y1927" s="127"/>
      <c r="Z1927" s="127"/>
      <c r="AA1927" s="127"/>
      <c r="AB1927" s="127"/>
      <c r="AC1927" s="127"/>
      <c r="AD1927" s="127"/>
      <c r="AE1927" s="127"/>
      <c r="AF1927" s="127"/>
      <c r="AG1927" s="127"/>
      <c r="AH1927" s="127"/>
      <c r="AI1927" s="127"/>
      <c r="AJ1927" s="127"/>
      <c r="AK1927" s="127"/>
      <c r="AL1927" s="127"/>
      <c r="AM1927" s="127"/>
      <c r="AN1927" s="127"/>
      <c r="AO1927" s="127"/>
      <c r="AP1927" s="127"/>
      <c r="AR1927" s="113"/>
      <c r="AS1927" s="113"/>
      <c r="AT1927" s="113"/>
    </row>
    <row r="1928" spans="1:46" s="114" customFormat="1" x14ac:dyDescent="0.2">
      <c r="A1928" s="113"/>
      <c r="B1928" s="120"/>
      <c r="C1928" s="120"/>
      <c r="D1928" s="120"/>
      <c r="E1928" s="120"/>
      <c r="F1928" s="120"/>
      <c r="G1928" s="120"/>
      <c r="H1928" s="120"/>
      <c r="I1928" s="120"/>
      <c r="J1928" s="120"/>
      <c r="K1928" s="120"/>
      <c r="L1928" s="120"/>
      <c r="M1928" s="120"/>
      <c r="N1928" s="120"/>
      <c r="O1928" s="120"/>
      <c r="P1928" s="120"/>
      <c r="Q1928" s="120"/>
      <c r="R1928" s="120"/>
      <c r="S1928" s="120"/>
      <c r="T1928" s="120"/>
      <c r="U1928" s="120"/>
      <c r="V1928" s="120"/>
      <c r="W1928" s="120"/>
      <c r="X1928" s="120"/>
      <c r="Y1928" s="127"/>
      <c r="Z1928" s="127"/>
      <c r="AA1928" s="127"/>
      <c r="AB1928" s="127"/>
      <c r="AC1928" s="127"/>
      <c r="AD1928" s="127"/>
      <c r="AE1928" s="127"/>
      <c r="AF1928" s="127"/>
      <c r="AG1928" s="127"/>
      <c r="AH1928" s="127"/>
      <c r="AI1928" s="127"/>
      <c r="AJ1928" s="127"/>
      <c r="AK1928" s="127"/>
      <c r="AL1928" s="127"/>
      <c r="AM1928" s="127"/>
      <c r="AN1928" s="127"/>
      <c r="AO1928" s="127"/>
      <c r="AP1928" s="127"/>
      <c r="AR1928" s="113"/>
      <c r="AS1928" s="113"/>
      <c r="AT1928" s="113"/>
    </row>
    <row r="1929" spans="1:46" s="114" customFormat="1" x14ac:dyDescent="0.2">
      <c r="A1929" s="113"/>
      <c r="B1929" s="120"/>
      <c r="C1929" s="120"/>
      <c r="D1929" s="120"/>
      <c r="E1929" s="120"/>
      <c r="F1929" s="120"/>
      <c r="G1929" s="120"/>
      <c r="H1929" s="120"/>
      <c r="I1929" s="120"/>
      <c r="J1929" s="120"/>
      <c r="K1929" s="120"/>
      <c r="L1929" s="120"/>
      <c r="M1929" s="120"/>
      <c r="N1929" s="120"/>
      <c r="O1929" s="120"/>
      <c r="P1929" s="120"/>
      <c r="Q1929" s="120"/>
      <c r="R1929" s="120"/>
      <c r="S1929" s="120"/>
      <c r="T1929" s="120"/>
      <c r="U1929" s="120"/>
      <c r="V1929" s="120"/>
      <c r="W1929" s="120"/>
      <c r="X1929" s="120"/>
      <c r="Y1929" s="127"/>
      <c r="Z1929" s="127"/>
      <c r="AA1929" s="127"/>
      <c r="AB1929" s="127"/>
      <c r="AC1929" s="127"/>
      <c r="AD1929" s="127"/>
      <c r="AE1929" s="127"/>
      <c r="AF1929" s="127"/>
      <c r="AG1929" s="127"/>
      <c r="AH1929" s="127"/>
      <c r="AI1929" s="127"/>
      <c r="AJ1929" s="127"/>
      <c r="AK1929" s="127"/>
      <c r="AL1929" s="127"/>
      <c r="AM1929" s="127"/>
      <c r="AN1929" s="127"/>
      <c r="AO1929" s="127"/>
      <c r="AP1929" s="127"/>
      <c r="AR1929" s="113"/>
      <c r="AS1929" s="113"/>
      <c r="AT1929" s="113"/>
    </row>
    <row r="1930" spans="1:46" s="114" customFormat="1" x14ac:dyDescent="0.2">
      <c r="A1930" s="113"/>
      <c r="B1930" s="120"/>
      <c r="C1930" s="120"/>
      <c r="D1930" s="120"/>
      <c r="E1930" s="120"/>
      <c r="F1930" s="120"/>
      <c r="G1930" s="120"/>
      <c r="H1930" s="120"/>
      <c r="I1930" s="120"/>
      <c r="J1930" s="120"/>
      <c r="K1930" s="120"/>
      <c r="L1930" s="120"/>
      <c r="M1930" s="120"/>
      <c r="N1930" s="120"/>
      <c r="O1930" s="120"/>
      <c r="P1930" s="120"/>
      <c r="Q1930" s="120"/>
      <c r="R1930" s="120"/>
      <c r="S1930" s="120"/>
      <c r="T1930" s="120"/>
      <c r="U1930" s="120"/>
      <c r="V1930" s="120"/>
      <c r="W1930" s="120"/>
      <c r="X1930" s="120"/>
      <c r="Y1930" s="127"/>
      <c r="Z1930" s="127"/>
      <c r="AA1930" s="127"/>
      <c r="AB1930" s="127"/>
      <c r="AC1930" s="127"/>
      <c r="AD1930" s="127"/>
      <c r="AE1930" s="127"/>
      <c r="AF1930" s="127"/>
      <c r="AG1930" s="127"/>
      <c r="AH1930" s="127"/>
      <c r="AI1930" s="127"/>
      <c r="AJ1930" s="127"/>
      <c r="AK1930" s="127"/>
      <c r="AL1930" s="127"/>
      <c r="AM1930" s="127"/>
      <c r="AN1930" s="127"/>
      <c r="AO1930" s="127"/>
      <c r="AP1930" s="127"/>
      <c r="AR1930" s="113"/>
      <c r="AS1930" s="113"/>
      <c r="AT1930" s="113"/>
    </row>
    <row r="1931" spans="1:46" s="114" customFormat="1" x14ac:dyDescent="0.2">
      <c r="A1931" s="113"/>
      <c r="B1931" s="120"/>
      <c r="C1931" s="120"/>
      <c r="D1931" s="120"/>
      <c r="E1931" s="120"/>
      <c r="F1931" s="120"/>
      <c r="G1931" s="120"/>
      <c r="H1931" s="120"/>
      <c r="I1931" s="120"/>
      <c r="J1931" s="120"/>
      <c r="K1931" s="120"/>
      <c r="L1931" s="120"/>
      <c r="M1931" s="120"/>
      <c r="N1931" s="120"/>
      <c r="O1931" s="120"/>
      <c r="P1931" s="120"/>
      <c r="Q1931" s="120"/>
      <c r="R1931" s="120"/>
      <c r="S1931" s="120"/>
      <c r="T1931" s="120"/>
      <c r="U1931" s="120"/>
      <c r="V1931" s="120"/>
      <c r="W1931" s="120"/>
      <c r="X1931" s="120"/>
      <c r="Y1931" s="127"/>
      <c r="Z1931" s="127"/>
      <c r="AA1931" s="127"/>
      <c r="AB1931" s="127"/>
      <c r="AC1931" s="127"/>
      <c r="AD1931" s="127"/>
      <c r="AE1931" s="127"/>
      <c r="AF1931" s="127"/>
      <c r="AG1931" s="127"/>
      <c r="AH1931" s="127"/>
      <c r="AI1931" s="127"/>
      <c r="AJ1931" s="127"/>
      <c r="AK1931" s="127"/>
      <c r="AL1931" s="127"/>
      <c r="AM1931" s="127"/>
      <c r="AN1931" s="127"/>
      <c r="AO1931" s="127"/>
      <c r="AP1931" s="127"/>
      <c r="AR1931" s="113"/>
      <c r="AS1931" s="113"/>
      <c r="AT1931" s="113"/>
    </row>
    <row r="1932" spans="1:46" s="114" customFormat="1" x14ac:dyDescent="0.2">
      <c r="A1932" s="113"/>
      <c r="B1932" s="120"/>
      <c r="C1932" s="120"/>
      <c r="D1932" s="120"/>
      <c r="E1932" s="120"/>
      <c r="F1932" s="120"/>
      <c r="G1932" s="120"/>
      <c r="H1932" s="120"/>
      <c r="I1932" s="120"/>
      <c r="J1932" s="120"/>
      <c r="K1932" s="120"/>
      <c r="L1932" s="120"/>
      <c r="M1932" s="120"/>
      <c r="N1932" s="120"/>
      <c r="O1932" s="120"/>
      <c r="P1932" s="120"/>
      <c r="Q1932" s="120"/>
      <c r="R1932" s="120"/>
      <c r="S1932" s="120"/>
      <c r="T1932" s="120"/>
      <c r="U1932" s="120"/>
      <c r="V1932" s="120"/>
      <c r="W1932" s="120"/>
      <c r="X1932" s="120"/>
      <c r="Y1932" s="127"/>
      <c r="Z1932" s="127"/>
      <c r="AA1932" s="127"/>
      <c r="AB1932" s="127"/>
      <c r="AC1932" s="127"/>
      <c r="AD1932" s="127"/>
      <c r="AE1932" s="127"/>
      <c r="AF1932" s="127"/>
      <c r="AG1932" s="127"/>
      <c r="AH1932" s="127"/>
      <c r="AI1932" s="127"/>
      <c r="AJ1932" s="127"/>
      <c r="AK1932" s="127"/>
      <c r="AL1932" s="127"/>
      <c r="AM1932" s="127"/>
      <c r="AN1932" s="127"/>
      <c r="AO1932" s="127"/>
      <c r="AP1932" s="127"/>
      <c r="AR1932" s="113"/>
      <c r="AS1932" s="113"/>
      <c r="AT1932" s="113"/>
    </row>
    <row r="1933" spans="1:46" s="114" customFormat="1" x14ac:dyDescent="0.2">
      <c r="A1933" s="113"/>
      <c r="B1933" s="120"/>
      <c r="C1933" s="120"/>
      <c r="D1933" s="120"/>
      <c r="E1933" s="120"/>
      <c r="F1933" s="120"/>
      <c r="G1933" s="120"/>
      <c r="H1933" s="120"/>
      <c r="I1933" s="120"/>
      <c r="J1933" s="120"/>
      <c r="K1933" s="120"/>
      <c r="L1933" s="120"/>
      <c r="M1933" s="120"/>
      <c r="N1933" s="120"/>
      <c r="O1933" s="120"/>
      <c r="P1933" s="120"/>
      <c r="Q1933" s="120"/>
      <c r="R1933" s="120"/>
      <c r="S1933" s="120"/>
      <c r="T1933" s="120"/>
      <c r="U1933" s="120"/>
      <c r="V1933" s="120"/>
      <c r="W1933" s="120"/>
      <c r="X1933" s="120"/>
      <c r="Y1933" s="127"/>
      <c r="Z1933" s="127"/>
      <c r="AA1933" s="127"/>
      <c r="AB1933" s="127"/>
      <c r="AC1933" s="127"/>
      <c r="AD1933" s="127"/>
      <c r="AE1933" s="127"/>
      <c r="AF1933" s="127"/>
      <c r="AG1933" s="127"/>
      <c r="AH1933" s="127"/>
      <c r="AI1933" s="127"/>
      <c r="AJ1933" s="127"/>
      <c r="AK1933" s="127"/>
      <c r="AL1933" s="127"/>
      <c r="AM1933" s="127"/>
      <c r="AN1933" s="127"/>
      <c r="AO1933" s="127"/>
      <c r="AP1933" s="127"/>
      <c r="AR1933" s="113"/>
      <c r="AS1933" s="113"/>
      <c r="AT1933" s="113"/>
    </row>
    <row r="1934" spans="1:46" s="114" customFormat="1" x14ac:dyDescent="0.2">
      <c r="A1934" s="113"/>
      <c r="B1934" s="120"/>
      <c r="C1934" s="120"/>
      <c r="D1934" s="120"/>
      <c r="E1934" s="120"/>
      <c r="F1934" s="120"/>
      <c r="G1934" s="120"/>
      <c r="H1934" s="120"/>
      <c r="I1934" s="120"/>
      <c r="J1934" s="120"/>
      <c r="K1934" s="120"/>
      <c r="L1934" s="120"/>
      <c r="M1934" s="120"/>
      <c r="N1934" s="120"/>
      <c r="O1934" s="120"/>
      <c r="P1934" s="120"/>
      <c r="Q1934" s="120"/>
      <c r="R1934" s="120"/>
      <c r="S1934" s="120"/>
      <c r="T1934" s="120"/>
      <c r="U1934" s="120"/>
      <c r="V1934" s="120"/>
      <c r="W1934" s="120"/>
      <c r="X1934" s="120"/>
      <c r="Y1934" s="127"/>
      <c r="Z1934" s="127"/>
      <c r="AA1934" s="127"/>
      <c r="AB1934" s="127"/>
      <c r="AC1934" s="127"/>
      <c r="AD1934" s="127"/>
      <c r="AE1934" s="127"/>
      <c r="AF1934" s="127"/>
      <c r="AG1934" s="127"/>
      <c r="AH1934" s="127"/>
      <c r="AI1934" s="127"/>
      <c r="AJ1934" s="127"/>
      <c r="AK1934" s="127"/>
      <c r="AL1934" s="127"/>
      <c r="AM1934" s="127"/>
      <c r="AN1934" s="127"/>
      <c r="AO1934" s="127"/>
      <c r="AP1934" s="127"/>
      <c r="AR1934" s="113"/>
      <c r="AS1934" s="113"/>
      <c r="AT1934" s="113"/>
    </row>
    <row r="1935" spans="1:46" s="114" customFormat="1" x14ac:dyDescent="0.2">
      <c r="A1935" s="113"/>
      <c r="B1935" s="120"/>
      <c r="C1935" s="120"/>
      <c r="D1935" s="120"/>
      <c r="E1935" s="120"/>
      <c r="F1935" s="120"/>
      <c r="G1935" s="120"/>
      <c r="H1935" s="120"/>
      <c r="I1935" s="120"/>
      <c r="J1935" s="120"/>
      <c r="K1935" s="120"/>
      <c r="L1935" s="120"/>
      <c r="M1935" s="120"/>
      <c r="N1935" s="120"/>
      <c r="O1935" s="120"/>
      <c r="P1935" s="120"/>
      <c r="Q1935" s="120"/>
      <c r="R1935" s="120"/>
      <c r="S1935" s="120"/>
      <c r="T1935" s="120"/>
      <c r="U1935" s="120"/>
      <c r="V1935" s="120"/>
      <c r="W1935" s="120"/>
      <c r="X1935" s="120"/>
      <c r="Y1935" s="127"/>
      <c r="Z1935" s="127"/>
      <c r="AA1935" s="127"/>
      <c r="AB1935" s="127"/>
      <c r="AC1935" s="127"/>
      <c r="AD1935" s="127"/>
      <c r="AE1935" s="127"/>
      <c r="AF1935" s="127"/>
      <c r="AG1935" s="127"/>
      <c r="AH1935" s="127"/>
      <c r="AI1935" s="127"/>
      <c r="AJ1935" s="127"/>
      <c r="AK1935" s="127"/>
      <c r="AL1935" s="127"/>
      <c r="AM1935" s="127"/>
      <c r="AN1935" s="127"/>
      <c r="AO1935" s="127"/>
      <c r="AP1935" s="127"/>
      <c r="AR1935" s="113"/>
      <c r="AS1935" s="113"/>
      <c r="AT1935" s="113"/>
    </row>
    <row r="1936" spans="1:46" s="114" customFormat="1" x14ac:dyDescent="0.2">
      <c r="A1936" s="113"/>
      <c r="B1936" s="120"/>
      <c r="C1936" s="120"/>
      <c r="D1936" s="120"/>
      <c r="E1936" s="120"/>
      <c r="F1936" s="120"/>
      <c r="G1936" s="120"/>
      <c r="H1936" s="120"/>
      <c r="I1936" s="120"/>
      <c r="J1936" s="120"/>
      <c r="K1936" s="120"/>
      <c r="L1936" s="120"/>
      <c r="M1936" s="120"/>
      <c r="N1936" s="120"/>
      <c r="O1936" s="120"/>
      <c r="P1936" s="120"/>
      <c r="Q1936" s="120"/>
      <c r="R1936" s="120"/>
      <c r="S1936" s="120"/>
      <c r="T1936" s="120"/>
      <c r="U1936" s="120"/>
      <c r="V1936" s="120"/>
      <c r="W1936" s="120"/>
      <c r="X1936" s="120"/>
      <c r="Y1936" s="127"/>
      <c r="Z1936" s="127"/>
      <c r="AA1936" s="127"/>
      <c r="AB1936" s="127"/>
      <c r="AC1936" s="127"/>
      <c r="AD1936" s="127"/>
      <c r="AE1936" s="127"/>
      <c r="AF1936" s="127"/>
      <c r="AG1936" s="127"/>
      <c r="AH1936" s="127"/>
      <c r="AI1936" s="127"/>
      <c r="AJ1936" s="127"/>
      <c r="AK1936" s="127"/>
      <c r="AL1936" s="127"/>
      <c r="AM1936" s="127"/>
      <c r="AN1936" s="127"/>
      <c r="AO1936" s="127"/>
      <c r="AP1936" s="127"/>
      <c r="AR1936" s="113"/>
      <c r="AS1936" s="113"/>
      <c r="AT1936" s="113"/>
    </row>
    <row r="1937" spans="1:46" s="114" customFormat="1" x14ac:dyDescent="0.2">
      <c r="A1937" s="113"/>
      <c r="B1937" s="120"/>
      <c r="C1937" s="120"/>
      <c r="D1937" s="120"/>
      <c r="E1937" s="120"/>
      <c r="F1937" s="120"/>
      <c r="G1937" s="120"/>
      <c r="H1937" s="120"/>
      <c r="I1937" s="120"/>
      <c r="J1937" s="120"/>
      <c r="K1937" s="120"/>
      <c r="L1937" s="120"/>
      <c r="M1937" s="120"/>
      <c r="N1937" s="120"/>
      <c r="O1937" s="120"/>
      <c r="P1937" s="120"/>
      <c r="Q1937" s="120"/>
      <c r="R1937" s="120"/>
      <c r="S1937" s="120"/>
      <c r="T1937" s="120"/>
      <c r="U1937" s="120"/>
      <c r="V1937" s="120"/>
      <c r="W1937" s="120"/>
      <c r="X1937" s="120"/>
      <c r="Y1937" s="127"/>
      <c r="Z1937" s="127"/>
      <c r="AA1937" s="127"/>
      <c r="AB1937" s="127"/>
      <c r="AC1937" s="127"/>
      <c r="AD1937" s="127"/>
      <c r="AE1937" s="127"/>
      <c r="AF1937" s="127"/>
      <c r="AG1937" s="127"/>
      <c r="AH1937" s="127"/>
      <c r="AI1937" s="127"/>
      <c r="AJ1937" s="127"/>
      <c r="AK1937" s="127"/>
      <c r="AL1937" s="127"/>
      <c r="AM1937" s="127"/>
      <c r="AN1937" s="127"/>
      <c r="AO1937" s="127"/>
      <c r="AP1937" s="127"/>
      <c r="AR1937" s="113"/>
      <c r="AS1937" s="113"/>
      <c r="AT1937" s="113"/>
    </row>
    <row r="1938" spans="1:46" s="114" customFormat="1" x14ac:dyDescent="0.2">
      <c r="A1938" s="113"/>
      <c r="B1938" s="120"/>
      <c r="C1938" s="120"/>
      <c r="D1938" s="120"/>
      <c r="E1938" s="120"/>
      <c r="F1938" s="120"/>
      <c r="G1938" s="120"/>
      <c r="H1938" s="120"/>
      <c r="I1938" s="120"/>
      <c r="J1938" s="120"/>
      <c r="K1938" s="120"/>
      <c r="L1938" s="120"/>
      <c r="M1938" s="120"/>
      <c r="N1938" s="120"/>
      <c r="O1938" s="120"/>
      <c r="P1938" s="120"/>
      <c r="Q1938" s="120"/>
      <c r="R1938" s="120"/>
      <c r="S1938" s="120"/>
      <c r="T1938" s="120"/>
      <c r="U1938" s="120"/>
      <c r="V1938" s="120"/>
      <c r="W1938" s="120"/>
      <c r="X1938" s="120"/>
      <c r="Y1938" s="127"/>
      <c r="Z1938" s="127"/>
      <c r="AA1938" s="127"/>
      <c r="AB1938" s="127"/>
      <c r="AC1938" s="127"/>
      <c r="AD1938" s="127"/>
      <c r="AE1938" s="127"/>
      <c r="AF1938" s="127"/>
      <c r="AG1938" s="127"/>
      <c r="AH1938" s="127"/>
      <c r="AI1938" s="127"/>
      <c r="AJ1938" s="127"/>
      <c r="AK1938" s="127"/>
      <c r="AL1938" s="127"/>
      <c r="AM1938" s="127"/>
      <c r="AN1938" s="127"/>
      <c r="AO1938" s="127"/>
      <c r="AP1938" s="127"/>
      <c r="AR1938" s="113"/>
      <c r="AS1938" s="113"/>
      <c r="AT1938" s="113"/>
    </row>
    <row r="1939" spans="1:46" s="114" customFormat="1" x14ac:dyDescent="0.2">
      <c r="A1939" s="113"/>
      <c r="B1939" s="120"/>
      <c r="C1939" s="120"/>
      <c r="D1939" s="120"/>
      <c r="E1939" s="120"/>
      <c r="F1939" s="120"/>
      <c r="G1939" s="120"/>
      <c r="H1939" s="120"/>
      <c r="I1939" s="120"/>
      <c r="J1939" s="120"/>
      <c r="K1939" s="120"/>
      <c r="L1939" s="120"/>
      <c r="M1939" s="120"/>
      <c r="N1939" s="120"/>
      <c r="O1939" s="120"/>
      <c r="P1939" s="120"/>
      <c r="Q1939" s="120"/>
      <c r="R1939" s="120"/>
      <c r="S1939" s="120"/>
      <c r="T1939" s="120"/>
      <c r="U1939" s="120"/>
      <c r="V1939" s="120"/>
      <c r="W1939" s="120"/>
      <c r="X1939" s="120"/>
      <c r="Y1939" s="127"/>
      <c r="Z1939" s="127"/>
      <c r="AA1939" s="127"/>
      <c r="AB1939" s="127"/>
      <c r="AC1939" s="127"/>
      <c r="AD1939" s="127"/>
      <c r="AE1939" s="127"/>
      <c r="AF1939" s="127"/>
      <c r="AG1939" s="127"/>
      <c r="AH1939" s="127"/>
      <c r="AI1939" s="127"/>
      <c r="AJ1939" s="127"/>
      <c r="AK1939" s="127"/>
      <c r="AL1939" s="127"/>
      <c r="AM1939" s="127"/>
      <c r="AN1939" s="127"/>
      <c r="AO1939" s="127"/>
      <c r="AP1939" s="127"/>
      <c r="AR1939" s="113"/>
      <c r="AS1939" s="113"/>
      <c r="AT1939" s="113"/>
    </row>
    <row r="1940" spans="1:46" s="114" customFormat="1" x14ac:dyDescent="0.2">
      <c r="A1940" s="113"/>
      <c r="B1940" s="120"/>
      <c r="C1940" s="120"/>
      <c r="D1940" s="120"/>
      <c r="E1940" s="120"/>
      <c r="F1940" s="120"/>
      <c r="G1940" s="120"/>
      <c r="H1940" s="120"/>
      <c r="I1940" s="120"/>
      <c r="J1940" s="120"/>
      <c r="K1940" s="120"/>
      <c r="L1940" s="120"/>
      <c r="M1940" s="120"/>
      <c r="N1940" s="120"/>
      <c r="O1940" s="120"/>
      <c r="P1940" s="120"/>
      <c r="Q1940" s="120"/>
      <c r="R1940" s="120"/>
      <c r="S1940" s="120"/>
      <c r="T1940" s="120"/>
      <c r="U1940" s="120"/>
      <c r="V1940" s="120"/>
      <c r="W1940" s="120"/>
      <c r="X1940" s="120"/>
      <c r="Y1940" s="127"/>
      <c r="Z1940" s="127"/>
      <c r="AA1940" s="127"/>
      <c r="AB1940" s="127"/>
      <c r="AC1940" s="127"/>
      <c r="AD1940" s="127"/>
      <c r="AE1940" s="127"/>
      <c r="AF1940" s="127"/>
      <c r="AG1940" s="127"/>
      <c r="AH1940" s="127"/>
      <c r="AI1940" s="127"/>
      <c r="AJ1940" s="127"/>
      <c r="AK1940" s="127"/>
      <c r="AL1940" s="127"/>
      <c r="AM1940" s="127"/>
      <c r="AN1940" s="127"/>
      <c r="AO1940" s="127"/>
      <c r="AP1940" s="127"/>
      <c r="AR1940" s="113"/>
      <c r="AS1940" s="113"/>
      <c r="AT1940" s="113"/>
    </row>
    <row r="1941" spans="1:46" s="114" customFormat="1" x14ac:dyDescent="0.2">
      <c r="A1941" s="113"/>
      <c r="B1941" s="120"/>
      <c r="C1941" s="120"/>
      <c r="D1941" s="120"/>
      <c r="E1941" s="120"/>
      <c r="F1941" s="120"/>
      <c r="G1941" s="120"/>
      <c r="H1941" s="120"/>
      <c r="I1941" s="120"/>
      <c r="J1941" s="120"/>
      <c r="K1941" s="120"/>
      <c r="L1941" s="120"/>
      <c r="M1941" s="120"/>
      <c r="N1941" s="120"/>
      <c r="O1941" s="120"/>
      <c r="P1941" s="120"/>
      <c r="Q1941" s="120"/>
      <c r="R1941" s="120"/>
      <c r="S1941" s="120"/>
      <c r="T1941" s="120"/>
      <c r="U1941" s="120"/>
      <c r="V1941" s="120"/>
      <c r="W1941" s="120"/>
      <c r="X1941" s="120"/>
      <c r="Y1941" s="127"/>
      <c r="Z1941" s="127"/>
      <c r="AA1941" s="127"/>
      <c r="AB1941" s="127"/>
      <c r="AC1941" s="127"/>
      <c r="AD1941" s="127"/>
      <c r="AE1941" s="127"/>
      <c r="AF1941" s="127"/>
      <c r="AG1941" s="127"/>
      <c r="AH1941" s="127"/>
      <c r="AI1941" s="127"/>
      <c r="AJ1941" s="127"/>
      <c r="AK1941" s="127"/>
      <c r="AL1941" s="127"/>
      <c r="AM1941" s="127"/>
      <c r="AN1941" s="127"/>
      <c r="AO1941" s="127"/>
      <c r="AP1941" s="127"/>
      <c r="AR1941" s="113"/>
      <c r="AS1941" s="113"/>
      <c r="AT1941" s="113"/>
    </row>
    <row r="1942" spans="1:46" s="114" customFormat="1" x14ac:dyDescent="0.2">
      <c r="A1942" s="113"/>
      <c r="B1942" s="120"/>
      <c r="C1942" s="120"/>
      <c r="D1942" s="120"/>
      <c r="E1942" s="120"/>
      <c r="F1942" s="120"/>
      <c r="G1942" s="120"/>
      <c r="H1942" s="120"/>
      <c r="I1942" s="120"/>
      <c r="J1942" s="120"/>
      <c r="K1942" s="120"/>
      <c r="L1942" s="120"/>
      <c r="M1942" s="120"/>
      <c r="N1942" s="120"/>
      <c r="O1942" s="120"/>
      <c r="P1942" s="120"/>
      <c r="Q1942" s="120"/>
      <c r="R1942" s="120"/>
      <c r="S1942" s="120"/>
      <c r="T1942" s="120"/>
      <c r="U1942" s="120"/>
      <c r="V1942" s="120"/>
      <c r="W1942" s="120"/>
      <c r="X1942" s="120"/>
      <c r="Y1942" s="127"/>
      <c r="Z1942" s="127"/>
      <c r="AA1942" s="127"/>
      <c r="AB1942" s="127"/>
      <c r="AC1942" s="127"/>
      <c r="AD1942" s="127"/>
      <c r="AE1942" s="127"/>
      <c r="AF1942" s="127"/>
      <c r="AG1942" s="127"/>
      <c r="AH1942" s="127"/>
      <c r="AI1942" s="127"/>
      <c r="AJ1942" s="127"/>
      <c r="AK1942" s="127"/>
      <c r="AL1942" s="127"/>
      <c r="AM1942" s="127"/>
      <c r="AN1942" s="127"/>
      <c r="AO1942" s="127"/>
      <c r="AP1942" s="127"/>
      <c r="AR1942" s="113"/>
      <c r="AS1942" s="113"/>
      <c r="AT1942" s="113"/>
    </row>
    <row r="1943" spans="1:46" s="114" customFormat="1" x14ac:dyDescent="0.2">
      <c r="A1943" s="113"/>
      <c r="B1943" s="120"/>
      <c r="C1943" s="120"/>
      <c r="D1943" s="120"/>
      <c r="E1943" s="120"/>
      <c r="F1943" s="120"/>
      <c r="G1943" s="120"/>
      <c r="H1943" s="120"/>
      <c r="I1943" s="120"/>
      <c r="J1943" s="120"/>
      <c r="K1943" s="120"/>
      <c r="L1943" s="120"/>
      <c r="M1943" s="120"/>
      <c r="N1943" s="120"/>
      <c r="O1943" s="120"/>
      <c r="P1943" s="120"/>
      <c r="Q1943" s="120"/>
      <c r="R1943" s="120"/>
      <c r="S1943" s="120"/>
      <c r="T1943" s="120"/>
      <c r="U1943" s="120"/>
      <c r="V1943" s="120"/>
      <c r="W1943" s="120"/>
      <c r="X1943" s="120"/>
      <c r="Y1943" s="127"/>
      <c r="Z1943" s="127"/>
      <c r="AA1943" s="127"/>
      <c r="AB1943" s="127"/>
      <c r="AC1943" s="127"/>
      <c r="AD1943" s="127"/>
      <c r="AE1943" s="127"/>
      <c r="AF1943" s="127"/>
      <c r="AG1943" s="127"/>
      <c r="AH1943" s="127"/>
      <c r="AI1943" s="127"/>
      <c r="AJ1943" s="127"/>
      <c r="AK1943" s="127"/>
      <c r="AL1943" s="127"/>
      <c r="AM1943" s="127"/>
      <c r="AN1943" s="127"/>
      <c r="AO1943" s="127"/>
      <c r="AP1943" s="127"/>
      <c r="AR1943" s="113"/>
      <c r="AS1943" s="113"/>
      <c r="AT1943" s="113"/>
    </row>
    <row r="1944" spans="1:46" s="114" customFormat="1" x14ac:dyDescent="0.2">
      <c r="A1944" s="113"/>
      <c r="B1944" s="120"/>
      <c r="C1944" s="120"/>
      <c r="D1944" s="120"/>
      <c r="E1944" s="120"/>
      <c r="F1944" s="120"/>
      <c r="G1944" s="120"/>
      <c r="H1944" s="120"/>
      <c r="I1944" s="120"/>
      <c r="J1944" s="120"/>
      <c r="K1944" s="120"/>
      <c r="L1944" s="120"/>
      <c r="M1944" s="120"/>
      <c r="N1944" s="120"/>
      <c r="O1944" s="120"/>
      <c r="P1944" s="120"/>
      <c r="Q1944" s="120"/>
      <c r="R1944" s="120"/>
      <c r="S1944" s="120"/>
      <c r="T1944" s="120"/>
      <c r="U1944" s="120"/>
      <c r="V1944" s="120"/>
      <c r="W1944" s="120"/>
      <c r="X1944" s="120"/>
      <c r="Y1944" s="127"/>
      <c r="Z1944" s="127"/>
      <c r="AA1944" s="127"/>
      <c r="AB1944" s="127"/>
      <c r="AC1944" s="127"/>
      <c r="AD1944" s="127"/>
      <c r="AE1944" s="127"/>
      <c r="AF1944" s="127"/>
      <c r="AG1944" s="127"/>
      <c r="AH1944" s="127"/>
      <c r="AI1944" s="127"/>
      <c r="AJ1944" s="127"/>
      <c r="AK1944" s="127"/>
      <c r="AL1944" s="127"/>
      <c r="AM1944" s="127"/>
      <c r="AN1944" s="127"/>
      <c r="AO1944" s="127"/>
      <c r="AP1944" s="127"/>
      <c r="AR1944" s="113"/>
      <c r="AS1944" s="113"/>
      <c r="AT1944" s="113"/>
    </row>
    <row r="1945" spans="1:46" s="114" customFormat="1" x14ac:dyDescent="0.2">
      <c r="A1945" s="113"/>
      <c r="B1945" s="120"/>
      <c r="C1945" s="120"/>
      <c r="D1945" s="120"/>
      <c r="E1945" s="120"/>
      <c r="F1945" s="120"/>
      <c r="G1945" s="120"/>
      <c r="H1945" s="120"/>
      <c r="I1945" s="120"/>
      <c r="J1945" s="120"/>
      <c r="K1945" s="120"/>
      <c r="L1945" s="120"/>
      <c r="M1945" s="120"/>
      <c r="N1945" s="120"/>
      <c r="O1945" s="120"/>
      <c r="P1945" s="120"/>
      <c r="Q1945" s="120"/>
      <c r="R1945" s="120"/>
      <c r="S1945" s="120"/>
      <c r="T1945" s="120"/>
      <c r="U1945" s="120"/>
      <c r="V1945" s="120"/>
      <c r="W1945" s="120"/>
      <c r="X1945" s="120"/>
      <c r="Y1945" s="127"/>
      <c r="Z1945" s="127"/>
      <c r="AA1945" s="127"/>
      <c r="AB1945" s="127"/>
      <c r="AC1945" s="127"/>
      <c r="AD1945" s="127"/>
      <c r="AE1945" s="127"/>
      <c r="AF1945" s="127"/>
      <c r="AG1945" s="127"/>
      <c r="AH1945" s="127"/>
      <c r="AI1945" s="127"/>
      <c r="AJ1945" s="127"/>
      <c r="AK1945" s="127"/>
      <c r="AL1945" s="127"/>
      <c r="AM1945" s="127"/>
      <c r="AN1945" s="127"/>
      <c r="AO1945" s="127"/>
      <c r="AP1945" s="127"/>
      <c r="AR1945" s="113"/>
      <c r="AS1945" s="113"/>
      <c r="AT1945" s="113"/>
    </row>
    <row r="1946" spans="1:46" s="114" customFormat="1" x14ac:dyDescent="0.2">
      <c r="A1946" s="113"/>
      <c r="B1946" s="120"/>
      <c r="C1946" s="120"/>
      <c r="D1946" s="120"/>
      <c r="E1946" s="120"/>
      <c r="F1946" s="120"/>
      <c r="G1946" s="120"/>
      <c r="H1946" s="120"/>
      <c r="I1946" s="120"/>
      <c r="J1946" s="120"/>
      <c r="K1946" s="120"/>
      <c r="L1946" s="120"/>
      <c r="M1946" s="120"/>
      <c r="N1946" s="120"/>
      <c r="O1946" s="120"/>
      <c r="P1946" s="120"/>
      <c r="Q1946" s="120"/>
      <c r="R1946" s="120"/>
      <c r="S1946" s="120"/>
      <c r="T1946" s="120"/>
      <c r="U1946" s="120"/>
      <c r="V1946" s="120"/>
      <c r="W1946" s="120"/>
      <c r="X1946" s="120"/>
      <c r="Y1946" s="127"/>
      <c r="Z1946" s="127"/>
      <c r="AA1946" s="127"/>
      <c r="AB1946" s="127"/>
      <c r="AC1946" s="127"/>
      <c r="AD1946" s="127"/>
      <c r="AE1946" s="127"/>
      <c r="AF1946" s="127"/>
      <c r="AG1946" s="127"/>
      <c r="AH1946" s="127"/>
      <c r="AI1946" s="127"/>
      <c r="AJ1946" s="127"/>
      <c r="AK1946" s="127"/>
      <c r="AL1946" s="127"/>
      <c r="AM1946" s="127"/>
      <c r="AN1946" s="127"/>
      <c r="AO1946" s="127"/>
      <c r="AP1946" s="127"/>
      <c r="AR1946" s="113"/>
      <c r="AS1946" s="113"/>
      <c r="AT1946" s="113"/>
    </row>
    <row r="1947" spans="1:46" s="114" customFormat="1" x14ac:dyDescent="0.2">
      <c r="A1947" s="113"/>
      <c r="B1947" s="120"/>
      <c r="C1947" s="120"/>
      <c r="D1947" s="120"/>
      <c r="E1947" s="120"/>
      <c r="F1947" s="120"/>
      <c r="G1947" s="120"/>
      <c r="H1947" s="120"/>
      <c r="I1947" s="120"/>
      <c r="J1947" s="120"/>
      <c r="K1947" s="120"/>
      <c r="L1947" s="120"/>
      <c r="M1947" s="120"/>
      <c r="N1947" s="120"/>
      <c r="O1947" s="120"/>
      <c r="P1947" s="120"/>
      <c r="Q1947" s="120"/>
      <c r="R1947" s="120"/>
      <c r="S1947" s="120"/>
      <c r="T1947" s="120"/>
      <c r="U1947" s="120"/>
      <c r="V1947" s="120"/>
      <c r="W1947" s="120"/>
      <c r="X1947" s="120"/>
      <c r="Y1947" s="127"/>
      <c r="Z1947" s="127"/>
      <c r="AA1947" s="127"/>
      <c r="AB1947" s="127"/>
      <c r="AC1947" s="127"/>
      <c r="AD1947" s="127"/>
      <c r="AE1947" s="127"/>
      <c r="AF1947" s="127"/>
      <c r="AG1947" s="127"/>
      <c r="AH1947" s="127"/>
      <c r="AI1947" s="127"/>
      <c r="AJ1947" s="127"/>
      <c r="AK1947" s="127"/>
      <c r="AL1947" s="127"/>
      <c r="AM1947" s="127"/>
      <c r="AN1947" s="127"/>
      <c r="AO1947" s="127"/>
      <c r="AP1947" s="127"/>
      <c r="AR1947" s="113"/>
      <c r="AS1947" s="113"/>
      <c r="AT1947" s="113"/>
    </row>
    <row r="1948" spans="1:46" s="114" customFormat="1" x14ac:dyDescent="0.2">
      <c r="A1948" s="113"/>
      <c r="B1948" s="120"/>
      <c r="C1948" s="120"/>
      <c r="D1948" s="120"/>
      <c r="E1948" s="120"/>
      <c r="F1948" s="120"/>
      <c r="G1948" s="120"/>
      <c r="H1948" s="120"/>
      <c r="I1948" s="120"/>
      <c r="J1948" s="120"/>
      <c r="K1948" s="120"/>
      <c r="L1948" s="120"/>
      <c r="M1948" s="120"/>
      <c r="N1948" s="120"/>
      <c r="O1948" s="120"/>
      <c r="P1948" s="120"/>
      <c r="Q1948" s="120"/>
      <c r="R1948" s="120"/>
      <c r="S1948" s="120"/>
      <c r="T1948" s="120"/>
      <c r="U1948" s="120"/>
      <c r="V1948" s="120"/>
      <c r="W1948" s="120"/>
      <c r="X1948" s="120"/>
      <c r="Y1948" s="127"/>
      <c r="Z1948" s="127"/>
      <c r="AA1948" s="127"/>
      <c r="AB1948" s="127"/>
      <c r="AC1948" s="127"/>
      <c r="AD1948" s="127"/>
      <c r="AE1948" s="127"/>
      <c r="AF1948" s="127"/>
      <c r="AG1948" s="127"/>
      <c r="AH1948" s="127"/>
      <c r="AI1948" s="127"/>
      <c r="AJ1948" s="127"/>
      <c r="AK1948" s="127"/>
      <c r="AL1948" s="127"/>
      <c r="AM1948" s="127"/>
      <c r="AN1948" s="127"/>
      <c r="AO1948" s="127"/>
      <c r="AP1948" s="127"/>
      <c r="AR1948" s="113"/>
      <c r="AS1948" s="113"/>
      <c r="AT1948" s="113"/>
    </row>
    <row r="1949" spans="1:46" s="114" customFormat="1" x14ac:dyDescent="0.2">
      <c r="A1949" s="113"/>
      <c r="B1949" s="120"/>
      <c r="C1949" s="120"/>
      <c r="D1949" s="120"/>
      <c r="E1949" s="120"/>
      <c r="F1949" s="120"/>
      <c r="G1949" s="120"/>
      <c r="H1949" s="120"/>
      <c r="I1949" s="120"/>
      <c r="J1949" s="120"/>
      <c r="K1949" s="120"/>
      <c r="L1949" s="120"/>
      <c r="M1949" s="120"/>
      <c r="N1949" s="120"/>
      <c r="O1949" s="120"/>
      <c r="P1949" s="120"/>
      <c r="Q1949" s="120"/>
      <c r="R1949" s="120"/>
      <c r="S1949" s="120"/>
      <c r="T1949" s="120"/>
      <c r="U1949" s="120"/>
      <c r="V1949" s="120"/>
      <c r="W1949" s="120"/>
      <c r="X1949" s="120"/>
      <c r="Y1949" s="127"/>
      <c r="Z1949" s="127"/>
      <c r="AA1949" s="127"/>
      <c r="AB1949" s="127"/>
      <c r="AC1949" s="127"/>
      <c r="AD1949" s="127"/>
      <c r="AE1949" s="127"/>
      <c r="AF1949" s="127"/>
      <c r="AG1949" s="127"/>
      <c r="AH1949" s="127"/>
      <c r="AI1949" s="127"/>
      <c r="AJ1949" s="127"/>
      <c r="AK1949" s="127"/>
      <c r="AL1949" s="127"/>
      <c r="AM1949" s="127"/>
      <c r="AN1949" s="127"/>
      <c r="AO1949" s="127"/>
      <c r="AP1949" s="127"/>
      <c r="AR1949" s="113"/>
      <c r="AS1949" s="113"/>
      <c r="AT1949" s="113"/>
    </row>
    <row r="1950" spans="1:46" s="114" customFormat="1" x14ac:dyDescent="0.2">
      <c r="A1950" s="113"/>
      <c r="B1950" s="120"/>
      <c r="C1950" s="120"/>
      <c r="D1950" s="120"/>
      <c r="E1950" s="120"/>
      <c r="F1950" s="120"/>
      <c r="G1950" s="120"/>
      <c r="H1950" s="120"/>
      <c r="I1950" s="120"/>
      <c r="J1950" s="120"/>
      <c r="K1950" s="120"/>
      <c r="L1950" s="120"/>
      <c r="M1950" s="120"/>
      <c r="N1950" s="120"/>
      <c r="O1950" s="120"/>
      <c r="P1950" s="120"/>
      <c r="Q1950" s="120"/>
      <c r="R1950" s="120"/>
      <c r="S1950" s="120"/>
      <c r="T1950" s="120"/>
      <c r="U1950" s="120"/>
      <c r="V1950" s="120"/>
      <c r="W1950" s="120"/>
      <c r="X1950" s="120"/>
      <c r="Y1950" s="127"/>
      <c r="Z1950" s="127"/>
      <c r="AA1950" s="127"/>
      <c r="AB1950" s="127"/>
      <c r="AC1950" s="127"/>
      <c r="AD1950" s="127"/>
      <c r="AE1950" s="127"/>
      <c r="AF1950" s="127"/>
      <c r="AG1950" s="127"/>
      <c r="AH1950" s="127"/>
      <c r="AI1950" s="127"/>
      <c r="AJ1950" s="127"/>
      <c r="AK1950" s="127"/>
      <c r="AL1950" s="127"/>
      <c r="AM1950" s="127"/>
      <c r="AN1950" s="127"/>
      <c r="AO1950" s="127"/>
      <c r="AP1950" s="127"/>
      <c r="AR1950" s="113"/>
      <c r="AS1950" s="113"/>
      <c r="AT1950" s="113"/>
    </row>
    <row r="1951" spans="1:46" s="114" customFormat="1" x14ac:dyDescent="0.2">
      <c r="A1951" s="113"/>
      <c r="B1951" s="120"/>
      <c r="C1951" s="120"/>
      <c r="D1951" s="120"/>
      <c r="E1951" s="120"/>
      <c r="F1951" s="120"/>
      <c r="G1951" s="120"/>
      <c r="H1951" s="120"/>
      <c r="I1951" s="120"/>
      <c r="J1951" s="120"/>
      <c r="K1951" s="120"/>
      <c r="L1951" s="120"/>
      <c r="M1951" s="120"/>
      <c r="N1951" s="120"/>
      <c r="O1951" s="120"/>
      <c r="P1951" s="120"/>
      <c r="Q1951" s="120"/>
      <c r="R1951" s="120"/>
      <c r="S1951" s="120"/>
      <c r="T1951" s="120"/>
      <c r="U1951" s="120"/>
      <c r="V1951" s="120"/>
      <c r="W1951" s="120"/>
      <c r="X1951" s="120"/>
      <c r="Y1951" s="127"/>
      <c r="Z1951" s="127"/>
      <c r="AA1951" s="127"/>
      <c r="AB1951" s="127"/>
      <c r="AC1951" s="127"/>
      <c r="AD1951" s="127"/>
      <c r="AE1951" s="127"/>
      <c r="AF1951" s="127"/>
      <c r="AG1951" s="127"/>
      <c r="AH1951" s="127"/>
      <c r="AI1951" s="127"/>
      <c r="AJ1951" s="127"/>
      <c r="AK1951" s="127"/>
      <c r="AL1951" s="127"/>
      <c r="AM1951" s="127"/>
      <c r="AN1951" s="127"/>
      <c r="AO1951" s="127"/>
      <c r="AP1951" s="127"/>
      <c r="AR1951" s="113"/>
      <c r="AS1951" s="113"/>
      <c r="AT1951" s="113"/>
    </row>
    <row r="1952" spans="1:46" s="114" customFormat="1" x14ac:dyDescent="0.2">
      <c r="A1952" s="113"/>
      <c r="B1952" s="120"/>
      <c r="C1952" s="120"/>
      <c r="D1952" s="120"/>
      <c r="E1952" s="120"/>
      <c r="F1952" s="120"/>
      <c r="G1952" s="120"/>
      <c r="H1952" s="120"/>
      <c r="I1952" s="120"/>
      <c r="J1952" s="120"/>
      <c r="K1952" s="120"/>
      <c r="L1952" s="120"/>
      <c r="M1952" s="120"/>
      <c r="N1952" s="120"/>
      <c r="O1952" s="120"/>
      <c r="P1952" s="120"/>
      <c r="Q1952" s="120"/>
      <c r="R1952" s="120"/>
      <c r="S1952" s="120"/>
      <c r="T1952" s="120"/>
      <c r="U1952" s="120"/>
      <c r="V1952" s="120"/>
      <c r="W1952" s="120"/>
      <c r="X1952" s="120"/>
      <c r="Y1952" s="127"/>
      <c r="Z1952" s="127"/>
      <c r="AA1952" s="127"/>
      <c r="AB1952" s="127"/>
      <c r="AC1952" s="127"/>
      <c r="AD1952" s="127"/>
      <c r="AE1952" s="127"/>
      <c r="AF1952" s="127"/>
      <c r="AG1952" s="127"/>
      <c r="AH1952" s="127"/>
      <c r="AI1952" s="127"/>
      <c r="AJ1952" s="127"/>
      <c r="AK1952" s="127"/>
      <c r="AL1952" s="127"/>
      <c r="AM1952" s="127"/>
      <c r="AN1952" s="127"/>
      <c r="AO1952" s="127"/>
      <c r="AP1952" s="127"/>
      <c r="AR1952" s="113"/>
      <c r="AS1952" s="113"/>
      <c r="AT1952" s="113"/>
    </row>
    <row r="1953" spans="1:46" s="114" customFormat="1" x14ac:dyDescent="0.2">
      <c r="A1953" s="113"/>
      <c r="B1953" s="120"/>
      <c r="C1953" s="120"/>
      <c r="D1953" s="120"/>
      <c r="E1953" s="120"/>
      <c r="F1953" s="120"/>
      <c r="G1953" s="120"/>
      <c r="H1953" s="120"/>
      <c r="I1953" s="120"/>
      <c r="J1953" s="120"/>
      <c r="K1953" s="120"/>
      <c r="L1953" s="120"/>
      <c r="M1953" s="120"/>
      <c r="N1953" s="120"/>
      <c r="O1953" s="120"/>
      <c r="P1953" s="120"/>
      <c r="Q1953" s="120"/>
      <c r="R1953" s="120"/>
      <c r="S1953" s="120"/>
      <c r="T1953" s="120"/>
      <c r="U1953" s="120"/>
      <c r="V1953" s="120"/>
      <c r="W1953" s="120"/>
      <c r="X1953" s="120"/>
      <c r="Y1953" s="127"/>
      <c r="Z1953" s="127"/>
      <c r="AA1953" s="127"/>
      <c r="AB1953" s="127"/>
      <c r="AC1953" s="127"/>
      <c r="AD1953" s="127"/>
      <c r="AE1953" s="127"/>
      <c r="AF1953" s="127"/>
      <c r="AG1953" s="127"/>
      <c r="AH1953" s="127"/>
      <c r="AI1953" s="127"/>
      <c r="AJ1953" s="127"/>
      <c r="AK1953" s="127"/>
      <c r="AL1953" s="127"/>
      <c r="AM1953" s="127"/>
      <c r="AN1953" s="127"/>
      <c r="AO1953" s="127"/>
      <c r="AP1953" s="127"/>
      <c r="AR1953" s="113"/>
      <c r="AS1953" s="113"/>
      <c r="AT1953" s="113"/>
    </row>
    <row r="1954" spans="1:46" s="114" customFormat="1" x14ac:dyDescent="0.2">
      <c r="A1954" s="113"/>
      <c r="B1954" s="120"/>
      <c r="C1954" s="120"/>
      <c r="D1954" s="120"/>
      <c r="E1954" s="120"/>
      <c r="F1954" s="120"/>
      <c r="G1954" s="120"/>
      <c r="H1954" s="120"/>
      <c r="I1954" s="120"/>
      <c r="J1954" s="120"/>
      <c r="K1954" s="120"/>
      <c r="L1954" s="120"/>
      <c r="M1954" s="120"/>
      <c r="N1954" s="120"/>
      <c r="O1954" s="120"/>
      <c r="P1954" s="120"/>
      <c r="Q1954" s="120"/>
      <c r="R1954" s="120"/>
      <c r="S1954" s="120"/>
      <c r="T1954" s="120"/>
      <c r="U1954" s="120"/>
      <c r="V1954" s="120"/>
      <c r="W1954" s="120"/>
      <c r="X1954" s="120"/>
      <c r="Y1954" s="127"/>
      <c r="Z1954" s="127"/>
      <c r="AA1954" s="127"/>
      <c r="AB1954" s="127"/>
      <c r="AC1954" s="127"/>
      <c r="AD1954" s="127"/>
      <c r="AE1954" s="127"/>
      <c r="AF1954" s="127"/>
      <c r="AG1954" s="127"/>
      <c r="AH1954" s="127"/>
      <c r="AI1954" s="127"/>
      <c r="AJ1954" s="127"/>
      <c r="AK1954" s="127"/>
      <c r="AL1954" s="127"/>
      <c r="AM1954" s="127"/>
      <c r="AN1954" s="127"/>
      <c r="AO1954" s="127"/>
      <c r="AP1954" s="127"/>
      <c r="AR1954" s="113"/>
      <c r="AS1954" s="113"/>
      <c r="AT1954" s="113"/>
    </row>
    <row r="1955" spans="1:46" s="114" customFormat="1" x14ac:dyDescent="0.2">
      <c r="A1955" s="113"/>
      <c r="B1955" s="120"/>
      <c r="C1955" s="120"/>
      <c r="D1955" s="120"/>
      <c r="E1955" s="120"/>
      <c r="F1955" s="120"/>
      <c r="G1955" s="120"/>
      <c r="H1955" s="120"/>
      <c r="I1955" s="120"/>
      <c r="J1955" s="120"/>
      <c r="K1955" s="120"/>
      <c r="L1955" s="120"/>
      <c r="M1955" s="120"/>
      <c r="N1955" s="120"/>
      <c r="O1955" s="120"/>
      <c r="P1955" s="120"/>
      <c r="Q1955" s="120"/>
      <c r="R1955" s="120"/>
      <c r="S1955" s="120"/>
      <c r="T1955" s="120"/>
      <c r="U1955" s="120"/>
      <c r="V1955" s="120"/>
      <c r="W1955" s="120"/>
      <c r="X1955" s="120"/>
      <c r="Y1955" s="127"/>
      <c r="Z1955" s="127"/>
      <c r="AA1955" s="127"/>
      <c r="AB1955" s="127"/>
      <c r="AC1955" s="127"/>
      <c r="AD1955" s="127"/>
      <c r="AE1955" s="127"/>
      <c r="AF1955" s="127"/>
      <c r="AG1955" s="127"/>
      <c r="AH1955" s="127"/>
      <c r="AI1955" s="127"/>
      <c r="AJ1955" s="127"/>
      <c r="AK1955" s="127"/>
      <c r="AL1955" s="127"/>
      <c r="AM1955" s="127"/>
      <c r="AN1955" s="127"/>
      <c r="AO1955" s="127"/>
      <c r="AP1955" s="127"/>
      <c r="AR1955" s="113"/>
      <c r="AS1955" s="113"/>
      <c r="AT1955" s="113"/>
    </row>
    <row r="1956" spans="1:46" s="114" customFormat="1" x14ac:dyDescent="0.2">
      <c r="A1956" s="113"/>
      <c r="B1956" s="120"/>
      <c r="C1956" s="120"/>
      <c r="D1956" s="120"/>
      <c r="E1956" s="120"/>
      <c r="F1956" s="120"/>
      <c r="G1956" s="120"/>
      <c r="H1956" s="120"/>
      <c r="I1956" s="120"/>
      <c r="J1956" s="120"/>
      <c r="K1956" s="120"/>
      <c r="L1956" s="120"/>
      <c r="M1956" s="120"/>
      <c r="N1956" s="120"/>
      <c r="O1956" s="120"/>
      <c r="P1956" s="120"/>
      <c r="Q1956" s="120"/>
      <c r="R1956" s="120"/>
      <c r="S1956" s="120"/>
      <c r="T1956" s="120"/>
      <c r="U1956" s="120"/>
      <c r="V1956" s="120"/>
      <c r="W1956" s="120"/>
      <c r="X1956" s="120"/>
      <c r="Y1956" s="127"/>
      <c r="Z1956" s="127"/>
      <c r="AA1956" s="127"/>
      <c r="AB1956" s="127"/>
      <c r="AC1956" s="127"/>
      <c r="AD1956" s="127"/>
      <c r="AE1956" s="127"/>
      <c r="AF1956" s="127"/>
      <c r="AG1956" s="127"/>
      <c r="AH1956" s="127"/>
      <c r="AI1956" s="127"/>
      <c r="AJ1956" s="127"/>
      <c r="AK1956" s="127"/>
      <c r="AL1956" s="127"/>
      <c r="AM1956" s="127"/>
      <c r="AN1956" s="127"/>
      <c r="AO1956" s="127"/>
      <c r="AP1956" s="127"/>
      <c r="AR1956" s="113"/>
      <c r="AS1956" s="113"/>
      <c r="AT1956" s="113"/>
    </row>
    <row r="1957" spans="1:46" s="114" customFormat="1" x14ac:dyDescent="0.2">
      <c r="A1957" s="113"/>
      <c r="B1957" s="120"/>
      <c r="C1957" s="120"/>
      <c r="D1957" s="120"/>
      <c r="E1957" s="120"/>
      <c r="F1957" s="120"/>
      <c r="G1957" s="120"/>
      <c r="H1957" s="120"/>
      <c r="I1957" s="120"/>
      <c r="J1957" s="120"/>
      <c r="K1957" s="120"/>
      <c r="L1957" s="120"/>
      <c r="M1957" s="120"/>
      <c r="N1957" s="120"/>
      <c r="O1957" s="120"/>
      <c r="P1957" s="120"/>
      <c r="Q1957" s="120"/>
      <c r="R1957" s="120"/>
      <c r="S1957" s="120"/>
      <c r="T1957" s="120"/>
      <c r="U1957" s="120"/>
      <c r="V1957" s="120"/>
      <c r="W1957" s="120"/>
      <c r="X1957" s="120"/>
      <c r="Y1957" s="127"/>
      <c r="Z1957" s="127"/>
      <c r="AA1957" s="127"/>
      <c r="AB1957" s="127"/>
      <c r="AC1957" s="127"/>
      <c r="AD1957" s="127"/>
      <c r="AE1957" s="127"/>
      <c r="AF1957" s="127"/>
      <c r="AG1957" s="127"/>
      <c r="AH1957" s="127"/>
      <c r="AI1957" s="127"/>
      <c r="AJ1957" s="127"/>
      <c r="AK1957" s="127"/>
      <c r="AL1957" s="127"/>
      <c r="AM1957" s="127"/>
      <c r="AN1957" s="127"/>
      <c r="AO1957" s="127"/>
      <c r="AP1957" s="127"/>
      <c r="AR1957" s="113"/>
      <c r="AS1957" s="113"/>
      <c r="AT1957" s="113"/>
    </row>
    <row r="1958" spans="1:46" s="114" customFormat="1" x14ac:dyDescent="0.2">
      <c r="A1958" s="113"/>
      <c r="B1958" s="120"/>
      <c r="C1958" s="120"/>
      <c r="D1958" s="120"/>
      <c r="E1958" s="120"/>
      <c r="F1958" s="120"/>
      <c r="G1958" s="120"/>
      <c r="H1958" s="120"/>
      <c r="I1958" s="120"/>
      <c r="J1958" s="120"/>
      <c r="K1958" s="120"/>
      <c r="L1958" s="120"/>
      <c r="M1958" s="120"/>
      <c r="N1958" s="120"/>
      <c r="O1958" s="120"/>
      <c r="P1958" s="120"/>
      <c r="Q1958" s="120"/>
      <c r="R1958" s="120"/>
      <c r="S1958" s="120"/>
      <c r="T1958" s="120"/>
      <c r="U1958" s="120"/>
      <c r="V1958" s="120"/>
      <c r="W1958" s="120"/>
      <c r="X1958" s="120"/>
      <c r="Y1958" s="127"/>
      <c r="Z1958" s="127"/>
      <c r="AA1958" s="127"/>
      <c r="AB1958" s="127"/>
      <c r="AC1958" s="127"/>
      <c r="AD1958" s="127"/>
      <c r="AE1958" s="127"/>
      <c r="AF1958" s="127"/>
      <c r="AG1958" s="127"/>
      <c r="AH1958" s="127"/>
      <c r="AI1958" s="127"/>
      <c r="AJ1958" s="127"/>
      <c r="AK1958" s="127"/>
      <c r="AL1958" s="127"/>
      <c r="AM1958" s="127"/>
      <c r="AN1958" s="127"/>
      <c r="AO1958" s="127"/>
      <c r="AP1958" s="127"/>
      <c r="AR1958" s="113"/>
      <c r="AS1958" s="113"/>
      <c r="AT1958" s="113"/>
    </row>
    <row r="1959" spans="1:46" s="114" customFormat="1" x14ac:dyDescent="0.2">
      <c r="A1959" s="113"/>
      <c r="B1959" s="120"/>
      <c r="C1959" s="120"/>
      <c r="D1959" s="120"/>
      <c r="E1959" s="120"/>
      <c r="F1959" s="120"/>
      <c r="G1959" s="120"/>
      <c r="H1959" s="120"/>
      <c r="I1959" s="120"/>
      <c r="J1959" s="120"/>
      <c r="K1959" s="120"/>
      <c r="L1959" s="120"/>
      <c r="M1959" s="120"/>
      <c r="N1959" s="120"/>
      <c r="O1959" s="120"/>
      <c r="P1959" s="120"/>
      <c r="Q1959" s="120"/>
      <c r="R1959" s="120"/>
      <c r="S1959" s="120"/>
      <c r="T1959" s="120"/>
      <c r="U1959" s="120"/>
      <c r="V1959" s="120"/>
      <c r="W1959" s="120"/>
      <c r="X1959" s="120"/>
      <c r="Y1959" s="127"/>
      <c r="Z1959" s="127"/>
      <c r="AA1959" s="127"/>
      <c r="AB1959" s="127"/>
      <c r="AC1959" s="127"/>
      <c r="AD1959" s="127"/>
      <c r="AE1959" s="127"/>
      <c r="AF1959" s="127"/>
      <c r="AG1959" s="127"/>
      <c r="AH1959" s="127"/>
      <c r="AI1959" s="127"/>
      <c r="AJ1959" s="127"/>
      <c r="AK1959" s="127"/>
      <c r="AL1959" s="127"/>
      <c r="AM1959" s="127"/>
      <c r="AN1959" s="127"/>
      <c r="AO1959" s="127"/>
      <c r="AP1959" s="127"/>
      <c r="AR1959" s="113"/>
      <c r="AS1959" s="113"/>
      <c r="AT1959" s="113"/>
    </row>
    <row r="1960" spans="1:46" s="114" customFormat="1" x14ac:dyDescent="0.2">
      <c r="A1960" s="113"/>
      <c r="B1960" s="120"/>
      <c r="C1960" s="120"/>
      <c r="D1960" s="120"/>
      <c r="E1960" s="120"/>
      <c r="F1960" s="120"/>
      <c r="G1960" s="120"/>
      <c r="H1960" s="120"/>
      <c r="I1960" s="120"/>
      <c r="J1960" s="120"/>
      <c r="K1960" s="120"/>
      <c r="L1960" s="120"/>
      <c r="M1960" s="120"/>
      <c r="N1960" s="120"/>
      <c r="O1960" s="120"/>
      <c r="P1960" s="120"/>
      <c r="Q1960" s="120"/>
      <c r="R1960" s="120"/>
      <c r="S1960" s="120"/>
      <c r="T1960" s="120"/>
      <c r="U1960" s="120"/>
      <c r="V1960" s="120"/>
      <c r="W1960" s="120"/>
      <c r="X1960" s="120"/>
      <c r="Y1960" s="127"/>
      <c r="Z1960" s="127"/>
      <c r="AA1960" s="127"/>
      <c r="AB1960" s="127"/>
      <c r="AC1960" s="127"/>
      <c r="AD1960" s="127"/>
      <c r="AE1960" s="127"/>
      <c r="AF1960" s="127"/>
      <c r="AG1960" s="127"/>
      <c r="AH1960" s="127"/>
      <c r="AI1960" s="127"/>
      <c r="AJ1960" s="127"/>
      <c r="AK1960" s="127"/>
      <c r="AL1960" s="127"/>
      <c r="AM1960" s="127"/>
      <c r="AN1960" s="127"/>
      <c r="AO1960" s="127"/>
      <c r="AP1960" s="127"/>
      <c r="AR1960" s="113"/>
      <c r="AS1960" s="113"/>
      <c r="AT1960" s="113"/>
    </row>
    <row r="1961" spans="1:46" s="114" customFormat="1" x14ac:dyDescent="0.2">
      <c r="A1961" s="113"/>
      <c r="B1961" s="120"/>
      <c r="C1961" s="120"/>
      <c r="D1961" s="120"/>
      <c r="E1961" s="120"/>
      <c r="F1961" s="120"/>
      <c r="G1961" s="120"/>
      <c r="H1961" s="120"/>
      <c r="I1961" s="120"/>
      <c r="J1961" s="120"/>
      <c r="K1961" s="120"/>
      <c r="L1961" s="120"/>
      <c r="M1961" s="120"/>
      <c r="N1961" s="120"/>
      <c r="O1961" s="120"/>
      <c r="P1961" s="120"/>
      <c r="Q1961" s="120"/>
      <c r="R1961" s="120"/>
      <c r="S1961" s="120"/>
      <c r="T1961" s="120"/>
      <c r="U1961" s="120"/>
      <c r="V1961" s="120"/>
      <c r="W1961" s="120"/>
      <c r="X1961" s="120"/>
      <c r="Y1961" s="127"/>
      <c r="Z1961" s="127"/>
      <c r="AA1961" s="127"/>
      <c r="AB1961" s="127"/>
      <c r="AC1961" s="127"/>
      <c r="AD1961" s="127"/>
      <c r="AE1961" s="127"/>
      <c r="AF1961" s="127"/>
      <c r="AG1961" s="127"/>
      <c r="AH1961" s="127"/>
      <c r="AI1961" s="127"/>
      <c r="AJ1961" s="127"/>
      <c r="AK1961" s="127"/>
      <c r="AL1961" s="127"/>
      <c r="AM1961" s="127"/>
      <c r="AN1961" s="127"/>
      <c r="AO1961" s="127"/>
      <c r="AP1961" s="127"/>
      <c r="AR1961" s="113"/>
      <c r="AS1961" s="113"/>
      <c r="AT1961" s="113"/>
    </row>
    <row r="1962" spans="1:46" s="114" customFormat="1" x14ac:dyDescent="0.2">
      <c r="A1962" s="113"/>
      <c r="B1962" s="120"/>
      <c r="C1962" s="120"/>
      <c r="D1962" s="120"/>
      <c r="E1962" s="120"/>
      <c r="F1962" s="120"/>
      <c r="G1962" s="120"/>
      <c r="H1962" s="120"/>
      <c r="I1962" s="120"/>
      <c r="J1962" s="120"/>
      <c r="K1962" s="120"/>
      <c r="L1962" s="120"/>
      <c r="M1962" s="120"/>
      <c r="N1962" s="120"/>
      <c r="O1962" s="120"/>
      <c r="P1962" s="120"/>
      <c r="Q1962" s="120"/>
      <c r="R1962" s="120"/>
      <c r="S1962" s="120"/>
      <c r="T1962" s="120"/>
      <c r="U1962" s="120"/>
      <c r="V1962" s="120"/>
      <c r="W1962" s="120"/>
      <c r="X1962" s="120"/>
      <c r="Y1962" s="127"/>
      <c r="Z1962" s="127"/>
      <c r="AA1962" s="127"/>
      <c r="AB1962" s="127"/>
      <c r="AC1962" s="127"/>
      <c r="AD1962" s="127"/>
      <c r="AE1962" s="127"/>
      <c r="AF1962" s="127"/>
      <c r="AG1962" s="127"/>
      <c r="AH1962" s="127"/>
      <c r="AI1962" s="127"/>
      <c r="AJ1962" s="127"/>
      <c r="AK1962" s="127"/>
      <c r="AL1962" s="127"/>
      <c r="AM1962" s="127"/>
      <c r="AN1962" s="127"/>
      <c r="AO1962" s="127"/>
      <c r="AP1962" s="127"/>
      <c r="AR1962" s="113"/>
      <c r="AS1962" s="113"/>
      <c r="AT1962" s="113"/>
    </row>
    <row r="1963" spans="1:46" s="114" customFormat="1" x14ac:dyDescent="0.2">
      <c r="A1963" s="113"/>
      <c r="B1963" s="120"/>
      <c r="C1963" s="120"/>
      <c r="D1963" s="120"/>
      <c r="E1963" s="120"/>
      <c r="F1963" s="120"/>
      <c r="G1963" s="120"/>
      <c r="H1963" s="120"/>
      <c r="I1963" s="120"/>
      <c r="J1963" s="120"/>
      <c r="K1963" s="120"/>
      <c r="L1963" s="120"/>
      <c r="M1963" s="120"/>
      <c r="N1963" s="120"/>
      <c r="O1963" s="120"/>
      <c r="P1963" s="120"/>
      <c r="Q1963" s="120"/>
      <c r="R1963" s="120"/>
      <c r="S1963" s="120"/>
      <c r="T1963" s="120"/>
      <c r="U1963" s="120"/>
      <c r="V1963" s="120"/>
      <c r="W1963" s="120"/>
      <c r="X1963" s="120"/>
      <c r="Y1963" s="127"/>
      <c r="Z1963" s="127"/>
      <c r="AA1963" s="127"/>
      <c r="AB1963" s="127"/>
      <c r="AC1963" s="127"/>
      <c r="AD1963" s="127"/>
      <c r="AE1963" s="127"/>
      <c r="AF1963" s="127"/>
      <c r="AG1963" s="127"/>
      <c r="AH1963" s="127"/>
      <c r="AI1963" s="127"/>
      <c r="AJ1963" s="127"/>
      <c r="AK1963" s="127"/>
      <c r="AL1963" s="127"/>
      <c r="AM1963" s="127"/>
      <c r="AN1963" s="127"/>
      <c r="AO1963" s="127"/>
      <c r="AP1963" s="127"/>
      <c r="AR1963" s="113"/>
      <c r="AS1963" s="113"/>
      <c r="AT1963" s="113"/>
    </row>
    <row r="1964" spans="1:46" s="114" customFormat="1" x14ac:dyDescent="0.2">
      <c r="A1964" s="113"/>
      <c r="B1964" s="120"/>
      <c r="C1964" s="120"/>
      <c r="D1964" s="120"/>
      <c r="E1964" s="120"/>
      <c r="F1964" s="120"/>
      <c r="G1964" s="120"/>
      <c r="H1964" s="120"/>
      <c r="I1964" s="120"/>
      <c r="J1964" s="120"/>
      <c r="K1964" s="120"/>
      <c r="L1964" s="120"/>
      <c r="M1964" s="120"/>
      <c r="N1964" s="120"/>
      <c r="O1964" s="120"/>
      <c r="P1964" s="120"/>
      <c r="Q1964" s="120"/>
      <c r="R1964" s="120"/>
      <c r="S1964" s="120"/>
      <c r="T1964" s="120"/>
      <c r="U1964" s="120"/>
      <c r="V1964" s="120"/>
      <c r="W1964" s="120"/>
      <c r="X1964" s="120"/>
      <c r="Y1964" s="127"/>
      <c r="Z1964" s="127"/>
      <c r="AA1964" s="127"/>
      <c r="AB1964" s="127"/>
      <c r="AC1964" s="127"/>
      <c r="AD1964" s="127"/>
      <c r="AE1964" s="127"/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R1964" s="113"/>
      <c r="AS1964" s="113"/>
      <c r="AT1964" s="113"/>
    </row>
    <row r="1965" spans="1:46" s="114" customFormat="1" x14ac:dyDescent="0.2">
      <c r="A1965" s="113"/>
      <c r="B1965" s="120"/>
      <c r="C1965" s="120"/>
      <c r="D1965" s="120"/>
      <c r="E1965" s="120"/>
      <c r="F1965" s="120"/>
      <c r="G1965" s="120"/>
      <c r="H1965" s="120"/>
      <c r="I1965" s="120"/>
      <c r="J1965" s="120"/>
      <c r="K1965" s="120"/>
      <c r="L1965" s="120"/>
      <c r="M1965" s="120"/>
      <c r="N1965" s="120"/>
      <c r="O1965" s="120"/>
      <c r="P1965" s="120"/>
      <c r="Q1965" s="120"/>
      <c r="R1965" s="120"/>
      <c r="S1965" s="120"/>
      <c r="T1965" s="120"/>
      <c r="U1965" s="120"/>
      <c r="V1965" s="120"/>
      <c r="W1965" s="120"/>
      <c r="X1965" s="120"/>
      <c r="Y1965" s="127"/>
      <c r="Z1965" s="127"/>
      <c r="AA1965" s="127"/>
      <c r="AB1965" s="127"/>
      <c r="AC1965" s="127"/>
      <c r="AD1965" s="127"/>
      <c r="AE1965" s="127"/>
      <c r="AF1965" s="127"/>
      <c r="AG1965" s="127"/>
      <c r="AH1965" s="127"/>
      <c r="AI1965" s="127"/>
      <c r="AJ1965" s="127"/>
      <c r="AK1965" s="127"/>
      <c r="AL1965" s="127"/>
      <c r="AM1965" s="127"/>
      <c r="AN1965" s="127"/>
      <c r="AO1965" s="127"/>
      <c r="AP1965" s="127"/>
      <c r="AR1965" s="113"/>
      <c r="AS1965" s="113"/>
      <c r="AT1965" s="113"/>
    </row>
    <row r="1966" spans="1:46" s="114" customFormat="1" x14ac:dyDescent="0.2">
      <c r="A1966" s="113"/>
      <c r="B1966" s="120"/>
      <c r="C1966" s="120"/>
      <c r="D1966" s="120"/>
      <c r="E1966" s="120"/>
      <c r="F1966" s="120"/>
      <c r="G1966" s="120"/>
      <c r="H1966" s="120"/>
      <c r="I1966" s="120"/>
      <c r="J1966" s="120"/>
      <c r="K1966" s="120"/>
      <c r="L1966" s="120"/>
      <c r="M1966" s="120"/>
      <c r="N1966" s="120"/>
      <c r="O1966" s="120"/>
      <c r="P1966" s="120"/>
      <c r="Q1966" s="120"/>
      <c r="R1966" s="120"/>
      <c r="S1966" s="120"/>
      <c r="T1966" s="120"/>
      <c r="U1966" s="120"/>
      <c r="V1966" s="120"/>
      <c r="W1966" s="120"/>
      <c r="X1966" s="120"/>
      <c r="Y1966" s="127"/>
      <c r="Z1966" s="127"/>
      <c r="AA1966" s="127"/>
      <c r="AB1966" s="127"/>
      <c r="AC1966" s="127"/>
      <c r="AD1966" s="127"/>
      <c r="AE1966" s="127"/>
      <c r="AF1966" s="127"/>
      <c r="AG1966" s="127"/>
      <c r="AH1966" s="127"/>
      <c r="AI1966" s="127"/>
      <c r="AJ1966" s="127"/>
      <c r="AK1966" s="127"/>
      <c r="AL1966" s="127"/>
      <c r="AM1966" s="127"/>
      <c r="AN1966" s="127"/>
      <c r="AO1966" s="127"/>
      <c r="AP1966" s="127"/>
      <c r="AR1966" s="113"/>
      <c r="AS1966" s="113"/>
      <c r="AT1966" s="113"/>
    </row>
    <row r="1967" spans="1:46" s="114" customFormat="1" x14ac:dyDescent="0.2">
      <c r="A1967" s="113"/>
      <c r="B1967" s="120"/>
      <c r="C1967" s="120"/>
      <c r="D1967" s="120"/>
      <c r="E1967" s="120"/>
      <c r="F1967" s="120"/>
      <c r="G1967" s="120"/>
      <c r="H1967" s="120"/>
      <c r="I1967" s="120"/>
      <c r="J1967" s="120"/>
      <c r="K1967" s="120"/>
      <c r="L1967" s="120"/>
      <c r="M1967" s="120"/>
      <c r="N1967" s="120"/>
      <c r="O1967" s="120"/>
      <c r="P1967" s="120"/>
      <c r="Q1967" s="120"/>
      <c r="R1967" s="120"/>
      <c r="S1967" s="120"/>
      <c r="T1967" s="120"/>
      <c r="U1967" s="120"/>
      <c r="V1967" s="120"/>
      <c r="W1967" s="120"/>
      <c r="X1967" s="120"/>
      <c r="Y1967" s="127"/>
      <c r="Z1967" s="127"/>
      <c r="AA1967" s="127"/>
      <c r="AB1967" s="127"/>
      <c r="AC1967" s="127"/>
      <c r="AD1967" s="127"/>
      <c r="AE1967" s="127"/>
      <c r="AF1967" s="127"/>
      <c r="AG1967" s="127"/>
      <c r="AH1967" s="127"/>
      <c r="AI1967" s="127"/>
      <c r="AJ1967" s="127"/>
      <c r="AK1967" s="127"/>
      <c r="AL1967" s="127"/>
      <c r="AM1967" s="127"/>
      <c r="AN1967" s="127"/>
      <c r="AO1967" s="127"/>
      <c r="AP1967" s="127"/>
      <c r="AR1967" s="113"/>
      <c r="AS1967" s="113"/>
      <c r="AT1967" s="113"/>
    </row>
    <row r="1968" spans="1:46" s="114" customFormat="1" x14ac:dyDescent="0.2">
      <c r="A1968" s="113"/>
      <c r="B1968" s="120"/>
      <c r="C1968" s="120"/>
      <c r="D1968" s="120"/>
      <c r="E1968" s="120"/>
      <c r="F1968" s="120"/>
      <c r="G1968" s="120"/>
      <c r="H1968" s="120"/>
      <c r="I1968" s="120"/>
      <c r="J1968" s="120"/>
      <c r="K1968" s="120"/>
      <c r="L1968" s="120"/>
      <c r="M1968" s="120"/>
      <c r="N1968" s="120"/>
      <c r="O1968" s="120"/>
      <c r="P1968" s="120"/>
      <c r="Q1968" s="120"/>
      <c r="R1968" s="120"/>
      <c r="S1968" s="120"/>
      <c r="T1968" s="120"/>
      <c r="U1968" s="120"/>
      <c r="V1968" s="120"/>
      <c r="W1968" s="120"/>
      <c r="X1968" s="120"/>
      <c r="Y1968" s="127"/>
      <c r="Z1968" s="127"/>
      <c r="AA1968" s="127"/>
      <c r="AB1968" s="127"/>
      <c r="AC1968" s="127"/>
      <c r="AD1968" s="127"/>
      <c r="AE1968" s="127"/>
      <c r="AF1968" s="127"/>
      <c r="AG1968" s="127"/>
      <c r="AH1968" s="127"/>
      <c r="AI1968" s="127"/>
      <c r="AJ1968" s="127"/>
      <c r="AK1968" s="127"/>
      <c r="AL1968" s="127"/>
      <c r="AM1968" s="127"/>
      <c r="AN1968" s="127"/>
      <c r="AO1968" s="127"/>
      <c r="AP1968" s="127"/>
      <c r="AR1968" s="113"/>
      <c r="AS1968" s="113"/>
      <c r="AT1968" s="113"/>
    </row>
    <row r="1969" spans="1:46" s="114" customFormat="1" x14ac:dyDescent="0.2">
      <c r="A1969" s="113"/>
      <c r="B1969" s="120"/>
      <c r="C1969" s="120"/>
      <c r="D1969" s="120"/>
      <c r="E1969" s="120"/>
      <c r="F1969" s="120"/>
      <c r="G1969" s="120"/>
      <c r="H1969" s="120"/>
      <c r="I1969" s="120"/>
      <c r="J1969" s="120"/>
      <c r="K1969" s="120"/>
      <c r="L1969" s="120"/>
      <c r="M1969" s="120"/>
      <c r="N1969" s="120"/>
      <c r="O1969" s="120"/>
      <c r="P1969" s="120"/>
      <c r="Q1969" s="120"/>
      <c r="R1969" s="120"/>
      <c r="S1969" s="120"/>
      <c r="T1969" s="120"/>
      <c r="U1969" s="120"/>
      <c r="V1969" s="120"/>
      <c r="W1969" s="120"/>
      <c r="X1969" s="120"/>
      <c r="Y1969" s="127"/>
      <c r="Z1969" s="127"/>
      <c r="AA1969" s="127"/>
      <c r="AB1969" s="127"/>
      <c r="AC1969" s="127"/>
      <c r="AD1969" s="127"/>
      <c r="AE1969" s="127"/>
      <c r="AF1969" s="127"/>
      <c r="AG1969" s="127"/>
      <c r="AH1969" s="127"/>
      <c r="AI1969" s="127"/>
      <c r="AJ1969" s="127"/>
      <c r="AK1969" s="127"/>
      <c r="AL1969" s="127"/>
      <c r="AM1969" s="127"/>
      <c r="AN1969" s="127"/>
      <c r="AO1969" s="127"/>
      <c r="AP1969" s="127"/>
      <c r="AR1969" s="113"/>
      <c r="AS1969" s="113"/>
      <c r="AT1969" s="113"/>
    </row>
    <row r="1970" spans="1:46" s="114" customFormat="1" x14ac:dyDescent="0.2">
      <c r="A1970" s="113"/>
      <c r="B1970" s="120"/>
      <c r="C1970" s="120"/>
      <c r="D1970" s="120"/>
      <c r="E1970" s="120"/>
      <c r="F1970" s="120"/>
      <c r="G1970" s="120"/>
      <c r="H1970" s="120"/>
      <c r="I1970" s="120"/>
      <c r="J1970" s="120"/>
      <c r="K1970" s="120"/>
      <c r="L1970" s="120"/>
      <c r="M1970" s="120"/>
      <c r="N1970" s="120"/>
      <c r="O1970" s="120"/>
      <c r="P1970" s="120"/>
      <c r="Q1970" s="120"/>
      <c r="R1970" s="120"/>
      <c r="S1970" s="120"/>
      <c r="T1970" s="120"/>
      <c r="U1970" s="120"/>
      <c r="V1970" s="120"/>
      <c r="W1970" s="120"/>
      <c r="X1970" s="120"/>
      <c r="Y1970" s="127"/>
      <c r="Z1970" s="127"/>
      <c r="AA1970" s="127"/>
      <c r="AB1970" s="127"/>
      <c r="AC1970" s="127"/>
      <c r="AD1970" s="127"/>
      <c r="AE1970" s="127"/>
      <c r="AF1970" s="127"/>
      <c r="AG1970" s="127"/>
      <c r="AH1970" s="127"/>
      <c r="AI1970" s="127"/>
      <c r="AJ1970" s="127"/>
      <c r="AK1970" s="127"/>
      <c r="AL1970" s="127"/>
      <c r="AM1970" s="127"/>
      <c r="AN1970" s="127"/>
      <c r="AO1970" s="127"/>
      <c r="AP1970" s="127"/>
      <c r="AR1970" s="113"/>
      <c r="AS1970" s="113"/>
      <c r="AT1970" s="113"/>
    </row>
    <row r="1971" spans="1:46" s="114" customFormat="1" x14ac:dyDescent="0.2">
      <c r="A1971" s="113"/>
      <c r="B1971" s="120"/>
      <c r="C1971" s="120"/>
      <c r="D1971" s="120"/>
      <c r="E1971" s="120"/>
      <c r="F1971" s="120"/>
      <c r="G1971" s="120"/>
      <c r="H1971" s="120"/>
      <c r="I1971" s="120"/>
      <c r="J1971" s="120"/>
      <c r="K1971" s="120"/>
      <c r="L1971" s="120"/>
      <c r="M1971" s="120"/>
      <c r="N1971" s="120"/>
      <c r="O1971" s="120"/>
      <c r="P1971" s="120"/>
      <c r="Q1971" s="120"/>
      <c r="R1971" s="120"/>
      <c r="S1971" s="120"/>
      <c r="T1971" s="120"/>
      <c r="U1971" s="120"/>
      <c r="V1971" s="120"/>
      <c r="W1971" s="120"/>
      <c r="X1971" s="120"/>
      <c r="Y1971" s="127"/>
      <c r="Z1971" s="127"/>
      <c r="AA1971" s="127"/>
      <c r="AB1971" s="127"/>
      <c r="AC1971" s="127"/>
      <c r="AD1971" s="127"/>
      <c r="AE1971" s="127"/>
      <c r="AF1971" s="127"/>
      <c r="AG1971" s="127"/>
      <c r="AH1971" s="127"/>
      <c r="AI1971" s="127"/>
      <c r="AJ1971" s="127"/>
      <c r="AK1971" s="127"/>
      <c r="AL1971" s="127"/>
      <c r="AM1971" s="127"/>
      <c r="AN1971" s="127"/>
      <c r="AO1971" s="127"/>
      <c r="AP1971" s="127"/>
      <c r="AR1971" s="113"/>
      <c r="AS1971" s="113"/>
      <c r="AT1971" s="113"/>
    </row>
    <row r="1972" spans="1:46" s="114" customFormat="1" x14ac:dyDescent="0.2">
      <c r="A1972" s="113"/>
      <c r="B1972" s="120"/>
      <c r="C1972" s="120"/>
      <c r="D1972" s="120"/>
      <c r="E1972" s="120"/>
      <c r="F1972" s="120"/>
      <c r="G1972" s="120"/>
      <c r="H1972" s="120"/>
      <c r="I1972" s="120"/>
      <c r="J1972" s="120"/>
      <c r="K1972" s="120"/>
      <c r="L1972" s="120"/>
      <c r="M1972" s="120"/>
      <c r="N1972" s="120"/>
      <c r="O1972" s="120"/>
      <c r="P1972" s="120"/>
      <c r="Q1972" s="120"/>
      <c r="R1972" s="120"/>
      <c r="S1972" s="120"/>
      <c r="T1972" s="120"/>
      <c r="U1972" s="120"/>
      <c r="V1972" s="120"/>
      <c r="W1972" s="120"/>
      <c r="X1972" s="120"/>
      <c r="Y1972" s="127"/>
      <c r="Z1972" s="127"/>
      <c r="AA1972" s="127"/>
      <c r="AB1972" s="127"/>
      <c r="AC1972" s="127"/>
      <c r="AD1972" s="127"/>
      <c r="AE1972" s="127"/>
      <c r="AF1972" s="127"/>
      <c r="AG1972" s="127"/>
      <c r="AH1972" s="127"/>
      <c r="AI1972" s="127"/>
      <c r="AJ1972" s="127"/>
      <c r="AK1972" s="127"/>
      <c r="AL1972" s="127"/>
      <c r="AM1972" s="127"/>
      <c r="AN1972" s="127"/>
      <c r="AO1972" s="127"/>
      <c r="AP1972" s="127"/>
      <c r="AR1972" s="113"/>
      <c r="AS1972" s="113"/>
      <c r="AT1972" s="113"/>
    </row>
    <row r="1973" spans="1:46" s="114" customFormat="1" x14ac:dyDescent="0.2">
      <c r="A1973" s="113"/>
      <c r="B1973" s="120"/>
      <c r="C1973" s="120"/>
      <c r="D1973" s="120"/>
      <c r="E1973" s="120"/>
      <c r="F1973" s="120"/>
      <c r="G1973" s="120"/>
      <c r="H1973" s="120"/>
      <c r="I1973" s="120"/>
      <c r="J1973" s="120"/>
      <c r="K1973" s="120"/>
      <c r="L1973" s="120"/>
      <c r="M1973" s="120"/>
      <c r="N1973" s="120"/>
      <c r="O1973" s="120"/>
      <c r="P1973" s="120"/>
      <c r="Q1973" s="120"/>
      <c r="R1973" s="120"/>
      <c r="S1973" s="120"/>
      <c r="T1973" s="120"/>
      <c r="U1973" s="120"/>
      <c r="V1973" s="120"/>
      <c r="W1973" s="120"/>
      <c r="X1973" s="120"/>
      <c r="Y1973" s="127"/>
      <c r="Z1973" s="127"/>
      <c r="AA1973" s="127"/>
      <c r="AB1973" s="127"/>
      <c r="AC1973" s="127"/>
      <c r="AD1973" s="127"/>
      <c r="AE1973" s="127"/>
      <c r="AF1973" s="127"/>
      <c r="AG1973" s="127"/>
      <c r="AH1973" s="127"/>
      <c r="AI1973" s="127"/>
      <c r="AJ1973" s="127"/>
      <c r="AK1973" s="127"/>
      <c r="AL1973" s="127"/>
      <c r="AM1973" s="127"/>
      <c r="AN1973" s="127"/>
      <c r="AO1973" s="127"/>
      <c r="AP1973" s="127"/>
      <c r="AR1973" s="113"/>
      <c r="AS1973" s="113"/>
      <c r="AT1973" s="113"/>
    </row>
    <row r="1974" spans="1:46" s="114" customFormat="1" x14ac:dyDescent="0.2">
      <c r="A1974" s="113"/>
      <c r="B1974" s="120"/>
      <c r="C1974" s="120"/>
      <c r="D1974" s="120"/>
      <c r="E1974" s="120"/>
      <c r="F1974" s="120"/>
      <c r="G1974" s="120"/>
      <c r="H1974" s="120"/>
      <c r="I1974" s="120"/>
      <c r="J1974" s="120"/>
      <c r="K1974" s="120"/>
      <c r="L1974" s="120"/>
      <c r="M1974" s="120"/>
      <c r="N1974" s="120"/>
      <c r="O1974" s="120"/>
      <c r="P1974" s="120"/>
      <c r="Q1974" s="120"/>
      <c r="R1974" s="120"/>
      <c r="S1974" s="120"/>
      <c r="T1974" s="120"/>
      <c r="U1974" s="120"/>
      <c r="V1974" s="120"/>
      <c r="W1974" s="120"/>
      <c r="X1974" s="120"/>
      <c r="Y1974" s="127"/>
      <c r="Z1974" s="127"/>
      <c r="AA1974" s="127"/>
      <c r="AB1974" s="127"/>
      <c r="AC1974" s="127"/>
      <c r="AD1974" s="127"/>
      <c r="AE1974" s="127"/>
      <c r="AF1974" s="127"/>
      <c r="AG1974" s="127"/>
      <c r="AH1974" s="127"/>
      <c r="AI1974" s="127"/>
      <c r="AJ1974" s="127"/>
      <c r="AK1974" s="127"/>
      <c r="AL1974" s="127"/>
      <c r="AM1974" s="127"/>
      <c r="AN1974" s="127"/>
      <c r="AO1974" s="127"/>
      <c r="AP1974" s="127"/>
      <c r="AR1974" s="113"/>
      <c r="AS1974" s="113"/>
      <c r="AT1974" s="113"/>
    </row>
    <row r="1975" spans="1:46" s="114" customFormat="1" x14ac:dyDescent="0.2">
      <c r="A1975" s="113"/>
      <c r="B1975" s="120"/>
      <c r="C1975" s="120"/>
      <c r="D1975" s="120"/>
      <c r="E1975" s="120"/>
      <c r="F1975" s="120"/>
      <c r="G1975" s="120"/>
      <c r="H1975" s="120"/>
      <c r="I1975" s="120"/>
      <c r="J1975" s="120"/>
      <c r="K1975" s="120"/>
      <c r="L1975" s="120"/>
      <c r="M1975" s="120"/>
      <c r="N1975" s="120"/>
      <c r="O1975" s="120"/>
      <c r="P1975" s="120"/>
      <c r="Q1975" s="120"/>
      <c r="R1975" s="120"/>
      <c r="S1975" s="120"/>
      <c r="T1975" s="120"/>
      <c r="U1975" s="120"/>
      <c r="V1975" s="120"/>
      <c r="W1975" s="120"/>
      <c r="X1975" s="120"/>
      <c r="Y1975" s="127"/>
      <c r="Z1975" s="127"/>
      <c r="AA1975" s="127"/>
      <c r="AB1975" s="127"/>
      <c r="AC1975" s="127"/>
      <c r="AD1975" s="127"/>
      <c r="AE1975" s="127"/>
      <c r="AF1975" s="127"/>
      <c r="AG1975" s="127"/>
      <c r="AH1975" s="127"/>
      <c r="AI1975" s="127"/>
      <c r="AJ1975" s="127"/>
      <c r="AK1975" s="127"/>
      <c r="AL1975" s="127"/>
      <c r="AM1975" s="127"/>
      <c r="AN1975" s="127"/>
      <c r="AO1975" s="127"/>
      <c r="AP1975" s="127"/>
      <c r="AR1975" s="113"/>
      <c r="AS1975" s="113"/>
      <c r="AT1975" s="113"/>
    </row>
    <row r="1976" spans="1:46" s="114" customFormat="1" x14ac:dyDescent="0.2">
      <c r="A1976" s="113"/>
      <c r="B1976" s="120"/>
      <c r="C1976" s="120"/>
      <c r="D1976" s="120"/>
      <c r="E1976" s="120"/>
      <c r="F1976" s="120"/>
      <c r="G1976" s="120"/>
      <c r="H1976" s="120"/>
      <c r="I1976" s="120"/>
      <c r="J1976" s="120"/>
      <c r="K1976" s="120"/>
      <c r="L1976" s="120"/>
      <c r="M1976" s="120"/>
      <c r="N1976" s="120"/>
      <c r="O1976" s="120"/>
      <c r="P1976" s="120"/>
      <c r="Q1976" s="120"/>
      <c r="R1976" s="120"/>
      <c r="S1976" s="120"/>
      <c r="T1976" s="120"/>
      <c r="U1976" s="120"/>
      <c r="V1976" s="120"/>
      <c r="W1976" s="120"/>
      <c r="X1976" s="120"/>
      <c r="Y1976" s="127"/>
      <c r="Z1976" s="127"/>
      <c r="AA1976" s="127"/>
      <c r="AB1976" s="127"/>
      <c r="AC1976" s="127"/>
      <c r="AD1976" s="127"/>
      <c r="AE1976" s="127"/>
      <c r="AF1976" s="127"/>
      <c r="AG1976" s="127"/>
      <c r="AH1976" s="127"/>
      <c r="AI1976" s="127"/>
      <c r="AJ1976" s="127"/>
      <c r="AK1976" s="127"/>
      <c r="AL1976" s="127"/>
      <c r="AM1976" s="127"/>
      <c r="AN1976" s="127"/>
      <c r="AO1976" s="127"/>
      <c r="AP1976" s="127"/>
      <c r="AR1976" s="113"/>
      <c r="AS1976" s="113"/>
      <c r="AT1976" s="113"/>
    </row>
    <row r="1977" spans="1:46" s="114" customFormat="1" x14ac:dyDescent="0.2">
      <c r="A1977" s="113"/>
      <c r="B1977" s="120"/>
      <c r="C1977" s="120"/>
      <c r="D1977" s="120"/>
      <c r="E1977" s="120"/>
      <c r="F1977" s="120"/>
      <c r="G1977" s="120"/>
      <c r="H1977" s="120"/>
      <c r="I1977" s="120"/>
      <c r="J1977" s="120"/>
      <c r="K1977" s="120"/>
      <c r="L1977" s="120"/>
      <c r="M1977" s="120"/>
      <c r="N1977" s="120"/>
      <c r="O1977" s="120"/>
      <c r="P1977" s="120"/>
      <c r="Q1977" s="120"/>
      <c r="R1977" s="120"/>
      <c r="S1977" s="120"/>
      <c r="T1977" s="120"/>
      <c r="U1977" s="120"/>
      <c r="V1977" s="120"/>
      <c r="W1977" s="120"/>
      <c r="X1977" s="120"/>
      <c r="Y1977" s="127"/>
      <c r="Z1977" s="127"/>
      <c r="AA1977" s="127"/>
      <c r="AB1977" s="127"/>
      <c r="AC1977" s="127"/>
      <c r="AD1977" s="127"/>
      <c r="AE1977" s="127"/>
      <c r="AF1977" s="127"/>
      <c r="AG1977" s="127"/>
      <c r="AH1977" s="127"/>
      <c r="AI1977" s="127"/>
      <c r="AJ1977" s="127"/>
      <c r="AK1977" s="127"/>
      <c r="AL1977" s="127"/>
      <c r="AM1977" s="127"/>
      <c r="AN1977" s="127"/>
      <c r="AO1977" s="127"/>
      <c r="AP1977" s="127"/>
      <c r="AR1977" s="113"/>
      <c r="AS1977" s="113"/>
      <c r="AT1977" s="113"/>
    </row>
    <row r="1978" spans="1:46" s="114" customFormat="1" x14ac:dyDescent="0.2">
      <c r="A1978" s="113"/>
      <c r="B1978" s="120"/>
      <c r="C1978" s="120"/>
      <c r="D1978" s="120"/>
      <c r="E1978" s="120"/>
      <c r="F1978" s="120"/>
      <c r="G1978" s="120"/>
      <c r="H1978" s="120"/>
      <c r="I1978" s="120"/>
      <c r="J1978" s="120"/>
      <c r="K1978" s="120"/>
      <c r="L1978" s="120"/>
      <c r="M1978" s="120"/>
      <c r="N1978" s="120"/>
      <c r="O1978" s="120"/>
      <c r="P1978" s="120"/>
      <c r="Q1978" s="120"/>
      <c r="R1978" s="120"/>
      <c r="S1978" s="120"/>
      <c r="T1978" s="120"/>
      <c r="U1978" s="120"/>
      <c r="V1978" s="120"/>
      <c r="W1978" s="120"/>
      <c r="X1978" s="120"/>
      <c r="Y1978" s="127"/>
      <c r="Z1978" s="127"/>
      <c r="AA1978" s="127"/>
      <c r="AB1978" s="127"/>
      <c r="AC1978" s="127"/>
      <c r="AD1978" s="127"/>
      <c r="AE1978" s="127"/>
      <c r="AF1978" s="127"/>
      <c r="AG1978" s="127"/>
      <c r="AH1978" s="127"/>
      <c r="AI1978" s="127"/>
      <c r="AJ1978" s="127"/>
      <c r="AK1978" s="127"/>
      <c r="AL1978" s="127"/>
      <c r="AM1978" s="127"/>
      <c r="AN1978" s="127"/>
      <c r="AO1978" s="127"/>
      <c r="AP1978" s="127"/>
      <c r="AR1978" s="113"/>
      <c r="AS1978" s="113"/>
      <c r="AT1978" s="113"/>
    </row>
    <row r="1979" spans="1:46" s="114" customFormat="1" x14ac:dyDescent="0.2">
      <c r="A1979" s="113"/>
      <c r="B1979" s="120"/>
      <c r="C1979" s="120"/>
      <c r="D1979" s="120"/>
      <c r="E1979" s="120"/>
      <c r="F1979" s="120"/>
      <c r="G1979" s="120"/>
      <c r="H1979" s="120"/>
      <c r="I1979" s="120"/>
      <c r="J1979" s="120"/>
      <c r="K1979" s="120"/>
      <c r="L1979" s="120"/>
      <c r="M1979" s="120"/>
      <c r="N1979" s="120"/>
      <c r="O1979" s="120"/>
      <c r="P1979" s="120"/>
      <c r="Q1979" s="120"/>
      <c r="R1979" s="120"/>
      <c r="S1979" s="120"/>
      <c r="T1979" s="120"/>
      <c r="U1979" s="120"/>
      <c r="V1979" s="120"/>
      <c r="W1979" s="120"/>
      <c r="X1979" s="120"/>
      <c r="Y1979" s="127"/>
      <c r="Z1979" s="127"/>
      <c r="AA1979" s="127"/>
      <c r="AB1979" s="127"/>
      <c r="AC1979" s="127"/>
      <c r="AD1979" s="127"/>
      <c r="AE1979" s="127"/>
      <c r="AF1979" s="127"/>
      <c r="AG1979" s="127"/>
      <c r="AH1979" s="127"/>
      <c r="AI1979" s="127"/>
      <c r="AJ1979" s="127"/>
      <c r="AK1979" s="127"/>
      <c r="AL1979" s="127"/>
      <c r="AM1979" s="127"/>
      <c r="AN1979" s="127"/>
      <c r="AO1979" s="127"/>
      <c r="AP1979" s="127"/>
      <c r="AR1979" s="113"/>
      <c r="AS1979" s="113"/>
      <c r="AT1979" s="113"/>
    </row>
    <row r="1980" spans="1:46" s="114" customFormat="1" x14ac:dyDescent="0.2">
      <c r="A1980" s="113"/>
      <c r="B1980" s="120"/>
      <c r="C1980" s="120"/>
      <c r="D1980" s="120"/>
      <c r="E1980" s="120"/>
      <c r="F1980" s="120"/>
      <c r="G1980" s="120"/>
      <c r="H1980" s="120"/>
      <c r="I1980" s="120"/>
      <c r="J1980" s="120"/>
      <c r="K1980" s="120"/>
      <c r="L1980" s="120"/>
      <c r="M1980" s="120"/>
      <c r="N1980" s="120"/>
      <c r="O1980" s="120"/>
      <c r="P1980" s="120"/>
      <c r="Q1980" s="120"/>
      <c r="R1980" s="120"/>
      <c r="S1980" s="120"/>
      <c r="T1980" s="120"/>
      <c r="U1980" s="120"/>
      <c r="V1980" s="120"/>
      <c r="W1980" s="120"/>
      <c r="X1980" s="120"/>
      <c r="Y1980" s="127"/>
      <c r="Z1980" s="127"/>
      <c r="AA1980" s="127"/>
      <c r="AB1980" s="127"/>
      <c r="AC1980" s="127"/>
      <c r="AD1980" s="127"/>
      <c r="AE1980" s="127"/>
      <c r="AF1980" s="127"/>
      <c r="AG1980" s="127"/>
      <c r="AH1980" s="127"/>
      <c r="AI1980" s="127"/>
      <c r="AJ1980" s="127"/>
      <c r="AK1980" s="127"/>
      <c r="AL1980" s="127"/>
      <c r="AM1980" s="127"/>
      <c r="AN1980" s="127"/>
      <c r="AO1980" s="127"/>
      <c r="AP1980" s="127"/>
      <c r="AR1980" s="113"/>
      <c r="AS1980" s="113"/>
      <c r="AT1980" s="113"/>
    </row>
    <row r="1981" spans="1:46" s="114" customFormat="1" x14ac:dyDescent="0.2">
      <c r="A1981" s="113"/>
      <c r="B1981" s="120"/>
      <c r="C1981" s="120"/>
      <c r="D1981" s="120"/>
      <c r="E1981" s="120"/>
      <c r="F1981" s="120"/>
      <c r="G1981" s="120"/>
      <c r="H1981" s="120"/>
      <c r="I1981" s="120"/>
      <c r="J1981" s="120"/>
      <c r="K1981" s="120"/>
      <c r="L1981" s="120"/>
      <c r="M1981" s="120"/>
      <c r="N1981" s="120"/>
      <c r="O1981" s="120"/>
      <c r="P1981" s="120"/>
      <c r="Q1981" s="120"/>
      <c r="R1981" s="120"/>
      <c r="S1981" s="120"/>
      <c r="T1981" s="120"/>
      <c r="U1981" s="120"/>
      <c r="V1981" s="120"/>
      <c r="W1981" s="120"/>
      <c r="X1981" s="120"/>
      <c r="Y1981" s="127"/>
      <c r="Z1981" s="127"/>
      <c r="AA1981" s="127"/>
      <c r="AB1981" s="127"/>
      <c r="AC1981" s="127"/>
      <c r="AD1981" s="127"/>
      <c r="AE1981" s="127"/>
      <c r="AF1981" s="127"/>
      <c r="AG1981" s="127"/>
      <c r="AH1981" s="127"/>
      <c r="AI1981" s="127"/>
      <c r="AJ1981" s="127"/>
      <c r="AK1981" s="127"/>
      <c r="AL1981" s="127"/>
      <c r="AM1981" s="127"/>
      <c r="AN1981" s="127"/>
      <c r="AO1981" s="127"/>
      <c r="AP1981" s="127"/>
      <c r="AR1981" s="113"/>
      <c r="AS1981" s="113"/>
      <c r="AT1981" s="113"/>
    </row>
    <row r="1982" spans="1:46" s="114" customFormat="1" x14ac:dyDescent="0.2">
      <c r="A1982" s="113"/>
      <c r="B1982" s="120"/>
      <c r="C1982" s="120"/>
      <c r="D1982" s="120"/>
      <c r="E1982" s="120"/>
      <c r="F1982" s="120"/>
      <c r="G1982" s="120"/>
      <c r="H1982" s="120"/>
      <c r="I1982" s="120"/>
      <c r="J1982" s="120"/>
      <c r="K1982" s="120"/>
      <c r="L1982" s="120"/>
      <c r="M1982" s="120"/>
      <c r="N1982" s="120"/>
      <c r="O1982" s="120"/>
      <c r="P1982" s="120"/>
      <c r="Q1982" s="120"/>
      <c r="R1982" s="120"/>
      <c r="S1982" s="120"/>
      <c r="T1982" s="120"/>
      <c r="U1982" s="120"/>
      <c r="V1982" s="120"/>
      <c r="W1982" s="120"/>
      <c r="X1982" s="120"/>
      <c r="Y1982" s="127"/>
      <c r="Z1982" s="127"/>
      <c r="AA1982" s="127"/>
      <c r="AB1982" s="127"/>
      <c r="AC1982" s="127"/>
      <c r="AD1982" s="127"/>
      <c r="AE1982" s="127"/>
      <c r="AF1982" s="127"/>
      <c r="AG1982" s="127"/>
      <c r="AH1982" s="127"/>
      <c r="AI1982" s="127"/>
      <c r="AJ1982" s="127"/>
      <c r="AK1982" s="127"/>
      <c r="AL1982" s="127"/>
      <c r="AM1982" s="127"/>
      <c r="AN1982" s="127"/>
      <c r="AO1982" s="127"/>
      <c r="AP1982" s="127"/>
      <c r="AR1982" s="113"/>
      <c r="AS1982" s="113"/>
      <c r="AT1982" s="113"/>
    </row>
    <row r="1983" spans="1:46" s="114" customFormat="1" x14ac:dyDescent="0.2">
      <c r="A1983" s="113"/>
      <c r="B1983" s="120"/>
      <c r="C1983" s="120"/>
      <c r="D1983" s="120"/>
      <c r="E1983" s="120"/>
      <c r="F1983" s="120"/>
      <c r="G1983" s="120"/>
      <c r="H1983" s="120"/>
      <c r="I1983" s="120"/>
      <c r="J1983" s="120"/>
      <c r="K1983" s="120"/>
      <c r="L1983" s="120"/>
      <c r="M1983" s="120"/>
      <c r="N1983" s="120"/>
      <c r="O1983" s="120"/>
      <c r="P1983" s="120"/>
      <c r="Q1983" s="120"/>
      <c r="R1983" s="120"/>
      <c r="S1983" s="120"/>
      <c r="T1983" s="120"/>
      <c r="U1983" s="120"/>
      <c r="V1983" s="120"/>
      <c r="W1983" s="120"/>
      <c r="X1983" s="120"/>
      <c r="Y1983" s="127"/>
      <c r="Z1983" s="127"/>
      <c r="AA1983" s="127"/>
      <c r="AB1983" s="127"/>
      <c r="AC1983" s="127"/>
      <c r="AD1983" s="127"/>
      <c r="AE1983" s="127"/>
      <c r="AF1983" s="127"/>
      <c r="AG1983" s="127"/>
      <c r="AH1983" s="127"/>
      <c r="AI1983" s="127"/>
      <c r="AJ1983" s="127"/>
      <c r="AK1983" s="127"/>
      <c r="AL1983" s="127"/>
      <c r="AM1983" s="127"/>
      <c r="AN1983" s="127"/>
      <c r="AO1983" s="127"/>
      <c r="AP1983" s="127"/>
      <c r="AR1983" s="113"/>
      <c r="AS1983" s="113"/>
      <c r="AT1983" s="113"/>
    </row>
    <row r="1984" spans="1:46" s="114" customFormat="1" x14ac:dyDescent="0.2">
      <c r="A1984" s="113"/>
      <c r="B1984" s="120"/>
      <c r="C1984" s="120"/>
      <c r="D1984" s="120"/>
      <c r="E1984" s="120"/>
      <c r="F1984" s="120"/>
      <c r="G1984" s="120"/>
      <c r="H1984" s="120"/>
      <c r="I1984" s="120"/>
      <c r="J1984" s="120"/>
      <c r="K1984" s="120"/>
      <c r="L1984" s="120"/>
      <c r="M1984" s="120"/>
      <c r="N1984" s="120"/>
      <c r="O1984" s="120"/>
      <c r="P1984" s="120"/>
      <c r="Q1984" s="120"/>
      <c r="R1984" s="120"/>
      <c r="S1984" s="120"/>
      <c r="T1984" s="120"/>
      <c r="U1984" s="120"/>
      <c r="V1984" s="120"/>
      <c r="W1984" s="120"/>
      <c r="X1984" s="120"/>
      <c r="Y1984" s="127"/>
      <c r="Z1984" s="127"/>
      <c r="AA1984" s="127"/>
      <c r="AB1984" s="127"/>
      <c r="AC1984" s="127"/>
      <c r="AD1984" s="127"/>
      <c r="AE1984" s="127"/>
      <c r="AF1984" s="127"/>
      <c r="AG1984" s="127"/>
      <c r="AH1984" s="127"/>
      <c r="AI1984" s="127"/>
      <c r="AJ1984" s="127"/>
      <c r="AK1984" s="127"/>
      <c r="AL1984" s="127"/>
      <c r="AM1984" s="127"/>
      <c r="AN1984" s="127"/>
      <c r="AO1984" s="127"/>
      <c r="AP1984" s="127"/>
      <c r="AR1984" s="113"/>
      <c r="AS1984" s="113"/>
      <c r="AT1984" s="113"/>
    </row>
    <row r="1985" spans="1:46" s="114" customFormat="1" x14ac:dyDescent="0.2">
      <c r="A1985" s="113"/>
      <c r="B1985" s="120"/>
      <c r="C1985" s="120"/>
      <c r="D1985" s="120"/>
      <c r="E1985" s="120"/>
      <c r="F1985" s="120"/>
      <c r="G1985" s="120"/>
      <c r="H1985" s="120"/>
      <c r="I1985" s="120"/>
      <c r="J1985" s="120"/>
      <c r="K1985" s="120"/>
      <c r="L1985" s="120"/>
      <c r="M1985" s="120"/>
      <c r="N1985" s="120"/>
      <c r="O1985" s="120"/>
      <c r="P1985" s="120"/>
      <c r="Q1985" s="120"/>
      <c r="R1985" s="120"/>
      <c r="S1985" s="120"/>
      <c r="T1985" s="120"/>
      <c r="U1985" s="120"/>
      <c r="V1985" s="120"/>
      <c r="W1985" s="120"/>
      <c r="X1985" s="120"/>
      <c r="Y1985" s="127"/>
      <c r="Z1985" s="127"/>
      <c r="AA1985" s="127"/>
      <c r="AB1985" s="127"/>
      <c r="AC1985" s="127"/>
      <c r="AD1985" s="127"/>
      <c r="AE1985" s="127"/>
      <c r="AF1985" s="127"/>
      <c r="AG1985" s="127"/>
      <c r="AH1985" s="127"/>
      <c r="AI1985" s="127"/>
      <c r="AJ1985" s="127"/>
      <c r="AK1985" s="127"/>
      <c r="AL1985" s="127"/>
      <c r="AM1985" s="127"/>
      <c r="AN1985" s="127"/>
      <c r="AO1985" s="127"/>
      <c r="AP1985" s="127"/>
      <c r="AR1985" s="113"/>
      <c r="AS1985" s="113"/>
      <c r="AT1985" s="113"/>
    </row>
    <row r="1986" spans="1:46" s="114" customFormat="1" x14ac:dyDescent="0.2">
      <c r="A1986" s="113"/>
      <c r="B1986" s="120"/>
      <c r="C1986" s="120"/>
      <c r="D1986" s="120"/>
      <c r="E1986" s="120"/>
      <c r="F1986" s="120"/>
      <c r="G1986" s="120"/>
      <c r="H1986" s="120"/>
      <c r="I1986" s="120"/>
      <c r="J1986" s="120"/>
      <c r="K1986" s="120"/>
      <c r="L1986" s="120"/>
      <c r="M1986" s="120"/>
      <c r="N1986" s="120"/>
      <c r="O1986" s="120"/>
      <c r="P1986" s="120"/>
      <c r="Q1986" s="120"/>
      <c r="R1986" s="120"/>
      <c r="S1986" s="120"/>
      <c r="T1986" s="120"/>
      <c r="U1986" s="120"/>
      <c r="V1986" s="120"/>
      <c r="W1986" s="120"/>
      <c r="X1986" s="120"/>
      <c r="Y1986" s="127"/>
      <c r="Z1986" s="127"/>
      <c r="AA1986" s="127"/>
      <c r="AB1986" s="127"/>
      <c r="AC1986" s="127"/>
      <c r="AD1986" s="127"/>
      <c r="AE1986" s="127"/>
      <c r="AF1986" s="127"/>
      <c r="AG1986" s="127"/>
      <c r="AH1986" s="127"/>
      <c r="AI1986" s="127"/>
      <c r="AJ1986" s="127"/>
      <c r="AK1986" s="127"/>
      <c r="AL1986" s="127"/>
      <c r="AM1986" s="127"/>
      <c r="AN1986" s="127"/>
      <c r="AO1986" s="127"/>
      <c r="AP1986" s="127"/>
      <c r="AR1986" s="113"/>
      <c r="AS1986" s="113"/>
      <c r="AT1986" s="113"/>
    </row>
    <row r="1987" spans="1:46" s="114" customFormat="1" x14ac:dyDescent="0.2">
      <c r="A1987" s="113"/>
      <c r="B1987" s="120"/>
      <c r="C1987" s="120"/>
      <c r="D1987" s="120"/>
      <c r="E1987" s="120"/>
      <c r="F1987" s="120"/>
      <c r="G1987" s="120"/>
      <c r="H1987" s="120"/>
      <c r="I1987" s="120"/>
      <c r="J1987" s="120"/>
      <c r="K1987" s="120"/>
      <c r="L1987" s="120"/>
      <c r="M1987" s="120"/>
      <c r="N1987" s="120"/>
      <c r="O1987" s="120"/>
      <c r="P1987" s="120"/>
      <c r="Q1987" s="120"/>
      <c r="R1987" s="120"/>
      <c r="S1987" s="120"/>
      <c r="T1987" s="120"/>
      <c r="U1987" s="120"/>
      <c r="V1987" s="120"/>
      <c r="W1987" s="120"/>
      <c r="X1987" s="120"/>
      <c r="Y1987" s="127"/>
      <c r="Z1987" s="127"/>
      <c r="AA1987" s="127"/>
      <c r="AB1987" s="127"/>
      <c r="AC1987" s="127"/>
      <c r="AD1987" s="127"/>
      <c r="AE1987" s="127"/>
      <c r="AF1987" s="127"/>
      <c r="AG1987" s="127"/>
      <c r="AH1987" s="127"/>
      <c r="AI1987" s="127"/>
      <c r="AJ1987" s="127"/>
      <c r="AK1987" s="127"/>
      <c r="AL1987" s="127"/>
      <c r="AM1987" s="127"/>
      <c r="AN1987" s="127"/>
      <c r="AO1987" s="127"/>
      <c r="AP1987" s="127"/>
      <c r="AR1987" s="113"/>
      <c r="AS1987" s="113"/>
      <c r="AT1987" s="113"/>
    </row>
    <row r="1988" spans="1:46" s="114" customFormat="1" x14ac:dyDescent="0.2">
      <c r="A1988" s="113"/>
      <c r="B1988" s="120"/>
      <c r="C1988" s="120"/>
      <c r="D1988" s="120"/>
      <c r="E1988" s="120"/>
      <c r="F1988" s="120"/>
      <c r="G1988" s="120"/>
      <c r="H1988" s="120"/>
      <c r="I1988" s="120"/>
      <c r="J1988" s="120"/>
      <c r="K1988" s="120"/>
      <c r="L1988" s="120"/>
      <c r="M1988" s="120"/>
      <c r="N1988" s="120"/>
      <c r="O1988" s="120"/>
      <c r="P1988" s="120"/>
      <c r="Q1988" s="120"/>
      <c r="R1988" s="120"/>
      <c r="S1988" s="120"/>
      <c r="T1988" s="120"/>
      <c r="U1988" s="120"/>
      <c r="V1988" s="120"/>
      <c r="W1988" s="120"/>
      <c r="X1988" s="120"/>
      <c r="Y1988" s="127"/>
      <c r="Z1988" s="127"/>
      <c r="AA1988" s="127"/>
      <c r="AB1988" s="127"/>
      <c r="AC1988" s="127"/>
      <c r="AD1988" s="127"/>
      <c r="AE1988" s="127"/>
      <c r="AF1988" s="127"/>
      <c r="AG1988" s="127"/>
      <c r="AH1988" s="127"/>
      <c r="AI1988" s="127"/>
      <c r="AJ1988" s="127"/>
      <c r="AK1988" s="127"/>
      <c r="AL1988" s="127"/>
      <c r="AM1988" s="127"/>
      <c r="AN1988" s="127"/>
      <c r="AO1988" s="127"/>
      <c r="AP1988" s="127"/>
      <c r="AR1988" s="113"/>
      <c r="AS1988" s="113"/>
      <c r="AT1988" s="113"/>
    </row>
    <row r="1989" spans="1:46" s="114" customFormat="1" x14ac:dyDescent="0.2">
      <c r="A1989" s="113"/>
      <c r="B1989" s="120"/>
      <c r="C1989" s="120"/>
      <c r="D1989" s="120"/>
      <c r="E1989" s="120"/>
      <c r="F1989" s="120"/>
      <c r="G1989" s="120"/>
      <c r="H1989" s="120"/>
      <c r="I1989" s="120"/>
      <c r="J1989" s="120"/>
      <c r="K1989" s="120"/>
      <c r="L1989" s="120"/>
      <c r="M1989" s="120"/>
      <c r="N1989" s="120"/>
      <c r="O1989" s="120"/>
      <c r="P1989" s="120"/>
      <c r="Q1989" s="120"/>
      <c r="R1989" s="120"/>
      <c r="S1989" s="120"/>
      <c r="T1989" s="120"/>
      <c r="U1989" s="120"/>
      <c r="V1989" s="120"/>
      <c r="W1989" s="120"/>
      <c r="X1989" s="120"/>
      <c r="Y1989" s="127"/>
      <c r="Z1989" s="127"/>
      <c r="AA1989" s="127"/>
      <c r="AB1989" s="127"/>
      <c r="AC1989" s="127"/>
      <c r="AD1989" s="127"/>
      <c r="AE1989" s="127"/>
      <c r="AF1989" s="127"/>
      <c r="AG1989" s="127"/>
      <c r="AH1989" s="127"/>
      <c r="AI1989" s="127"/>
      <c r="AJ1989" s="127"/>
      <c r="AK1989" s="127"/>
      <c r="AL1989" s="127"/>
      <c r="AM1989" s="127"/>
      <c r="AN1989" s="127"/>
      <c r="AO1989" s="127"/>
      <c r="AP1989" s="127"/>
      <c r="AR1989" s="113"/>
      <c r="AS1989" s="113"/>
      <c r="AT1989" s="113"/>
    </row>
    <row r="1990" spans="1:46" s="114" customFormat="1" x14ac:dyDescent="0.2">
      <c r="A1990" s="113"/>
      <c r="B1990" s="120"/>
      <c r="C1990" s="120"/>
      <c r="D1990" s="120"/>
      <c r="E1990" s="120"/>
      <c r="F1990" s="120"/>
      <c r="G1990" s="120"/>
      <c r="H1990" s="120"/>
      <c r="I1990" s="120"/>
      <c r="J1990" s="120"/>
      <c r="K1990" s="120"/>
      <c r="L1990" s="120"/>
      <c r="M1990" s="120"/>
      <c r="N1990" s="120"/>
      <c r="O1990" s="120"/>
      <c r="P1990" s="120"/>
      <c r="Q1990" s="120"/>
      <c r="R1990" s="120"/>
      <c r="S1990" s="120"/>
      <c r="T1990" s="120"/>
      <c r="U1990" s="120"/>
      <c r="V1990" s="120"/>
      <c r="W1990" s="120"/>
      <c r="X1990" s="120"/>
      <c r="Y1990" s="127"/>
      <c r="Z1990" s="127"/>
      <c r="AA1990" s="127"/>
      <c r="AB1990" s="127"/>
      <c r="AC1990" s="127"/>
      <c r="AD1990" s="127"/>
      <c r="AE1990" s="127"/>
      <c r="AF1990" s="127"/>
      <c r="AG1990" s="127"/>
      <c r="AH1990" s="127"/>
      <c r="AI1990" s="127"/>
      <c r="AJ1990" s="127"/>
      <c r="AK1990" s="127"/>
      <c r="AL1990" s="127"/>
      <c r="AM1990" s="127"/>
      <c r="AN1990" s="127"/>
      <c r="AO1990" s="127"/>
      <c r="AP1990" s="127"/>
      <c r="AR1990" s="113"/>
      <c r="AS1990" s="113"/>
      <c r="AT1990" s="113"/>
    </row>
    <row r="1991" spans="1:46" s="114" customFormat="1" x14ac:dyDescent="0.2">
      <c r="A1991" s="113"/>
      <c r="B1991" s="120"/>
      <c r="C1991" s="120"/>
      <c r="D1991" s="120"/>
      <c r="E1991" s="120"/>
      <c r="F1991" s="120"/>
      <c r="G1991" s="120"/>
      <c r="H1991" s="120"/>
      <c r="I1991" s="120"/>
      <c r="J1991" s="120"/>
      <c r="K1991" s="120"/>
      <c r="L1991" s="120"/>
      <c r="M1991" s="120"/>
      <c r="N1991" s="120"/>
      <c r="O1991" s="120"/>
      <c r="P1991" s="120"/>
      <c r="Q1991" s="120"/>
      <c r="R1991" s="120"/>
      <c r="S1991" s="120"/>
      <c r="T1991" s="120"/>
      <c r="U1991" s="120"/>
      <c r="V1991" s="120"/>
      <c r="W1991" s="120"/>
      <c r="X1991" s="120"/>
      <c r="Y1991" s="127"/>
      <c r="Z1991" s="127"/>
      <c r="AA1991" s="127"/>
      <c r="AB1991" s="127"/>
      <c r="AC1991" s="127"/>
      <c r="AD1991" s="127"/>
      <c r="AE1991" s="127"/>
      <c r="AF1991" s="127"/>
      <c r="AG1991" s="127"/>
      <c r="AH1991" s="127"/>
      <c r="AI1991" s="127"/>
      <c r="AJ1991" s="127"/>
      <c r="AK1991" s="127"/>
      <c r="AL1991" s="127"/>
      <c r="AM1991" s="127"/>
      <c r="AN1991" s="127"/>
      <c r="AO1991" s="127"/>
      <c r="AP1991" s="127"/>
      <c r="AR1991" s="113"/>
      <c r="AS1991" s="113"/>
      <c r="AT1991" s="113"/>
    </row>
    <row r="1992" spans="1:46" s="114" customFormat="1" x14ac:dyDescent="0.2">
      <c r="A1992" s="113"/>
      <c r="B1992" s="120"/>
      <c r="C1992" s="120"/>
      <c r="D1992" s="120"/>
      <c r="E1992" s="120"/>
      <c r="F1992" s="120"/>
      <c r="G1992" s="120"/>
      <c r="H1992" s="120"/>
      <c r="I1992" s="120"/>
      <c r="J1992" s="120"/>
      <c r="K1992" s="120"/>
      <c r="L1992" s="120"/>
      <c r="M1992" s="120"/>
      <c r="N1992" s="120"/>
      <c r="O1992" s="120"/>
      <c r="P1992" s="120"/>
      <c r="Q1992" s="120"/>
      <c r="R1992" s="120"/>
      <c r="S1992" s="120"/>
      <c r="T1992" s="120"/>
      <c r="U1992" s="120"/>
      <c r="V1992" s="120"/>
      <c r="W1992" s="120"/>
      <c r="X1992" s="120"/>
      <c r="Y1992" s="127"/>
      <c r="Z1992" s="127"/>
      <c r="AA1992" s="127"/>
      <c r="AB1992" s="127"/>
      <c r="AC1992" s="127"/>
      <c r="AD1992" s="127"/>
      <c r="AE1992" s="127"/>
      <c r="AF1992" s="127"/>
      <c r="AG1992" s="127"/>
      <c r="AH1992" s="127"/>
      <c r="AI1992" s="127"/>
      <c r="AJ1992" s="127"/>
      <c r="AK1992" s="127"/>
      <c r="AL1992" s="127"/>
      <c r="AM1992" s="127"/>
      <c r="AN1992" s="127"/>
      <c r="AO1992" s="127"/>
      <c r="AP1992" s="127"/>
      <c r="AR1992" s="113"/>
      <c r="AS1992" s="113"/>
      <c r="AT1992" s="113"/>
    </row>
    <row r="1993" spans="1:46" s="114" customFormat="1" x14ac:dyDescent="0.2">
      <c r="A1993" s="113"/>
      <c r="B1993" s="120"/>
      <c r="C1993" s="120"/>
      <c r="D1993" s="120"/>
      <c r="E1993" s="120"/>
      <c r="F1993" s="120"/>
      <c r="G1993" s="120"/>
      <c r="H1993" s="120"/>
      <c r="I1993" s="120"/>
      <c r="J1993" s="120"/>
      <c r="K1993" s="120"/>
      <c r="L1993" s="120"/>
      <c r="M1993" s="120"/>
      <c r="N1993" s="120"/>
      <c r="O1993" s="120"/>
      <c r="P1993" s="120"/>
      <c r="Q1993" s="120"/>
      <c r="R1993" s="120"/>
      <c r="S1993" s="120"/>
      <c r="T1993" s="120"/>
      <c r="U1993" s="120"/>
      <c r="V1993" s="120"/>
      <c r="W1993" s="120"/>
      <c r="X1993" s="120"/>
      <c r="Y1993" s="127"/>
      <c r="Z1993" s="127"/>
      <c r="AA1993" s="127"/>
      <c r="AB1993" s="127"/>
      <c r="AC1993" s="127"/>
      <c r="AD1993" s="127"/>
      <c r="AE1993" s="127"/>
      <c r="AF1993" s="127"/>
      <c r="AG1993" s="127"/>
      <c r="AH1993" s="127"/>
      <c r="AI1993" s="127"/>
      <c r="AJ1993" s="127"/>
      <c r="AK1993" s="127"/>
      <c r="AL1993" s="127"/>
      <c r="AM1993" s="127"/>
      <c r="AN1993" s="127"/>
      <c r="AO1993" s="127"/>
      <c r="AP1993" s="127"/>
      <c r="AR1993" s="113"/>
      <c r="AS1993" s="113"/>
      <c r="AT1993" s="113"/>
    </row>
    <row r="1994" spans="1:46" s="114" customFormat="1" x14ac:dyDescent="0.2">
      <c r="A1994" s="113"/>
      <c r="B1994" s="120"/>
      <c r="C1994" s="120"/>
      <c r="D1994" s="120"/>
      <c r="E1994" s="120"/>
      <c r="F1994" s="120"/>
      <c r="G1994" s="120"/>
      <c r="H1994" s="120"/>
      <c r="I1994" s="120"/>
      <c r="J1994" s="120"/>
      <c r="K1994" s="120"/>
      <c r="L1994" s="120"/>
      <c r="M1994" s="120"/>
      <c r="N1994" s="120"/>
      <c r="O1994" s="120"/>
      <c r="P1994" s="120"/>
      <c r="Q1994" s="120"/>
      <c r="R1994" s="120"/>
      <c r="S1994" s="120"/>
      <c r="T1994" s="120"/>
      <c r="U1994" s="120"/>
      <c r="V1994" s="120"/>
      <c r="W1994" s="120"/>
      <c r="X1994" s="120"/>
      <c r="Y1994" s="127"/>
      <c r="Z1994" s="127"/>
      <c r="AA1994" s="127"/>
      <c r="AB1994" s="127"/>
      <c r="AC1994" s="127"/>
      <c r="AD1994" s="127"/>
      <c r="AE1994" s="127"/>
      <c r="AF1994" s="127"/>
      <c r="AG1994" s="127"/>
      <c r="AH1994" s="127"/>
      <c r="AI1994" s="127"/>
      <c r="AJ1994" s="127"/>
      <c r="AK1994" s="127"/>
      <c r="AL1994" s="127"/>
      <c r="AM1994" s="127"/>
      <c r="AN1994" s="127"/>
      <c r="AO1994" s="127"/>
      <c r="AP1994" s="127"/>
      <c r="AR1994" s="113"/>
      <c r="AS1994" s="113"/>
      <c r="AT1994" s="113"/>
    </row>
    <row r="1995" spans="1:46" s="114" customFormat="1" x14ac:dyDescent="0.2">
      <c r="A1995" s="113"/>
      <c r="B1995" s="120"/>
      <c r="C1995" s="120"/>
      <c r="D1995" s="120"/>
      <c r="E1995" s="120"/>
      <c r="F1995" s="120"/>
      <c r="G1995" s="120"/>
      <c r="H1995" s="120"/>
      <c r="I1995" s="120"/>
      <c r="J1995" s="120"/>
      <c r="K1995" s="120"/>
      <c r="L1995" s="120"/>
      <c r="M1995" s="120"/>
      <c r="N1995" s="120"/>
      <c r="O1995" s="120"/>
      <c r="P1995" s="120"/>
      <c r="Q1995" s="120"/>
      <c r="R1995" s="120"/>
      <c r="S1995" s="120"/>
      <c r="T1995" s="120"/>
      <c r="U1995" s="120"/>
      <c r="V1995" s="120"/>
      <c r="W1995" s="120"/>
      <c r="X1995" s="120"/>
      <c r="Y1995" s="127"/>
      <c r="Z1995" s="127"/>
      <c r="AA1995" s="127"/>
      <c r="AB1995" s="127"/>
      <c r="AC1995" s="127"/>
      <c r="AD1995" s="127"/>
      <c r="AE1995" s="127"/>
      <c r="AF1995" s="127"/>
      <c r="AG1995" s="127"/>
      <c r="AH1995" s="127"/>
      <c r="AI1995" s="127"/>
      <c r="AJ1995" s="127"/>
      <c r="AK1995" s="127"/>
      <c r="AL1995" s="127"/>
      <c r="AM1995" s="127"/>
      <c r="AN1995" s="127"/>
      <c r="AO1995" s="127"/>
      <c r="AP1995" s="127"/>
      <c r="AR1995" s="113"/>
      <c r="AS1995" s="113"/>
      <c r="AT1995" s="113"/>
    </row>
    <row r="1996" spans="1:46" s="114" customFormat="1" x14ac:dyDescent="0.2">
      <c r="A1996" s="113"/>
      <c r="B1996" s="120"/>
      <c r="C1996" s="120"/>
      <c r="D1996" s="120"/>
      <c r="E1996" s="120"/>
      <c r="F1996" s="120"/>
      <c r="G1996" s="120"/>
      <c r="H1996" s="120"/>
      <c r="I1996" s="120"/>
      <c r="J1996" s="120"/>
      <c r="K1996" s="120"/>
      <c r="L1996" s="120"/>
      <c r="M1996" s="120"/>
      <c r="N1996" s="120"/>
      <c r="O1996" s="120"/>
      <c r="P1996" s="120"/>
      <c r="Q1996" s="120"/>
      <c r="R1996" s="120"/>
      <c r="S1996" s="120"/>
      <c r="T1996" s="120"/>
      <c r="U1996" s="120"/>
      <c r="V1996" s="120"/>
      <c r="W1996" s="120"/>
      <c r="X1996" s="120"/>
      <c r="Y1996" s="127"/>
      <c r="Z1996" s="127"/>
      <c r="AA1996" s="127"/>
      <c r="AB1996" s="127"/>
      <c r="AC1996" s="127"/>
      <c r="AD1996" s="127"/>
      <c r="AE1996" s="127"/>
      <c r="AF1996" s="127"/>
      <c r="AG1996" s="127"/>
      <c r="AH1996" s="127"/>
      <c r="AI1996" s="127"/>
      <c r="AJ1996" s="127"/>
      <c r="AK1996" s="127"/>
      <c r="AL1996" s="127"/>
      <c r="AM1996" s="127"/>
      <c r="AN1996" s="127"/>
      <c r="AO1996" s="127"/>
      <c r="AP1996" s="127"/>
      <c r="AR1996" s="113"/>
      <c r="AS1996" s="113"/>
      <c r="AT1996" s="113"/>
    </row>
    <row r="1997" spans="1:46" s="114" customFormat="1" x14ac:dyDescent="0.2">
      <c r="A1997" s="113"/>
      <c r="B1997" s="120"/>
      <c r="C1997" s="120"/>
      <c r="D1997" s="120"/>
      <c r="E1997" s="120"/>
      <c r="F1997" s="120"/>
      <c r="G1997" s="120"/>
      <c r="H1997" s="120"/>
      <c r="I1997" s="120"/>
      <c r="J1997" s="120"/>
      <c r="K1997" s="120"/>
      <c r="L1997" s="120"/>
      <c r="M1997" s="120"/>
      <c r="N1997" s="120"/>
      <c r="O1997" s="120"/>
      <c r="P1997" s="120"/>
      <c r="Q1997" s="120"/>
      <c r="R1997" s="120"/>
      <c r="S1997" s="120"/>
      <c r="T1997" s="120"/>
      <c r="U1997" s="120"/>
      <c r="V1997" s="120"/>
      <c r="W1997" s="120"/>
      <c r="X1997" s="120"/>
      <c r="Y1997" s="127"/>
      <c r="Z1997" s="127"/>
      <c r="AA1997" s="127"/>
      <c r="AB1997" s="127"/>
      <c r="AC1997" s="127"/>
      <c r="AD1997" s="127"/>
      <c r="AE1997" s="127"/>
      <c r="AF1997" s="127"/>
      <c r="AG1997" s="127"/>
      <c r="AH1997" s="127"/>
      <c r="AI1997" s="127"/>
      <c r="AJ1997" s="127"/>
      <c r="AK1997" s="127"/>
      <c r="AL1997" s="127"/>
      <c r="AM1997" s="127"/>
      <c r="AN1997" s="127"/>
      <c r="AO1997" s="127"/>
      <c r="AP1997" s="127"/>
      <c r="AR1997" s="113"/>
      <c r="AS1997" s="113"/>
      <c r="AT1997" s="113"/>
    </row>
    <row r="1998" spans="1:46" s="114" customFormat="1" x14ac:dyDescent="0.2">
      <c r="A1998" s="113"/>
      <c r="B1998" s="120"/>
      <c r="C1998" s="120"/>
      <c r="D1998" s="120"/>
      <c r="E1998" s="120"/>
      <c r="F1998" s="120"/>
      <c r="G1998" s="120"/>
      <c r="H1998" s="120"/>
      <c r="I1998" s="120"/>
      <c r="J1998" s="120"/>
      <c r="K1998" s="120"/>
      <c r="L1998" s="120"/>
      <c r="M1998" s="120"/>
      <c r="N1998" s="120"/>
      <c r="O1998" s="120"/>
      <c r="P1998" s="120"/>
      <c r="Q1998" s="120"/>
      <c r="R1998" s="120"/>
      <c r="S1998" s="120"/>
      <c r="T1998" s="120"/>
      <c r="U1998" s="120"/>
      <c r="V1998" s="120"/>
      <c r="W1998" s="120"/>
      <c r="X1998" s="120"/>
      <c r="Y1998" s="127"/>
      <c r="Z1998" s="127"/>
      <c r="AA1998" s="127"/>
      <c r="AB1998" s="127"/>
      <c r="AC1998" s="127"/>
      <c r="AD1998" s="127"/>
      <c r="AE1998" s="127"/>
      <c r="AF1998" s="127"/>
      <c r="AG1998" s="127"/>
      <c r="AH1998" s="127"/>
      <c r="AI1998" s="127"/>
      <c r="AJ1998" s="127"/>
      <c r="AK1998" s="127"/>
      <c r="AL1998" s="127"/>
      <c r="AM1998" s="127"/>
      <c r="AN1998" s="127"/>
      <c r="AO1998" s="127"/>
      <c r="AP1998" s="127"/>
      <c r="AR1998" s="113"/>
      <c r="AS1998" s="113"/>
      <c r="AT1998" s="113"/>
    </row>
    <row r="1999" spans="1:46" s="114" customFormat="1" x14ac:dyDescent="0.2">
      <c r="A1999" s="113"/>
      <c r="B1999" s="120"/>
      <c r="C1999" s="120"/>
      <c r="D1999" s="120"/>
      <c r="E1999" s="120"/>
      <c r="F1999" s="120"/>
      <c r="G1999" s="120"/>
      <c r="H1999" s="120"/>
      <c r="I1999" s="120"/>
      <c r="J1999" s="120"/>
      <c r="K1999" s="120"/>
      <c r="L1999" s="120"/>
      <c r="M1999" s="120"/>
      <c r="N1999" s="120"/>
      <c r="O1999" s="120"/>
      <c r="P1999" s="120"/>
      <c r="Q1999" s="120"/>
      <c r="R1999" s="120"/>
      <c r="S1999" s="120"/>
      <c r="T1999" s="120"/>
      <c r="U1999" s="120"/>
      <c r="V1999" s="120"/>
      <c r="W1999" s="120"/>
      <c r="X1999" s="120"/>
      <c r="Y1999" s="127"/>
      <c r="Z1999" s="127"/>
      <c r="AA1999" s="127"/>
      <c r="AB1999" s="127"/>
      <c r="AC1999" s="127"/>
      <c r="AD1999" s="127"/>
      <c r="AE1999" s="127"/>
      <c r="AF1999" s="127"/>
      <c r="AG1999" s="127"/>
      <c r="AH1999" s="127"/>
      <c r="AI1999" s="127"/>
      <c r="AJ1999" s="127"/>
      <c r="AK1999" s="127"/>
      <c r="AL1999" s="127"/>
      <c r="AM1999" s="127"/>
      <c r="AN1999" s="127"/>
      <c r="AO1999" s="127"/>
      <c r="AP1999" s="127"/>
      <c r="AR1999" s="113"/>
      <c r="AS1999" s="113"/>
      <c r="AT1999" s="113"/>
    </row>
    <row r="2000" spans="1:46" s="114" customFormat="1" x14ac:dyDescent="0.2">
      <c r="A2000" s="113"/>
      <c r="B2000" s="120"/>
      <c r="C2000" s="120"/>
      <c r="D2000" s="120"/>
      <c r="E2000" s="120"/>
      <c r="F2000" s="120"/>
      <c r="G2000" s="120"/>
      <c r="H2000" s="120"/>
      <c r="I2000" s="120"/>
      <c r="J2000" s="120"/>
      <c r="K2000" s="120"/>
      <c r="L2000" s="120"/>
      <c r="M2000" s="120"/>
      <c r="N2000" s="120"/>
      <c r="O2000" s="120"/>
      <c r="P2000" s="120"/>
      <c r="Q2000" s="120"/>
      <c r="R2000" s="120"/>
      <c r="S2000" s="120"/>
      <c r="T2000" s="120"/>
      <c r="U2000" s="120"/>
      <c r="V2000" s="120"/>
      <c r="W2000" s="120"/>
      <c r="X2000" s="120"/>
      <c r="Y2000" s="127"/>
      <c r="Z2000" s="127"/>
      <c r="AA2000" s="127"/>
      <c r="AB2000" s="127"/>
      <c r="AC2000" s="127"/>
      <c r="AD2000" s="127"/>
      <c r="AE2000" s="127"/>
      <c r="AF2000" s="127"/>
      <c r="AG2000" s="127"/>
      <c r="AH2000" s="127"/>
      <c r="AI2000" s="127"/>
      <c r="AJ2000" s="127"/>
      <c r="AK2000" s="127"/>
      <c r="AL2000" s="127"/>
      <c r="AM2000" s="127"/>
      <c r="AN2000" s="127"/>
      <c r="AO2000" s="127"/>
      <c r="AP2000" s="127"/>
      <c r="AR2000" s="113"/>
      <c r="AS2000" s="113"/>
      <c r="AT2000" s="113"/>
    </row>
    <row r="2001" spans="1:46" s="114" customFormat="1" x14ac:dyDescent="0.2">
      <c r="A2001" s="113"/>
      <c r="B2001" s="120"/>
      <c r="C2001" s="120"/>
      <c r="D2001" s="120"/>
      <c r="E2001" s="120"/>
      <c r="F2001" s="120"/>
      <c r="G2001" s="120"/>
      <c r="H2001" s="120"/>
      <c r="I2001" s="120"/>
      <c r="J2001" s="120"/>
      <c r="K2001" s="120"/>
      <c r="L2001" s="120"/>
      <c r="M2001" s="120"/>
      <c r="N2001" s="120"/>
      <c r="O2001" s="120"/>
      <c r="P2001" s="120"/>
      <c r="Q2001" s="120"/>
      <c r="R2001" s="120"/>
      <c r="S2001" s="120"/>
      <c r="T2001" s="120"/>
      <c r="U2001" s="120"/>
      <c r="V2001" s="120"/>
      <c r="W2001" s="120"/>
      <c r="X2001" s="120"/>
      <c r="Y2001" s="127"/>
      <c r="Z2001" s="127"/>
      <c r="AA2001" s="127"/>
      <c r="AB2001" s="127"/>
      <c r="AC2001" s="127"/>
      <c r="AD2001" s="127"/>
      <c r="AE2001" s="127"/>
      <c r="AF2001" s="127"/>
      <c r="AG2001" s="127"/>
      <c r="AH2001" s="127"/>
      <c r="AI2001" s="127"/>
      <c r="AJ2001" s="127"/>
      <c r="AK2001" s="127"/>
      <c r="AL2001" s="127"/>
      <c r="AM2001" s="127"/>
      <c r="AN2001" s="127"/>
      <c r="AO2001" s="127"/>
      <c r="AP2001" s="127"/>
      <c r="AR2001" s="113"/>
      <c r="AS2001" s="113"/>
      <c r="AT2001" s="113"/>
    </row>
    <row r="2002" spans="1:46" s="114" customFormat="1" x14ac:dyDescent="0.2">
      <c r="A2002" s="113"/>
      <c r="B2002" s="120"/>
      <c r="C2002" s="120"/>
      <c r="D2002" s="120"/>
      <c r="E2002" s="120"/>
      <c r="F2002" s="120"/>
      <c r="G2002" s="120"/>
      <c r="H2002" s="120"/>
      <c r="I2002" s="120"/>
      <c r="J2002" s="120"/>
      <c r="K2002" s="120"/>
      <c r="L2002" s="120"/>
      <c r="M2002" s="120"/>
      <c r="N2002" s="120"/>
      <c r="O2002" s="120"/>
      <c r="P2002" s="120"/>
      <c r="Q2002" s="120"/>
      <c r="R2002" s="120"/>
      <c r="S2002" s="120"/>
      <c r="T2002" s="120"/>
      <c r="U2002" s="120"/>
      <c r="V2002" s="120"/>
      <c r="W2002" s="120"/>
      <c r="X2002" s="120"/>
      <c r="Y2002" s="127"/>
      <c r="Z2002" s="127"/>
      <c r="AA2002" s="127"/>
      <c r="AB2002" s="127"/>
      <c r="AC2002" s="127"/>
      <c r="AD2002" s="127"/>
      <c r="AE2002" s="127"/>
      <c r="AF2002" s="127"/>
      <c r="AG2002" s="127"/>
      <c r="AH2002" s="127"/>
      <c r="AI2002" s="127"/>
      <c r="AJ2002" s="127"/>
      <c r="AK2002" s="127"/>
      <c r="AL2002" s="127"/>
      <c r="AM2002" s="127"/>
      <c r="AN2002" s="127"/>
      <c r="AO2002" s="127"/>
      <c r="AP2002" s="127"/>
      <c r="AR2002" s="113"/>
      <c r="AS2002" s="113"/>
      <c r="AT2002" s="113"/>
    </row>
    <row r="2003" spans="1:46" s="114" customFormat="1" x14ac:dyDescent="0.2">
      <c r="A2003" s="113"/>
      <c r="B2003" s="120"/>
      <c r="C2003" s="120"/>
      <c r="D2003" s="120"/>
      <c r="E2003" s="120"/>
      <c r="F2003" s="120"/>
      <c r="G2003" s="120"/>
      <c r="H2003" s="120"/>
      <c r="I2003" s="120"/>
      <c r="J2003" s="120"/>
      <c r="K2003" s="120"/>
      <c r="L2003" s="120"/>
      <c r="M2003" s="120"/>
      <c r="N2003" s="120"/>
      <c r="O2003" s="120"/>
      <c r="P2003" s="120"/>
      <c r="Q2003" s="120"/>
      <c r="R2003" s="120"/>
      <c r="S2003" s="120"/>
      <c r="T2003" s="120"/>
      <c r="U2003" s="120"/>
      <c r="V2003" s="120"/>
      <c r="W2003" s="120"/>
      <c r="X2003" s="120"/>
      <c r="Y2003" s="127"/>
      <c r="Z2003" s="127"/>
      <c r="AA2003" s="127"/>
      <c r="AB2003" s="127"/>
      <c r="AC2003" s="127"/>
      <c r="AD2003" s="127"/>
      <c r="AE2003" s="127"/>
      <c r="AF2003" s="127"/>
      <c r="AG2003" s="127"/>
      <c r="AH2003" s="127"/>
      <c r="AI2003" s="127"/>
      <c r="AJ2003" s="127"/>
      <c r="AK2003" s="127"/>
      <c r="AL2003" s="127"/>
      <c r="AM2003" s="127"/>
      <c r="AN2003" s="127"/>
      <c r="AO2003" s="127"/>
      <c r="AP2003" s="127"/>
      <c r="AR2003" s="113"/>
      <c r="AS2003" s="113"/>
      <c r="AT2003" s="113"/>
    </row>
    <row r="2004" spans="1:46" s="114" customFormat="1" x14ac:dyDescent="0.2">
      <c r="A2004" s="113"/>
      <c r="B2004" s="120"/>
      <c r="C2004" s="120"/>
      <c r="D2004" s="120"/>
      <c r="E2004" s="120"/>
      <c r="F2004" s="120"/>
      <c r="G2004" s="120"/>
      <c r="H2004" s="120"/>
      <c r="I2004" s="120"/>
      <c r="J2004" s="120"/>
      <c r="K2004" s="120"/>
      <c r="L2004" s="120"/>
      <c r="M2004" s="120"/>
      <c r="N2004" s="120"/>
      <c r="O2004" s="120"/>
      <c r="P2004" s="120"/>
      <c r="Q2004" s="120"/>
      <c r="R2004" s="120"/>
      <c r="S2004" s="120"/>
      <c r="T2004" s="120"/>
      <c r="U2004" s="120"/>
      <c r="V2004" s="120"/>
      <c r="W2004" s="120"/>
      <c r="X2004" s="120"/>
      <c r="Y2004" s="127"/>
      <c r="Z2004" s="127"/>
      <c r="AA2004" s="127"/>
      <c r="AB2004" s="127"/>
      <c r="AC2004" s="127"/>
      <c r="AD2004" s="127"/>
      <c r="AE2004" s="127"/>
      <c r="AF2004" s="127"/>
      <c r="AG2004" s="127"/>
      <c r="AH2004" s="127"/>
      <c r="AI2004" s="127"/>
      <c r="AJ2004" s="127"/>
      <c r="AK2004" s="127"/>
      <c r="AL2004" s="127"/>
      <c r="AM2004" s="127"/>
      <c r="AN2004" s="127"/>
      <c r="AO2004" s="127"/>
      <c r="AP2004" s="127"/>
      <c r="AR2004" s="113"/>
      <c r="AS2004" s="113"/>
      <c r="AT2004" s="113"/>
    </row>
    <row r="2005" spans="1:46" s="114" customFormat="1" x14ac:dyDescent="0.2">
      <c r="A2005" s="113"/>
      <c r="B2005" s="120"/>
      <c r="C2005" s="120"/>
      <c r="D2005" s="120"/>
      <c r="E2005" s="120"/>
      <c r="F2005" s="120"/>
      <c r="G2005" s="120"/>
      <c r="H2005" s="120"/>
      <c r="I2005" s="120"/>
      <c r="J2005" s="120"/>
      <c r="K2005" s="120"/>
      <c r="L2005" s="120"/>
      <c r="M2005" s="120"/>
      <c r="N2005" s="120"/>
      <c r="O2005" s="120"/>
      <c r="P2005" s="120"/>
      <c r="Q2005" s="120"/>
      <c r="R2005" s="120"/>
      <c r="S2005" s="120"/>
      <c r="T2005" s="120"/>
      <c r="U2005" s="120"/>
      <c r="V2005" s="120"/>
      <c r="W2005" s="120"/>
      <c r="X2005" s="120"/>
      <c r="Y2005" s="127"/>
      <c r="Z2005" s="127"/>
      <c r="AA2005" s="127"/>
      <c r="AB2005" s="127"/>
      <c r="AC2005" s="127"/>
      <c r="AD2005" s="127"/>
      <c r="AE2005" s="127"/>
      <c r="AF2005" s="127"/>
      <c r="AG2005" s="127"/>
      <c r="AH2005" s="127"/>
      <c r="AI2005" s="127"/>
      <c r="AJ2005" s="127"/>
      <c r="AK2005" s="127"/>
      <c r="AL2005" s="127"/>
      <c r="AM2005" s="127"/>
      <c r="AN2005" s="127"/>
      <c r="AO2005" s="127"/>
      <c r="AP2005" s="127"/>
      <c r="AR2005" s="113"/>
      <c r="AS2005" s="113"/>
      <c r="AT2005" s="113"/>
    </row>
    <row r="2006" spans="1:46" s="114" customFormat="1" x14ac:dyDescent="0.2">
      <c r="A2006" s="113"/>
      <c r="B2006" s="120"/>
      <c r="C2006" s="120"/>
      <c r="D2006" s="120"/>
      <c r="E2006" s="120"/>
      <c r="F2006" s="120"/>
      <c r="G2006" s="120"/>
      <c r="H2006" s="120"/>
      <c r="I2006" s="120"/>
      <c r="J2006" s="120"/>
      <c r="K2006" s="120"/>
      <c r="L2006" s="120"/>
      <c r="M2006" s="120"/>
      <c r="N2006" s="120"/>
      <c r="O2006" s="120"/>
      <c r="P2006" s="120"/>
      <c r="Q2006" s="120"/>
      <c r="R2006" s="120"/>
      <c r="S2006" s="120"/>
      <c r="T2006" s="120"/>
      <c r="U2006" s="120"/>
      <c r="V2006" s="120"/>
      <c r="W2006" s="120"/>
      <c r="X2006" s="120"/>
      <c r="Y2006" s="127"/>
      <c r="Z2006" s="127"/>
      <c r="AA2006" s="127"/>
      <c r="AB2006" s="127"/>
      <c r="AC2006" s="127"/>
      <c r="AD2006" s="127"/>
      <c r="AE2006" s="127"/>
      <c r="AF2006" s="127"/>
      <c r="AG2006" s="127"/>
      <c r="AH2006" s="127"/>
      <c r="AI2006" s="127"/>
      <c r="AJ2006" s="127"/>
      <c r="AK2006" s="127"/>
      <c r="AL2006" s="127"/>
      <c r="AM2006" s="127"/>
      <c r="AN2006" s="127"/>
      <c r="AO2006" s="127"/>
      <c r="AP2006" s="127"/>
      <c r="AR2006" s="113"/>
      <c r="AS2006" s="113"/>
      <c r="AT2006" s="113"/>
    </row>
    <row r="2007" spans="1:46" s="114" customFormat="1" x14ac:dyDescent="0.2">
      <c r="A2007" s="113"/>
      <c r="B2007" s="120"/>
      <c r="C2007" s="120"/>
      <c r="D2007" s="120"/>
      <c r="E2007" s="120"/>
      <c r="F2007" s="120"/>
      <c r="G2007" s="120"/>
      <c r="H2007" s="120"/>
      <c r="I2007" s="120"/>
      <c r="J2007" s="120"/>
      <c r="K2007" s="120"/>
      <c r="L2007" s="120"/>
      <c r="M2007" s="120"/>
      <c r="N2007" s="120"/>
      <c r="O2007" s="120"/>
      <c r="P2007" s="120"/>
      <c r="Q2007" s="120"/>
      <c r="R2007" s="120"/>
      <c r="S2007" s="120"/>
      <c r="T2007" s="120"/>
      <c r="U2007" s="120"/>
      <c r="V2007" s="120"/>
      <c r="W2007" s="120"/>
      <c r="X2007" s="120"/>
      <c r="Y2007" s="127"/>
      <c r="Z2007" s="127"/>
      <c r="AA2007" s="127"/>
      <c r="AB2007" s="127"/>
      <c r="AC2007" s="127"/>
      <c r="AD2007" s="127"/>
      <c r="AE2007" s="127"/>
      <c r="AF2007" s="127"/>
      <c r="AG2007" s="127"/>
      <c r="AH2007" s="127"/>
      <c r="AI2007" s="127"/>
      <c r="AJ2007" s="127"/>
      <c r="AK2007" s="127"/>
      <c r="AL2007" s="127"/>
      <c r="AM2007" s="127"/>
      <c r="AN2007" s="127"/>
      <c r="AO2007" s="127"/>
      <c r="AP2007" s="127"/>
      <c r="AR2007" s="113"/>
      <c r="AS2007" s="113"/>
      <c r="AT2007" s="113"/>
    </row>
    <row r="2008" spans="1:46" s="114" customFormat="1" x14ac:dyDescent="0.2">
      <c r="A2008" s="113"/>
      <c r="B2008" s="120"/>
      <c r="C2008" s="120"/>
      <c r="D2008" s="120"/>
      <c r="E2008" s="120"/>
      <c r="F2008" s="120"/>
      <c r="G2008" s="120"/>
      <c r="H2008" s="120"/>
      <c r="I2008" s="120"/>
      <c r="J2008" s="120"/>
      <c r="K2008" s="120"/>
      <c r="L2008" s="120"/>
      <c r="M2008" s="120"/>
      <c r="N2008" s="120"/>
      <c r="O2008" s="120"/>
      <c r="P2008" s="120"/>
      <c r="Q2008" s="120"/>
      <c r="R2008" s="120"/>
      <c r="S2008" s="120"/>
      <c r="T2008" s="120"/>
      <c r="U2008" s="120"/>
      <c r="V2008" s="120"/>
      <c r="W2008" s="120"/>
      <c r="X2008" s="120"/>
      <c r="Y2008" s="127"/>
      <c r="Z2008" s="127"/>
      <c r="AA2008" s="127"/>
      <c r="AB2008" s="127"/>
      <c r="AC2008" s="127"/>
      <c r="AD2008" s="127"/>
      <c r="AE2008" s="127"/>
      <c r="AF2008" s="127"/>
      <c r="AG2008" s="127"/>
      <c r="AH2008" s="127"/>
      <c r="AI2008" s="127"/>
      <c r="AJ2008" s="127"/>
      <c r="AK2008" s="127"/>
      <c r="AL2008" s="127"/>
      <c r="AM2008" s="127"/>
      <c r="AN2008" s="127"/>
      <c r="AO2008" s="127"/>
      <c r="AP2008" s="127"/>
      <c r="AR2008" s="113"/>
      <c r="AS2008" s="113"/>
      <c r="AT2008" s="113"/>
    </row>
    <row r="2009" spans="1:46" s="114" customFormat="1" x14ac:dyDescent="0.2">
      <c r="A2009" s="113"/>
      <c r="B2009" s="120"/>
      <c r="C2009" s="120"/>
      <c r="D2009" s="120"/>
      <c r="E2009" s="120"/>
      <c r="F2009" s="120"/>
      <c r="G2009" s="120"/>
      <c r="H2009" s="120"/>
      <c r="I2009" s="120"/>
      <c r="J2009" s="120"/>
      <c r="K2009" s="120"/>
      <c r="L2009" s="120"/>
      <c r="M2009" s="120"/>
      <c r="N2009" s="120"/>
      <c r="O2009" s="120"/>
      <c r="P2009" s="120"/>
      <c r="Q2009" s="120"/>
      <c r="R2009" s="120"/>
      <c r="S2009" s="120"/>
      <c r="T2009" s="120"/>
      <c r="U2009" s="120"/>
      <c r="V2009" s="120"/>
      <c r="W2009" s="120"/>
      <c r="X2009" s="120"/>
      <c r="Y2009" s="127"/>
      <c r="Z2009" s="127"/>
      <c r="AA2009" s="127"/>
      <c r="AB2009" s="127"/>
      <c r="AC2009" s="127"/>
      <c r="AD2009" s="127"/>
      <c r="AE2009" s="127"/>
      <c r="AF2009" s="127"/>
      <c r="AG2009" s="127"/>
      <c r="AH2009" s="127"/>
      <c r="AI2009" s="127"/>
      <c r="AJ2009" s="127"/>
      <c r="AK2009" s="127"/>
      <c r="AL2009" s="127"/>
      <c r="AM2009" s="127"/>
      <c r="AN2009" s="127"/>
      <c r="AO2009" s="127"/>
      <c r="AP2009" s="127"/>
      <c r="AR2009" s="113"/>
      <c r="AS2009" s="113"/>
      <c r="AT2009" s="113"/>
    </row>
    <row r="2010" spans="1:46" s="114" customFormat="1" x14ac:dyDescent="0.2">
      <c r="A2010" s="113"/>
      <c r="B2010" s="120"/>
      <c r="C2010" s="120"/>
      <c r="D2010" s="120"/>
      <c r="E2010" s="120"/>
      <c r="F2010" s="120"/>
      <c r="G2010" s="120"/>
      <c r="H2010" s="120"/>
      <c r="I2010" s="120"/>
      <c r="J2010" s="120"/>
      <c r="K2010" s="120"/>
      <c r="L2010" s="120"/>
      <c r="M2010" s="120"/>
      <c r="N2010" s="120"/>
      <c r="O2010" s="120"/>
      <c r="P2010" s="120"/>
      <c r="Q2010" s="120"/>
      <c r="R2010" s="120"/>
      <c r="S2010" s="120"/>
      <c r="T2010" s="120"/>
      <c r="U2010" s="120"/>
      <c r="V2010" s="120"/>
      <c r="W2010" s="120"/>
      <c r="X2010" s="120"/>
      <c r="Y2010" s="127"/>
      <c r="Z2010" s="127"/>
      <c r="AA2010" s="127"/>
      <c r="AB2010" s="127"/>
      <c r="AC2010" s="127"/>
      <c r="AD2010" s="127"/>
      <c r="AE2010" s="127"/>
      <c r="AF2010" s="127"/>
      <c r="AG2010" s="127"/>
      <c r="AH2010" s="127"/>
      <c r="AI2010" s="127"/>
      <c r="AJ2010" s="127"/>
      <c r="AK2010" s="127"/>
      <c r="AL2010" s="127"/>
      <c r="AM2010" s="127"/>
      <c r="AN2010" s="127"/>
      <c r="AO2010" s="127"/>
      <c r="AP2010" s="127"/>
      <c r="AR2010" s="113"/>
      <c r="AS2010" s="113"/>
      <c r="AT2010" s="113"/>
    </row>
    <row r="2011" spans="1:46" s="114" customFormat="1" x14ac:dyDescent="0.2">
      <c r="A2011" s="113"/>
      <c r="B2011" s="120"/>
      <c r="C2011" s="120"/>
      <c r="D2011" s="120"/>
      <c r="E2011" s="120"/>
      <c r="F2011" s="120"/>
      <c r="G2011" s="120"/>
      <c r="H2011" s="120"/>
      <c r="I2011" s="120"/>
      <c r="J2011" s="120"/>
      <c r="K2011" s="120"/>
      <c r="L2011" s="120"/>
      <c r="M2011" s="120"/>
      <c r="N2011" s="120"/>
      <c r="O2011" s="120"/>
      <c r="P2011" s="120"/>
      <c r="Q2011" s="120"/>
      <c r="R2011" s="120"/>
      <c r="S2011" s="120"/>
      <c r="T2011" s="120"/>
      <c r="U2011" s="120"/>
      <c r="V2011" s="120"/>
      <c r="W2011" s="120"/>
      <c r="X2011" s="120"/>
      <c r="Y2011" s="127"/>
      <c r="Z2011" s="127"/>
      <c r="AA2011" s="127"/>
      <c r="AB2011" s="127"/>
      <c r="AC2011" s="127"/>
      <c r="AD2011" s="127"/>
      <c r="AE2011" s="127"/>
      <c r="AF2011" s="127"/>
      <c r="AG2011" s="127"/>
      <c r="AH2011" s="127"/>
      <c r="AI2011" s="127"/>
      <c r="AJ2011" s="127"/>
      <c r="AK2011" s="127"/>
      <c r="AL2011" s="127"/>
      <c r="AM2011" s="127"/>
      <c r="AN2011" s="127"/>
      <c r="AO2011" s="127"/>
      <c r="AP2011" s="127"/>
      <c r="AR2011" s="113"/>
      <c r="AS2011" s="113"/>
      <c r="AT2011" s="113"/>
    </row>
    <row r="2012" spans="1:46" s="114" customFormat="1" x14ac:dyDescent="0.2">
      <c r="A2012" s="113"/>
      <c r="B2012" s="120"/>
      <c r="C2012" s="120"/>
      <c r="D2012" s="120"/>
      <c r="E2012" s="120"/>
      <c r="F2012" s="120"/>
      <c r="G2012" s="120"/>
      <c r="H2012" s="120"/>
      <c r="I2012" s="120"/>
      <c r="J2012" s="120"/>
      <c r="K2012" s="120"/>
      <c r="L2012" s="120"/>
      <c r="M2012" s="120"/>
      <c r="N2012" s="120"/>
      <c r="O2012" s="120"/>
      <c r="P2012" s="120"/>
      <c r="Q2012" s="120"/>
      <c r="R2012" s="120"/>
      <c r="S2012" s="120"/>
      <c r="T2012" s="120"/>
      <c r="U2012" s="120"/>
      <c r="V2012" s="120"/>
      <c r="W2012" s="120"/>
      <c r="X2012" s="120"/>
      <c r="Y2012" s="127"/>
      <c r="Z2012" s="127"/>
      <c r="AA2012" s="127"/>
      <c r="AB2012" s="127"/>
      <c r="AC2012" s="127"/>
      <c r="AD2012" s="127"/>
      <c r="AE2012" s="127"/>
      <c r="AF2012" s="127"/>
      <c r="AG2012" s="127"/>
      <c r="AH2012" s="127"/>
      <c r="AI2012" s="127"/>
      <c r="AJ2012" s="127"/>
      <c r="AK2012" s="127"/>
      <c r="AL2012" s="127"/>
      <c r="AM2012" s="127"/>
      <c r="AN2012" s="127"/>
      <c r="AO2012" s="127"/>
      <c r="AP2012" s="127"/>
      <c r="AR2012" s="113"/>
      <c r="AS2012" s="113"/>
      <c r="AT2012" s="113"/>
    </row>
    <row r="2013" spans="1:46" s="114" customFormat="1" x14ac:dyDescent="0.2">
      <c r="A2013" s="113"/>
      <c r="B2013" s="120"/>
      <c r="C2013" s="120"/>
      <c r="D2013" s="120"/>
      <c r="E2013" s="120"/>
      <c r="F2013" s="120"/>
      <c r="G2013" s="120"/>
      <c r="H2013" s="120"/>
      <c r="I2013" s="120"/>
      <c r="J2013" s="120"/>
      <c r="K2013" s="120"/>
      <c r="L2013" s="120"/>
      <c r="M2013" s="120"/>
      <c r="N2013" s="120"/>
      <c r="O2013" s="120"/>
      <c r="P2013" s="120"/>
      <c r="Q2013" s="120"/>
      <c r="R2013" s="120"/>
      <c r="S2013" s="120"/>
      <c r="T2013" s="120"/>
      <c r="U2013" s="120"/>
      <c r="V2013" s="120"/>
      <c r="W2013" s="120"/>
      <c r="X2013" s="120"/>
      <c r="Y2013" s="127"/>
      <c r="Z2013" s="127"/>
      <c r="AA2013" s="127"/>
      <c r="AB2013" s="127"/>
      <c r="AC2013" s="127"/>
      <c r="AD2013" s="127"/>
      <c r="AE2013" s="127"/>
      <c r="AF2013" s="127"/>
      <c r="AG2013" s="127"/>
      <c r="AH2013" s="127"/>
      <c r="AI2013" s="127"/>
      <c r="AJ2013" s="127"/>
      <c r="AK2013" s="127"/>
      <c r="AL2013" s="127"/>
      <c r="AM2013" s="127"/>
      <c r="AN2013" s="127"/>
      <c r="AO2013" s="127"/>
      <c r="AP2013" s="127"/>
      <c r="AR2013" s="113"/>
      <c r="AS2013" s="113"/>
      <c r="AT2013" s="113"/>
    </row>
    <row r="2014" spans="1:46" s="114" customFormat="1" x14ac:dyDescent="0.2">
      <c r="A2014" s="113"/>
      <c r="B2014" s="120"/>
      <c r="C2014" s="120"/>
      <c r="D2014" s="120"/>
      <c r="E2014" s="120"/>
      <c r="F2014" s="120"/>
      <c r="G2014" s="120"/>
      <c r="H2014" s="120"/>
      <c r="I2014" s="120"/>
      <c r="J2014" s="120"/>
      <c r="K2014" s="120"/>
      <c r="L2014" s="120"/>
      <c r="M2014" s="120"/>
      <c r="N2014" s="120"/>
      <c r="O2014" s="120"/>
      <c r="P2014" s="120"/>
      <c r="Q2014" s="120"/>
      <c r="R2014" s="120"/>
      <c r="S2014" s="120"/>
      <c r="T2014" s="120"/>
      <c r="U2014" s="120"/>
      <c r="V2014" s="120"/>
      <c r="W2014" s="120"/>
      <c r="X2014" s="120"/>
      <c r="Y2014" s="127"/>
      <c r="Z2014" s="127"/>
      <c r="AA2014" s="127"/>
      <c r="AB2014" s="127"/>
      <c r="AC2014" s="127"/>
      <c r="AD2014" s="127"/>
      <c r="AE2014" s="127"/>
      <c r="AF2014" s="127"/>
      <c r="AG2014" s="127"/>
      <c r="AH2014" s="127"/>
      <c r="AI2014" s="127"/>
      <c r="AJ2014" s="127"/>
      <c r="AK2014" s="127"/>
      <c r="AL2014" s="127"/>
      <c r="AM2014" s="127"/>
      <c r="AN2014" s="127"/>
      <c r="AO2014" s="127"/>
      <c r="AP2014" s="127"/>
      <c r="AR2014" s="113"/>
      <c r="AS2014" s="113"/>
      <c r="AT2014" s="113"/>
    </row>
    <row r="2015" spans="1:46" s="114" customFormat="1" x14ac:dyDescent="0.2">
      <c r="A2015" s="113"/>
      <c r="B2015" s="120"/>
      <c r="C2015" s="120"/>
      <c r="D2015" s="120"/>
      <c r="E2015" s="120"/>
      <c r="F2015" s="120"/>
      <c r="G2015" s="120"/>
      <c r="H2015" s="120"/>
      <c r="I2015" s="120"/>
      <c r="J2015" s="120"/>
      <c r="K2015" s="120"/>
      <c r="L2015" s="120"/>
      <c r="M2015" s="120"/>
      <c r="N2015" s="120"/>
      <c r="O2015" s="120"/>
      <c r="P2015" s="120"/>
      <c r="Q2015" s="120"/>
      <c r="R2015" s="120"/>
      <c r="S2015" s="120"/>
      <c r="T2015" s="120"/>
      <c r="U2015" s="120"/>
      <c r="V2015" s="120"/>
      <c r="W2015" s="120"/>
      <c r="X2015" s="120"/>
      <c r="Y2015" s="127"/>
      <c r="Z2015" s="127"/>
      <c r="AA2015" s="127"/>
      <c r="AB2015" s="127"/>
      <c r="AC2015" s="127"/>
      <c r="AD2015" s="127"/>
      <c r="AE2015" s="127"/>
      <c r="AF2015" s="127"/>
      <c r="AG2015" s="127"/>
      <c r="AH2015" s="127"/>
      <c r="AI2015" s="127"/>
      <c r="AJ2015" s="127"/>
      <c r="AK2015" s="127"/>
      <c r="AL2015" s="127"/>
      <c r="AM2015" s="127"/>
      <c r="AN2015" s="127"/>
      <c r="AO2015" s="127"/>
      <c r="AP2015" s="127"/>
      <c r="AR2015" s="113"/>
      <c r="AS2015" s="113"/>
      <c r="AT2015" s="113"/>
    </row>
    <row r="2016" spans="1:46" s="114" customFormat="1" x14ac:dyDescent="0.2">
      <c r="A2016" s="113"/>
      <c r="B2016" s="120"/>
      <c r="C2016" s="120"/>
      <c r="D2016" s="120"/>
      <c r="E2016" s="120"/>
      <c r="F2016" s="120"/>
      <c r="G2016" s="120"/>
      <c r="H2016" s="120"/>
      <c r="I2016" s="120"/>
      <c r="J2016" s="120"/>
      <c r="K2016" s="120"/>
      <c r="L2016" s="120"/>
      <c r="M2016" s="120"/>
      <c r="N2016" s="120"/>
      <c r="O2016" s="120"/>
      <c r="P2016" s="120"/>
      <c r="Q2016" s="120"/>
      <c r="R2016" s="120"/>
      <c r="S2016" s="120"/>
      <c r="T2016" s="120"/>
      <c r="U2016" s="120"/>
      <c r="V2016" s="120"/>
      <c r="W2016" s="120"/>
      <c r="X2016" s="120"/>
      <c r="Y2016" s="127"/>
      <c r="Z2016" s="127"/>
      <c r="AA2016" s="127"/>
      <c r="AB2016" s="127"/>
      <c r="AC2016" s="127"/>
      <c r="AD2016" s="127"/>
      <c r="AE2016" s="127"/>
      <c r="AF2016" s="127"/>
      <c r="AG2016" s="127"/>
      <c r="AH2016" s="127"/>
      <c r="AI2016" s="127"/>
      <c r="AJ2016" s="127"/>
      <c r="AK2016" s="127"/>
      <c r="AL2016" s="127"/>
      <c r="AM2016" s="127"/>
      <c r="AN2016" s="127"/>
      <c r="AO2016" s="127"/>
      <c r="AP2016" s="127"/>
      <c r="AR2016" s="113"/>
      <c r="AS2016" s="113"/>
      <c r="AT2016" s="113"/>
    </row>
    <row r="2017" spans="1:46" s="114" customFormat="1" x14ac:dyDescent="0.2">
      <c r="A2017" s="113"/>
      <c r="B2017" s="120"/>
      <c r="C2017" s="120"/>
      <c r="D2017" s="120"/>
      <c r="E2017" s="120"/>
      <c r="F2017" s="120"/>
      <c r="G2017" s="120"/>
      <c r="H2017" s="120"/>
      <c r="I2017" s="120"/>
      <c r="J2017" s="120"/>
      <c r="K2017" s="120"/>
      <c r="L2017" s="120"/>
      <c r="M2017" s="120"/>
      <c r="N2017" s="120"/>
      <c r="O2017" s="120"/>
      <c r="P2017" s="120"/>
      <c r="Q2017" s="120"/>
      <c r="R2017" s="120"/>
      <c r="S2017" s="120"/>
      <c r="T2017" s="120"/>
      <c r="U2017" s="120"/>
      <c r="V2017" s="120"/>
      <c r="W2017" s="120"/>
      <c r="X2017" s="120"/>
      <c r="Y2017" s="127"/>
      <c r="Z2017" s="127"/>
      <c r="AA2017" s="127"/>
      <c r="AB2017" s="127"/>
      <c r="AC2017" s="127"/>
      <c r="AD2017" s="127"/>
      <c r="AE2017" s="127"/>
      <c r="AF2017" s="127"/>
      <c r="AG2017" s="127"/>
      <c r="AH2017" s="127"/>
      <c r="AI2017" s="127"/>
      <c r="AJ2017" s="127"/>
      <c r="AK2017" s="127"/>
      <c r="AL2017" s="127"/>
      <c r="AM2017" s="127"/>
      <c r="AN2017" s="127"/>
      <c r="AO2017" s="127"/>
      <c r="AP2017" s="127"/>
      <c r="AR2017" s="113"/>
      <c r="AS2017" s="113"/>
      <c r="AT2017" s="113"/>
    </row>
    <row r="2018" spans="1:46" s="114" customFormat="1" x14ac:dyDescent="0.2">
      <c r="A2018" s="113"/>
      <c r="B2018" s="120"/>
      <c r="C2018" s="120"/>
      <c r="D2018" s="120"/>
      <c r="E2018" s="120"/>
      <c r="F2018" s="120"/>
      <c r="G2018" s="120"/>
      <c r="H2018" s="120"/>
      <c r="I2018" s="120"/>
      <c r="J2018" s="120"/>
      <c r="K2018" s="120"/>
      <c r="L2018" s="120"/>
      <c r="M2018" s="120"/>
      <c r="N2018" s="120"/>
      <c r="O2018" s="120"/>
      <c r="P2018" s="120"/>
      <c r="Q2018" s="120"/>
      <c r="R2018" s="120"/>
      <c r="S2018" s="120"/>
      <c r="T2018" s="120"/>
      <c r="U2018" s="120"/>
      <c r="V2018" s="120"/>
      <c r="W2018" s="120"/>
      <c r="X2018" s="120"/>
      <c r="Y2018" s="127"/>
      <c r="Z2018" s="127"/>
      <c r="AA2018" s="127"/>
      <c r="AB2018" s="127"/>
      <c r="AC2018" s="127"/>
      <c r="AD2018" s="127"/>
      <c r="AE2018" s="127"/>
      <c r="AF2018" s="127"/>
      <c r="AG2018" s="127"/>
      <c r="AH2018" s="127"/>
      <c r="AI2018" s="127"/>
      <c r="AJ2018" s="127"/>
      <c r="AK2018" s="127"/>
      <c r="AL2018" s="127"/>
      <c r="AM2018" s="127"/>
      <c r="AN2018" s="127"/>
      <c r="AO2018" s="127"/>
      <c r="AP2018" s="127"/>
      <c r="AR2018" s="113"/>
      <c r="AS2018" s="113"/>
      <c r="AT2018" s="113"/>
    </row>
    <row r="2019" spans="1:46" s="114" customFormat="1" x14ac:dyDescent="0.2">
      <c r="A2019" s="113"/>
      <c r="B2019" s="120"/>
      <c r="C2019" s="120"/>
      <c r="D2019" s="120"/>
      <c r="E2019" s="120"/>
      <c r="F2019" s="120"/>
      <c r="G2019" s="120"/>
      <c r="H2019" s="120"/>
      <c r="I2019" s="120"/>
      <c r="J2019" s="120"/>
      <c r="K2019" s="120"/>
      <c r="L2019" s="120"/>
      <c r="M2019" s="120"/>
      <c r="N2019" s="120"/>
      <c r="O2019" s="120"/>
      <c r="P2019" s="120"/>
      <c r="Q2019" s="120"/>
      <c r="R2019" s="120"/>
      <c r="S2019" s="120"/>
      <c r="T2019" s="120"/>
      <c r="U2019" s="120"/>
      <c r="V2019" s="120"/>
      <c r="W2019" s="120"/>
      <c r="X2019" s="120"/>
      <c r="Y2019" s="127"/>
      <c r="Z2019" s="127"/>
      <c r="AA2019" s="127"/>
      <c r="AB2019" s="127"/>
      <c r="AC2019" s="127"/>
      <c r="AD2019" s="127"/>
      <c r="AE2019" s="127"/>
      <c r="AF2019" s="127"/>
      <c r="AG2019" s="127"/>
      <c r="AH2019" s="127"/>
      <c r="AI2019" s="127"/>
      <c r="AJ2019" s="127"/>
      <c r="AK2019" s="127"/>
      <c r="AL2019" s="127"/>
      <c r="AM2019" s="127"/>
      <c r="AN2019" s="127"/>
      <c r="AO2019" s="127"/>
      <c r="AP2019" s="127"/>
      <c r="AR2019" s="113"/>
      <c r="AS2019" s="113"/>
      <c r="AT2019" s="113"/>
    </row>
    <row r="2020" spans="1:46" s="114" customFormat="1" x14ac:dyDescent="0.2">
      <c r="A2020" s="113"/>
      <c r="B2020" s="120"/>
      <c r="C2020" s="120"/>
      <c r="D2020" s="120"/>
      <c r="E2020" s="120"/>
      <c r="F2020" s="120"/>
      <c r="G2020" s="120"/>
      <c r="H2020" s="120"/>
      <c r="I2020" s="120"/>
      <c r="J2020" s="120"/>
      <c r="K2020" s="120"/>
      <c r="L2020" s="120"/>
      <c r="M2020" s="120"/>
      <c r="N2020" s="120"/>
      <c r="O2020" s="120"/>
      <c r="P2020" s="120"/>
      <c r="Q2020" s="120"/>
      <c r="R2020" s="120"/>
      <c r="S2020" s="120"/>
      <c r="T2020" s="120"/>
      <c r="U2020" s="120"/>
      <c r="V2020" s="120"/>
      <c r="W2020" s="120"/>
      <c r="X2020" s="120"/>
      <c r="Y2020" s="127"/>
      <c r="Z2020" s="127"/>
      <c r="AA2020" s="127"/>
      <c r="AB2020" s="127"/>
      <c r="AC2020" s="127"/>
      <c r="AD2020" s="127"/>
      <c r="AE2020" s="127"/>
      <c r="AF2020" s="127"/>
      <c r="AG2020" s="127"/>
      <c r="AH2020" s="127"/>
      <c r="AI2020" s="127"/>
      <c r="AJ2020" s="127"/>
      <c r="AK2020" s="127"/>
      <c r="AL2020" s="127"/>
      <c r="AM2020" s="127"/>
      <c r="AN2020" s="127"/>
      <c r="AO2020" s="127"/>
      <c r="AP2020" s="127"/>
      <c r="AR2020" s="113"/>
      <c r="AS2020" s="113"/>
      <c r="AT2020" s="113"/>
    </row>
    <row r="2021" spans="1:46" s="114" customFormat="1" x14ac:dyDescent="0.2">
      <c r="A2021" s="113"/>
      <c r="B2021" s="120"/>
      <c r="C2021" s="120"/>
      <c r="D2021" s="120"/>
      <c r="E2021" s="120"/>
      <c r="F2021" s="120"/>
      <c r="G2021" s="120"/>
      <c r="H2021" s="120"/>
      <c r="I2021" s="120"/>
      <c r="J2021" s="120"/>
      <c r="K2021" s="120"/>
      <c r="L2021" s="120"/>
      <c r="M2021" s="120"/>
      <c r="N2021" s="120"/>
      <c r="O2021" s="120"/>
      <c r="P2021" s="120"/>
      <c r="Q2021" s="120"/>
      <c r="R2021" s="120"/>
      <c r="S2021" s="120"/>
      <c r="T2021" s="120"/>
      <c r="U2021" s="120"/>
      <c r="V2021" s="120"/>
      <c r="W2021" s="120"/>
      <c r="X2021" s="120"/>
      <c r="Y2021" s="127"/>
      <c r="Z2021" s="127"/>
      <c r="AA2021" s="127"/>
      <c r="AB2021" s="127"/>
      <c r="AC2021" s="127"/>
      <c r="AD2021" s="127"/>
      <c r="AE2021" s="127"/>
      <c r="AF2021" s="127"/>
      <c r="AG2021" s="127"/>
      <c r="AH2021" s="127"/>
      <c r="AI2021" s="127"/>
      <c r="AJ2021" s="127"/>
      <c r="AK2021" s="127"/>
      <c r="AL2021" s="127"/>
      <c r="AM2021" s="127"/>
      <c r="AN2021" s="127"/>
      <c r="AO2021" s="127"/>
      <c r="AP2021" s="127"/>
      <c r="AR2021" s="113"/>
      <c r="AS2021" s="113"/>
      <c r="AT2021" s="113"/>
    </row>
    <row r="2022" spans="1:46" s="114" customFormat="1" x14ac:dyDescent="0.2">
      <c r="A2022" s="113"/>
      <c r="B2022" s="120"/>
      <c r="C2022" s="120"/>
      <c r="D2022" s="120"/>
      <c r="E2022" s="120"/>
      <c r="F2022" s="120"/>
      <c r="G2022" s="120"/>
      <c r="H2022" s="120"/>
      <c r="I2022" s="120"/>
      <c r="J2022" s="120"/>
      <c r="K2022" s="120"/>
      <c r="L2022" s="120"/>
      <c r="M2022" s="120"/>
      <c r="N2022" s="120"/>
      <c r="O2022" s="120"/>
      <c r="P2022" s="120"/>
      <c r="Q2022" s="120"/>
      <c r="R2022" s="120"/>
      <c r="S2022" s="120"/>
      <c r="T2022" s="120"/>
      <c r="U2022" s="120"/>
      <c r="V2022" s="120"/>
      <c r="W2022" s="120"/>
      <c r="X2022" s="120"/>
      <c r="Y2022" s="127"/>
      <c r="Z2022" s="127"/>
      <c r="AA2022" s="127"/>
      <c r="AB2022" s="127"/>
      <c r="AC2022" s="127"/>
      <c r="AD2022" s="127"/>
      <c r="AE2022" s="127"/>
      <c r="AF2022" s="127"/>
      <c r="AG2022" s="127"/>
      <c r="AH2022" s="127"/>
      <c r="AI2022" s="127"/>
      <c r="AJ2022" s="127"/>
      <c r="AK2022" s="127"/>
      <c r="AL2022" s="127"/>
      <c r="AM2022" s="127"/>
      <c r="AN2022" s="127"/>
      <c r="AO2022" s="127"/>
      <c r="AP2022" s="127"/>
      <c r="AR2022" s="113"/>
      <c r="AS2022" s="113"/>
      <c r="AT2022" s="113"/>
    </row>
    <row r="2023" spans="1:46" s="114" customFormat="1" x14ac:dyDescent="0.2">
      <c r="A2023" s="113"/>
      <c r="B2023" s="120"/>
      <c r="C2023" s="120"/>
      <c r="D2023" s="120"/>
      <c r="E2023" s="120"/>
      <c r="F2023" s="120"/>
      <c r="G2023" s="120"/>
      <c r="H2023" s="120"/>
      <c r="I2023" s="120"/>
      <c r="J2023" s="120"/>
      <c r="K2023" s="120"/>
      <c r="L2023" s="120"/>
      <c r="M2023" s="120"/>
      <c r="N2023" s="120"/>
      <c r="O2023" s="120"/>
      <c r="P2023" s="120"/>
      <c r="Q2023" s="120"/>
      <c r="R2023" s="120"/>
      <c r="S2023" s="120"/>
      <c r="T2023" s="120"/>
      <c r="U2023" s="120"/>
      <c r="V2023" s="120"/>
      <c r="W2023" s="120"/>
      <c r="X2023" s="120"/>
      <c r="Y2023" s="127"/>
      <c r="Z2023" s="127"/>
      <c r="AA2023" s="127"/>
      <c r="AB2023" s="127"/>
      <c r="AC2023" s="127"/>
      <c r="AD2023" s="127"/>
      <c r="AE2023" s="127"/>
      <c r="AF2023" s="127"/>
      <c r="AG2023" s="127"/>
      <c r="AH2023" s="127"/>
      <c r="AI2023" s="127"/>
      <c r="AJ2023" s="127"/>
      <c r="AK2023" s="127"/>
      <c r="AL2023" s="127"/>
      <c r="AM2023" s="127"/>
      <c r="AN2023" s="127"/>
      <c r="AO2023" s="127"/>
      <c r="AP2023" s="127"/>
      <c r="AR2023" s="113"/>
      <c r="AS2023" s="113"/>
      <c r="AT2023" s="113"/>
    </row>
    <row r="2024" spans="1:46" s="114" customFormat="1" x14ac:dyDescent="0.2">
      <c r="A2024" s="113"/>
      <c r="B2024" s="120"/>
      <c r="C2024" s="120"/>
      <c r="D2024" s="120"/>
      <c r="E2024" s="120"/>
      <c r="F2024" s="120"/>
      <c r="G2024" s="120"/>
      <c r="H2024" s="120"/>
      <c r="I2024" s="120"/>
      <c r="J2024" s="120"/>
      <c r="K2024" s="120"/>
      <c r="L2024" s="120"/>
      <c r="M2024" s="120"/>
      <c r="N2024" s="120"/>
      <c r="O2024" s="120"/>
      <c r="P2024" s="120"/>
      <c r="Q2024" s="120"/>
      <c r="R2024" s="120"/>
      <c r="S2024" s="120"/>
      <c r="T2024" s="120"/>
      <c r="U2024" s="120"/>
      <c r="V2024" s="120"/>
      <c r="W2024" s="120"/>
      <c r="X2024" s="120"/>
      <c r="Y2024" s="127"/>
      <c r="Z2024" s="127"/>
      <c r="AA2024" s="127"/>
      <c r="AB2024" s="127"/>
      <c r="AC2024" s="127"/>
      <c r="AD2024" s="127"/>
      <c r="AE2024" s="127"/>
      <c r="AF2024" s="127"/>
      <c r="AG2024" s="127"/>
      <c r="AH2024" s="127"/>
      <c r="AI2024" s="127"/>
      <c r="AJ2024" s="127"/>
      <c r="AK2024" s="127"/>
      <c r="AL2024" s="127"/>
      <c r="AM2024" s="127"/>
      <c r="AN2024" s="127"/>
      <c r="AO2024" s="127"/>
      <c r="AP2024" s="127"/>
      <c r="AR2024" s="113"/>
      <c r="AS2024" s="113"/>
      <c r="AT2024" s="113"/>
    </row>
    <row r="2025" spans="1:46" s="114" customFormat="1" x14ac:dyDescent="0.2">
      <c r="A2025" s="113"/>
      <c r="B2025" s="120"/>
      <c r="C2025" s="120"/>
      <c r="D2025" s="120"/>
      <c r="E2025" s="120"/>
      <c r="F2025" s="120"/>
      <c r="G2025" s="120"/>
      <c r="H2025" s="120"/>
      <c r="I2025" s="120"/>
      <c r="J2025" s="120"/>
      <c r="K2025" s="120"/>
      <c r="L2025" s="120"/>
      <c r="M2025" s="120"/>
      <c r="N2025" s="120"/>
      <c r="O2025" s="120"/>
      <c r="P2025" s="120"/>
      <c r="Q2025" s="120"/>
      <c r="R2025" s="120"/>
      <c r="S2025" s="120"/>
      <c r="T2025" s="120"/>
      <c r="U2025" s="120"/>
      <c r="V2025" s="120"/>
      <c r="W2025" s="120"/>
      <c r="X2025" s="120"/>
      <c r="Y2025" s="127"/>
      <c r="Z2025" s="127"/>
      <c r="AA2025" s="127"/>
      <c r="AB2025" s="127"/>
      <c r="AC2025" s="127"/>
      <c r="AD2025" s="127"/>
      <c r="AE2025" s="127"/>
      <c r="AF2025" s="127"/>
      <c r="AG2025" s="127"/>
      <c r="AH2025" s="127"/>
      <c r="AI2025" s="127"/>
      <c r="AJ2025" s="127"/>
      <c r="AK2025" s="127"/>
      <c r="AL2025" s="127"/>
      <c r="AM2025" s="127"/>
      <c r="AN2025" s="127"/>
      <c r="AO2025" s="127"/>
      <c r="AP2025" s="127"/>
      <c r="AR2025" s="113"/>
      <c r="AS2025" s="113"/>
      <c r="AT2025" s="113"/>
    </row>
    <row r="2026" spans="1:46" s="114" customFormat="1" x14ac:dyDescent="0.2">
      <c r="A2026" s="113"/>
      <c r="B2026" s="120"/>
      <c r="C2026" s="120"/>
      <c r="D2026" s="120"/>
      <c r="E2026" s="120"/>
      <c r="F2026" s="120"/>
      <c r="G2026" s="120"/>
      <c r="H2026" s="120"/>
      <c r="I2026" s="120"/>
      <c r="J2026" s="120"/>
      <c r="K2026" s="120"/>
      <c r="L2026" s="120"/>
      <c r="M2026" s="120"/>
      <c r="N2026" s="120"/>
      <c r="O2026" s="120"/>
      <c r="P2026" s="120"/>
      <c r="Q2026" s="120"/>
      <c r="R2026" s="120"/>
      <c r="S2026" s="120"/>
      <c r="T2026" s="120"/>
      <c r="U2026" s="120"/>
      <c r="V2026" s="120"/>
      <c r="W2026" s="120"/>
      <c r="X2026" s="120"/>
      <c r="Y2026" s="127"/>
      <c r="Z2026" s="127"/>
      <c r="AA2026" s="127"/>
      <c r="AB2026" s="127"/>
      <c r="AC2026" s="127"/>
      <c r="AD2026" s="127"/>
      <c r="AE2026" s="127"/>
      <c r="AF2026" s="127"/>
      <c r="AG2026" s="127"/>
      <c r="AH2026" s="127"/>
      <c r="AI2026" s="127"/>
      <c r="AJ2026" s="127"/>
      <c r="AK2026" s="127"/>
      <c r="AL2026" s="127"/>
      <c r="AM2026" s="127"/>
      <c r="AN2026" s="127"/>
      <c r="AO2026" s="127"/>
      <c r="AP2026" s="127"/>
      <c r="AR2026" s="113"/>
      <c r="AS2026" s="113"/>
      <c r="AT2026" s="113"/>
    </row>
    <row r="2027" spans="1:46" s="114" customFormat="1" x14ac:dyDescent="0.2">
      <c r="A2027" s="113"/>
      <c r="B2027" s="120"/>
      <c r="C2027" s="120"/>
      <c r="D2027" s="120"/>
      <c r="E2027" s="120"/>
      <c r="F2027" s="120"/>
      <c r="G2027" s="120"/>
      <c r="H2027" s="120"/>
      <c r="I2027" s="120"/>
      <c r="J2027" s="120"/>
      <c r="K2027" s="120"/>
      <c r="L2027" s="120"/>
      <c r="M2027" s="120"/>
      <c r="N2027" s="120"/>
      <c r="O2027" s="120"/>
      <c r="P2027" s="120"/>
      <c r="Q2027" s="120"/>
      <c r="R2027" s="120"/>
      <c r="S2027" s="120"/>
      <c r="T2027" s="120"/>
      <c r="U2027" s="120"/>
      <c r="V2027" s="120"/>
      <c r="W2027" s="120"/>
      <c r="X2027" s="120"/>
      <c r="Y2027" s="127"/>
      <c r="Z2027" s="127"/>
      <c r="AA2027" s="127"/>
      <c r="AB2027" s="127"/>
      <c r="AC2027" s="127"/>
      <c r="AD2027" s="127"/>
      <c r="AE2027" s="127"/>
      <c r="AF2027" s="127"/>
      <c r="AG2027" s="127"/>
      <c r="AH2027" s="127"/>
      <c r="AI2027" s="127"/>
      <c r="AJ2027" s="127"/>
      <c r="AK2027" s="127"/>
      <c r="AL2027" s="127"/>
      <c r="AM2027" s="127"/>
      <c r="AN2027" s="127"/>
      <c r="AO2027" s="127"/>
      <c r="AP2027" s="127"/>
      <c r="AR2027" s="113"/>
      <c r="AS2027" s="113"/>
      <c r="AT2027" s="113"/>
    </row>
    <row r="2028" spans="1:46" s="114" customFormat="1" x14ac:dyDescent="0.2">
      <c r="A2028" s="113"/>
      <c r="B2028" s="120"/>
      <c r="C2028" s="120"/>
      <c r="D2028" s="120"/>
      <c r="E2028" s="120"/>
      <c r="F2028" s="120"/>
      <c r="G2028" s="120"/>
      <c r="H2028" s="120"/>
      <c r="I2028" s="120"/>
      <c r="J2028" s="120"/>
      <c r="K2028" s="120"/>
      <c r="L2028" s="120"/>
      <c r="M2028" s="120"/>
      <c r="N2028" s="120"/>
      <c r="O2028" s="120"/>
      <c r="P2028" s="120"/>
      <c r="Q2028" s="120"/>
      <c r="R2028" s="120"/>
      <c r="S2028" s="120"/>
      <c r="T2028" s="120"/>
      <c r="U2028" s="120"/>
      <c r="V2028" s="120"/>
      <c r="W2028" s="120"/>
      <c r="X2028" s="120"/>
      <c r="Y2028" s="127"/>
      <c r="Z2028" s="127"/>
      <c r="AA2028" s="127"/>
      <c r="AB2028" s="127"/>
      <c r="AC2028" s="127"/>
      <c r="AD2028" s="127"/>
      <c r="AE2028" s="127"/>
      <c r="AF2028" s="127"/>
      <c r="AG2028" s="127"/>
      <c r="AH2028" s="127"/>
      <c r="AI2028" s="127"/>
      <c r="AJ2028" s="127"/>
      <c r="AK2028" s="127"/>
      <c r="AL2028" s="127"/>
      <c r="AM2028" s="127"/>
      <c r="AN2028" s="127"/>
      <c r="AO2028" s="127"/>
      <c r="AP2028" s="127"/>
      <c r="AR2028" s="113"/>
      <c r="AS2028" s="113"/>
      <c r="AT2028" s="113"/>
    </row>
    <row r="2029" spans="1:46" s="114" customFormat="1" x14ac:dyDescent="0.2">
      <c r="A2029" s="113"/>
      <c r="B2029" s="120"/>
      <c r="C2029" s="120"/>
      <c r="D2029" s="120"/>
      <c r="E2029" s="120"/>
      <c r="F2029" s="120"/>
      <c r="G2029" s="120"/>
      <c r="H2029" s="120"/>
      <c r="I2029" s="120"/>
      <c r="J2029" s="120"/>
      <c r="K2029" s="120"/>
      <c r="L2029" s="120"/>
      <c r="M2029" s="120"/>
      <c r="N2029" s="120"/>
      <c r="O2029" s="120"/>
      <c r="P2029" s="120"/>
      <c r="Q2029" s="120"/>
      <c r="R2029" s="120"/>
      <c r="S2029" s="120"/>
      <c r="T2029" s="120"/>
      <c r="U2029" s="120"/>
      <c r="V2029" s="120"/>
      <c r="W2029" s="120"/>
      <c r="X2029" s="120"/>
      <c r="Y2029" s="127"/>
      <c r="Z2029" s="127"/>
      <c r="AA2029" s="127"/>
      <c r="AB2029" s="127"/>
      <c r="AC2029" s="127"/>
      <c r="AD2029" s="127"/>
      <c r="AE2029" s="127"/>
      <c r="AF2029" s="127"/>
      <c r="AG2029" s="127"/>
      <c r="AH2029" s="127"/>
      <c r="AI2029" s="127"/>
      <c r="AJ2029" s="127"/>
      <c r="AK2029" s="127"/>
      <c r="AL2029" s="127"/>
      <c r="AM2029" s="127"/>
      <c r="AN2029" s="127"/>
      <c r="AO2029" s="127"/>
      <c r="AP2029" s="127"/>
      <c r="AR2029" s="113"/>
      <c r="AS2029" s="113"/>
      <c r="AT2029" s="113"/>
    </row>
    <row r="2030" spans="1:46" s="114" customFormat="1" x14ac:dyDescent="0.2">
      <c r="A2030" s="113"/>
      <c r="B2030" s="120"/>
      <c r="C2030" s="120"/>
      <c r="D2030" s="120"/>
      <c r="E2030" s="120"/>
      <c r="F2030" s="120"/>
      <c r="G2030" s="120"/>
      <c r="H2030" s="120"/>
      <c r="I2030" s="120"/>
      <c r="J2030" s="120"/>
      <c r="K2030" s="120"/>
      <c r="L2030" s="120"/>
      <c r="M2030" s="120"/>
      <c r="N2030" s="120"/>
      <c r="O2030" s="120"/>
      <c r="P2030" s="120"/>
      <c r="Q2030" s="120"/>
      <c r="R2030" s="120"/>
      <c r="S2030" s="120"/>
      <c r="T2030" s="120"/>
      <c r="U2030" s="120"/>
      <c r="V2030" s="120"/>
      <c r="W2030" s="120"/>
      <c r="X2030" s="120"/>
      <c r="Y2030" s="127"/>
      <c r="Z2030" s="127"/>
      <c r="AA2030" s="127"/>
      <c r="AB2030" s="127"/>
      <c r="AC2030" s="127"/>
      <c r="AD2030" s="127"/>
      <c r="AE2030" s="127"/>
      <c r="AF2030" s="127"/>
      <c r="AG2030" s="127"/>
      <c r="AH2030" s="127"/>
      <c r="AI2030" s="127"/>
      <c r="AJ2030" s="127"/>
      <c r="AK2030" s="127"/>
      <c r="AL2030" s="127"/>
      <c r="AM2030" s="127"/>
      <c r="AN2030" s="127"/>
      <c r="AO2030" s="127"/>
      <c r="AP2030" s="127"/>
      <c r="AR2030" s="113"/>
      <c r="AS2030" s="113"/>
      <c r="AT2030" s="113"/>
    </row>
    <row r="2031" spans="1:46" s="114" customFormat="1" x14ac:dyDescent="0.2">
      <c r="A2031" s="113"/>
      <c r="B2031" s="120"/>
      <c r="C2031" s="120"/>
      <c r="D2031" s="120"/>
      <c r="E2031" s="120"/>
      <c r="F2031" s="120"/>
      <c r="G2031" s="120"/>
      <c r="H2031" s="120"/>
      <c r="I2031" s="120"/>
      <c r="J2031" s="120"/>
      <c r="K2031" s="120"/>
      <c r="L2031" s="120"/>
      <c r="M2031" s="120"/>
      <c r="N2031" s="120"/>
      <c r="O2031" s="120"/>
      <c r="P2031" s="120"/>
      <c r="Q2031" s="120"/>
      <c r="R2031" s="120"/>
      <c r="S2031" s="120"/>
      <c r="T2031" s="120"/>
      <c r="U2031" s="120"/>
      <c r="V2031" s="120"/>
      <c r="W2031" s="120"/>
      <c r="X2031" s="120"/>
      <c r="Y2031" s="127"/>
      <c r="Z2031" s="127"/>
      <c r="AA2031" s="127"/>
      <c r="AB2031" s="127"/>
      <c r="AC2031" s="127"/>
      <c r="AD2031" s="127"/>
      <c r="AE2031" s="127"/>
      <c r="AF2031" s="127"/>
      <c r="AG2031" s="127"/>
      <c r="AH2031" s="127"/>
      <c r="AI2031" s="127"/>
      <c r="AJ2031" s="127"/>
      <c r="AK2031" s="127"/>
      <c r="AL2031" s="127"/>
      <c r="AM2031" s="127"/>
      <c r="AN2031" s="127"/>
      <c r="AO2031" s="127"/>
      <c r="AP2031" s="127"/>
      <c r="AR2031" s="113"/>
      <c r="AS2031" s="113"/>
      <c r="AT2031" s="113"/>
    </row>
    <row r="2032" spans="1:46" s="114" customFormat="1" x14ac:dyDescent="0.2">
      <c r="A2032" s="113"/>
      <c r="B2032" s="120"/>
      <c r="C2032" s="120"/>
      <c r="D2032" s="120"/>
      <c r="E2032" s="120"/>
      <c r="F2032" s="120"/>
      <c r="G2032" s="120"/>
      <c r="H2032" s="120"/>
      <c r="I2032" s="120"/>
      <c r="J2032" s="120"/>
      <c r="K2032" s="120"/>
      <c r="L2032" s="120"/>
      <c r="M2032" s="120"/>
      <c r="N2032" s="120"/>
      <c r="O2032" s="120"/>
      <c r="P2032" s="120"/>
      <c r="Q2032" s="120"/>
      <c r="R2032" s="120"/>
      <c r="S2032" s="120"/>
      <c r="T2032" s="120"/>
      <c r="U2032" s="120"/>
      <c r="V2032" s="120"/>
      <c r="W2032" s="120"/>
      <c r="X2032" s="120"/>
      <c r="Y2032" s="127"/>
      <c r="Z2032" s="127"/>
      <c r="AA2032" s="127"/>
      <c r="AB2032" s="127"/>
      <c r="AC2032" s="127"/>
      <c r="AD2032" s="127"/>
      <c r="AE2032" s="127"/>
      <c r="AF2032" s="127"/>
      <c r="AG2032" s="127"/>
      <c r="AH2032" s="127"/>
      <c r="AI2032" s="127"/>
      <c r="AJ2032" s="127"/>
      <c r="AK2032" s="127"/>
      <c r="AL2032" s="127"/>
      <c r="AM2032" s="127"/>
      <c r="AN2032" s="127"/>
      <c r="AO2032" s="127"/>
      <c r="AP2032" s="127"/>
      <c r="AR2032" s="113"/>
      <c r="AS2032" s="113"/>
      <c r="AT2032" s="113"/>
    </row>
    <row r="2033" spans="1:46" s="114" customFormat="1" x14ac:dyDescent="0.2">
      <c r="A2033" s="113"/>
      <c r="B2033" s="120"/>
      <c r="C2033" s="120"/>
      <c r="D2033" s="120"/>
      <c r="E2033" s="120"/>
      <c r="F2033" s="120"/>
      <c r="G2033" s="120"/>
      <c r="H2033" s="120"/>
      <c r="I2033" s="120"/>
      <c r="J2033" s="120"/>
      <c r="K2033" s="120"/>
      <c r="L2033" s="120"/>
      <c r="M2033" s="120"/>
      <c r="N2033" s="120"/>
      <c r="O2033" s="120"/>
      <c r="P2033" s="120"/>
      <c r="Q2033" s="120"/>
      <c r="R2033" s="120"/>
      <c r="S2033" s="120"/>
      <c r="T2033" s="120"/>
      <c r="U2033" s="120"/>
      <c r="V2033" s="120"/>
      <c r="W2033" s="120"/>
      <c r="X2033" s="120"/>
      <c r="Y2033" s="127"/>
      <c r="Z2033" s="127"/>
      <c r="AA2033" s="127"/>
      <c r="AB2033" s="127"/>
      <c r="AC2033" s="127"/>
      <c r="AD2033" s="127"/>
      <c r="AE2033" s="127"/>
      <c r="AF2033" s="127"/>
      <c r="AG2033" s="127"/>
      <c r="AH2033" s="127"/>
      <c r="AI2033" s="127"/>
      <c r="AJ2033" s="127"/>
      <c r="AK2033" s="127"/>
      <c r="AL2033" s="127"/>
      <c r="AM2033" s="127"/>
      <c r="AN2033" s="127"/>
      <c r="AO2033" s="127"/>
      <c r="AP2033" s="127"/>
      <c r="AR2033" s="113"/>
      <c r="AS2033" s="113"/>
      <c r="AT2033" s="113"/>
    </row>
    <row r="2034" spans="1:46" s="114" customFormat="1" x14ac:dyDescent="0.2">
      <c r="A2034" s="113"/>
      <c r="B2034" s="120"/>
      <c r="C2034" s="120"/>
      <c r="D2034" s="120"/>
      <c r="E2034" s="120"/>
      <c r="F2034" s="120"/>
      <c r="G2034" s="120"/>
      <c r="H2034" s="120"/>
      <c r="I2034" s="120"/>
      <c r="J2034" s="120"/>
      <c r="K2034" s="120"/>
      <c r="L2034" s="120"/>
      <c r="M2034" s="120"/>
      <c r="N2034" s="120"/>
      <c r="O2034" s="120"/>
      <c r="P2034" s="120"/>
      <c r="Q2034" s="120"/>
      <c r="R2034" s="120"/>
      <c r="S2034" s="120"/>
      <c r="T2034" s="120"/>
      <c r="U2034" s="120"/>
      <c r="V2034" s="120"/>
      <c r="W2034" s="120"/>
      <c r="X2034" s="120"/>
      <c r="Y2034" s="127"/>
      <c r="Z2034" s="127"/>
      <c r="AA2034" s="127"/>
      <c r="AB2034" s="127"/>
      <c r="AC2034" s="127"/>
      <c r="AD2034" s="127"/>
      <c r="AE2034" s="127"/>
      <c r="AF2034" s="127"/>
      <c r="AG2034" s="127"/>
      <c r="AH2034" s="127"/>
      <c r="AI2034" s="127"/>
      <c r="AJ2034" s="127"/>
      <c r="AK2034" s="127"/>
      <c r="AL2034" s="127"/>
      <c r="AM2034" s="127"/>
      <c r="AN2034" s="127"/>
      <c r="AO2034" s="127"/>
      <c r="AP2034" s="127"/>
      <c r="AR2034" s="113"/>
      <c r="AS2034" s="113"/>
      <c r="AT2034" s="113"/>
    </row>
    <row r="2035" spans="1:46" s="114" customFormat="1" x14ac:dyDescent="0.2">
      <c r="A2035" s="113"/>
      <c r="B2035" s="120"/>
      <c r="C2035" s="120"/>
      <c r="D2035" s="120"/>
      <c r="E2035" s="120"/>
      <c r="F2035" s="120"/>
      <c r="G2035" s="120"/>
      <c r="H2035" s="120"/>
      <c r="I2035" s="120"/>
      <c r="J2035" s="120"/>
      <c r="K2035" s="120"/>
      <c r="L2035" s="120"/>
      <c r="M2035" s="120"/>
      <c r="N2035" s="120"/>
      <c r="O2035" s="120"/>
      <c r="P2035" s="120"/>
      <c r="Q2035" s="120"/>
      <c r="R2035" s="120"/>
      <c r="S2035" s="120"/>
      <c r="T2035" s="120"/>
      <c r="U2035" s="120"/>
      <c r="V2035" s="120"/>
      <c r="W2035" s="120"/>
      <c r="X2035" s="120"/>
      <c r="Y2035" s="127"/>
      <c r="Z2035" s="127"/>
      <c r="AA2035" s="127"/>
      <c r="AB2035" s="127"/>
      <c r="AC2035" s="127"/>
      <c r="AD2035" s="127"/>
      <c r="AE2035" s="127"/>
      <c r="AF2035" s="127"/>
      <c r="AG2035" s="127"/>
      <c r="AH2035" s="127"/>
      <c r="AI2035" s="127"/>
      <c r="AJ2035" s="127"/>
      <c r="AK2035" s="127"/>
      <c r="AL2035" s="127"/>
      <c r="AM2035" s="127"/>
      <c r="AN2035" s="127"/>
      <c r="AO2035" s="127"/>
      <c r="AP2035" s="127"/>
      <c r="AR2035" s="113"/>
      <c r="AS2035" s="113"/>
      <c r="AT2035" s="113"/>
    </row>
    <row r="2036" spans="1:46" s="114" customFormat="1" x14ac:dyDescent="0.2">
      <c r="A2036" s="113"/>
      <c r="B2036" s="120"/>
      <c r="C2036" s="120"/>
      <c r="D2036" s="120"/>
      <c r="E2036" s="120"/>
      <c r="F2036" s="120"/>
      <c r="G2036" s="120"/>
      <c r="H2036" s="120"/>
      <c r="I2036" s="120"/>
      <c r="J2036" s="120"/>
      <c r="K2036" s="120"/>
      <c r="L2036" s="120"/>
      <c r="M2036" s="120"/>
      <c r="N2036" s="120"/>
      <c r="O2036" s="120"/>
      <c r="P2036" s="120"/>
      <c r="Q2036" s="120"/>
      <c r="R2036" s="120"/>
      <c r="S2036" s="120"/>
      <c r="T2036" s="120"/>
      <c r="U2036" s="120"/>
      <c r="V2036" s="120"/>
      <c r="W2036" s="120"/>
      <c r="X2036" s="120"/>
      <c r="Y2036" s="127"/>
      <c r="Z2036" s="127"/>
      <c r="AA2036" s="127"/>
      <c r="AB2036" s="127"/>
      <c r="AC2036" s="127"/>
      <c r="AD2036" s="127"/>
      <c r="AE2036" s="127"/>
      <c r="AF2036" s="127"/>
      <c r="AG2036" s="127"/>
      <c r="AH2036" s="127"/>
      <c r="AI2036" s="127"/>
      <c r="AJ2036" s="127"/>
      <c r="AK2036" s="127"/>
      <c r="AL2036" s="127"/>
      <c r="AM2036" s="127"/>
      <c r="AN2036" s="127"/>
      <c r="AO2036" s="127"/>
      <c r="AP2036" s="127"/>
      <c r="AR2036" s="113"/>
      <c r="AS2036" s="113"/>
      <c r="AT2036" s="113"/>
    </row>
    <row r="2037" spans="1:46" s="114" customFormat="1" x14ac:dyDescent="0.2">
      <c r="A2037" s="113"/>
      <c r="B2037" s="120"/>
      <c r="C2037" s="120"/>
      <c r="D2037" s="120"/>
      <c r="E2037" s="120"/>
      <c r="F2037" s="120"/>
      <c r="G2037" s="120"/>
      <c r="H2037" s="120"/>
      <c r="I2037" s="120"/>
      <c r="J2037" s="120"/>
      <c r="K2037" s="120"/>
      <c r="L2037" s="120"/>
      <c r="M2037" s="120"/>
      <c r="N2037" s="120"/>
      <c r="O2037" s="120"/>
      <c r="P2037" s="120"/>
      <c r="Q2037" s="120"/>
      <c r="R2037" s="120"/>
      <c r="S2037" s="120"/>
      <c r="T2037" s="120"/>
      <c r="U2037" s="120"/>
      <c r="V2037" s="120"/>
      <c r="W2037" s="120"/>
      <c r="X2037" s="120"/>
      <c r="Y2037" s="127"/>
      <c r="Z2037" s="127"/>
      <c r="AA2037" s="127"/>
      <c r="AB2037" s="127"/>
      <c r="AC2037" s="127"/>
      <c r="AD2037" s="127"/>
      <c r="AE2037" s="127"/>
      <c r="AF2037" s="127"/>
      <c r="AG2037" s="127"/>
      <c r="AH2037" s="127"/>
      <c r="AI2037" s="127"/>
      <c r="AJ2037" s="127"/>
      <c r="AK2037" s="127"/>
      <c r="AL2037" s="127"/>
      <c r="AM2037" s="127"/>
      <c r="AN2037" s="127"/>
      <c r="AO2037" s="127"/>
      <c r="AP2037" s="127"/>
      <c r="AR2037" s="113"/>
      <c r="AS2037" s="113"/>
      <c r="AT2037" s="113"/>
    </row>
    <row r="2038" spans="1:46" s="114" customFormat="1" x14ac:dyDescent="0.2">
      <c r="A2038" s="113"/>
      <c r="B2038" s="120"/>
      <c r="C2038" s="120"/>
      <c r="D2038" s="120"/>
      <c r="E2038" s="120"/>
      <c r="F2038" s="120"/>
      <c r="G2038" s="120"/>
      <c r="H2038" s="120"/>
      <c r="I2038" s="120"/>
      <c r="J2038" s="120"/>
      <c r="K2038" s="120"/>
      <c r="L2038" s="120"/>
      <c r="M2038" s="120"/>
      <c r="N2038" s="120"/>
      <c r="O2038" s="120"/>
      <c r="P2038" s="120"/>
      <c r="Q2038" s="120"/>
      <c r="R2038" s="120"/>
      <c r="S2038" s="120"/>
      <c r="T2038" s="120"/>
      <c r="U2038" s="120"/>
      <c r="V2038" s="120"/>
      <c r="W2038" s="120"/>
      <c r="X2038" s="120"/>
      <c r="Y2038" s="127"/>
      <c r="Z2038" s="127"/>
      <c r="AA2038" s="127"/>
      <c r="AB2038" s="127"/>
      <c r="AC2038" s="127"/>
      <c r="AD2038" s="127"/>
      <c r="AE2038" s="127"/>
      <c r="AF2038" s="127"/>
      <c r="AG2038" s="127"/>
      <c r="AH2038" s="127"/>
      <c r="AI2038" s="127"/>
      <c r="AJ2038" s="127"/>
      <c r="AK2038" s="127"/>
      <c r="AL2038" s="127"/>
      <c r="AM2038" s="127"/>
      <c r="AN2038" s="127"/>
      <c r="AO2038" s="127"/>
      <c r="AP2038" s="127"/>
      <c r="AR2038" s="113"/>
      <c r="AS2038" s="113"/>
      <c r="AT2038" s="113"/>
    </row>
    <row r="2039" spans="1:46" s="114" customFormat="1" x14ac:dyDescent="0.2">
      <c r="A2039" s="113"/>
      <c r="B2039" s="120"/>
      <c r="C2039" s="120"/>
      <c r="D2039" s="120"/>
      <c r="E2039" s="120"/>
      <c r="F2039" s="120"/>
      <c r="G2039" s="120"/>
      <c r="H2039" s="120"/>
      <c r="I2039" s="120"/>
      <c r="J2039" s="120"/>
      <c r="K2039" s="120"/>
      <c r="L2039" s="120"/>
      <c r="M2039" s="120"/>
      <c r="N2039" s="120"/>
      <c r="O2039" s="120"/>
      <c r="P2039" s="120"/>
      <c r="Q2039" s="120"/>
      <c r="R2039" s="120"/>
      <c r="S2039" s="120"/>
      <c r="T2039" s="120"/>
      <c r="U2039" s="120"/>
      <c r="V2039" s="120"/>
      <c r="W2039" s="120"/>
      <c r="X2039" s="120"/>
      <c r="Y2039" s="127"/>
      <c r="Z2039" s="127"/>
      <c r="AA2039" s="127"/>
      <c r="AB2039" s="127"/>
      <c r="AC2039" s="127"/>
      <c r="AD2039" s="127"/>
      <c r="AE2039" s="127"/>
      <c r="AF2039" s="127"/>
      <c r="AG2039" s="127"/>
      <c r="AH2039" s="127"/>
      <c r="AI2039" s="127"/>
      <c r="AJ2039" s="127"/>
      <c r="AK2039" s="127"/>
      <c r="AL2039" s="127"/>
      <c r="AM2039" s="127"/>
      <c r="AN2039" s="127"/>
      <c r="AO2039" s="127"/>
      <c r="AP2039" s="127"/>
      <c r="AR2039" s="113"/>
      <c r="AS2039" s="113"/>
      <c r="AT2039" s="113"/>
    </row>
    <row r="2040" spans="1:46" s="114" customFormat="1" x14ac:dyDescent="0.2">
      <c r="A2040" s="113"/>
      <c r="B2040" s="120"/>
      <c r="C2040" s="120"/>
      <c r="D2040" s="120"/>
      <c r="E2040" s="120"/>
      <c r="F2040" s="120"/>
      <c r="G2040" s="120"/>
      <c r="H2040" s="120"/>
      <c r="I2040" s="120"/>
      <c r="J2040" s="120"/>
      <c r="K2040" s="120"/>
      <c r="L2040" s="120"/>
      <c r="M2040" s="120"/>
      <c r="N2040" s="120"/>
      <c r="O2040" s="120"/>
      <c r="P2040" s="120"/>
      <c r="Q2040" s="120"/>
      <c r="R2040" s="120"/>
      <c r="S2040" s="120"/>
      <c r="T2040" s="120"/>
      <c r="U2040" s="120"/>
      <c r="V2040" s="120"/>
      <c r="W2040" s="120"/>
      <c r="X2040" s="120"/>
      <c r="Y2040" s="127"/>
      <c r="Z2040" s="127"/>
      <c r="AA2040" s="127"/>
      <c r="AB2040" s="127"/>
      <c r="AC2040" s="127"/>
      <c r="AD2040" s="127"/>
      <c r="AE2040" s="127"/>
      <c r="AF2040" s="127"/>
      <c r="AG2040" s="127"/>
      <c r="AH2040" s="127"/>
      <c r="AI2040" s="127"/>
      <c r="AJ2040" s="127"/>
      <c r="AK2040" s="127"/>
      <c r="AL2040" s="127"/>
      <c r="AM2040" s="127"/>
      <c r="AN2040" s="127"/>
      <c r="AO2040" s="127"/>
      <c r="AP2040" s="127"/>
      <c r="AR2040" s="113"/>
      <c r="AS2040" s="113"/>
      <c r="AT2040" s="113"/>
    </row>
    <row r="2041" spans="1:46" s="114" customFormat="1" x14ac:dyDescent="0.2">
      <c r="A2041" s="113"/>
      <c r="B2041" s="120"/>
      <c r="C2041" s="120"/>
      <c r="D2041" s="120"/>
      <c r="E2041" s="120"/>
      <c r="F2041" s="120"/>
      <c r="G2041" s="120"/>
      <c r="H2041" s="120"/>
      <c r="I2041" s="120"/>
      <c r="J2041" s="120"/>
      <c r="K2041" s="120"/>
      <c r="L2041" s="120"/>
      <c r="M2041" s="120"/>
      <c r="N2041" s="120"/>
      <c r="O2041" s="120"/>
      <c r="P2041" s="120"/>
      <c r="Q2041" s="120"/>
      <c r="R2041" s="120"/>
      <c r="S2041" s="120"/>
      <c r="T2041" s="120"/>
      <c r="U2041" s="120"/>
      <c r="V2041" s="120"/>
      <c r="W2041" s="120"/>
      <c r="X2041" s="120"/>
      <c r="Y2041" s="127"/>
      <c r="Z2041" s="127"/>
      <c r="AA2041" s="127"/>
      <c r="AB2041" s="127"/>
      <c r="AC2041" s="127"/>
      <c r="AD2041" s="127"/>
      <c r="AE2041" s="127"/>
      <c r="AF2041" s="127"/>
      <c r="AG2041" s="127"/>
      <c r="AH2041" s="127"/>
      <c r="AI2041" s="127"/>
      <c r="AJ2041" s="127"/>
      <c r="AK2041" s="127"/>
      <c r="AL2041" s="127"/>
      <c r="AM2041" s="127"/>
      <c r="AN2041" s="127"/>
      <c r="AO2041" s="127"/>
      <c r="AP2041" s="127"/>
      <c r="AR2041" s="113"/>
      <c r="AS2041" s="113"/>
      <c r="AT2041" s="113"/>
    </row>
    <row r="2042" spans="1:46" s="114" customFormat="1" x14ac:dyDescent="0.2">
      <c r="A2042" s="113"/>
      <c r="B2042" s="120"/>
      <c r="C2042" s="120"/>
      <c r="D2042" s="120"/>
      <c r="E2042" s="120"/>
      <c r="F2042" s="120"/>
      <c r="G2042" s="120"/>
      <c r="H2042" s="120"/>
      <c r="I2042" s="120"/>
      <c r="J2042" s="120"/>
      <c r="K2042" s="120"/>
      <c r="L2042" s="120"/>
      <c r="M2042" s="120"/>
      <c r="N2042" s="120"/>
      <c r="O2042" s="120"/>
      <c r="P2042" s="120"/>
      <c r="Q2042" s="120"/>
      <c r="R2042" s="120"/>
      <c r="S2042" s="120"/>
      <c r="T2042" s="120"/>
      <c r="U2042" s="120"/>
      <c r="V2042" s="120"/>
      <c r="W2042" s="120"/>
      <c r="X2042" s="120"/>
      <c r="Y2042" s="127"/>
      <c r="Z2042" s="127"/>
      <c r="AA2042" s="127"/>
      <c r="AB2042" s="127"/>
      <c r="AC2042" s="127"/>
      <c r="AD2042" s="127"/>
      <c r="AE2042" s="127"/>
      <c r="AF2042" s="127"/>
      <c r="AG2042" s="127"/>
      <c r="AH2042" s="127"/>
      <c r="AI2042" s="127"/>
      <c r="AJ2042" s="127"/>
      <c r="AK2042" s="127"/>
      <c r="AL2042" s="127"/>
      <c r="AM2042" s="127"/>
      <c r="AN2042" s="127"/>
      <c r="AO2042" s="127"/>
      <c r="AP2042" s="127"/>
      <c r="AR2042" s="113"/>
      <c r="AS2042" s="113"/>
      <c r="AT2042" s="113"/>
    </row>
    <row r="2043" spans="1:46" s="114" customFormat="1" x14ac:dyDescent="0.2">
      <c r="A2043" s="113"/>
      <c r="B2043" s="120"/>
      <c r="C2043" s="120"/>
      <c r="D2043" s="120"/>
      <c r="E2043" s="120"/>
      <c r="F2043" s="120"/>
      <c r="G2043" s="120"/>
      <c r="H2043" s="120"/>
      <c r="I2043" s="120"/>
      <c r="J2043" s="120"/>
      <c r="K2043" s="120"/>
      <c r="L2043" s="120"/>
      <c r="M2043" s="120"/>
      <c r="N2043" s="120"/>
      <c r="O2043" s="120"/>
      <c r="P2043" s="120"/>
      <c r="Q2043" s="120"/>
      <c r="R2043" s="120"/>
      <c r="S2043" s="120"/>
      <c r="T2043" s="120"/>
      <c r="U2043" s="120"/>
      <c r="V2043" s="120"/>
      <c r="W2043" s="120"/>
      <c r="X2043" s="120"/>
      <c r="Y2043" s="127"/>
      <c r="Z2043" s="127"/>
      <c r="AA2043" s="127"/>
      <c r="AB2043" s="127"/>
      <c r="AC2043" s="127"/>
      <c r="AD2043" s="127"/>
      <c r="AE2043" s="127"/>
      <c r="AF2043" s="127"/>
      <c r="AG2043" s="127"/>
      <c r="AH2043" s="127"/>
      <c r="AI2043" s="127"/>
      <c r="AJ2043" s="127"/>
      <c r="AK2043" s="127"/>
      <c r="AL2043" s="127"/>
      <c r="AM2043" s="127"/>
      <c r="AN2043" s="127"/>
      <c r="AO2043" s="127"/>
      <c r="AP2043" s="127"/>
      <c r="AR2043" s="113"/>
      <c r="AS2043" s="113"/>
      <c r="AT2043" s="113"/>
    </row>
    <row r="2044" spans="1:46" s="114" customFormat="1" x14ac:dyDescent="0.2">
      <c r="A2044" s="113"/>
      <c r="B2044" s="120"/>
      <c r="C2044" s="120"/>
      <c r="D2044" s="120"/>
      <c r="E2044" s="120"/>
      <c r="F2044" s="120"/>
      <c r="G2044" s="120"/>
      <c r="H2044" s="120"/>
      <c r="I2044" s="120"/>
      <c r="J2044" s="120"/>
      <c r="K2044" s="120"/>
      <c r="L2044" s="120"/>
      <c r="M2044" s="120"/>
      <c r="N2044" s="120"/>
      <c r="O2044" s="120"/>
      <c r="P2044" s="120"/>
      <c r="Q2044" s="120"/>
      <c r="R2044" s="120"/>
      <c r="S2044" s="120"/>
      <c r="T2044" s="120"/>
      <c r="U2044" s="120"/>
      <c r="V2044" s="120"/>
      <c r="W2044" s="120"/>
      <c r="X2044" s="120"/>
      <c r="Y2044" s="127"/>
      <c r="Z2044" s="127"/>
      <c r="AA2044" s="127"/>
      <c r="AB2044" s="127"/>
      <c r="AC2044" s="127"/>
      <c r="AD2044" s="127"/>
      <c r="AE2044" s="127"/>
      <c r="AF2044" s="127"/>
      <c r="AG2044" s="127"/>
      <c r="AH2044" s="127"/>
      <c r="AI2044" s="127"/>
      <c r="AJ2044" s="127"/>
      <c r="AK2044" s="127"/>
      <c r="AL2044" s="127"/>
      <c r="AM2044" s="127"/>
      <c r="AN2044" s="127"/>
      <c r="AO2044" s="127"/>
      <c r="AP2044" s="127"/>
      <c r="AR2044" s="113"/>
      <c r="AS2044" s="113"/>
      <c r="AT2044" s="113"/>
    </row>
    <row r="2045" spans="1:46" s="114" customFormat="1" x14ac:dyDescent="0.2">
      <c r="A2045" s="113"/>
      <c r="B2045" s="120"/>
      <c r="C2045" s="120"/>
      <c r="D2045" s="120"/>
      <c r="E2045" s="120"/>
      <c r="F2045" s="120"/>
      <c r="G2045" s="120"/>
      <c r="H2045" s="120"/>
      <c r="I2045" s="120"/>
      <c r="J2045" s="120"/>
      <c r="K2045" s="120"/>
      <c r="L2045" s="120"/>
      <c r="M2045" s="120"/>
      <c r="N2045" s="120"/>
      <c r="O2045" s="120"/>
      <c r="P2045" s="120"/>
      <c r="Q2045" s="120"/>
      <c r="R2045" s="120"/>
      <c r="S2045" s="120"/>
      <c r="T2045" s="120"/>
      <c r="U2045" s="120"/>
      <c r="V2045" s="120"/>
      <c r="W2045" s="120"/>
      <c r="X2045" s="120"/>
      <c r="Y2045" s="127"/>
      <c r="Z2045" s="127"/>
      <c r="AA2045" s="127"/>
      <c r="AB2045" s="127"/>
      <c r="AC2045" s="127"/>
      <c r="AD2045" s="127"/>
      <c r="AE2045" s="127"/>
      <c r="AF2045" s="127"/>
      <c r="AG2045" s="127"/>
      <c r="AH2045" s="127"/>
      <c r="AI2045" s="127"/>
      <c r="AJ2045" s="127"/>
      <c r="AK2045" s="127"/>
      <c r="AL2045" s="127"/>
      <c r="AM2045" s="127"/>
      <c r="AN2045" s="127"/>
      <c r="AO2045" s="127"/>
      <c r="AP2045" s="127"/>
      <c r="AR2045" s="113"/>
      <c r="AS2045" s="113"/>
      <c r="AT2045" s="113"/>
    </row>
    <row r="2046" spans="1:46" s="114" customFormat="1" x14ac:dyDescent="0.2">
      <c r="A2046" s="113"/>
      <c r="B2046" s="120"/>
      <c r="C2046" s="120"/>
      <c r="D2046" s="120"/>
      <c r="E2046" s="120"/>
      <c r="F2046" s="120"/>
      <c r="G2046" s="120"/>
      <c r="H2046" s="120"/>
      <c r="I2046" s="120"/>
      <c r="J2046" s="120"/>
      <c r="K2046" s="120"/>
      <c r="L2046" s="120"/>
      <c r="M2046" s="120"/>
      <c r="N2046" s="120"/>
      <c r="O2046" s="120"/>
      <c r="P2046" s="120"/>
      <c r="Q2046" s="120"/>
      <c r="R2046" s="120"/>
      <c r="S2046" s="120"/>
      <c r="T2046" s="120"/>
      <c r="U2046" s="120"/>
      <c r="V2046" s="120"/>
      <c r="W2046" s="120"/>
      <c r="X2046" s="120"/>
      <c r="Y2046" s="127"/>
      <c r="Z2046" s="127"/>
      <c r="AA2046" s="127"/>
      <c r="AB2046" s="127"/>
      <c r="AC2046" s="127"/>
      <c r="AD2046" s="127"/>
      <c r="AE2046" s="127"/>
      <c r="AF2046" s="127"/>
      <c r="AG2046" s="127"/>
      <c r="AH2046" s="127"/>
      <c r="AI2046" s="127"/>
      <c r="AJ2046" s="127"/>
      <c r="AK2046" s="127"/>
      <c r="AL2046" s="127"/>
      <c r="AM2046" s="127"/>
      <c r="AN2046" s="127"/>
      <c r="AO2046" s="127"/>
      <c r="AP2046" s="127"/>
      <c r="AR2046" s="113"/>
      <c r="AS2046" s="113"/>
      <c r="AT2046" s="113"/>
    </row>
    <row r="2047" spans="1:46" s="114" customFormat="1" x14ac:dyDescent="0.2">
      <c r="A2047" s="113"/>
      <c r="B2047" s="120"/>
      <c r="C2047" s="120"/>
      <c r="D2047" s="120"/>
      <c r="E2047" s="120"/>
      <c r="F2047" s="120"/>
      <c r="G2047" s="120"/>
      <c r="H2047" s="120"/>
      <c r="I2047" s="120"/>
      <c r="J2047" s="120"/>
      <c r="K2047" s="120"/>
      <c r="L2047" s="120"/>
      <c r="M2047" s="120"/>
      <c r="N2047" s="120"/>
      <c r="O2047" s="120"/>
      <c r="P2047" s="120"/>
      <c r="Q2047" s="120"/>
      <c r="R2047" s="120"/>
      <c r="S2047" s="120"/>
      <c r="T2047" s="120"/>
      <c r="U2047" s="120"/>
      <c r="V2047" s="120"/>
      <c r="W2047" s="120"/>
      <c r="X2047" s="120"/>
      <c r="Y2047" s="127"/>
      <c r="Z2047" s="127"/>
      <c r="AA2047" s="127"/>
      <c r="AB2047" s="127"/>
      <c r="AC2047" s="127"/>
      <c r="AD2047" s="127"/>
      <c r="AE2047" s="127"/>
      <c r="AF2047" s="127"/>
      <c r="AG2047" s="127"/>
      <c r="AH2047" s="127"/>
      <c r="AI2047" s="127"/>
      <c r="AJ2047" s="127"/>
      <c r="AK2047" s="127"/>
      <c r="AL2047" s="127"/>
      <c r="AM2047" s="127"/>
      <c r="AN2047" s="127"/>
      <c r="AO2047" s="127"/>
      <c r="AP2047" s="127"/>
      <c r="AR2047" s="113"/>
      <c r="AS2047" s="113"/>
      <c r="AT2047" s="113"/>
    </row>
    <row r="2048" spans="1:46" s="114" customFormat="1" x14ac:dyDescent="0.2">
      <c r="A2048" s="113"/>
      <c r="B2048" s="120"/>
      <c r="C2048" s="120"/>
      <c r="D2048" s="120"/>
      <c r="E2048" s="120"/>
      <c r="F2048" s="120"/>
      <c r="G2048" s="120"/>
      <c r="H2048" s="120"/>
      <c r="I2048" s="120"/>
      <c r="J2048" s="120"/>
      <c r="K2048" s="120"/>
      <c r="L2048" s="120"/>
      <c r="M2048" s="120"/>
      <c r="N2048" s="120"/>
      <c r="O2048" s="120"/>
      <c r="P2048" s="120"/>
      <c r="Q2048" s="120"/>
      <c r="R2048" s="120"/>
      <c r="S2048" s="120"/>
      <c r="T2048" s="120"/>
      <c r="U2048" s="120"/>
      <c r="V2048" s="120"/>
      <c r="W2048" s="120"/>
      <c r="X2048" s="120"/>
      <c r="Y2048" s="127"/>
      <c r="Z2048" s="127"/>
      <c r="AA2048" s="127"/>
      <c r="AB2048" s="127"/>
      <c r="AC2048" s="127"/>
      <c r="AD2048" s="127"/>
      <c r="AE2048" s="127"/>
      <c r="AF2048" s="127"/>
      <c r="AG2048" s="127"/>
      <c r="AH2048" s="127"/>
      <c r="AI2048" s="127"/>
      <c r="AJ2048" s="127"/>
      <c r="AK2048" s="127"/>
      <c r="AL2048" s="127"/>
      <c r="AM2048" s="127"/>
      <c r="AN2048" s="127"/>
      <c r="AO2048" s="127"/>
      <c r="AP2048" s="127"/>
      <c r="AR2048" s="113"/>
      <c r="AS2048" s="113"/>
      <c r="AT2048" s="113"/>
    </row>
    <row r="2049" spans="1:46" s="114" customFormat="1" x14ac:dyDescent="0.2">
      <c r="A2049" s="113"/>
      <c r="B2049" s="120"/>
      <c r="C2049" s="120"/>
      <c r="D2049" s="120"/>
      <c r="E2049" s="120"/>
      <c r="F2049" s="120"/>
      <c r="G2049" s="120"/>
      <c r="H2049" s="120"/>
      <c r="I2049" s="120"/>
      <c r="J2049" s="120"/>
      <c r="K2049" s="120"/>
      <c r="L2049" s="120"/>
      <c r="M2049" s="120"/>
      <c r="N2049" s="120"/>
      <c r="O2049" s="120"/>
      <c r="P2049" s="120"/>
      <c r="Q2049" s="120"/>
      <c r="R2049" s="120"/>
      <c r="S2049" s="120"/>
      <c r="T2049" s="120"/>
      <c r="U2049" s="120"/>
      <c r="V2049" s="120"/>
      <c r="W2049" s="120"/>
      <c r="X2049" s="120"/>
      <c r="Y2049" s="127"/>
      <c r="Z2049" s="127"/>
      <c r="AA2049" s="127"/>
      <c r="AB2049" s="127"/>
      <c r="AC2049" s="127"/>
      <c r="AD2049" s="127"/>
      <c r="AE2049" s="127"/>
      <c r="AF2049" s="127"/>
      <c r="AG2049" s="127"/>
      <c r="AH2049" s="127"/>
      <c r="AI2049" s="127"/>
      <c r="AJ2049" s="127"/>
      <c r="AK2049" s="127"/>
      <c r="AL2049" s="127"/>
      <c r="AM2049" s="127"/>
      <c r="AN2049" s="127"/>
      <c r="AO2049" s="127"/>
      <c r="AP2049" s="127"/>
      <c r="AR2049" s="113"/>
      <c r="AS2049" s="113"/>
      <c r="AT2049" s="113"/>
    </row>
    <row r="2050" spans="1:46" s="114" customFormat="1" x14ac:dyDescent="0.2">
      <c r="A2050" s="113"/>
      <c r="B2050" s="120"/>
      <c r="C2050" s="120"/>
      <c r="D2050" s="120"/>
      <c r="E2050" s="120"/>
      <c r="F2050" s="120"/>
      <c r="G2050" s="120"/>
      <c r="H2050" s="120"/>
      <c r="I2050" s="120"/>
      <c r="J2050" s="120"/>
      <c r="K2050" s="120"/>
      <c r="L2050" s="120"/>
      <c r="M2050" s="120"/>
      <c r="N2050" s="120"/>
      <c r="O2050" s="120"/>
      <c r="P2050" s="120"/>
      <c r="Q2050" s="120"/>
      <c r="R2050" s="120"/>
      <c r="S2050" s="120"/>
      <c r="T2050" s="120"/>
      <c r="U2050" s="120"/>
      <c r="V2050" s="120"/>
      <c r="W2050" s="120"/>
      <c r="X2050" s="120"/>
      <c r="Y2050" s="127"/>
      <c r="Z2050" s="127"/>
      <c r="AA2050" s="127"/>
      <c r="AB2050" s="127"/>
      <c r="AC2050" s="127"/>
      <c r="AD2050" s="127"/>
      <c r="AE2050" s="127"/>
      <c r="AF2050" s="127"/>
      <c r="AG2050" s="127"/>
      <c r="AH2050" s="127"/>
      <c r="AI2050" s="127"/>
      <c r="AJ2050" s="127"/>
      <c r="AK2050" s="127"/>
      <c r="AL2050" s="127"/>
      <c r="AM2050" s="127"/>
      <c r="AN2050" s="127"/>
      <c r="AO2050" s="127"/>
      <c r="AP2050" s="127"/>
      <c r="AR2050" s="113"/>
      <c r="AS2050" s="113"/>
      <c r="AT2050" s="113"/>
    </row>
    <row r="2051" spans="1:46" s="114" customFormat="1" x14ac:dyDescent="0.2">
      <c r="A2051" s="113"/>
      <c r="B2051" s="120"/>
      <c r="C2051" s="120"/>
      <c r="D2051" s="120"/>
      <c r="E2051" s="120"/>
      <c r="F2051" s="120"/>
      <c r="G2051" s="120"/>
      <c r="H2051" s="120"/>
      <c r="I2051" s="120"/>
      <c r="J2051" s="120"/>
      <c r="K2051" s="120"/>
      <c r="L2051" s="120"/>
      <c r="M2051" s="120"/>
      <c r="N2051" s="120"/>
      <c r="O2051" s="120"/>
      <c r="P2051" s="120"/>
      <c r="Q2051" s="120"/>
      <c r="R2051" s="120"/>
      <c r="S2051" s="120"/>
      <c r="T2051" s="120"/>
      <c r="U2051" s="120"/>
      <c r="V2051" s="120"/>
      <c r="W2051" s="120"/>
      <c r="X2051" s="120"/>
      <c r="Y2051" s="127"/>
      <c r="Z2051" s="127"/>
      <c r="AA2051" s="127"/>
      <c r="AB2051" s="127"/>
      <c r="AC2051" s="127"/>
      <c r="AD2051" s="127"/>
      <c r="AE2051" s="127"/>
      <c r="AF2051" s="127"/>
      <c r="AG2051" s="127"/>
      <c r="AH2051" s="127"/>
      <c r="AI2051" s="127"/>
      <c r="AJ2051" s="127"/>
      <c r="AK2051" s="127"/>
      <c r="AL2051" s="127"/>
      <c r="AM2051" s="127"/>
      <c r="AN2051" s="127"/>
      <c r="AO2051" s="127"/>
      <c r="AP2051" s="127"/>
      <c r="AR2051" s="113"/>
      <c r="AS2051" s="113"/>
      <c r="AT2051" s="113"/>
    </row>
    <row r="2052" spans="1:46" s="114" customFormat="1" x14ac:dyDescent="0.2">
      <c r="A2052" s="113"/>
      <c r="B2052" s="120"/>
      <c r="C2052" s="120"/>
      <c r="D2052" s="120"/>
      <c r="E2052" s="120"/>
      <c r="F2052" s="120"/>
      <c r="G2052" s="120"/>
      <c r="H2052" s="120"/>
      <c r="I2052" s="120"/>
      <c r="J2052" s="120"/>
      <c r="K2052" s="120"/>
      <c r="L2052" s="120"/>
      <c r="M2052" s="120"/>
      <c r="N2052" s="120"/>
      <c r="O2052" s="120"/>
      <c r="P2052" s="120"/>
      <c r="Q2052" s="120"/>
      <c r="R2052" s="120"/>
      <c r="S2052" s="120"/>
      <c r="T2052" s="120"/>
      <c r="U2052" s="120"/>
      <c r="V2052" s="120"/>
      <c r="W2052" s="120"/>
      <c r="X2052" s="120"/>
      <c r="Y2052" s="127"/>
      <c r="Z2052" s="127"/>
      <c r="AA2052" s="127"/>
      <c r="AB2052" s="127"/>
      <c r="AC2052" s="127"/>
      <c r="AD2052" s="127"/>
      <c r="AE2052" s="127"/>
      <c r="AF2052" s="127"/>
      <c r="AG2052" s="127"/>
      <c r="AH2052" s="127"/>
      <c r="AI2052" s="127"/>
      <c r="AJ2052" s="127"/>
      <c r="AK2052" s="127"/>
      <c r="AL2052" s="127"/>
      <c r="AM2052" s="127"/>
      <c r="AN2052" s="127"/>
      <c r="AO2052" s="127"/>
      <c r="AP2052" s="127"/>
      <c r="AR2052" s="113"/>
      <c r="AS2052" s="113"/>
      <c r="AT2052" s="113"/>
    </row>
    <row r="2053" spans="1:46" s="114" customFormat="1" x14ac:dyDescent="0.2">
      <c r="A2053" s="113"/>
      <c r="B2053" s="120"/>
      <c r="C2053" s="120"/>
      <c r="D2053" s="120"/>
      <c r="E2053" s="120"/>
      <c r="F2053" s="120"/>
      <c r="G2053" s="120"/>
      <c r="H2053" s="120"/>
      <c r="I2053" s="120"/>
      <c r="J2053" s="120"/>
      <c r="K2053" s="120"/>
      <c r="L2053" s="120"/>
      <c r="M2053" s="120"/>
      <c r="N2053" s="120"/>
      <c r="O2053" s="120"/>
      <c r="P2053" s="120"/>
      <c r="Q2053" s="120"/>
      <c r="R2053" s="120"/>
      <c r="S2053" s="120"/>
      <c r="T2053" s="120"/>
      <c r="U2053" s="120"/>
      <c r="V2053" s="120"/>
      <c r="W2053" s="120"/>
      <c r="X2053" s="120"/>
      <c r="Y2053" s="127"/>
      <c r="Z2053" s="127"/>
      <c r="AA2053" s="127"/>
      <c r="AB2053" s="127"/>
      <c r="AC2053" s="127"/>
      <c r="AD2053" s="127"/>
      <c r="AE2053" s="127"/>
      <c r="AF2053" s="127"/>
      <c r="AG2053" s="127"/>
      <c r="AH2053" s="127"/>
      <c r="AI2053" s="127"/>
      <c r="AJ2053" s="127"/>
      <c r="AK2053" s="127"/>
      <c r="AL2053" s="127"/>
      <c r="AM2053" s="127"/>
      <c r="AN2053" s="127"/>
      <c r="AO2053" s="127"/>
      <c r="AP2053" s="127"/>
      <c r="AR2053" s="113"/>
      <c r="AS2053" s="113"/>
      <c r="AT2053" s="113"/>
    </row>
    <row r="2054" spans="1:46" s="114" customFormat="1" x14ac:dyDescent="0.2">
      <c r="A2054" s="113"/>
      <c r="B2054" s="120"/>
      <c r="C2054" s="120"/>
      <c r="D2054" s="120"/>
      <c r="E2054" s="120"/>
      <c r="F2054" s="120"/>
      <c r="G2054" s="120"/>
      <c r="H2054" s="120"/>
      <c r="I2054" s="120"/>
      <c r="J2054" s="120"/>
      <c r="K2054" s="120"/>
      <c r="L2054" s="120"/>
      <c r="M2054" s="120"/>
      <c r="N2054" s="120"/>
      <c r="O2054" s="120"/>
      <c r="P2054" s="120"/>
      <c r="Q2054" s="120"/>
      <c r="R2054" s="120"/>
      <c r="S2054" s="120"/>
      <c r="T2054" s="120"/>
      <c r="U2054" s="120"/>
      <c r="V2054" s="120"/>
      <c r="W2054" s="120"/>
      <c r="X2054" s="120"/>
      <c r="Y2054" s="127"/>
      <c r="Z2054" s="127"/>
      <c r="AA2054" s="127"/>
      <c r="AB2054" s="127"/>
      <c r="AC2054" s="127"/>
      <c r="AD2054" s="127"/>
      <c r="AE2054" s="127"/>
      <c r="AF2054" s="127"/>
      <c r="AG2054" s="127"/>
      <c r="AH2054" s="127"/>
      <c r="AI2054" s="127"/>
      <c r="AJ2054" s="127"/>
      <c r="AK2054" s="127"/>
      <c r="AL2054" s="127"/>
      <c r="AM2054" s="127"/>
      <c r="AN2054" s="127"/>
      <c r="AO2054" s="127"/>
      <c r="AP2054" s="127"/>
      <c r="AR2054" s="113"/>
      <c r="AS2054" s="113"/>
      <c r="AT2054" s="113"/>
    </row>
    <row r="2055" spans="1:46" s="114" customFormat="1" x14ac:dyDescent="0.2">
      <c r="A2055" s="113"/>
      <c r="B2055" s="120"/>
      <c r="C2055" s="120"/>
      <c r="D2055" s="120"/>
      <c r="E2055" s="120"/>
      <c r="F2055" s="120"/>
      <c r="G2055" s="120"/>
      <c r="H2055" s="120"/>
      <c r="I2055" s="120"/>
      <c r="J2055" s="120"/>
      <c r="K2055" s="120"/>
      <c r="L2055" s="120"/>
      <c r="M2055" s="120"/>
      <c r="N2055" s="120"/>
      <c r="O2055" s="120"/>
      <c r="P2055" s="120"/>
      <c r="Q2055" s="120"/>
      <c r="R2055" s="120"/>
      <c r="S2055" s="120"/>
      <c r="T2055" s="120"/>
      <c r="U2055" s="120"/>
      <c r="V2055" s="120"/>
      <c r="W2055" s="120"/>
      <c r="X2055" s="120"/>
      <c r="Y2055" s="127"/>
      <c r="Z2055" s="127"/>
      <c r="AA2055" s="127"/>
      <c r="AB2055" s="127"/>
      <c r="AC2055" s="127"/>
      <c r="AD2055" s="127"/>
      <c r="AE2055" s="127"/>
      <c r="AF2055" s="127"/>
      <c r="AG2055" s="127"/>
      <c r="AH2055" s="127"/>
      <c r="AI2055" s="127"/>
      <c r="AJ2055" s="127"/>
      <c r="AK2055" s="127"/>
      <c r="AL2055" s="127"/>
      <c r="AM2055" s="127"/>
      <c r="AN2055" s="127"/>
      <c r="AO2055" s="127"/>
      <c r="AP2055" s="127"/>
      <c r="AR2055" s="113"/>
      <c r="AS2055" s="113"/>
      <c r="AT2055" s="113"/>
    </row>
    <row r="2056" spans="1:46" s="114" customFormat="1" x14ac:dyDescent="0.2">
      <c r="A2056" s="113"/>
      <c r="B2056" s="120"/>
      <c r="C2056" s="120"/>
      <c r="D2056" s="120"/>
      <c r="E2056" s="120"/>
      <c r="F2056" s="120"/>
      <c r="G2056" s="120"/>
      <c r="H2056" s="120"/>
      <c r="I2056" s="120"/>
      <c r="J2056" s="120"/>
      <c r="K2056" s="120"/>
      <c r="L2056" s="120"/>
      <c r="M2056" s="120"/>
      <c r="N2056" s="120"/>
      <c r="O2056" s="120"/>
      <c r="P2056" s="120"/>
      <c r="Q2056" s="120"/>
      <c r="R2056" s="120"/>
      <c r="S2056" s="120"/>
      <c r="T2056" s="120"/>
      <c r="U2056" s="120"/>
      <c r="V2056" s="120"/>
      <c r="W2056" s="120"/>
      <c r="X2056" s="120"/>
      <c r="Y2056" s="127"/>
      <c r="Z2056" s="127"/>
      <c r="AA2056" s="127"/>
      <c r="AB2056" s="127"/>
      <c r="AC2056" s="127"/>
      <c r="AD2056" s="127"/>
      <c r="AE2056" s="127"/>
      <c r="AF2056" s="127"/>
      <c r="AG2056" s="127"/>
      <c r="AH2056" s="127"/>
      <c r="AI2056" s="127"/>
      <c r="AJ2056" s="127"/>
      <c r="AK2056" s="127"/>
      <c r="AL2056" s="127"/>
      <c r="AM2056" s="127"/>
      <c r="AN2056" s="127"/>
      <c r="AO2056" s="127"/>
      <c r="AP2056" s="127"/>
      <c r="AR2056" s="113"/>
      <c r="AS2056" s="113"/>
      <c r="AT2056" s="113"/>
    </row>
    <row r="2057" spans="1:46" s="114" customFormat="1" x14ac:dyDescent="0.2">
      <c r="A2057" s="113"/>
      <c r="B2057" s="120"/>
      <c r="C2057" s="120"/>
      <c r="D2057" s="120"/>
      <c r="E2057" s="120"/>
      <c r="F2057" s="120"/>
      <c r="G2057" s="120"/>
      <c r="H2057" s="120"/>
      <c r="I2057" s="120"/>
      <c r="J2057" s="120"/>
      <c r="K2057" s="120"/>
      <c r="L2057" s="120"/>
      <c r="M2057" s="120"/>
      <c r="N2057" s="120"/>
      <c r="O2057" s="120"/>
      <c r="P2057" s="120"/>
      <c r="Q2057" s="120"/>
      <c r="R2057" s="120"/>
      <c r="S2057" s="120"/>
      <c r="T2057" s="120"/>
      <c r="U2057" s="120"/>
      <c r="V2057" s="120"/>
      <c r="W2057" s="120"/>
      <c r="X2057" s="120"/>
      <c r="Y2057" s="127"/>
      <c r="Z2057" s="127"/>
      <c r="AA2057" s="127"/>
      <c r="AB2057" s="127"/>
      <c r="AC2057" s="127"/>
      <c r="AD2057" s="127"/>
      <c r="AE2057" s="127"/>
      <c r="AF2057" s="127"/>
      <c r="AG2057" s="127"/>
      <c r="AH2057" s="127"/>
      <c r="AI2057" s="127"/>
      <c r="AJ2057" s="127"/>
      <c r="AK2057" s="127"/>
      <c r="AL2057" s="127"/>
      <c r="AM2057" s="127"/>
      <c r="AN2057" s="127"/>
      <c r="AO2057" s="127"/>
      <c r="AP2057" s="127"/>
      <c r="AR2057" s="113"/>
      <c r="AS2057" s="113"/>
      <c r="AT2057" s="113"/>
    </row>
    <row r="2058" spans="1:46" s="114" customFormat="1" x14ac:dyDescent="0.2">
      <c r="A2058" s="113"/>
      <c r="B2058" s="120"/>
      <c r="C2058" s="120"/>
      <c r="D2058" s="120"/>
      <c r="E2058" s="120"/>
      <c r="F2058" s="120"/>
      <c r="G2058" s="120"/>
      <c r="H2058" s="120"/>
      <c r="I2058" s="120"/>
      <c r="J2058" s="120"/>
      <c r="K2058" s="120"/>
      <c r="L2058" s="120"/>
      <c r="M2058" s="120"/>
      <c r="N2058" s="120"/>
      <c r="O2058" s="120"/>
      <c r="P2058" s="120"/>
      <c r="Q2058" s="120"/>
      <c r="R2058" s="120"/>
      <c r="S2058" s="120"/>
      <c r="T2058" s="120"/>
      <c r="U2058" s="120"/>
      <c r="V2058" s="120"/>
      <c r="W2058" s="120"/>
      <c r="X2058" s="120"/>
      <c r="Y2058" s="127"/>
      <c r="Z2058" s="127"/>
      <c r="AA2058" s="127"/>
      <c r="AB2058" s="127"/>
      <c r="AC2058" s="127"/>
      <c r="AD2058" s="127"/>
      <c r="AE2058" s="127"/>
      <c r="AF2058" s="127"/>
      <c r="AG2058" s="127"/>
      <c r="AH2058" s="127"/>
      <c r="AI2058" s="127"/>
      <c r="AJ2058" s="127"/>
      <c r="AK2058" s="127"/>
      <c r="AL2058" s="127"/>
      <c r="AM2058" s="127"/>
      <c r="AN2058" s="127"/>
      <c r="AO2058" s="127"/>
      <c r="AP2058" s="127"/>
      <c r="AR2058" s="113"/>
      <c r="AS2058" s="113"/>
      <c r="AT2058" s="113"/>
    </row>
    <row r="2059" spans="1:46" s="114" customFormat="1" x14ac:dyDescent="0.2">
      <c r="A2059" s="113"/>
      <c r="B2059" s="120"/>
      <c r="C2059" s="120"/>
      <c r="D2059" s="120"/>
      <c r="E2059" s="120"/>
      <c r="F2059" s="120"/>
      <c r="G2059" s="120"/>
      <c r="H2059" s="120"/>
      <c r="I2059" s="120"/>
      <c r="J2059" s="120"/>
      <c r="K2059" s="120"/>
      <c r="L2059" s="120"/>
      <c r="M2059" s="120"/>
      <c r="N2059" s="120"/>
      <c r="O2059" s="120"/>
      <c r="P2059" s="120"/>
      <c r="Q2059" s="120"/>
      <c r="R2059" s="120"/>
      <c r="S2059" s="120"/>
      <c r="T2059" s="120"/>
      <c r="U2059" s="120"/>
      <c r="V2059" s="120"/>
      <c r="W2059" s="120"/>
      <c r="X2059" s="120"/>
      <c r="Y2059" s="127"/>
      <c r="Z2059" s="127"/>
      <c r="AA2059" s="127"/>
      <c r="AB2059" s="127"/>
      <c r="AC2059" s="127"/>
      <c r="AD2059" s="127"/>
      <c r="AE2059" s="127"/>
      <c r="AF2059" s="127"/>
      <c r="AG2059" s="127"/>
      <c r="AH2059" s="127"/>
      <c r="AI2059" s="127"/>
      <c r="AJ2059" s="127"/>
      <c r="AK2059" s="127"/>
      <c r="AL2059" s="127"/>
      <c r="AM2059" s="127"/>
      <c r="AN2059" s="127"/>
      <c r="AO2059" s="127"/>
      <c r="AP2059" s="127"/>
      <c r="AR2059" s="113"/>
      <c r="AS2059" s="113"/>
      <c r="AT2059" s="113"/>
    </row>
    <row r="2060" spans="1:46" s="114" customFormat="1" x14ac:dyDescent="0.2">
      <c r="A2060" s="113"/>
      <c r="B2060" s="120"/>
      <c r="C2060" s="120"/>
      <c r="D2060" s="120"/>
      <c r="E2060" s="120"/>
      <c r="F2060" s="120"/>
      <c r="G2060" s="120"/>
      <c r="H2060" s="120"/>
      <c r="I2060" s="120"/>
      <c r="J2060" s="120"/>
      <c r="K2060" s="120"/>
      <c r="L2060" s="120"/>
      <c r="M2060" s="120"/>
      <c r="N2060" s="120"/>
      <c r="O2060" s="120"/>
      <c r="P2060" s="120"/>
      <c r="Q2060" s="120"/>
      <c r="R2060" s="120"/>
      <c r="S2060" s="120"/>
      <c r="T2060" s="120"/>
      <c r="U2060" s="120"/>
      <c r="V2060" s="120"/>
      <c r="W2060" s="120"/>
      <c r="X2060" s="120"/>
      <c r="Y2060" s="127"/>
      <c r="Z2060" s="127"/>
      <c r="AA2060" s="127"/>
      <c r="AB2060" s="127"/>
      <c r="AC2060" s="127"/>
      <c r="AD2060" s="127"/>
      <c r="AE2060" s="127"/>
      <c r="AF2060" s="127"/>
      <c r="AG2060" s="127"/>
      <c r="AH2060" s="127"/>
      <c r="AI2060" s="127"/>
      <c r="AJ2060" s="127"/>
      <c r="AK2060" s="127"/>
      <c r="AL2060" s="127"/>
      <c r="AM2060" s="127"/>
      <c r="AN2060" s="127"/>
      <c r="AO2060" s="127"/>
      <c r="AP2060" s="127"/>
      <c r="AR2060" s="113"/>
      <c r="AS2060" s="113"/>
      <c r="AT2060" s="113"/>
    </row>
    <row r="2061" spans="1:46" s="114" customFormat="1" x14ac:dyDescent="0.2">
      <c r="A2061" s="113"/>
      <c r="B2061" s="120"/>
      <c r="C2061" s="120"/>
      <c r="D2061" s="120"/>
      <c r="E2061" s="120"/>
      <c r="F2061" s="120"/>
      <c r="G2061" s="120"/>
      <c r="H2061" s="120"/>
      <c r="I2061" s="120"/>
      <c r="J2061" s="120"/>
      <c r="K2061" s="120"/>
      <c r="L2061" s="120"/>
      <c r="M2061" s="120"/>
      <c r="N2061" s="120"/>
      <c r="O2061" s="120"/>
      <c r="P2061" s="120"/>
      <c r="Q2061" s="120"/>
      <c r="R2061" s="120"/>
      <c r="S2061" s="120"/>
      <c r="T2061" s="120"/>
      <c r="U2061" s="120"/>
      <c r="V2061" s="120"/>
      <c r="W2061" s="120"/>
      <c r="X2061" s="120"/>
      <c r="Y2061" s="127"/>
      <c r="Z2061" s="127"/>
      <c r="AA2061" s="127"/>
      <c r="AB2061" s="127"/>
      <c r="AC2061" s="127"/>
      <c r="AD2061" s="127"/>
      <c r="AE2061" s="127"/>
      <c r="AF2061" s="127"/>
      <c r="AG2061" s="127"/>
      <c r="AH2061" s="127"/>
      <c r="AI2061" s="127"/>
      <c r="AJ2061" s="127"/>
      <c r="AK2061" s="127"/>
      <c r="AL2061" s="127"/>
      <c r="AM2061" s="127"/>
      <c r="AN2061" s="127"/>
      <c r="AO2061" s="127"/>
      <c r="AP2061" s="127"/>
      <c r="AR2061" s="113"/>
      <c r="AS2061" s="113"/>
      <c r="AT2061" s="113"/>
    </row>
    <row r="2062" spans="1:46" s="114" customFormat="1" x14ac:dyDescent="0.2">
      <c r="A2062" s="113"/>
      <c r="B2062" s="120"/>
      <c r="C2062" s="120"/>
      <c r="D2062" s="120"/>
      <c r="E2062" s="120"/>
      <c r="F2062" s="120"/>
      <c r="G2062" s="120"/>
      <c r="H2062" s="120"/>
      <c r="I2062" s="120"/>
      <c r="J2062" s="120"/>
      <c r="K2062" s="120"/>
      <c r="L2062" s="120"/>
      <c r="M2062" s="120"/>
      <c r="N2062" s="120"/>
      <c r="O2062" s="120"/>
      <c r="P2062" s="120"/>
      <c r="Q2062" s="120"/>
      <c r="R2062" s="120"/>
      <c r="S2062" s="120"/>
      <c r="T2062" s="120"/>
      <c r="U2062" s="120"/>
      <c r="V2062" s="120"/>
      <c r="W2062" s="120"/>
      <c r="X2062" s="120"/>
      <c r="Y2062" s="127"/>
      <c r="Z2062" s="127"/>
      <c r="AA2062" s="127"/>
      <c r="AB2062" s="127"/>
      <c r="AC2062" s="127"/>
      <c r="AD2062" s="127"/>
      <c r="AE2062" s="127"/>
      <c r="AF2062" s="127"/>
      <c r="AG2062" s="127"/>
      <c r="AH2062" s="127"/>
      <c r="AI2062" s="127"/>
      <c r="AJ2062" s="127"/>
      <c r="AK2062" s="127"/>
      <c r="AL2062" s="127"/>
      <c r="AM2062" s="127"/>
      <c r="AN2062" s="127"/>
      <c r="AO2062" s="127"/>
      <c r="AP2062" s="127"/>
      <c r="AR2062" s="113"/>
      <c r="AS2062" s="113"/>
      <c r="AT2062" s="113"/>
    </row>
    <row r="2063" spans="1:46" s="114" customFormat="1" x14ac:dyDescent="0.2">
      <c r="A2063" s="113"/>
      <c r="B2063" s="120"/>
      <c r="C2063" s="120"/>
      <c r="D2063" s="120"/>
      <c r="E2063" s="120"/>
      <c r="F2063" s="120"/>
      <c r="G2063" s="120"/>
      <c r="H2063" s="120"/>
      <c r="I2063" s="120"/>
      <c r="J2063" s="120"/>
      <c r="K2063" s="120"/>
      <c r="L2063" s="120"/>
      <c r="M2063" s="120"/>
      <c r="N2063" s="120"/>
      <c r="O2063" s="120"/>
      <c r="P2063" s="120"/>
      <c r="Q2063" s="120"/>
      <c r="R2063" s="120"/>
      <c r="S2063" s="120"/>
      <c r="T2063" s="120"/>
      <c r="U2063" s="120"/>
      <c r="V2063" s="120"/>
      <c r="W2063" s="120"/>
      <c r="X2063" s="120"/>
      <c r="Y2063" s="127"/>
      <c r="Z2063" s="127"/>
      <c r="AA2063" s="127"/>
      <c r="AB2063" s="127"/>
      <c r="AC2063" s="127"/>
      <c r="AD2063" s="127"/>
      <c r="AE2063" s="127"/>
      <c r="AF2063" s="127"/>
      <c r="AG2063" s="127"/>
      <c r="AH2063" s="127"/>
      <c r="AI2063" s="127"/>
      <c r="AJ2063" s="127"/>
      <c r="AK2063" s="127"/>
      <c r="AL2063" s="127"/>
      <c r="AM2063" s="127"/>
      <c r="AN2063" s="127"/>
      <c r="AO2063" s="127"/>
      <c r="AP2063" s="127"/>
      <c r="AR2063" s="113"/>
      <c r="AS2063" s="113"/>
      <c r="AT2063" s="113"/>
    </row>
    <row r="2064" spans="1:46" s="114" customFormat="1" x14ac:dyDescent="0.2">
      <c r="A2064" s="113"/>
      <c r="B2064" s="120"/>
      <c r="C2064" s="120"/>
      <c r="D2064" s="120"/>
      <c r="E2064" s="120"/>
      <c r="F2064" s="120"/>
      <c r="G2064" s="120"/>
      <c r="H2064" s="120"/>
      <c r="I2064" s="120"/>
      <c r="J2064" s="120"/>
      <c r="K2064" s="120"/>
      <c r="L2064" s="120"/>
      <c r="M2064" s="120"/>
      <c r="N2064" s="120"/>
      <c r="O2064" s="120"/>
      <c r="P2064" s="120"/>
      <c r="Q2064" s="120"/>
      <c r="R2064" s="120"/>
      <c r="S2064" s="120"/>
      <c r="T2064" s="120"/>
      <c r="U2064" s="120"/>
      <c r="V2064" s="120"/>
      <c r="W2064" s="120"/>
      <c r="X2064" s="120"/>
      <c r="Y2064" s="127"/>
      <c r="Z2064" s="127"/>
      <c r="AA2064" s="127"/>
      <c r="AB2064" s="127"/>
      <c r="AC2064" s="127"/>
      <c r="AD2064" s="127"/>
      <c r="AE2064" s="127"/>
      <c r="AF2064" s="127"/>
      <c r="AG2064" s="127"/>
      <c r="AH2064" s="127"/>
      <c r="AI2064" s="127"/>
      <c r="AJ2064" s="127"/>
      <c r="AK2064" s="127"/>
      <c r="AL2064" s="127"/>
      <c r="AM2064" s="127"/>
      <c r="AN2064" s="127"/>
      <c r="AO2064" s="127"/>
      <c r="AP2064" s="127"/>
      <c r="AR2064" s="113"/>
      <c r="AS2064" s="113"/>
      <c r="AT2064" s="113"/>
    </row>
    <row r="2065" spans="1:46" s="114" customFormat="1" x14ac:dyDescent="0.2">
      <c r="A2065" s="113"/>
      <c r="B2065" s="120"/>
      <c r="C2065" s="120"/>
      <c r="D2065" s="120"/>
      <c r="E2065" s="120"/>
      <c r="F2065" s="120"/>
      <c r="G2065" s="120"/>
      <c r="H2065" s="120"/>
      <c r="I2065" s="120"/>
      <c r="J2065" s="120"/>
      <c r="K2065" s="120"/>
      <c r="L2065" s="120"/>
      <c r="M2065" s="120"/>
      <c r="N2065" s="120"/>
      <c r="O2065" s="120"/>
      <c r="P2065" s="120"/>
      <c r="Q2065" s="120"/>
      <c r="R2065" s="120"/>
      <c r="S2065" s="120"/>
      <c r="T2065" s="120"/>
      <c r="U2065" s="120"/>
      <c r="V2065" s="120"/>
      <c r="W2065" s="120"/>
      <c r="X2065" s="120"/>
      <c r="Y2065" s="127"/>
      <c r="Z2065" s="127"/>
      <c r="AA2065" s="127"/>
      <c r="AB2065" s="127"/>
      <c r="AC2065" s="127"/>
      <c r="AD2065" s="127"/>
      <c r="AE2065" s="127"/>
      <c r="AF2065" s="127"/>
      <c r="AG2065" s="127"/>
      <c r="AH2065" s="127"/>
      <c r="AI2065" s="127"/>
      <c r="AJ2065" s="127"/>
      <c r="AK2065" s="127"/>
      <c r="AL2065" s="127"/>
      <c r="AM2065" s="127"/>
      <c r="AN2065" s="127"/>
      <c r="AO2065" s="127"/>
      <c r="AP2065" s="127"/>
      <c r="AR2065" s="113"/>
      <c r="AS2065" s="113"/>
      <c r="AT2065" s="113"/>
    </row>
    <row r="2066" spans="1:46" s="114" customFormat="1" x14ac:dyDescent="0.2">
      <c r="A2066" s="113"/>
      <c r="B2066" s="120"/>
      <c r="C2066" s="120"/>
      <c r="D2066" s="120"/>
      <c r="E2066" s="120"/>
      <c r="F2066" s="120"/>
      <c r="G2066" s="120"/>
      <c r="H2066" s="120"/>
      <c r="I2066" s="120"/>
      <c r="J2066" s="120"/>
      <c r="K2066" s="120"/>
      <c r="L2066" s="120"/>
      <c r="M2066" s="120"/>
      <c r="N2066" s="120"/>
      <c r="O2066" s="120"/>
      <c r="P2066" s="120"/>
      <c r="Q2066" s="120"/>
      <c r="R2066" s="120"/>
      <c r="S2066" s="120"/>
      <c r="T2066" s="120"/>
      <c r="U2066" s="120"/>
      <c r="V2066" s="120"/>
      <c r="W2066" s="120"/>
      <c r="X2066" s="120"/>
      <c r="Y2066" s="127"/>
      <c r="Z2066" s="127"/>
      <c r="AA2066" s="127"/>
      <c r="AB2066" s="127"/>
      <c r="AC2066" s="127"/>
      <c r="AD2066" s="127"/>
      <c r="AE2066" s="127"/>
      <c r="AF2066" s="127"/>
      <c r="AG2066" s="127"/>
      <c r="AH2066" s="127"/>
      <c r="AI2066" s="127"/>
      <c r="AJ2066" s="127"/>
      <c r="AK2066" s="127"/>
      <c r="AL2066" s="127"/>
      <c r="AM2066" s="127"/>
      <c r="AN2066" s="127"/>
      <c r="AO2066" s="127"/>
      <c r="AP2066" s="127"/>
      <c r="AR2066" s="113"/>
      <c r="AS2066" s="113"/>
      <c r="AT2066" s="113"/>
    </row>
    <row r="2067" spans="1:46" s="114" customFormat="1" x14ac:dyDescent="0.2">
      <c r="A2067" s="113"/>
      <c r="B2067" s="120"/>
      <c r="C2067" s="120"/>
      <c r="D2067" s="120"/>
      <c r="E2067" s="120"/>
      <c r="F2067" s="120"/>
      <c r="G2067" s="120"/>
      <c r="H2067" s="120"/>
      <c r="I2067" s="120"/>
      <c r="J2067" s="120"/>
      <c r="K2067" s="120"/>
      <c r="L2067" s="120"/>
      <c r="M2067" s="120"/>
      <c r="N2067" s="120"/>
      <c r="O2067" s="120"/>
      <c r="P2067" s="120"/>
      <c r="Q2067" s="120"/>
      <c r="R2067" s="120"/>
      <c r="S2067" s="120"/>
      <c r="T2067" s="120"/>
      <c r="U2067" s="120"/>
      <c r="V2067" s="120"/>
      <c r="W2067" s="120"/>
      <c r="X2067" s="120"/>
      <c r="Y2067" s="127"/>
      <c r="Z2067" s="127"/>
      <c r="AA2067" s="127"/>
      <c r="AB2067" s="127"/>
      <c r="AC2067" s="127"/>
      <c r="AD2067" s="127"/>
      <c r="AE2067" s="127"/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  <c r="AR2067" s="113"/>
      <c r="AS2067" s="113"/>
      <c r="AT2067" s="113"/>
    </row>
    <row r="2068" spans="1:46" s="114" customFormat="1" x14ac:dyDescent="0.2">
      <c r="A2068" s="113"/>
      <c r="B2068" s="120"/>
      <c r="C2068" s="120"/>
      <c r="D2068" s="120"/>
      <c r="E2068" s="120"/>
      <c r="F2068" s="120"/>
      <c r="G2068" s="120"/>
      <c r="H2068" s="120"/>
      <c r="I2068" s="120"/>
      <c r="J2068" s="120"/>
      <c r="K2068" s="120"/>
      <c r="L2068" s="120"/>
      <c r="M2068" s="120"/>
      <c r="N2068" s="120"/>
      <c r="O2068" s="120"/>
      <c r="P2068" s="120"/>
      <c r="Q2068" s="120"/>
      <c r="R2068" s="120"/>
      <c r="S2068" s="120"/>
      <c r="T2068" s="120"/>
      <c r="U2068" s="120"/>
      <c r="V2068" s="120"/>
      <c r="W2068" s="120"/>
      <c r="X2068" s="120"/>
      <c r="Y2068" s="127"/>
      <c r="Z2068" s="127"/>
      <c r="AA2068" s="127"/>
      <c r="AB2068" s="127"/>
      <c r="AC2068" s="127"/>
      <c r="AD2068" s="127"/>
      <c r="AE2068" s="127"/>
      <c r="AF2068" s="127"/>
      <c r="AG2068" s="127"/>
      <c r="AH2068" s="127"/>
      <c r="AI2068" s="127"/>
      <c r="AJ2068" s="127"/>
      <c r="AK2068" s="127"/>
      <c r="AL2068" s="127"/>
      <c r="AM2068" s="127"/>
      <c r="AN2068" s="127"/>
      <c r="AO2068" s="127"/>
      <c r="AP2068" s="127"/>
      <c r="AR2068" s="113"/>
      <c r="AS2068" s="113"/>
      <c r="AT2068" s="113"/>
    </row>
    <row r="2069" spans="1:46" s="114" customFormat="1" x14ac:dyDescent="0.2">
      <c r="A2069" s="113"/>
      <c r="B2069" s="120"/>
      <c r="C2069" s="120"/>
      <c r="D2069" s="120"/>
      <c r="E2069" s="120"/>
      <c r="F2069" s="120"/>
      <c r="G2069" s="120"/>
      <c r="H2069" s="120"/>
      <c r="I2069" s="120"/>
      <c r="J2069" s="120"/>
      <c r="K2069" s="120"/>
      <c r="L2069" s="120"/>
      <c r="M2069" s="120"/>
      <c r="N2069" s="120"/>
      <c r="O2069" s="120"/>
      <c r="P2069" s="120"/>
      <c r="Q2069" s="120"/>
      <c r="R2069" s="120"/>
      <c r="S2069" s="120"/>
      <c r="T2069" s="120"/>
      <c r="U2069" s="120"/>
      <c r="V2069" s="120"/>
      <c r="W2069" s="120"/>
      <c r="X2069" s="120"/>
      <c r="Y2069" s="127"/>
      <c r="Z2069" s="127"/>
      <c r="AA2069" s="127"/>
      <c r="AB2069" s="127"/>
      <c r="AC2069" s="127"/>
      <c r="AD2069" s="127"/>
      <c r="AE2069" s="127"/>
      <c r="AF2069" s="127"/>
      <c r="AG2069" s="127"/>
      <c r="AH2069" s="127"/>
      <c r="AI2069" s="127"/>
      <c r="AJ2069" s="127"/>
      <c r="AK2069" s="127"/>
      <c r="AL2069" s="127"/>
      <c r="AM2069" s="127"/>
      <c r="AN2069" s="127"/>
      <c r="AO2069" s="127"/>
      <c r="AP2069" s="127"/>
      <c r="AR2069" s="113"/>
      <c r="AS2069" s="113"/>
      <c r="AT2069" s="113"/>
    </row>
    <row r="2070" spans="1:46" s="114" customFormat="1" x14ac:dyDescent="0.2">
      <c r="A2070" s="113"/>
      <c r="B2070" s="120"/>
      <c r="C2070" s="120"/>
      <c r="D2070" s="120"/>
      <c r="E2070" s="120"/>
      <c r="F2070" s="120"/>
      <c r="G2070" s="120"/>
      <c r="H2070" s="120"/>
      <c r="I2070" s="120"/>
      <c r="J2070" s="120"/>
      <c r="K2070" s="120"/>
      <c r="L2070" s="120"/>
      <c r="M2070" s="120"/>
      <c r="N2070" s="120"/>
      <c r="O2070" s="120"/>
      <c r="P2070" s="120"/>
      <c r="Q2070" s="120"/>
      <c r="R2070" s="120"/>
      <c r="S2070" s="120"/>
      <c r="T2070" s="120"/>
      <c r="U2070" s="120"/>
      <c r="V2070" s="120"/>
      <c r="W2070" s="120"/>
      <c r="X2070" s="120"/>
      <c r="Y2070" s="127"/>
      <c r="Z2070" s="127"/>
      <c r="AA2070" s="127"/>
      <c r="AB2070" s="127"/>
      <c r="AC2070" s="127"/>
      <c r="AD2070" s="127"/>
      <c r="AE2070" s="127"/>
      <c r="AF2070" s="127"/>
      <c r="AG2070" s="127"/>
      <c r="AH2070" s="127"/>
      <c r="AI2070" s="127"/>
      <c r="AJ2070" s="127"/>
      <c r="AK2070" s="127"/>
      <c r="AL2070" s="127"/>
      <c r="AM2070" s="127"/>
      <c r="AN2070" s="127"/>
      <c r="AO2070" s="127"/>
      <c r="AP2070" s="127"/>
      <c r="AR2070" s="113"/>
      <c r="AS2070" s="113"/>
      <c r="AT2070" s="113"/>
    </row>
    <row r="2071" spans="1:46" s="114" customFormat="1" x14ac:dyDescent="0.2">
      <c r="A2071" s="113"/>
      <c r="B2071" s="120"/>
      <c r="C2071" s="120"/>
      <c r="D2071" s="120"/>
      <c r="E2071" s="120"/>
      <c r="F2071" s="120"/>
      <c r="G2071" s="120"/>
      <c r="H2071" s="120"/>
      <c r="I2071" s="120"/>
      <c r="J2071" s="120"/>
      <c r="K2071" s="120"/>
      <c r="L2071" s="120"/>
      <c r="M2071" s="120"/>
      <c r="N2071" s="120"/>
      <c r="O2071" s="120"/>
      <c r="P2071" s="120"/>
      <c r="Q2071" s="120"/>
      <c r="R2071" s="120"/>
      <c r="S2071" s="120"/>
      <c r="T2071" s="120"/>
      <c r="U2071" s="120"/>
      <c r="V2071" s="120"/>
      <c r="W2071" s="120"/>
      <c r="X2071" s="120"/>
      <c r="Y2071" s="127"/>
      <c r="Z2071" s="127"/>
      <c r="AA2071" s="127"/>
      <c r="AB2071" s="127"/>
      <c r="AC2071" s="127"/>
      <c r="AD2071" s="127"/>
      <c r="AE2071" s="127"/>
      <c r="AF2071" s="127"/>
      <c r="AG2071" s="127"/>
      <c r="AH2071" s="127"/>
      <c r="AI2071" s="127"/>
      <c r="AJ2071" s="127"/>
      <c r="AK2071" s="127"/>
      <c r="AL2071" s="127"/>
      <c r="AM2071" s="127"/>
      <c r="AN2071" s="127"/>
      <c r="AO2071" s="127"/>
      <c r="AP2071" s="127"/>
      <c r="AR2071" s="113"/>
      <c r="AS2071" s="113"/>
      <c r="AT2071" s="113"/>
    </row>
    <row r="2072" spans="1:46" s="114" customFormat="1" x14ac:dyDescent="0.2">
      <c r="A2072" s="113"/>
      <c r="B2072" s="120"/>
      <c r="C2072" s="120"/>
      <c r="D2072" s="120"/>
      <c r="E2072" s="120"/>
      <c r="F2072" s="120"/>
      <c r="G2072" s="120"/>
      <c r="H2072" s="120"/>
      <c r="I2072" s="120"/>
      <c r="J2072" s="120"/>
      <c r="K2072" s="120"/>
      <c r="L2072" s="120"/>
      <c r="M2072" s="120"/>
      <c r="N2072" s="120"/>
      <c r="O2072" s="120"/>
      <c r="P2072" s="120"/>
      <c r="Q2072" s="120"/>
      <c r="R2072" s="120"/>
      <c r="S2072" s="120"/>
      <c r="T2072" s="120"/>
      <c r="U2072" s="120"/>
      <c r="V2072" s="120"/>
      <c r="W2072" s="120"/>
      <c r="X2072" s="120"/>
      <c r="Y2072" s="127"/>
      <c r="Z2072" s="127"/>
      <c r="AA2072" s="127"/>
      <c r="AB2072" s="127"/>
      <c r="AC2072" s="127"/>
      <c r="AD2072" s="127"/>
      <c r="AE2072" s="127"/>
      <c r="AF2072" s="127"/>
      <c r="AG2072" s="127"/>
      <c r="AH2072" s="127"/>
      <c r="AI2072" s="127"/>
      <c r="AJ2072" s="127"/>
      <c r="AK2072" s="127"/>
      <c r="AL2072" s="127"/>
      <c r="AM2072" s="127"/>
      <c r="AN2072" s="127"/>
      <c r="AO2072" s="127"/>
      <c r="AP2072" s="127"/>
      <c r="AR2072" s="113"/>
      <c r="AS2072" s="113"/>
      <c r="AT2072" s="113"/>
    </row>
    <row r="2073" spans="1:46" s="114" customFormat="1" x14ac:dyDescent="0.2">
      <c r="A2073" s="113"/>
      <c r="B2073" s="120"/>
      <c r="C2073" s="120"/>
      <c r="D2073" s="120"/>
      <c r="E2073" s="120"/>
      <c r="F2073" s="120"/>
      <c r="G2073" s="120"/>
      <c r="H2073" s="120"/>
      <c r="I2073" s="120"/>
      <c r="J2073" s="120"/>
      <c r="K2073" s="120"/>
      <c r="L2073" s="120"/>
      <c r="M2073" s="120"/>
      <c r="N2073" s="120"/>
      <c r="O2073" s="120"/>
      <c r="P2073" s="120"/>
      <c r="Q2073" s="120"/>
      <c r="R2073" s="120"/>
      <c r="S2073" s="120"/>
      <c r="T2073" s="120"/>
      <c r="U2073" s="120"/>
      <c r="V2073" s="120"/>
      <c r="W2073" s="120"/>
      <c r="X2073" s="120"/>
      <c r="Y2073" s="127"/>
      <c r="Z2073" s="127"/>
      <c r="AA2073" s="127"/>
      <c r="AB2073" s="127"/>
      <c r="AC2073" s="127"/>
      <c r="AD2073" s="127"/>
      <c r="AE2073" s="127"/>
      <c r="AF2073" s="127"/>
      <c r="AG2073" s="127"/>
      <c r="AH2073" s="127"/>
      <c r="AI2073" s="127"/>
      <c r="AJ2073" s="127"/>
      <c r="AK2073" s="127"/>
      <c r="AL2073" s="127"/>
      <c r="AM2073" s="127"/>
      <c r="AN2073" s="127"/>
      <c r="AO2073" s="127"/>
      <c r="AP2073" s="127"/>
      <c r="AR2073" s="113"/>
      <c r="AS2073" s="113"/>
      <c r="AT2073" s="113"/>
    </row>
    <row r="2074" spans="1:46" s="114" customFormat="1" x14ac:dyDescent="0.2">
      <c r="A2074" s="113"/>
      <c r="B2074" s="120"/>
      <c r="C2074" s="120"/>
      <c r="D2074" s="120"/>
      <c r="E2074" s="120"/>
      <c r="F2074" s="120"/>
      <c r="G2074" s="120"/>
      <c r="H2074" s="120"/>
      <c r="I2074" s="120"/>
      <c r="J2074" s="120"/>
      <c r="K2074" s="120"/>
      <c r="L2074" s="120"/>
      <c r="M2074" s="120"/>
      <c r="N2074" s="120"/>
      <c r="O2074" s="120"/>
      <c r="P2074" s="120"/>
      <c r="Q2074" s="120"/>
      <c r="R2074" s="120"/>
      <c r="S2074" s="120"/>
      <c r="T2074" s="120"/>
      <c r="U2074" s="120"/>
      <c r="V2074" s="120"/>
      <c r="W2074" s="120"/>
      <c r="X2074" s="120"/>
      <c r="Y2074" s="127"/>
      <c r="Z2074" s="127"/>
      <c r="AA2074" s="127"/>
      <c r="AB2074" s="127"/>
      <c r="AC2074" s="127"/>
      <c r="AD2074" s="127"/>
      <c r="AE2074" s="127"/>
      <c r="AF2074" s="127"/>
      <c r="AG2074" s="127"/>
      <c r="AH2074" s="127"/>
      <c r="AI2074" s="127"/>
      <c r="AJ2074" s="127"/>
      <c r="AK2074" s="127"/>
      <c r="AL2074" s="127"/>
      <c r="AM2074" s="127"/>
      <c r="AN2074" s="127"/>
      <c r="AO2074" s="127"/>
      <c r="AP2074" s="127"/>
      <c r="AR2074" s="113"/>
      <c r="AS2074" s="113"/>
      <c r="AT2074" s="113"/>
    </row>
    <row r="2075" spans="1:46" s="114" customFormat="1" x14ac:dyDescent="0.2">
      <c r="A2075" s="113"/>
      <c r="B2075" s="120"/>
      <c r="C2075" s="120"/>
      <c r="D2075" s="120"/>
      <c r="E2075" s="120"/>
      <c r="F2075" s="120"/>
      <c r="G2075" s="120"/>
      <c r="H2075" s="120"/>
      <c r="I2075" s="120"/>
      <c r="J2075" s="120"/>
      <c r="K2075" s="120"/>
      <c r="L2075" s="120"/>
      <c r="M2075" s="120"/>
      <c r="N2075" s="120"/>
      <c r="O2075" s="120"/>
      <c r="P2075" s="120"/>
      <c r="Q2075" s="120"/>
      <c r="R2075" s="120"/>
      <c r="S2075" s="120"/>
      <c r="T2075" s="120"/>
      <c r="U2075" s="120"/>
      <c r="V2075" s="120"/>
      <c r="W2075" s="120"/>
      <c r="X2075" s="120"/>
      <c r="Y2075" s="127"/>
      <c r="Z2075" s="127"/>
      <c r="AA2075" s="127"/>
      <c r="AB2075" s="127"/>
      <c r="AC2075" s="127"/>
      <c r="AD2075" s="127"/>
      <c r="AE2075" s="127"/>
      <c r="AF2075" s="127"/>
      <c r="AG2075" s="127"/>
      <c r="AH2075" s="127"/>
      <c r="AI2075" s="127"/>
      <c r="AJ2075" s="127"/>
      <c r="AK2075" s="127"/>
      <c r="AL2075" s="127"/>
      <c r="AM2075" s="127"/>
      <c r="AN2075" s="127"/>
      <c r="AO2075" s="127"/>
      <c r="AP2075" s="127"/>
      <c r="AR2075" s="113"/>
      <c r="AS2075" s="113"/>
      <c r="AT2075" s="113"/>
    </row>
    <row r="2076" spans="1:46" s="114" customFormat="1" x14ac:dyDescent="0.2">
      <c r="A2076" s="113"/>
      <c r="B2076" s="120"/>
      <c r="C2076" s="120"/>
      <c r="D2076" s="120"/>
      <c r="E2076" s="120"/>
      <c r="F2076" s="120"/>
      <c r="G2076" s="120"/>
      <c r="H2076" s="120"/>
      <c r="I2076" s="120"/>
      <c r="J2076" s="120"/>
      <c r="K2076" s="120"/>
      <c r="L2076" s="120"/>
      <c r="M2076" s="120"/>
      <c r="N2076" s="120"/>
      <c r="O2076" s="120"/>
      <c r="P2076" s="120"/>
      <c r="Q2076" s="120"/>
      <c r="R2076" s="120"/>
      <c r="S2076" s="120"/>
      <c r="T2076" s="120"/>
      <c r="U2076" s="120"/>
      <c r="V2076" s="120"/>
      <c r="W2076" s="120"/>
      <c r="X2076" s="120"/>
      <c r="Y2076" s="127"/>
      <c r="Z2076" s="127"/>
      <c r="AA2076" s="127"/>
      <c r="AB2076" s="127"/>
      <c r="AC2076" s="127"/>
      <c r="AD2076" s="127"/>
      <c r="AE2076" s="127"/>
      <c r="AF2076" s="127"/>
      <c r="AG2076" s="127"/>
      <c r="AH2076" s="127"/>
      <c r="AI2076" s="127"/>
      <c r="AJ2076" s="127"/>
      <c r="AK2076" s="127"/>
      <c r="AL2076" s="127"/>
      <c r="AM2076" s="127"/>
      <c r="AN2076" s="127"/>
      <c r="AO2076" s="127"/>
      <c r="AP2076" s="127"/>
      <c r="AR2076" s="113"/>
      <c r="AS2076" s="113"/>
      <c r="AT2076" s="113"/>
    </row>
    <row r="2077" spans="1:46" s="114" customFormat="1" x14ac:dyDescent="0.2">
      <c r="A2077" s="113"/>
      <c r="B2077" s="120"/>
      <c r="C2077" s="120"/>
      <c r="D2077" s="120"/>
      <c r="E2077" s="120"/>
      <c r="F2077" s="120"/>
      <c r="G2077" s="120"/>
      <c r="H2077" s="120"/>
      <c r="I2077" s="120"/>
      <c r="J2077" s="120"/>
      <c r="K2077" s="120"/>
      <c r="L2077" s="120"/>
      <c r="M2077" s="120"/>
      <c r="N2077" s="120"/>
      <c r="O2077" s="120"/>
      <c r="P2077" s="120"/>
      <c r="Q2077" s="120"/>
      <c r="R2077" s="120"/>
      <c r="S2077" s="120"/>
      <c r="T2077" s="120"/>
      <c r="U2077" s="120"/>
      <c r="V2077" s="120"/>
      <c r="W2077" s="120"/>
      <c r="X2077" s="120"/>
      <c r="Y2077" s="127"/>
      <c r="Z2077" s="127"/>
      <c r="AA2077" s="127"/>
      <c r="AB2077" s="127"/>
      <c r="AC2077" s="127"/>
      <c r="AD2077" s="127"/>
      <c r="AE2077" s="127"/>
      <c r="AF2077" s="127"/>
      <c r="AG2077" s="127"/>
      <c r="AH2077" s="127"/>
      <c r="AI2077" s="127"/>
      <c r="AJ2077" s="127"/>
      <c r="AK2077" s="127"/>
      <c r="AL2077" s="127"/>
      <c r="AM2077" s="127"/>
      <c r="AN2077" s="127"/>
      <c r="AO2077" s="127"/>
      <c r="AP2077" s="127"/>
      <c r="AR2077" s="113"/>
      <c r="AS2077" s="113"/>
      <c r="AT2077" s="113"/>
    </row>
    <row r="2078" spans="1:46" s="114" customFormat="1" x14ac:dyDescent="0.2">
      <c r="A2078" s="113"/>
      <c r="B2078" s="120"/>
      <c r="C2078" s="120"/>
      <c r="D2078" s="120"/>
      <c r="E2078" s="120"/>
      <c r="F2078" s="120"/>
      <c r="G2078" s="120"/>
      <c r="H2078" s="120"/>
      <c r="I2078" s="120"/>
      <c r="J2078" s="120"/>
      <c r="K2078" s="120"/>
      <c r="L2078" s="120"/>
      <c r="M2078" s="120"/>
      <c r="N2078" s="120"/>
      <c r="O2078" s="120"/>
      <c r="P2078" s="120"/>
      <c r="Q2078" s="120"/>
      <c r="R2078" s="120"/>
      <c r="S2078" s="120"/>
      <c r="T2078" s="120"/>
      <c r="U2078" s="120"/>
      <c r="V2078" s="120"/>
      <c r="W2078" s="120"/>
      <c r="X2078" s="120"/>
      <c r="Y2078" s="127"/>
      <c r="Z2078" s="127"/>
      <c r="AA2078" s="127"/>
      <c r="AB2078" s="127"/>
      <c r="AC2078" s="127"/>
      <c r="AD2078" s="127"/>
      <c r="AE2078" s="127"/>
      <c r="AF2078" s="127"/>
      <c r="AG2078" s="127"/>
      <c r="AH2078" s="127"/>
      <c r="AI2078" s="127"/>
      <c r="AJ2078" s="127"/>
      <c r="AK2078" s="127"/>
      <c r="AL2078" s="127"/>
      <c r="AM2078" s="127"/>
      <c r="AN2078" s="127"/>
      <c r="AO2078" s="127"/>
      <c r="AP2078" s="127"/>
      <c r="AR2078" s="113"/>
      <c r="AS2078" s="113"/>
      <c r="AT2078" s="113"/>
    </row>
    <row r="2079" spans="1:46" s="114" customFormat="1" x14ac:dyDescent="0.2">
      <c r="A2079" s="113"/>
      <c r="B2079" s="120"/>
      <c r="C2079" s="120"/>
      <c r="D2079" s="120"/>
      <c r="E2079" s="120"/>
      <c r="F2079" s="120"/>
      <c r="G2079" s="120"/>
      <c r="H2079" s="120"/>
      <c r="I2079" s="120"/>
      <c r="J2079" s="120"/>
      <c r="K2079" s="120"/>
      <c r="L2079" s="120"/>
      <c r="M2079" s="120"/>
      <c r="N2079" s="120"/>
      <c r="O2079" s="120"/>
      <c r="P2079" s="120"/>
      <c r="Q2079" s="120"/>
      <c r="R2079" s="120"/>
      <c r="S2079" s="120"/>
      <c r="T2079" s="120"/>
      <c r="U2079" s="120"/>
      <c r="V2079" s="120"/>
      <c r="W2079" s="120"/>
      <c r="X2079" s="120"/>
      <c r="Y2079" s="127"/>
      <c r="Z2079" s="127"/>
      <c r="AA2079" s="127"/>
      <c r="AB2079" s="127"/>
      <c r="AC2079" s="127"/>
      <c r="AD2079" s="127"/>
      <c r="AE2079" s="127"/>
      <c r="AF2079" s="127"/>
      <c r="AG2079" s="127"/>
      <c r="AH2079" s="127"/>
      <c r="AI2079" s="127"/>
      <c r="AJ2079" s="127"/>
      <c r="AK2079" s="127"/>
      <c r="AL2079" s="127"/>
      <c r="AM2079" s="127"/>
      <c r="AN2079" s="127"/>
      <c r="AO2079" s="127"/>
      <c r="AP2079" s="127"/>
      <c r="AR2079" s="113"/>
      <c r="AS2079" s="113"/>
      <c r="AT2079" s="113"/>
    </row>
    <row r="2080" spans="1:46" s="114" customFormat="1" x14ac:dyDescent="0.2">
      <c r="A2080" s="113"/>
      <c r="B2080" s="120"/>
      <c r="C2080" s="120"/>
      <c r="D2080" s="120"/>
      <c r="E2080" s="120"/>
      <c r="F2080" s="120"/>
      <c r="G2080" s="120"/>
      <c r="H2080" s="120"/>
      <c r="I2080" s="120"/>
      <c r="J2080" s="120"/>
      <c r="K2080" s="120"/>
      <c r="L2080" s="120"/>
      <c r="M2080" s="120"/>
      <c r="N2080" s="120"/>
      <c r="O2080" s="120"/>
      <c r="P2080" s="120"/>
      <c r="Q2080" s="120"/>
      <c r="R2080" s="120"/>
      <c r="S2080" s="120"/>
      <c r="T2080" s="120"/>
      <c r="U2080" s="120"/>
      <c r="V2080" s="120"/>
      <c r="W2080" s="120"/>
      <c r="X2080" s="120"/>
      <c r="Y2080" s="127"/>
      <c r="Z2080" s="127"/>
      <c r="AA2080" s="127"/>
      <c r="AB2080" s="127"/>
      <c r="AC2080" s="127"/>
      <c r="AD2080" s="127"/>
      <c r="AE2080" s="127"/>
      <c r="AF2080" s="127"/>
      <c r="AG2080" s="127"/>
      <c r="AH2080" s="127"/>
      <c r="AI2080" s="127"/>
      <c r="AJ2080" s="127"/>
      <c r="AK2080" s="127"/>
      <c r="AL2080" s="127"/>
      <c r="AM2080" s="127"/>
      <c r="AN2080" s="127"/>
      <c r="AO2080" s="127"/>
      <c r="AP2080" s="127"/>
      <c r="AR2080" s="113"/>
      <c r="AS2080" s="113"/>
      <c r="AT2080" s="113"/>
    </row>
    <row r="2081" spans="1:46" s="114" customFormat="1" x14ac:dyDescent="0.2">
      <c r="A2081" s="113"/>
      <c r="B2081" s="120"/>
      <c r="C2081" s="120"/>
      <c r="D2081" s="120"/>
      <c r="E2081" s="120"/>
      <c r="F2081" s="120"/>
      <c r="G2081" s="120"/>
      <c r="H2081" s="120"/>
      <c r="I2081" s="120"/>
      <c r="J2081" s="120"/>
      <c r="K2081" s="120"/>
      <c r="L2081" s="120"/>
      <c r="M2081" s="120"/>
      <c r="N2081" s="120"/>
      <c r="O2081" s="120"/>
      <c r="P2081" s="120"/>
      <c r="Q2081" s="120"/>
      <c r="R2081" s="120"/>
      <c r="S2081" s="120"/>
      <c r="T2081" s="120"/>
      <c r="U2081" s="120"/>
      <c r="V2081" s="120"/>
      <c r="W2081" s="120"/>
      <c r="X2081" s="120"/>
      <c r="Y2081" s="127"/>
      <c r="Z2081" s="127"/>
      <c r="AA2081" s="127"/>
      <c r="AB2081" s="127"/>
      <c r="AC2081" s="127"/>
      <c r="AD2081" s="127"/>
      <c r="AE2081" s="127"/>
      <c r="AF2081" s="127"/>
      <c r="AG2081" s="127"/>
      <c r="AH2081" s="127"/>
      <c r="AI2081" s="127"/>
      <c r="AJ2081" s="127"/>
      <c r="AK2081" s="127"/>
      <c r="AL2081" s="127"/>
      <c r="AM2081" s="127"/>
      <c r="AN2081" s="127"/>
      <c r="AO2081" s="127"/>
      <c r="AP2081" s="127"/>
      <c r="AR2081" s="113"/>
      <c r="AS2081" s="113"/>
      <c r="AT2081" s="113"/>
    </row>
    <row r="2082" spans="1:46" s="114" customFormat="1" x14ac:dyDescent="0.2">
      <c r="A2082" s="113"/>
      <c r="B2082" s="120"/>
      <c r="C2082" s="120"/>
      <c r="D2082" s="120"/>
      <c r="E2082" s="120"/>
      <c r="F2082" s="120"/>
      <c r="G2082" s="120"/>
      <c r="H2082" s="120"/>
      <c r="I2082" s="120"/>
      <c r="J2082" s="120"/>
      <c r="K2082" s="120"/>
      <c r="L2082" s="120"/>
      <c r="M2082" s="120"/>
      <c r="N2082" s="120"/>
      <c r="O2082" s="120"/>
      <c r="P2082" s="120"/>
      <c r="Q2082" s="120"/>
      <c r="R2082" s="120"/>
      <c r="S2082" s="120"/>
      <c r="T2082" s="120"/>
      <c r="U2082" s="120"/>
      <c r="V2082" s="120"/>
      <c r="W2082" s="120"/>
      <c r="X2082" s="120"/>
      <c r="Y2082" s="127"/>
      <c r="Z2082" s="127"/>
      <c r="AA2082" s="127"/>
      <c r="AB2082" s="127"/>
      <c r="AC2082" s="127"/>
      <c r="AD2082" s="127"/>
      <c r="AE2082" s="127"/>
      <c r="AF2082" s="127"/>
      <c r="AG2082" s="127"/>
      <c r="AH2082" s="127"/>
      <c r="AI2082" s="127"/>
      <c r="AJ2082" s="127"/>
      <c r="AK2082" s="127"/>
      <c r="AL2082" s="127"/>
      <c r="AM2082" s="127"/>
      <c r="AN2082" s="127"/>
      <c r="AO2082" s="127"/>
      <c r="AP2082" s="127"/>
      <c r="AR2082" s="113"/>
      <c r="AS2082" s="113"/>
      <c r="AT2082" s="113"/>
    </row>
    <row r="2083" spans="1:46" s="114" customFormat="1" x14ac:dyDescent="0.2">
      <c r="A2083" s="113"/>
      <c r="B2083" s="120"/>
      <c r="C2083" s="120"/>
      <c r="D2083" s="120"/>
      <c r="E2083" s="120"/>
      <c r="F2083" s="120"/>
      <c r="G2083" s="120"/>
      <c r="H2083" s="120"/>
      <c r="I2083" s="120"/>
      <c r="J2083" s="120"/>
      <c r="K2083" s="120"/>
      <c r="L2083" s="120"/>
      <c r="M2083" s="120"/>
      <c r="N2083" s="120"/>
      <c r="O2083" s="120"/>
      <c r="P2083" s="120"/>
      <c r="Q2083" s="120"/>
      <c r="R2083" s="120"/>
      <c r="S2083" s="120"/>
      <c r="T2083" s="120"/>
      <c r="U2083" s="120"/>
      <c r="V2083" s="120"/>
      <c r="W2083" s="120"/>
      <c r="X2083" s="120"/>
      <c r="Y2083" s="127"/>
      <c r="Z2083" s="127"/>
      <c r="AA2083" s="127"/>
      <c r="AB2083" s="127"/>
      <c r="AC2083" s="127"/>
      <c r="AD2083" s="127"/>
      <c r="AE2083" s="127"/>
      <c r="AF2083" s="127"/>
      <c r="AG2083" s="127"/>
      <c r="AH2083" s="127"/>
      <c r="AI2083" s="127"/>
      <c r="AJ2083" s="127"/>
      <c r="AK2083" s="127"/>
      <c r="AL2083" s="127"/>
      <c r="AM2083" s="127"/>
      <c r="AN2083" s="127"/>
      <c r="AO2083" s="127"/>
      <c r="AP2083" s="127"/>
      <c r="AR2083" s="113"/>
      <c r="AS2083" s="113"/>
      <c r="AT2083" s="113"/>
    </row>
    <row r="2084" spans="1:46" s="114" customFormat="1" x14ac:dyDescent="0.2">
      <c r="A2084" s="113"/>
      <c r="B2084" s="120"/>
      <c r="C2084" s="120"/>
      <c r="D2084" s="120"/>
      <c r="E2084" s="120"/>
      <c r="F2084" s="120"/>
      <c r="G2084" s="120"/>
      <c r="H2084" s="120"/>
      <c r="I2084" s="120"/>
      <c r="J2084" s="120"/>
      <c r="K2084" s="120"/>
      <c r="L2084" s="120"/>
      <c r="M2084" s="120"/>
      <c r="N2084" s="120"/>
      <c r="O2084" s="120"/>
      <c r="P2084" s="120"/>
      <c r="Q2084" s="120"/>
      <c r="R2084" s="120"/>
      <c r="S2084" s="120"/>
      <c r="T2084" s="120"/>
      <c r="U2084" s="120"/>
      <c r="V2084" s="120"/>
      <c r="W2084" s="120"/>
      <c r="X2084" s="120"/>
      <c r="Y2084" s="127"/>
      <c r="Z2084" s="127"/>
      <c r="AA2084" s="127"/>
      <c r="AB2084" s="127"/>
      <c r="AC2084" s="127"/>
      <c r="AD2084" s="127"/>
      <c r="AE2084" s="127"/>
      <c r="AF2084" s="127"/>
      <c r="AG2084" s="127"/>
      <c r="AH2084" s="127"/>
      <c r="AI2084" s="127"/>
      <c r="AJ2084" s="127"/>
      <c r="AK2084" s="127"/>
      <c r="AL2084" s="127"/>
      <c r="AM2084" s="127"/>
      <c r="AN2084" s="127"/>
      <c r="AO2084" s="127"/>
      <c r="AP2084" s="127"/>
      <c r="AR2084" s="113"/>
      <c r="AS2084" s="113"/>
      <c r="AT2084" s="113"/>
    </row>
    <row r="2085" spans="1:46" s="114" customFormat="1" x14ac:dyDescent="0.2">
      <c r="A2085" s="113"/>
      <c r="B2085" s="120"/>
      <c r="C2085" s="120"/>
      <c r="D2085" s="120"/>
      <c r="E2085" s="120"/>
      <c r="F2085" s="120"/>
      <c r="G2085" s="120"/>
      <c r="H2085" s="120"/>
      <c r="I2085" s="120"/>
      <c r="J2085" s="120"/>
      <c r="K2085" s="120"/>
      <c r="L2085" s="120"/>
      <c r="M2085" s="120"/>
      <c r="N2085" s="120"/>
      <c r="O2085" s="120"/>
      <c r="P2085" s="120"/>
      <c r="Q2085" s="120"/>
      <c r="R2085" s="120"/>
      <c r="S2085" s="120"/>
      <c r="T2085" s="120"/>
      <c r="U2085" s="120"/>
      <c r="V2085" s="120"/>
      <c r="W2085" s="120"/>
      <c r="X2085" s="120"/>
      <c r="Y2085" s="127"/>
      <c r="Z2085" s="127"/>
      <c r="AA2085" s="127"/>
      <c r="AB2085" s="127"/>
      <c r="AC2085" s="127"/>
      <c r="AD2085" s="127"/>
      <c r="AE2085" s="127"/>
      <c r="AF2085" s="127"/>
      <c r="AG2085" s="127"/>
      <c r="AH2085" s="127"/>
      <c r="AI2085" s="127"/>
      <c r="AJ2085" s="127"/>
      <c r="AK2085" s="127"/>
      <c r="AL2085" s="127"/>
      <c r="AM2085" s="127"/>
      <c r="AN2085" s="127"/>
      <c r="AO2085" s="127"/>
      <c r="AP2085" s="127"/>
      <c r="AR2085" s="113"/>
      <c r="AS2085" s="113"/>
      <c r="AT2085" s="113"/>
    </row>
    <row r="2086" spans="1:46" s="114" customFormat="1" x14ac:dyDescent="0.2">
      <c r="A2086" s="113"/>
      <c r="B2086" s="120"/>
      <c r="C2086" s="120"/>
      <c r="D2086" s="120"/>
      <c r="E2086" s="120"/>
      <c r="F2086" s="120"/>
      <c r="G2086" s="120"/>
      <c r="H2086" s="120"/>
      <c r="I2086" s="120"/>
      <c r="J2086" s="120"/>
      <c r="K2086" s="120"/>
      <c r="L2086" s="120"/>
      <c r="M2086" s="120"/>
      <c r="N2086" s="120"/>
      <c r="O2086" s="120"/>
      <c r="P2086" s="120"/>
      <c r="Q2086" s="120"/>
      <c r="R2086" s="120"/>
      <c r="S2086" s="120"/>
      <c r="T2086" s="120"/>
      <c r="U2086" s="120"/>
      <c r="V2086" s="120"/>
      <c r="W2086" s="120"/>
      <c r="X2086" s="120"/>
      <c r="Y2086" s="127"/>
      <c r="Z2086" s="127"/>
      <c r="AA2086" s="127"/>
      <c r="AB2086" s="127"/>
      <c r="AC2086" s="127"/>
      <c r="AD2086" s="127"/>
      <c r="AE2086" s="127"/>
      <c r="AF2086" s="127"/>
      <c r="AG2086" s="127"/>
      <c r="AH2086" s="127"/>
      <c r="AI2086" s="127"/>
      <c r="AJ2086" s="127"/>
      <c r="AK2086" s="127"/>
      <c r="AL2086" s="127"/>
      <c r="AM2086" s="127"/>
      <c r="AN2086" s="127"/>
      <c r="AO2086" s="127"/>
      <c r="AP2086" s="127"/>
      <c r="AR2086" s="113"/>
      <c r="AS2086" s="113"/>
      <c r="AT2086" s="113"/>
    </row>
    <row r="2087" spans="1:46" s="114" customFormat="1" x14ac:dyDescent="0.2">
      <c r="A2087" s="113"/>
      <c r="B2087" s="120"/>
      <c r="C2087" s="120"/>
      <c r="D2087" s="120"/>
      <c r="E2087" s="120"/>
      <c r="F2087" s="120"/>
      <c r="G2087" s="120"/>
      <c r="H2087" s="120"/>
      <c r="I2087" s="120"/>
      <c r="J2087" s="120"/>
      <c r="K2087" s="120"/>
      <c r="L2087" s="120"/>
      <c r="M2087" s="120"/>
      <c r="N2087" s="120"/>
      <c r="O2087" s="120"/>
      <c r="P2087" s="120"/>
      <c r="Q2087" s="120"/>
      <c r="R2087" s="120"/>
      <c r="S2087" s="120"/>
      <c r="T2087" s="120"/>
      <c r="U2087" s="120"/>
      <c r="V2087" s="120"/>
      <c r="W2087" s="120"/>
      <c r="X2087" s="120"/>
      <c r="Y2087" s="127"/>
      <c r="Z2087" s="127"/>
      <c r="AA2087" s="127"/>
      <c r="AB2087" s="127"/>
      <c r="AC2087" s="127"/>
      <c r="AD2087" s="127"/>
      <c r="AE2087" s="127"/>
      <c r="AF2087" s="127"/>
      <c r="AG2087" s="127"/>
      <c r="AH2087" s="127"/>
      <c r="AI2087" s="127"/>
      <c r="AJ2087" s="127"/>
      <c r="AK2087" s="127"/>
      <c r="AL2087" s="127"/>
      <c r="AM2087" s="127"/>
      <c r="AN2087" s="127"/>
      <c r="AO2087" s="127"/>
      <c r="AP2087" s="127"/>
      <c r="AR2087" s="113"/>
      <c r="AS2087" s="113"/>
      <c r="AT2087" s="113"/>
    </row>
    <row r="2088" spans="1:46" s="114" customFormat="1" x14ac:dyDescent="0.2">
      <c r="A2088" s="113"/>
      <c r="B2088" s="120"/>
      <c r="C2088" s="120"/>
      <c r="D2088" s="120"/>
      <c r="E2088" s="120"/>
      <c r="F2088" s="120"/>
      <c r="G2088" s="120"/>
      <c r="H2088" s="120"/>
      <c r="I2088" s="120"/>
      <c r="J2088" s="120"/>
      <c r="K2088" s="120"/>
      <c r="L2088" s="120"/>
      <c r="M2088" s="120"/>
      <c r="N2088" s="120"/>
      <c r="O2088" s="120"/>
      <c r="P2088" s="120"/>
      <c r="Q2088" s="120"/>
      <c r="R2088" s="120"/>
      <c r="S2088" s="120"/>
      <c r="T2088" s="120"/>
      <c r="U2088" s="120"/>
      <c r="V2088" s="120"/>
      <c r="W2088" s="120"/>
      <c r="X2088" s="120"/>
      <c r="Y2088" s="127"/>
      <c r="Z2088" s="127"/>
      <c r="AA2088" s="127"/>
      <c r="AB2088" s="127"/>
      <c r="AC2088" s="127"/>
      <c r="AD2088" s="127"/>
      <c r="AE2088" s="127"/>
      <c r="AF2088" s="127"/>
      <c r="AG2088" s="127"/>
      <c r="AH2088" s="127"/>
      <c r="AI2088" s="127"/>
      <c r="AJ2088" s="127"/>
      <c r="AK2088" s="127"/>
      <c r="AL2088" s="127"/>
      <c r="AM2088" s="127"/>
      <c r="AN2088" s="127"/>
      <c r="AO2088" s="127"/>
      <c r="AP2088" s="127"/>
      <c r="AR2088" s="113"/>
      <c r="AS2088" s="113"/>
      <c r="AT2088" s="113"/>
    </row>
    <row r="2089" spans="1:46" s="114" customFormat="1" x14ac:dyDescent="0.2">
      <c r="A2089" s="113"/>
      <c r="B2089" s="120"/>
      <c r="C2089" s="120"/>
      <c r="D2089" s="120"/>
      <c r="E2089" s="120"/>
      <c r="F2089" s="120"/>
      <c r="G2089" s="120"/>
      <c r="H2089" s="120"/>
      <c r="I2089" s="120"/>
      <c r="J2089" s="120"/>
      <c r="K2089" s="120"/>
      <c r="L2089" s="120"/>
      <c r="M2089" s="120"/>
      <c r="N2089" s="120"/>
      <c r="O2089" s="120"/>
      <c r="P2089" s="120"/>
      <c r="Q2089" s="120"/>
      <c r="R2089" s="120"/>
      <c r="S2089" s="120"/>
      <c r="T2089" s="120"/>
      <c r="U2089" s="120"/>
      <c r="V2089" s="120"/>
      <c r="W2089" s="120"/>
      <c r="X2089" s="120"/>
      <c r="Y2089" s="127"/>
      <c r="Z2089" s="127"/>
      <c r="AA2089" s="127"/>
      <c r="AB2089" s="127"/>
      <c r="AC2089" s="127"/>
      <c r="AD2089" s="127"/>
      <c r="AE2089" s="127"/>
      <c r="AF2089" s="127"/>
      <c r="AG2089" s="127"/>
      <c r="AH2089" s="127"/>
      <c r="AI2089" s="127"/>
      <c r="AJ2089" s="127"/>
      <c r="AK2089" s="127"/>
      <c r="AL2089" s="127"/>
      <c r="AM2089" s="127"/>
      <c r="AN2089" s="127"/>
      <c r="AO2089" s="127"/>
      <c r="AP2089" s="127"/>
      <c r="AR2089" s="113"/>
      <c r="AS2089" s="113"/>
      <c r="AT2089" s="113"/>
    </row>
    <row r="2090" spans="1:46" s="114" customFormat="1" x14ac:dyDescent="0.2">
      <c r="A2090" s="113"/>
      <c r="B2090" s="120"/>
      <c r="C2090" s="120"/>
      <c r="D2090" s="120"/>
      <c r="E2090" s="120"/>
      <c r="F2090" s="120"/>
      <c r="G2090" s="120"/>
      <c r="H2090" s="120"/>
      <c r="I2090" s="120"/>
      <c r="J2090" s="120"/>
      <c r="K2090" s="120"/>
      <c r="L2090" s="120"/>
      <c r="M2090" s="120"/>
      <c r="N2090" s="120"/>
      <c r="O2090" s="120"/>
      <c r="P2090" s="120"/>
      <c r="Q2090" s="120"/>
      <c r="R2090" s="120"/>
      <c r="S2090" s="120"/>
      <c r="T2090" s="120"/>
      <c r="U2090" s="120"/>
      <c r="V2090" s="120"/>
      <c r="W2090" s="120"/>
      <c r="X2090" s="120"/>
      <c r="Y2090" s="127"/>
      <c r="Z2090" s="127"/>
      <c r="AA2090" s="127"/>
      <c r="AB2090" s="127"/>
      <c r="AC2090" s="127"/>
      <c r="AD2090" s="127"/>
      <c r="AE2090" s="127"/>
      <c r="AF2090" s="127"/>
      <c r="AG2090" s="127"/>
      <c r="AH2090" s="127"/>
      <c r="AI2090" s="127"/>
      <c r="AJ2090" s="127"/>
      <c r="AK2090" s="127"/>
      <c r="AL2090" s="127"/>
      <c r="AM2090" s="127"/>
      <c r="AN2090" s="127"/>
      <c r="AO2090" s="127"/>
      <c r="AP2090" s="127"/>
      <c r="AR2090" s="113"/>
      <c r="AS2090" s="113"/>
      <c r="AT2090" s="113"/>
    </row>
    <row r="2091" spans="1:46" s="114" customFormat="1" x14ac:dyDescent="0.2">
      <c r="A2091" s="113"/>
      <c r="B2091" s="120"/>
      <c r="C2091" s="120"/>
      <c r="D2091" s="120"/>
      <c r="E2091" s="120"/>
      <c r="F2091" s="120"/>
      <c r="G2091" s="120"/>
      <c r="H2091" s="120"/>
      <c r="I2091" s="120"/>
      <c r="J2091" s="120"/>
      <c r="K2091" s="120"/>
      <c r="L2091" s="120"/>
      <c r="M2091" s="120"/>
      <c r="N2091" s="120"/>
      <c r="O2091" s="120"/>
      <c r="P2091" s="120"/>
      <c r="Q2091" s="120"/>
      <c r="R2091" s="120"/>
      <c r="S2091" s="120"/>
      <c r="T2091" s="120"/>
      <c r="U2091" s="120"/>
      <c r="V2091" s="120"/>
      <c r="W2091" s="120"/>
      <c r="X2091" s="120"/>
      <c r="Y2091" s="127"/>
      <c r="Z2091" s="127"/>
      <c r="AA2091" s="127"/>
      <c r="AB2091" s="127"/>
      <c r="AC2091" s="127"/>
      <c r="AD2091" s="127"/>
      <c r="AE2091" s="127"/>
      <c r="AF2091" s="127"/>
      <c r="AG2091" s="127"/>
      <c r="AH2091" s="127"/>
      <c r="AI2091" s="127"/>
      <c r="AJ2091" s="127"/>
      <c r="AK2091" s="127"/>
      <c r="AL2091" s="127"/>
      <c r="AM2091" s="127"/>
      <c r="AN2091" s="127"/>
      <c r="AO2091" s="127"/>
      <c r="AP2091" s="127"/>
      <c r="AR2091" s="113"/>
      <c r="AS2091" s="113"/>
      <c r="AT2091" s="113"/>
    </row>
    <row r="2092" spans="1:46" s="114" customFormat="1" x14ac:dyDescent="0.2">
      <c r="A2092" s="113"/>
      <c r="B2092" s="120"/>
      <c r="C2092" s="120"/>
      <c r="D2092" s="120"/>
      <c r="E2092" s="120"/>
      <c r="F2092" s="120"/>
      <c r="G2092" s="120"/>
      <c r="H2092" s="120"/>
      <c r="I2092" s="120"/>
      <c r="J2092" s="120"/>
      <c r="K2092" s="120"/>
      <c r="L2092" s="120"/>
      <c r="M2092" s="120"/>
      <c r="N2092" s="120"/>
      <c r="O2092" s="120"/>
      <c r="P2092" s="120"/>
      <c r="Q2092" s="120"/>
      <c r="R2092" s="120"/>
      <c r="S2092" s="120"/>
      <c r="T2092" s="120"/>
      <c r="U2092" s="120"/>
      <c r="V2092" s="120"/>
      <c r="W2092" s="120"/>
      <c r="X2092" s="120"/>
      <c r="Y2092" s="127"/>
      <c r="Z2092" s="127"/>
      <c r="AA2092" s="127"/>
      <c r="AB2092" s="127"/>
      <c r="AC2092" s="127"/>
      <c r="AD2092" s="127"/>
      <c r="AE2092" s="127"/>
      <c r="AF2092" s="127"/>
      <c r="AG2092" s="127"/>
      <c r="AH2092" s="127"/>
      <c r="AI2092" s="127"/>
      <c r="AJ2092" s="127"/>
      <c r="AK2092" s="127"/>
      <c r="AL2092" s="127"/>
      <c r="AM2092" s="127"/>
      <c r="AN2092" s="127"/>
      <c r="AO2092" s="127"/>
      <c r="AP2092" s="127"/>
      <c r="AR2092" s="113"/>
      <c r="AS2092" s="113"/>
      <c r="AT2092" s="113"/>
    </row>
    <row r="2093" spans="1:46" s="114" customFormat="1" x14ac:dyDescent="0.2">
      <c r="A2093" s="113"/>
      <c r="B2093" s="120"/>
      <c r="C2093" s="120"/>
      <c r="D2093" s="120"/>
      <c r="E2093" s="120"/>
      <c r="F2093" s="120"/>
      <c r="G2093" s="120"/>
      <c r="H2093" s="120"/>
      <c r="I2093" s="120"/>
      <c r="J2093" s="120"/>
      <c r="K2093" s="120"/>
      <c r="L2093" s="120"/>
      <c r="M2093" s="120"/>
      <c r="N2093" s="120"/>
      <c r="O2093" s="120"/>
      <c r="P2093" s="120"/>
      <c r="Q2093" s="120"/>
      <c r="R2093" s="120"/>
      <c r="S2093" s="120"/>
      <c r="T2093" s="120"/>
      <c r="U2093" s="120"/>
      <c r="V2093" s="120"/>
      <c r="W2093" s="120"/>
      <c r="X2093" s="120"/>
      <c r="Y2093" s="127"/>
      <c r="Z2093" s="127"/>
      <c r="AA2093" s="127"/>
      <c r="AB2093" s="127"/>
      <c r="AC2093" s="127"/>
      <c r="AD2093" s="127"/>
      <c r="AE2093" s="127"/>
      <c r="AF2093" s="127"/>
      <c r="AG2093" s="127"/>
      <c r="AH2093" s="127"/>
      <c r="AI2093" s="127"/>
      <c r="AJ2093" s="127"/>
      <c r="AK2093" s="127"/>
      <c r="AL2093" s="127"/>
      <c r="AM2093" s="127"/>
      <c r="AN2093" s="127"/>
      <c r="AO2093" s="127"/>
      <c r="AP2093" s="127"/>
      <c r="AR2093" s="113"/>
      <c r="AS2093" s="113"/>
      <c r="AT2093" s="113"/>
    </row>
    <row r="2094" spans="1:46" s="114" customFormat="1" x14ac:dyDescent="0.2">
      <c r="A2094" s="113"/>
      <c r="B2094" s="120"/>
      <c r="C2094" s="120"/>
      <c r="D2094" s="120"/>
      <c r="E2094" s="120"/>
      <c r="F2094" s="120"/>
      <c r="G2094" s="120"/>
      <c r="H2094" s="120"/>
      <c r="I2094" s="120"/>
      <c r="J2094" s="120"/>
      <c r="K2094" s="120"/>
      <c r="L2094" s="120"/>
      <c r="M2094" s="120"/>
      <c r="N2094" s="120"/>
      <c r="O2094" s="120"/>
      <c r="P2094" s="120"/>
      <c r="Q2094" s="120"/>
      <c r="R2094" s="120"/>
      <c r="S2094" s="120"/>
      <c r="T2094" s="120"/>
      <c r="U2094" s="120"/>
      <c r="V2094" s="120"/>
      <c r="W2094" s="120"/>
      <c r="X2094" s="120"/>
      <c r="Y2094" s="127"/>
      <c r="Z2094" s="127"/>
      <c r="AA2094" s="127"/>
      <c r="AB2094" s="127"/>
      <c r="AC2094" s="127"/>
      <c r="AD2094" s="127"/>
      <c r="AE2094" s="127"/>
      <c r="AF2094" s="127"/>
      <c r="AG2094" s="127"/>
      <c r="AH2094" s="127"/>
      <c r="AI2094" s="127"/>
      <c r="AJ2094" s="127"/>
      <c r="AK2094" s="127"/>
      <c r="AL2094" s="127"/>
      <c r="AM2094" s="127"/>
      <c r="AN2094" s="127"/>
      <c r="AO2094" s="127"/>
      <c r="AP2094" s="127"/>
      <c r="AR2094" s="113"/>
      <c r="AS2094" s="113"/>
      <c r="AT2094" s="113"/>
    </row>
    <row r="2095" spans="1:46" s="114" customFormat="1" x14ac:dyDescent="0.2">
      <c r="A2095" s="113"/>
      <c r="B2095" s="120"/>
      <c r="C2095" s="120"/>
      <c r="D2095" s="120"/>
      <c r="E2095" s="120"/>
      <c r="F2095" s="120"/>
      <c r="G2095" s="120"/>
      <c r="H2095" s="120"/>
      <c r="I2095" s="120"/>
      <c r="J2095" s="120"/>
      <c r="K2095" s="120"/>
      <c r="L2095" s="120"/>
      <c r="M2095" s="120"/>
      <c r="N2095" s="120"/>
      <c r="O2095" s="120"/>
      <c r="P2095" s="120"/>
      <c r="Q2095" s="120"/>
      <c r="R2095" s="120"/>
      <c r="S2095" s="120"/>
      <c r="T2095" s="120"/>
      <c r="U2095" s="120"/>
      <c r="V2095" s="120"/>
      <c r="W2095" s="120"/>
      <c r="X2095" s="120"/>
      <c r="Y2095" s="127"/>
      <c r="Z2095" s="127"/>
      <c r="AA2095" s="127"/>
      <c r="AB2095" s="127"/>
      <c r="AC2095" s="127"/>
      <c r="AD2095" s="127"/>
      <c r="AE2095" s="127"/>
      <c r="AF2095" s="127"/>
      <c r="AG2095" s="127"/>
      <c r="AH2095" s="127"/>
      <c r="AI2095" s="127"/>
      <c r="AJ2095" s="127"/>
      <c r="AK2095" s="127"/>
      <c r="AL2095" s="127"/>
      <c r="AM2095" s="127"/>
      <c r="AN2095" s="127"/>
      <c r="AO2095" s="127"/>
      <c r="AP2095" s="127"/>
      <c r="AR2095" s="113"/>
      <c r="AS2095" s="113"/>
      <c r="AT2095" s="113"/>
    </row>
    <row r="2096" spans="1:46" s="114" customFormat="1" x14ac:dyDescent="0.2">
      <c r="A2096" s="113"/>
      <c r="B2096" s="120"/>
      <c r="C2096" s="120"/>
      <c r="D2096" s="120"/>
      <c r="E2096" s="120"/>
      <c r="F2096" s="120"/>
      <c r="G2096" s="120"/>
      <c r="H2096" s="120"/>
      <c r="I2096" s="120"/>
      <c r="J2096" s="120"/>
      <c r="K2096" s="120"/>
      <c r="L2096" s="120"/>
      <c r="M2096" s="120"/>
      <c r="N2096" s="120"/>
      <c r="O2096" s="120"/>
      <c r="P2096" s="120"/>
      <c r="Q2096" s="120"/>
      <c r="R2096" s="120"/>
      <c r="S2096" s="120"/>
      <c r="T2096" s="120"/>
      <c r="U2096" s="120"/>
      <c r="V2096" s="120"/>
      <c r="W2096" s="120"/>
      <c r="X2096" s="120"/>
      <c r="Y2096" s="127"/>
      <c r="Z2096" s="127"/>
      <c r="AA2096" s="127"/>
      <c r="AB2096" s="127"/>
      <c r="AC2096" s="127"/>
      <c r="AD2096" s="127"/>
      <c r="AE2096" s="127"/>
      <c r="AF2096" s="127"/>
      <c r="AG2096" s="127"/>
      <c r="AH2096" s="127"/>
      <c r="AI2096" s="127"/>
      <c r="AJ2096" s="127"/>
      <c r="AK2096" s="127"/>
      <c r="AL2096" s="127"/>
      <c r="AM2096" s="127"/>
      <c r="AN2096" s="127"/>
      <c r="AO2096" s="127"/>
      <c r="AP2096" s="127"/>
      <c r="AR2096" s="113"/>
      <c r="AS2096" s="113"/>
      <c r="AT2096" s="113"/>
    </row>
    <row r="2097" spans="1:46" s="114" customFormat="1" x14ac:dyDescent="0.2">
      <c r="A2097" s="113"/>
      <c r="B2097" s="120"/>
      <c r="C2097" s="120"/>
      <c r="D2097" s="120"/>
      <c r="E2097" s="120"/>
      <c r="F2097" s="120"/>
      <c r="G2097" s="120"/>
      <c r="H2097" s="120"/>
      <c r="I2097" s="120"/>
      <c r="J2097" s="120"/>
      <c r="K2097" s="120"/>
      <c r="L2097" s="120"/>
      <c r="M2097" s="120"/>
      <c r="N2097" s="120"/>
      <c r="O2097" s="120"/>
      <c r="P2097" s="120"/>
      <c r="Q2097" s="120"/>
      <c r="R2097" s="120"/>
      <c r="S2097" s="120"/>
      <c r="T2097" s="120"/>
      <c r="U2097" s="120"/>
      <c r="V2097" s="120"/>
      <c r="W2097" s="120"/>
      <c r="X2097" s="120"/>
      <c r="Y2097" s="127"/>
      <c r="Z2097" s="127"/>
      <c r="AA2097" s="127"/>
      <c r="AB2097" s="127"/>
      <c r="AC2097" s="127"/>
      <c r="AD2097" s="127"/>
      <c r="AE2097" s="127"/>
      <c r="AF2097" s="127"/>
      <c r="AG2097" s="127"/>
      <c r="AH2097" s="127"/>
      <c r="AI2097" s="127"/>
      <c r="AJ2097" s="127"/>
      <c r="AK2097" s="127"/>
      <c r="AL2097" s="127"/>
      <c r="AM2097" s="127"/>
      <c r="AN2097" s="127"/>
      <c r="AO2097" s="127"/>
      <c r="AP2097" s="127"/>
      <c r="AR2097" s="113"/>
      <c r="AS2097" s="113"/>
      <c r="AT2097" s="113"/>
    </row>
    <row r="2098" spans="1:46" s="114" customFormat="1" x14ac:dyDescent="0.2">
      <c r="A2098" s="113"/>
      <c r="B2098" s="120"/>
      <c r="C2098" s="120"/>
      <c r="D2098" s="120"/>
      <c r="E2098" s="120"/>
      <c r="F2098" s="120"/>
      <c r="G2098" s="120"/>
      <c r="H2098" s="120"/>
      <c r="I2098" s="120"/>
      <c r="J2098" s="120"/>
      <c r="K2098" s="120"/>
      <c r="L2098" s="120"/>
      <c r="M2098" s="120"/>
      <c r="N2098" s="120"/>
      <c r="O2098" s="120"/>
      <c r="P2098" s="120"/>
      <c r="Q2098" s="120"/>
      <c r="R2098" s="120"/>
      <c r="S2098" s="120"/>
      <c r="T2098" s="120"/>
      <c r="U2098" s="120"/>
      <c r="V2098" s="120"/>
      <c r="W2098" s="120"/>
      <c r="X2098" s="120"/>
      <c r="Y2098" s="127"/>
      <c r="Z2098" s="127"/>
      <c r="AA2098" s="127"/>
      <c r="AB2098" s="127"/>
      <c r="AC2098" s="127"/>
      <c r="AD2098" s="127"/>
      <c r="AE2098" s="127"/>
      <c r="AF2098" s="127"/>
      <c r="AG2098" s="127"/>
      <c r="AH2098" s="127"/>
      <c r="AI2098" s="127"/>
      <c r="AJ2098" s="127"/>
      <c r="AK2098" s="127"/>
      <c r="AL2098" s="127"/>
      <c r="AM2098" s="127"/>
      <c r="AN2098" s="127"/>
      <c r="AO2098" s="127"/>
      <c r="AP2098" s="127"/>
      <c r="AR2098" s="113"/>
      <c r="AS2098" s="113"/>
      <c r="AT2098" s="113"/>
    </row>
    <row r="2099" spans="1:46" s="114" customFormat="1" x14ac:dyDescent="0.2">
      <c r="A2099" s="113"/>
      <c r="B2099" s="120"/>
      <c r="C2099" s="120"/>
      <c r="D2099" s="120"/>
      <c r="E2099" s="120"/>
      <c r="F2099" s="120"/>
      <c r="G2099" s="120"/>
      <c r="H2099" s="120"/>
      <c r="I2099" s="120"/>
      <c r="J2099" s="120"/>
      <c r="K2099" s="120"/>
      <c r="L2099" s="120"/>
      <c r="M2099" s="120"/>
      <c r="N2099" s="120"/>
      <c r="O2099" s="120"/>
      <c r="P2099" s="120"/>
      <c r="Q2099" s="120"/>
      <c r="R2099" s="120"/>
      <c r="S2099" s="120"/>
      <c r="T2099" s="120"/>
      <c r="U2099" s="120"/>
      <c r="V2099" s="120"/>
      <c r="W2099" s="120"/>
      <c r="X2099" s="120"/>
      <c r="Y2099" s="127"/>
      <c r="Z2099" s="127"/>
      <c r="AA2099" s="127"/>
      <c r="AB2099" s="127"/>
      <c r="AC2099" s="127"/>
      <c r="AD2099" s="127"/>
      <c r="AE2099" s="127"/>
      <c r="AF2099" s="127"/>
      <c r="AG2099" s="127"/>
      <c r="AH2099" s="127"/>
      <c r="AI2099" s="127"/>
      <c r="AJ2099" s="127"/>
      <c r="AK2099" s="127"/>
      <c r="AL2099" s="127"/>
      <c r="AM2099" s="127"/>
      <c r="AN2099" s="127"/>
      <c r="AO2099" s="127"/>
      <c r="AP2099" s="127"/>
      <c r="AR2099" s="113"/>
      <c r="AS2099" s="113"/>
      <c r="AT2099" s="113"/>
    </row>
    <row r="2100" spans="1:46" s="114" customFormat="1" x14ac:dyDescent="0.2">
      <c r="A2100" s="113"/>
      <c r="B2100" s="120"/>
      <c r="C2100" s="120"/>
      <c r="D2100" s="120"/>
      <c r="E2100" s="120"/>
      <c r="F2100" s="120"/>
      <c r="G2100" s="120"/>
      <c r="H2100" s="120"/>
      <c r="I2100" s="120"/>
      <c r="J2100" s="120"/>
      <c r="K2100" s="120"/>
      <c r="L2100" s="120"/>
      <c r="M2100" s="120"/>
      <c r="N2100" s="120"/>
      <c r="O2100" s="120"/>
      <c r="P2100" s="120"/>
      <c r="Q2100" s="120"/>
      <c r="R2100" s="120"/>
      <c r="S2100" s="120"/>
      <c r="T2100" s="120"/>
      <c r="U2100" s="120"/>
      <c r="V2100" s="120"/>
      <c r="W2100" s="120"/>
      <c r="X2100" s="120"/>
      <c r="Y2100" s="127"/>
      <c r="Z2100" s="127"/>
      <c r="AA2100" s="127"/>
      <c r="AB2100" s="127"/>
      <c r="AC2100" s="127"/>
      <c r="AD2100" s="127"/>
      <c r="AE2100" s="127"/>
      <c r="AF2100" s="127"/>
      <c r="AG2100" s="127"/>
      <c r="AH2100" s="127"/>
      <c r="AI2100" s="127"/>
      <c r="AJ2100" s="127"/>
      <c r="AK2100" s="127"/>
      <c r="AL2100" s="127"/>
      <c r="AM2100" s="127"/>
      <c r="AN2100" s="127"/>
      <c r="AO2100" s="127"/>
      <c r="AP2100" s="127"/>
      <c r="AR2100" s="113"/>
      <c r="AS2100" s="113"/>
      <c r="AT2100" s="113"/>
    </row>
    <row r="2101" spans="1:46" s="114" customFormat="1" x14ac:dyDescent="0.2">
      <c r="A2101" s="113"/>
      <c r="B2101" s="120"/>
      <c r="C2101" s="120"/>
      <c r="D2101" s="120"/>
      <c r="E2101" s="120"/>
      <c r="F2101" s="120"/>
      <c r="G2101" s="120"/>
      <c r="H2101" s="120"/>
      <c r="I2101" s="120"/>
      <c r="J2101" s="120"/>
      <c r="K2101" s="120"/>
      <c r="L2101" s="120"/>
      <c r="M2101" s="120"/>
      <c r="N2101" s="120"/>
      <c r="O2101" s="120"/>
      <c r="P2101" s="120"/>
      <c r="Q2101" s="120"/>
      <c r="R2101" s="120"/>
      <c r="S2101" s="120"/>
      <c r="T2101" s="120"/>
      <c r="U2101" s="120"/>
      <c r="V2101" s="120"/>
      <c r="W2101" s="120"/>
      <c r="X2101" s="120"/>
      <c r="Y2101" s="127"/>
      <c r="Z2101" s="127"/>
      <c r="AA2101" s="127"/>
      <c r="AB2101" s="127"/>
      <c r="AC2101" s="127"/>
      <c r="AD2101" s="127"/>
      <c r="AE2101" s="127"/>
      <c r="AF2101" s="127"/>
      <c r="AG2101" s="127"/>
      <c r="AH2101" s="127"/>
      <c r="AI2101" s="127"/>
      <c r="AJ2101" s="127"/>
      <c r="AK2101" s="127"/>
      <c r="AL2101" s="127"/>
      <c r="AM2101" s="127"/>
      <c r="AN2101" s="127"/>
      <c r="AO2101" s="127"/>
      <c r="AP2101" s="127"/>
      <c r="AR2101" s="113"/>
      <c r="AS2101" s="113"/>
      <c r="AT2101" s="113"/>
    </row>
    <row r="2102" spans="1:46" s="114" customFormat="1" x14ac:dyDescent="0.2">
      <c r="A2102" s="113"/>
      <c r="B2102" s="120"/>
      <c r="C2102" s="120"/>
      <c r="D2102" s="120"/>
      <c r="E2102" s="120"/>
      <c r="F2102" s="120"/>
      <c r="G2102" s="120"/>
      <c r="H2102" s="120"/>
      <c r="I2102" s="120"/>
      <c r="J2102" s="120"/>
      <c r="K2102" s="120"/>
      <c r="L2102" s="120"/>
      <c r="M2102" s="120"/>
      <c r="N2102" s="120"/>
      <c r="O2102" s="120"/>
      <c r="P2102" s="120"/>
      <c r="Q2102" s="120"/>
      <c r="R2102" s="120"/>
      <c r="S2102" s="120"/>
      <c r="T2102" s="120"/>
      <c r="U2102" s="120"/>
      <c r="V2102" s="120"/>
      <c r="W2102" s="120"/>
      <c r="X2102" s="120"/>
      <c r="Y2102" s="127"/>
      <c r="Z2102" s="127"/>
      <c r="AA2102" s="127"/>
      <c r="AB2102" s="127"/>
      <c r="AC2102" s="127"/>
      <c r="AD2102" s="127"/>
      <c r="AE2102" s="127"/>
      <c r="AF2102" s="127"/>
      <c r="AG2102" s="127"/>
      <c r="AH2102" s="127"/>
      <c r="AI2102" s="127"/>
      <c r="AJ2102" s="127"/>
      <c r="AK2102" s="127"/>
      <c r="AL2102" s="127"/>
      <c r="AM2102" s="127"/>
      <c r="AN2102" s="127"/>
      <c r="AO2102" s="127"/>
      <c r="AP2102" s="127"/>
      <c r="AR2102" s="113"/>
      <c r="AS2102" s="113"/>
      <c r="AT2102" s="113"/>
    </row>
    <row r="2103" spans="1:46" s="114" customFormat="1" x14ac:dyDescent="0.2">
      <c r="A2103" s="113"/>
      <c r="B2103" s="120"/>
      <c r="C2103" s="120"/>
      <c r="D2103" s="120"/>
      <c r="E2103" s="120"/>
      <c r="F2103" s="120"/>
      <c r="G2103" s="120"/>
      <c r="H2103" s="120"/>
      <c r="I2103" s="120"/>
      <c r="J2103" s="120"/>
      <c r="K2103" s="120"/>
      <c r="L2103" s="120"/>
      <c r="M2103" s="120"/>
      <c r="N2103" s="120"/>
      <c r="O2103" s="120"/>
      <c r="P2103" s="120"/>
      <c r="Q2103" s="120"/>
      <c r="R2103" s="120"/>
      <c r="S2103" s="120"/>
      <c r="T2103" s="120"/>
      <c r="U2103" s="120"/>
      <c r="V2103" s="120"/>
      <c r="W2103" s="120"/>
      <c r="X2103" s="120"/>
      <c r="Y2103" s="127"/>
      <c r="Z2103" s="127"/>
      <c r="AA2103" s="127"/>
      <c r="AB2103" s="127"/>
      <c r="AC2103" s="127"/>
      <c r="AD2103" s="127"/>
      <c r="AE2103" s="127"/>
      <c r="AF2103" s="127"/>
      <c r="AG2103" s="127"/>
      <c r="AH2103" s="127"/>
      <c r="AI2103" s="127"/>
      <c r="AJ2103" s="127"/>
      <c r="AK2103" s="127"/>
      <c r="AL2103" s="127"/>
      <c r="AM2103" s="127"/>
      <c r="AN2103" s="127"/>
      <c r="AO2103" s="127"/>
      <c r="AP2103" s="127"/>
      <c r="AR2103" s="113"/>
      <c r="AS2103" s="113"/>
      <c r="AT2103" s="113"/>
    </row>
    <row r="2104" spans="1:46" s="114" customFormat="1" x14ac:dyDescent="0.2">
      <c r="A2104" s="113"/>
      <c r="B2104" s="120"/>
      <c r="C2104" s="120"/>
      <c r="D2104" s="120"/>
      <c r="E2104" s="120"/>
      <c r="F2104" s="120"/>
      <c r="G2104" s="120"/>
      <c r="H2104" s="120"/>
      <c r="I2104" s="120"/>
      <c r="J2104" s="120"/>
      <c r="K2104" s="120"/>
      <c r="L2104" s="120"/>
      <c r="M2104" s="120"/>
      <c r="N2104" s="120"/>
      <c r="O2104" s="120"/>
      <c r="P2104" s="120"/>
      <c r="Q2104" s="120"/>
      <c r="R2104" s="120"/>
      <c r="S2104" s="120"/>
      <c r="T2104" s="120"/>
      <c r="U2104" s="120"/>
      <c r="V2104" s="120"/>
      <c r="W2104" s="120"/>
      <c r="X2104" s="120"/>
      <c r="Y2104" s="127"/>
      <c r="Z2104" s="127"/>
      <c r="AA2104" s="127"/>
      <c r="AB2104" s="127"/>
      <c r="AC2104" s="127"/>
      <c r="AD2104" s="127"/>
      <c r="AE2104" s="127"/>
      <c r="AF2104" s="127"/>
      <c r="AG2104" s="127"/>
      <c r="AH2104" s="127"/>
      <c r="AI2104" s="127"/>
      <c r="AJ2104" s="127"/>
      <c r="AK2104" s="127"/>
      <c r="AL2104" s="127"/>
      <c r="AM2104" s="127"/>
      <c r="AN2104" s="127"/>
      <c r="AO2104" s="127"/>
      <c r="AP2104" s="127"/>
      <c r="AR2104" s="113"/>
      <c r="AS2104" s="113"/>
      <c r="AT2104" s="113"/>
    </row>
    <row r="2105" spans="1:46" s="114" customFormat="1" x14ac:dyDescent="0.2">
      <c r="A2105" s="113"/>
      <c r="B2105" s="120"/>
      <c r="C2105" s="120"/>
      <c r="D2105" s="120"/>
      <c r="E2105" s="120"/>
      <c r="F2105" s="120"/>
      <c r="G2105" s="120"/>
      <c r="H2105" s="120"/>
      <c r="I2105" s="120"/>
      <c r="J2105" s="120"/>
      <c r="K2105" s="120"/>
      <c r="L2105" s="120"/>
      <c r="M2105" s="120"/>
      <c r="N2105" s="120"/>
      <c r="O2105" s="120"/>
      <c r="P2105" s="120"/>
      <c r="Q2105" s="120"/>
      <c r="R2105" s="120"/>
      <c r="S2105" s="120"/>
      <c r="T2105" s="120"/>
      <c r="U2105" s="120"/>
      <c r="V2105" s="120"/>
      <c r="W2105" s="120"/>
      <c r="X2105" s="120"/>
      <c r="Y2105" s="127"/>
      <c r="Z2105" s="127"/>
      <c r="AA2105" s="127"/>
      <c r="AB2105" s="127"/>
      <c r="AC2105" s="127"/>
      <c r="AD2105" s="127"/>
      <c r="AE2105" s="127"/>
      <c r="AF2105" s="127"/>
      <c r="AG2105" s="127"/>
      <c r="AH2105" s="127"/>
      <c r="AI2105" s="127"/>
      <c r="AJ2105" s="127"/>
      <c r="AK2105" s="127"/>
      <c r="AL2105" s="127"/>
      <c r="AM2105" s="127"/>
      <c r="AN2105" s="127"/>
      <c r="AO2105" s="127"/>
      <c r="AP2105" s="127"/>
      <c r="AR2105" s="113"/>
      <c r="AS2105" s="113"/>
      <c r="AT2105" s="113"/>
    </row>
    <row r="2106" spans="1:46" s="114" customFormat="1" x14ac:dyDescent="0.2">
      <c r="A2106" s="113"/>
      <c r="B2106" s="120"/>
      <c r="C2106" s="120"/>
      <c r="D2106" s="120"/>
      <c r="E2106" s="120"/>
      <c r="F2106" s="120"/>
      <c r="G2106" s="120"/>
      <c r="H2106" s="120"/>
      <c r="I2106" s="120"/>
      <c r="J2106" s="120"/>
      <c r="K2106" s="120"/>
      <c r="L2106" s="120"/>
      <c r="M2106" s="120"/>
      <c r="N2106" s="120"/>
      <c r="O2106" s="120"/>
      <c r="P2106" s="120"/>
      <c r="Q2106" s="120"/>
      <c r="R2106" s="120"/>
      <c r="S2106" s="120"/>
      <c r="T2106" s="120"/>
      <c r="U2106" s="120"/>
      <c r="V2106" s="120"/>
      <c r="W2106" s="120"/>
      <c r="X2106" s="120"/>
      <c r="Y2106" s="127"/>
      <c r="Z2106" s="127"/>
      <c r="AA2106" s="127"/>
      <c r="AB2106" s="127"/>
      <c r="AC2106" s="127"/>
      <c r="AD2106" s="127"/>
      <c r="AE2106" s="127"/>
      <c r="AF2106" s="127"/>
      <c r="AG2106" s="127"/>
      <c r="AH2106" s="127"/>
      <c r="AI2106" s="127"/>
      <c r="AJ2106" s="127"/>
      <c r="AK2106" s="127"/>
      <c r="AL2106" s="127"/>
      <c r="AM2106" s="127"/>
      <c r="AN2106" s="127"/>
      <c r="AO2106" s="127"/>
      <c r="AP2106" s="127"/>
      <c r="AR2106" s="113"/>
      <c r="AS2106" s="113"/>
      <c r="AT2106" s="113"/>
    </row>
    <row r="2107" spans="1:46" s="114" customFormat="1" x14ac:dyDescent="0.2">
      <c r="A2107" s="113"/>
      <c r="B2107" s="120"/>
      <c r="C2107" s="120"/>
      <c r="D2107" s="120"/>
      <c r="E2107" s="120"/>
      <c r="F2107" s="120"/>
      <c r="G2107" s="120"/>
      <c r="H2107" s="120"/>
      <c r="I2107" s="120"/>
      <c r="J2107" s="120"/>
      <c r="K2107" s="120"/>
      <c r="L2107" s="120"/>
      <c r="M2107" s="120"/>
      <c r="N2107" s="120"/>
      <c r="O2107" s="120"/>
      <c r="P2107" s="120"/>
      <c r="Q2107" s="120"/>
      <c r="R2107" s="120"/>
      <c r="S2107" s="120"/>
      <c r="T2107" s="120"/>
      <c r="U2107" s="120"/>
      <c r="V2107" s="120"/>
      <c r="W2107" s="120"/>
      <c r="X2107" s="120"/>
      <c r="Y2107" s="127"/>
      <c r="Z2107" s="127"/>
      <c r="AA2107" s="127"/>
      <c r="AB2107" s="127"/>
      <c r="AC2107" s="127"/>
      <c r="AD2107" s="127"/>
      <c r="AE2107" s="127"/>
      <c r="AF2107" s="127"/>
      <c r="AG2107" s="127"/>
      <c r="AH2107" s="127"/>
      <c r="AI2107" s="127"/>
      <c r="AJ2107" s="127"/>
      <c r="AK2107" s="127"/>
      <c r="AL2107" s="127"/>
      <c r="AM2107" s="127"/>
      <c r="AN2107" s="127"/>
      <c r="AO2107" s="127"/>
      <c r="AP2107" s="127"/>
      <c r="AR2107" s="113"/>
      <c r="AS2107" s="113"/>
      <c r="AT2107" s="113"/>
    </row>
    <row r="2108" spans="1:46" s="114" customFormat="1" x14ac:dyDescent="0.2">
      <c r="A2108" s="113"/>
      <c r="B2108" s="120"/>
      <c r="C2108" s="120"/>
      <c r="D2108" s="120"/>
      <c r="E2108" s="120"/>
      <c r="F2108" s="120"/>
      <c r="G2108" s="120"/>
      <c r="H2108" s="120"/>
      <c r="I2108" s="120"/>
      <c r="J2108" s="120"/>
      <c r="K2108" s="120"/>
      <c r="L2108" s="120"/>
      <c r="M2108" s="120"/>
      <c r="N2108" s="120"/>
      <c r="O2108" s="120"/>
      <c r="P2108" s="120"/>
      <c r="Q2108" s="120"/>
      <c r="R2108" s="120"/>
      <c r="S2108" s="120"/>
      <c r="T2108" s="120"/>
      <c r="U2108" s="120"/>
      <c r="V2108" s="120"/>
      <c r="W2108" s="120"/>
      <c r="X2108" s="120"/>
      <c r="Y2108" s="127"/>
      <c r="Z2108" s="127"/>
      <c r="AA2108" s="127"/>
      <c r="AB2108" s="127"/>
      <c r="AC2108" s="127"/>
      <c r="AD2108" s="127"/>
      <c r="AE2108" s="127"/>
      <c r="AF2108" s="127"/>
      <c r="AG2108" s="127"/>
      <c r="AH2108" s="127"/>
      <c r="AI2108" s="127"/>
      <c r="AJ2108" s="127"/>
      <c r="AK2108" s="127"/>
      <c r="AL2108" s="127"/>
      <c r="AM2108" s="127"/>
      <c r="AN2108" s="127"/>
      <c r="AO2108" s="127"/>
      <c r="AP2108" s="127"/>
      <c r="AR2108" s="113"/>
      <c r="AS2108" s="113"/>
      <c r="AT2108" s="113"/>
    </row>
    <row r="2109" spans="1:46" s="114" customFormat="1" x14ac:dyDescent="0.2">
      <c r="A2109" s="113"/>
      <c r="B2109" s="120"/>
      <c r="C2109" s="120"/>
      <c r="D2109" s="120"/>
      <c r="E2109" s="120"/>
      <c r="F2109" s="120"/>
      <c r="G2109" s="120"/>
      <c r="H2109" s="120"/>
      <c r="I2109" s="120"/>
      <c r="J2109" s="120"/>
      <c r="K2109" s="120"/>
      <c r="L2109" s="120"/>
      <c r="M2109" s="120"/>
      <c r="N2109" s="120"/>
      <c r="O2109" s="120"/>
      <c r="P2109" s="120"/>
      <c r="Q2109" s="120"/>
      <c r="R2109" s="120"/>
      <c r="S2109" s="120"/>
      <c r="T2109" s="120"/>
      <c r="U2109" s="120"/>
      <c r="V2109" s="120"/>
      <c r="W2109" s="120"/>
      <c r="X2109" s="120"/>
      <c r="Y2109" s="127"/>
      <c r="Z2109" s="127"/>
      <c r="AA2109" s="127"/>
      <c r="AB2109" s="127"/>
      <c r="AC2109" s="127"/>
      <c r="AD2109" s="127"/>
      <c r="AE2109" s="127"/>
      <c r="AF2109" s="127"/>
      <c r="AG2109" s="127"/>
      <c r="AH2109" s="127"/>
      <c r="AI2109" s="127"/>
      <c r="AJ2109" s="127"/>
      <c r="AK2109" s="127"/>
      <c r="AL2109" s="127"/>
      <c r="AM2109" s="127"/>
      <c r="AN2109" s="127"/>
      <c r="AO2109" s="127"/>
      <c r="AP2109" s="127"/>
      <c r="AR2109" s="113"/>
      <c r="AS2109" s="113"/>
      <c r="AT2109" s="113"/>
    </row>
    <row r="2110" spans="1:46" s="114" customFormat="1" x14ac:dyDescent="0.2">
      <c r="A2110" s="113"/>
      <c r="B2110" s="120"/>
      <c r="C2110" s="120"/>
      <c r="D2110" s="120"/>
      <c r="E2110" s="120"/>
      <c r="F2110" s="120"/>
      <c r="G2110" s="120"/>
      <c r="H2110" s="120"/>
      <c r="I2110" s="120"/>
      <c r="J2110" s="120"/>
      <c r="K2110" s="120"/>
      <c r="L2110" s="120"/>
      <c r="M2110" s="120"/>
      <c r="N2110" s="120"/>
      <c r="O2110" s="120"/>
      <c r="P2110" s="120"/>
      <c r="Q2110" s="120"/>
      <c r="R2110" s="120"/>
      <c r="S2110" s="120"/>
      <c r="T2110" s="120"/>
      <c r="U2110" s="120"/>
      <c r="V2110" s="120"/>
      <c r="W2110" s="120"/>
      <c r="X2110" s="120"/>
      <c r="Y2110" s="127"/>
      <c r="Z2110" s="127"/>
      <c r="AA2110" s="127"/>
      <c r="AB2110" s="127"/>
      <c r="AC2110" s="127"/>
      <c r="AD2110" s="127"/>
      <c r="AE2110" s="127"/>
      <c r="AF2110" s="127"/>
      <c r="AG2110" s="127"/>
      <c r="AH2110" s="127"/>
      <c r="AI2110" s="127"/>
      <c r="AJ2110" s="127"/>
      <c r="AK2110" s="127"/>
      <c r="AL2110" s="127"/>
      <c r="AM2110" s="127"/>
      <c r="AN2110" s="127"/>
      <c r="AO2110" s="127"/>
      <c r="AP2110" s="127"/>
      <c r="AR2110" s="113"/>
      <c r="AS2110" s="113"/>
      <c r="AT2110" s="113"/>
    </row>
    <row r="2111" spans="1:46" s="114" customFormat="1" x14ac:dyDescent="0.2">
      <c r="A2111" s="113"/>
      <c r="B2111" s="120"/>
      <c r="C2111" s="120"/>
      <c r="D2111" s="120"/>
      <c r="E2111" s="120"/>
      <c r="F2111" s="120"/>
      <c r="G2111" s="120"/>
      <c r="H2111" s="120"/>
      <c r="I2111" s="120"/>
      <c r="J2111" s="120"/>
      <c r="K2111" s="120"/>
      <c r="L2111" s="120"/>
      <c r="M2111" s="120"/>
      <c r="N2111" s="120"/>
      <c r="O2111" s="120"/>
      <c r="P2111" s="120"/>
      <c r="Q2111" s="120"/>
      <c r="R2111" s="120"/>
      <c r="S2111" s="120"/>
      <c r="T2111" s="120"/>
      <c r="U2111" s="120"/>
      <c r="V2111" s="120"/>
      <c r="W2111" s="120"/>
      <c r="X2111" s="120"/>
      <c r="Y2111" s="127"/>
      <c r="Z2111" s="127"/>
      <c r="AA2111" s="127"/>
      <c r="AB2111" s="127"/>
      <c r="AC2111" s="127"/>
      <c r="AD2111" s="127"/>
      <c r="AE2111" s="127"/>
      <c r="AF2111" s="127"/>
      <c r="AG2111" s="127"/>
      <c r="AH2111" s="127"/>
      <c r="AI2111" s="127"/>
      <c r="AJ2111" s="127"/>
      <c r="AK2111" s="127"/>
      <c r="AL2111" s="127"/>
      <c r="AM2111" s="127"/>
      <c r="AN2111" s="127"/>
      <c r="AO2111" s="127"/>
      <c r="AP2111" s="127"/>
      <c r="AR2111" s="113"/>
      <c r="AS2111" s="113"/>
      <c r="AT2111" s="113"/>
    </row>
    <row r="2112" spans="1:46" s="114" customFormat="1" x14ac:dyDescent="0.2">
      <c r="A2112" s="113"/>
      <c r="B2112" s="120"/>
      <c r="C2112" s="120"/>
      <c r="D2112" s="120"/>
      <c r="E2112" s="120"/>
      <c r="F2112" s="120"/>
      <c r="G2112" s="120"/>
      <c r="H2112" s="120"/>
      <c r="I2112" s="120"/>
      <c r="J2112" s="120"/>
      <c r="K2112" s="120"/>
      <c r="L2112" s="120"/>
      <c r="M2112" s="120"/>
      <c r="N2112" s="120"/>
      <c r="O2112" s="120"/>
      <c r="P2112" s="120"/>
      <c r="Q2112" s="120"/>
      <c r="R2112" s="120"/>
      <c r="S2112" s="120"/>
      <c r="T2112" s="120"/>
      <c r="U2112" s="120"/>
      <c r="V2112" s="120"/>
      <c r="W2112" s="120"/>
      <c r="X2112" s="120"/>
      <c r="Y2112" s="127"/>
      <c r="Z2112" s="127"/>
      <c r="AA2112" s="127"/>
      <c r="AB2112" s="127"/>
      <c r="AC2112" s="127"/>
      <c r="AD2112" s="127"/>
      <c r="AE2112" s="127"/>
      <c r="AF2112" s="127"/>
      <c r="AG2112" s="127"/>
      <c r="AH2112" s="127"/>
      <c r="AI2112" s="127"/>
      <c r="AJ2112" s="127"/>
      <c r="AK2112" s="127"/>
      <c r="AL2112" s="127"/>
      <c r="AM2112" s="127"/>
      <c r="AN2112" s="127"/>
      <c r="AO2112" s="127"/>
      <c r="AP2112" s="127"/>
      <c r="AR2112" s="113"/>
      <c r="AS2112" s="113"/>
      <c r="AT2112" s="113"/>
    </row>
    <row r="2113" spans="1:46" s="114" customFormat="1" x14ac:dyDescent="0.2">
      <c r="A2113" s="113"/>
      <c r="B2113" s="120"/>
      <c r="C2113" s="120"/>
      <c r="D2113" s="120"/>
      <c r="E2113" s="120"/>
      <c r="F2113" s="120"/>
      <c r="G2113" s="120"/>
      <c r="H2113" s="120"/>
      <c r="I2113" s="120"/>
      <c r="J2113" s="120"/>
      <c r="K2113" s="120"/>
      <c r="L2113" s="120"/>
      <c r="M2113" s="120"/>
      <c r="N2113" s="120"/>
      <c r="O2113" s="120"/>
      <c r="P2113" s="120"/>
      <c r="Q2113" s="120"/>
      <c r="R2113" s="120"/>
      <c r="S2113" s="120"/>
      <c r="T2113" s="120"/>
      <c r="U2113" s="120"/>
      <c r="V2113" s="120"/>
      <c r="W2113" s="120"/>
      <c r="X2113" s="120"/>
      <c r="Y2113" s="127"/>
      <c r="Z2113" s="127"/>
      <c r="AA2113" s="127"/>
      <c r="AB2113" s="127"/>
      <c r="AC2113" s="127"/>
      <c r="AD2113" s="127"/>
      <c r="AE2113" s="127"/>
      <c r="AF2113" s="127"/>
      <c r="AG2113" s="127"/>
      <c r="AH2113" s="127"/>
      <c r="AI2113" s="127"/>
      <c r="AJ2113" s="127"/>
      <c r="AK2113" s="127"/>
      <c r="AL2113" s="127"/>
      <c r="AM2113" s="127"/>
      <c r="AN2113" s="127"/>
      <c r="AO2113" s="127"/>
      <c r="AP2113" s="127"/>
      <c r="AR2113" s="113"/>
      <c r="AS2113" s="113"/>
      <c r="AT2113" s="113"/>
    </row>
    <row r="2114" spans="1:46" s="114" customFormat="1" x14ac:dyDescent="0.2">
      <c r="A2114" s="113"/>
      <c r="B2114" s="120"/>
      <c r="C2114" s="120"/>
      <c r="D2114" s="120"/>
      <c r="E2114" s="120"/>
      <c r="F2114" s="120"/>
      <c r="G2114" s="120"/>
      <c r="H2114" s="120"/>
      <c r="I2114" s="120"/>
      <c r="J2114" s="120"/>
      <c r="K2114" s="120"/>
      <c r="L2114" s="120"/>
      <c r="M2114" s="120"/>
      <c r="N2114" s="120"/>
      <c r="O2114" s="120"/>
      <c r="P2114" s="120"/>
      <c r="Q2114" s="120"/>
      <c r="R2114" s="120"/>
      <c r="S2114" s="120"/>
      <c r="T2114" s="120"/>
      <c r="U2114" s="120"/>
      <c r="V2114" s="120"/>
      <c r="W2114" s="120"/>
      <c r="X2114" s="120"/>
      <c r="Y2114" s="127"/>
      <c r="Z2114" s="127"/>
      <c r="AA2114" s="127"/>
      <c r="AB2114" s="127"/>
      <c r="AC2114" s="127"/>
      <c r="AD2114" s="127"/>
      <c r="AE2114" s="127"/>
      <c r="AF2114" s="127"/>
      <c r="AG2114" s="127"/>
      <c r="AH2114" s="127"/>
      <c r="AI2114" s="127"/>
      <c r="AJ2114" s="127"/>
      <c r="AK2114" s="127"/>
      <c r="AL2114" s="127"/>
      <c r="AM2114" s="127"/>
      <c r="AN2114" s="127"/>
      <c r="AO2114" s="127"/>
      <c r="AP2114" s="127"/>
      <c r="AR2114" s="113"/>
      <c r="AS2114" s="113"/>
      <c r="AT2114" s="113"/>
    </row>
    <row r="2115" spans="1:46" s="114" customFormat="1" x14ac:dyDescent="0.2">
      <c r="A2115" s="113"/>
      <c r="B2115" s="120"/>
      <c r="C2115" s="120"/>
      <c r="D2115" s="120"/>
      <c r="E2115" s="120"/>
      <c r="F2115" s="120"/>
      <c r="G2115" s="120"/>
      <c r="H2115" s="120"/>
      <c r="I2115" s="120"/>
      <c r="J2115" s="120"/>
      <c r="K2115" s="120"/>
      <c r="L2115" s="120"/>
      <c r="M2115" s="120"/>
      <c r="N2115" s="120"/>
      <c r="O2115" s="120"/>
      <c r="P2115" s="120"/>
      <c r="Q2115" s="120"/>
      <c r="R2115" s="120"/>
      <c r="S2115" s="120"/>
      <c r="T2115" s="120"/>
      <c r="U2115" s="120"/>
      <c r="V2115" s="120"/>
      <c r="W2115" s="120"/>
      <c r="X2115" s="120"/>
      <c r="Y2115" s="127"/>
      <c r="Z2115" s="127"/>
      <c r="AA2115" s="127"/>
      <c r="AB2115" s="127"/>
      <c r="AC2115" s="127"/>
      <c r="AD2115" s="127"/>
      <c r="AE2115" s="127"/>
      <c r="AF2115" s="127"/>
      <c r="AG2115" s="127"/>
      <c r="AH2115" s="127"/>
      <c r="AI2115" s="127"/>
      <c r="AJ2115" s="127"/>
      <c r="AK2115" s="127"/>
      <c r="AL2115" s="127"/>
      <c r="AM2115" s="127"/>
      <c r="AN2115" s="127"/>
      <c r="AO2115" s="127"/>
      <c r="AP2115" s="127"/>
      <c r="AR2115" s="113"/>
      <c r="AS2115" s="113"/>
      <c r="AT2115" s="113"/>
    </row>
    <row r="2116" spans="1:46" s="114" customFormat="1" x14ac:dyDescent="0.2">
      <c r="A2116" s="113"/>
      <c r="B2116" s="120"/>
      <c r="C2116" s="120"/>
      <c r="D2116" s="120"/>
      <c r="E2116" s="120"/>
      <c r="F2116" s="120"/>
      <c r="G2116" s="120"/>
      <c r="H2116" s="120"/>
      <c r="I2116" s="120"/>
      <c r="J2116" s="120"/>
      <c r="K2116" s="120"/>
      <c r="L2116" s="120"/>
      <c r="M2116" s="120"/>
      <c r="N2116" s="120"/>
      <c r="O2116" s="120"/>
      <c r="P2116" s="120"/>
      <c r="Q2116" s="120"/>
      <c r="R2116" s="120"/>
      <c r="S2116" s="120"/>
      <c r="T2116" s="120"/>
      <c r="U2116" s="120"/>
      <c r="V2116" s="120"/>
      <c r="W2116" s="120"/>
      <c r="X2116" s="120"/>
      <c r="Y2116" s="127"/>
      <c r="Z2116" s="127"/>
      <c r="AA2116" s="127"/>
      <c r="AB2116" s="127"/>
      <c r="AC2116" s="127"/>
      <c r="AD2116" s="127"/>
      <c r="AE2116" s="127"/>
      <c r="AF2116" s="127"/>
      <c r="AG2116" s="127"/>
      <c r="AH2116" s="127"/>
      <c r="AI2116" s="127"/>
      <c r="AJ2116" s="127"/>
      <c r="AK2116" s="127"/>
      <c r="AL2116" s="127"/>
      <c r="AM2116" s="127"/>
      <c r="AN2116" s="127"/>
      <c r="AO2116" s="127"/>
      <c r="AP2116" s="127"/>
      <c r="AR2116" s="113"/>
      <c r="AS2116" s="113"/>
      <c r="AT2116" s="113"/>
    </row>
    <row r="2117" spans="1:46" s="114" customFormat="1" x14ac:dyDescent="0.2">
      <c r="A2117" s="113"/>
      <c r="B2117" s="120"/>
      <c r="C2117" s="120"/>
      <c r="D2117" s="120"/>
      <c r="E2117" s="120"/>
      <c r="F2117" s="120"/>
      <c r="G2117" s="120"/>
      <c r="H2117" s="120"/>
      <c r="I2117" s="120"/>
      <c r="J2117" s="120"/>
      <c r="K2117" s="120"/>
      <c r="L2117" s="120"/>
      <c r="M2117" s="120"/>
      <c r="N2117" s="120"/>
      <c r="O2117" s="120"/>
      <c r="P2117" s="120"/>
      <c r="Q2117" s="120"/>
      <c r="R2117" s="120"/>
      <c r="S2117" s="120"/>
      <c r="T2117" s="120"/>
      <c r="U2117" s="120"/>
      <c r="V2117" s="120"/>
      <c r="W2117" s="120"/>
      <c r="X2117" s="120"/>
      <c r="Y2117" s="127"/>
      <c r="Z2117" s="127"/>
      <c r="AA2117" s="127"/>
      <c r="AB2117" s="127"/>
      <c r="AC2117" s="127"/>
      <c r="AD2117" s="127"/>
      <c r="AE2117" s="127"/>
      <c r="AF2117" s="127"/>
      <c r="AG2117" s="127"/>
      <c r="AH2117" s="127"/>
      <c r="AI2117" s="127"/>
      <c r="AJ2117" s="127"/>
      <c r="AK2117" s="127"/>
      <c r="AL2117" s="127"/>
      <c r="AM2117" s="127"/>
      <c r="AN2117" s="127"/>
      <c r="AO2117" s="127"/>
      <c r="AP2117" s="127"/>
      <c r="AR2117" s="113"/>
      <c r="AS2117" s="113"/>
      <c r="AT2117" s="113"/>
    </row>
    <row r="2118" spans="1:46" s="114" customFormat="1" x14ac:dyDescent="0.2">
      <c r="A2118" s="113"/>
      <c r="B2118" s="120"/>
      <c r="C2118" s="120"/>
      <c r="D2118" s="120"/>
      <c r="E2118" s="120"/>
      <c r="F2118" s="120"/>
      <c r="G2118" s="120"/>
      <c r="H2118" s="120"/>
      <c r="I2118" s="120"/>
      <c r="J2118" s="120"/>
      <c r="K2118" s="120"/>
      <c r="L2118" s="120"/>
      <c r="M2118" s="120"/>
      <c r="N2118" s="120"/>
      <c r="O2118" s="120"/>
      <c r="P2118" s="120"/>
      <c r="Q2118" s="120"/>
      <c r="R2118" s="120"/>
      <c r="S2118" s="120"/>
      <c r="T2118" s="120"/>
      <c r="U2118" s="120"/>
      <c r="V2118" s="120"/>
      <c r="W2118" s="120"/>
      <c r="X2118" s="120"/>
      <c r="Y2118" s="127"/>
      <c r="Z2118" s="127"/>
      <c r="AA2118" s="127"/>
      <c r="AB2118" s="127"/>
      <c r="AC2118" s="127"/>
      <c r="AD2118" s="127"/>
      <c r="AE2118" s="127"/>
      <c r="AF2118" s="127"/>
      <c r="AG2118" s="127"/>
      <c r="AH2118" s="127"/>
      <c r="AI2118" s="127"/>
      <c r="AJ2118" s="127"/>
      <c r="AK2118" s="127"/>
      <c r="AL2118" s="127"/>
      <c r="AM2118" s="127"/>
      <c r="AN2118" s="127"/>
      <c r="AO2118" s="127"/>
      <c r="AP2118" s="127"/>
      <c r="AR2118" s="113"/>
      <c r="AS2118" s="113"/>
      <c r="AT2118" s="113"/>
    </row>
    <row r="2119" spans="1:46" s="114" customFormat="1" x14ac:dyDescent="0.2">
      <c r="A2119" s="113"/>
      <c r="B2119" s="120"/>
      <c r="C2119" s="120"/>
      <c r="D2119" s="120"/>
      <c r="E2119" s="120"/>
      <c r="F2119" s="120"/>
      <c r="G2119" s="120"/>
      <c r="H2119" s="120"/>
      <c r="I2119" s="120"/>
      <c r="J2119" s="120"/>
      <c r="K2119" s="120"/>
      <c r="L2119" s="120"/>
      <c r="M2119" s="120"/>
      <c r="N2119" s="120"/>
      <c r="O2119" s="120"/>
      <c r="P2119" s="120"/>
      <c r="Q2119" s="120"/>
      <c r="R2119" s="120"/>
      <c r="S2119" s="120"/>
      <c r="T2119" s="120"/>
      <c r="U2119" s="120"/>
      <c r="V2119" s="120"/>
      <c r="W2119" s="120"/>
      <c r="X2119" s="120"/>
      <c r="Y2119" s="127"/>
      <c r="Z2119" s="127"/>
      <c r="AA2119" s="127"/>
      <c r="AB2119" s="127"/>
      <c r="AC2119" s="127"/>
      <c r="AD2119" s="127"/>
      <c r="AE2119" s="127"/>
      <c r="AF2119" s="127"/>
      <c r="AG2119" s="127"/>
      <c r="AH2119" s="127"/>
      <c r="AI2119" s="127"/>
      <c r="AJ2119" s="127"/>
      <c r="AK2119" s="127"/>
      <c r="AL2119" s="127"/>
      <c r="AM2119" s="127"/>
      <c r="AN2119" s="127"/>
      <c r="AO2119" s="127"/>
      <c r="AP2119" s="127"/>
      <c r="AR2119" s="113"/>
      <c r="AS2119" s="113"/>
      <c r="AT2119" s="113"/>
    </row>
    <row r="2120" spans="1:46" s="114" customFormat="1" x14ac:dyDescent="0.2">
      <c r="A2120" s="113"/>
      <c r="B2120" s="120"/>
      <c r="C2120" s="120"/>
      <c r="D2120" s="120"/>
      <c r="E2120" s="120"/>
      <c r="F2120" s="120"/>
      <c r="G2120" s="120"/>
      <c r="H2120" s="120"/>
      <c r="I2120" s="120"/>
      <c r="J2120" s="120"/>
      <c r="K2120" s="120"/>
      <c r="L2120" s="120"/>
      <c r="M2120" s="120"/>
      <c r="N2120" s="120"/>
      <c r="O2120" s="120"/>
      <c r="P2120" s="120"/>
      <c r="Q2120" s="120"/>
      <c r="R2120" s="120"/>
      <c r="S2120" s="120"/>
      <c r="T2120" s="120"/>
      <c r="U2120" s="120"/>
      <c r="V2120" s="120"/>
      <c r="W2120" s="120"/>
      <c r="X2120" s="120"/>
      <c r="Y2120" s="127"/>
      <c r="Z2120" s="127"/>
      <c r="AA2120" s="127"/>
      <c r="AB2120" s="127"/>
      <c r="AC2120" s="127"/>
      <c r="AD2120" s="127"/>
      <c r="AE2120" s="127"/>
      <c r="AF2120" s="127"/>
      <c r="AG2120" s="127"/>
      <c r="AH2120" s="127"/>
      <c r="AI2120" s="127"/>
      <c r="AJ2120" s="127"/>
      <c r="AK2120" s="127"/>
      <c r="AL2120" s="127"/>
      <c r="AM2120" s="127"/>
      <c r="AN2120" s="127"/>
      <c r="AO2120" s="127"/>
      <c r="AP2120" s="127"/>
      <c r="AR2120" s="113"/>
      <c r="AS2120" s="113"/>
      <c r="AT2120" s="113"/>
    </row>
    <row r="2121" spans="1:46" s="114" customFormat="1" x14ac:dyDescent="0.2">
      <c r="A2121" s="113"/>
      <c r="B2121" s="120"/>
      <c r="C2121" s="120"/>
      <c r="D2121" s="120"/>
      <c r="E2121" s="120"/>
      <c r="F2121" s="120"/>
      <c r="G2121" s="120"/>
      <c r="H2121" s="120"/>
      <c r="I2121" s="120"/>
      <c r="J2121" s="120"/>
      <c r="K2121" s="120"/>
      <c r="L2121" s="120"/>
      <c r="M2121" s="120"/>
      <c r="N2121" s="120"/>
      <c r="O2121" s="120"/>
      <c r="P2121" s="120"/>
      <c r="Q2121" s="120"/>
      <c r="R2121" s="120"/>
      <c r="S2121" s="120"/>
      <c r="T2121" s="120"/>
      <c r="U2121" s="120"/>
      <c r="V2121" s="120"/>
      <c r="W2121" s="120"/>
      <c r="X2121" s="120"/>
      <c r="Y2121" s="127"/>
      <c r="Z2121" s="127"/>
      <c r="AA2121" s="127"/>
      <c r="AB2121" s="127"/>
      <c r="AC2121" s="127"/>
      <c r="AD2121" s="127"/>
      <c r="AE2121" s="127"/>
      <c r="AF2121" s="127"/>
      <c r="AG2121" s="127"/>
      <c r="AH2121" s="127"/>
      <c r="AI2121" s="127"/>
      <c r="AJ2121" s="127"/>
      <c r="AK2121" s="127"/>
      <c r="AL2121" s="127"/>
      <c r="AM2121" s="127"/>
      <c r="AN2121" s="127"/>
      <c r="AO2121" s="127"/>
      <c r="AP2121" s="127"/>
      <c r="AR2121" s="113"/>
      <c r="AS2121" s="113"/>
      <c r="AT2121" s="113"/>
    </row>
    <row r="2122" spans="1:46" s="114" customFormat="1" x14ac:dyDescent="0.2">
      <c r="A2122" s="113"/>
      <c r="B2122" s="120"/>
      <c r="C2122" s="120"/>
      <c r="D2122" s="120"/>
      <c r="E2122" s="120"/>
      <c r="F2122" s="120"/>
      <c r="G2122" s="120"/>
      <c r="H2122" s="120"/>
      <c r="I2122" s="120"/>
      <c r="J2122" s="120"/>
      <c r="K2122" s="120"/>
      <c r="L2122" s="120"/>
      <c r="M2122" s="120"/>
      <c r="N2122" s="120"/>
      <c r="O2122" s="120"/>
      <c r="P2122" s="120"/>
      <c r="Q2122" s="120"/>
      <c r="R2122" s="120"/>
      <c r="S2122" s="120"/>
      <c r="T2122" s="120"/>
      <c r="U2122" s="120"/>
      <c r="V2122" s="120"/>
      <c r="W2122" s="120"/>
      <c r="X2122" s="120"/>
      <c r="Y2122" s="127"/>
      <c r="Z2122" s="127"/>
      <c r="AA2122" s="127"/>
      <c r="AB2122" s="127"/>
      <c r="AC2122" s="127"/>
      <c r="AD2122" s="127"/>
      <c r="AE2122" s="127"/>
      <c r="AF2122" s="127"/>
      <c r="AG2122" s="127"/>
      <c r="AH2122" s="127"/>
      <c r="AI2122" s="127"/>
      <c r="AJ2122" s="127"/>
      <c r="AK2122" s="127"/>
      <c r="AL2122" s="127"/>
      <c r="AM2122" s="127"/>
      <c r="AN2122" s="127"/>
      <c r="AO2122" s="127"/>
      <c r="AP2122" s="127"/>
      <c r="AR2122" s="113"/>
      <c r="AS2122" s="113"/>
      <c r="AT2122" s="113"/>
    </row>
    <row r="2123" spans="1:46" s="114" customFormat="1" x14ac:dyDescent="0.2">
      <c r="A2123" s="113"/>
      <c r="B2123" s="120"/>
      <c r="C2123" s="120"/>
      <c r="D2123" s="120"/>
      <c r="E2123" s="120"/>
      <c r="F2123" s="120"/>
      <c r="G2123" s="120"/>
      <c r="H2123" s="120"/>
      <c r="I2123" s="120"/>
      <c r="J2123" s="120"/>
      <c r="K2123" s="120"/>
      <c r="L2123" s="120"/>
      <c r="M2123" s="120"/>
      <c r="N2123" s="120"/>
      <c r="O2123" s="120"/>
      <c r="P2123" s="120"/>
      <c r="Q2123" s="120"/>
      <c r="R2123" s="120"/>
      <c r="S2123" s="120"/>
      <c r="T2123" s="120"/>
      <c r="U2123" s="120"/>
      <c r="V2123" s="120"/>
      <c r="W2123" s="120"/>
      <c r="X2123" s="120"/>
      <c r="Y2123" s="127"/>
      <c r="Z2123" s="127"/>
      <c r="AA2123" s="127"/>
      <c r="AB2123" s="127"/>
      <c r="AC2123" s="127"/>
      <c r="AD2123" s="127"/>
      <c r="AE2123" s="127"/>
      <c r="AF2123" s="127"/>
      <c r="AG2123" s="127"/>
      <c r="AH2123" s="127"/>
      <c r="AI2123" s="127"/>
      <c r="AJ2123" s="127"/>
      <c r="AK2123" s="127"/>
      <c r="AL2123" s="127"/>
      <c r="AM2123" s="127"/>
      <c r="AN2123" s="127"/>
      <c r="AO2123" s="127"/>
      <c r="AP2123" s="127"/>
      <c r="AR2123" s="113"/>
      <c r="AS2123" s="113"/>
      <c r="AT2123" s="113"/>
    </row>
    <row r="2124" spans="1:46" s="114" customFormat="1" x14ac:dyDescent="0.2">
      <c r="A2124" s="113"/>
      <c r="B2124" s="120"/>
      <c r="C2124" s="120"/>
      <c r="D2124" s="120"/>
      <c r="E2124" s="120"/>
      <c r="F2124" s="120"/>
      <c r="G2124" s="120"/>
      <c r="H2124" s="120"/>
      <c r="I2124" s="120"/>
      <c r="J2124" s="120"/>
      <c r="K2124" s="120"/>
      <c r="L2124" s="120"/>
      <c r="M2124" s="120"/>
      <c r="N2124" s="120"/>
      <c r="O2124" s="120"/>
      <c r="P2124" s="120"/>
      <c r="Q2124" s="120"/>
      <c r="R2124" s="120"/>
      <c r="S2124" s="120"/>
      <c r="T2124" s="120"/>
      <c r="U2124" s="120"/>
      <c r="V2124" s="120"/>
      <c r="W2124" s="120"/>
      <c r="X2124" s="120"/>
      <c r="Y2124" s="127"/>
      <c r="Z2124" s="127"/>
      <c r="AA2124" s="127"/>
      <c r="AB2124" s="127"/>
      <c r="AC2124" s="127"/>
      <c r="AD2124" s="127"/>
      <c r="AE2124" s="127"/>
      <c r="AF2124" s="127"/>
      <c r="AG2124" s="127"/>
      <c r="AH2124" s="127"/>
      <c r="AI2124" s="127"/>
      <c r="AJ2124" s="127"/>
      <c r="AK2124" s="127"/>
      <c r="AL2124" s="127"/>
      <c r="AM2124" s="127"/>
      <c r="AN2124" s="127"/>
      <c r="AO2124" s="127"/>
      <c r="AP2124" s="127"/>
      <c r="AR2124" s="113"/>
      <c r="AS2124" s="113"/>
      <c r="AT2124" s="113"/>
    </row>
    <row r="2125" spans="1:46" s="114" customFormat="1" x14ac:dyDescent="0.2">
      <c r="A2125" s="113"/>
      <c r="B2125" s="120"/>
      <c r="C2125" s="120"/>
      <c r="D2125" s="120"/>
      <c r="E2125" s="120"/>
      <c r="F2125" s="120"/>
      <c r="G2125" s="120"/>
      <c r="H2125" s="120"/>
      <c r="I2125" s="120"/>
      <c r="J2125" s="120"/>
      <c r="K2125" s="120"/>
      <c r="L2125" s="120"/>
      <c r="M2125" s="120"/>
      <c r="N2125" s="120"/>
      <c r="O2125" s="120"/>
      <c r="P2125" s="120"/>
      <c r="Q2125" s="120"/>
      <c r="R2125" s="120"/>
      <c r="S2125" s="120"/>
      <c r="T2125" s="120"/>
      <c r="U2125" s="120"/>
      <c r="V2125" s="120"/>
      <c r="W2125" s="120"/>
      <c r="X2125" s="120"/>
      <c r="Y2125" s="127"/>
      <c r="Z2125" s="127"/>
      <c r="AA2125" s="127"/>
      <c r="AB2125" s="127"/>
      <c r="AC2125" s="127"/>
      <c r="AD2125" s="127"/>
      <c r="AE2125" s="127"/>
      <c r="AF2125" s="127"/>
      <c r="AG2125" s="127"/>
      <c r="AH2125" s="127"/>
      <c r="AI2125" s="127"/>
      <c r="AJ2125" s="127"/>
      <c r="AK2125" s="127"/>
      <c r="AL2125" s="127"/>
      <c r="AM2125" s="127"/>
      <c r="AN2125" s="127"/>
      <c r="AO2125" s="127"/>
      <c r="AP2125" s="127"/>
      <c r="AR2125" s="113"/>
      <c r="AS2125" s="113"/>
      <c r="AT2125" s="113"/>
    </row>
    <row r="2126" spans="1:46" s="114" customFormat="1" x14ac:dyDescent="0.2">
      <c r="A2126" s="113"/>
      <c r="B2126" s="120"/>
      <c r="C2126" s="120"/>
      <c r="D2126" s="120"/>
      <c r="E2126" s="120"/>
      <c r="F2126" s="120"/>
      <c r="G2126" s="120"/>
      <c r="H2126" s="120"/>
      <c r="I2126" s="120"/>
      <c r="J2126" s="120"/>
      <c r="K2126" s="120"/>
      <c r="L2126" s="120"/>
      <c r="M2126" s="120"/>
      <c r="N2126" s="120"/>
      <c r="O2126" s="120"/>
      <c r="P2126" s="120"/>
      <c r="Q2126" s="120"/>
      <c r="R2126" s="120"/>
      <c r="S2126" s="120"/>
      <c r="T2126" s="120"/>
      <c r="U2126" s="120"/>
      <c r="V2126" s="120"/>
      <c r="W2126" s="120"/>
      <c r="X2126" s="120"/>
      <c r="Y2126" s="127"/>
      <c r="Z2126" s="127"/>
      <c r="AA2126" s="127"/>
      <c r="AB2126" s="127"/>
      <c r="AC2126" s="127"/>
      <c r="AD2126" s="127"/>
      <c r="AE2126" s="127"/>
      <c r="AF2126" s="127"/>
      <c r="AG2126" s="127"/>
      <c r="AH2126" s="127"/>
      <c r="AI2126" s="127"/>
      <c r="AJ2126" s="127"/>
      <c r="AK2126" s="127"/>
      <c r="AL2126" s="127"/>
      <c r="AM2126" s="127"/>
      <c r="AN2126" s="127"/>
      <c r="AO2126" s="127"/>
      <c r="AP2126" s="127"/>
      <c r="AR2126" s="113"/>
      <c r="AS2126" s="113"/>
      <c r="AT2126" s="113"/>
    </row>
    <row r="2127" spans="1:46" s="114" customFormat="1" x14ac:dyDescent="0.2">
      <c r="A2127" s="113"/>
      <c r="B2127" s="120"/>
      <c r="C2127" s="120"/>
      <c r="D2127" s="120"/>
      <c r="E2127" s="120"/>
      <c r="F2127" s="120"/>
      <c r="G2127" s="120"/>
      <c r="H2127" s="120"/>
      <c r="I2127" s="120"/>
      <c r="J2127" s="120"/>
      <c r="K2127" s="120"/>
      <c r="L2127" s="120"/>
      <c r="M2127" s="120"/>
      <c r="N2127" s="120"/>
      <c r="O2127" s="120"/>
      <c r="P2127" s="120"/>
      <c r="Q2127" s="120"/>
      <c r="R2127" s="120"/>
      <c r="S2127" s="120"/>
      <c r="T2127" s="120"/>
      <c r="U2127" s="120"/>
      <c r="V2127" s="120"/>
      <c r="W2127" s="120"/>
      <c r="X2127" s="120"/>
      <c r="Y2127" s="127"/>
      <c r="Z2127" s="127"/>
      <c r="AA2127" s="127"/>
      <c r="AB2127" s="127"/>
      <c r="AC2127" s="127"/>
      <c r="AD2127" s="127"/>
      <c r="AE2127" s="127"/>
      <c r="AF2127" s="127"/>
      <c r="AG2127" s="127"/>
      <c r="AH2127" s="127"/>
      <c r="AI2127" s="127"/>
      <c r="AJ2127" s="127"/>
      <c r="AK2127" s="127"/>
      <c r="AL2127" s="127"/>
      <c r="AM2127" s="127"/>
      <c r="AN2127" s="127"/>
      <c r="AO2127" s="127"/>
      <c r="AP2127" s="127"/>
      <c r="AR2127" s="113"/>
      <c r="AS2127" s="113"/>
      <c r="AT2127" s="113"/>
    </row>
    <row r="2128" spans="1:46" s="114" customFormat="1" x14ac:dyDescent="0.2">
      <c r="A2128" s="113"/>
      <c r="B2128" s="120"/>
      <c r="C2128" s="120"/>
      <c r="D2128" s="120"/>
      <c r="E2128" s="120"/>
      <c r="F2128" s="120"/>
      <c r="G2128" s="120"/>
      <c r="H2128" s="120"/>
      <c r="I2128" s="120"/>
      <c r="J2128" s="120"/>
      <c r="K2128" s="120"/>
      <c r="L2128" s="120"/>
      <c r="M2128" s="120"/>
      <c r="N2128" s="120"/>
      <c r="O2128" s="120"/>
      <c r="P2128" s="120"/>
      <c r="Q2128" s="120"/>
      <c r="R2128" s="120"/>
      <c r="S2128" s="120"/>
      <c r="T2128" s="120"/>
      <c r="U2128" s="120"/>
      <c r="V2128" s="120"/>
      <c r="W2128" s="120"/>
      <c r="X2128" s="120"/>
      <c r="Y2128" s="127"/>
      <c r="Z2128" s="127"/>
      <c r="AA2128" s="127"/>
      <c r="AB2128" s="127"/>
      <c r="AC2128" s="127"/>
      <c r="AD2128" s="127"/>
      <c r="AE2128" s="127"/>
      <c r="AF2128" s="127"/>
      <c r="AG2128" s="127"/>
      <c r="AH2128" s="127"/>
      <c r="AI2128" s="127"/>
      <c r="AJ2128" s="127"/>
      <c r="AK2128" s="127"/>
      <c r="AL2128" s="127"/>
      <c r="AM2128" s="127"/>
      <c r="AN2128" s="127"/>
      <c r="AO2128" s="127"/>
      <c r="AP2128" s="127"/>
      <c r="AR2128" s="113"/>
      <c r="AS2128" s="113"/>
      <c r="AT2128" s="113"/>
    </row>
    <row r="2129" spans="1:46" s="114" customFormat="1" x14ac:dyDescent="0.2">
      <c r="A2129" s="113"/>
      <c r="B2129" s="120"/>
      <c r="C2129" s="120"/>
      <c r="D2129" s="120"/>
      <c r="E2129" s="120"/>
      <c r="F2129" s="120"/>
      <c r="G2129" s="120"/>
      <c r="H2129" s="120"/>
      <c r="I2129" s="120"/>
      <c r="J2129" s="120"/>
      <c r="K2129" s="120"/>
      <c r="L2129" s="120"/>
      <c r="M2129" s="120"/>
      <c r="N2129" s="120"/>
      <c r="O2129" s="120"/>
      <c r="P2129" s="120"/>
      <c r="Q2129" s="120"/>
      <c r="R2129" s="120"/>
      <c r="S2129" s="120"/>
      <c r="T2129" s="120"/>
      <c r="U2129" s="120"/>
      <c r="V2129" s="120"/>
      <c r="W2129" s="120"/>
      <c r="X2129" s="120"/>
      <c r="Y2129" s="127"/>
      <c r="Z2129" s="127"/>
      <c r="AA2129" s="127"/>
      <c r="AB2129" s="127"/>
      <c r="AC2129" s="127"/>
      <c r="AD2129" s="127"/>
      <c r="AE2129" s="127"/>
      <c r="AF2129" s="127"/>
      <c r="AG2129" s="127"/>
      <c r="AH2129" s="127"/>
      <c r="AI2129" s="127"/>
      <c r="AJ2129" s="127"/>
      <c r="AK2129" s="127"/>
      <c r="AL2129" s="127"/>
      <c r="AM2129" s="127"/>
      <c r="AN2129" s="127"/>
      <c r="AO2129" s="127"/>
      <c r="AP2129" s="127"/>
      <c r="AR2129" s="113"/>
      <c r="AS2129" s="113"/>
      <c r="AT2129" s="113"/>
    </row>
    <row r="2130" spans="1:46" s="114" customFormat="1" x14ac:dyDescent="0.2">
      <c r="A2130" s="113"/>
      <c r="B2130" s="120"/>
      <c r="C2130" s="120"/>
      <c r="D2130" s="120"/>
      <c r="E2130" s="120"/>
      <c r="F2130" s="120"/>
      <c r="G2130" s="120"/>
      <c r="H2130" s="120"/>
      <c r="I2130" s="120"/>
      <c r="J2130" s="120"/>
      <c r="K2130" s="120"/>
      <c r="L2130" s="120"/>
      <c r="M2130" s="120"/>
      <c r="N2130" s="120"/>
      <c r="O2130" s="120"/>
      <c r="P2130" s="120"/>
      <c r="Q2130" s="120"/>
      <c r="R2130" s="120"/>
      <c r="S2130" s="120"/>
      <c r="T2130" s="120"/>
      <c r="U2130" s="120"/>
      <c r="V2130" s="120"/>
      <c r="W2130" s="120"/>
      <c r="X2130" s="120"/>
      <c r="Y2130" s="127"/>
      <c r="Z2130" s="127"/>
      <c r="AA2130" s="127"/>
      <c r="AB2130" s="127"/>
      <c r="AC2130" s="127"/>
      <c r="AD2130" s="127"/>
      <c r="AE2130" s="127"/>
      <c r="AF2130" s="127"/>
      <c r="AG2130" s="127"/>
      <c r="AH2130" s="127"/>
      <c r="AI2130" s="127"/>
      <c r="AJ2130" s="127"/>
      <c r="AK2130" s="127"/>
      <c r="AL2130" s="127"/>
      <c r="AM2130" s="127"/>
      <c r="AN2130" s="127"/>
      <c r="AO2130" s="127"/>
      <c r="AP2130" s="127"/>
      <c r="AR2130" s="113"/>
      <c r="AS2130" s="113"/>
      <c r="AT2130" s="113"/>
    </row>
    <row r="2131" spans="1:46" s="114" customFormat="1" x14ac:dyDescent="0.2">
      <c r="A2131" s="113"/>
      <c r="B2131" s="120"/>
      <c r="C2131" s="120"/>
      <c r="D2131" s="120"/>
      <c r="E2131" s="120"/>
      <c r="F2131" s="120"/>
      <c r="G2131" s="120"/>
      <c r="H2131" s="120"/>
      <c r="I2131" s="120"/>
      <c r="J2131" s="120"/>
      <c r="K2131" s="120"/>
      <c r="L2131" s="120"/>
      <c r="M2131" s="120"/>
      <c r="N2131" s="120"/>
      <c r="O2131" s="120"/>
      <c r="P2131" s="120"/>
      <c r="Q2131" s="120"/>
      <c r="R2131" s="120"/>
      <c r="S2131" s="120"/>
      <c r="T2131" s="120"/>
      <c r="U2131" s="120"/>
      <c r="V2131" s="120"/>
      <c r="W2131" s="120"/>
      <c r="X2131" s="120"/>
      <c r="Y2131" s="127"/>
      <c r="Z2131" s="127"/>
      <c r="AA2131" s="127"/>
      <c r="AB2131" s="127"/>
      <c r="AC2131" s="127"/>
      <c r="AD2131" s="127"/>
      <c r="AE2131" s="127"/>
      <c r="AF2131" s="127"/>
      <c r="AG2131" s="127"/>
      <c r="AH2131" s="127"/>
      <c r="AI2131" s="127"/>
      <c r="AJ2131" s="127"/>
      <c r="AK2131" s="127"/>
      <c r="AL2131" s="127"/>
      <c r="AM2131" s="127"/>
      <c r="AN2131" s="127"/>
      <c r="AO2131" s="127"/>
      <c r="AP2131" s="127"/>
      <c r="AR2131" s="113"/>
      <c r="AS2131" s="113"/>
      <c r="AT2131" s="113"/>
    </row>
    <row r="2132" spans="1:46" s="114" customFormat="1" x14ac:dyDescent="0.2">
      <c r="A2132" s="113"/>
      <c r="B2132" s="120"/>
      <c r="C2132" s="120"/>
      <c r="D2132" s="120"/>
      <c r="E2132" s="120"/>
      <c r="F2132" s="120"/>
      <c r="G2132" s="120"/>
      <c r="H2132" s="120"/>
      <c r="I2132" s="120"/>
      <c r="J2132" s="120"/>
      <c r="K2132" s="120"/>
      <c r="L2132" s="120"/>
      <c r="M2132" s="120"/>
      <c r="N2132" s="120"/>
      <c r="O2132" s="120"/>
      <c r="P2132" s="120"/>
      <c r="Q2132" s="120"/>
      <c r="R2132" s="120"/>
      <c r="S2132" s="120"/>
      <c r="T2132" s="120"/>
      <c r="U2132" s="120"/>
      <c r="V2132" s="120"/>
      <c r="W2132" s="120"/>
      <c r="X2132" s="120"/>
      <c r="Y2132" s="127"/>
      <c r="Z2132" s="127"/>
      <c r="AA2132" s="127"/>
      <c r="AB2132" s="127"/>
      <c r="AC2132" s="127"/>
      <c r="AD2132" s="127"/>
      <c r="AE2132" s="127"/>
      <c r="AF2132" s="127"/>
      <c r="AG2132" s="127"/>
      <c r="AH2132" s="127"/>
      <c r="AI2132" s="127"/>
      <c r="AJ2132" s="127"/>
      <c r="AK2132" s="127"/>
      <c r="AL2132" s="127"/>
      <c r="AM2132" s="127"/>
      <c r="AN2132" s="127"/>
      <c r="AO2132" s="127"/>
      <c r="AP2132" s="127"/>
      <c r="AR2132" s="113"/>
      <c r="AS2132" s="113"/>
      <c r="AT2132" s="113"/>
    </row>
    <row r="2133" spans="1:46" s="114" customFormat="1" x14ac:dyDescent="0.2">
      <c r="A2133" s="113"/>
      <c r="B2133" s="120"/>
      <c r="C2133" s="120"/>
      <c r="D2133" s="120"/>
      <c r="E2133" s="120"/>
      <c r="F2133" s="120"/>
      <c r="G2133" s="120"/>
      <c r="H2133" s="120"/>
      <c r="I2133" s="120"/>
      <c r="J2133" s="120"/>
      <c r="K2133" s="120"/>
      <c r="L2133" s="120"/>
      <c r="M2133" s="120"/>
      <c r="N2133" s="120"/>
      <c r="O2133" s="120"/>
      <c r="P2133" s="120"/>
      <c r="Q2133" s="120"/>
      <c r="R2133" s="120"/>
      <c r="S2133" s="120"/>
      <c r="T2133" s="120"/>
      <c r="U2133" s="120"/>
      <c r="V2133" s="120"/>
      <c r="W2133" s="120"/>
      <c r="X2133" s="120"/>
      <c r="Y2133" s="127"/>
      <c r="Z2133" s="127"/>
      <c r="AA2133" s="127"/>
      <c r="AB2133" s="127"/>
      <c r="AC2133" s="127"/>
      <c r="AD2133" s="127"/>
      <c r="AE2133" s="127"/>
      <c r="AF2133" s="127"/>
      <c r="AG2133" s="127"/>
      <c r="AH2133" s="127"/>
      <c r="AI2133" s="127"/>
      <c r="AJ2133" s="127"/>
      <c r="AK2133" s="127"/>
      <c r="AL2133" s="127"/>
      <c r="AM2133" s="127"/>
      <c r="AN2133" s="127"/>
      <c r="AO2133" s="127"/>
      <c r="AP2133" s="127"/>
      <c r="AR2133" s="113"/>
      <c r="AS2133" s="113"/>
      <c r="AT2133" s="113"/>
    </row>
    <row r="2134" spans="1:46" s="114" customFormat="1" x14ac:dyDescent="0.2">
      <c r="A2134" s="113"/>
      <c r="B2134" s="120"/>
      <c r="C2134" s="120"/>
      <c r="D2134" s="120"/>
      <c r="E2134" s="120"/>
      <c r="F2134" s="120"/>
      <c r="G2134" s="120"/>
      <c r="H2134" s="120"/>
      <c r="I2134" s="120"/>
      <c r="J2134" s="120"/>
      <c r="K2134" s="120"/>
      <c r="L2134" s="120"/>
      <c r="M2134" s="120"/>
      <c r="N2134" s="120"/>
      <c r="O2134" s="120"/>
      <c r="P2134" s="120"/>
      <c r="Q2134" s="120"/>
      <c r="R2134" s="120"/>
      <c r="S2134" s="120"/>
      <c r="T2134" s="120"/>
      <c r="U2134" s="120"/>
      <c r="V2134" s="120"/>
      <c r="W2134" s="120"/>
      <c r="X2134" s="120"/>
      <c r="Y2134" s="127"/>
      <c r="Z2134" s="127"/>
      <c r="AA2134" s="127"/>
      <c r="AB2134" s="127"/>
      <c r="AC2134" s="127"/>
      <c r="AD2134" s="127"/>
      <c r="AE2134" s="127"/>
      <c r="AF2134" s="127"/>
      <c r="AG2134" s="127"/>
      <c r="AH2134" s="127"/>
      <c r="AI2134" s="127"/>
      <c r="AJ2134" s="127"/>
      <c r="AK2134" s="127"/>
      <c r="AL2134" s="127"/>
      <c r="AM2134" s="127"/>
      <c r="AN2134" s="127"/>
      <c r="AO2134" s="127"/>
      <c r="AP2134" s="127"/>
      <c r="AR2134" s="113"/>
      <c r="AS2134" s="113"/>
      <c r="AT2134" s="113"/>
    </row>
    <row r="2135" spans="1:46" s="114" customFormat="1" x14ac:dyDescent="0.2">
      <c r="A2135" s="113"/>
      <c r="B2135" s="120"/>
      <c r="C2135" s="120"/>
      <c r="D2135" s="120"/>
      <c r="E2135" s="120"/>
      <c r="F2135" s="120"/>
      <c r="G2135" s="120"/>
      <c r="H2135" s="120"/>
      <c r="I2135" s="120"/>
      <c r="J2135" s="120"/>
      <c r="K2135" s="120"/>
      <c r="L2135" s="120"/>
      <c r="M2135" s="120"/>
      <c r="N2135" s="120"/>
      <c r="O2135" s="120"/>
      <c r="P2135" s="120"/>
      <c r="Q2135" s="120"/>
      <c r="R2135" s="120"/>
      <c r="S2135" s="120"/>
      <c r="T2135" s="120"/>
      <c r="U2135" s="120"/>
      <c r="V2135" s="120"/>
      <c r="W2135" s="120"/>
      <c r="X2135" s="120"/>
      <c r="Y2135" s="127"/>
      <c r="Z2135" s="127"/>
      <c r="AA2135" s="127"/>
      <c r="AB2135" s="127"/>
      <c r="AC2135" s="127"/>
      <c r="AD2135" s="127"/>
      <c r="AE2135" s="127"/>
      <c r="AF2135" s="127"/>
      <c r="AG2135" s="127"/>
      <c r="AH2135" s="127"/>
      <c r="AI2135" s="127"/>
      <c r="AJ2135" s="127"/>
      <c r="AK2135" s="127"/>
      <c r="AL2135" s="127"/>
      <c r="AM2135" s="127"/>
      <c r="AN2135" s="127"/>
      <c r="AO2135" s="127"/>
      <c r="AP2135" s="127"/>
      <c r="AR2135" s="113"/>
      <c r="AS2135" s="113"/>
      <c r="AT2135" s="113"/>
    </row>
    <row r="2136" spans="1:46" s="114" customFormat="1" x14ac:dyDescent="0.2">
      <c r="A2136" s="113"/>
      <c r="B2136" s="120"/>
      <c r="C2136" s="120"/>
      <c r="D2136" s="120"/>
      <c r="E2136" s="120"/>
      <c r="F2136" s="120"/>
      <c r="G2136" s="120"/>
      <c r="H2136" s="120"/>
      <c r="I2136" s="120"/>
      <c r="J2136" s="120"/>
      <c r="K2136" s="120"/>
      <c r="L2136" s="120"/>
      <c r="M2136" s="120"/>
      <c r="N2136" s="120"/>
      <c r="O2136" s="120"/>
      <c r="P2136" s="120"/>
      <c r="Q2136" s="120"/>
      <c r="R2136" s="120"/>
      <c r="S2136" s="120"/>
      <c r="T2136" s="120"/>
      <c r="U2136" s="120"/>
      <c r="V2136" s="120"/>
      <c r="W2136" s="120"/>
      <c r="X2136" s="120"/>
      <c r="Y2136" s="127"/>
      <c r="Z2136" s="127"/>
      <c r="AA2136" s="127"/>
      <c r="AB2136" s="127"/>
      <c r="AC2136" s="127"/>
      <c r="AD2136" s="127"/>
      <c r="AE2136" s="127"/>
      <c r="AF2136" s="127"/>
      <c r="AG2136" s="127"/>
      <c r="AH2136" s="127"/>
      <c r="AI2136" s="127"/>
      <c r="AJ2136" s="127"/>
      <c r="AK2136" s="127"/>
      <c r="AL2136" s="127"/>
      <c r="AM2136" s="127"/>
      <c r="AN2136" s="127"/>
      <c r="AO2136" s="127"/>
      <c r="AP2136" s="127"/>
      <c r="AR2136" s="113"/>
      <c r="AS2136" s="113"/>
      <c r="AT2136" s="113"/>
    </row>
    <row r="2137" spans="1:46" s="114" customFormat="1" x14ac:dyDescent="0.2">
      <c r="A2137" s="113"/>
      <c r="B2137" s="120"/>
      <c r="C2137" s="120"/>
      <c r="D2137" s="120"/>
      <c r="E2137" s="120"/>
      <c r="F2137" s="120"/>
      <c r="G2137" s="120"/>
      <c r="H2137" s="120"/>
      <c r="I2137" s="120"/>
      <c r="J2137" s="120"/>
      <c r="K2137" s="120"/>
      <c r="L2137" s="120"/>
      <c r="M2137" s="120"/>
      <c r="N2137" s="120"/>
      <c r="O2137" s="120"/>
      <c r="P2137" s="120"/>
      <c r="Q2137" s="120"/>
      <c r="R2137" s="120"/>
      <c r="S2137" s="120"/>
      <c r="T2137" s="120"/>
      <c r="U2137" s="120"/>
      <c r="V2137" s="120"/>
      <c r="W2137" s="120"/>
      <c r="X2137" s="120"/>
      <c r="Y2137" s="127"/>
      <c r="Z2137" s="127"/>
      <c r="AA2137" s="127"/>
      <c r="AB2137" s="127"/>
      <c r="AC2137" s="127"/>
      <c r="AD2137" s="127"/>
      <c r="AE2137" s="127"/>
      <c r="AF2137" s="127"/>
      <c r="AG2137" s="127"/>
      <c r="AH2137" s="127"/>
      <c r="AI2137" s="127"/>
      <c r="AJ2137" s="127"/>
      <c r="AK2137" s="127"/>
      <c r="AL2137" s="127"/>
      <c r="AM2137" s="127"/>
      <c r="AN2137" s="127"/>
      <c r="AO2137" s="127"/>
      <c r="AP2137" s="127"/>
      <c r="AR2137" s="113"/>
      <c r="AS2137" s="113"/>
      <c r="AT2137" s="113"/>
    </row>
    <row r="2138" spans="1:46" s="114" customFormat="1" x14ac:dyDescent="0.2">
      <c r="A2138" s="113"/>
      <c r="B2138" s="120"/>
      <c r="C2138" s="120"/>
      <c r="D2138" s="120"/>
      <c r="E2138" s="120"/>
      <c r="F2138" s="120"/>
      <c r="G2138" s="120"/>
      <c r="H2138" s="120"/>
      <c r="I2138" s="120"/>
      <c r="J2138" s="120"/>
      <c r="K2138" s="120"/>
      <c r="L2138" s="120"/>
      <c r="M2138" s="120"/>
      <c r="N2138" s="120"/>
      <c r="O2138" s="120"/>
      <c r="P2138" s="120"/>
      <c r="Q2138" s="120"/>
      <c r="R2138" s="120"/>
      <c r="S2138" s="120"/>
      <c r="T2138" s="120"/>
      <c r="U2138" s="120"/>
      <c r="V2138" s="120"/>
      <c r="W2138" s="120"/>
      <c r="X2138" s="120"/>
      <c r="Y2138" s="127"/>
      <c r="Z2138" s="127"/>
      <c r="AA2138" s="127"/>
      <c r="AB2138" s="127"/>
      <c r="AC2138" s="127"/>
      <c r="AD2138" s="127"/>
      <c r="AE2138" s="127"/>
      <c r="AF2138" s="127"/>
      <c r="AG2138" s="127"/>
      <c r="AH2138" s="127"/>
      <c r="AI2138" s="127"/>
      <c r="AJ2138" s="127"/>
      <c r="AK2138" s="127"/>
      <c r="AL2138" s="127"/>
      <c r="AM2138" s="127"/>
      <c r="AN2138" s="127"/>
      <c r="AO2138" s="127"/>
      <c r="AP2138" s="127"/>
      <c r="AR2138" s="113"/>
      <c r="AS2138" s="113"/>
      <c r="AT2138" s="113"/>
    </row>
    <row r="2139" spans="1:46" s="114" customFormat="1" x14ac:dyDescent="0.2">
      <c r="A2139" s="113"/>
      <c r="B2139" s="120"/>
      <c r="C2139" s="120"/>
      <c r="D2139" s="120"/>
      <c r="E2139" s="120"/>
      <c r="F2139" s="120"/>
      <c r="G2139" s="120"/>
      <c r="H2139" s="120"/>
      <c r="I2139" s="120"/>
      <c r="J2139" s="120"/>
      <c r="K2139" s="120"/>
      <c r="L2139" s="120"/>
      <c r="M2139" s="120"/>
      <c r="N2139" s="120"/>
      <c r="O2139" s="120"/>
      <c r="P2139" s="120"/>
      <c r="Q2139" s="120"/>
      <c r="R2139" s="120"/>
      <c r="S2139" s="120"/>
      <c r="T2139" s="120"/>
      <c r="U2139" s="120"/>
      <c r="V2139" s="120"/>
      <c r="W2139" s="120"/>
      <c r="X2139" s="120"/>
      <c r="Y2139" s="127"/>
      <c r="Z2139" s="127"/>
      <c r="AA2139" s="127"/>
      <c r="AB2139" s="127"/>
      <c r="AC2139" s="127"/>
      <c r="AD2139" s="127"/>
      <c r="AE2139" s="127"/>
      <c r="AF2139" s="127"/>
      <c r="AG2139" s="127"/>
      <c r="AH2139" s="127"/>
      <c r="AI2139" s="127"/>
      <c r="AJ2139" s="127"/>
      <c r="AK2139" s="127"/>
      <c r="AL2139" s="127"/>
      <c r="AM2139" s="127"/>
      <c r="AN2139" s="127"/>
      <c r="AO2139" s="127"/>
      <c r="AP2139" s="127"/>
      <c r="AR2139" s="113"/>
      <c r="AS2139" s="113"/>
      <c r="AT2139" s="113"/>
    </row>
    <row r="2140" spans="1:46" s="114" customFormat="1" x14ac:dyDescent="0.2">
      <c r="A2140" s="113"/>
      <c r="B2140" s="120"/>
      <c r="C2140" s="120"/>
      <c r="D2140" s="120"/>
      <c r="E2140" s="120"/>
      <c r="F2140" s="120"/>
      <c r="G2140" s="120"/>
      <c r="H2140" s="120"/>
      <c r="I2140" s="120"/>
      <c r="J2140" s="120"/>
      <c r="K2140" s="120"/>
      <c r="L2140" s="120"/>
      <c r="M2140" s="120"/>
      <c r="N2140" s="120"/>
      <c r="O2140" s="120"/>
      <c r="P2140" s="120"/>
      <c r="Q2140" s="120"/>
      <c r="R2140" s="120"/>
      <c r="S2140" s="120"/>
      <c r="T2140" s="120"/>
      <c r="U2140" s="120"/>
      <c r="V2140" s="120"/>
      <c r="W2140" s="120"/>
      <c r="X2140" s="120"/>
      <c r="Y2140" s="127"/>
      <c r="Z2140" s="127"/>
      <c r="AA2140" s="127"/>
      <c r="AB2140" s="127"/>
      <c r="AC2140" s="127"/>
      <c r="AD2140" s="127"/>
      <c r="AE2140" s="127"/>
      <c r="AF2140" s="127"/>
      <c r="AG2140" s="127"/>
      <c r="AH2140" s="127"/>
      <c r="AI2140" s="127"/>
      <c r="AJ2140" s="127"/>
      <c r="AK2140" s="127"/>
      <c r="AL2140" s="127"/>
      <c r="AM2140" s="127"/>
      <c r="AN2140" s="127"/>
      <c r="AO2140" s="127"/>
      <c r="AP2140" s="127"/>
      <c r="AR2140" s="113"/>
      <c r="AS2140" s="113"/>
      <c r="AT2140" s="113"/>
    </row>
    <row r="2141" spans="1:46" s="114" customFormat="1" x14ac:dyDescent="0.2">
      <c r="A2141" s="113"/>
      <c r="B2141" s="120"/>
      <c r="C2141" s="120"/>
      <c r="D2141" s="120"/>
      <c r="E2141" s="120"/>
      <c r="F2141" s="120"/>
      <c r="G2141" s="120"/>
      <c r="H2141" s="120"/>
      <c r="I2141" s="120"/>
      <c r="J2141" s="120"/>
      <c r="K2141" s="120"/>
      <c r="L2141" s="120"/>
      <c r="M2141" s="120"/>
      <c r="N2141" s="120"/>
      <c r="O2141" s="120"/>
      <c r="P2141" s="120"/>
      <c r="Q2141" s="120"/>
      <c r="R2141" s="120"/>
      <c r="S2141" s="120"/>
      <c r="T2141" s="120"/>
      <c r="U2141" s="120"/>
      <c r="V2141" s="120"/>
      <c r="W2141" s="120"/>
      <c r="X2141" s="120"/>
      <c r="Y2141" s="127"/>
      <c r="Z2141" s="127"/>
      <c r="AA2141" s="127"/>
      <c r="AB2141" s="127"/>
      <c r="AC2141" s="127"/>
      <c r="AD2141" s="127"/>
      <c r="AE2141" s="127"/>
      <c r="AF2141" s="127"/>
      <c r="AG2141" s="127"/>
      <c r="AH2141" s="127"/>
      <c r="AI2141" s="127"/>
      <c r="AJ2141" s="127"/>
      <c r="AK2141" s="127"/>
      <c r="AL2141" s="127"/>
      <c r="AM2141" s="127"/>
      <c r="AN2141" s="127"/>
      <c r="AO2141" s="127"/>
      <c r="AP2141" s="127"/>
      <c r="AR2141" s="113"/>
      <c r="AS2141" s="113"/>
      <c r="AT2141" s="113"/>
    </row>
    <row r="2142" spans="1:46" s="114" customFormat="1" x14ac:dyDescent="0.2">
      <c r="A2142" s="113"/>
      <c r="B2142" s="120"/>
      <c r="C2142" s="120"/>
      <c r="D2142" s="120"/>
      <c r="E2142" s="120"/>
      <c r="F2142" s="120"/>
      <c r="G2142" s="120"/>
      <c r="H2142" s="120"/>
      <c r="I2142" s="120"/>
      <c r="J2142" s="120"/>
      <c r="K2142" s="120"/>
      <c r="L2142" s="120"/>
      <c r="M2142" s="120"/>
      <c r="N2142" s="120"/>
      <c r="O2142" s="120"/>
      <c r="P2142" s="120"/>
      <c r="Q2142" s="120"/>
      <c r="R2142" s="120"/>
      <c r="S2142" s="120"/>
      <c r="T2142" s="120"/>
      <c r="U2142" s="120"/>
      <c r="V2142" s="120"/>
      <c r="W2142" s="120"/>
      <c r="X2142" s="120"/>
      <c r="Y2142" s="127"/>
      <c r="Z2142" s="127"/>
      <c r="AA2142" s="127"/>
      <c r="AB2142" s="127"/>
      <c r="AC2142" s="127"/>
      <c r="AD2142" s="127"/>
      <c r="AE2142" s="127"/>
      <c r="AF2142" s="127"/>
      <c r="AG2142" s="127"/>
      <c r="AH2142" s="127"/>
      <c r="AI2142" s="127"/>
      <c r="AJ2142" s="127"/>
      <c r="AK2142" s="127"/>
      <c r="AL2142" s="127"/>
      <c r="AM2142" s="127"/>
      <c r="AN2142" s="127"/>
      <c r="AO2142" s="127"/>
      <c r="AP2142" s="127"/>
      <c r="AR2142" s="113"/>
      <c r="AS2142" s="113"/>
      <c r="AT2142" s="113"/>
    </row>
    <row r="2143" spans="1:46" s="114" customFormat="1" x14ac:dyDescent="0.2">
      <c r="A2143" s="113"/>
      <c r="B2143" s="120"/>
      <c r="C2143" s="120"/>
      <c r="D2143" s="120"/>
      <c r="E2143" s="120"/>
      <c r="F2143" s="120"/>
      <c r="G2143" s="120"/>
      <c r="H2143" s="120"/>
      <c r="I2143" s="120"/>
      <c r="J2143" s="120"/>
      <c r="K2143" s="120"/>
      <c r="L2143" s="120"/>
      <c r="M2143" s="120"/>
      <c r="N2143" s="120"/>
      <c r="O2143" s="120"/>
      <c r="P2143" s="120"/>
      <c r="Q2143" s="120"/>
      <c r="R2143" s="120"/>
      <c r="S2143" s="120"/>
      <c r="T2143" s="120"/>
      <c r="U2143" s="120"/>
      <c r="V2143" s="120"/>
      <c r="W2143" s="120"/>
      <c r="X2143" s="120"/>
      <c r="Y2143" s="127"/>
      <c r="Z2143" s="127"/>
      <c r="AA2143" s="127"/>
      <c r="AB2143" s="127"/>
      <c r="AC2143" s="127"/>
      <c r="AD2143" s="127"/>
      <c r="AE2143" s="127"/>
      <c r="AF2143" s="127"/>
      <c r="AG2143" s="127"/>
      <c r="AH2143" s="127"/>
      <c r="AI2143" s="127"/>
      <c r="AJ2143" s="127"/>
      <c r="AK2143" s="127"/>
      <c r="AL2143" s="127"/>
      <c r="AM2143" s="127"/>
      <c r="AN2143" s="127"/>
      <c r="AO2143" s="127"/>
      <c r="AP2143" s="127"/>
      <c r="AR2143" s="113"/>
      <c r="AS2143" s="113"/>
      <c r="AT2143" s="113"/>
    </row>
    <row r="2144" spans="1:46" s="114" customFormat="1" x14ac:dyDescent="0.2">
      <c r="A2144" s="113"/>
      <c r="B2144" s="120"/>
      <c r="C2144" s="120"/>
      <c r="D2144" s="120"/>
      <c r="E2144" s="120"/>
      <c r="F2144" s="120"/>
      <c r="G2144" s="120"/>
      <c r="H2144" s="120"/>
      <c r="I2144" s="120"/>
      <c r="J2144" s="120"/>
      <c r="K2144" s="120"/>
      <c r="L2144" s="120"/>
      <c r="M2144" s="120"/>
      <c r="N2144" s="120"/>
      <c r="O2144" s="120"/>
      <c r="P2144" s="120"/>
      <c r="Q2144" s="120"/>
      <c r="R2144" s="120"/>
      <c r="S2144" s="120"/>
      <c r="T2144" s="120"/>
      <c r="U2144" s="120"/>
      <c r="V2144" s="120"/>
      <c r="W2144" s="120"/>
      <c r="X2144" s="120"/>
      <c r="Y2144" s="127"/>
      <c r="Z2144" s="127"/>
      <c r="AA2144" s="127"/>
      <c r="AB2144" s="127"/>
      <c r="AC2144" s="127"/>
      <c r="AD2144" s="127"/>
      <c r="AE2144" s="127"/>
      <c r="AF2144" s="127"/>
      <c r="AG2144" s="127"/>
      <c r="AH2144" s="127"/>
      <c r="AI2144" s="127"/>
      <c r="AJ2144" s="127"/>
      <c r="AK2144" s="127"/>
      <c r="AL2144" s="127"/>
      <c r="AM2144" s="127"/>
      <c r="AN2144" s="127"/>
      <c r="AO2144" s="127"/>
      <c r="AP2144" s="127"/>
      <c r="AR2144" s="113"/>
      <c r="AS2144" s="113"/>
      <c r="AT2144" s="113"/>
    </row>
    <row r="2145" spans="1:46" s="114" customFormat="1" x14ac:dyDescent="0.2">
      <c r="A2145" s="113"/>
      <c r="B2145" s="120"/>
      <c r="C2145" s="120"/>
      <c r="D2145" s="120"/>
      <c r="E2145" s="120"/>
      <c r="F2145" s="120"/>
      <c r="G2145" s="120"/>
      <c r="H2145" s="120"/>
      <c r="I2145" s="120"/>
      <c r="J2145" s="120"/>
      <c r="K2145" s="120"/>
      <c r="L2145" s="120"/>
      <c r="M2145" s="120"/>
      <c r="N2145" s="120"/>
      <c r="O2145" s="120"/>
      <c r="P2145" s="120"/>
      <c r="Q2145" s="120"/>
      <c r="R2145" s="120"/>
      <c r="S2145" s="120"/>
      <c r="T2145" s="120"/>
      <c r="U2145" s="120"/>
      <c r="V2145" s="120"/>
      <c r="W2145" s="120"/>
      <c r="X2145" s="120"/>
      <c r="Y2145" s="127"/>
      <c r="Z2145" s="127"/>
      <c r="AA2145" s="127"/>
      <c r="AB2145" s="127"/>
      <c r="AC2145" s="127"/>
      <c r="AD2145" s="127"/>
      <c r="AE2145" s="127"/>
      <c r="AF2145" s="127"/>
      <c r="AG2145" s="127"/>
      <c r="AH2145" s="127"/>
      <c r="AI2145" s="127"/>
      <c r="AJ2145" s="127"/>
      <c r="AK2145" s="127"/>
      <c r="AL2145" s="127"/>
      <c r="AM2145" s="127"/>
      <c r="AN2145" s="127"/>
      <c r="AO2145" s="127"/>
      <c r="AP2145" s="127"/>
      <c r="AR2145" s="113"/>
      <c r="AS2145" s="113"/>
      <c r="AT2145" s="113"/>
    </row>
    <row r="2146" spans="1:46" s="114" customFormat="1" x14ac:dyDescent="0.2">
      <c r="A2146" s="113"/>
      <c r="B2146" s="120"/>
      <c r="C2146" s="120"/>
      <c r="D2146" s="120"/>
      <c r="E2146" s="120"/>
      <c r="F2146" s="120"/>
      <c r="G2146" s="120"/>
      <c r="H2146" s="120"/>
      <c r="I2146" s="120"/>
      <c r="J2146" s="120"/>
      <c r="K2146" s="120"/>
      <c r="L2146" s="120"/>
      <c r="M2146" s="120"/>
      <c r="N2146" s="120"/>
      <c r="O2146" s="120"/>
      <c r="P2146" s="120"/>
      <c r="Q2146" s="120"/>
      <c r="R2146" s="120"/>
      <c r="S2146" s="120"/>
      <c r="T2146" s="120"/>
      <c r="U2146" s="120"/>
      <c r="V2146" s="120"/>
      <c r="W2146" s="120"/>
      <c r="X2146" s="120"/>
      <c r="Y2146" s="127"/>
      <c r="Z2146" s="127"/>
      <c r="AA2146" s="127"/>
      <c r="AB2146" s="127"/>
      <c r="AC2146" s="127"/>
      <c r="AD2146" s="127"/>
      <c r="AE2146" s="127"/>
      <c r="AF2146" s="127"/>
      <c r="AG2146" s="127"/>
      <c r="AH2146" s="127"/>
      <c r="AI2146" s="127"/>
      <c r="AJ2146" s="127"/>
      <c r="AK2146" s="127"/>
      <c r="AL2146" s="127"/>
      <c r="AM2146" s="127"/>
      <c r="AN2146" s="127"/>
      <c r="AO2146" s="127"/>
      <c r="AP2146" s="127"/>
      <c r="AR2146" s="113"/>
      <c r="AS2146" s="113"/>
      <c r="AT2146" s="113"/>
    </row>
    <row r="2147" spans="1:46" s="114" customFormat="1" x14ac:dyDescent="0.2">
      <c r="A2147" s="113"/>
      <c r="B2147" s="120"/>
      <c r="C2147" s="120"/>
      <c r="D2147" s="120"/>
      <c r="E2147" s="120"/>
      <c r="F2147" s="120"/>
      <c r="G2147" s="120"/>
      <c r="H2147" s="120"/>
      <c r="I2147" s="120"/>
      <c r="J2147" s="120"/>
      <c r="K2147" s="120"/>
      <c r="L2147" s="120"/>
      <c r="M2147" s="120"/>
      <c r="N2147" s="120"/>
      <c r="O2147" s="120"/>
      <c r="P2147" s="120"/>
      <c r="Q2147" s="120"/>
      <c r="R2147" s="120"/>
      <c r="S2147" s="120"/>
      <c r="T2147" s="120"/>
      <c r="U2147" s="120"/>
      <c r="V2147" s="120"/>
      <c r="W2147" s="120"/>
      <c r="X2147" s="120"/>
      <c r="Y2147" s="127"/>
      <c r="Z2147" s="127"/>
      <c r="AA2147" s="127"/>
      <c r="AB2147" s="127"/>
      <c r="AC2147" s="127"/>
      <c r="AD2147" s="127"/>
      <c r="AE2147" s="127"/>
      <c r="AF2147" s="127"/>
      <c r="AG2147" s="127"/>
      <c r="AH2147" s="127"/>
      <c r="AI2147" s="127"/>
      <c r="AJ2147" s="127"/>
      <c r="AK2147" s="127"/>
      <c r="AL2147" s="127"/>
      <c r="AM2147" s="127"/>
      <c r="AN2147" s="127"/>
      <c r="AO2147" s="127"/>
      <c r="AP2147" s="127"/>
      <c r="AR2147" s="113"/>
      <c r="AS2147" s="113"/>
      <c r="AT2147" s="113"/>
    </row>
    <row r="2148" spans="1:46" s="114" customFormat="1" x14ac:dyDescent="0.2">
      <c r="A2148" s="113"/>
      <c r="B2148" s="120"/>
      <c r="C2148" s="120"/>
      <c r="D2148" s="120"/>
      <c r="E2148" s="120"/>
      <c r="F2148" s="120"/>
      <c r="G2148" s="120"/>
      <c r="H2148" s="120"/>
      <c r="I2148" s="120"/>
      <c r="J2148" s="120"/>
      <c r="K2148" s="120"/>
      <c r="L2148" s="120"/>
      <c r="M2148" s="120"/>
      <c r="N2148" s="120"/>
      <c r="O2148" s="120"/>
      <c r="P2148" s="120"/>
      <c r="Q2148" s="120"/>
      <c r="R2148" s="120"/>
      <c r="S2148" s="120"/>
      <c r="T2148" s="120"/>
      <c r="U2148" s="120"/>
      <c r="V2148" s="120"/>
      <c r="W2148" s="120"/>
      <c r="X2148" s="120"/>
      <c r="Y2148" s="127"/>
      <c r="Z2148" s="127"/>
      <c r="AA2148" s="127"/>
      <c r="AB2148" s="127"/>
      <c r="AC2148" s="127"/>
      <c r="AD2148" s="127"/>
      <c r="AE2148" s="127"/>
      <c r="AF2148" s="127"/>
      <c r="AG2148" s="127"/>
      <c r="AH2148" s="127"/>
      <c r="AI2148" s="127"/>
      <c r="AJ2148" s="127"/>
      <c r="AK2148" s="127"/>
      <c r="AL2148" s="127"/>
      <c r="AM2148" s="127"/>
      <c r="AN2148" s="127"/>
      <c r="AO2148" s="127"/>
      <c r="AP2148" s="127"/>
      <c r="AR2148" s="113"/>
      <c r="AS2148" s="113"/>
      <c r="AT2148" s="113"/>
    </row>
    <row r="2149" spans="1:46" s="114" customFormat="1" x14ac:dyDescent="0.2">
      <c r="A2149" s="113"/>
      <c r="B2149" s="120"/>
      <c r="C2149" s="120"/>
      <c r="D2149" s="120"/>
      <c r="E2149" s="120"/>
      <c r="F2149" s="120"/>
      <c r="G2149" s="120"/>
      <c r="H2149" s="120"/>
      <c r="I2149" s="120"/>
      <c r="J2149" s="120"/>
      <c r="K2149" s="120"/>
      <c r="L2149" s="120"/>
      <c r="M2149" s="120"/>
      <c r="N2149" s="120"/>
      <c r="O2149" s="120"/>
      <c r="P2149" s="120"/>
      <c r="Q2149" s="120"/>
      <c r="R2149" s="120"/>
      <c r="S2149" s="120"/>
      <c r="T2149" s="120"/>
      <c r="U2149" s="120"/>
      <c r="V2149" s="120"/>
      <c r="W2149" s="120"/>
      <c r="X2149" s="120"/>
      <c r="Y2149" s="127"/>
      <c r="Z2149" s="127"/>
      <c r="AA2149" s="127"/>
      <c r="AB2149" s="127"/>
      <c r="AC2149" s="127"/>
      <c r="AD2149" s="127"/>
      <c r="AE2149" s="127"/>
      <c r="AF2149" s="127"/>
      <c r="AG2149" s="127"/>
      <c r="AH2149" s="127"/>
      <c r="AI2149" s="127"/>
      <c r="AJ2149" s="127"/>
      <c r="AK2149" s="127"/>
      <c r="AL2149" s="127"/>
      <c r="AM2149" s="127"/>
      <c r="AN2149" s="127"/>
      <c r="AO2149" s="127"/>
      <c r="AP2149" s="127"/>
      <c r="AR2149" s="113"/>
      <c r="AS2149" s="113"/>
      <c r="AT2149" s="113"/>
    </row>
    <row r="2150" spans="1:46" s="114" customFormat="1" x14ac:dyDescent="0.2">
      <c r="A2150" s="113"/>
      <c r="B2150" s="120"/>
      <c r="C2150" s="120"/>
      <c r="D2150" s="120"/>
      <c r="E2150" s="120"/>
      <c r="F2150" s="120"/>
      <c r="G2150" s="120"/>
      <c r="H2150" s="120"/>
      <c r="I2150" s="120"/>
      <c r="J2150" s="120"/>
      <c r="K2150" s="120"/>
      <c r="L2150" s="120"/>
      <c r="M2150" s="120"/>
      <c r="N2150" s="120"/>
      <c r="O2150" s="120"/>
      <c r="P2150" s="120"/>
      <c r="Q2150" s="120"/>
      <c r="R2150" s="120"/>
      <c r="S2150" s="120"/>
      <c r="T2150" s="120"/>
      <c r="U2150" s="120"/>
      <c r="V2150" s="120"/>
      <c r="W2150" s="120"/>
      <c r="X2150" s="120"/>
      <c r="Y2150" s="127"/>
      <c r="Z2150" s="127"/>
      <c r="AA2150" s="127"/>
      <c r="AB2150" s="127"/>
      <c r="AC2150" s="127"/>
      <c r="AD2150" s="127"/>
      <c r="AE2150" s="127"/>
      <c r="AF2150" s="127"/>
      <c r="AG2150" s="127"/>
      <c r="AH2150" s="127"/>
      <c r="AI2150" s="127"/>
      <c r="AJ2150" s="127"/>
      <c r="AK2150" s="127"/>
      <c r="AL2150" s="127"/>
      <c r="AM2150" s="127"/>
      <c r="AN2150" s="127"/>
      <c r="AO2150" s="127"/>
      <c r="AP2150" s="127"/>
      <c r="AR2150" s="113"/>
      <c r="AS2150" s="113"/>
      <c r="AT2150" s="113"/>
    </row>
    <row r="2151" spans="1:46" s="114" customFormat="1" x14ac:dyDescent="0.2">
      <c r="A2151" s="113"/>
      <c r="B2151" s="120"/>
      <c r="C2151" s="120"/>
      <c r="D2151" s="120"/>
      <c r="E2151" s="120"/>
      <c r="F2151" s="120"/>
      <c r="G2151" s="120"/>
      <c r="H2151" s="120"/>
      <c r="I2151" s="120"/>
      <c r="J2151" s="120"/>
      <c r="K2151" s="120"/>
      <c r="L2151" s="120"/>
      <c r="M2151" s="120"/>
      <c r="N2151" s="120"/>
      <c r="O2151" s="120"/>
      <c r="P2151" s="120"/>
      <c r="Q2151" s="120"/>
      <c r="R2151" s="120"/>
      <c r="S2151" s="120"/>
      <c r="T2151" s="120"/>
      <c r="U2151" s="120"/>
      <c r="V2151" s="120"/>
      <c r="W2151" s="120"/>
      <c r="X2151" s="120"/>
      <c r="Y2151" s="127"/>
      <c r="Z2151" s="127"/>
      <c r="AA2151" s="127"/>
      <c r="AB2151" s="127"/>
      <c r="AC2151" s="127"/>
      <c r="AD2151" s="127"/>
      <c r="AE2151" s="127"/>
      <c r="AF2151" s="127"/>
      <c r="AG2151" s="127"/>
      <c r="AH2151" s="127"/>
      <c r="AI2151" s="127"/>
      <c r="AJ2151" s="127"/>
      <c r="AK2151" s="127"/>
      <c r="AL2151" s="127"/>
      <c r="AM2151" s="127"/>
      <c r="AN2151" s="127"/>
      <c r="AO2151" s="127"/>
      <c r="AP2151" s="127"/>
      <c r="AR2151" s="113"/>
      <c r="AS2151" s="113"/>
      <c r="AT2151" s="113"/>
    </row>
    <row r="2152" spans="1:46" s="114" customFormat="1" x14ac:dyDescent="0.2">
      <c r="A2152" s="113"/>
      <c r="B2152" s="120"/>
      <c r="C2152" s="120"/>
      <c r="D2152" s="120"/>
      <c r="E2152" s="120"/>
      <c r="F2152" s="120"/>
      <c r="G2152" s="120"/>
      <c r="H2152" s="120"/>
      <c r="I2152" s="120"/>
      <c r="J2152" s="120"/>
      <c r="K2152" s="120"/>
      <c r="L2152" s="120"/>
      <c r="M2152" s="120"/>
      <c r="N2152" s="120"/>
      <c r="O2152" s="120"/>
      <c r="P2152" s="120"/>
      <c r="Q2152" s="120"/>
      <c r="R2152" s="120"/>
      <c r="S2152" s="120"/>
      <c r="T2152" s="120"/>
      <c r="U2152" s="120"/>
      <c r="V2152" s="120"/>
      <c r="W2152" s="120"/>
      <c r="X2152" s="120"/>
      <c r="Y2152" s="127"/>
      <c r="Z2152" s="127"/>
      <c r="AA2152" s="127"/>
      <c r="AB2152" s="127"/>
      <c r="AC2152" s="127"/>
      <c r="AD2152" s="127"/>
      <c r="AE2152" s="127"/>
      <c r="AF2152" s="127"/>
      <c r="AG2152" s="127"/>
      <c r="AH2152" s="127"/>
      <c r="AI2152" s="127"/>
      <c r="AJ2152" s="127"/>
      <c r="AK2152" s="127"/>
      <c r="AL2152" s="127"/>
      <c r="AM2152" s="127"/>
      <c r="AN2152" s="127"/>
      <c r="AO2152" s="127"/>
      <c r="AP2152" s="127"/>
      <c r="AR2152" s="113"/>
      <c r="AS2152" s="113"/>
      <c r="AT2152" s="113"/>
    </row>
    <row r="2153" spans="1:46" s="114" customFormat="1" x14ac:dyDescent="0.2">
      <c r="A2153" s="113"/>
      <c r="B2153" s="120"/>
      <c r="C2153" s="120"/>
      <c r="D2153" s="120"/>
      <c r="E2153" s="120"/>
      <c r="F2153" s="120"/>
      <c r="G2153" s="120"/>
      <c r="H2153" s="120"/>
      <c r="I2153" s="120"/>
      <c r="J2153" s="120"/>
      <c r="K2153" s="120"/>
      <c r="L2153" s="120"/>
      <c r="M2153" s="120"/>
      <c r="N2153" s="120"/>
      <c r="O2153" s="120"/>
      <c r="P2153" s="120"/>
      <c r="Q2153" s="120"/>
      <c r="R2153" s="120"/>
      <c r="S2153" s="120"/>
      <c r="T2153" s="120"/>
      <c r="U2153" s="120"/>
      <c r="V2153" s="120"/>
      <c r="W2153" s="120"/>
      <c r="X2153" s="120"/>
      <c r="Y2153" s="127"/>
      <c r="Z2153" s="127"/>
      <c r="AA2153" s="127"/>
      <c r="AB2153" s="127"/>
      <c r="AC2153" s="127"/>
      <c r="AD2153" s="127"/>
      <c r="AE2153" s="127"/>
      <c r="AF2153" s="127"/>
      <c r="AG2153" s="127"/>
      <c r="AH2153" s="127"/>
      <c r="AI2153" s="127"/>
      <c r="AJ2153" s="127"/>
      <c r="AK2153" s="127"/>
      <c r="AL2153" s="127"/>
      <c r="AM2153" s="127"/>
      <c r="AN2153" s="127"/>
      <c r="AO2153" s="127"/>
      <c r="AP2153" s="127"/>
      <c r="AR2153" s="113"/>
      <c r="AS2153" s="113"/>
      <c r="AT2153" s="113"/>
    </row>
    <row r="2154" spans="1:46" s="114" customFormat="1" x14ac:dyDescent="0.2">
      <c r="A2154" s="113"/>
      <c r="B2154" s="120"/>
      <c r="C2154" s="120"/>
      <c r="D2154" s="120"/>
      <c r="E2154" s="120"/>
      <c r="F2154" s="120"/>
      <c r="G2154" s="120"/>
      <c r="H2154" s="120"/>
      <c r="I2154" s="120"/>
      <c r="J2154" s="120"/>
      <c r="K2154" s="120"/>
      <c r="L2154" s="120"/>
      <c r="M2154" s="120"/>
      <c r="N2154" s="120"/>
      <c r="O2154" s="120"/>
      <c r="P2154" s="120"/>
      <c r="Q2154" s="120"/>
      <c r="R2154" s="120"/>
      <c r="S2154" s="120"/>
      <c r="T2154" s="120"/>
      <c r="U2154" s="120"/>
      <c r="V2154" s="120"/>
      <c r="W2154" s="120"/>
      <c r="X2154" s="120"/>
      <c r="Y2154" s="127"/>
      <c r="Z2154" s="127"/>
      <c r="AA2154" s="127"/>
      <c r="AB2154" s="127"/>
      <c r="AC2154" s="127"/>
      <c r="AD2154" s="127"/>
      <c r="AE2154" s="127"/>
      <c r="AF2154" s="127"/>
      <c r="AG2154" s="127"/>
      <c r="AH2154" s="127"/>
      <c r="AI2154" s="127"/>
      <c r="AJ2154" s="127"/>
      <c r="AK2154" s="127"/>
      <c r="AL2154" s="127"/>
      <c r="AM2154" s="127"/>
      <c r="AN2154" s="127"/>
      <c r="AO2154" s="127"/>
      <c r="AP2154" s="127"/>
      <c r="AR2154" s="113"/>
      <c r="AS2154" s="113"/>
      <c r="AT2154" s="113"/>
    </row>
    <row r="2155" spans="1:46" s="114" customFormat="1" x14ac:dyDescent="0.2">
      <c r="A2155" s="113"/>
      <c r="B2155" s="120"/>
      <c r="C2155" s="120"/>
      <c r="D2155" s="120"/>
      <c r="E2155" s="120"/>
      <c r="F2155" s="120"/>
      <c r="G2155" s="120"/>
      <c r="H2155" s="120"/>
      <c r="I2155" s="120"/>
      <c r="J2155" s="120"/>
      <c r="K2155" s="120"/>
      <c r="L2155" s="120"/>
      <c r="M2155" s="120"/>
      <c r="N2155" s="120"/>
      <c r="O2155" s="120"/>
      <c r="P2155" s="120"/>
      <c r="Q2155" s="120"/>
      <c r="R2155" s="120"/>
      <c r="S2155" s="120"/>
      <c r="T2155" s="120"/>
      <c r="U2155" s="120"/>
      <c r="V2155" s="120"/>
      <c r="W2155" s="120"/>
      <c r="X2155" s="120"/>
      <c r="Y2155" s="127"/>
      <c r="Z2155" s="127"/>
      <c r="AA2155" s="127"/>
      <c r="AB2155" s="127"/>
      <c r="AC2155" s="127"/>
      <c r="AD2155" s="127"/>
      <c r="AE2155" s="127"/>
      <c r="AF2155" s="127"/>
      <c r="AG2155" s="127"/>
      <c r="AH2155" s="127"/>
      <c r="AI2155" s="127"/>
      <c r="AJ2155" s="127"/>
      <c r="AK2155" s="127"/>
      <c r="AL2155" s="127"/>
      <c r="AM2155" s="127"/>
      <c r="AN2155" s="127"/>
      <c r="AO2155" s="127"/>
      <c r="AP2155" s="127"/>
      <c r="AR2155" s="113"/>
      <c r="AS2155" s="113"/>
      <c r="AT2155" s="113"/>
    </row>
    <row r="2156" spans="1:46" s="114" customFormat="1" x14ac:dyDescent="0.2">
      <c r="A2156" s="113"/>
      <c r="B2156" s="120"/>
      <c r="C2156" s="120"/>
      <c r="D2156" s="120"/>
      <c r="E2156" s="120"/>
      <c r="F2156" s="120"/>
      <c r="G2156" s="120"/>
      <c r="H2156" s="120"/>
      <c r="I2156" s="120"/>
      <c r="J2156" s="120"/>
      <c r="K2156" s="120"/>
      <c r="L2156" s="120"/>
      <c r="M2156" s="120"/>
      <c r="N2156" s="120"/>
      <c r="O2156" s="120"/>
      <c r="P2156" s="120"/>
      <c r="Q2156" s="120"/>
      <c r="R2156" s="120"/>
      <c r="S2156" s="120"/>
      <c r="T2156" s="120"/>
      <c r="U2156" s="120"/>
      <c r="V2156" s="120"/>
      <c r="W2156" s="120"/>
      <c r="X2156" s="120"/>
      <c r="Y2156" s="127"/>
      <c r="Z2156" s="127"/>
      <c r="AA2156" s="127"/>
      <c r="AB2156" s="127"/>
      <c r="AC2156" s="127"/>
      <c r="AD2156" s="127"/>
      <c r="AE2156" s="127"/>
      <c r="AF2156" s="127"/>
      <c r="AG2156" s="127"/>
      <c r="AH2156" s="127"/>
      <c r="AI2156" s="127"/>
      <c r="AJ2156" s="127"/>
      <c r="AK2156" s="127"/>
      <c r="AL2156" s="127"/>
      <c r="AM2156" s="127"/>
      <c r="AN2156" s="127"/>
      <c r="AO2156" s="127"/>
      <c r="AP2156" s="127"/>
      <c r="AR2156" s="113"/>
      <c r="AS2156" s="113"/>
      <c r="AT2156" s="113"/>
    </row>
    <row r="2157" spans="1:46" s="114" customFormat="1" x14ac:dyDescent="0.2">
      <c r="A2157" s="113"/>
      <c r="B2157" s="120"/>
      <c r="C2157" s="120"/>
      <c r="D2157" s="120"/>
      <c r="E2157" s="120"/>
      <c r="F2157" s="120"/>
      <c r="G2157" s="120"/>
      <c r="H2157" s="120"/>
      <c r="I2157" s="120"/>
      <c r="J2157" s="120"/>
      <c r="K2157" s="120"/>
      <c r="L2157" s="120"/>
      <c r="M2157" s="120"/>
      <c r="N2157" s="120"/>
      <c r="O2157" s="120"/>
      <c r="P2157" s="120"/>
      <c r="Q2157" s="120"/>
      <c r="R2157" s="120"/>
      <c r="S2157" s="120"/>
      <c r="T2157" s="120"/>
      <c r="U2157" s="120"/>
      <c r="V2157" s="120"/>
      <c r="W2157" s="120"/>
      <c r="X2157" s="120"/>
      <c r="Y2157" s="127"/>
      <c r="Z2157" s="127"/>
      <c r="AA2157" s="127"/>
      <c r="AB2157" s="127"/>
      <c r="AC2157" s="127"/>
      <c r="AD2157" s="127"/>
      <c r="AE2157" s="127"/>
      <c r="AF2157" s="127"/>
      <c r="AG2157" s="127"/>
      <c r="AH2157" s="127"/>
      <c r="AI2157" s="127"/>
      <c r="AJ2157" s="127"/>
      <c r="AK2157" s="127"/>
      <c r="AL2157" s="127"/>
      <c r="AM2157" s="127"/>
      <c r="AN2157" s="127"/>
      <c r="AO2157" s="127"/>
      <c r="AP2157" s="127"/>
      <c r="AR2157" s="113"/>
      <c r="AS2157" s="113"/>
      <c r="AT2157" s="113"/>
    </row>
    <row r="2158" spans="1:46" s="114" customFormat="1" x14ac:dyDescent="0.2">
      <c r="A2158" s="113"/>
      <c r="B2158" s="120"/>
      <c r="C2158" s="120"/>
      <c r="D2158" s="120"/>
      <c r="E2158" s="120"/>
      <c r="F2158" s="120"/>
      <c r="G2158" s="120"/>
      <c r="H2158" s="120"/>
      <c r="I2158" s="120"/>
      <c r="J2158" s="120"/>
      <c r="K2158" s="120"/>
      <c r="L2158" s="120"/>
      <c r="M2158" s="120"/>
      <c r="N2158" s="120"/>
      <c r="O2158" s="120"/>
      <c r="P2158" s="120"/>
      <c r="Q2158" s="120"/>
      <c r="R2158" s="120"/>
      <c r="S2158" s="120"/>
      <c r="T2158" s="120"/>
      <c r="U2158" s="120"/>
      <c r="V2158" s="120"/>
      <c r="W2158" s="120"/>
      <c r="X2158" s="120"/>
      <c r="Y2158" s="127"/>
      <c r="Z2158" s="127"/>
      <c r="AA2158" s="127"/>
      <c r="AB2158" s="127"/>
      <c r="AC2158" s="127"/>
      <c r="AD2158" s="127"/>
      <c r="AE2158" s="127"/>
      <c r="AF2158" s="127"/>
      <c r="AG2158" s="127"/>
      <c r="AH2158" s="127"/>
      <c r="AI2158" s="127"/>
      <c r="AJ2158" s="127"/>
      <c r="AK2158" s="127"/>
      <c r="AL2158" s="127"/>
      <c r="AM2158" s="127"/>
      <c r="AN2158" s="127"/>
      <c r="AO2158" s="127"/>
      <c r="AP2158" s="127"/>
      <c r="AR2158" s="113"/>
      <c r="AS2158" s="113"/>
      <c r="AT2158" s="113"/>
    </row>
    <row r="2159" spans="1:46" s="114" customFormat="1" x14ac:dyDescent="0.2">
      <c r="A2159" s="113"/>
      <c r="B2159" s="120"/>
      <c r="C2159" s="120"/>
      <c r="D2159" s="120"/>
      <c r="E2159" s="120"/>
      <c r="F2159" s="120"/>
      <c r="G2159" s="120"/>
      <c r="H2159" s="120"/>
      <c r="I2159" s="120"/>
      <c r="J2159" s="120"/>
      <c r="K2159" s="120"/>
      <c r="L2159" s="120"/>
      <c r="M2159" s="120"/>
      <c r="N2159" s="120"/>
      <c r="O2159" s="120"/>
      <c r="P2159" s="120"/>
      <c r="Q2159" s="120"/>
      <c r="R2159" s="120"/>
      <c r="S2159" s="120"/>
      <c r="T2159" s="120"/>
      <c r="U2159" s="120"/>
      <c r="V2159" s="120"/>
      <c r="W2159" s="120"/>
      <c r="X2159" s="120"/>
      <c r="Y2159" s="127"/>
      <c r="Z2159" s="127"/>
      <c r="AA2159" s="127"/>
      <c r="AB2159" s="127"/>
      <c r="AC2159" s="127"/>
      <c r="AD2159" s="127"/>
      <c r="AE2159" s="127"/>
      <c r="AF2159" s="127"/>
      <c r="AG2159" s="127"/>
      <c r="AH2159" s="127"/>
      <c r="AI2159" s="127"/>
      <c r="AJ2159" s="127"/>
      <c r="AK2159" s="127"/>
      <c r="AL2159" s="127"/>
      <c r="AM2159" s="127"/>
      <c r="AN2159" s="127"/>
      <c r="AO2159" s="127"/>
      <c r="AP2159" s="127"/>
      <c r="AR2159" s="113"/>
      <c r="AS2159" s="113"/>
      <c r="AT2159" s="113"/>
    </row>
    <row r="2160" spans="1:46" s="114" customFormat="1" x14ac:dyDescent="0.2">
      <c r="A2160" s="113"/>
      <c r="B2160" s="120"/>
      <c r="C2160" s="120"/>
      <c r="D2160" s="120"/>
      <c r="E2160" s="120"/>
      <c r="F2160" s="120"/>
      <c r="G2160" s="120"/>
      <c r="H2160" s="120"/>
      <c r="I2160" s="120"/>
      <c r="J2160" s="120"/>
      <c r="K2160" s="120"/>
      <c r="L2160" s="120"/>
      <c r="M2160" s="120"/>
      <c r="N2160" s="120"/>
      <c r="O2160" s="120"/>
      <c r="P2160" s="120"/>
      <c r="Q2160" s="120"/>
      <c r="R2160" s="120"/>
      <c r="S2160" s="120"/>
      <c r="T2160" s="120"/>
      <c r="U2160" s="120"/>
      <c r="V2160" s="120"/>
      <c r="W2160" s="120"/>
      <c r="X2160" s="120"/>
      <c r="Y2160" s="127"/>
      <c r="Z2160" s="127"/>
      <c r="AA2160" s="127"/>
      <c r="AB2160" s="127"/>
      <c r="AC2160" s="127"/>
      <c r="AD2160" s="127"/>
      <c r="AE2160" s="127"/>
      <c r="AF2160" s="127"/>
      <c r="AG2160" s="127"/>
      <c r="AH2160" s="127"/>
      <c r="AI2160" s="127"/>
      <c r="AJ2160" s="127"/>
      <c r="AK2160" s="127"/>
      <c r="AL2160" s="127"/>
      <c r="AM2160" s="127"/>
      <c r="AN2160" s="127"/>
      <c r="AO2160" s="127"/>
      <c r="AP2160" s="127"/>
      <c r="AR2160" s="113"/>
      <c r="AS2160" s="113"/>
      <c r="AT2160" s="113"/>
    </row>
    <row r="2161" spans="1:46" s="114" customFormat="1" x14ac:dyDescent="0.2">
      <c r="A2161" s="113"/>
      <c r="B2161" s="120"/>
      <c r="C2161" s="120"/>
      <c r="D2161" s="120"/>
      <c r="E2161" s="120"/>
      <c r="F2161" s="120"/>
      <c r="G2161" s="120"/>
      <c r="H2161" s="120"/>
      <c r="I2161" s="120"/>
      <c r="J2161" s="120"/>
      <c r="K2161" s="120"/>
      <c r="L2161" s="120"/>
      <c r="M2161" s="120"/>
      <c r="N2161" s="120"/>
      <c r="O2161" s="120"/>
      <c r="P2161" s="120"/>
      <c r="Q2161" s="120"/>
      <c r="R2161" s="120"/>
      <c r="S2161" s="120"/>
      <c r="T2161" s="120"/>
      <c r="U2161" s="120"/>
      <c r="V2161" s="120"/>
      <c r="W2161" s="120"/>
      <c r="X2161" s="120"/>
      <c r="Y2161" s="127"/>
      <c r="Z2161" s="127"/>
      <c r="AA2161" s="127"/>
      <c r="AB2161" s="127"/>
      <c r="AC2161" s="127"/>
      <c r="AD2161" s="127"/>
      <c r="AE2161" s="127"/>
      <c r="AF2161" s="127"/>
      <c r="AG2161" s="127"/>
      <c r="AH2161" s="127"/>
      <c r="AI2161" s="127"/>
      <c r="AJ2161" s="127"/>
      <c r="AK2161" s="127"/>
      <c r="AL2161" s="127"/>
      <c r="AM2161" s="127"/>
      <c r="AN2161" s="127"/>
      <c r="AO2161" s="127"/>
      <c r="AP2161" s="127"/>
      <c r="AR2161" s="113"/>
      <c r="AS2161" s="113"/>
      <c r="AT2161" s="113"/>
    </row>
    <row r="2162" spans="1:46" s="114" customFormat="1" x14ac:dyDescent="0.2">
      <c r="A2162" s="113"/>
      <c r="B2162" s="120"/>
      <c r="C2162" s="120"/>
      <c r="D2162" s="120"/>
      <c r="E2162" s="120"/>
      <c r="F2162" s="120"/>
      <c r="G2162" s="120"/>
      <c r="H2162" s="120"/>
      <c r="I2162" s="120"/>
      <c r="J2162" s="120"/>
      <c r="K2162" s="120"/>
      <c r="L2162" s="120"/>
      <c r="M2162" s="120"/>
      <c r="N2162" s="120"/>
      <c r="O2162" s="120"/>
      <c r="P2162" s="120"/>
      <c r="Q2162" s="120"/>
      <c r="R2162" s="120"/>
      <c r="S2162" s="120"/>
      <c r="T2162" s="120"/>
      <c r="U2162" s="120"/>
      <c r="V2162" s="120"/>
      <c r="W2162" s="120"/>
      <c r="X2162" s="120"/>
      <c r="Y2162" s="127"/>
      <c r="Z2162" s="127"/>
      <c r="AA2162" s="127"/>
      <c r="AB2162" s="127"/>
      <c r="AC2162" s="127"/>
      <c r="AD2162" s="127"/>
      <c r="AE2162" s="127"/>
      <c r="AF2162" s="127"/>
      <c r="AG2162" s="127"/>
      <c r="AH2162" s="127"/>
      <c r="AI2162" s="127"/>
      <c r="AJ2162" s="127"/>
      <c r="AK2162" s="127"/>
      <c r="AL2162" s="127"/>
      <c r="AM2162" s="127"/>
      <c r="AN2162" s="127"/>
      <c r="AO2162" s="127"/>
      <c r="AP2162" s="127"/>
      <c r="AR2162" s="113"/>
      <c r="AS2162" s="113"/>
      <c r="AT2162" s="113"/>
    </row>
    <row r="2163" spans="1:46" s="114" customFormat="1" x14ac:dyDescent="0.2">
      <c r="A2163" s="113"/>
      <c r="B2163" s="120"/>
      <c r="C2163" s="120"/>
      <c r="D2163" s="120"/>
      <c r="E2163" s="120"/>
      <c r="F2163" s="120"/>
      <c r="G2163" s="120"/>
      <c r="H2163" s="120"/>
      <c r="I2163" s="120"/>
      <c r="J2163" s="120"/>
      <c r="K2163" s="120"/>
      <c r="L2163" s="120"/>
      <c r="M2163" s="120"/>
      <c r="N2163" s="120"/>
      <c r="O2163" s="120"/>
      <c r="P2163" s="120"/>
      <c r="Q2163" s="120"/>
      <c r="R2163" s="120"/>
      <c r="S2163" s="120"/>
      <c r="T2163" s="120"/>
      <c r="U2163" s="120"/>
      <c r="V2163" s="120"/>
      <c r="W2163" s="120"/>
      <c r="X2163" s="120"/>
      <c r="Y2163" s="127"/>
      <c r="Z2163" s="127"/>
      <c r="AA2163" s="127"/>
      <c r="AB2163" s="127"/>
      <c r="AC2163" s="127"/>
      <c r="AD2163" s="127"/>
      <c r="AE2163" s="127"/>
      <c r="AF2163" s="127"/>
      <c r="AG2163" s="127"/>
      <c r="AH2163" s="127"/>
      <c r="AI2163" s="127"/>
      <c r="AJ2163" s="127"/>
      <c r="AK2163" s="127"/>
      <c r="AL2163" s="127"/>
      <c r="AM2163" s="127"/>
      <c r="AN2163" s="127"/>
      <c r="AO2163" s="127"/>
      <c r="AP2163" s="127"/>
      <c r="AR2163" s="113"/>
      <c r="AS2163" s="113"/>
      <c r="AT2163" s="113"/>
    </row>
    <row r="2164" spans="1:46" s="114" customFormat="1" x14ac:dyDescent="0.2">
      <c r="A2164" s="113"/>
      <c r="B2164" s="120"/>
      <c r="C2164" s="120"/>
      <c r="D2164" s="120"/>
      <c r="E2164" s="120"/>
      <c r="F2164" s="120"/>
      <c r="G2164" s="120"/>
      <c r="H2164" s="120"/>
      <c r="I2164" s="120"/>
      <c r="J2164" s="120"/>
      <c r="K2164" s="120"/>
      <c r="L2164" s="120"/>
      <c r="M2164" s="120"/>
      <c r="N2164" s="120"/>
      <c r="O2164" s="120"/>
      <c r="P2164" s="120"/>
      <c r="Q2164" s="120"/>
      <c r="R2164" s="120"/>
      <c r="S2164" s="120"/>
      <c r="T2164" s="120"/>
      <c r="U2164" s="120"/>
      <c r="V2164" s="120"/>
      <c r="W2164" s="120"/>
      <c r="X2164" s="120"/>
      <c r="Y2164" s="127"/>
      <c r="Z2164" s="127"/>
      <c r="AA2164" s="127"/>
      <c r="AB2164" s="127"/>
      <c r="AC2164" s="127"/>
      <c r="AD2164" s="127"/>
      <c r="AE2164" s="127"/>
      <c r="AF2164" s="127"/>
      <c r="AG2164" s="127"/>
      <c r="AH2164" s="127"/>
      <c r="AI2164" s="127"/>
      <c r="AJ2164" s="127"/>
      <c r="AK2164" s="127"/>
      <c r="AL2164" s="127"/>
      <c r="AM2164" s="127"/>
      <c r="AN2164" s="127"/>
      <c r="AO2164" s="127"/>
      <c r="AP2164" s="127"/>
      <c r="AR2164" s="113"/>
      <c r="AS2164" s="113"/>
      <c r="AT2164" s="113"/>
    </row>
    <row r="2165" spans="1:46" s="114" customFormat="1" x14ac:dyDescent="0.2">
      <c r="A2165" s="113"/>
      <c r="B2165" s="120"/>
      <c r="C2165" s="120"/>
      <c r="D2165" s="120"/>
      <c r="E2165" s="120"/>
      <c r="F2165" s="120"/>
      <c r="G2165" s="120"/>
      <c r="H2165" s="120"/>
      <c r="I2165" s="120"/>
      <c r="J2165" s="120"/>
      <c r="K2165" s="120"/>
      <c r="L2165" s="120"/>
      <c r="M2165" s="120"/>
      <c r="N2165" s="120"/>
      <c r="O2165" s="120"/>
      <c r="P2165" s="120"/>
      <c r="Q2165" s="120"/>
      <c r="R2165" s="120"/>
      <c r="S2165" s="120"/>
      <c r="T2165" s="120"/>
      <c r="U2165" s="120"/>
      <c r="V2165" s="120"/>
      <c r="W2165" s="120"/>
      <c r="X2165" s="120"/>
      <c r="Y2165" s="127"/>
      <c r="Z2165" s="127"/>
      <c r="AA2165" s="127"/>
      <c r="AB2165" s="127"/>
      <c r="AC2165" s="127"/>
      <c r="AD2165" s="127"/>
      <c r="AE2165" s="127"/>
      <c r="AF2165" s="127"/>
      <c r="AG2165" s="127"/>
      <c r="AH2165" s="127"/>
      <c r="AI2165" s="127"/>
      <c r="AJ2165" s="127"/>
      <c r="AK2165" s="127"/>
      <c r="AL2165" s="127"/>
      <c r="AM2165" s="127"/>
      <c r="AN2165" s="127"/>
      <c r="AO2165" s="127"/>
      <c r="AP2165" s="127"/>
      <c r="AR2165" s="113"/>
      <c r="AS2165" s="113"/>
      <c r="AT2165" s="113"/>
    </row>
    <row r="2166" spans="1:46" s="114" customFormat="1" x14ac:dyDescent="0.2">
      <c r="A2166" s="113"/>
      <c r="B2166" s="120"/>
      <c r="C2166" s="120"/>
      <c r="D2166" s="120"/>
      <c r="E2166" s="120"/>
      <c r="F2166" s="120"/>
      <c r="G2166" s="120"/>
      <c r="H2166" s="120"/>
      <c r="I2166" s="120"/>
      <c r="J2166" s="120"/>
      <c r="K2166" s="120"/>
      <c r="L2166" s="120"/>
      <c r="M2166" s="120"/>
      <c r="N2166" s="120"/>
      <c r="O2166" s="120"/>
      <c r="P2166" s="120"/>
      <c r="Q2166" s="120"/>
      <c r="R2166" s="120"/>
      <c r="S2166" s="120"/>
      <c r="T2166" s="120"/>
      <c r="U2166" s="120"/>
      <c r="V2166" s="120"/>
      <c r="W2166" s="120"/>
      <c r="X2166" s="120"/>
      <c r="Y2166" s="127"/>
      <c r="Z2166" s="127"/>
      <c r="AA2166" s="127"/>
      <c r="AB2166" s="127"/>
      <c r="AC2166" s="127"/>
      <c r="AD2166" s="127"/>
      <c r="AE2166" s="127"/>
      <c r="AF2166" s="127"/>
      <c r="AG2166" s="127"/>
      <c r="AH2166" s="127"/>
      <c r="AI2166" s="127"/>
      <c r="AJ2166" s="127"/>
      <c r="AK2166" s="127"/>
      <c r="AL2166" s="127"/>
      <c r="AM2166" s="127"/>
      <c r="AN2166" s="127"/>
      <c r="AO2166" s="127"/>
      <c r="AP2166" s="127"/>
      <c r="AR2166" s="113"/>
      <c r="AS2166" s="113"/>
      <c r="AT2166" s="113"/>
    </row>
    <row r="2167" spans="1:46" s="114" customFormat="1" x14ac:dyDescent="0.2">
      <c r="A2167" s="113"/>
      <c r="B2167" s="120"/>
      <c r="C2167" s="120"/>
      <c r="D2167" s="120"/>
      <c r="E2167" s="120"/>
      <c r="F2167" s="120"/>
      <c r="G2167" s="120"/>
      <c r="H2167" s="120"/>
      <c r="I2167" s="120"/>
      <c r="J2167" s="120"/>
      <c r="K2167" s="120"/>
      <c r="L2167" s="120"/>
      <c r="M2167" s="120"/>
      <c r="N2167" s="120"/>
      <c r="O2167" s="120"/>
      <c r="P2167" s="120"/>
      <c r="Q2167" s="120"/>
      <c r="R2167" s="120"/>
      <c r="S2167" s="120"/>
      <c r="T2167" s="120"/>
      <c r="U2167" s="120"/>
      <c r="V2167" s="120"/>
      <c r="W2167" s="120"/>
      <c r="X2167" s="120"/>
      <c r="Y2167" s="127"/>
      <c r="Z2167" s="127"/>
      <c r="AA2167" s="127"/>
      <c r="AB2167" s="127"/>
      <c r="AC2167" s="127"/>
      <c r="AD2167" s="127"/>
      <c r="AE2167" s="127"/>
      <c r="AF2167" s="127"/>
      <c r="AG2167" s="127"/>
      <c r="AH2167" s="127"/>
      <c r="AI2167" s="127"/>
      <c r="AJ2167" s="127"/>
      <c r="AK2167" s="127"/>
      <c r="AL2167" s="127"/>
      <c r="AM2167" s="127"/>
      <c r="AN2167" s="127"/>
      <c r="AO2167" s="127"/>
      <c r="AP2167" s="127"/>
      <c r="AR2167" s="113"/>
      <c r="AS2167" s="113"/>
      <c r="AT2167" s="113"/>
    </row>
    <row r="2168" spans="1:46" s="114" customFormat="1" x14ac:dyDescent="0.2">
      <c r="A2168" s="113"/>
      <c r="B2168" s="120"/>
      <c r="C2168" s="120"/>
      <c r="D2168" s="120"/>
      <c r="E2168" s="120"/>
      <c r="F2168" s="120"/>
      <c r="G2168" s="120"/>
      <c r="H2168" s="120"/>
      <c r="I2168" s="120"/>
      <c r="J2168" s="120"/>
      <c r="K2168" s="120"/>
      <c r="L2168" s="120"/>
      <c r="M2168" s="120"/>
      <c r="N2168" s="120"/>
      <c r="O2168" s="120"/>
      <c r="P2168" s="120"/>
      <c r="Q2168" s="120"/>
      <c r="R2168" s="120"/>
      <c r="S2168" s="120"/>
      <c r="T2168" s="120"/>
      <c r="U2168" s="120"/>
      <c r="V2168" s="120"/>
      <c r="W2168" s="120"/>
      <c r="X2168" s="120"/>
      <c r="Y2168" s="127"/>
      <c r="Z2168" s="127"/>
      <c r="AA2168" s="127"/>
      <c r="AB2168" s="127"/>
      <c r="AC2168" s="127"/>
      <c r="AD2168" s="127"/>
      <c r="AE2168" s="127"/>
      <c r="AF2168" s="127"/>
      <c r="AG2168" s="127"/>
      <c r="AH2168" s="127"/>
      <c r="AI2168" s="127"/>
      <c r="AJ2168" s="127"/>
      <c r="AK2168" s="127"/>
      <c r="AL2168" s="127"/>
      <c r="AM2168" s="127"/>
      <c r="AN2168" s="127"/>
      <c r="AO2168" s="127"/>
      <c r="AP2168" s="127"/>
      <c r="AR2168" s="113"/>
      <c r="AS2168" s="113"/>
      <c r="AT2168" s="113"/>
    </row>
    <row r="2169" spans="1:46" s="114" customFormat="1" x14ac:dyDescent="0.2">
      <c r="A2169" s="113"/>
      <c r="B2169" s="120"/>
      <c r="C2169" s="120"/>
      <c r="D2169" s="120"/>
      <c r="E2169" s="120"/>
      <c r="F2169" s="120"/>
      <c r="G2169" s="120"/>
      <c r="H2169" s="120"/>
      <c r="I2169" s="120"/>
      <c r="J2169" s="120"/>
      <c r="K2169" s="120"/>
      <c r="L2169" s="120"/>
      <c r="M2169" s="120"/>
      <c r="N2169" s="120"/>
      <c r="O2169" s="120"/>
      <c r="P2169" s="120"/>
      <c r="Q2169" s="120"/>
      <c r="R2169" s="120"/>
      <c r="S2169" s="120"/>
      <c r="T2169" s="120"/>
      <c r="U2169" s="120"/>
      <c r="V2169" s="120"/>
      <c r="W2169" s="120"/>
      <c r="X2169" s="120"/>
      <c r="Y2169" s="127"/>
      <c r="Z2169" s="127"/>
      <c r="AA2169" s="127"/>
      <c r="AB2169" s="127"/>
      <c r="AC2169" s="127"/>
      <c r="AD2169" s="127"/>
      <c r="AE2169" s="127"/>
      <c r="AF2169" s="127"/>
      <c r="AG2169" s="127"/>
      <c r="AH2169" s="127"/>
      <c r="AI2169" s="127"/>
      <c r="AJ2169" s="127"/>
      <c r="AK2169" s="127"/>
      <c r="AL2169" s="127"/>
      <c r="AM2169" s="127"/>
      <c r="AN2169" s="127"/>
      <c r="AO2169" s="127"/>
      <c r="AP2169" s="127"/>
      <c r="AR2169" s="113"/>
      <c r="AS2169" s="113"/>
      <c r="AT2169" s="113"/>
    </row>
    <row r="2170" spans="1:46" s="114" customFormat="1" x14ac:dyDescent="0.2">
      <c r="A2170" s="113"/>
      <c r="B2170" s="120"/>
      <c r="C2170" s="120"/>
      <c r="D2170" s="120"/>
      <c r="E2170" s="120"/>
      <c r="F2170" s="120"/>
      <c r="G2170" s="120"/>
      <c r="H2170" s="120"/>
      <c r="I2170" s="120"/>
      <c r="J2170" s="120"/>
      <c r="K2170" s="120"/>
      <c r="L2170" s="120"/>
      <c r="M2170" s="120"/>
      <c r="N2170" s="120"/>
      <c r="O2170" s="120"/>
      <c r="P2170" s="120"/>
      <c r="Q2170" s="120"/>
      <c r="R2170" s="120"/>
      <c r="S2170" s="120"/>
      <c r="T2170" s="120"/>
      <c r="U2170" s="120"/>
      <c r="V2170" s="120"/>
      <c r="W2170" s="120"/>
      <c r="X2170" s="120"/>
      <c r="Y2170" s="127"/>
      <c r="Z2170" s="127"/>
      <c r="AA2170" s="127"/>
      <c r="AB2170" s="127"/>
      <c r="AC2170" s="127"/>
      <c r="AD2170" s="127"/>
      <c r="AE2170" s="127"/>
      <c r="AF2170" s="127"/>
      <c r="AG2170" s="127"/>
      <c r="AH2170" s="127"/>
      <c r="AI2170" s="127"/>
      <c r="AJ2170" s="127"/>
      <c r="AK2170" s="127"/>
      <c r="AL2170" s="127"/>
      <c r="AM2170" s="127"/>
      <c r="AN2170" s="127"/>
      <c r="AO2170" s="127"/>
      <c r="AP2170" s="127"/>
      <c r="AR2170" s="113"/>
      <c r="AS2170" s="113"/>
      <c r="AT2170" s="113"/>
    </row>
    <row r="2171" spans="1:46" s="114" customFormat="1" x14ac:dyDescent="0.2">
      <c r="A2171" s="113"/>
      <c r="B2171" s="120"/>
      <c r="C2171" s="120"/>
      <c r="D2171" s="120"/>
      <c r="E2171" s="120"/>
      <c r="F2171" s="120"/>
      <c r="G2171" s="120"/>
      <c r="H2171" s="120"/>
      <c r="I2171" s="120"/>
      <c r="J2171" s="120"/>
      <c r="K2171" s="120"/>
      <c r="L2171" s="120"/>
      <c r="M2171" s="120"/>
      <c r="N2171" s="120"/>
      <c r="O2171" s="120"/>
      <c r="P2171" s="120"/>
      <c r="Q2171" s="120"/>
      <c r="R2171" s="120"/>
      <c r="S2171" s="120"/>
      <c r="T2171" s="120"/>
      <c r="U2171" s="120"/>
      <c r="V2171" s="120"/>
      <c r="W2171" s="120"/>
      <c r="X2171" s="120"/>
      <c r="Y2171" s="127"/>
      <c r="Z2171" s="127"/>
      <c r="AA2171" s="127"/>
      <c r="AB2171" s="127"/>
      <c r="AC2171" s="127"/>
      <c r="AD2171" s="127"/>
      <c r="AE2171" s="127"/>
      <c r="AF2171" s="127"/>
      <c r="AG2171" s="127"/>
      <c r="AH2171" s="127"/>
      <c r="AI2171" s="127"/>
      <c r="AJ2171" s="127"/>
      <c r="AK2171" s="127"/>
      <c r="AL2171" s="127"/>
      <c r="AM2171" s="127"/>
      <c r="AN2171" s="127"/>
      <c r="AO2171" s="127"/>
      <c r="AP2171" s="127"/>
      <c r="AR2171" s="113"/>
      <c r="AS2171" s="113"/>
      <c r="AT2171" s="113"/>
    </row>
    <row r="2172" spans="1:46" s="114" customFormat="1" x14ac:dyDescent="0.2">
      <c r="A2172" s="113"/>
      <c r="B2172" s="120"/>
      <c r="C2172" s="120"/>
      <c r="D2172" s="120"/>
      <c r="E2172" s="120"/>
      <c r="F2172" s="120"/>
      <c r="G2172" s="120"/>
      <c r="H2172" s="120"/>
      <c r="I2172" s="120"/>
      <c r="J2172" s="120"/>
      <c r="K2172" s="120"/>
      <c r="L2172" s="120"/>
      <c r="M2172" s="120"/>
      <c r="N2172" s="120"/>
      <c r="O2172" s="120"/>
      <c r="P2172" s="120"/>
      <c r="Q2172" s="120"/>
      <c r="R2172" s="120"/>
      <c r="S2172" s="120"/>
      <c r="T2172" s="120"/>
      <c r="U2172" s="120"/>
      <c r="V2172" s="120"/>
      <c r="W2172" s="120"/>
      <c r="X2172" s="120"/>
      <c r="Y2172" s="127"/>
      <c r="Z2172" s="127"/>
      <c r="AA2172" s="127"/>
      <c r="AB2172" s="127"/>
      <c r="AC2172" s="127"/>
      <c r="AD2172" s="127"/>
      <c r="AE2172" s="127"/>
      <c r="AF2172" s="127"/>
      <c r="AG2172" s="127"/>
      <c r="AH2172" s="127"/>
      <c r="AI2172" s="127"/>
      <c r="AJ2172" s="127"/>
      <c r="AK2172" s="127"/>
      <c r="AL2172" s="127"/>
      <c r="AM2172" s="127"/>
      <c r="AN2172" s="127"/>
      <c r="AO2172" s="127"/>
      <c r="AP2172" s="127"/>
      <c r="AR2172" s="113"/>
      <c r="AS2172" s="113"/>
      <c r="AT2172" s="113"/>
    </row>
    <row r="2173" spans="1:46" s="114" customFormat="1" x14ac:dyDescent="0.2">
      <c r="A2173" s="113"/>
      <c r="B2173" s="120"/>
      <c r="C2173" s="120"/>
      <c r="D2173" s="120"/>
      <c r="E2173" s="120"/>
      <c r="F2173" s="120"/>
      <c r="G2173" s="120"/>
      <c r="H2173" s="120"/>
      <c r="I2173" s="120"/>
      <c r="J2173" s="120"/>
      <c r="K2173" s="120"/>
      <c r="L2173" s="120"/>
      <c r="M2173" s="120"/>
      <c r="N2173" s="120"/>
      <c r="O2173" s="120"/>
      <c r="P2173" s="120"/>
      <c r="Q2173" s="120"/>
      <c r="R2173" s="120"/>
      <c r="S2173" s="120"/>
      <c r="T2173" s="120"/>
      <c r="U2173" s="120"/>
      <c r="V2173" s="120"/>
      <c r="W2173" s="120"/>
      <c r="X2173" s="120"/>
      <c r="Y2173" s="127"/>
      <c r="Z2173" s="127"/>
      <c r="AA2173" s="127"/>
      <c r="AB2173" s="127"/>
      <c r="AC2173" s="127"/>
      <c r="AD2173" s="127"/>
      <c r="AE2173" s="127"/>
      <c r="AF2173" s="127"/>
      <c r="AG2173" s="127"/>
      <c r="AH2173" s="127"/>
      <c r="AI2173" s="127"/>
      <c r="AJ2173" s="127"/>
      <c r="AK2173" s="127"/>
      <c r="AL2173" s="127"/>
      <c r="AM2173" s="127"/>
      <c r="AN2173" s="127"/>
      <c r="AO2173" s="127"/>
      <c r="AP2173" s="127"/>
      <c r="AR2173" s="113"/>
      <c r="AS2173" s="113"/>
      <c r="AT2173" s="113"/>
    </row>
    <row r="2174" spans="1:46" s="114" customFormat="1" x14ac:dyDescent="0.2">
      <c r="A2174" s="113"/>
      <c r="B2174" s="120"/>
      <c r="C2174" s="120"/>
      <c r="D2174" s="120"/>
      <c r="E2174" s="120"/>
      <c r="F2174" s="120"/>
      <c r="G2174" s="120"/>
      <c r="H2174" s="120"/>
      <c r="I2174" s="120"/>
      <c r="J2174" s="120"/>
      <c r="K2174" s="120"/>
      <c r="L2174" s="120"/>
      <c r="M2174" s="120"/>
      <c r="N2174" s="120"/>
      <c r="O2174" s="120"/>
      <c r="P2174" s="120"/>
      <c r="Q2174" s="120"/>
      <c r="R2174" s="120"/>
      <c r="S2174" s="120"/>
      <c r="T2174" s="120"/>
      <c r="U2174" s="120"/>
      <c r="V2174" s="120"/>
      <c r="W2174" s="120"/>
      <c r="X2174" s="120"/>
      <c r="Y2174" s="127"/>
      <c r="Z2174" s="127"/>
      <c r="AA2174" s="127"/>
      <c r="AB2174" s="127"/>
      <c r="AC2174" s="127"/>
      <c r="AD2174" s="127"/>
      <c r="AE2174" s="127"/>
      <c r="AF2174" s="127"/>
      <c r="AG2174" s="127"/>
      <c r="AH2174" s="127"/>
      <c r="AI2174" s="127"/>
      <c r="AJ2174" s="127"/>
      <c r="AK2174" s="127"/>
      <c r="AL2174" s="127"/>
      <c r="AM2174" s="127"/>
      <c r="AN2174" s="127"/>
      <c r="AO2174" s="127"/>
      <c r="AP2174" s="127"/>
      <c r="AR2174" s="113"/>
      <c r="AS2174" s="113"/>
      <c r="AT2174" s="113"/>
    </row>
    <row r="2175" spans="1:46" s="114" customFormat="1" x14ac:dyDescent="0.2">
      <c r="A2175" s="113"/>
      <c r="B2175" s="120"/>
      <c r="C2175" s="120"/>
      <c r="D2175" s="120"/>
      <c r="E2175" s="120"/>
      <c r="F2175" s="120"/>
      <c r="G2175" s="120"/>
      <c r="H2175" s="120"/>
      <c r="I2175" s="120"/>
      <c r="J2175" s="120"/>
      <c r="K2175" s="120"/>
      <c r="L2175" s="120"/>
      <c r="M2175" s="120"/>
      <c r="N2175" s="120"/>
      <c r="O2175" s="120"/>
      <c r="P2175" s="120"/>
      <c r="Q2175" s="120"/>
      <c r="R2175" s="120"/>
      <c r="S2175" s="120"/>
      <c r="T2175" s="120"/>
      <c r="U2175" s="120"/>
      <c r="V2175" s="120"/>
      <c r="W2175" s="120"/>
      <c r="X2175" s="120"/>
      <c r="Y2175" s="127"/>
      <c r="Z2175" s="127"/>
      <c r="AA2175" s="127"/>
      <c r="AB2175" s="127"/>
      <c r="AC2175" s="127"/>
      <c r="AD2175" s="127"/>
      <c r="AE2175" s="127"/>
      <c r="AF2175" s="127"/>
      <c r="AG2175" s="127"/>
      <c r="AH2175" s="127"/>
      <c r="AI2175" s="127"/>
      <c r="AJ2175" s="127"/>
      <c r="AK2175" s="127"/>
      <c r="AL2175" s="127"/>
      <c r="AM2175" s="127"/>
      <c r="AN2175" s="127"/>
      <c r="AO2175" s="127"/>
      <c r="AP2175" s="127"/>
      <c r="AR2175" s="113"/>
      <c r="AS2175" s="113"/>
      <c r="AT2175" s="113"/>
    </row>
    <row r="2176" spans="1:46" s="114" customFormat="1" x14ac:dyDescent="0.2">
      <c r="A2176" s="113"/>
      <c r="B2176" s="120"/>
      <c r="C2176" s="120"/>
      <c r="D2176" s="120"/>
      <c r="E2176" s="120"/>
      <c r="F2176" s="120"/>
      <c r="G2176" s="120"/>
      <c r="H2176" s="120"/>
      <c r="I2176" s="120"/>
      <c r="J2176" s="120"/>
      <c r="K2176" s="120"/>
      <c r="L2176" s="120"/>
      <c r="M2176" s="120"/>
      <c r="N2176" s="120"/>
      <c r="O2176" s="120"/>
      <c r="P2176" s="120"/>
      <c r="Q2176" s="120"/>
      <c r="R2176" s="120"/>
      <c r="S2176" s="120"/>
      <c r="T2176" s="120"/>
      <c r="U2176" s="120"/>
      <c r="V2176" s="120"/>
      <c r="W2176" s="120"/>
      <c r="X2176" s="120"/>
      <c r="Y2176" s="127"/>
      <c r="Z2176" s="127"/>
      <c r="AA2176" s="127"/>
      <c r="AB2176" s="127"/>
      <c r="AC2176" s="127"/>
      <c r="AD2176" s="127"/>
      <c r="AE2176" s="127"/>
      <c r="AF2176" s="127"/>
      <c r="AG2176" s="127"/>
      <c r="AH2176" s="127"/>
      <c r="AI2176" s="127"/>
      <c r="AJ2176" s="127"/>
      <c r="AK2176" s="127"/>
      <c r="AL2176" s="127"/>
      <c r="AM2176" s="127"/>
      <c r="AN2176" s="127"/>
      <c r="AO2176" s="127"/>
      <c r="AP2176" s="127"/>
      <c r="AR2176" s="113"/>
      <c r="AS2176" s="113"/>
      <c r="AT2176" s="113"/>
    </row>
    <row r="2177" spans="1:46" s="114" customFormat="1" x14ac:dyDescent="0.2">
      <c r="A2177" s="113"/>
      <c r="B2177" s="120"/>
      <c r="C2177" s="120"/>
      <c r="D2177" s="120"/>
      <c r="E2177" s="120"/>
      <c r="F2177" s="120"/>
      <c r="G2177" s="120"/>
      <c r="H2177" s="120"/>
      <c r="I2177" s="120"/>
      <c r="J2177" s="120"/>
      <c r="K2177" s="120"/>
      <c r="L2177" s="120"/>
      <c r="M2177" s="120"/>
      <c r="N2177" s="120"/>
      <c r="O2177" s="120"/>
      <c r="P2177" s="120"/>
      <c r="Q2177" s="120"/>
      <c r="R2177" s="120"/>
      <c r="S2177" s="120"/>
      <c r="T2177" s="120"/>
      <c r="U2177" s="120"/>
      <c r="V2177" s="120"/>
      <c r="W2177" s="120"/>
      <c r="X2177" s="120"/>
      <c r="Y2177" s="127"/>
      <c r="Z2177" s="127"/>
      <c r="AA2177" s="127"/>
      <c r="AB2177" s="127"/>
      <c r="AC2177" s="127"/>
      <c r="AD2177" s="127"/>
      <c r="AE2177" s="127"/>
      <c r="AF2177" s="127"/>
      <c r="AG2177" s="127"/>
      <c r="AH2177" s="127"/>
      <c r="AI2177" s="127"/>
      <c r="AJ2177" s="127"/>
      <c r="AK2177" s="127"/>
      <c r="AL2177" s="127"/>
      <c r="AM2177" s="127"/>
      <c r="AN2177" s="127"/>
      <c r="AO2177" s="127"/>
      <c r="AP2177" s="127"/>
      <c r="AR2177" s="113"/>
      <c r="AS2177" s="113"/>
      <c r="AT2177" s="113"/>
    </row>
    <row r="2178" spans="1:46" s="114" customFormat="1" x14ac:dyDescent="0.2">
      <c r="A2178" s="113"/>
      <c r="B2178" s="120"/>
      <c r="C2178" s="120"/>
      <c r="D2178" s="120"/>
      <c r="E2178" s="120"/>
      <c r="F2178" s="120"/>
      <c r="G2178" s="120"/>
      <c r="H2178" s="120"/>
      <c r="I2178" s="120"/>
      <c r="J2178" s="120"/>
      <c r="K2178" s="120"/>
      <c r="L2178" s="120"/>
      <c r="M2178" s="120"/>
      <c r="N2178" s="120"/>
      <c r="O2178" s="120"/>
      <c r="P2178" s="120"/>
      <c r="Q2178" s="120"/>
      <c r="R2178" s="120"/>
      <c r="S2178" s="120"/>
      <c r="T2178" s="120"/>
      <c r="U2178" s="120"/>
      <c r="V2178" s="120"/>
      <c r="W2178" s="120"/>
      <c r="X2178" s="120"/>
      <c r="Y2178" s="127"/>
      <c r="Z2178" s="127"/>
      <c r="AA2178" s="127"/>
      <c r="AB2178" s="127"/>
      <c r="AC2178" s="127"/>
      <c r="AD2178" s="127"/>
      <c r="AE2178" s="127"/>
      <c r="AF2178" s="127"/>
      <c r="AG2178" s="127"/>
      <c r="AH2178" s="127"/>
      <c r="AI2178" s="127"/>
      <c r="AJ2178" s="127"/>
      <c r="AK2178" s="127"/>
      <c r="AL2178" s="127"/>
      <c r="AM2178" s="127"/>
      <c r="AN2178" s="127"/>
      <c r="AO2178" s="127"/>
      <c r="AP2178" s="127"/>
      <c r="AR2178" s="113"/>
      <c r="AS2178" s="113"/>
      <c r="AT2178" s="113"/>
    </row>
    <row r="2179" spans="1:46" s="114" customFormat="1" x14ac:dyDescent="0.2">
      <c r="A2179" s="113"/>
      <c r="B2179" s="120"/>
      <c r="C2179" s="120"/>
      <c r="D2179" s="120"/>
      <c r="E2179" s="120"/>
      <c r="F2179" s="120"/>
      <c r="G2179" s="120"/>
      <c r="H2179" s="120"/>
      <c r="I2179" s="120"/>
      <c r="J2179" s="120"/>
      <c r="K2179" s="120"/>
      <c r="L2179" s="120"/>
      <c r="M2179" s="120"/>
      <c r="N2179" s="120"/>
      <c r="O2179" s="120"/>
      <c r="P2179" s="120"/>
      <c r="Q2179" s="120"/>
      <c r="R2179" s="120"/>
      <c r="S2179" s="120"/>
      <c r="T2179" s="120"/>
      <c r="U2179" s="120"/>
      <c r="V2179" s="120"/>
      <c r="W2179" s="120"/>
      <c r="X2179" s="120"/>
      <c r="Y2179" s="127"/>
      <c r="Z2179" s="127"/>
      <c r="AA2179" s="127"/>
      <c r="AB2179" s="127"/>
      <c r="AC2179" s="127"/>
      <c r="AD2179" s="127"/>
      <c r="AE2179" s="127"/>
      <c r="AF2179" s="127"/>
      <c r="AG2179" s="127"/>
      <c r="AH2179" s="127"/>
      <c r="AI2179" s="127"/>
      <c r="AJ2179" s="127"/>
      <c r="AK2179" s="127"/>
      <c r="AL2179" s="127"/>
      <c r="AM2179" s="127"/>
      <c r="AN2179" s="127"/>
      <c r="AO2179" s="127"/>
      <c r="AP2179" s="127"/>
      <c r="AR2179" s="113"/>
      <c r="AS2179" s="113"/>
      <c r="AT2179" s="113"/>
    </row>
    <row r="2180" spans="1:46" s="114" customFormat="1" x14ac:dyDescent="0.2">
      <c r="A2180" s="113"/>
      <c r="B2180" s="120"/>
      <c r="C2180" s="120"/>
      <c r="D2180" s="120"/>
      <c r="E2180" s="120"/>
      <c r="F2180" s="120"/>
      <c r="G2180" s="120"/>
      <c r="H2180" s="120"/>
      <c r="I2180" s="120"/>
      <c r="J2180" s="120"/>
      <c r="K2180" s="120"/>
      <c r="L2180" s="120"/>
      <c r="M2180" s="120"/>
      <c r="N2180" s="120"/>
      <c r="O2180" s="120"/>
      <c r="P2180" s="120"/>
      <c r="Q2180" s="120"/>
      <c r="R2180" s="120"/>
      <c r="S2180" s="120"/>
      <c r="T2180" s="120"/>
      <c r="U2180" s="120"/>
      <c r="V2180" s="120"/>
      <c r="W2180" s="120"/>
      <c r="X2180" s="120"/>
      <c r="Y2180" s="127"/>
      <c r="Z2180" s="127"/>
      <c r="AA2180" s="127"/>
      <c r="AB2180" s="127"/>
      <c r="AC2180" s="127"/>
      <c r="AD2180" s="127"/>
      <c r="AE2180" s="127"/>
      <c r="AF2180" s="127"/>
      <c r="AG2180" s="127"/>
      <c r="AH2180" s="127"/>
      <c r="AI2180" s="127"/>
      <c r="AJ2180" s="127"/>
      <c r="AK2180" s="127"/>
      <c r="AL2180" s="127"/>
      <c r="AM2180" s="127"/>
      <c r="AN2180" s="127"/>
      <c r="AO2180" s="127"/>
      <c r="AP2180" s="127"/>
      <c r="AR2180" s="113"/>
      <c r="AS2180" s="113"/>
      <c r="AT2180" s="113"/>
    </row>
    <row r="2181" spans="1:46" s="114" customFormat="1" x14ac:dyDescent="0.2">
      <c r="A2181" s="113"/>
      <c r="B2181" s="120"/>
      <c r="C2181" s="120"/>
      <c r="D2181" s="120"/>
      <c r="E2181" s="120"/>
      <c r="F2181" s="120"/>
      <c r="G2181" s="120"/>
      <c r="H2181" s="120"/>
      <c r="I2181" s="120"/>
      <c r="J2181" s="120"/>
      <c r="K2181" s="120"/>
      <c r="L2181" s="120"/>
      <c r="M2181" s="120"/>
      <c r="N2181" s="120"/>
      <c r="O2181" s="120"/>
      <c r="P2181" s="120"/>
      <c r="Q2181" s="120"/>
      <c r="R2181" s="120"/>
      <c r="S2181" s="120"/>
      <c r="T2181" s="120"/>
      <c r="U2181" s="120"/>
      <c r="V2181" s="120"/>
      <c r="W2181" s="120"/>
      <c r="X2181" s="120"/>
      <c r="Y2181" s="127"/>
      <c r="Z2181" s="127"/>
      <c r="AA2181" s="127"/>
      <c r="AB2181" s="127"/>
      <c r="AC2181" s="127"/>
      <c r="AD2181" s="127"/>
      <c r="AE2181" s="127"/>
      <c r="AF2181" s="127"/>
      <c r="AG2181" s="127"/>
      <c r="AH2181" s="127"/>
      <c r="AI2181" s="127"/>
      <c r="AJ2181" s="127"/>
      <c r="AK2181" s="127"/>
      <c r="AL2181" s="127"/>
      <c r="AM2181" s="127"/>
      <c r="AN2181" s="127"/>
      <c r="AO2181" s="127"/>
      <c r="AP2181" s="127"/>
      <c r="AR2181" s="113"/>
      <c r="AS2181" s="113"/>
      <c r="AT2181" s="113"/>
    </row>
    <row r="2182" spans="1:46" s="114" customFormat="1" x14ac:dyDescent="0.2">
      <c r="A2182" s="113"/>
      <c r="B2182" s="120"/>
      <c r="C2182" s="120"/>
      <c r="D2182" s="120"/>
      <c r="E2182" s="120"/>
      <c r="F2182" s="120"/>
      <c r="G2182" s="120"/>
      <c r="H2182" s="120"/>
      <c r="I2182" s="120"/>
      <c r="J2182" s="120"/>
      <c r="K2182" s="120"/>
      <c r="L2182" s="120"/>
      <c r="M2182" s="120"/>
      <c r="N2182" s="120"/>
      <c r="O2182" s="120"/>
      <c r="P2182" s="120"/>
      <c r="Q2182" s="120"/>
      <c r="R2182" s="120"/>
      <c r="S2182" s="120"/>
      <c r="T2182" s="120"/>
      <c r="U2182" s="120"/>
      <c r="V2182" s="120"/>
      <c r="W2182" s="120"/>
      <c r="X2182" s="120"/>
      <c r="Y2182" s="127"/>
      <c r="Z2182" s="127"/>
      <c r="AA2182" s="127"/>
      <c r="AB2182" s="127"/>
      <c r="AC2182" s="127"/>
      <c r="AD2182" s="127"/>
      <c r="AE2182" s="127"/>
      <c r="AF2182" s="127"/>
      <c r="AG2182" s="127"/>
      <c r="AH2182" s="127"/>
      <c r="AI2182" s="127"/>
      <c r="AJ2182" s="127"/>
      <c r="AK2182" s="127"/>
      <c r="AL2182" s="127"/>
      <c r="AM2182" s="127"/>
      <c r="AN2182" s="127"/>
      <c r="AO2182" s="127"/>
      <c r="AP2182" s="127"/>
      <c r="AR2182" s="113"/>
      <c r="AS2182" s="113"/>
      <c r="AT2182" s="113"/>
    </row>
    <row r="2183" spans="1:46" s="114" customFormat="1" x14ac:dyDescent="0.2">
      <c r="A2183" s="113"/>
      <c r="B2183" s="120"/>
      <c r="C2183" s="120"/>
      <c r="D2183" s="120"/>
      <c r="E2183" s="120"/>
      <c r="F2183" s="120"/>
      <c r="G2183" s="120"/>
      <c r="H2183" s="120"/>
      <c r="I2183" s="120"/>
      <c r="J2183" s="120"/>
      <c r="K2183" s="120"/>
      <c r="L2183" s="120"/>
      <c r="M2183" s="120"/>
      <c r="N2183" s="120"/>
      <c r="O2183" s="120"/>
      <c r="P2183" s="120"/>
      <c r="Q2183" s="120"/>
      <c r="R2183" s="120"/>
      <c r="S2183" s="120"/>
      <c r="T2183" s="120"/>
      <c r="U2183" s="120"/>
      <c r="V2183" s="120"/>
      <c r="W2183" s="120"/>
      <c r="X2183" s="120"/>
      <c r="Y2183" s="127"/>
      <c r="Z2183" s="127"/>
      <c r="AA2183" s="127"/>
      <c r="AB2183" s="127"/>
      <c r="AC2183" s="127"/>
      <c r="AD2183" s="127"/>
      <c r="AE2183" s="127"/>
      <c r="AF2183" s="127"/>
      <c r="AG2183" s="127"/>
      <c r="AH2183" s="127"/>
      <c r="AI2183" s="127"/>
      <c r="AJ2183" s="127"/>
      <c r="AK2183" s="127"/>
      <c r="AL2183" s="127"/>
      <c r="AM2183" s="127"/>
      <c r="AN2183" s="127"/>
      <c r="AO2183" s="127"/>
      <c r="AP2183" s="127"/>
      <c r="AR2183" s="113"/>
      <c r="AS2183" s="113"/>
      <c r="AT2183" s="113"/>
    </row>
    <row r="2184" spans="1:46" s="114" customFormat="1" x14ac:dyDescent="0.2">
      <c r="A2184" s="113"/>
      <c r="B2184" s="120"/>
      <c r="C2184" s="120"/>
      <c r="D2184" s="120"/>
      <c r="E2184" s="120"/>
      <c r="F2184" s="120"/>
      <c r="G2184" s="120"/>
      <c r="H2184" s="120"/>
      <c r="I2184" s="120"/>
      <c r="J2184" s="120"/>
      <c r="K2184" s="120"/>
      <c r="L2184" s="120"/>
      <c r="M2184" s="120"/>
      <c r="N2184" s="120"/>
      <c r="O2184" s="120"/>
      <c r="P2184" s="120"/>
      <c r="Q2184" s="120"/>
      <c r="R2184" s="120"/>
      <c r="S2184" s="120"/>
      <c r="T2184" s="120"/>
      <c r="U2184" s="120"/>
      <c r="V2184" s="120"/>
      <c r="W2184" s="120"/>
      <c r="X2184" s="120"/>
      <c r="Y2184" s="127"/>
      <c r="Z2184" s="127"/>
      <c r="AA2184" s="127"/>
      <c r="AB2184" s="127"/>
      <c r="AC2184" s="127"/>
      <c r="AD2184" s="127"/>
      <c r="AE2184" s="127"/>
      <c r="AF2184" s="127"/>
      <c r="AG2184" s="127"/>
      <c r="AH2184" s="127"/>
      <c r="AI2184" s="127"/>
      <c r="AJ2184" s="127"/>
      <c r="AK2184" s="127"/>
      <c r="AL2184" s="127"/>
      <c r="AM2184" s="127"/>
      <c r="AN2184" s="127"/>
      <c r="AO2184" s="127"/>
      <c r="AP2184" s="127"/>
      <c r="AR2184" s="113"/>
      <c r="AS2184" s="113"/>
      <c r="AT2184" s="113"/>
    </row>
    <row r="2185" spans="1:46" s="114" customFormat="1" x14ac:dyDescent="0.2">
      <c r="A2185" s="113"/>
      <c r="B2185" s="120"/>
      <c r="C2185" s="120"/>
      <c r="D2185" s="120"/>
      <c r="E2185" s="120"/>
      <c r="F2185" s="120"/>
      <c r="G2185" s="120"/>
      <c r="H2185" s="120"/>
      <c r="I2185" s="120"/>
      <c r="J2185" s="120"/>
      <c r="K2185" s="120"/>
      <c r="L2185" s="120"/>
      <c r="M2185" s="120"/>
      <c r="N2185" s="120"/>
      <c r="O2185" s="120"/>
      <c r="P2185" s="120"/>
      <c r="Q2185" s="120"/>
      <c r="R2185" s="120"/>
      <c r="S2185" s="120"/>
      <c r="T2185" s="120"/>
      <c r="U2185" s="120"/>
      <c r="V2185" s="120"/>
      <c r="W2185" s="120"/>
      <c r="X2185" s="120"/>
      <c r="Y2185" s="127"/>
      <c r="Z2185" s="127"/>
      <c r="AA2185" s="127"/>
      <c r="AB2185" s="127"/>
      <c r="AC2185" s="127"/>
      <c r="AD2185" s="127"/>
      <c r="AE2185" s="127"/>
      <c r="AF2185" s="127"/>
      <c r="AG2185" s="127"/>
      <c r="AH2185" s="127"/>
      <c r="AI2185" s="127"/>
      <c r="AJ2185" s="127"/>
      <c r="AK2185" s="127"/>
      <c r="AL2185" s="127"/>
      <c r="AM2185" s="127"/>
      <c r="AN2185" s="127"/>
      <c r="AO2185" s="127"/>
      <c r="AP2185" s="127"/>
      <c r="AR2185" s="113"/>
      <c r="AS2185" s="113"/>
      <c r="AT2185" s="113"/>
    </row>
    <row r="2186" spans="1:46" s="114" customFormat="1" x14ac:dyDescent="0.2">
      <c r="A2186" s="113"/>
      <c r="B2186" s="120"/>
      <c r="C2186" s="120"/>
      <c r="D2186" s="120"/>
      <c r="E2186" s="120"/>
      <c r="F2186" s="120"/>
      <c r="G2186" s="120"/>
      <c r="H2186" s="120"/>
      <c r="I2186" s="120"/>
      <c r="J2186" s="120"/>
      <c r="K2186" s="120"/>
      <c r="L2186" s="120"/>
      <c r="M2186" s="120"/>
      <c r="N2186" s="120"/>
      <c r="O2186" s="120"/>
      <c r="P2186" s="120"/>
      <c r="Q2186" s="120"/>
      <c r="R2186" s="120"/>
      <c r="S2186" s="120"/>
      <c r="T2186" s="120"/>
      <c r="U2186" s="120"/>
      <c r="V2186" s="120"/>
      <c r="W2186" s="120"/>
      <c r="X2186" s="120"/>
      <c r="Y2186" s="127"/>
      <c r="Z2186" s="127"/>
      <c r="AA2186" s="127"/>
      <c r="AB2186" s="127"/>
      <c r="AC2186" s="127"/>
      <c r="AD2186" s="127"/>
      <c r="AE2186" s="127"/>
      <c r="AF2186" s="127"/>
      <c r="AG2186" s="127"/>
      <c r="AH2186" s="127"/>
      <c r="AI2186" s="127"/>
      <c r="AJ2186" s="127"/>
      <c r="AK2186" s="127"/>
      <c r="AL2186" s="127"/>
      <c r="AM2186" s="127"/>
      <c r="AN2186" s="127"/>
      <c r="AO2186" s="127"/>
      <c r="AP2186" s="127"/>
      <c r="AR2186" s="113"/>
      <c r="AS2186" s="113"/>
      <c r="AT2186" s="113"/>
    </row>
    <row r="2187" spans="1:46" s="114" customFormat="1" x14ac:dyDescent="0.2">
      <c r="A2187" s="113"/>
      <c r="B2187" s="120"/>
      <c r="C2187" s="120"/>
      <c r="D2187" s="120"/>
      <c r="E2187" s="120"/>
      <c r="F2187" s="120"/>
      <c r="G2187" s="120"/>
      <c r="H2187" s="120"/>
      <c r="I2187" s="120"/>
      <c r="J2187" s="120"/>
      <c r="K2187" s="120"/>
      <c r="L2187" s="120"/>
      <c r="M2187" s="120"/>
      <c r="N2187" s="120"/>
      <c r="O2187" s="120"/>
      <c r="P2187" s="120"/>
      <c r="Q2187" s="120"/>
      <c r="R2187" s="120"/>
      <c r="S2187" s="120"/>
      <c r="T2187" s="120"/>
      <c r="U2187" s="120"/>
      <c r="V2187" s="120"/>
      <c r="W2187" s="120"/>
      <c r="X2187" s="120"/>
      <c r="Y2187" s="127"/>
      <c r="Z2187" s="127"/>
      <c r="AA2187" s="127"/>
      <c r="AB2187" s="127"/>
      <c r="AC2187" s="127"/>
      <c r="AD2187" s="127"/>
      <c r="AE2187" s="127"/>
      <c r="AF2187" s="127"/>
      <c r="AG2187" s="127"/>
      <c r="AH2187" s="127"/>
      <c r="AI2187" s="127"/>
      <c r="AJ2187" s="127"/>
      <c r="AK2187" s="127"/>
      <c r="AL2187" s="127"/>
      <c r="AM2187" s="127"/>
      <c r="AN2187" s="127"/>
      <c r="AO2187" s="127"/>
      <c r="AP2187" s="127"/>
      <c r="AR2187" s="113"/>
      <c r="AS2187" s="113"/>
      <c r="AT2187" s="113"/>
    </row>
    <row r="2188" spans="1:46" s="114" customFormat="1" x14ac:dyDescent="0.2">
      <c r="A2188" s="113"/>
      <c r="B2188" s="120"/>
      <c r="C2188" s="120"/>
      <c r="D2188" s="120"/>
      <c r="E2188" s="120"/>
      <c r="F2188" s="120"/>
      <c r="G2188" s="120"/>
      <c r="H2188" s="120"/>
      <c r="I2188" s="120"/>
      <c r="J2188" s="120"/>
      <c r="K2188" s="120"/>
      <c r="L2188" s="120"/>
      <c r="M2188" s="120"/>
      <c r="N2188" s="120"/>
      <c r="O2188" s="120"/>
      <c r="P2188" s="120"/>
      <c r="Q2188" s="120"/>
      <c r="R2188" s="120"/>
      <c r="S2188" s="120"/>
      <c r="T2188" s="120"/>
      <c r="U2188" s="120"/>
      <c r="V2188" s="120"/>
      <c r="W2188" s="120"/>
      <c r="X2188" s="120"/>
      <c r="Y2188" s="127"/>
      <c r="Z2188" s="127"/>
      <c r="AA2188" s="127"/>
      <c r="AB2188" s="127"/>
      <c r="AC2188" s="127"/>
      <c r="AD2188" s="127"/>
      <c r="AE2188" s="127"/>
      <c r="AF2188" s="127"/>
      <c r="AG2188" s="127"/>
      <c r="AH2188" s="127"/>
      <c r="AI2188" s="127"/>
      <c r="AJ2188" s="127"/>
      <c r="AK2188" s="127"/>
      <c r="AL2188" s="127"/>
      <c r="AM2188" s="127"/>
      <c r="AN2188" s="127"/>
      <c r="AO2188" s="127"/>
      <c r="AP2188" s="127"/>
      <c r="AR2188" s="113"/>
      <c r="AS2188" s="113"/>
      <c r="AT2188" s="113"/>
    </row>
    <row r="2189" spans="1:46" s="114" customFormat="1" x14ac:dyDescent="0.2">
      <c r="A2189" s="113"/>
      <c r="B2189" s="120"/>
      <c r="C2189" s="120"/>
      <c r="D2189" s="120"/>
      <c r="E2189" s="120"/>
      <c r="F2189" s="120"/>
      <c r="G2189" s="120"/>
      <c r="H2189" s="120"/>
      <c r="I2189" s="120"/>
      <c r="J2189" s="120"/>
      <c r="K2189" s="120"/>
      <c r="L2189" s="120"/>
      <c r="M2189" s="120"/>
      <c r="N2189" s="120"/>
      <c r="O2189" s="120"/>
      <c r="P2189" s="120"/>
      <c r="Q2189" s="120"/>
      <c r="R2189" s="120"/>
      <c r="S2189" s="120"/>
      <c r="T2189" s="120"/>
      <c r="U2189" s="120"/>
      <c r="V2189" s="120"/>
      <c r="W2189" s="120"/>
      <c r="X2189" s="120"/>
      <c r="Y2189" s="127"/>
      <c r="Z2189" s="127"/>
      <c r="AA2189" s="127"/>
      <c r="AB2189" s="127"/>
      <c r="AC2189" s="127"/>
      <c r="AD2189" s="127"/>
      <c r="AE2189" s="127"/>
      <c r="AF2189" s="127"/>
      <c r="AG2189" s="127"/>
      <c r="AH2189" s="127"/>
      <c r="AI2189" s="127"/>
      <c r="AJ2189" s="127"/>
      <c r="AK2189" s="127"/>
      <c r="AL2189" s="127"/>
      <c r="AM2189" s="127"/>
      <c r="AN2189" s="127"/>
      <c r="AO2189" s="127"/>
      <c r="AP2189" s="127"/>
      <c r="AR2189" s="113"/>
      <c r="AS2189" s="113"/>
      <c r="AT2189" s="113"/>
    </row>
    <row r="2190" spans="1:46" s="114" customFormat="1" x14ac:dyDescent="0.2">
      <c r="A2190" s="113"/>
      <c r="B2190" s="120"/>
      <c r="C2190" s="120"/>
      <c r="D2190" s="120"/>
      <c r="E2190" s="120"/>
      <c r="F2190" s="120"/>
      <c r="G2190" s="120"/>
      <c r="H2190" s="120"/>
      <c r="I2190" s="120"/>
      <c r="J2190" s="120"/>
      <c r="K2190" s="120"/>
      <c r="L2190" s="120"/>
      <c r="M2190" s="120"/>
      <c r="N2190" s="120"/>
      <c r="O2190" s="120"/>
      <c r="P2190" s="120"/>
      <c r="Q2190" s="120"/>
      <c r="R2190" s="120"/>
      <c r="S2190" s="120"/>
      <c r="T2190" s="120"/>
      <c r="U2190" s="120"/>
      <c r="V2190" s="120"/>
      <c r="W2190" s="120"/>
      <c r="X2190" s="120"/>
      <c r="Y2190" s="127"/>
      <c r="Z2190" s="127"/>
      <c r="AA2190" s="127"/>
      <c r="AB2190" s="127"/>
      <c r="AC2190" s="127"/>
      <c r="AD2190" s="127"/>
      <c r="AE2190" s="127"/>
      <c r="AF2190" s="127"/>
      <c r="AG2190" s="127"/>
      <c r="AH2190" s="127"/>
      <c r="AI2190" s="127"/>
      <c r="AJ2190" s="127"/>
      <c r="AK2190" s="127"/>
      <c r="AL2190" s="127"/>
      <c r="AM2190" s="127"/>
      <c r="AN2190" s="127"/>
      <c r="AO2190" s="127"/>
      <c r="AP2190" s="127"/>
      <c r="AR2190" s="113"/>
      <c r="AS2190" s="113"/>
      <c r="AT2190" s="113"/>
    </row>
    <row r="2191" spans="1:46" s="114" customFormat="1" x14ac:dyDescent="0.2">
      <c r="A2191" s="113"/>
      <c r="B2191" s="120"/>
      <c r="C2191" s="120"/>
      <c r="D2191" s="120"/>
      <c r="E2191" s="120"/>
      <c r="F2191" s="120"/>
      <c r="G2191" s="120"/>
      <c r="H2191" s="120"/>
      <c r="I2191" s="120"/>
      <c r="J2191" s="120"/>
      <c r="K2191" s="120"/>
      <c r="L2191" s="120"/>
      <c r="M2191" s="120"/>
      <c r="N2191" s="120"/>
      <c r="O2191" s="120"/>
      <c r="P2191" s="120"/>
      <c r="Q2191" s="120"/>
      <c r="R2191" s="120"/>
      <c r="S2191" s="120"/>
      <c r="T2191" s="120"/>
      <c r="U2191" s="120"/>
      <c r="V2191" s="120"/>
      <c r="W2191" s="120"/>
      <c r="X2191" s="120"/>
      <c r="Y2191" s="127"/>
      <c r="Z2191" s="127"/>
      <c r="AA2191" s="127"/>
      <c r="AB2191" s="127"/>
      <c r="AC2191" s="127"/>
      <c r="AD2191" s="127"/>
      <c r="AE2191" s="127"/>
      <c r="AF2191" s="127"/>
      <c r="AG2191" s="127"/>
      <c r="AH2191" s="127"/>
      <c r="AI2191" s="127"/>
      <c r="AJ2191" s="127"/>
      <c r="AK2191" s="127"/>
      <c r="AL2191" s="127"/>
      <c r="AM2191" s="127"/>
      <c r="AN2191" s="127"/>
      <c r="AO2191" s="127"/>
      <c r="AP2191" s="127"/>
      <c r="AR2191" s="113"/>
      <c r="AS2191" s="113"/>
      <c r="AT2191" s="113"/>
    </row>
    <row r="2192" spans="1:46" s="114" customFormat="1" x14ac:dyDescent="0.2">
      <c r="A2192" s="113"/>
      <c r="B2192" s="120"/>
      <c r="C2192" s="120"/>
      <c r="D2192" s="120"/>
      <c r="E2192" s="120"/>
      <c r="F2192" s="120"/>
      <c r="G2192" s="120"/>
      <c r="H2192" s="120"/>
      <c r="I2192" s="120"/>
      <c r="J2192" s="120"/>
      <c r="K2192" s="120"/>
      <c r="L2192" s="120"/>
      <c r="M2192" s="120"/>
      <c r="N2192" s="120"/>
      <c r="O2192" s="120"/>
      <c r="P2192" s="120"/>
      <c r="Q2192" s="120"/>
      <c r="R2192" s="120"/>
      <c r="S2192" s="120"/>
      <c r="T2192" s="120"/>
      <c r="U2192" s="120"/>
      <c r="V2192" s="120"/>
      <c r="W2192" s="120"/>
      <c r="X2192" s="120"/>
      <c r="Y2192" s="127"/>
      <c r="Z2192" s="127"/>
      <c r="AA2192" s="127"/>
      <c r="AB2192" s="127"/>
      <c r="AC2192" s="127"/>
      <c r="AD2192" s="127"/>
      <c r="AE2192" s="127"/>
      <c r="AF2192" s="127"/>
      <c r="AG2192" s="127"/>
      <c r="AH2192" s="127"/>
      <c r="AI2192" s="127"/>
      <c r="AJ2192" s="127"/>
      <c r="AK2192" s="127"/>
      <c r="AL2192" s="127"/>
      <c r="AM2192" s="127"/>
      <c r="AN2192" s="127"/>
      <c r="AO2192" s="127"/>
      <c r="AP2192" s="127"/>
      <c r="AR2192" s="113"/>
      <c r="AS2192" s="113"/>
      <c r="AT2192" s="113"/>
    </row>
    <row r="2193" spans="1:46" s="114" customFormat="1" x14ac:dyDescent="0.2">
      <c r="A2193" s="113"/>
      <c r="B2193" s="120"/>
      <c r="C2193" s="120"/>
      <c r="D2193" s="120"/>
      <c r="E2193" s="120"/>
      <c r="F2193" s="120"/>
      <c r="G2193" s="120"/>
      <c r="H2193" s="120"/>
      <c r="I2193" s="120"/>
      <c r="J2193" s="120"/>
      <c r="K2193" s="120"/>
      <c r="L2193" s="120"/>
      <c r="M2193" s="120"/>
      <c r="N2193" s="120"/>
      <c r="O2193" s="120"/>
      <c r="P2193" s="120"/>
      <c r="Q2193" s="120"/>
      <c r="R2193" s="120"/>
      <c r="S2193" s="120"/>
      <c r="T2193" s="120"/>
      <c r="U2193" s="120"/>
      <c r="V2193" s="120"/>
      <c r="W2193" s="120"/>
      <c r="X2193" s="120"/>
      <c r="Y2193" s="127"/>
      <c r="Z2193" s="127"/>
      <c r="AA2193" s="127"/>
      <c r="AB2193" s="127"/>
      <c r="AC2193" s="127"/>
      <c r="AD2193" s="127"/>
      <c r="AE2193" s="127"/>
      <c r="AF2193" s="127"/>
      <c r="AG2193" s="127"/>
      <c r="AH2193" s="127"/>
      <c r="AI2193" s="127"/>
      <c r="AJ2193" s="127"/>
      <c r="AK2193" s="127"/>
      <c r="AL2193" s="127"/>
      <c r="AM2193" s="127"/>
      <c r="AN2193" s="127"/>
      <c r="AO2193" s="127"/>
      <c r="AP2193" s="127"/>
      <c r="AR2193" s="113"/>
      <c r="AS2193" s="113"/>
      <c r="AT2193" s="113"/>
    </row>
    <row r="2194" spans="1:46" s="114" customFormat="1" x14ac:dyDescent="0.2">
      <c r="A2194" s="113"/>
      <c r="B2194" s="120"/>
      <c r="C2194" s="120"/>
      <c r="D2194" s="120"/>
      <c r="E2194" s="120"/>
      <c r="F2194" s="120"/>
      <c r="G2194" s="120"/>
      <c r="H2194" s="120"/>
      <c r="I2194" s="120"/>
      <c r="J2194" s="120"/>
      <c r="K2194" s="120"/>
      <c r="L2194" s="120"/>
      <c r="M2194" s="120"/>
      <c r="N2194" s="120"/>
      <c r="O2194" s="120"/>
      <c r="P2194" s="120"/>
      <c r="Q2194" s="120"/>
      <c r="R2194" s="120"/>
      <c r="S2194" s="120"/>
      <c r="T2194" s="120"/>
      <c r="U2194" s="120"/>
      <c r="V2194" s="120"/>
      <c r="W2194" s="120"/>
      <c r="X2194" s="120"/>
      <c r="Y2194" s="127"/>
      <c r="Z2194" s="127"/>
      <c r="AA2194" s="127"/>
      <c r="AB2194" s="127"/>
      <c r="AC2194" s="127"/>
      <c r="AD2194" s="127"/>
      <c r="AE2194" s="127"/>
      <c r="AF2194" s="127"/>
      <c r="AG2194" s="127"/>
      <c r="AH2194" s="127"/>
      <c r="AI2194" s="127"/>
      <c r="AJ2194" s="127"/>
      <c r="AK2194" s="127"/>
      <c r="AL2194" s="127"/>
      <c r="AM2194" s="127"/>
      <c r="AN2194" s="127"/>
      <c r="AO2194" s="127"/>
      <c r="AP2194" s="127"/>
      <c r="AR2194" s="113"/>
      <c r="AS2194" s="113"/>
      <c r="AT2194" s="113"/>
    </row>
    <row r="2195" spans="1:46" s="114" customFormat="1" x14ac:dyDescent="0.2">
      <c r="A2195" s="113"/>
      <c r="B2195" s="120"/>
      <c r="C2195" s="120"/>
      <c r="D2195" s="120"/>
      <c r="E2195" s="120"/>
      <c r="F2195" s="120"/>
      <c r="G2195" s="120"/>
      <c r="H2195" s="120"/>
      <c r="I2195" s="120"/>
      <c r="J2195" s="120"/>
      <c r="K2195" s="120"/>
      <c r="L2195" s="120"/>
      <c r="M2195" s="120"/>
      <c r="N2195" s="120"/>
      <c r="O2195" s="120"/>
      <c r="P2195" s="120"/>
      <c r="Q2195" s="120"/>
      <c r="R2195" s="120"/>
      <c r="S2195" s="120"/>
      <c r="T2195" s="120"/>
      <c r="U2195" s="120"/>
      <c r="V2195" s="120"/>
      <c r="W2195" s="120"/>
      <c r="X2195" s="120"/>
      <c r="Y2195" s="127"/>
      <c r="Z2195" s="127"/>
      <c r="AA2195" s="127"/>
      <c r="AB2195" s="127"/>
      <c r="AC2195" s="127"/>
      <c r="AD2195" s="127"/>
      <c r="AE2195" s="127"/>
      <c r="AF2195" s="127"/>
      <c r="AG2195" s="127"/>
      <c r="AH2195" s="127"/>
      <c r="AI2195" s="127"/>
      <c r="AJ2195" s="127"/>
      <c r="AK2195" s="127"/>
      <c r="AL2195" s="127"/>
      <c r="AM2195" s="127"/>
      <c r="AN2195" s="127"/>
      <c r="AO2195" s="127"/>
      <c r="AP2195" s="127"/>
      <c r="AR2195" s="113"/>
      <c r="AS2195" s="113"/>
      <c r="AT2195" s="113"/>
    </row>
    <row r="2196" spans="1:46" s="114" customFormat="1" x14ac:dyDescent="0.2">
      <c r="A2196" s="113"/>
      <c r="B2196" s="120"/>
      <c r="C2196" s="120"/>
      <c r="D2196" s="120"/>
      <c r="E2196" s="120"/>
      <c r="F2196" s="120"/>
      <c r="G2196" s="120"/>
      <c r="H2196" s="120"/>
      <c r="I2196" s="120"/>
      <c r="J2196" s="120"/>
      <c r="K2196" s="120"/>
      <c r="L2196" s="120"/>
      <c r="M2196" s="120"/>
      <c r="N2196" s="120"/>
      <c r="O2196" s="120"/>
      <c r="P2196" s="120"/>
      <c r="Q2196" s="120"/>
      <c r="R2196" s="120"/>
      <c r="S2196" s="120"/>
      <c r="T2196" s="120"/>
      <c r="U2196" s="120"/>
      <c r="V2196" s="120"/>
      <c r="W2196" s="120"/>
      <c r="X2196" s="120"/>
      <c r="Y2196" s="127"/>
      <c r="Z2196" s="127"/>
      <c r="AA2196" s="127"/>
      <c r="AB2196" s="127"/>
      <c r="AC2196" s="127"/>
      <c r="AD2196" s="127"/>
      <c r="AE2196" s="127"/>
      <c r="AF2196" s="127"/>
      <c r="AG2196" s="127"/>
      <c r="AH2196" s="127"/>
      <c r="AI2196" s="127"/>
      <c r="AJ2196" s="127"/>
      <c r="AK2196" s="127"/>
      <c r="AL2196" s="127"/>
      <c r="AM2196" s="127"/>
      <c r="AN2196" s="127"/>
      <c r="AO2196" s="127"/>
      <c r="AP2196" s="127"/>
      <c r="AR2196" s="113"/>
      <c r="AS2196" s="113"/>
      <c r="AT2196" s="113"/>
    </row>
    <row r="2197" spans="1:46" s="114" customFormat="1" x14ac:dyDescent="0.2">
      <c r="A2197" s="113"/>
      <c r="B2197" s="120"/>
      <c r="C2197" s="120"/>
      <c r="D2197" s="120"/>
      <c r="E2197" s="120"/>
      <c r="F2197" s="120"/>
      <c r="G2197" s="120"/>
      <c r="H2197" s="120"/>
      <c r="I2197" s="120"/>
      <c r="J2197" s="120"/>
      <c r="K2197" s="120"/>
      <c r="L2197" s="120"/>
      <c r="M2197" s="120"/>
      <c r="N2197" s="120"/>
      <c r="O2197" s="120"/>
      <c r="P2197" s="120"/>
      <c r="Q2197" s="120"/>
      <c r="R2197" s="120"/>
      <c r="S2197" s="120"/>
      <c r="T2197" s="120"/>
      <c r="U2197" s="120"/>
      <c r="V2197" s="120"/>
      <c r="W2197" s="120"/>
      <c r="X2197" s="120"/>
      <c r="Y2197" s="127"/>
      <c r="Z2197" s="127"/>
      <c r="AA2197" s="127"/>
      <c r="AB2197" s="127"/>
      <c r="AC2197" s="127"/>
      <c r="AD2197" s="127"/>
      <c r="AE2197" s="127"/>
      <c r="AF2197" s="127"/>
      <c r="AG2197" s="127"/>
      <c r="AH2197" s="127"/>
      <c r="AI2197" s="127"/>
      <c r="AJ2197" s="127"/>
      <c r="AK2197" s="127"/>
      <c r="AL2197" s="127"/>
      <c r="AM2197" s="127"/>
      <c r="AN2197" s="127"/>
      <c r="AO2197" s="127"/>
      <c r="AP2197" s="127"/>
      <c r="AR2197" s="113"/>
      <c r="AS2197" s="113"/>
      <c r="AT2197" s="113"/>
    </row>
    <row r="2198" spans="1:46" s="114" customFormat="1" x14ac:dyDescent="0.2">
      <c r="A2198" s="113"/>
      <c r="B2198" s="120"/>
      <c r="C2198" s="120"/>
      <c r="D2198" s="120"/>
      <c r="E2198" s="120"/>
      <c r="F2198" s="120"/>
      <c r="G2198" s="120"/>
      <c r="H2198" s="120"/>
      <c r="I2198" s="120"/>
      <c r="J2198" s="120"/>
      <c r="K2198" s="120"/>
      <c r="L2198" s="120"/>
      <c r="M2198" s="120"/>
      <c r="N2198" s="120"/>
      <c r="O2198" s="120"/>
      <c r="P2198" s="120"/>
      <c r="Q2198" s="120"/>
      <c r="R2198" s="120"/>
      <c r="S2198" s="120"/>
      <c r="T2198" s="120"/>
      <c r="U2198" s="120"/>
      <c r="V2198" s="120"/>
      <c r="W2198" s="120"/>
      <c r="X2198" s="120"/>
      <c r="Y2198" s="127"/>
      <c r="Z2198" s="127"/>
      <c r="AA2198" s="127"/>
      <c r="AB2198" s="127"/>
      <c r="AC2198" s="127"/>
      <c r="AD2198" s="127"/>
      <c r="AE2198" s="127"/>
      <c r="AF2198" s="127"/>
      <c r="AG2198" s="127"/>
      <c r="AH2198" s="127"/>
      <c r="AI2198" s="127"/>
      <c r="AJ2198" s="127"/>
      <c r="AK2198" s="127"/>
      <c r="AL2198" s="127"/>
      <c r="AM2198" s="127"/>
      <c r="AN2198" s="127"/>
      <c r="AO2198" s="127"/>
      <c r="AP2198" s="127"/>
      <c r="AR2198" s="113"/>
      <c r="AS2198" s="113"/>
      <c r="AT2198" s="113"/>
    </row>
    <row r="2199" spans="1:46" s="114" customFormat="1" x14ac:dyDescent="0.2">
      <c r="A2199" s="113"/>
      <c r="B2199" s="120"/>
      <c r="C2199" s="120"/>
      <c r="D2199" s="120"/>
      <c r="E2199" s="120"/>
      <c r="F2199" s="120"/>
      <c r="G2199" s="120"/>
      <c r="H2199" s="120"/>
      <c r="I2199" s="120"/>
      <c r="J2199" s="120"/>
      <c r="K2199" s="120"/>
      <c r="L2199" s="120"/>
      <c r="M2199" s="120"/>
      <c r="N2199" s="120"/>
      <c r="O2199" s="120"/>
      <c r="P2199" s="120"/>
      <c r="Q2199" s="120"/>
      <c r="R2199" s="120"/>
      <c r="S2199" s="120"/>
      <c r="T2199" s="120"/>
      <c r="U2199" s="120"/>
      <c r="V2199" s="120"/>
      <c r="W2199" s="120"/>
      <c r="X2199" s="120"/>
      <c r="Y2199" s="127"/>
      <c r="Z2199" s="127"/>
      <c r="AA2199" s="127"/>
      <c r="AB2199" s="127"/>
      <c r="AC2199" s="127"/>
      <c r="AD2199" s="127"/>
      <c r="AE2199" s="127"/>
      <c r="AF2199" s="127"/>
      <c r="AG2199" s="127"/>
      <c r="AH2199" s="127"/>
      <c r="AI2199" s="127"/>
      <c r="AJ2199" s="127"/>
      <c r="AK2199" s="127"/>
      <c r="AL2199" s="127"/>
      <c r="AM2199" s="127"/>
      <c r="AN2199" s="127"/>
      <c r="AO2199" s="127"/>
      <c r="AP2199" s="127"/>
      <c r="AR2199" s="113"/>
      <c r="AS2199" s="113"/>
      <c r="AT2199" s="113"/>
    </row>
    <row r="2200" spans="1:46" s="114" customFormat="1" x14ac:dyDescent="0.2">
      <c r="A2200" s="113"/>
      <c r="B2200" s="120"/>
      <c r="C2200" s="120"/>
      <c r="D2200" s="120"/>
      <c r="E2200" s="120"/>
      <c r="F2200" s="120"/>
      <c r="G2200" s="120"/>
      <c r="H2200" s="120"/>
      <c r="I2200" s="120"/>
      <c r="J2200" s="120"/>
      <c r="K2200" s="120"/>
      <c r="L2200" s="120"/>
      <c r="M2200" s="120"/>
      <c r="N2200" s="120"/>
      <c r="O2200" s="120"/>
      <c r="P2200" s="120"/>
      <c r="Q2200" s="120"/>
      <c r="R2200" s="120"/>
      <c r="S2200" s="120"/>
      <c r="T2200" s="120"/>
      <c r="U2200" s="120"/>
      <c r="V2200" s="120"/>
      <c r="W2200" s="120"/>
      <c r="X2200" s="120"/>
      <c r="Y2200" s="127"/>
      <c r="Z2200" s="127"/>
      <c r="AA2200" s="127"/>
      <c r="AB2200" s="127"/>
      <c r="AC2200" s="127"/>
      <c r="AD2200" s="127"/>
      <c r="AE2200" s="127"/>
      <c r="AF2200" s="127"/>
      <c r="AG2200" s="127"/>
      <c r="AH2200" s="127"/>
      <c r="AI2200" s="127"/>
      <c r="AJ2200" s="127"/>
      <c r="AK2200" s="127"/>
      <c r="AL2200" s="127"/>
      <c r="AM2200" s="127"/>
      <c r="AN2200" s="127"/>
      <c r="AO2200" s="127"/>
      <c r="AP2200" s="127"/>
      <c r="AR2200" s="113"/>
      <c r="AS2200" s="113"/>
      <c r="AT2200" s="113"/>
    </row>
    <row r="2201" spans="1:46" s="114" customFormat="1" x14ac:dyDescent="0.2">
      <c r="A2201" s="113"/>
      <c r="B2201" s="120"/>
      <c r="C2201" s="120"/>
      <c r="D2201" s="120"/>
      <c r="E2201" s="120"/>
      <c r="F2201" s="120"/>
      <c r="G2201" s="120"/>
      <c r="H2201" s="120"/>
      <c r="I2201" s="120"/>
      <c r="J2201" s="120"/>
      <c r="K2201" s="120"/>
      <c r="L2201" s="120"/>
      <c r="M2201" s="120"/>
      <c r="N2201" s="120"/>
      <c r="O2201" s="120"/>
      <c r="P2201" s="120"/>
      <c r="Q2201" s="120"/>
      <c r="R2201" s="120"/>
      <c r="S2201" s="120"/>
      <c r="T2201" s="120"/>
      <c r="U2201" s="120"/>
      <c r="V2201" s="120"/>
      <c r="W2201" s="120"/>
      <c r="X2201" s="120"/>
      <c r="Y2201" s="127"/>
      <c r="Z2201" s="127"/>
      <c r="AA2201" s="127"/>
      <c r="AB2201" s="127"/>
      <c r="AC2201" s="127"/>
      <c r="AD2201" s="127"/>
      <c r="AE2201" s="127"/>
      <c r="AF2201" s="127"/>
      <c r="AG2201" s="127"/>
      <c r="AH2201" s="127"/>
      <c r="AI2201" s="127"/>
      <c r="AJ2201" s="127"/>
      <c r="AK2201" s="127"/>
      <c r="AL2201" s="127"/>
      <c r="AM2201" s="127"/>
      <c r="AN2201" s="127"/>
      <c r="AO2201" s="127"/>
      <c r="AP2201" s="127"/>
      <c r="AR2201" s="113"/>
      <c r="AS2201" s="113"/>
      <c r="AT2201" s="113"/>
    </row>
    <row r="2202" spans="1:46" s="114" customFormat="1" x14ac:dyDescent="0.2">
      <c r="A2202" s="113"/>
      <c r="B2202" s="120"/>
      <c r="C2202" s="120"/>
      <c r="D2202" s="120"/>
      <c r="E2202" s="120"/>
      <c r="F2202" s="120"/>
      <c r="G2202" s="120"/>
      <c r="H2202" s="120"/>
      <c r="I2202" s="120"/>
      <c r="J2202" s="120"/>
      <c r="K2202" s="120"/>
      <c r="L2202" s="120"/>
      <c r="M2202" s="120"/>
      <c r="N2202" s="120"/>
      <c r="O2202" s="120"/>
      <c r="P2202" s="120"/>
      <c r="Q2202" s="120"/>
      <c r="R2202" s="120"/>
      <c r="S2202" s="120"/>
      <c r="T2202" s="120"/>
      <c r="U2202" s="120"/>
      <c r="V2202" s="120"/>
      <c r="W2202" s="120"/>
      <c r="X2202" s="120"/>
      <c r="Y2202" s="127"/>
      <c r="Z2202" s="127"/>
      <c r="AA2202" s="127"/>
      <c r="AB2202" s="127"/>
      <c r="AC2202" s="127"/>
      <c r="AD2202" s="127"/>
      <c r="AE2202" s="127"/>
      <c r="AF2202" s="127"/>
      <c r="AG2202" s="127"/>
      <c r="AH2202" s="127"/>
      <c r="AI2202" s="127"/>
      <c r="AJ2202" s="127"/>
      <c r="AK2202" s="127"/>
      <c r="AL2202" s="127"/>
      <c r="AM2202" s="127"/>
      <c r="AN2202" s="127"/>
      <c r="AO2202" s="127"/>
      <c r="AP2202" s="127"/>
      <c r="AR2202" s="113"/>
      <c r="AS2202" s="113"/>
      <c r="AT2202" s="113"/>
    </row>
    <row r="2203" spans="1:46" s="114" customFormat="1" x14ac:dyDescent="0.2">
      <c r="A2203" s="113"/>
      <c r="B2203" s="120"/>
      <c r="C2203" s="120"/>
      <c r="D2203" s="120"/>
      <c r="E2203" s="120"/>
      <c r="F2203" s="120"/>
      <c r="G2203" s="120"/>
      <c r="H2203" s="120"/>
      <c r="I2203" s="120"/>
      <c r="J2203" s="120"/>
      <c r="K2203" s="120"/>
      <c r="L2203" s="120"/>
      <c r="M2203" s="120"/>
      <c r="N2203" s="120"/>
      <c r="O2203" s="120"/>
      <c r="P2203" s="120"/>
      <c r="Q2203" s="120"/>
      <c r="R2203" s="120"/>
      <c r="S2203" s="120"/>
      <c r="T2203" s="120"/>
      <c r="U2203" s="120"/>
      <c r="V2203" s="120"/>
      <c r="W2203" s="120"/>
      <c r="X2203" s="120"/>
      <c r="Y2203" s="127"/>
      <c r="Z2203" s="127"/>
      <c r="AA2203" s="127"/>
      <c r="AB2203" s="127"/>
      <c r="AC2203" s="127"/>
      <c r="AD2203" s="127"/>
      <c r="AE2203" s="127"/>
      <c r="AF2203" s="127"/>
      <c r="AG2203" s="127"/>
      <c r="AH2203" s="127"/>
      <c r="AI2203" s="127"/>
      <c r="AJ2203" s="127"/>
      <c r="AK2203" s="127"/>
      <c r="AL2203" s="127"/>
      <c r="AM2203" s="127"/>
      <c r="AN2203" s="127"/>
      <c r="AO2203" s="127"/>
      <c r="AP2203" s="127"/>
      <c r="AR2203" s="113"/>
      <c r="AS2203" s="113"/>
      <c r="AT2203" s="113"/>
    </row>
    <row r="2204" spans="1:46" s="114" customFormat="1" x14ac:dyDescent="0.2">
      <c r="A2204" s="113"/>
      <c r="B2204" s="120"/>
      <c r="C2204" s="120"/>
      <c r="D2204" s="120"/>
      <c r="E2204" s="120"/>
      <c r="F2204" s="120"/>
      <c r="G2204" s="120"/>
      <c r="H2204" s="120"/>
      <c r="I2204" s="120"/>
      <c r="J2204" s="120"/>
      <c r="K2204" s="120"/>
      <c r="L2204" s="120"/>
      <c r="M2204" s="120"/>
      <c r="N2204" s="120"/>
      <c r="O2204" s="120"/>
      <c r="P2204" s="120"/>
      <c r="Q2204" s="120"/>
      <c r="R2204" s="120"/>
      <c r="S2204" s="120"/>
      <c r="T2204" s="120"/>
      <c r="U2204" s="120"/>
      <c r="V2204" s="120"/>
      <c r="W2204" s="120"/>
      <c r="X2204" s="120"/>
      <c r="Y2204" s="127"/>
      <c r="Z2204" s="127"/>
      <c r="AA2204" s="127"/>
      <c r="AB2204" s="127"/>
      <c r="AC2204" s="127"/>
      <c r="AD2204" s="127"/>
      <c r="AE2204" s="127"/>
      <c r="AF2204" s="127"/>
      <c r="AG2204" s="127"/>
      <c r="AH2204" s="127"/>
      <c r="AI2204" s="127"/>
      <c r="AJ2204" s="127"/>
      <c r="AK2204" s="127"/>
      <c r="AL2204" s="127"/>
      <c r="AM2204" s="127"/>
      <c r="AN2204" s="127"/>
      <c r="AO2204" s="127"/>
      <c r="AP2204" s="127"/>
      <c r="AR2204" s="113"/>
      <c r="AS2204" s="113"/>
      <c r="AT2204" s="113"/>
    </row>
    <row r="2205" spans="1:46" s="114" customFormat="1" x14ac:dyDescent="0.2">
      <c r="A2205" s="113"/>
      <c r="B2205" s="120"/>
      <c r="C2205" s="120"/>
      <c r="D2205" s="120"/>
      <c r="E2205" s="120"/>
      <c r="F2205" s="120"/>
      <c r="G2205" s="120"/>
      <c r="H2205" s="120"/>
      <c r="I2205" s="120"/>
      <c r="J2205" s="120"/>
      <c r="K2205" s="120"/>
      <c r="L2205" s="120"/>
      <c r="M2205" s="120"/>
      <c r="N2205" s="120"/>
      <c r="O2205" s="120"/>
      <c r="P2205" s="120"/>
      <c r="Q2205" s="120"/>
      <c r="R2205" s="120"/>
      <c r="S2205" s="120"/>
      <c r="T2205" s="120"/>
      <c r="U2205" s="120"/>
      <c r="V2205" s="120"/>
      <c r="W2205" s="120"/>
      <c r="X2205" s="120"/>
      <c r="Y2205" s="127"/>
      <c r="Z2205" s="127"/>
      <c r="AA2205" s="127"/>
      <c r="AB2205" s="127"/>
      <c r="AC2205" s="127"/>
      <c r="AD2205" s="127"/>
      <c r="AE2205" s="127"/>
      <c r="AF2205" s="127"/>
      <c r="AG2205" s="127"/>
      <c r="AH2205" s="127"/>
      <c r="AI2205" s="127"/>
      <c r="AJ2205" s="127"/>
      <c r="AK2205" s="127"/>
      <c r="AL2205" s="127"/>
      <c r="AM2205" s="127"/>
      <c r="AN2205" s="127"/>
      <c r="AO2205" s="127"/>
      <c r="AP2205" s="127"/>
      <c r="AR2205" s="113"/>
      <c r="AS2205" s="113"/>
      <c r="AT2205" s="113"/>
    </row>
    <row r="2206" spans="1:46" s="114" customFormat="1" x14ac:dyDescent="0.2">
      <c r="A2206" s="113"/>
      <c r="B2206" s="120"/>
      <c r="C2206" s="120"/>
      <c r="D2206" s="120"/>
      <c r="E2206" s="120"/>
      <c r="F2206" s="120"/>
      <c r="G2206" s="120"/>
      <c r="H2206" s="120"/>
      <c r="I2206" s="120"/>
      <c r="J2206" s="120"/>
      <c r="K2206" s="120"/>
      <c r="L2206" s="120"/>
      <c r="M2206" s="120"/>
      <c r="N2206" s="120"/>
      <c r="O2206" s="120"/>
      <c r="P2206" s="120"/>
      <c r="Q2206" s="120"/>
      <c r="R2206" s="120"/>
      <c r="S2206" s="120"/>
      <c r="T2206" s="120"/>
      <c r="U2206" s="120"/>
      <c r="V2206" s="120"/>
      <c r="W2206" s="120"/>
      <c r="X2206" s="120"/>
      <c r="Y2206" s="127"/>
      <c r="Z2206" s="127"/>
      <c r="AA2206" s="127"/>
      <c r="AB2206" s="127"/>
      <c r="AC2206" s="127"/>
      <c r="AD2206" s="127"/>
      <c r="AE2206" s="127"/>
      <c r="AF2206" s="127"/>
      <c r="AG2206" s="127"/>
      <c r="AH2206" s="127"/>
      <c r="AI2206" s="127"/>
      <c r="AJ2206" s="127"/>
      <c r="AK2206" s="127"/>
      <c r="AL2206" s="127"/>
      <c r="AM2206" s="127"/>
      <c r="AN2206" s="127"/>
      <c r="AO2206" s="127"/>
      <c r="AP2206" s="127"/>
      <c r="AR2206" s="113"/>
      <c r="AS2206" s="113"/>
      <c r="AT2206" s="113"/>
    </row>
    <row r="2207" spans="1:46" s="114" customFormat="1" x14ac:dyDescent="0.2">
      <c r="A2207" s="113"/>
      <c r="B2207" s="120"/>
      <c r="C2207" s="120"/>
      <c r="D2207" s="120"/>
      <c r="E2207" s="120"/>
      <c r="F2207" s="120"/>
      <c r="G2207" s="120"/>
      <c r="H2207" s="120"/>
      <c r="I2207" s="120"/>
      <c r="J2207" s="120"/>
      <c r="K2207" s="120"/>
      <c r="L2207" s="120"/>
      <c r="M2207" s="120"/>
      <c r="N2207" s="120"/>
      <c r="O2207" s="120"/>
      <c r="P2207" s="120"/>
      <c r="Q2207" s="120"/>
      <c r="R2207" s="120"/>
      <c r="S2207" s="120"/>
      <c r="T2207" s="120"/>
      <c r="U2207" s="120"/>
      <c r="V2207" s="120"/>
      <c r="W2207" s="120"/>
      <c r="X2207" s="120"/>
      <c r="Y2207" s="127"/>
      <c r="Z2207" s="127"/>
      <c r="AA2207" s="127"/>
      <c r="AB2207" s="127"/>
      <c r="AC2207" s="127"/>
      <c r="AD2207" s="127"/>
      <c r="AE2207" s="127"/>
      <c r="AF2207" s="127"/>
      <c r="AG2207" s="127"/>
      <c r="AH2207" s="127"/>
      <c r="AI2207" s="127"/>
      <c r="AJ2207" s="127"/>
      <c r="AK2207" s="127"/>
      <c r="AL2207" s="127"/>
      <c r="AM2207" s="127"/>
      <c r="AN2207" s="127"/>
      <c r="AO2207" s="127"/>
      <c r="AP2207" s="127"/>
      <c r="AR2207" s="113"/>
      <c r="AS2207" s="113"/>
      <c r="AT2207" s="113"/>
    </row>
    <row r="2208" spans="1:46" s="114" customFormat="1" x14ac:dyDescent="0.2">
      <c r="A2208" s="113"/>
      <c r="B2208" s="120"/>
      <c r="C2208" s="120"/>
      <c r="D2208" s="120"/>
      <c r="E2208" s="120"/>
      <c r="F2208" s="120"/>
      <c r="G2208" s="120"/>
      <c r="H2208" s="120"/>
      <c r="I2208" s="120"/>
      <c r="J2208" s="120"/>
      <c r="K2208" s="120"/>
      <c r="L2208" s="120"/>
      <c r="M2208" s="120"/>
      <c r="N2208" s="120"/>
      <c r="O2208" s="120"/>
      <c r="P2208" s="120"/>
      <c r="Q2208" s="120"/>
      <c r="R2208" s="120"/>
      <c r="S2208" s="120"/>
      <c r="T2208" s="120"/>
      <c r="U2208" s="120"/>
      <c r="V2208" s="120"/>
      <c r="W2208" s="120"/>
      <c r="X2208" s="120"/>
      <c r="Y2208" s="127"/>
      <c r="Z2208" s="127"/>
      <c r="AA2208" s="127"/>
      <c r="AB2208" s="127"/>
      <c r="AC2208" s="127"/>
      <c r="AD2208" s="127"/>
      <c r="AE2208" s="127"/>
      <c r="AF2208" s="127"/>
      <c r="AG2208" s="127"/>
      <c r="AH2208" s="127"/>
      <c r="AI2208" s="127"/>
      <c r="AJ2208" s="127"/>
      <c r="AK2208" s="127"/>
      <c r="AL2208" s="127"/>
      <c r="AM2208" s="127"/>
      <c r="AN2208" s="127"/>
      <c r="AO2208" s="127"/>
      <c r="AP2208" s="127"/>
      <c r="AR2208" s="113"/>
      <c r="AS2208" s="113"/>
      <c r="AT2208" s="113"/>
    </row>
    <row r="2209" spans="1:46" s="114" customFormat="1" x14ac:dyDescent="0.2">
      <c r="A2209" s="113"/>
      <c r="B2209" s="120"/>
      <c r="C2209" s="120"/>
      <c r="D2209" s="120"/>
      <c r="E2209" s="120"/>
      <c r="F2209" s="120"/>
      <c r="G2209" s="120"/>
      <c r="H2209" s="120"/>
      <c r="I2209" s="120"/>
      <c r="J2209" s="120"/>
      <c r="K2209" s="120"/>
      <c r="L2209" s="120"/>
      <c r="M2209" s="120"/>
      <c r="N2209" s="120"/>
      <c r="O2209" s="120"/>
      <c r="P2209" s="120"/>
      <c r="Q2209" s="120"/>
      <c r="R2209" s="120"/>
      <c r="S2209" s="120"/>
      <c r="T2209" s="120"/>
      <c r="U2209" s="120"/>
      <c r="V2209" s="120"/>
      <c r="W2209" s="120"/>
      <c r="X2209" s="120"/>
      <c r="Y2209" s="127"/>
      <c r="Z2209" s="127"/>
      <c r="AA2209" s="127"/>
      <c r="AB2209" s="127"/>
      <c r="AC2209" s="127"/>
      <c r="AD2209" s="127"/>
      <c r="AE2209" s="127"/>
      <c r="AF2209" s="127"/>
      <c r="AG2209" s="127"/>
      <c r="AH2209" s="127"/>
      <c r="AI2209" s="127"/>
      <c r="AJ2209" s="127"/>
      <c r="AK2209" s="127"/>
      <c r="AL2209" s="127"/>
      <c r="AM2209" s="127"/>
      <c r="AN2209" s="127"/>
      <c r="AO2209" s="127"/>
      <c r="AP2209" s="127"/>
      <c r="AR2209" s="113"/>
      <c r="AS2209" s="113"/>
      <c r="AT2209" s="113"/>
    </row>
    <row r="2210" spans="1:46" s="114" customFormat="1" x14ac:dyDescent="0.2">
      <c r="A2210" s="113"/>
      <c r="B2210" s="120"/>
      <c r="C2210" s="120"/>
      <c r="D2210" s="120"/>
      <c r="E2210" s="120"/>
      <c r="F2210" s="120"/>
      <c r="G2210" s="120"/>
      <c r="H2210" s="120"/>
      <c r="I2210" s="120"/>
      <c r="J2210" s="120"/>
      <c r="K2210" s="120"/>
      <c r="L2210" s="120"/>
      <c r="M2210" s="120"/>
      <c r="N2210" s="120"/>
      <c r="O2210" s="120"/>
      <c r="P2210" s="120"/>
      <c r="Q2210" s="120"/>
      <c r="R2210" s="120"/>
      <c r="S2210" s="120"/>
      <c r="T2210" s="120"/>
      <c r="U2210" s="120"/>
      <c r="V2210" s="120"/>
      <c r="W2210" s="120"/>
      <c r="X2210" s="120"/>
      <c r="Y2210" s="127"/>
      <c r="Z2210" s="127"/>
      <c r="AA2210" s="127"/>
      <c r="AB2210" s="127"/>
      <c r="AC2210" s="127"/>
      <c r="AD2210" s="127"/>
      <c r="AE2210" s="127"/>
      <c r="AF2210" s="127"/>
      <c r="AG2210" s="127"/>
      <c r="AH2210" s="127"/>
      <c r="AI2210" s="127"/>
      <c r="AJ2210" s="127"/>
      <c r="AK2210" s="127"/>
      <c r="AL2210" s="127"/>
      <c r="AM2210" s="127"/>
      <c r="AN2210" s="127"/>
      <c r="AO2210" s="127"/>
      <c r="AP2210" s="127"/>
      <c r="AR2210" s="113"/>
      <c r="AS2210" s="113"/>
      <c r="AT2210" s="113"/>
    </row>
    <row r="2211" spans="1:46" s="114" customFormat="1" x14ac:dyDescent="0.2">
      <c r="A2211" s="113"/>
      <c r="B2211" s="120"/>
      <c r="C2211" s="120"/>
      <c r="D2211" s="120"/>
      <c r="E2211" s="120"/>
      <c r="F2211" s="120"/>
      <c r="G2211" s="120"/>
      <c r="H2211" s="120"/>
      <c r="I2211" s="120"/>
      <c r="J2211" s="120"/>
      <c r="K2211" s="120"/>
      <c r="L2211" s="120"/>
      <c r="M2211" s="120"/>
      <c r="N2211" s="120"/>
      <c r="O2211" s="120"/>
      <c r="P2211" s="120"/>
      <c r="Q2211" s="120"/>
      <c r="R2211" s="120"/>
      <c r="S2211" s="120"/>
      <c r="T2211" s="120"/>
      <c r="U2211" s="120"/>
      <c r="V2211" s="120"/>
      <c r="W2211" s="120"/>
      <c r="X2211" s="120"/>
      <c r="Y2211" s="127"/>
      <c r="Z2211" s="127"/>
      <c r="AA2211" s="127"/>
      <c r="AB2211" s="127"/>
      <c r="AC2211" s="127"/>
      <c r="AD2211" s="127"/>
      <c r="AE2211" s="127"/>
      <c r="AF2211" s="127"/>
      <c r="AG2211" s="127"/>
      <c r="AH2211" s="127"/>
      <c r="AI2211" s="127"/>
      <c r="AJ2211" s="127"/>
      <c r="AK2211" s="127"/>
      <c r="AL2211" s="127"/>
      <c r="AM2211" s="127"/>
      <c r="AN2211" s="127"/>
      <c r="AO2211" s="127"/>
      <c r="AP2211" s="127"/>
      <c r="AR2211" s="113"/>
      <c r="AS2211" s="113"/>
      <c r="AT2211" s="113"/>
    </row>
    <row r="2212" spans="1:46" s="114" customFormat="1" x14ac:dyDescent="0.2">
      <c r="A2212" s="113"/>
      <c r="B2212" s="120"/>
      <c r="C2212" s="120"/>
      <c r="D2212" s="120"/>
      <c r="E2212" s="120"/>
      <c r="F2212" s="120"/>
      <c r="G2212" s="120"/>
      <c r="H2212" s="120"/>
      <c r="I2212" s="120"/>
      <c r="J2212" s="120"/>
      <c r="K2212" s="120"/>
      <c r="L2212" s="120"/>
      <c r="M2212" s="120"/>
      <c r="N2212" s="120"/>
      <c r="O2212" s="120"/>
      <c r="P2212" s="120"/>
      <c r="Q2212" s="120"/>
      <c r="R2212" s="120"/>
      <c r="S2212" s="120"/>
      <c r="T2212" s="120"/>
      <c r="U2212" s="120"/>
      <c r="V2212" s="120"/>
      <c r="W2212" s="120"/>
      <c r="X2212" s="120"/>
      <c r="Y2212" s="127"/>
      <c r="Z2212" s="127"/>
      <c r="AA2212" s="127"/>
      <c r="AB2212" s="127"/>
      <c r="AC2212" s="127"/>
      <c r="AD2212" s="127"/>
      <c r="AE2212" s="127"/>
      <c r="AF2212" s="127"/>
      <c r="AG2212" s="127"/>
      <c r="AH2212" s="127"/>
      <c r="AI2212" s="127"/>
      <c r="AJ2212" s="127"/>
      <c r="AK2212" s="127"/>
      <c r="AL2212" s="127"/>
      <c r="AM2212" s="127"/>
      <c r="AN2212" s="127"/>
      <c r="AO2212" s="127"/>
      <c r="AP2212" s="127"/>
      <c r="AR2212" s="113"/>
      <c r="AS2212" s="113"/>
      <c r="AT2212" s="113"/>
    </row>
    <row r="2213" spans="1:46" s="114" customFormat="1" x14ac:dyDescent="0.2">
      <c r="A2213" s="113"/>
      <c r="B2213" s="120"/>
      <c r="C2213" s="120"/>
      <c r="D2213" s="120"/>
      <c r="E2213" s="120"/>
      <c r="F2213" s="120"/>
      <c r="G2213" s="120"/>
      <c r="H2213" s="120"/>
      <c r="I2213" s="120"/>
      <c r="J2213" s="120"/>
      <c r="K2213" s="120"/>
      <c r="L2213" s="120"/>
      <c r="M2213" s="120"/>
      <c r="N2213" s="120"/>
      <c r="O2213" s="120"/>
      <c r="P2213" s="120"/>
      <c r="Q2213" s="120"/>
      <c r="R2213" s="120"/>
      <c r="S2213" s="120"/>
      <c r="T2213" s="120"/>
      <c r="U2213" s="120"/>
      <c r="V2213" s="120"/>
      <c r="W2213" s="120"/>
      <c r="X2213" s="120"/>
      <c r="Y2213" s="127"/>
      <c r="Z2213" s="127"/>
      <c r="AA2213" s="127"/>
      <c r="AB2213" s="127"/>
      <c r="AC2213" s="127"/>
      <c r="AD2213" s="127"/>
      <c r="AE2213" s="127"/>
      <c r="AF2213" s="127"/>
      <c r="AG2213" s="127"/>
      <c r="AH2213" s="127"/>
      <c r="AI2213" s="127"/>
      <c r="AJ2213" s="127"/>
      <c r="AK2213" s="127"/>
      <c r="AL2213" s="127"/>
      <c r="AM2213" s="127"/>
      <c r="AN2213" s="127"/>
      <c r="AO2213" s="127"/>
      <c r="AP2213" s="127"/>
      <c r="AR2213" s="113"/>
      <c r="AS2213" s="113"/>
      <c r="AT2213" s="113"/>
    </row>
    <row r="2214" spans="1:46" s="114" customFormat="1" x14ac:dyDescent="0.2">
      <c r="A2214" s="113"/>
      <c r="B2214" s="120"/>
      <c r="C2214" s="120"/>
      <c r="D2214" s="120"/>
      <c r="E2214" s="120"/>
      <c r="F2214" s="120"/>
      <c r="G2214" s="120"/>
      <c r="H2214" s="120"/>
      <c r="I2214" s="120"/>
      <c r="J2214" s="120"/>
      <c r="K2214" s="120"/>
      <c r="L2214" s="120"/>
      <c r="M2214" s="120"/>
      <c r="N2214" s="120"/>
      <c r="O2214" s="120"/>
      <c r="P2214" s="120"/>
      <c r="Q2214" s="120"/>
      <c r="R2214" s="120"/>
      <c r="S2214" s="120"/>
      <c r="T2214" s="120"/>
      <c r="U2214" s="120"/>
      <c r="V2214" s="120"/>
      <c r="W2214" s="120"/>
      <c r="X2214" s="120"/>
      <c r="Y2214" s="127"/>
      <c r="Z2214" s="127"/>
      <c r="AA2214" s="127"/>
      <c r="AB2214" s="127"/>
      <c r="AC2214" s="127"/>
      <c r="AD2214" s="127"/>
      <c r="AE2214" s="127"/>
      <c r="AF2214" s="127"/>
      <c r="AG2214" s="127"/>
      <c r="AH2214" s="127"/>
      <c r="AI2214" s="127"/>
      <c r="AJ2214" s="127"/>
      <c r="AK2214" s="127"/>
      <c r="AL2214" s="127"/>
      <c r="AM2214" s="127"/>
      <c r="AN2214" s="127"/>
      <c r="AO2214" s="127"/>
      <c r="AP2214" s="127"/>
      <c r="AR2214" s="113"/>
      <c r="AS2214" s="113"/>
      <c r="AT2214" s="113"/>
    </row>
    <row r="2215" spans="1:46" s="114" customFormat="1" x14ac:dyDescent="0.2">
      <c r="A2215" s="113"/>
      <c r="B2215" s="120"/>
      <c r="C2215" s="120"/>
      <c r="D2215" s="120"/>
      <c r="E2215" s="120"/>
      <c r="F2215" s="120"/>
      <c r="G2215" s="120"/>
      <c r="H2215" s="120"/>
      <c r="I2215" s="120"/>
      <c r="J2215" s="120"/>
      <c r="K2215" s="120"/>
      <c r="L2215" s="120"/>
      <c r="M2215" s="120"/>
      <c r="N2215" s="120"/>
      <c r="O2215" s="120"/>
      <c r="P2215" s="120"/>
      <c r="Q2215" s="120"/>
      <c r="R2215" s="120"/>
      <c r="S2215" s="120"/>
      <c r="T2215" s="120"/>
      <c r="U2215" s="120"/>
      <c r="V2215" s="120"/>
      <c r="W2215" s="120"/>
      <c r="X2215" s="120"/>
      <c r="Y2215" s="127"/>
      <c r="Z2215" s="127"/>
      <c r="AA2215" s="127"/>
      <c r="AB2215" s="127"/>
      <c r="AC2215" s="127"/>
      <c r="AD2215" s="127"/>
      <c r="AE2215" s="127"/>
      <c r="AF2215" s="127"/>
      <c r="AG2215" s="127"/>
      <c r="AH2215" s="127"/>
      <c r="AI2215" s="127"/>
      <c r="AJ2215" s="127"/>
      <c r="AK2215" s="127"/>
      <c r="AL2215" s="127"/>
      <c r="AM2215" s="127"/>
      <c r="AN2215" s="127"/>
      <c r="AO2215" s="127"/>
      <c r="AP2215" s="127"/>
      <c r="AR2215" s="113"/>
      <c r="AS2215" s="113"/>
      <c r="AT2215" s="113"/>
    </row>
    <row r="2216" spans="1:46" s="114" customFormat="1" x14ac:dyDescent="0.2">
      <c r="A2216" s="113"/>
      <c r="B2216" s="120"/>
      <c r="C2216" s="120"/>
      <c r="D2216" s="120"/>
      <c r="E2216" s="120"/>
      <c r="F2216" s="120"/>
      <c r="G2216" s="120"/>
      <c r="H2216" s="120"/>
      <c r="I2216" s="120"/>
      <c r="J2216" s="120"/>
      <c r="K2216" s="120"/>
      <c r="L2216" s="120"/>
      <c r="M2216" s="120"/>
      <c r="N2216" s="120"/>
      <c r="O2216" s="120"/>
      <c r="P2216" s="120"/>
      <c r="Q2216" s="120"/>
      <c r="R2216" s="120"/>
      <c r="S2216" s="120"/>
      <c r="T2216" s="120"/>
      <c r="U2216" s="120"/>
      <c r="V2216" s="120"/>
      <c r="W2216" s="120"/>
      <c r="X2216" s="120"/>
      <c r="Y2216" s="127"/>
      <c r="Z2216" s="127"/>
      <c r="AA2216" s="127"/>
      <c r="AB2216" s="127"/>
      <c r="AC2216" s="127"/>
      <c r="AD2216" s="127"/>
      <c r="AE2216" s="127"/>
      <c r="AF2216" s="127"/>
      <c r="AG2216" s="127"/>
      <c r="AH2216" s="127"/>
      <c r="AI2216" s="127"/>
      <c r="AJ2216" s="127"/>
      <c r="AK2216" s="127"/>
      <c r="AL2216" s="127"/>
      <c r="AM2216" s="127"/>
      <c r="AN2216" s="127"/>
      <c r="AO2216" s="127"/>
      <c r="AP2216" s="127"/>
      <c r="AR2216" s="113"/>
      <c r="AS2216" s="113"/>
      <c r="AT2216" s="113"/>
    </row>
    <row r="2217" spans="1:46" s="114" customFormat="1" x14ac:dyDescent="0.2">
      <c r="A2217" s="113"/>
      <c r="B2217" s="120"/>
      <c r="C2217" s="120"/>
      <c r="D2217" s="120"/>
      <c r="E2217" s="120"/>
      <c r="F2217" s="120"/>
      <c r="G2217" s="120"/>
      <c r="H2217" s="120"/>
      <c r="I2217" s="120"/>
      <c r="J2217" s="120"/>
      <c r="K2217" s="120"/>
      <c r="L2217" s="120"/>
      <c r="M2217" s="120"/>
      <c r="N2217" s="120"/>
      <c r="O2217" s="120"/>
      <c r="P2217" s="120"/>
      <c r="Q2217" s="120"/>
      <c r="R2217" s="120"/>
      <c r="S2217" s="120"/>
      <c r="T2217" s="120"/>
      <c r="U2217" s="120"/>
      <c r="V2217" s="120"/>
      <c r="W2217" s="120"/>
      <c r="X2217" s="120"/>
      <c r="Y2217" s="127"/>
      <c r="Z2217" s="127"/>
      <c r="AA2217" s="127"/>
      <c r="AB2217" s="127"/>
      <c r="AC2217" s="127"/>
      <c r="AD2217" s="127"/>
      <c r="AE2217" s="127"/>
      <c r="AF2217" s="127"/>
      <c r="AG2217" s="127"/>
      <c r="AH2217" s="127"/>
      <c r="AI2217" s="127"/>
      <c r="AJ2217" s="127"/>
      <c r="AK2217" s="127"/>
      <c r="AL2217" s="127"/>
      <c r="AM2217" s="127"/>
      <c r="AN2217" s="127"/>
      <c r="AO2217" s="127"/>
      <c r="AP2217" s="127"/>
      <c r="AR2217" s="113"/>
      <c r="AS2217" s="113"/>
      <c r="AT2217" s="113"/>
    </row>
    <row r="2218" spans="1:46" s="114" customFormat="1" x14ac:dyDescent="0.2">
      <c r="A2218" s="113"/>
      <c r="B2218" s="120"/>
      <c r="C2218" s="120"/>
      <c r="D2218" s="120"/>
      <c r="E2218" s="120"/>
      <c r="F2218" s="120"/>
      <c r="G2218" s="120"/>
      <c r="H2218" s="120"/>
      <c r="I2218" s="120"/>
      <c r="J2218" s="120"/>
      <c r="K2218" s="120"/>
      <c r="L2218" s="120"/>
      <c r="M2218" s="120"/>
      <c r="N2218" s="120"/>
      <c r="O2218" s="120"/>
      <c r="P2218" s="120"/>
      <c r="Q2218" s="120"/>
      <c r="R2218" s="120"/>
      <c r="S2218" s="120"/>
      <c r="T2218" s="120"/>
      <c r="U2218" s="120"/>
      <c r="V2218" s="120"/>
      <c r="W2218" s="120"/>
      <c r="X2218" s="120"/>
      <c r="Y2218" s="127"/>
      <c r="Z2218" s="127"/>
      <c r="AA2218" s="127"/>
      <c r="AB2218" s="127"/>
      <c r="AC2218" s="127"/>
      <c r="AD2218" s="127"/>
      <c r="AE2218" s="127"/>
      <c r="AF2218" s="127"/>
      <c r="AG2218" s="127"/>
      <c r="AH2218" s="127"/>
      <c r="AI2218" s="127"/>
      <c r="AJ2218" s="127"/>
      <c r="AK2218" s="127"/>
      <c r="AL2218" s="127"/>
      <c r="AM2218" s="127"/>
      <c r="AN2218" s="127"/>
      <c r="AO2218" s="127"/>
      <c r="AP2218" s="127"/>
      <c r="AR2218" s="113"/>
      <c r="AS2218" s="113"/>
      <c r="AT2218" s="113"/>
    </row>
    <row r="2219" spans="1:46" s="114" customFormat="1" x14ac:dyDescent="0.2">
      <c r="A2219" s="113"/>
      <c r="B2219" s="120"/>
      <c r="C2219" s="120"/>
      <c r="D2219" s="120"/>
      <c r="E2219" s="120"/>
      <c r="F2219" s="120"/>
      <c r="G2219" s="120"/>
      <c r="H2219" s="120"/>
      <c r="I2219" s="120"/>
      <c r="J2219" s="120"/>
      <c r="K2219" s="120"/>
      <c r="L2219" s="120"/>
      <c r="M2219" s="120"/>
      <c r="N2219" s="120"/>
      <c r="O2219" s="120"/>
      <c r="P2219" s="120"/>
      <c r="Q2219" s="120"/>
      <c r="R2219" s="120"/>
      <c r="S2219" s="120"/>
      <c r="T2219" s="120"/>
      <c r="U2219" s="120"/>
      <c r="V2219" s="120"/>
      <c r="W2219" s="120"/>
      <c r="X2219" s="120"/>
      <c r="Y2219" s="127"/>
      <c r="Z2219" s="127"/>
      <c r="AA2219" s="127"/>
      <c r="AB2219" s="127"/>
      <c r="AC2219" s="127"/>
      <c r="AD2219" s="127"/>
      <c r="AE2219" s="127"/>
      <c r="AF2219" s="127"/>
      <c r="AG2219" s="127"/>
      <c r="AH2219" s="127"/>
      <c r="AI2219" s="127"/>
      <c r="AJ2219" s="127"/>
      <c r="AK2219" s="127"/>
      <c r="AL2219" s="127"/>
      <c r="AM2219" s="127"/>
      <c r="AN2219" s="127"/>
      <c r="AO2219" s="127"/>
      <c r="AP2219" s="127"/>
      <c r="AR2219" s="113"/>
      <c r="AS2219" s="113"/>
      <c r="AT2219" s="113"/>
    </row>
    <row r="2220" spans="1:46" s="114" customFormat="1" x14ac:dyDescent="0.2">
      <c r="A2220" s="113"/>
      <c r="B2220" s="120"/>
      <c r="C2220" s="120"/>
      <c r="D2220" s="120"/>
      <c r="E2220" s="120"/>
      <c r="F2220" s="120"/>
      <c r="G2220" s="120"/>
      <c r="H2220" s="120"/>
      <c r="I2220" s="120"/>
      <c r="J2220" s="120"/>
      <c r="K2220" s="120"/>
      <c r="L2220" s="120"/>
      <c r="M2220" s="120"/>
      <c r="N2220" s="120"/>
      <c r="O2220" s="120"/>
      <c r="P2220" s="120"/>
      <c r="Q2220" s="120"/>
      <c r="R2220" s="120"/>
      <c r="S2220" s="120"/>
      <c r="T2220" s="120"/>
      <c r="U2220" s="120"/>
      <c r="V2220" s="120"/>
      <c r="W2220" s="120"/>
      <c r="X2220" s="120"/>
      <c r="Y2220" s="127"/>
      <c r="Z2220" s="127"/>
      <c r="AA2220" s="127"/>
      <c r="AB2220" s="127"/>
      <c r="AC2220" s="127"/>
      <c r="AD2220" s="127"/>
      <c r="AE2220" s="127"/>
      <c r="AF2220" s="127"/>
      <c r="AG2220" s="127"/>
      <c r="AH2220" s="127"/>
      <c r="AI2220" s="127"/>
      <c r="AJ2220" s="127"/>
      <c r="AK2220" s="127"/>
      <c r="AL2220" s="127"/>
      <c r="AM2220" s="127"/>
      <c r="AN2220" s="127"/>
      <c r="AO2220" s="127"/>
      <c r="AP2220" s="127"/>
      <c r="AR2220" s="113"/>
      <c r="AS2220" s="113"/>
      <c r="AT2220" s="113"/>
    </row>
    <row r="2221" spans="1:46" s="114" customFormat="1" x14ac:dyDescent="0.2">
      <c r="A2221" s="113"/>
      <c r="B2221" s="120"/>
      <c r="C2221" s="120"/>
      <c r="D2221" s="120"/>
      <c r="E2221" s="120"/>
      <c r="F2221" s="120"/>
      <c r="G2221" s="120"/>
      <c r="H2221" s="120"/>
      <c r="I2221" s="120"/>
      <c r="J2221" s="120"/>
      <c r="K2221" s="120"/>
      <c r="L2221" s="120"/>
      <c r="M2221" s="120"/>
      <c r="N2221" s="120"/>
      <c r="O2221" s="120"/>
      <c r="P2221" s="120"/>
      <c r="Q2221" s="120"/>
      <c r="R2221" s="120"/>
      <c r="S2221" s="120"/>
      <c r="T2221" s="120"/>
      <c r="U2221" s="120"/>
      <c r="V2221" s="120"/>
      <c r="W2221" s="120"/>
      <c r="X2221" s="120"/>
      <c r="Y2221" s="127"/>
      <c r="Z2221" s="127"/>
      <c r="AA2221" s="127"/>
      <c r="AB2221" s="127"/>
      <c r="AC2221" s="127"/>
      <c r="AD2221" s="127"/>
      <c r="AE2221" s="127"/>
      <c r="AF2221" s="127"/>
      <c r="AG2221" s="127"/>
      <c r="AH2221" s="127"/>
      <c r="AI2221" s="127"/>
      <c r="AJ2221" s="127"/>
      <c r="AK2221" s="127"/>
      <c r="AL2221" s="127"/>
      <c r="AM2221" s="127"/>
      <c r="AN2221" s="127"/>
      <c r="AO2221" s="127"/>
      <c r="AP2221" s="127"/>
      <c r="AR2221" s="113"/>
      <c r="AS2221" s="113"/>
      <c r="AT2221" s="113"/>
    </row>
    <row r="2222" spans="1:46" s="114" customFormat="1" x14ac:dyDescent="0.2">
      <c r="A2222" s="113"/>
      <c r="B2222" s="120"/>
      <c r="C2222" s="120"/>
      <c r="D2222" s="120"/>
      <c r="E2222" s="120"/>
      <c r="F2222" s="120"/>
      <c r="G2222" s="120"/>
      <c r="H2222" s="120"/>
      <c r="I2222" s="120"/>
      <c r="J2222" s="120"/>
      <c r="K2222" s="120"/>
      <c r="L2222" s="120"/>
      <c r="M2222" s="120"/>
      <c r="N2222" s="120"/>
      <c r="O2222" s="120"/>
      <c r="P2222" s="120"/>
      <c r="Q2222" s="120"/>
      <c r="R2222" s="120"/>
      <c r="S2222" s="120"/>
      <c r="T2222" s="120"/>
      <c r="U2222" s="120"/>
      <c r="V2222" s="120"/>
      <c r="W2222" s="120"/>
      <c r="X2222" s="120"/>
      <c r="Y2222" s="127"/>
      <c r="Z2222" s="127"/>
      <c r="AA2222" s="127"/>
      <c r="AB2222" s="127"/>
      <c r="AC2222" s="127"/>
      <c r="AD2222" s="127"/>
      <c r="AE2222" s="127"/>
      <c r="AF2222" s="127"/>
      <c r="AG2222" s="127"/>
      <c r="AH2222" s="127"/>
      <c r="AI2222" s="127"/>
      <c r="AJ2222" s="127"/>
      <c r="AK2222" s="127"/>
      <c r="AL2222" s="127"/>
      <c r="AM2222" s="127"/>
      <c r="AN2222" s="127"/>
      <c r="AO2222" s="127"/>
      <c r="AP2222" s="127"/>
      <c r="AR2222" s="113"/>
      <c r="AS2222" s="113"/>
      <c r="AT2222" s="113"/>
    </row>
    <row r="2223" spans="1:46" s="114" customFormat="1" x14ac:dyDescent="0.2">
      <c r="A2223" s="113"/>
      <c r="B2223" s="120"/>
      <c r="C2223" s="120"/>
      <c r="D2223" s="120"/>
      <c r="E2223" s="120"/>
      <c r="F2223" s="120"/>
      <c r="G2223" s="120"/>
      <c r="H2223" s="120"/>
      <c r="I2223" s="120"/>
      <c r="J2223" s="120"/>
      <c r="K2223" s="120"/>
      <c r="L2223" s="120"/>
      <c r="M2223" s="120"/>
      <c r="N2223" s="120"/>
      <c r="O2223" s="120"/>
      <c r="P2223" s="120"/>
      <c r="Q2223" s="120"/>
      <c r="R2223" s="120"/>
      <c r="S2223" s="120"/>
      <c r="T2223" s="120"/>
      <c r="U2223" s="120"/>
      <c r="V2223" s="120"/>
      <c r="W2223" s="120"/>
      <c r="X2223" s="120"/>
      <c r="Y2223" s="127"/>
      <c r="Z2223" s="127"/>
      <c r="AA2223" s="127"/>
      <c r="AB2223" s="127"/>
      <c r="AC2223" s="127"/>
      <c r="AD2223" s="127"/>
      <c r="AE2223" s="127"/>
      <c r="AF2223" s="127"/>
      <c r="AG2223" s="127"/>
      <c r="AH2223" s="127"/>
      <c r="AI2223" s="127"/>
      <c r="AJ2223" s="127"/>
      <c r="AK2223" s="127"/>
      <c r="AL2223" s="127"/>
      <c r="AM2223" s="127"/>
      <c r="AN2223" s="127"/>
      <c r="AO2223" s="127"/>
      <c r="AP2223" s="127"/>
      <c r="AR2223" s="113"/>
      <c r="AS2223" s="113"/>
      <c r="AT2223" s="113"/>
    </row>
    <row r="2224" spans="1:46" s="114" customFormat="1" x14ac:dyDescent="0.2">
      <c r="A2224" s="113"/>
      <c r="B2224" s="120"/>
      <c r="C2224" s="120"/>
      <c r="D2224" s="120"/>
      <c r="E2224" s="120"/>
      <c r="F2224" s="120"/>
      <c r="G2224" s="120"/>
      <c r="H2224" s="120"/>
      <c r="I2224" s="120"/>
      <c r="J2224" s="120"/>
      <c r="K2224" s="120"/>
      <c r="L2224" s="120"/>
      <c r="M2224" s="120"/>
      <c r="N2224" s="120"/>
      <c r="O2224" s="120"/>
      <c r="P2224" s="120"/>
      <c r="Q2224" s="120"/>
      <c r="R2224" s="120"/>
      <c r="S2224" s="120"/>
      <c r="T2224" s="120"/>
      <c r="U2224" s="120"/>
      <c r="V2224" s="120"/>
      <c r="W2224" s="120"/>
      <c r="X2224" s="120"/>
      <c r="Y2224" s="127"/>
      <c r="Z2224" s="127"/>
      <c r="AA2224" s="127"/>
      <c r="AB2224" s="127"/>
      <c r="AC2224" s="127"/>
      <c r="AD2224" s="127"/>
      <c r="AE2224" s="127"/>
      <c r="AF2224" s="127"/>
      <c r="AG2224" s="127"/>
      <c r="AH2224" s="127"/>
      <c r="AI2224" s="127"/>
      <c r="AJ2224" s="127"/>
      <c r="AK2224" s="127"/>
      <c r="AL2224" s="127"/>
      <c r="AM2224" s="127"/>
      <c r="AN2224" s="127"/>
      <c r="AO2224" s="127"/>
      <c r="AP2224" s="127"/>
      <c r="AR2224" s="113"/>
      <c r="AS2224" s="113"/>
      <c r="AT2224" s="113"/>
    </row>
    <row r="2225" spans="1:46" s="114" customFormat="1" x14ac:dyDescent="0.2">
      <c r="A2225" s="113"/>
      <c r="B2225" s="120"/>
      <c r="C2225" s="120"/>
      <c r="D2225" s="120"/>
      <c r="E2225" s="120"/>
      <c r="F2225" s="120"/>
      <c r="G2225" s="120"/>
      <c r="H2225" s="120"/>
      <c r="I2225" s="120"/>
      <c r="J2225" s="120"/>
      <c r="K2225" s="120"/>
      <c r="L2225" s="120"/>
      <c r="M2225" s="120"/>
      <c r="N2225" s="120"/>
      <c r="O2225" s="120"/>
      <c r="P2225" s="120"/>
      <c r="Q2225" s="120"/>
      <c r="R2225" s="120"/>
      <c r="S2225" s="120"/>
      <c r="T2225" s="120"/>
      <c r="U2225" s="120"/>
      <c r="V2225" s="120"/>
      <c r="W2225" s="120"/>
      <c r="X2225" s="120"/>
      <c r="Y2225" s="127"/>
      <c r="Z2225" s="127"/>
      <c r="AA2225" s="127"/>
      <c r="AB2225" s="127"/>
      <c r="AC2225" s="127"/>
      <c r="AD2225" s="127"/>
      <c r="AE2225" s="127"/>
      <c r="AF2225" s="127"/>
      <c r="AG2225" s="127"/>
      <c r="AH2225" s="127"/>
      <c r="AI2225" s="127"/>
      <c r="AJ2225" s="127"/>
      <c r="AK2225" s="127"/>
      <c r="AL2225" s="127"/>
      <c r="AM2225" s="127"/>
      <c r="AN2225" s="127"/>
      <c r="AO2225" s="127"/>
      <c r="AP2225" s="127"/>
      <c r="AR2225" s="113"/>
      <c r="AS2225" s="113"/>
      <c r="AT2225" s="113"/>
    </row>
    <row r="2226" spans="1:46" s="114" customFormat="1" x14ac:dyDescent="0.2">
      <c r="A2226" s="113"/>
      <c r="B2226" s="120"/>
      <c r="C2226" s="120"/>
      <c r="D2226" s="120"/>
      <c r="E2226" s="120"/>
      <c r="F2226" s="120"/>
      <c r="G2226" s="120"/>
      <c r="H2226" s="120"/>
      <c r="I2226" s="120"/>
      <c r="J2226" s="120"/>
      <c r="K2226" s="120"/>
      <c r="L2226" s="120"/>
      <c r="M2226" s="120"/>
      <c r="N2226" s="120"/>
      <c r="O2226" s="120"/>
      <c r="P2226" s="120"/>
      <c r="Q2226" s="120"/>
      <c r="R2226" s="120"/>
      <c r="S2226" s="120"/>
      <c r="T2226" s="120"/>
      <c r="U2226" s="120"/>
      <c r="V2226" s="120"/>
      <c r="W2226" s="120"/>
      <c r="X2226" s="120"/>
      <c r="Y2226" s="127"/>
      <c r="Z2226" s="127"/>
      <c r="AA2226" s="127"/>
      <c r="AB2226" s="127"/>
      <c r="AC2226" s="127"/>
      <c r="AD2226" s="127"/>
      <c r="AE2226" s="127"/>
      <c r="AF2226" s="127"/>
      <c r="AG2226" s="127"/>
      <c r="AH2226" s="127"/>
      <c r="AI2226" s="127"/>
      <c r="AJ2226" s="127"/>
      <c r="AK2226" s="127"/>
      <c r="AL2226" s="127"/>
      <c r="AM2226" s="127"/>
      <c r="AN2226" s="127"/>
      <c r="AO2226" s="127"/>
      <c r="AP2226" s="127"/>
      <c r="AR2226" s="113"/>
      <c r="AS2226" s="113"/>
      <c r="AT2226" s="113"/>
    </row>
    <row r="2227" spans="1:46" s="114" customFormat="1" x14ac:dyDescent="0.2">
      <c r="A2227" s="113"/>
      <c r="B2227" s="120"/>
      <c r="C2227" s="120"/>
      <c r="D2227" s="120"/>
      <c r="E2227" s="120"/>
      <c r="F2227" s="120"/>
      <c r="G2227" s="120"/>
      <c r="H2227" s="120"/>
      <c r="I2227" s="120"/>
      <c r="J2227" s="120"/>
      <c r="K2227" s="120"/>
      <c r="L2227" s="120"/>
      <c r="M2227" s="120"/>
      <c r="N2227" s="120"/>
      <c r="O2227" s="120"/>
      <c r="P2227" s="120"/>
      <c r="Q2227" s="120"/>
      <c r="R2227" s="120"/>
      <c r="S2227" s="120"/>
      <c r="T2227" s="120"/>
      <c r="U2227" s="120"/>
      <c r="V2227" s="120"/>
      <c r="W2227" s="120"/>
      <c r="X2227" s="120"/>
      <c r="Y2227" s="127"/>
      <c r="Z2227" s="127"/>
      <c r="AA2227" s="127"/>
      <c r="AB2227" s="127"/>
      <c r="AC2227" s="127"/>
      <c r="AD2227" s="127"/>
      <c r="AE2227" s="127"/>
      <c r="AF2227" s="127"/>
      <c r="AG2227" s="127"/>
      <c r="AH2227" s="127"/>
      <c r="AI2227" s="127"/>
      <c r="AJ2227" s="127"/>
      <c r="AK2227" s="127"/>
      <c r="AL2227" s="127"/>
      <c r="AM2227" s="127"/>
      <c r="AN2227" s="127"/>
      <c r="AO2227" s="127"/>
      <c r="AP2227" s="127"/>
      <c r="AR2227" s="113"/>
      <c r="AS2227" s="113"/>
      <c r="AT2227" s="113"/>
    </row>
    <row r="2228" spans="1:46" s="114" customFormat="1" x14ac:dyDescent="0.2">
      <c r="A2228" s="113"/>
      <c r="B2228" s="120"/>
      <c r="C2228" s="120"/>
      <c r="D2228" s="120"/>
      <c r="E2228" s="120"/>
      <c r="F2228" s="120"/>
      <c r="G2228" s="120"/>
      <c r="H2228" s="120"/>
      <c r="I2228" s="120"/>
      <c r="J2228" s="120"/>
      <c r="K2228" s="120"/>
      <c r="L2228" s="120"/>
      <c r="M2228" s="120"/>
      <c r="N2228" s="120"/>
      <c r="O2228" s="120"/>
      <c r="P2228" s="120"/>
      <c r="Q2228" s="120"/>
      <c r="R2228" s="120"/>
      <c r="S2228" s="120"/>
      <c r="T2228" s="120"/>
      <c r="U2228" s="120"/>
      <c r="V2228" s="120"/>
      <c r="W2228" s="120"/>
      <c r="X2228" s="120"/>
      <c r="Y2228" s="127"/>
      <c r="Z2228" s="127"/>
      <c r="AA2228" s="127"/>
      <c r="AB2228" s="127"/>
      <c r="AC2228" s="127"/>
      <c r="AD2228" s="127"/>
      <c r="AE2228" s="127"/>
      <c r="AF2228" s="127"/>
      <c r="AG2228" s="127"/>
      <c r="AH2228" s="127"/>
      <c r="AI2228" s="127"/>
      <c r="AJ2228" s="127"/>
      <c r="AK2228" s="127"/>
      <c r="AL2228" s="127"/>
      <c r="AM2228" s="127"/>
      <c r="AN2228" s="127"/>
      <c r="AO2228" s="127"/>
      <c r="AP2228" s="127"/>
      <c r="AR2228" s="113"/>
      <c r="AS2228" s="113"/>
      <c r="AT2228" s="113"/>
    </row>
    <row r="2229" spans="1:46" s="114" customFormat="1" x14ac:dyDescent="0.2">
      <c r="A2229" s="113"/>
      <c r="B2229" s="120"/>
      <c r="C2229" s="120"/>
      <c r="D2229" s="120"/>
      <c r="E2229" s="120"/>
      <c r="F2229" s="120"/>
      <c r="G2229" s="120"/>
      <c r="H2229" s="120"/>
      <c r="I2229" s="120"/>
      <c r="J2229" s="120"/>
      <c r="K2229" s="120"/>
      <c r="L2229" s="120"/>
      <c r="M2229" s="120"/>
      <c r="N2229" s="120"/>
      <c r="O2229" s="120"/>
      <c r="P2229" s="120"/>
      <c r="Q2229" s="120"/>
      <c r="R2229" s="120"/>
      <c r="S2229" s="120"/>
      <c r="T2229" s="120"/>
      <c r="U2229" s="120"/>
      <c r="V2229" s="120"/>
      <c r="W2229" s="120"/>
      <c r="X2229" s="120"/>
      <c r="Y2229" s="127"/>
      <c r="Z2229" s="127"/>
      <c r="AA2229" s="127"/>
      <c r="AB2229" s="127"/>
      <c r="AC2229" s="127"/>
      <c r="AD2229" s="127"/>
      <c r="AE2229" s="127"/>
      <c r="AF2229" s="127"/>
      <c r="AG2229" s="127"/>
      <c r="AH2229" s="127"/>
      <c r="AI2229" s="127"/>
      <c r="AJ2229" s="127"/>
      <c r="AK2229" s="127"/>
      <c r="AL2229" s="127"/>
      <c r="AM2229" s="127"/>
      <c r="AN2229" s="127"/>
      <c r="AO2229" s="127"/>
      <c r="AP2229" s="127"/>
      <c r="AR2229" s="113"/>
      <c r="AS2229" s="113"/>
      <c r="AT2229" s="113"/>
    </row>
    <row r="2230" spans="1:46" s="114" customFormat="1" x14ac:dyDescent="0.2">
      <c r="A2230" s="113"/>
      <c r="B2230" s="120"/>
      <c r="C2230" s="120"/>
      <c r="D2230" s="120"/>
      <c r="E2230" s="120"/>
      <c r="F2230" s="120"/>
      <c r="G2230" s="120"/>
      <c r="H2230" s="120"/>
      <c r="I2230" s="120"/>
      <c r="J2230" s="120"/>
      <c r="K2230" s="120"/>
      <c r="L2230" s="120"/>
      <c r="M2230" s="120"/>
      <c r="N2230" s="120"/>
      <c r="O2230" s="120"/>
      <c r="P2230" s="120"/>
      <c r="Q2230" s="120"/>
      <c r="R2230" s="120"/>
      <c r="S2230" s="120"/>
      <c r="T2230" s="120"/>
      <c r="U2230" s="120"/>
      <c r="V2230" s="120"/>
      <c r="W2230" s="120"/>
      <c r="X2230" s="120"/>
      <c r="Y2230" s="127"/>
      <c r="Z2230" s="127"/>
      <c r="AA2230" s="127"/>
      <c r="AB2230" s="127"/>
      <c r="AC2230" s="127"/>
      <c r="AD2230" s="127"/>
      <c r="AE2230" s="127"/>
      <c r="AF2230" s="127"/>
      <c r="AG2230" s="127"/>
      <c r="AH2230" s="127"/>
      <c r="AI2230" s="127"/>
      <c r="AJ2230" s="127"/>
      <c r="AK2230" s="127"/>
      <c r="AL2230" s="127"/>
      <c r="AM2230" s="127"/>
      <c r="AN2230" s="127"/>
      <c r="AO2230" s="127"/>
      <c r="AP2230" s="127"/>
      <c r="AR2230" s="113"/>
      <c r="AS2230" s="113"/>
      <c r="AT2230" s="113"/>
    </row>
    <row r="2231" spans="1:46" s="114" customFormat="1" x14ac:dyDescent="0.2">
      <c r="A2231" s="113"/>
      <c r="B2231" s="120"/>
      <c r="C2231" s="120"/>
      <c r="D2231" s="120"/>
      <c r="E2231" s="120"/>
      <c r="F2231" s="120"/>
      <c r="G2231" s="120"/>
      <c r="H2231" s="120"/>
      <c r="I2231" s="120"/>
      <c r="J2231" s="120"/>
      <c r="K2231" s="120"/>
      <c r="L2231" s="120"/>
      <c r="M2231" s="120"/>
      <c r="N2231" s="120"/>
      <c r="O2231" s="120"/>
      <c r="P2231" s="120"/>
      <c r="Q2231" s="120"/>
      <c r="R2231" s="120"/>
      <c r="S2231" s="120"/>
      <c r="T2231" s="120"/>
      <c r="U2231" s="120"/>
      <c r="V2231" s="120"/>
      <c r="W2231" s="120"/>
      <c r="X2231" s="120"/>
      <c r="Y2231" s="127"/>
      <c r="Z2231" s="127"/>
      <c r="AA2231" s="127"/>
      <c r="AB2231" s="127"/>
      <c r="AC2231" s="127"/>
      <c r="AD2231" s="127"/>
      <c r="AE2231" s="127"/>
      <c r="AF2231" s="127"/>
      <c r="AG2231" s="127"/>
      <c r="AH2231" s="127"/>
      <c r="AI2231" s="127"/>
      <c r="AJ2231" s="127"/>
      <c r="AK2231" s="127"/>
      <c r="AL2231" s="127"/>
      <c r="AM2231" s="127"/>
      <c r="AN2231" s="127"/>
      <c r="AO2231" s="127"/>
      <c r="AP2231" s="127"/>
      <c r="AR2231" s="113"/>
      <c r="AS2231" s="113"/>
      <c r="AT2231" s="113"/>
    </row>
    <row r="2232" spans="1:46" s="114" customFormat="1" x14ac:dyDescent="0.2">
      <c r="A2232" s="113"/>
      <c r="B2232" s="120"/>
      <c r="C2232" s="120"/>
      <c r="D2232" s="120"/>
      <c r="E2232" s="120"/>
      <c r="F2232" s="120"/>
      <c r="G2232" s="120"/>
      <c r="H2232" s="120"/>
      <c r="I2232" s="120"/>
      <c r="J2232" s="120"/>
      <c r="K2232" s="120"/>
      <c r="L2232" s="120"/>
      <c r="M2232" s="120"/>
      <c r="N2232" s="120"/>
      <c r="O2232" s="120"/>
      <c r="P2232" s="120"/>
      <c r="Q2232" s="120"/>
      <c r="R2232" s="120"/>
      <c r="S2232" s="120"/>
      <c r="T2232" s="120"/>
      <c r="U2232" s="120"/>
      <c r="V2232" s="120"/>
      <c r="W2232" s="120"/>
      <c r="X2232" s="120"/>
      <c r="Y2232" s="127"/>
      <c r="Z2232" s="127"/>
      <c r="AA2232" s="127"/>
      <c r="AB2232" s="127"/>
      <c r="AC2232" s="127"/>
      <c r="AD2232" s="127"/>
      <c r="AE2232" s="127"/>
      <c r="AF2232" s="127"/>
      <c r="AG2232" s="127"/>
      <c r="AH2232" s="127"/>
      <c r="AI2232" s="127"/>
      <c r="AJ2232" s="127"/>
      <c r="AK2232" s="127"/>
      <c r="AL2232" s="127"/>
      <c r="AM2232" s="127"/>
      <c r="AN2232" s="127"/>
      <c r="AO2232" s="127"/>
      <c r="AP2232" s="127"/>
      <c r="AR2232" s="113"/>
      <c r="AS2232" s="113"/>
      <c r="AT2232" s="113"/>
    </row>
    <row r="2233" spans="1:46" s="114" customFormat="1" x14ac:dyDescent="0.2">
      <c r="A2233" s="113"/>
      <c r="B2233" s="120"/>
      <c r="C2233" s="120"/>
      <c r="D2233" s="120"/>
      <c r="E2233" s="120"/>
      <c r="F2233" s="120"/>
      <c r="G2233" s="120"/>
      <c r="H2233" s="120"/>
      <c r="I2233" s="120"/>
      <c r="J2233" s="120"/>
      <c r="K2233" s="120"/>
      <c r="L2233" s="120"/>
      <c r="M2233" s="120"/>
      <c r="N2233" s="120"/>
      <c r="O2233" s="120"/>
      <c r="P2233" s="120"/>
      <c r="Q2233" s="120"/>
      <c r="R2233" s="120"/>
      <c r="S2233" s="120"/>
      <c r="T2233" s="120"/>
      <c r="U2233" s="120"/>
      <c r="V2233" s="120"/>
      <c r="W2233" s="120"/>
      <c r="X2233" s="120"/>
      <c r="Y2233" s="127"/>
      <c r="Z2233" s="127"/>
      <c r="AA2233" s="127"/>
      <c r="AB2233" s="127"/>
      <c r="AC2233" s="127"/>
      <c r="AD2233" s="127"/>
      <c r="AE2233" s="127"/>
      <c r="AF2233" s="127"/>
      <c r="AG2233" s="127"/>
      <c r="AH2233" s="127"/>
      <c r="AI2233" s="127"/>
      <c r="AJ2233" s="127"/>
      <c r="AK2233" s="127"/>
      <c r="AL2233" s="127"/>
      <c r="AM2233" s="127"/>
      <c r="AN2233" s="127"/>
      <c r="AO2233" s="127"/>
      <c r="AP2233" s="127"/>
      <c r="AR2233" s="113"/>
      <c r="AS2233" s="113"/>
      <c r="AT2233" s="113"/>
    </row>
    <row r="2234" spans="1:46" s="114" customFormat="1" x14ac:dyDescent="0.2">
      <c r="A2234" s="113"/>
      <c r="B2234" s="120"/>
      <c r="C2234" s="120"/>
      <c r="D2234" s="120"/>
      <c r="E2234" s="120"/>
      <c r="F2234" s="120"/>
      <c r="G2234" s="120"/>
      <c r="H2234" s="120"/>
      <c r="I2234" s="120"/>
      <c r="J2234" s="120"/>
      <c r="K2234" s="120"/>
      <c r="L2234" s="120"/>
      <c r="M2234" s="120"/>
      <c r="N2234" s="120"/>
      <c r="O2234" s="120"/>
      <c r="P2234" s="120"/>
      <c r="Q2234" s="120"/>
      <c r="R2234" s="120"/>
      <c r="S2234" s="120"/>
      <c r="T2234" s="120"/>
      <c r="U2234" s="120"/>
      <c r="V2234" s="120"/>
      <c r="W2234" s="120"/>
      <c r="X2234" s="120"/>
      <c r="Y2234" s="127"/>
      <c r="Z2234" s="127"/>
      <c r="AA2234" s="127"/>
      <c r="AB2234" s="127"/>
      <c r="AC2234" s="127"/>
      <c r="AD2234" s="127"/>
      <c r="AE2234" s="127"/>
      <c r="AF2234" s="127"/>
      <c r="AG2234" s="127"/>
      <c r="AH2234" s="127"/>
      <c r="AI2234" s="127"/>
      <c r="AJ2234" s="127"/>
      <c r="AK2234" s="127"/>
      <c r="AL2234" s="127"/>
      <c r="AM2234" s="127"/>
      <c r="AN2234" s="127"/>
      <c r="AO2234" s="127"/>
      <c r="AP2234" s="127"/>
      <c r="AR2234" s="113"/>
      <c r="AS2234" s="113"/>
      <c r="AT2234" s="113"/>
    </row>
    <row r="2235" spans="1:46" s="114" customFormat="1" x14ac:dyDescent="0.2">
      <c r="A2235" s="113"/>
      <c r="B2235" s="120"/>
      <c r="C2235" s="120"/>
      <c r="D2235" s="120"/>
      <c r="E2235" s="120"/>
      <c r="F2235" s="120"/>
      <c r="G2235" s="120"/>
      <c r="H2235" s="120"/>
      <c r="I2235" s="120"/>
      <c r="J2235" s="120"/>
      <c r="K2235" s="120"/>
      <c r="L2235" s="120"/>
      <c r="M2235" s="120"/>
      <c r="N2235" s="120"/>
      <c r="O2235" s="120"/>
      <c r="P2235" s="120"/>
      <c r="Q2235" s="120"/>
      <c r="R2235" s="120"/>
      <c r="S2235" s="120"/>
      <c r="T2235" s="120"/>
      <c r="U2235" s="120"/>
      <c r="V2235" s="120"/>
      <c r="W2235" s="120"/>
      <c r="X2235" s="120"/>
      <c r="Y2235" s="127"/>
      <c r="Z2235" s="127"/>
      <c r="AA2235" s="127"/>
      <c r="AB2235" s="127"/>
      <c r="AC2235" s="127"/>
      <c r="AD2235" s="127"/>
      <c r="AE2235" s="127"/>
      <c r="AF2235" s="127"/>
      <c r="AG2235" s="127"/>
      <c r="AH2235" s="127"/>
      <c r="AI2235" s="127"/>
      <c r="AJ2235" s="127"/>
      <c r="AK2235" s="127"/>
      <c r="AL2235" s="127"/>
      <c r="AM2235" s="127"/>
      <c r="AN2235" s="127"/>
      <c r="AO2235" s="127"/>
      <c r="AP2235" s="127"/>
      <c r="AR2235" s="113"/>
      <c r="AS2235" s="113"/>
      <c r="AT2235" s="113"/>
    </row>
    <row r="2236" spans="1:46" s="114" customFormat="1" x14ac:dyDescent="0.2">
      <c r="A2236" s="113"/>
      <c r="B2236" s="120"/>
      <c r="C2236" s="120"/>
      <c r="D2236" s="120"/>
      <c r="E2236" s="120"/>
      <c r="F2236" s="120"/>
      <c r="G2236" s="120"/>
      <c r="H2236" s="120"/>
      <c r="I2236" s="120"/>
      <c r="J2236" s="120"/>
      <c r="K2236" s="120"/>
      <c r="L2236" s="120"/>
      <c r="M2236" s="120"/>
      <c r="N2236" s="120"/>
      <c r="O2236" s="120"/>
      <c r="P2236" s="120"/>
      <c r="Q2236" s="120"/>
      <c r="R2236" s="120"/>
      <c r="S2236" s="120"/>
      <c r="T2236" s="120"/>
      <c r="U2236" s="120"/>
      <c r="V2236" s="120"/>
      <c r="W2236" s="120"/>
      <c r="X2236" s="120"/>
      <c r="Y2236" s="127"/>
      <c r="Z2236" s="127"/>
      <c r="AA2236" s="127"/>
      <c r="AB2236" s="127"/>
      <c r="AC2236" s="127"/>
      <c r="AD2236" s="127"/>
      <c r="AE2236" s="127"/>
      <c r="AF2236" s="127"/>
      <c r="AG2236" s="127"/>
      <c r="AH2236" s="127"/>
      <c r="AI2236" s="127"/>
      <c r="AJ2236" s="127"/>
      <c r="AK2236" s="127"/>
      <c r="AL2236" s="127"/>
      <c r="AM2236" s="127"/>
      <c r="AN2236" s="127"/>
      <c r="AO2236" s="127"/>
      <c r="AP2236" s="127"/>
      <c r="AR2236" s="113"/>
      <c r="AS2236" s="113"/>
      <c r="AT2236" s="113"/>
    </row>
    <row r="2237" spans="1:46" s="114" customFormat="1" x14ac:dyDescent="0.2">
      <c r="A2237" s="113"/>
      <c r="B2237" s="120"/>
      <c r="C2237" s="120"/>
      <c r="D2237" s="120"/>
      <c r="E2237" s="120"/>
      <c r="F2237" s="120"/>
      <c r="G2237" s="120"/>
      <c r="H2237" s="120"/>
      <c r="I2237" s="120"/>
      <c r="J2237" s="120"/>
      <c r="K2237" s="120"/>
      <c r="L2237" s="120"/>
      <c r="M2237" s="120"/>
      <c r="N2237" s="120"/>
      <c r="O2237" s="120"/>
      <c r="P2237" s="120"/>
      <c r="Q2237" s="120"/>
      <c r="R2237" s="120"/>
      <c r="S2237" s="120"/>
      <c r="T2237" s="120"/>
      <c r="U2237" s="120"/>
      <c r="V2237" s="120"/>
      <c r="W2237" s="120"/>
      <c r="X2237" s="120"/>
      <c r="Y2237" s="127"/>
      <c r="Z2237" s="127"/>
      <c r="AA2237" s="127"/>
      <c r="AB2237" s="127"/>
      <c r="AC2237" s="127"/>
      <c r="AD2237" s="127"/>
      <c r="AE2237" s="127"/>
      <c r="AF2237" s="127"/>
      <c r="AG2237" s="127"/>
      <c r="AH2237" s="127"/>
      <c r="AI2237" s="127"/>
      <c r="AJ2237" s="127"/>
      <c r="AK2237" s="127"/>
      <c r="AL2237" s="127"/>
      <c r="AM2237" s="127"/>
      <c r="AN2237" s="127"/>
      <c r="AO2237" s="127"/>
      <c r="AP2237" s="127"/>
      <c r="AR2237" s="113"/>
      <c r="AS2237" s="113"/>
      <c r="AT2237" s="113"/>
    </row>
    <row r="2238" spans="1:46" s="114" customFormat="1" x14ac:dyDescent="0.2">
      <c r="A2238" s="113"/>
      <c r="B2238" s="120"/>
      <c r="C2238" s="120"/>
      <c r="D2238" s="120"/>
      <c r="E2238" s="120"/>
      <c r="F2238" s="120"/>
      <c r="G2238" s="120"/>
      <c r="H2238" s="120"/>
      <c r="I2238" s="120"/>
      <c r="J2238" s="120"/>
      <c r="K2238" s="120"/>
      <c r="L2238" s="120"/>
      <c r="M2238" s="120"/>
      <c r="N2238" s="120"/>
      <c r="O2238" s="120"/>
      <c r="P2238" s="120"/>
      <c r="Q2238" s="120"/>
      <c r="R2238" s="120"/>
      <c r="S2238" s="120"/>
      <c r="T2238" s="120"/>
      <c r="U2238" s="120"/>
      <c r="V2238" s="120"/>
      <c r="W2238" s="120"/>
      <c r="X2238" s="120"/>
      <c r="Y2238" s="127"/>
      <c r="Z2238" s="127"/>
      <c r="AA2238" s="127"/>
      <c r="AB2238" s="127"/>
      <c r="AC2238" s="127"/>
      <c r="AD2238" s="127"/>
      <c r="AE2238" s="127"/>
      <c r="AF2238" s="127"/>
      <c r="AG2238" s="127"/>
      <c r="AH2238" s="127"/>
      <c r="AI2238" s="127"/>
      <c r="AJ2238" s="127"/>
      <c r="AK2238" s="127"/>
      <c r="AL2238" s="127"/>
      <c r="AM2238" s="127"/>
      <c r="AN2238" s="127"/>
      <c r="AO2238" s="127"/>
      <c r="AP2238" s="127"/>
      <c r="AR2238" s="113"/>
      <c r="AS2238" s="113"/>
      <c r="AT2238" s="113"/>
    </row>
    <row r="2239" spans="1:46" s="114" customFormat="1" x14ac:dyDescent="0.2">
      <c r="A2239" s="113"/>
      <c r="B2239" s="120"/>
      <c r="C2239" s="120"/>
      <c r="D2239" s="120"/>
      <c r="E2239" s="120"/>
      <c r="F2239" s="120"/>
      <c r="G2239" s="120"/>
      <c r="H2239" s="120"/>
      <c r="I2239" s="120"/>
      <c r="J2239" s="120"/>
      <c r="K2239" s="120"/>
      <c r="L2239" s="120"/>
      <c r="M2239" s="120"/>
      <c r="N2239" s="120"/>
      <c r="O2239" s="120"/>
      <c r="P2239" s="120"/>
      <c r="Q2239" s="120"/>
      <c r="R2239" s="120"/>
      <c r="S2239" s="120"/>
      <c r="T2239" s="120"/>
      <c r="U2239" s="120"/>
      <c r="V2239" s="120"/>
      <c r="W2239" s="120"/>
      <c r="X2239" s="120"/>
      <c r="Y2239" s="127"/>
      <c r="Z2239" s="127"/>
      <c r="AA2239" s="127"/>
      <c r="AB2239" s="127"/>
      <c r="AC2239" s="127"/>
      <c r="AD2239" s="127"/>
      <c r="AE2239" s="127"/>
      <c r="AF2239" s="127"/>
      <c r="AG2239" s="127"/>
      <c r="AH2239" s="127"/>
      <c r="AI2239" s="127"/>
      <c r="AJ2239" s="127"/>
      <c r="AK2239" s="127"/>
      <c r="AL2239" s="127"/>
      <c r="AM2239" s="127"/>
      <c r="AN2239" s="127"/>
      <c r="AO2239" s="127"/>
      <c r="AP2239" s="127"/>
      <c r="AR2239" s="113"/>
      <c r="AS2239" s="113"/>
      <c r="AT2239" s="113"/>
    </row>
    <row r="2240" spans="1:46" s="114" customFormat="1" x14ac:dyDescent="0.2">
      <c r="A2240" s="113"/>
      <c r="B2240" s="120"/>
      <c r="C2240" s="120"/>
      <c r="D2240" s="120"/>
      <c r="E2240" s="120"/>
      <c r="F2240" s="120"/>
      <c r="G2240" s="120"/>
      <c r="H2240" s="120"/>
      <c r="I2240" s="120"/>
      <c r="J2240" s="120"/>
      <c r="K2240" s="120"/>
      <c r="L2240" s="120"/>
      <c r="M2240" s="120"/>
      <c r="N2240" s="120"/>
      <c r="O2240" s="120"/>
      <c r="P2240" s="120"/>
      <c r="Q2240" s="120"/>
      <c r="R2240" s="120"/>
      <c r="S2240" s="120"/>
      <c r="T2240" s="120"/>
      <c r="U2240" s="120"/>
      <c r="V2240" s="120"/>
      <c r="W2240" s="120"/>
      <c r="X2240" s="120"/>
      <c r="Y2240" s="127"/>
      <c r="Z2240" s="127"/>
      <c r="AA2240" s="127"/>
      <c r="AB2240" s="127"/>
      <c r="AC2240" s="127"/>
      <c r="AD2240" s="127"/>
      <c r="AE2240" s="127"/>
      <c r="AF2240" s="127"/>
      <c r="AG2240" s="127"/>
      <c r="AH2240" s="127"/>
      <c r="AI2240" s="127"/>
      <c r="AJ2240" s="127"/>
      <c r="AK2240" s="127"/>
      <c r="AL2240" s="127"/>
      <c r="AM2240" s="127"/>
      <c r="AN2240" s="127"/>
      <c r="AO2240" s="127"/>
      <c r="AP2240" s="127"/>
      <c r="AR2240" s="113"/>
      <c r="AS2240" s="113"/>
      <c r="AT2240" s="113"/>
    </row>
    <row r="2241" spans="1:46" s="114" customFormat="1" x14ac:dyDescent="0.2">
      <c r="A2241" s="113"/>
      <c r="B2241" s="120"/>
      <c r="C2241" s="120"/>
      <c r="D2241" s="120"/>
      <c r="E2241" s="120"/>
      <c r="F2241" s="120"/>
      <c r="G2241" s="120"/>
      <c r="H2241" s="120"/>
      <c r="I2241" s="120"/>
      <c r="J2241" s="120"/>
      <c r="K2241" s="120"/>
      <c r="L2241" s="120"/>
      <c r="M2241" s="120"/>
      <c r="N2241" s="120"/>
      <c r="O2241" s="120"/>
      <c r="P2241" s="120"/>
      <c r="Q2241" s="120"/>
      <c r="R2241" s="120"/>
      <c r="S2241" s="120"/>
      <c r="T2241" s="120"/>
      <c r="U2241" s="120"/>
      <c r="V2241" s="120"/>
      <c r="W2241" s="120"/>
      <c r="X2241" s="120"/>
      <c r="Y2241" s="127"/>
      <c r="Z2241" s="127"/>
      <c r="AA2241" s="127"/>
      <c r="AB2241" s="127"/>
      <c r="AC2241" s="127"/>
      <c r="AD2241" s="127"/>
      <c r="AE2241" s="127"/>
      <c r="AF2241" s="127"/>
      <c r="AG2241" s="127"/>
      <c r="AH2241" s="127"/>
      <c r="AI2241" s="127"/>
      <c r="AJ2241" s="127"/>
      <c r="AK2241" s="127"/>
      <c r="AL2241" s="127"/>
      <c r="AM2241" s="127"/>
      <c r="AN2241" s="127"/>
      <c r="AO2241" s="127"/>
      <c r="AP2241" s="127"/>
      <c r="AR2241" s="113"/>
      <c r="AS2241" s="113"/>
      <c r="AT2241" s="113"/>
    </row>
    <row r="2242" spans="1:46" s="114" customFormat="1" x14ac:dyDescent="0.2">
      <c r="A2242" s="113"/>
      <c r="B2242" s="120"/>
      <c r="C2242" s="120"/>
      <c r="D2242" s="120"/>
      <c r="E2242" s="120"/>
      <c r="F2242" s="120"/>
      <c r="G2242" s="120"/>
      <c r="H2242" s="120"/>
      <c r="I2242" s="120"/>
      <c r="J2242" s="120"/>
      <c r="K2242" s="120"/>
      <c r="L2242" s="120"/>
      <c r="M2242" s="120"/>
      <c r="N2242" s="120"/>
      <c r="O2242" s="120"/>
      <c r="P2242" s="120"/>
      <c r="Q2242" s="120"/>
      <c r="R2242" s="120"/>
      <c r="S2242" s="120"/>
      <c r="T2242" s="120"/>
      <c r="U2242" s="120"/>
      <c r="V2242" s="120"/>
      <c r="W2242" s="120"/>
      <c r="X2242" s="120"/>
      <c r="Y2242" s="127"/>
      <c r="Z2242" s="127"/>
      <c r="AA2242" s="127"/>
      <c r="AB2242" s="127"/>
      <c r="AC2242" s="127"/>
      <c r="AD2242" s="127"/>
      <c r="AE2242" s="127"/>
      <c r="AF2242" s="127"/>
      <c r="AG2242" s="127"/>
      <c r="AH2242" s="127"/>
      <c r="AI2242" s="127"/>
      <c r="AJ2242" s="127"/>
      <c r="AK2242" s="127"/>
      <c r="AL2242" s="127"/>
      <c r="AM2242" s="127"/>
      <c r="AN2242" s="127"/>
      <c r="AO2242" s="127"/>
      <c r="AP2242" s="127"/>
      <c r="AR2242" s="113"/>
      <c r="AS2242" s="113"/>
      <c r="AT2242" s="113"/>
    </row>
    <row r="2243" spans="1:46" s="114" customFormat="1" x14ac:dyDescent="0.2">
      <c r="A2243" s="113"/>
      <c r="B2243" s="120"/>
      <c r="C2243" s="120"/>
      <c r="D2243" s="120"/>
      <c r="E2243" s="120"/>
      <c r="F2243" s="120"/>
      <c r="G2243" s="120"/>
      <c r="H2243" s="120"/>
      <c r="I2243" s="120"/>
      <c r="J2243" s="120"/>
      <c r="K2243" s="120"/>
      <c r="L2243" s="120"/>
      <c r="M2243" s="120"/>
      <c r="N2243" s="120"/>
      <c r="O2243" s="120"/>
      <c r="P2243" s="120"/>
      <c r="Q2243" s="120"/>
      <c r="R2243" s="120"/>
      <c r="S2243" s="120"/>
      <c r="T2243" s="120"/>
      <c r="U2243" s="120"/>
      <c r="V2243" s="120"/>
      <c r="W2243" s="120"/>
      <c r="X2243" s="120"/>
      <c r="Y2243" s="127"/>
      <c r="Z2243" s="127"/>
      <c r="AA2243" s="127"/>
      <c r="AB2243" s="127"/>
      <c r="AC2243" s="127"/>
      <c r="AD2243" s="127"/>
      <c r="AE2243" s="127"/>
      <c r="AF2243" s="127"/>
      <c r="AG2243" s="127"/>
      <c r="AH2243" s="127"/>
      <c r="AI2243" s="127"/>
      <c r="AJ2243" s="127"/>
      <c r="AK2243" s="127"/>
      <c r="AL2243" s="127"/>
      <c r="AM2243" s="127"/>
      <c r="AN2243" s="127"/>
      <c r="AO2243" s="127"/>
      <c r="AP2243" s="127"/>
      <c r="AR2243" s="113"/>
      <c r="AS2243" s="113"/>
      <c r="AT2243" s="113"/>
    </row>
    <row r="2244" spans="1:46" s="114" customFormat="1" x14ac:dyDescent="0.2">
      <c r="A2244" s="113"/>
      <c r="B2244" s="120"/>
      <c r="C2244" s="120"/>
      <c r="D2244" s="120"/>
      <c r="E2244" s="120"/>
      <c r="F2244" s="120"/>
      <c r="G2244" s="120"/>
      <c r="H2244" s="120"/>
      <c r="I2244" s="120"/>
      <c r="J2244" s="120"/>
      <c r="K2244" s="120"/>
      <c r="L2244" s="120"/>
      <c r="M2244" s="120"/>
      <c r="N2244" s="120"/>
      <c r="O2244" s="120"/>
      <c r="P2244" s="120"/>
      <c r="Q2244" s="120"/>
      <c r="R2244" s="120"/>
      <c r="S2244" s="120"/>
      <c r="T2244" s="120"/>
      <c r="U2244" s="120"/>
      <c r="V2244" s="120"/>
      <c r="W2244" s="120"/>
      <c r="X2244" s="120"/>
      <c r="Y2244" s="127"/>
      <c r="Z2244" s="127"/>
      <c r="AA2244" s="127"/>
      <c r="AB2244" s="127"/>
      <c r="AC2244" s="127"/>
      <c r="AD2244" s="127"/>
      <c r="AE2244" s="127"/>
      <c r="AF2244" s="127"/>
      <c r="AG2244" s="127"/>
      <c r="AH2244" s="127"/>
      <c r="AI2244" s="127"/>
      <c r="AJ2244" s="127"/>
      <c r="AK2244" s="127"/>
      <c r="AL2244" s="127"/>
      <c r="AM2244" s="127"/>
      <c r="AN2244" s="127"/>
      <c r="AO2244" s="127"/>
      <c r="AP2244" s="127"/>
      <c r="AR2244" s="113"/>
      <c r="AS2244" s="113"/>
      <c r="AT2244" s="113"/>
    </row>
    <row r="2245" spans="1:46" s="114" customFormat="1" x14ac:dyDescent="0.2">
      <c r="A2245" s="113"/>
      <c r="B2245" s="120"/>
      <c r="C2245" s="120"/>
      <c r="D2245" s="120"/>
      <c r="E2245" s="120"/>
      <c r="F2245" s="120"/>
      <c r="G2245" s="120"/>
      <c r="H2245" s="120"/>
      <c r="I2245" s="120"/>
      <c r="J2245" s="120"/>
      <c r="K2245" s="120"/>
      <c r="L2245" s="120"/>
      <c r="M2245" s="120"/>
      <c r="N2245" s="120"/>
      <c r="O2245" s="120"/>
      <c r="P2245" s="120"/>
      <c r="Q2245" s="120"/>
      <c r="R2245" s="120"/>
      <c r="S2245" s="120"/>
      <c r="T2245" s="120"/>
      <c r="U2245" s="120"/>
      <c r="V2245" s="120"/>
      <c r="W2245" s="120"/>
      <c r="X2245" s="120"/>
      <c r="Y2245" s="127"/>
      <c r="Z2245" s="127"/>
      <c r="AA2245" s="127"/>
      <c r="AB2245" s="127"/>
      <c r="AC2245" s="127"/>
      <c r="AD2245" s="127"/>
      <c r="AE2245" s="127"/>
      <c r="AF2245" s="127"/>
      <c r="AG2245" s="127"/>
      <c r="AH2245" s="127"/>
      <c r="AI2245" s="127"/>
      <c r="AJ2245" s="127"/>
      <c r="AK2245" s="127"/>
      <c r="AL2245" s="127"/>
      <c r="AM2245" s="127"/>
      <c r="AN2245" s="127"/>
      <c r="AO2245" s="127"/>
      <c r="AP2245" s="127"/>
      <c r="AR2245" s="113"/>
      <c r="AS2245" s="113"/>
      <c r="AT2245" s="113"/>
    </row>
    <row r="2246" spans="1:46" s="114" customFormat="1" x14ac:dyDescent="0.2">
      <c r="A2246" s="113"/>
      <c r="B2246" s="120"/>
      <c r="C2246" s="120"/>
      <c r="D2246" s="120"/>
      <c r="E2246" s="120"/>
      <c r="F2246" s="120"/>
      <c r="G2246" s="120"/>
      <c r="H2246" s="120"/>
      <c r="I2246" s="120"/>
      <c r="J2246" s="120"/>
      <c r="K2246" s="120"/>
      <c r="L2246" s="120"/>
      <c r="M2246" s="120"/>
      <c r="N2246" s="120"/>
      <c r="O2246" s="120"/>
      <c r="P2246" s="120"/>
      <c r="Q2246" s="120"/>
      <c r="R2246" s="120"/>
      <c r="S2246" s="120"/>
      <c r="T2246" s="120"/>
      <c r="U2246" s="120"/>
      <c r="V2246" s="120"/>
      <c r="W2246" s="120"/>
      <c r="X2246" s="120"/>
      <c r="Y2246" s="127"/>
      <c r="Z2246" s="127"/>
      <c r="AA2246" s="127"/>
      <c r="AB2246" s="127"/>
      <c r="AC2246" s="127"/>
      <c r="AD2246" s="127"/>
      <c r="AE2246" s="127"/>
      <c r="AF2246" s="127"/>
      <c r="AG2246" s="127"/>
      <c r="AH2246" s="127"/>
      <c r="AI2246" s="127"/>
      <c r="AJ2246" s="127"/>
      <c r="AK2246" s="127"/>
      <c r="AL2246" s="127"/>
      <c r="AM2246" s="127"/>
      <c r="AN2246" s="127"/>
      <c r="AO2246" s="127"/>
      <c r="AP2246" s="127"/>
      <c r="AR2246" s="113"/>
      <c r="AS2246" s="113"/>
      <c r="AT2246" s="113"/>
    </row>
    <row r="2247" spans="1:46" s="114" customFormat="1" x14ac:dyDescent="0.2">
      <c r="A2247" s="113"/>
      <c r="B2247" s="120"/>
      <c r="C2247" s="120"/>
      <c r="D2247" s="120"/>
      <c r="E2247" s="120"/>
      <c r="F2247" s="120"/>
      <c r="G2247" s="120"/>
      <c r="H2247" s="120"/>
      <c r="I2247" s="120"/>
      <c r="J2247" s="120"/>
      <c r="K2247" s="120"/>
      <c r="L2247" s="120"/>
      <c r="M2247" s="120"/>
      <c r="N2247" s="120"/>
      <c r="O2247" s="120"/>
      <c r="P2247" s="120"/>
      <c r="Q2247" s="120"/>
      <c r="R2247" s="120"/>
      <c r="S2247" s="120"/>
      <c r="T2247" s="120"/>
      <c r="U2247" s="120"/>
      <c r="V2247" s="120"/>
      <c r="W2247" s="120"/>
      <c r="X2247" s="120"/>
      <c r="Y2247" s="127"/>
      <c r="Z2247" s="127"/>
      <c r="AA2247" s="127"/>
      <c r="AB2247" s="127"/>
      <c r="AC2247" s="127"/>
      <c r="AD2247" s="127"/>
      <c r="AE2247" s="127"/>
      <c r="AF2247" s="127"/>
      <c r="AG2247" s="127"/>
      <c r="AH2247" s="127"/>
      <c r="AI2247" s="127"/>
      <c r="AJ2247" s="127"/>
      <c r="AK2247" s="127"/>
      <c r="AL2247" s="127"/>
      <c r="AM2247" s="127"/>
      <c r="AN2247" s="127"/>
      <c r="AO2247" s="127"/>
      <c r="AP2247" s="127"/>
      <c r="AR2247" s="113"/>
      <c r="AS2247" s="113"/>
      <c r="AT2247" s="113"/>
    </row>
    <row r="2248" spans="1:46" s="114" customFormat="1" x14ac:dyDescent="0.2">
      <c r="A2248" s="113"/>
      <c r="B2248" s="120"/>
      <c r="C2248" s="120"/>
      <c r="D2248" s="120"/>
      <c r="E2248" s="120"/>
      <c r="F2248" s="120"/>
      <c r="G2248" s="120"/>
      <c r="H2248" s="120"/>
      <c r="I2248" s="120"/>
      <c r="J2248" s="120"/>
      <c r="K2248" s="120"/>
      <c r="L2248" s="120"/>
      <c r="M2248" s="120"/>
      <c r="N2248" s="120"/>
      <c r="O2248" s="120"/>
      <c r="P2248" s="120"/>
      <c r="Q2248" s="120"/>
      <c r="R2248" s="120"/>
      <c r="S2248" s="120"/>
      <c r="T2248" s="120"/>
      <c r="U2248" s="120"/>
      <c r="V2248" s="120"/>
      <c r="W2248" s="120"/>
      <c r="X2248" s="120"/>
      <c r="Y2248" s="127"/>
      <c r="Z2248" s="127"/>
      <c r="AA2248" s="127"/>
      <c r="AB2248" s="127"/>
      <c r="AC2248" s="127"/>
      <c r="AD2248" s="127"/>
      <c r="AE2248" s="127"/>
      <c r="AF2248" s="127"/>
      <c r="AG2248" s="127"/>
      <c r="AH2248" s="127"/>
      <c r="AI2248" s="127"/>
      <c r="AJ2248" s="127"/>
      <c r="AK2248" s="127"/>
      <c r="AL2248" s="127"/>
      <c r="AM2248" s="127"/>
      <c r="AN2248" s="127"/>
      <c r="AO2248" s="127"/>
      <c r="AP2248" s="127"/>
      <c r="AR2248" s="113"/>
      <c r="AS2248" s="113"/>
      <c r="AT2248" s="113"/>
    </row>
    <row r="2249" spans="1:46" s="114" customFormat="1" x14ac:dyDescent="0.2">
      <c r="A2249" s="113"/>
      <c r="B2249" s="120"/>
      <c r="C2249" s="120"/>
      <c r="D2249" s="120"/>
      <c r="E2249" s="120"/>
      <c r="F2249" s="120"/>
      <c r="G2249" s="120"/>
      <c r="H2249" s="120"/>
      <c r="I2249" s="120"/>
      <c r="J2249" s="120"/>
      <c r="K2249" s="120"/>
      <c r="L2249" s="120"/>
      <c r="M2249" s="120"/>
      <c r="N2249" s="120"/>
      <c r="O2249" s="120"/>
      <c r="P2249" s="120"/>
      <c r="Q2249" s="120"/>
      <c r="R2249" s="120"/>
      <c r="S2249" s="120"/>
      <c r="T2249" s="120"/>
      <c r="U2249" s="120"/>
      <c r="V2249" s="120"/>
      <c r="W2249" s="120"/>
      <c r="X2249" s="120"/>
      <c r="Y2249" s="127"/>
      <c r="Z2249" s="127"/>
      <c r="AA2249" s="127"/>
      <c r="AB2249" s="127"/>
      <c r="AC2249" s="127"/>
      <c r="AD2249" s="127"/>
      <c r="AE2249" s="127"/>
      <c r="AF2249" s="127"/>
      <c r="AG2249" s="127"/>
      <c r="AH2249" s="127"/>
      <c r="AI2249" s="127"/>
      <c r="AJ2249" s="127"/>
      <c r="AK2249" s="127"/>
      <c r="AL2249" s="127"/>
      <c r="AM2249" s="127"/>
      <c r="AN2249" s="127"/>
      <c r="AO2249" s="127"/>
      <c r="AP2249" s="127"/>
      <c r="AR2249" s="113"/>
      <c r="AS2249" s="113"/>
      <c r="AT2249" s="113"/>
    </row>
    <row r="2250" spans="1:46" s="114" customFormat="1" x14ac:dyDescent="0.2">
      <c r="A2250" s="113"/>
      <c r="B2250" s="120"/>
      <c r="C2250" s="120"/>
      <c r="D2250" s="120"/>
      <c r="E2250" s="120"/>
      <c r="F2250" s="120"/>
      <c r="G2250" s="120"/>
      <c r="H2250" s="120"/>
      <c r="I2250" s="120"/>
      <c r="J2250" s="120"/>
      <c r="K2250" s="120"/>
      <c r="L2250" s="120"/>
      <c r="M2250" s="120"/>
      <c r="N2250" s="120"/>
      <c r="O2250" s="120"/>
      <c r="P2250" s="120"/>
      <c r="Q2250" s="120"/>
      <c r="R2250" s="120"/>
      <c r="S2250" s="120"/>
      <c r="T2250" s="120"/>
      <c r="U2250" s="120"/>
      <c r="V2250" s="120"/>
      <c r="W2250" s="120"/>
      <c r="X2250" s="120"/>
      <c r="Y2250" s="127"/>
      <c r="Z2250" s="127"/>
      <c r="AA2250" s="127"/>
      <c r="AB2250" s="127"/>
      <c r="AC2250" s="127"/>
      <c r="AD2250" s="127"/>
      <c r="AE2250" s="127"/>
      <c r="AF2250" s="127"/>
      <c r="AG2250" s="127"/>
      <c r="AH2250" s="127"/>
      <c r="AI2250" s="127"/>
      <c r="AJ2250" s="127"/>
      <c r="AK2250" s="127"/>
      <c r="AL2250" s="127"/>
      <c r="AM2250" s="127"/>
      <c r="AN2250" s="127"/>
      <c r="AO2250" s="127"/>
      <c r="AP2250" s="127"/>
      <c r="AR2250" s="113"/>
      <c r="AS2250" s="113"/>
      <c r="AT2250" s="113"/>
    </row>
    <row r="2251" spans="1:46" s="114" customFormat="1" x14ac:dyDescent="0.2">
      <c r="A2251" s="113"/>
      <c r="B2251" s="120"/>
      <c r="C2251" s="120"/>
      <c r="D2251" s="120"/>
      <c r="E2251" s="120"/>
      <c r="F2251" s="120"/>
      <c r="G2251" s="120"/>
      <c r="H2251" s="120"/>
      <c r="I2251" s="120"/>
      <c r="J2251" s="120"/>
      <c r="K2251" s="120"/>
      <c r="L2251" s="120"/>
      <c r="M2251" s="120"/>
      <c r="N2251" s="120"/>
      <c r="O2251" s="120"/>
      <c r="P2251" s="120"/>
      <c r="Q2251" s="120"/>
      <c r="R2251" s="120"/>
      <c r="S2251" s="120"/>
      <c r="T2251" s="120"/>
      <c r="U2251" s="120"/>
      <c r="V2251" s="120"/>
      <c r="W2251" s="120"/>
      <c r="X2251" s="120"/>
      <c r="Y2251" s="127"/>
      <c r="Z2251" s="127"/>
      <c r="AA2251" s="127"/>
      <c r="AB2251" s="127"/>
      <c r="AC2251" s="127"/>
      <c r="AD2251" s="127"/>
      <c r="AE2251" s="127"/>
      <c r="AF2251" s="127"/>
      <c r="AG2251" s="127"/>
      <c r="AH2251" s="127"/>
      <c r="AI2251" s="127"/>
      <c r="AJ2251" s="127"/>
      <c r="AK2251" s="127"/>
      <c r="AL2251" s="127"/>
      <c r="AM2251" s="127"/>
      <c r="AN2251" s="127"/>
      <c r="AO2251" s="127"/>
      <c r="AP2251" s="127"/>
      <c r="AR2251" s="113"/>
      <c r="AS2251" s="113"/>
      <c r="AT2251" s="113"/>
    </row>
    <row r="2252" spans="1:46" s="114" customFormat="1" x14ac:dyDescent="0.2">
      <c r="A2252" s="113"/>
      <c r="B2252" s="120"/>
      <c r="C2252" s="120"/>
      <c r="D2252" s="120"/>
      <c r="E2252" s="120"/>
      <c r="F2252" s="120"/>
      <c r="G2252" s="120"/>
      <c r="H2252" s="120"/>
      <c r="I2252" s="120"/>
      <c r="J2252" s="120"/>
      <c r="K2252" s="120"/>
      <c r="L2252" s="120"/>
      <c r="M2252" s="120"/>
      <c r="N2252" s="120"/>
      <c r="O2252" s="120"/>
      <c r="P2252" s="120"/>
      <c r="Q2252" s="120"/>
      <c r="R2252" s="120"/>
      <c r="S2252" s="120"/>
      <c r="T2252" s="120"/>
      <c r="U2252" s="120"/>
      <c r="V2252" s="120"/>
      <c r="W2252" s="120"/>
      <c r="X2252" s="120"/>
      <c r="Y2252" s="127"/>
      <c r="Z2252" s="127"/>
      <c r="AA2252" s="127"/>
      <c r="AB2252" s="127"/>
      <c r="AC2252" s="127"/>
      <c r="AD2252" s="127"/>
      <c r="AE2252" s="127"/>
      <c r="AF2252" s="127"/>
      <c r="AG2252" s="127"/>
      <c r="AH2252" s="127"/>
      <c r="AI2252" s="127"/>
      <c r="AJ2252" s="127"/>
      <c r="AK2252" s="127"/>
      <c r="AL2252" s="127"/>
      <c r="AM2252" s="127"/>
      <c r="AN2252" s="127"/>
      <c r="AO2252" s="127"/>
      <c r="AP2252" s="127"/>
      <c r="AR2252" s="113"/>
      <c r="AS2252" s="113"/>
      <c r="AT2252" s="113"/>
    </row>
    <row r="2253" spans="1:46" s="114" customFormat="1" x14ac:dyDescent="0.2">
      <c r="A2253" s="113"/>
      <c r="B2253" s="120"/>
      <c r="C2253" s="120"/>
      <c r="D2253" s="120"/>
      <c r="E2253" s="120"/>
      <c r="F2253" s="120"/>
      <c r="G2253" s="120"/>
      <c r="H2253" s="120"/>
      <c r="I2253" s="120"/>
      <c r="J2253" s="120"/>
      <c r="K2253" s="120"/>
      <c r="L2253" s="120"/>
      <c r="M2253" s="120"/>
      <c r="N2253" s="120"/>
      <c r="O2253" s="120"/>
      <c r="P2253" s="120"/>
      <c r="Q2253" s="120"/>
      <c r="R2253" s="120"/>
      <c r="S2253" s="120"/>
      <c r="T2253" s="120"/>
      <c r="U2253" s="120"/>
      <c r="V2253" s="120"/>
      <c r="W2253" s="120"/>
      <c r="X2253" s="120"/>
      <c r="Y2253" s="127"/>
      <c r="Z2253" s="127"/>
      <c r="AA2253" s="127"/>
      <c r="AB2253" s="127"/>
      <c r="AC2253" s="127"/>
      <c r="AD2253" s="127"/>
      <c r="AE2253" s="127"/>
      <c r="AF2253" s="127"/>
      <c r="AG2253" s="127"/>
      <c r="AH2253" s="127"/>
      <c r="AI2253" s="127"/>
      <c r="AJ2253" s="127"/>
      <c r="AK2253" s="127"/>
      <c r="AL2253" s="127"/>
      <c r="AM2253" s="127"/>
      <c r="AN2253" s="127"/>
      <c r="AO2253" s="127"/>
      <c r="AP2253" s="127"/>
      <c r="AR2253" s="113"/>
      <c r="AS2253" s="113"/>
      <c r="AT2253" s="113"/>
    </row>
    <row r="2254" spans="1:46" s="114" customFormat="1" x14ac:dyDescent="0.2">
      <c r="A2254" s="113"/>
      <c r="B2254" s="120"/>
      <c r="C2254" s="120"/>
      <c r="D2254" s="120"/>
      <c r="E2254" s="120"/>
      <c r="F2254" s="120"/>
      <c r="G2254" s="120"/>
      <c r="H2254" s="120"/>
      <c r="I2254" s="120"/>
      <c r="J2254" s="120"/>
      <c r="K2254" s="120"/>
      <c r="L2254" s="120"/>
      <c r="M2254" s="120"/>
      <c r="N2254" s="120"/>
      <c r="O2254" s="120"/>
      <c r="P2254" s="120"/>
      <c r="Q2254" s="120"/>
      <c r="R2254" s="120"/>
      <c r="S2254" s="120"/>
      <c r="T2254" s="120"/>
      <c r="U2254" s="120"/>
      <c r="V2254" s="120"/>
      <c r="W2254" s="120"/>
      <c r="X2254" s="120"/>
      <c r="Y2254" s="127"/>
      <c r="Z2254" s="127"/>
      <c r="AA2254" s="127"/>
      <c r="AB2254" s="127"/>
      <c r="AC2254" s="127"/>
      <c r="AD2254" s="127"/>
      <c r="AE2254" s="127"/>
      <c r="AF2254" s="127"/>
      <c r="AG2254" s="127"/>
      <c r="AH2254" s="127"/>
      <c r="AI2254" s="127"/>
      <c r="AJ2254" s="127"/>
      <c r="AK2254" s="127"/>
      <c r="AL2254" s="127"/>
      <c r="AM2254" s="127"/>
      <c r="AN2254" s="127"/>
      <c r="AO2254" s="127"/>
      <c r="AP2254" s="127"/>
      <c r="AR2254" s="113"/>
      <c r="AS2254" s="113"/>
      <c r="AT2254" s="113"/>
    </row>
    <row r="2255" spans="1:46" s="114" customFormat="1" x14ac:dyDescent="0.2">
      <c r="A2255" s="113"/>
      <c r="B2255" s="120"/>
      <c r="C2255" s="120"/>
      <c r="D2255" s="120"/>
      <c r="E2255" s="120"/>
      <c r="F2255" s="120"/>
      <c r="G2255" s="120"/>
      <c r="H2255" s="120"/>
      <c r="I2255" s="120"/>
      <c r="J2255" s="120"/>
      <c r="K2255" s="120"/>
      <c r="L2255" s="120"/>
      <c r="M2255" s="120"/>
      <c r="N2255" s="120"/>
      <c r="O2255" s="120"/>
      <c r="P2255" s="120"/>
      <c r="Q2255" s="120"/>
      <c r="R2255" s="120"/>
      <c r="S2255" s="120"/>
      <c r="T2255" s="120"/>
      <c r="U2255" s="120"/>
      <c r="V2255" s="120"/>
      <c r="W2255" s="120"/>
      <c r="X2255" s="120"/>
      <c r="Y2255" s="127"/>
      <c r="Z2255" s="127"/>
      <c r="AA2255" s="127"/>
      <c r="AB2255" s="127"/>
      <c r="AC2255" s="127"/>
      <c r="AD2255" s="127"/>
      <c r="AE2255" s="127"/>
      <c r="AF2255" s="127"/>
      <c r="AG2255" s="127"/>
      <c r="AH2255" s="127"/>
      <c r="AI2255" s="127"/>
      <c r="AJ2255" s="127"/>
      <c r="AK2255" s="127"/>
      <c r="AL2255" s="127"/>
      <c r="AM2255" s="127"/>
      <c r="AN2255" s="127"/>
      <c r="AO2255" s="127"/>
      <c r="AP2255" s="127"/>
      <c r="AR2255" s="113"/>
      <c r="AS2255" s="113"/>
      <c r="AT2255" s="113"/>
    </row>
    <row r="2256" spans="1:46" s="114" customFormat="1" x14ac:dyDescent="0.2">
      <c r="A2256" s="113"/>
      <c r="B2256" s="120"/>
      <c r="C2256" s="120"/>
      <c r="D2256" s="120"/>
      <c r="E2256" s="120"/>
      <c r="F2256" s="120"/>
      <c r="G2256" s="120"/>
      <c r="H2256" s="120"/>
      <c r="I2256" s="120"/>
      <c r="J2256" s="120"/>
      <c r="K2256" s="120"/>
      <c r="L2256" s="120"/>
      <c r="M2256" s="120"/>
      <c r="N2256" s="120"/>
      <c r="O2256" s="120"/>
      <c r="P2256" s="120"/>
      <c r="Q2256" s="120"/>
      <c r="R2256" s="120"/>
      <c r="S2256" s="120"/>
      <c r="T2256" s="120"/>
      <c r="U2256" s="120"/>
      <c r="V2256" s="120"/>
      <c r="W2256" s="120"/>
      <c r="X2256" s="120"/>
      <c r="Y2256" s="127"/>
      <c r="Z2256" s="127"/>
      <c r="AA2256" s="127"/>
      <c r="AB2256" s="127"/>
      <c r="AC2256" s="127"/>
      <c r="AD2256" s="127"/>
      <c r="AE2256" s="127"/>
      <c r="AF2256" s="127"/>
      <c r="AG2256" s="127"/>
      <c r="AH2256" s="127"/>
      <c r="AI2256" s="127"/>
      <c r="AJ2256" s="127"/>
      <c r="AK2256" s="127"/>
      <c r="AL2256" s="127"/>
      <c r="AM2256" s="127"/>
      <c r="AN2256" s="127"/>
      <c r="AO2256" s="127"/>
      <c r="AP2256" s="127"/>
      <c r="AR2256" s="113"/>
      <c r="AS2256" s="113"/>
      <c r="AT2256" s="113"/>
    </row>
    <row r="2257" spans="1:46" s="114" customFormat="1" x14ac:dyDescent="0.2">
      <c r="A2257" s="113"/>
      <c r="B2257" s="120"/>
      <c r="C2257" s="120"/>
      <c r="D2257" s="120"/>
      <c r="E2257" s="120"/>
      <c r="F2257" s="120"/>
      <c r="G2257" s="120"/>
      <c r="H2257" s="120"/>
      <c r="I2257" s="120"/>
      <c r="J2257" s="120"/>
      <c r="K2257" s="120"/>
      <c r="L2257" s="120"/>
      <c r="M2257" s="120"/>
      <c r="N2257" s="120"/>
      <c r="O2257" s="120"/>
      <c r="P2257" s="120"/>
      <c r="Q2257" s="120"/>
      <c r="R2257" s="120"/>
      <c r="S2257" s="120"/>
      <c r="T2257" s="120"/>
      <c r="U2257" s="120"/>
      <c r="V2257" s="120"/>
      <c r="W2257" s="120"/>
      <c r="X2257" s="120"/>
      <c r="Y2257" s="127"/>
      <c r="Z2257" s="127"/>
      <c r="AA2257" s="127"/>
      <c r="AB2257" s="127"/>
      <c r="AC2257" s="127"/>
      <c r="AD2257" s="127"/>
      <c r="AE2257" s="127"/>
      <c r="AF2257" s="127"/>
      <c r="AG2257" s="127"/>
      <c r="AH2257" s="127"/>
      <c r="AI2257" s="127"/>
      <c r="AJ2257" s="127"/>
      <c r="AK2257" s="127"/>
      <c r="AL2257" s="127"/>
      <c r="AM2257" s="127"/>
      <c r="AN2257" s="127"/>
      <c r="AO2257" s="127"/>
      <c r="AP2257" s="127"/>
      <c r="AR2257" s="113"/>
      <c r="AS2257" s="113"/>
      <c r="AT2257" s="113"/>
    </row>
    <row r="2258" spans="1:46" s="114" customFormat="1" x14ac:dyDescent="0.2">
      <c r="A2258" s="113"/>
      <c r="B2258" s="120"/>
      <c r="C2258" s="120"/>
      <c r="D2258" s="120"/>
      <c r="E2258" s="120"/>
      <c r="F2258" s="120"/>
      <c r="G2258" s="120"/>
      <c r="H2258" s="120"/>
      <c r="I2258" s="120"/>
      <c r="J2258" s="120"/>
      <c r="K2258" s="120"/>
      <c r="L2258" s="120"/>
      <c r="M2258" s="120"/>
      <c r="N2258" s="120"/>
      <c r="O2258" s="120"/>
      <c r="P2258" s="120"/>
      <c r="Q2258" s="120"/>
      <c r="R2258" s="120"/>
      <c r="S2258" s="120"/>
      <c r="T2258" s="120"/>
      <c r="U2258" s="120"/>
      <c r="V2258" s="120"/>
      <c r="W2258" s="120"/>
      <c r="X2258" s="120"/>
      <c r="Y2258" s="127"/>
      <c r="Z2258" s="127"/>
      <c r="AA2258" s="127"/>
      <c r="AB2258" s="127"/>
      <c r="AC2258" s="127"/>
      <c r="AD2258" s="127"/>
      <c r="AE2258" s="127"/>
      <c r="AF2258" s="127"/>
      <c r="AG2258" s="127"/>
      <c r="AH2258" s="127"/>
      <c r="AI2258" s="127"/>
      <c r="AJ2258" s="127"/>
      <c r="AK2258" s="127"/>
      <c r="AL2258" s="127"/>
      <c r="AM2258" s="127"/>
      <c r="AN2258" s="127"/>
      <c r="AO2258" s="127"/>
      <c r="AP2258" s="127"/>
      <c r="AR2258" s="113"/>
      <c r="AS2258" s="113"/>
      <c r="AT2258" s="113"/>
    </row>
    <row r="2259" spans="1:46" s="114" customFormat="1" x14ac:dyDescent="0.2">
      <c r="A2259" s="113"/>
      <c r="B2259" s="120"/>
      <c r="C2259" s="120"/>
      <c r="D2259" s="120"/>
      <c r="E2259" s="120"/>
      <c r="F2259" s="120"/>
      <c r="G2259" s="120"/>
      <c r="H2259" s="120"/>
      <c r="I2259" s="120"/>
      <c r="J2259" s="120"/>
      <c r="K2259" s="120"/>
      <c r="L2259" s="120"/>
      <c r="M2259" s="120"/>
      <c r="N2259" s="120"/>
      <c r="O2259" s="120"/>
      <c r="P2259" s="120"/>
      <c r="Q2259" s="120"/>
      <c r="R2259" s="120"/>
      <c r="S2259" s="120"/>
      <c r="T2259" s="120"/>
      <c r="U2259" s="120"/>
      <c r="V2259" s="120"/>
      <c r="W2259" s="120"/>
      <c r="X2259" s="120"/>
      <c r="Y2259" s="127"/>
      <c r="Z2259" s="127"/>
      <c r="AA2259" s="127"/>
      <c r="AB2259" s="127"/>
      <c r="AC2259" s="127"/>
      <c r="AD2259" s="127"/>
      <c r="AE2259" s="127"/>
      <c r="AF2259" s="127"/>
      <c r="AG2259" s="127"/>
      <c r="AH2259" s="127"/>
      <c r="AI2259" s="127"/>
      <c r="AJ2259" s="127"/>
      <c r="AK2259" s="127"/>
      <c r="AL2259" s="127"/>
      <c r="AM2259" s="127"/>
      <c r="AN2259" s="127"/>
      <c r="AO2259" s="127"/>
      <c r="AP2259" s="127"/>
      <c r="AR2259" s="113"/>
      <c r="AS2259" s="113"/>
      <c r="AT2259" s="113"/>
    </row>
    <row r="2260" spans="1:46" s="114" customFormat="1" x14ac:dyDescent="0.2">
      <c r="A2260" s="113"/>
      <c r="B2260" s="120"/>
      <c r="C2260" s="120"/>
      <c r="D2260" s="120"/>
      <c r="E2260" s="120"/>
      <c r="F2260" s="120"/>
      <c r="G2260" s="120"/>
      <c r="H2260" s="120"/>
      <c r="I2260" s="120"/>
      <c r="J2260" s="120"/>
      <c r="K2260" s="120"/>
      <c r="L2260" s="120"/>
      <c r="M2260" s="120"/>
      <c r="N2260" s="120"/>
      <c r="O2260" s="120"/>
      <c r="P2260" s="120"/>
      <c r="Q2260" s="120"/>
      <c r="R2260" s="120"/>
      <c r="S2260" s="120"/>
      <c r="T2260" s="120"/>
      <c r="U2260" s="120"/>
      <c r="V2260" s="120"/>
      <c r="W2260" s="120"/>
      <c r="X2260" s="120"/>
      <c r="Y2260" s="127"/>
      <c r="Z2260" s="127"/>
      <c r="AA2260" s="127"/>
      <c r="AB2260" s="127"/>
      <c r="AC2260" s="127"/>
      <c r="AD2260" s="127"/>
      <c r="AE2260" s="127"/>
      <c r="AF2260" s="127"/>
      <c r="AG2260" s="127"/>
      <c r="AH2260" s="127"/>
      <c r="AI2260" s="127"/>
      <c r="AJ2260" s="127"/>
      <c r="AK2260" s="127"/>
      <c r="AL2260" s="127"/>
      <c r="AM2260" s="127"/>
      <c r="AN2260" s="127"/>
      <c r="AO2260" s="127"/>
      <c r="AP2260" s="127"/>
      <c r="AR2260" s="113"/>
      <c r="AS2260" s="113"/>
      <c r="AT2260" s="113"/>
    </row>
    <row r="2261" spans="1:46" s="114" customFormat="1" x14ac:dyDescent="0.2">
      <c r="A2261" s="113"/>
      <c r="B2261" s="120"/>
      <c r="C2261" s="120"/>
      <c r="D2261" s="120"/>
      <c r="E2261" s="120"/>
      <c r="F2261" s="120"/>
      <c r="G2261" s="120"/>
      <c r="H2261" s="120"/>
      <c r="I2261" s="120"/>
      <c r="J2261" s="120"/>
      <c r="K2261" s="120"/>
      <c r="L2261" s="120"/>
      <c r="M2261" s="120"/>
      <c r="N2261" s="120"/>
      <c r="O2261" s="120"/>
      <c r="P2261" s="120"/>
      <c r="Q2261" s="120"/>
      <c r="R2261" s="120"/>
      <c r="S2261" s="120"/>
      <c r="T2261" s="120"/>
      <c r="U2261" s="120"/>
      <c r="V2261" s="120"/>
      <c r="W2261" s="120"/>
      <c r="X2261" s="120"/>
      <c r="Y2261" s="127"/>
      <c r="Z2261" s="127"/>
      <c r="AA2261" s="127"/>
      <c r="AB2261" s="127"/>
      <c r="AC2261" s="127"/>
      <c r="AD2261" s="127"/>
      <c r="AE2261" s="127"/>
      <c r="AF2261" s="127"/>
      <c r="AG2261" s="127"/>
      <c r="AH2261" s="127"/>
      <c r="AI2261" s="127"/>
      <c r="AJ2261" s="127"/>
      <c r="AK2261" s="127"/>
      <c r="AL2261" s="127"/>
      <c r="AM2261" s="127"/>
      <c r="AN2261" s="127"/>
      <c r="AO2261" s="127"/>
      <c r="AP2261" s="127"/>
      <c r="AR2261" s="113"/>
      <c r="AS2261" s="113"/>
      <c r="AT2261" s="113"/>
    </row>
    <row r="2262" spans="1:46" s="114" customFormat="1" x14ac:dyDescent="0.2">
      <c r="A2262" s="113"/>
      <c r="B2262" s="120"/>
      <c r="C2262" s="120"/>
      <c r="D2262" s="120"/>
      <c r="E2262" s="120"/>
      <c r="F2262" s="120"/>
      <c r="G2262" s="120"/>
      <c r="H2262" s="120"/>
      <c r="I2262" s="120"/>
      <c r="J2262" s="120"/>
      <c r="K2262" s="120"/>
      <c r="L2262" s="120"/>
      <c r="M2262" s="120"/>
      <c r="N2262" s="120"/>
      <c r="O2262" s="120"/>
      <c r="P2262" s="120"/>
      <c r="Q2262" s="120"/>
      <c r="R2262" s="120"/>
      <c r="S2262" s="120"/>
      <c r="T2262" s="120"/>
      <c r="U2262" s="120"/>
      <c r="V2262" s="120"/>
      <c r="W2262" s="120"/>
      <c r="X2262" s="120"/>
      <c r="Y2262" s="127"/>
      <c r="Z2262" s="127"/>
      <c r="AA2262" s="127"/>
      <c r="AB2262" s="127"/>
      <c r="AC2262" s="127"/>
      <c r="AD2262" s="127"/>
      <c r="AE2262" s="127"/>
      <c r="AF2262" s="127"/>
      <c r="AG2262" s="127"/>
      <c r="AH2262" s="127"/>
      <c r="AI2262" s="127"/>
      <c r="AJ2262" s="127"/>
      <c r="AK2262" s="127"/>
      <c r="AL2262" s="127"/>
      <c r="AM2262" s="127"/>
      <c r="AN2262" s="127"/>
      <c r="AO2262" s="127"/>
      <c r="AP2262" s="127"/>
      <c r="AR2262" s="113"/>
      <c r="AS2262" s="113"/>
      <c r="AT2262" s="113"/>
    </row>
    <row r="2263" spans="1:46" s="114" customFormat="1" x14ac:dyDescent="0.2">
      <c r="A2263" s="113"/>
      <c r="B2263" s="120"/>
      <c r="C2263" s="120"/>
      <c r="D2263" s="120"/>
      <c r="E2263" s="120"/>
      <c r="F2263" s="120"/>
      <c r="G2263" s="120"/>
      <c r="H2263" s="120"/>
      <c r="I2263" s="120"/>
      <c r="J2263" s="120"/>
      <c r="K2263" s="120"/>
      <c r="L2263" s="120"/>
      <c r="M2263" s="120"/>
      <c r="N2263" s="120"/>
      <c r="O2263" s="120"/>
      <c r="P2263" s="120"/>
      <c r="Q2263" s="120"/>
      <c r="R2263" s="120"/>
      <c r="S2263" s="120"/>
      <c r="T2263" s="120"/>
      <c r="U2263" s="120"/>
      <c r="V2263" s="120"/>
      <c r="W2263" s="120"/>
      <c r="X2263" s="120"/>
      <c r="Y2263" s="127"/>
      <c r="Z2263" s="127"/>
      <c r="AA2263" s="127"/>
      <c r="AB2263" s="127"/>
      <c r="AC2263" s="127"/>
      <c r="AD2263" s="127"/>
      <c r="AE2263" s="127"/>
      <c r="AF2263" s="127"/>
      <c r="AG2263" s="127"/>
      <c r="AH2263" s="127"/>
      <c r="AI2263" s="127"/>
      <c r="AJ2263" s="127"/>
      <c r="AK2263" s="127"/>
      <c r="AL2263" s="127"/>
      <c r="AM2263" s="127"/>
      <c r="AN2263" s="127"/>
      <c r="AO2263" s="127"/>
      <c r="AP2263" s="127"/>
      <c r="AR2263" s="113"/>
      <c r="AS2263" s="113"/>
      <c r="AT2263" s="113"/>
    </row>
    <row r="2264" spans="1:46" s="114" customFormat="1" x14ac:dyDescent="0.2">
      <c r="A2264" s="113"/>
      <c r="B2264" s="120"/>
      <c r="C2264" s="120"/>
      <c r="D2264" s="120"/>
      <c r="E2264" s="120"/>
      <c r="F2264" s="120"/>
      <c r="G2264" s="120"/>
      <c r="H2264" s="120"/>
      <c r="I2264" s="120"/>
      <c r="J2264" s="120"/>
      <c r="K2264" s="120"/>
      <c r="L2264" s="120"/>
      <c r="M2264" s="120"/>
      <c r="N2264" s="120"/>
      <c r="O2264" s="120"/>
      <c r="P2264" s="120"/>
      <c r="Q2264" s="120"/>
      <c r="R2264" s="120"/>
      <c r="S2264" s="120"/>
      <c r="T2264" s="120"/>
      <c r="U2264" s="120"/>
      <c r="V2264" s="120"/>
      <c r="W2264" s="120"/>
      <c r="X2264" s="120"/>
      <c r="Y2264" s="127"/>
      <c r="Z2264" s="127"/>
      <c r="AA2264" s="127"/>
      <c r="AB2264" s="127"/>
      <c r="AC2264" s="127"/>
      <c r="AD2264" s="127"/>
      <c r="AE2264" s="127"/>
      <c r="AF2264" s="127"/>
      <c r="AG2264" s="127"/>
      <c r="AH2264" s="127"/>
      <c r="AI2264" s="127"/>
      <c r="AJ2264" s="127"/>
      <c r="AK2264" s="127"/>
      <c r="AL2264" s="127"/>
      <c r="AM2264" s="127"/>
      <c r="AN2264" s="127"/>
      <c r="AO2264" s="127"/>
      <c r="AP2264" s="127"/>
      <c r="AR2264" s="113"/>
      <c r="AS2264" s="113"/>
      <c r="AT2264" s="113"/>
    </row>
    <row r="2265" spans="1:46" s="114" customFormat="1" x14ac:dyDescent="0.2">
      <c r="A2265" s="113"/>
      <c r="B2265" s="120"/>
      <c r="C2265" s="120"/>
      <c r="D2265" s="120"/>
      <c r="E2265" s="120"/>
      <c r="F2265" s="120"/>
      <c r="G2265" s="120"/>
      <c r="H2265" s="120"/>
      <c r="I2265" s="120"/>
      <c r="J2265" s="120"/>
      <c r="K2265" s="120"/>
      <c r="L2265" s="120"/>
      <c r="M2265" s="120"/>
      <c r="N2265" s="120"/>
      <c r="O2265" s="120"/>
      <c r="P2265" s="120"/>
      <c r="Q2265" s="120"/>
      <c r="R2265" s="120"/>
      <c r="S2265" s="120"/>
      <c r="T2265" s="120"/>
      <c r="U2265" s="120"/>
      <c r="V2265" s="120"/>
      <c r="W2265" s="120"/>
      <c r="X2265" s="120"/>
      <c r="Y2265" s="127"/>
      <c r="Z2265" s="127"/>
      <c r="AA2265" s="127"/>
      <c r="AB2265" s="127"/>
      <c r="AC2265" s="127"/>
      <c r="AD2265" s="127"/>
      <c r="AE2265" s="127"/>
      <c r="AF2265" s="127"/>
      <c r="AG2265" s="127"/>
      <c r="AH2265" s="127"/>
      <c r="AI2265" s="127"/>
      <c r="AJ2265" s="127"/>
      <c r="AK2265" s="127"/>
      <c r="AL2265" s="127"/>
      <c r="AM2265" s="127"/>
      <c r="AN2265" s="127"/>
      <c r="AO2265" s="127"/>
      <c r="AP2265" s="127"/>
      <c r="AR2265" s="113"/>
      <c r="AS2265" s="113"/>
      <c r="AT2265" s="113"/>
    </row>
    <row r="2266" spans="1:46" s="114" customFormat="1" x14ac:dyDescent="0.2">
      <c r="A2266" s="113"/>
      <c r="B2266" s="120"/>
      <c r="C2266" s="120"/>
      <c r="D2266" s="120"/>
      <c r="E2266" s="120"/>
      <c r="F2266" s="120"/>
      <c r="G2266" s="120"/>
      <c r="H2266" s="120"/>
      <c r="I2266" s="120"/>
      <c r="J2266" s="120"/>
      <c r="K2266" s="120"/>
      <c r="L2266" s="120"/>
      <c r="M2266" s="120"/>
      <c r="N2266" s="120"/>
      <c r="O2266" s="120"/>
      <c r="P2266" s="120"/>
      <c r="Q2266" s="120"/>
      <c r="R2266" s="120"/>
      <c r="S2266" s="120"/>
      <c r="T2266" s="120"/>
      <c r="U2266" s="120"/>
      <c r="V2266" s="120"/>
      <c r="W2266" s="120"/>
      <c r="X2266" s="120"/>
      <c r="Y2266" s="127"/>
      <c r="Z2266" s="127"/>
      <c r="AA2266" s="127"/>
      <c r="AB2266" s="127"/>
      <c r="AC2266" s="127"/>
      <c r="AD2266" s="127"/>
      <c r="AE2266" s="127"/>
      <c r="AF2266" s="127"/>
      <c r="AG2266" s="127"/>
      <c r="AH2266" s="127"/>
      <c r="AI2266" s="127"/>
      <c r="AJ2266" s="127"/>
      <c r="AK2266" s="127"/>
      <c r="AL2266" s="127"/>
      <c r="AM2266" s="127"/>
      <c r="AN2266" s="127"/>
      <c r="AO2266" s="127"/>
      <c r="AP2266" s="127"/>
      <c r="AR2266" s="113"/>
      <c r="AS2266" s="113"/>
      <c r="AT2266" s="113"/>
    </row>
    <row r="2267" spans="1:46" s="114" customFormat="1" x14ac:dyDescent="0.2">
      <c r="A2267" s="113"/>
      <c r="B2267" s="120"/>
      <c r="C2267" s="120"/>
      <c r="D2267" s="120"/>
      <c r="E2267" s="120"/>
      <c r="F2267" s="120"/>
      <c r="G2267" s="120"/>
      <c r="H2267" s="120"/>
      <c r="I2267" s="120"/>
      <c r="J2267" s="120"/>
      <c r="K2267" s="120"/>
      <c r="L2267" s="120"/>
      <c r="M2267" s="120"/>
      <c r="N2267" s="120"/>
      <c r="O2267" s="120"/>
      <c r="P2267" s="120"/>
      <c r="Q2267" s="120"/>
      <c r="R2267" s="120"/>
      <c r="S2267" s="120"/>
      <c r="T2267" s="120"/>
      <c r="U2267" s="120"/>
      <c r="V2267" s="120"/>
      <c r="W2267" s="120"/>
      <c r="X2267" s="120"/>
      <c r="Y2267" s="127"/>
      <c r="Z2267" s="127"/>
      <c r="AA2267" s="127"/>
      <c r="AB2267" s="127"/>
      <c r="AC2267" s="127"/>
      <c r="AD2267" s="127"/>
      <c r="AE2267" s="127"/>
      <c r="AF2267" s="127"/>
      <c r="AG2267" s="127"/>
      <c r="AH2267" s="127"/>
      <c r="AI2267" s="127"/>
      <c r="AJ2267" s="127"/>
      <c r="AK2267" s="127"/>
      <c r="AL2267" s="127"/>
      <c r="AM2267" s="127"/>
      <c r="AN2267" s="127"/>
      <c r="AO2267" s="127"/>
      <c r="AP2267" s="127"/>
      <c r="AR2267" s="113"/>
      <c r="AS2267" s="113"/>
      <c r="AT2267" s="113"/>
    </row>
    <row r="2268" spans="1:46" s="114" customFormat="1" x14ac:dyDescent="0.2">
      <c r="A2268" s="113"/>
      <c r="B2268" s="120"/>
      <c r="C2268" s="120"/>
      <c r="D2268" s="120"/>
      <c r="E2268" s="120"/>
      <c r="F2268" s="120"/>
      <c r="G2268" s="120"/>
      <c r="H2268" s="120"/>
      <c r="I2268" s="120"/>
      <c r="J2268" s="120"/>
      <c r="K2268" s="120"/>
      <c r="L2268" s="120"/>
      <c r="M2268" s="120"/>
      <c r="N2268" s="120"/>
      <c r="O2268" s="120"/>
      <c r="P2268" s="120"/>
      <c r="Q2268" s="120"/>
      <c r="R2268" s="120"/>
      <c r="S2268" s="120"/>
      <c r="T2268" s="120"/>
      <c r="U2268" s="120"/>
      <c r="V2268" s="120"/>
      <c r="W2268" s="120"/>
      <c r="X2268" s="120"/>
      <c r="Y2268" s="127"/>
      <c r="Z2268" s="127"/>
      <c r="AA2268" s="127"/>
      <c r="AB2268" s="127"/>
      <c r="AC2268" s="127"/>
      <c r="AD2268" s="127"/>
      <c r="AE2268" s="127"/>
      <c r="AF2268" s="127"/>
      <c r="AG2268" s="127"/>
      <c r="AH2268" s="127"/>
      <c r="AI2268" s="127"/>
      <c r="AJ2268" s="127"/>
      <c r="AK2268" s="127"/>
      <c r="AL2268" s="127"/>
      <c r="AM2268" s="127"/>
      <c r="AN2268" s="127"/>
      <c r="AO2268" s="127"/>
      <c r="AP2268" s="127"/>
      <c r="AR2268" s="113"/>
      <c r="AS2268" s="113"/>
      <c r="AT2268" s="113"/>
    </row>
    <row r="2269" spans="1:46" s="114" customFormat="1" x14ac:dyDescent="0.2">
      <c r="A2269" s="113"/>
      <c r="B2269" s="120"/>
      <c r="C2269" s="120"/>
      <c r="D2269" s="120"/>
      <c r="E2269" s="120"/>
      <c r="F2269" s="120"/>
      <c r="G2269" s="120"/>
      <c r="H2269" s="120"/>
      <c r="I2269" s="120"/>
      <c r="J2269" s="120"/>
      <c r="K2269" s="120"/>
      <c r="L2269" s="120"/>
      <c r="M2269" s="120"/>
      <c r="N2269" s="120"/>
      <c r="O2269" s="120"/>
      <c r="P2269" s="120"/>
      <c r="Q2269" s="120"/>
      <c r="R2269" s="120"/>
      <c r="S2269" s="120"/>
      <c r="T2269" s="120"/>
      <c r="U2269" s="120"/>
      <c r="V2269" s="120"/>
      <c r="W2269" s="120"/>
      <c r="X2269" s="120"/>
      <c r="Y2269" s="127"/>
      <c r="Z2269" s="127"/>
      <c r="AA2269" s="127"/>
      <c r="AB2269" s="127"/>
      <c r="AC2269" s="127"/>
      <c r="AD2269" s="127"/>
      <c r="AE2269" s="127"/>
      <c r="AF2269" s="127"/>
      <c r="AG2269" s="127"/>
      <c r="AH2269" s="127"/>
      <c r="AI2269" s="127"/>
      <c r="AJ2269" s="127"/>
      <c r="AK2269" s="127"/>
      <c r="AL2269" s="127"/>
      <c r="AM2269" s="127"/>
      <c r="AN2269" s="127"/>
      <c r="AO2269" s="127"/>
      <c r="AP2269" s="127"/>
      <c r="AR2269" s="113"/>
      <c r="AS2269" s="113"/>
      <c r="AT2269" s="113"/>
    </row>
    <row r="2270" spans="1:46" s="114" customFormat="1" x14ac:dyDescent="0.2">
      <c r="A2270" s="113"/>
      <c r="B2270" s="120"/>
      <c r="C2270" s="120"/>
      <c r="D2270" s="120"/>
      <c r="E2270" s="120"/>
      <c r="F2270" s="120"/>
      <c r="G2270" s="120"/>
      <c r="H2270" s="120"/>
      <c r="I2270" s="120"/>
      <c r="J2270" s="120"/>
      <c r="K2270" s="120"/>
      <c r="L2270" s="120"/>
      <c r="M2270" s="120"/>
      <c r="N2270" s="120"/>
      <c r="O2270" s="120"/>
      <c r="P2270" s="120"/>
      <c r="Q2270" s="120"/>
      <c r="R2270" s="120"/>
      <c r="S2270" s="120"/>
      <c r="T2270" s="120"/>
      <c r="U2270" s="120"/>
      <c r="V2270" s="120"/>
      <c r="W2270" s="120"/>
      <c r="X2270" s="120"/>
      <c r="Y2270" s="127"/>
      <c r="Z2270" s="127"/>
      <c r="AA2270" s="127"/>
      <c r="AB2270" s="127"/>
      <c r="AC2270" s="127"/>
      <c r="AD2270" s="127"/>
      <c r="AE2270" s="127"/>
      <c r="AF2270" s="127"/>
      <c r="AG2270" s="127"/>
      <c r="AH2270" s="127"/>
      <c r="AI2270" s="127"/>
      <c r="AJ2270" s="127"/>
      <c r="AK2270" s="127"/>
      <c r="AL2270" s="127"/>
      <c r="AM2270" s="127"/>
      <c r="AN2270" s="127"/>
      <c r="AO2270" s="127"/>
      <c r="AP2270" s="127"/>
      <c r="AR2270" s="113"/>
      <c r="AS2270" s="113"/>
      <c r="AT2270" s="113"/>
    </row>
    <row r="2271" spans="1:46" s="114" customFormat="1" x14ac:dyDescent="0.2">
      <c r="A2271" s="113"/>
      <c r="B2271" s="120"/>
      <c r="C2271" s="120"/>
      <c r="D2271" s="120"/>
      <c r="E2271" s="120"/>
      <c r="F2271" s="120"/>
      <c r="G2271" s="120"/>
      <c r="H2271" s="120"/>
      <c r="I2271" s="120"/>
      <c r="J2271" s="120"/>
      <c r="K2271" s="120"/>
      <c r="L2271" s="120"/>
      <c r="M2271" s="120"/>
      <c r="N2271" s="120"/>
      <c r="O2271" s="120"/>
      <c r="P2271" s="120"/>
      <c r="Q2271" s="120"/>
      <c r="R2271" s="120"/>
      <c r="S2271" s="120"/>
      <c r="T2271" s="120"/>
      <c r="U2271" s="120"/>
      <c r="V2271" s="120"/>
      <c r="W2271" s="120"/>
      <c r="X2271" s="120"/>
      <c r="Y2271" s="127"/>
      <c r="Z2271" s="127"/>
      <c r="AA2271" s="127"/>
      <c r="AB2271" s="127"/>
      <c r="AC2271" s="127"/>
      <c r="AD2271" s="127"/>
      <c r="AE2271" s="127"/>
      <c r="AF2271" s="127"/>
      <c r="AG2271" s="127"/>
      <c r="AH2271" s="127"/>
      <c r="AI2271" s="127"/>
      <c r="AJ2271" s="127"/>
      <c r="AK2271" s="127"/>
      <c r="AL2271" s="127"/>
      <c r="AM2271" s="127"/>
      <c r="AN2271" s="127"/>
      <c r="AO2271" s="127"/>
      <c r="AP2271" s="127"/>
      <c r="AR2271" s="113"/>
      <c r="AS2271" s="113"/>
      <c r="AT2271" s="113"/>
    </row>
    <row r="2272" spans="1:46" s="114" customFormat="1" x14ac:dyDescent="0.2">
      <c r="A2272" s="113"/>
      <c r="B2272" s="120"/>
      <c r="C2272" s="120"/>
      <c r="D2272" s="120"/>
      <c r="E2272" s="120"/>
      <c r="F2272" s="120"/>
      <c r="G2272" s="120"/>
      <c r="H2272" s="120"/>
      <c r="I2272" s="120"/>
      <c r="J2272" s="120"/>
      <c r="K2272" s="120"/>
      <c r="L2272" s="120"/>
      <c r="M2272" s="120"/>
      <c r="N2272" s="120"/>
      <c r="O2272" s="120"/>
      <c r="P2272" s="120"/>
      <c r="Q2272" s="120"/>
      <c r="R2272" s="120"/>
      <c r="S2272" s="120"/>
      <c r="T2272" s="120"/>
      <c r="U2272" s="120"/>
      <c r="V2272" s="120"/>
      <c r="W2272" s="120"/>
      <c r="X2272" s="120"/>
      <c r="Y2272" s="127"/>
      <c r="Z2272" s="127"/>
      <c r="AA2272" s="127"/>
      <c r="AB2272" s="127"/>
      <c r="AC2272" s="127"/>
      <c r="AD2272" s="127"/>
      <c r="AE2272" s="127"/>
      <c r="AF2272" s="127"/>
      <c r="AG2272" s="127"/>
      <c r="AH2272" s="127"/>
      <c r="AI2272" s="127"/>
      <c r="AJ2272" s="127"/>
      <c r="AK2272" s="127"/>
      <c r="AL2272" s="127"/>
      <c r="AM2272" s="127"/>
      <c r="AN2272" s="127"/>
      <c r="AO2272" s="127"/>
      <c r="AP2272" s="127"/>
      <c r="AR2272" s="113"/>
      <c r="AS2272" s="113"/>
      <c r="AT2272" s="113"/>
    </row>
    <row r="2273" spans="1:46" s="114" customFormat="1" x14ac:dyDescent="0.2">
      <c r="A2273" s="113"/>
      <c r="B2273" s="120"/>
      <c r="C2273" s="120"/>
      <c r="D2273" s="120"/>
      <c r="E2273" s="120"/>
      <c r="F2273" s="120"/>
      <c r="G2273" s="120"/>
      <c r="H2273" s="120"/>
      <c r="I2273" s="120"/>
      <c r="J2273" s="120"/>
      <c r="K2273" s="120"/>
      <c r="L2273" s="120"/>
      <c r="M2273" s="120"/>
      <c r="N2273" s="120"/>
      <c r="O2273" s="120"/>
      <c r="P2273" s="120"/>
      <c r="Q2273" s="120"/>
      <c r="R2273" s="120"/>
      <c r="S2273" s="120"/>
      <c r="T2273" s="120"/>
      <c r="U2273" s="120"/>
      <c r="V2273" s="120"/>
      <c r="W2273" s="120"/>
      <c r="X2273" s="120"/>
      <c r="Y2273" s="127"/>
      <c r="Z2273" s="127"/>
      <c r="AA2273" s="127"/>
      <c r="AB2273" s="127"/>
      <c r="AC2273" s="127"/>
      <c r="AD2273" s="127"/>
      <c r="AE2273" s="127"/>
      <c r="AF2273" s="127"/>
      <c r="AG2273" s="127"/>
      <c r="AH2273" s="127"/>
      <c r="AI2273" s="127"/>
      <c r="AJ2273" s="127"/>
      <c r="AK2273" s="127"/>
      <c r="AL2273" s="127"/>
      <c r="AM2273" s="127"/>
      <c r="AN2273" s="127"/>
      <c r="AO2273" s="127"/>
      <c r="AP2273" s="127"/>
      <c r="AR2273" s="113"/>
      <c r="AS2273" s="113"/>
      <c r="AT2273" s="113"/>
    </row>
    <row r="2274" spans="1:46" s="114" customFormat="1" x14ac:dyDescent="0.2">
      <c r="A2274" s="113"/>
      <c r="B2274" s="120"/>
      <c r="C2274" s="120"/>
      <c r="D2274" s="120"/>
      <c r="E2274" s="120"/>
      <c r="F2274" s="120"/>
      <c r="G2274" s="120"/>
      <c r="H2274" s="120"/>
      <c r="I2274" s="120"/>
      <c r="J2274" s="120"/>
      <c r="K2274" s="120"/>
      <c r="L2274" s="120"/>
      <c r="M2274" s="120"/>
      <c r="N2274" s="120"/>
      <c r="O2274" s="120"/>
      <c r="P2274" s="120"/>
      <c r="Q2274" s="120"/>
      <c r="R2274" s="120"/>
      <c r="S2274" s="120"/>
      <c r="T2274" s="120"/>
      <c r="U2274" s="120"/>
      <c r="V2274" s="120"/>
      <c r="W2274" s="120"/>
      <c r="X2274" s="120"/>
      <c r="Y2274" s="127"/>
      <c r="Z2274" s="127"/>
      <c r="AA2274" s="127"/>
      <c r="AB2274" s="127"/>
      <c r="AC2274" s="127"/>
      <c r="AD2274" s="127"/>
      <c r="AE2274" s="127"/>
      <c r="AF2274" s="127"/>
      <c r="AG2274" s="127"/>
      <c r="AH2274" s="127"/>
      <c r="AI2274" s="127"/>
      <c r="AJ2274" s="127"/>
      <c r="AK2274" s="127"/>
      <c r="AL2274" s="127"/>
      <c r="AM2274" s="127"/>
      <c r="AN2274" s="127"/>
      <c r="AO2274" s="127"/>
      <c r="AP2274" s="127"/>
      <c r="AR2274" s="113"/>
      <c r="AS2274" s="113"/>
      <c r="AT2274" s="113"/>
    </row>
    <row r="2275" spans="1:46" s="114" customFormat="1" x14ac:dyDescent="0.2">
      <c r="A2275" s="113"/>
      <c r="B2275" s="120"/>
      <c r="C2275" s="120"/>
      <c r="D2275" s="120"/>
      <c r="E2275" s="120"/>
      <c r="F2275" s="120"/>
      <c r="G2275" s="120"/>
      <c r="H2275" s="120"/>
      <c r="I2275" s="120"/>
      <c r="J2275" s="120"/>
      <c r="K2275" s="120"/>
      <c r="L2275" s="120"/>
      <c r="M2275" s="120"/>
      <c r="N2275" s="120"/>
      <c r="O2275" s="120"/>
      <c r="P2275" s="120"/>
      <c r="Q2275" s="120"/>
      <c r="R2275" s="120"/>
      <c r="S2275" s="120"/>
      <c r="T2275" s="120"/>
      <c r="U2275" s="120"/>
      <c r="V2275" s="120"/>
      <c r="W2275" s="120"/>
      <c r="X2275" s="120"/>
      <c r="Y2275" s="127"/>
      <c r="Z2275" s="127"/>
      <c r="AA2275" s="127"/>
      <c r="AB2275" s="127"/>
      <c r="AC2275" s="127"/>
      <c r="AD2275" s="127"/>
      <c r="AE2275" s="127"/>
      <c r="AF2275" s="127"/>
      <c r="AG2275" s="127"/>
      <c r="AH2275" s="127"/>
      <c r="AI2275" s="127"/>
      <c r="AJ2275" s="127"/>
      <c r="AK2275" s="127"/>
      <c r="AL2275" s="127"/>
      <c r="AM2275" s="127"/>
      <c r="AN2275" s="127"/>
      <c r="AO2275" s="127"/>
      <c r="AP2275" s="127"/>
      <c r="AR2275" s="113"/>
      <c r="AS2275" s="113"/>
      <c r="AT2275" s="113"/>
    </row>
    <row r="2276" spans="1:46" s="114" customFormat="1" x14ac:dyDescent="0.2">
      <c r="A2276" s="113"/>
      <c r="B2276" s="120"/>
      <c r="C2276" s="120"/>
      <c r="D2276" s="120"/>
      <c r="E2276" s="120"/>
      <c r="F2276" s="120"/>
      <c r="G2276" s="120"/>
      <c r="H2276" s="120"/>
      <c r="I2276" s="120"/>
      <c r="J2276" s="120"/>
      <c r="K2276" s="120"/>
      <c r="L2276" s="120"/>
      <c r="M2276" s="120"/>
      <c r="N2276" s="120"/>
      <c r="O2276" s="120"/>
      <c r="P2276" s="120"/>
      <c r="Q2276" s="120"/>
      <c r="R2276" s="120"/>
      <c r="S2276" s="120"/>
      <c r="T2276" s="120"/>
      <c r="U2276" s="120"/>
      <c r="V2276" s="120"/>
      <c r="W2276" s="120"/>
      <c r="X2276" s="120"/>
      <c r="Y2276" s="127"/>
      <c r="Z2276" s="127"/>
      <c r="AA2276" s="127"/>
      <c r="AB2276" s="127"/>
      <c r="AC2276" s="127"/>
      <c r="AD2276" s="127"/>
      <c r="AE2276" s="127"/>
      <c r="AF2276" s="127"/>
      <c r="AG2276" s="127"/>
      <c r="AH2276" s="127"/>
      <c r="AI2276" s="127"/>
      <c r="AJ2276" s="127"/>
      <c r="AK2276" s="127"/>
      <c r="AL2276" s="127"/>
      <c r="AM2276" s="127"/>
      <c r="AN2276" s="127"/>
      <c r="AO2276" s="127"/>
      <c r="AP2276" s="127"/>
      <c r="AR2276" s="113"/>
      <c r="AS2276" s="113"/>
      <c r="AT2276" s="113"/>
    </row>
    <row r="2277" spans="1:46" s="114" customFormat="1" x14ac:dyDescent="0.2">
      <c r="A2277" s="113"/>
      <c r="B2277" s="120"/>
      <c r="C2277" s="120"/>
      <c r="D2277" s="120"/>
      <c r="E2277" s="120"/>
      <c r="F2277" s="120"/>
      <c r="G2277" s="120"/>
      <c r="H2277" s="120"/>
      <c r="I2277" s="120"/>
      <c r="J2277" s="120"/>
      <c r="K2277" s="120"/>
      <c r="L2277" s="120"/>
      <c r="M2277" s="120"/>
      <c r="N2277" s="120"/>
      <c r="O2277" s="120"/>
      <c r="P2277" s="120"/>
      <c r="Q2277" s="120"/>
      <c r="R2277" s="120"/>
      <c r="S2277" s="120"/>
      <c r="T2277" s="120"/>
      <c r="U2277" s="120"/>
      <c r="V2277" s="120"/>
      <c r="W2277" s="120"/>
      <c r="X2277" s="120"/>
      <c r="Y2277" s="127"/>
      <c r="Z2277" s="127"/>
      <c r="AA2277" s="127"/>
      <c r="AB2277" s="127"/>
      <c r="AC2277" s="127"/>
      <c r="AD2277" s="127"/>
      <c r="AE2277" s="127"/>
      <c r="AF2277" s="127"/>
      <c r="AG2277" s="127"/>
      <c r="AH2277" s="127"/>
      <c r="AI2277" s="127"/>
      <c r="AJ2277" s="127"/>
      <c r="AK2277" s="127"/>
      <c r="AL2277" s="127"/>
      <c r="AM2277" s="127"/>
      <c r="AN2277" s="127"/>
      <c r="AO2277" s="127"/>
      <c r="AP2277" s="127"/>
      <c r="AR2277" s="113"/>
      <c r="AS2277" s="113"/>
      <c r="AT2277" s="113"/>
    </row>
    <row r="2278" spans="1:46" s="114" customFormat="1" x14ac:dyDescent="0.2">
      <c r="A2278" s="113"/>
      <c r="B2278" s="120"/>
      <c r="C2278" s="120"/>
      <c r="D2278" s="120"/>
      <c r="E2278" s="120"/>
      <c r="F2278" s="120"/>
      <c r="G2278" s="120"/>
      <c r="H2278" s="120"/>
      <c r="I2278" s="120"/>
      <c r="J2278" s="120"/>
      <c r="K2278" s="120"/>
      <c r="L2278" s="120"/>
      <c r="M2278" s="120"/>
      <c r="N2278" s="120"/>
      <c r="O2278" s="120"/>
      <c r="P2278" s="120"/>
      <c r="Q2278" s="120"/>
      <c r="R2278" s="120"/>
      <c r="S2278" s="120"/>
      <c r="T2278" s="120"/>
      <c r="U2278" s="120"/>
      <c r="V2278" s="120"/>
      <c r="W2278" s="120"/>
      <c r="X2278" s="120"/>
      <c r="Y2278" s="127"/>
      <c r="Z2278" s="127"/>
      <c r="AA2278" s="127"/>
      <c r="AB2278" s="127"/>
      <c r="AC2278" s="127"/>
      <c r="AD2278" s="127"/>
      <c r="AE2278" s="127"/>
      <c r="AF2278" s="127"/>
      <c r="AG2278" s="127"/>
      <c r="AH2278" s="127"/>
      <c r="AI2278" s="127"/>
      <c r="AJ2278" s="127"/>
      <c r="AK2278" s="127"/>
      <c r="AL2278" s="127"/>
      <c r="AM2278" s="127"/>
      <c r="AN2278" s="127"/>
      <c r="AO2278" s="127"/>
      <c r="AP2278" s="127"/>
      <c r="AR2278" s="113"/>
      <c r="AS2278" s="113"/>
      <c r="AT2278" s="113"/>
    </row>
    <row r="2279" spans="1:46" s="114" customFormat="1" x14ac:dyDescent="0.2">
      <c r="A2279" s="113"/>
      <c r="B2279" s="120"/>
      <c r="C2279" s="120"/>
      <c r="D2279" s="120"/>
      <c r="E2279" s="120"/>
      <c r="F2279" s="120"/>
      <c r="G2279" s="120"/>
      <c r="H2279" s="120"/>
      <c r="I2279" s="120"/>
      <c r="J2279" s="120"/>
      <c r="K2279" s="120"/>
      <c r="L2279" s="120"/>
      <c r="M2279" s="120"/>
      <c r="N2279" s="120"/>
      <c r="O2279" s="120"/>
      <c r="P2279" s="120"/>
      <c r="Q2279" s="120"/>
      <c r="R2279" s="120"/>
      <c r="S2279" s="120"/>
      <c r="T2279" s="120"/>
      <c r="U2279" s="120"/>
      <c r="V2279" s="120"/>
      <c r="W2279" s="120"/>
      <c r="X2279" s="120"/>
      <c r="Y2279" s="127"/>
      <c r="Z2279" s="127"/>
      <c r="AA2279" s="127"/>
      <c r="AB2279" s="127"/>
      <c r="AC2279" s="127"/>
      <c r="AD2279" s="127"/>
      <c r="AE2279" s="127"/>
      <c r="AF2279" s="127"/>
      <c r="AG2279" s="127"/>
      <c r="AH2279" s="127"/>
      <c r="AI2279" s="127"/>
      <c r="AJ2279" s="127"/>
      <c r="AK2279" s="127"/>
      <c r="AL2279" s="127"/>
      <c r="AM2279" s="127"/>
      <c r="AN2279" s="127"/>
      <c r="AO2279" s="127"/>
      <c r="AP2279" s="127"/>
      <c r="AR2279" s="113"/>
      <c r="AS2279" s="113"/>
      <c r="AT2279" s="113"/>
    </row>
    <row r="2280" spans="1:46" s="114" customFormat="1" x14ac:dyDescent="0.2">
      <c r="A2280" s="113"/>
      <c r="B2280" s="120"/>
      <c r="C2280" s="120"/>
      <c r="D2280" s="120"/>
      <c r="E2280" s="120"/>
      <c r="F2280" s="120"/>
      <c r="G2280" s="120"/>
      <c r="H2280" s="120"/>
      <c r="I2280" s="120"/>
      <c r="J2280" s="120"/>
      <c r="K2280" s="120"/>
      <c r="L2280" s="120"/>
      <c r="M2280" s="120"/>
      <c r="N2280" s="120"/>
      <c r="O2280" s="120"/>
      <c r="P2280" s="120"/>
      <c r="Q2280" s="120"/>
      <c r="R2280" s="120"/>
      <c r="S2280" s="120"/>
      <c r="T2280" s="120"/>
      <c r="U2280" s="120"/>
      <c r="V2280" s="120"/>
      <c r="W2280" s="120"/>
      <c r="X2280" s="120"/>
      <c r="Y2280" s="127"/>
      <c r="Z2280" s="127"/>
      <c r="AA2280" s="127"/>
      <c r="AB2280" s="127"/>
      <c r="AC2280" s="127"/>
      <c r="AD2280" s="127"/>
      <c r="AE2280" s="127"/>
      <c r="AF2280" s="127"/>
      <c r="AG2280" s="127"/>
      <c r="AH2280" s="127"/>
      <c r="AI2280" s="127"/>
      <c r="AJ2280" s="127"/>
      <c r="AK2280" s="127"/>
      <c r="AL2280" s="127"/>
      <c r="AM2280" s="127"/>
      <c r="AN2280" s="127"/>
      <c r="AO2280" s="127"/>
      <c r="AP2280" s="127"/>
      <c r="AR2280" s="113"/>
      <c r="AS2280" s="113"/>
      <c r="AT2280" s="113"/>
    </row>
    <row r="2281" spans="1:46" s="114" customFormat="1" x14ac:dyDescent="0.2">
      <c r="A2281" s="113"/>
      <c r="B2281" s="120"/>
      <c r="C2281" s="120"/>
      <c r="D2281" s="120"/>
      <c r="E2281" s="120"/>
      <c r="F2281" s="120"/>
      <c r="G2281" s="120"/>
      <c r="H2281" s="120"/>
      <c r="I2281" s="120"/>
      <c r="J2281" s="120"/>
      <c r="K2281" s="120"/>
      <c r="L2281" s="120"/>
      <c r="M2281" s="120"/>
      <c r="N2281" s="120"/>
      <c r="O2281" s="120"/>
      <c r="P2281" s="120"/>
      <c r="Q2281" s="120"/>
      <c r="R2281" s="120"/>
      <c r="S2281" s="120"/>
      <c r="T2281" s="120"/>
      <c r="U2281" s="120"/>
      <c r="V2281" s="120"/>
      <c r="W2281" s="120"/>
      <c r="X2281" s="120"/>
      <c r="Y2281" s="127"/>
      <c r="Z2281" s="127"/>
      <c r="AA2281" s="127"/>
      <c r="AB2281" s="127"/>
      <c r="AC2281" s="127"/>
      <c r="AD2281" s="127"/>
      <c r="AE2281" s="127"/>
      <c r="AF2281" s="127"/>
      <c r="AG2281" s="127"/>
      <c r="AH2281" s="127"/>
      <c r="AI2281" s="127"/>
      <c r="AJ2281" s="127"/>
      <c r="AK2281" s="127"/>
      <c r="AL2281" s="127"/>
      <c r="AM2281" s="127"/>
      <c r="AN2281" s="127"/>
      <c r="AO2281" s="127"/>
      <c r="AP2281" s="127"/>
      <c r="AR2281" s="113"/>
      <c r="AS2281" s="113"/>
      <c r="AT2281" s="113"/>
    </row>
    <row r="2282" spans="1:46" s="114" customFormat="1" x14ac:dyDescent="0.2">
      <c r="A2282" s="113"/>
      <c r="B2282" s="120"/>
      <c r="C2282" s="120"/>
      <c r="D2282" s="120"/>
      <c r="E2282" s="120"/>
      <c r="F2282" s="120"/>
      <c r="G2282" s="120"/>
      <c r="H2282" s="120"/>
      <c r="I2282" s="120"/>
      <c r="J2282" s="120"/>
      <c r="K2282" s="120"/>
      <c r="L2282" s="120"/>
      <c r="M2282" s="120"/>
      <c r="N2282" s="120"/>
      <c r="O2282" s="120"/>
      <c r="P2282" s="120"/>
      <c r="Q2282" s="120"/>
      <c r="R2282" s="120"/>
      <c r="S2282" s="120"/>
      <c r="T2282" s="120"/>
      <c r="U2282" s="120"/>
      <c r="V2282" s="120"/>
      <c r="W2282" s="120"/>
      <c r="X2282" s="120"/>
      <c r="Y2282" s="127"/>
      <c r="Z2282" s="127"/>
      <c r="AA2282" s="127"/>
      <c r="AB2282" s="127"/>
      <c r="AC2282" s="127"/>
      <c r="AD2282" s="127"/>
      <c r="AE2282" s="127"/>
      <c r="AF2282" s="127"/>
      <c r="AG2282" s="127"/>
      <c r="AH2282" s="127"/>
      <c r="AI2282" s="127"/>
      <c r="AJ2282" s="127"/>
      <c r="AK2282" s="127"/>
      <c r="AL2282" s="127"/>
      <c r="AM2282" s="127"/>
      <c r="AN2282" s="127"/>
      <c r="AO2282" s="127"/>
      <c r="AP2282" s="127"/>
      <c r="AR2282" s="113"/>
      <c r="AS2282" s="113"/>
      <c r="AT2282" s="113"/>
    </row>
    <row r="2283" spans="1:46" s="114" customFormat="1" x14ac:dyDescent="0.2">
      <c r="A2283" s="113"/>
      <c r="B2283" s="120"/>
      <c r="C2283" s="120"/>
      <c r="D2283" s="120"/>
      <c r="E2283" s="120"/>
      <c r="F2283" s="120"/>
      <c r="G2283" s="120"/>
      <c r="H2283" s="120"/>
      <c r="I2283" s="120"/>
      <c r="J2283" s="120"/>
      <c r="K2283" s="120"/>
      <c r="L2283" s="120"/>
      <c r="M2283" s="120"/>
      <c r="N2283" s="120"/>
      <c r="O2283" s="120"/>
      <c r="P2283" s="120"/>
      <c r="Q2283" s="120"/>
      <c r="R2283" s="120"/>
      <c r="S2283" s="120"/>
      <c r="T2283" s="120"/>
      <c r="U2283" s="120"/>
      <c r="V2283" s="120"/>
      <c r="W2283" s="120"/>
      <c r="X2283" s="120"/>
      <c r="Y2283" s="127"/>
      <c r="Z2283" s="127"/>
      <c r="AA2283" s="127"/>
      <c r="AB2283" s="127"/>
      <c r="AC2283" s="127"/>
      <c r="AD2283" s="127"/>
      <c r="AE2283" s="127"/>
      <c r="AF2283" s="127"/>
      <c r="AG2283" s="127"/>
      <c r="AH2283" s="127"/>
      <c r="AI2283" s="127"/>
      <c r="AJ2283" s="127"/>
      <c r="AK2283" s="127"/>
      <c r="AL2283" s="127"/>
      <c r="AM2283" s="127"/>
      <c r="AN2283" s="127"/>
      <c r="AO2283" s="127"/>
      <c r="AP2283" s="127"/>
      <c r="AR2283" s="113"/>
      <c r="AS2283" s="113"/>
      <c r="AT2283" s="113"/>
    </row>
    <row r="2284" spans="1:46" s="114" customFormat="1" x14ac:dyDescent="0.2">
      <c r="A2284" s="113"/>
      <c r="B2284" s="120"/>
      <c r="C2284" s="120"/>
      <c r="D2284" s="120"/>
      <c r="E2284" s="120"/>
      <c r="F2284" s="120"/>
      <c r="G2284" s="120"/>
      <c r="H2284" s="120"/>
      <c r="I2284" s="120"/>
      <c r="J2284" s="120"/>
      <c r="K2284" s="120"/>
      <c r="L2284" s="120"/>
      <c r="M2284" s="120"/>
      <c r="N2284" s="120"/>
      <c r="O2284" s="120"/>
      <c r="P2284" s="120"/>
      <c r="Q2284" s="120"/>
      <c r="R2284" s="120"/>
      <c r="S2284" s="120"/>
      <c r="T2284" s="120"/>
      <c r="U2284" s="120"/>
      <c r="V2284" s="120"/>
      <c r="W2284" s="120"/>
      <c r="X2284" s="120"/>
      <c r="Y2284" s="127"/>
      <c r="Z2284" s="127"/>
      <c r="AA2284" s="127"/>
      <c r="AB2284" s="127"/>
      <c r="AC2284" s="127"/>
      <c r="AD2284" s="127"/>
      <c r="AE2284" s="127"/>
      <c r="AF2284" s="127"/>
      <c r="AG2284" s="127"/>
      <c r="AH2284" s="127"/>
      <c r="AI2284" s="127"/>
      <c r="AJ2284" s="127"/>
      <c r="AK2284" s="127"/>
      <c r="AL2284" s="127"/>
      <c r="AM2284" s="127"/>
      <c r="AN2284" s="127"/>
      <c r="AO2284" s="127"/>
      <c r="AP2284" s="127"/>
      <c r="AR2284" s="113"/>
      <c r="AS2284" s="113"/>
      <c r="AT2284" s="113"/>
    </row>
    <row r="2285" spans="1:46" s="114" customFormat="1" x14ac:dyDescent="0.2">
      <c r="A2285" s="113"/>
      <c r="B2285" s="120"/>
      <c r="C2285" s="120"/>
      <c r="D2285" s="120"/>
      <c r="E2285" s="120"/>
      <c r="F2285" s="120"/>
      <c r="G2285" s="120"/>
      <c r="H2285" s="120"/>
      <c r="I2285" s="120"/>
      <c r="J2285" s="120"/>
      <c r="K2285" s="120"/>
      <c r="L2285" s="120"/>
      <c r="M2285" s="120"/>
      <c r="N2285" s="120"/>
      <c r="O2285" s="120"/>
      <c r="P2285" s="120"/>
      <c r="Q2285" s="120"/>
      <c r="R2285" s="120"/>
      <c r="S2285" s="120"/>
      <c r="T2285" s="120"/>
      <c r="U2285" s="120"/>
      <c r="V2285" s="120"/>
      <c r="W2285" s="120"/>
      <c r="X2285" s="120"/>
      <c r="Y2285" s="127"/>
      <c r="Z2285" s="127"/>
      <c r="AA2285" s="127"/>
      <c r="AB2285" s="127"/>
      <c r="AC2285" s="127"/>
      <c r="AD2285" s="127"/>
      <c r="AE2285" s="127"/>
      <c r="AF2285" s="127"/>
      <c r="AG2285" s="127"/>
      <c r="AH2285" s="127"/>
      <c r="AI2285" s="127"/>
      <c r="AJ2285" s="127"/>
      <c r="AK2285" s="127"/>
      <c r="AL2285" s="127"/>
      <c r="AM2285" s="127"/>
      <c r="AN2285" s="127"/>
      <c r="AO2285" s="127"/>
      <c r="AP2285" s="127"/>
      <c r="AR2285" s="113"/>
      <c r="AS2285" s="113"/>
      <c r="AT2285" s="113"/>
    </row>
    <row r="2286" spans="1:46" s="114" customFormat="1" x14ac:dyDescent="0.2">
      <c r="A2286" s="113"/>
      <c r="B2286" s="120"/>
      <c r="C2286" s="120"/>
      <c r="D2286" s="120"/>
      <c r="E2286" s="120"/>
      <c r="F2286" s="120"/>
      <c r="G2286" s="120"/>
      <c r="H2286" s="120"/>
      <c r="I2286" s="120"/>
      <c r="J2286" s="120"/>
      <c r="K2286" s="120"/>
      <c r="L2286" s="120"/>
      <c r="M2286" s="120"/>
      <c r="N2286" s="120"/>
      <c r="O2286" s="120"/>
      <c r="P2286" s="120"/>
      <c r="Q2286" s="120"/>
      <c r="R2286" s="120"/>
      <c r="S2286" s="120"/>
      <c r="T2286" s="120"/>
      <c r="U2286" s="120"/>
      <c r="V2286" s="120"/>
      <c r="W2286" s="120"/>
      <c r="X2286" s="120"/>
      <c r="Y2286" s="127"/>
      <c r="Z2286" s="127"/>
      <c r="AA2286" s="127"/>
      <c r="AB2286" s="127"/>
      <c r="AC2286" s="127"/>
      <c r="AD2286" s="127"/>
      <c r="AE2286" s="127"/>
      <c r="AF2286" s="127"/>
      <c r="AG2286" s="127"/>
      <c r="AH2286" s="127"/>
      <c r="AI2286" s="127"/>
      <c r="AJ2286" s="127"/>
      <c r="AK2286" s="127"/>
      <c r="AL2286" s="127"/>
      <c r="AM2286" s="127"/>
      <c r="AN2286" s="127"/>
      <c r="AO2286" s="127"/>
      <c r="AP2286" s="127"/>
      <c r="AR2286" s="113"/>
      <c r="AS2286" s="113"/>
      <c r="AT2286" s="113"/>
    </row>
    <row r="2287" spans="1:46" s="114" customFormat="1" x14ac:dyDescent="0.2">
      <c r="A2287" s="113"/>
      <c r="B2287" s="120"/>
      <c r="C2287" s="120"/>
      <c r="D2287" s="120"/>
      <c r="E2287" s="120"/>
      <c r="F2287" s="120"/>
      <c r="G2287" s="120"/>
      <c r="H2287" s="120"/>
      <c r="I2287" s="120"/>
      <c r="J2287" s="120"/>
      <c r="K2287" s="120"/>
      <c r="L2287" s="120"/>
      <c r="M2287" s="120"/>
      <c r="N2287" s="120"/>
      <c r="O2287" s="120"/>
      <c r="P2287" s="120"/>
      <c r="Q2287" s="120"/>
      <c r="R2287" s="120"/>
      <c r="S2287" s="120"/>
      <c r="T2287" s="120"/>
      <c r="U2287" s="120"/>
      <c r="V2287" s="120"/>
      <c r="W2287" s="120"/>
      <c r="X2287" s="120"/>
      <c r="Y2287" s="127"/>
      <c r="Z2287" s="127"/>
      <c r="AA2287" s="127"/>
      <c r="AB2287" s="127"/>
      <c r="AC2287" s="127"/>
      <c r="AD2287" s="127"/>
      <c r="AE2287" s="127"/>
      <c r="AF2287" s="127"/>
      <c r="AG2287" s="127"/>
      <c r="AH2287" s="127"/>
      <c r="AI2287" s="127"/>
      <c r="AJ2287" s="127"/>
      <c r="AK2287" s="127"/>
      <c r="AL2287" s="127"/>
      <c r="AM2287" s="127"/>
      <c r="AN2287" s="127"/>
      <c r="AO2287" s="127"/>
      <c r="AP2287" s="127"/>
      <c r="AR2287" s="113"/>
      <c r="AS2287" s="113"/>
      <c r="AT2287" s="113"/>
    </row>
    <row r="2288" spans="1:46" s="114" customFormat="1" x14ac:dyDescent="0.2">
      <c r="A2288" s="113"/>
      <c r="B2288" s="120"/>
      <c r="C2288" s="120"/>
      <c r="D2288" s="120"/>
      <c r="E2288" s="120"/>
      <c r="F2288" s="120"/>
      <c r="G2288" s="120"/>
      <c r="H2288" s="120"/>
      <c r="I2288" s="120"/>
      <c r="J2288" s="120"/>
      <c r="K2288" s="120"/>
      <c r="L2288" s="120"/>
      <c r="M2288" s="120"/>
      <c r="N2288" s="120"/>
      <c r="O2288" s="120"/>
      <c r="P2288" s="120"/>
      <c r="Q2288" s="120"/>
      <c r="R2288" s="120"/>
      <c r="S2288" s="120"/>
      <c r="T2288" s="120"/>
      <c r="U2288" s="120"/>
      <c r="V2288" s="120"/>
      <c r="W2288" s="120"/>
      <c r="X2288" s="120"/>
      <c r="Y2288" s="127"/>
      <c r="Z2288" s="127"/>
      <c r="AA2288" s="127"/>
      <c r="AB2288" s="127"/>
      <c r="AC2288" s="127"/>
      <c r="AD2288" s="127"/>
      <c r="AE2288" s="127"/>
      <c r="AF2288" s="127"/>
      <c r="AG2288" s="127"/>
      <c r="AH2288" s="127"/>
      <c r="AI2288" s="127"/>
      <c r="AJ2288" s="127"/>
      <c r="AK2288" s="127"/>
      <c r="AL2288" s="127"/>
      <c r="AM2288" s="127"/>
      <c r="AN2288" s="127"/>
      <c r="AO2288" s="127"/>
      <c r="AP2288" s="127"/>
      <c r="AR2288" s="113"/>
      <c r="AS2288" s="113"/>
      <c r="AT2288" s="113"/>
    </row>
    <row r="2289" spans="1:46" s="114" customFormat="1" x14ac:dyDescent="0.2">
      <c r="A2289" s="113"/>
      <c r="B2289" s="120"/>
      <c r="C2289" s="120"/>
      <c r="D2289" s="120"/>
      <c r="E2289" s="120"/>
      <c r="F2289" s="120"/>
      <c r="G2289" s="120"/>
      <c r="H2289" s="120"/>
      <c r="I2289" s="120"/>
      <c r="J2289" s="120"/>
      <c r="K2289" s="120"/>
      <c r="L2289" s="120"/>
      <c r="M2289" s="120"/>
      <c r="N2289" s="120"/>
      <c r="O2289" s="120"/>
      <c r="P2289" s="120"/>
      <c r="Q2289" s="120"/>
      <c r="R2289" s="120"/>
      <c r="S2289" s="120"/>
      <c r="T2289" s="120"/>
      <c r="U2289" s="120"/>
      <c r="V2289" s="120"/>
      <c r="W2289" s="120"/>
      <c r="X2289" s="120"/>
      <c r="Y2289" s="127"/>
      <c r="Z2289" s="127"/>
      <c r="AA2289" s="127"/>
      <c r="AB2289" s="127"/>
      <c r="AC2289" s="127"/>
      <c r="AD2289" s="127"/>
      <c r="AE2289" s="127"/>
      <c r="AF2289" s="127"/>
      <c r="AG2289" s="127"/>
      <c r="AH2289" s="127"/>
      <c r="AI2289" s="127"/>
      <c r="AJ2289" s="127"/>
      <c r="AK2289" s="127"/>
      <c r="AL2289" s="127"/>
      <c r="AM2289" s="127"/>
      <c r="AN2289" s="127"/>
      <c r="AO2289" s="127"/>
      <c r="AP2289" s="127"/>
      <c r="AR2289" s="113"/>
      <c r="AS2289" s="113"/>
      <c r="AT2289" s="113"/>
    </row>
    <row r="2290" spans="1:46" s="114" customFormat="1" x14ac:dyDescent="0.2">
      <c r="A2290" s="113"/>
      <c r="B2290" s="120"/>
      <c r="C2290" s="120"/>
      <c r="D2290" s="120"/>
      <c r="E2290" s="120"/>
      <c r="F2290" s="120"/>
      <c r="G2290" s="120"/>
      <c r="H2290" s="120"/>
      <c r="I2290" s="120"/>
      <c r="J2290" s="120"/>
      <c r="K2290" s="120"/>
      <c r="L2290" s="120"/>
      <c r="M2290" s="120"/>
      <c r="N2290" s="120"/>
      <c r="O2290" s="120"/>
      <c r="P2290" s="120"/>
      <c r="Q2290" s="120"/>
      <c r="R2290" s="120"/>
      <c r="S2290" s="120"/>
      <c r="T2290" s="120"/>
      <c r="U2290" s="120"/>
      <c r="V2290" s="120"/>
      <c r="W2290" s="120"/>
      <c r="X2290" s="120"/>
      <c r="Y2290" s="127"/>
      <c r="Z2290" s="127"/>
      <c r="AA2290" s="127"/>
      <c r="AB2290" s="127"/>
      <c r="AC2290" s="127"/>
      <c r="AD2290" s="127"/>
      <c r="AE2290" s="127"/>
      <c r="AF2290" s="127"/>
      <c r="AG2290" s="127"/>
      <c r="AH2290" s="127"/>
      <c r="AI2290" s="127"/>
      <c r="AJ2290" s="127"/>
      <c r="AK2290" s="127"/>
      <c r="AL2290" s="127"/>
      <c r="AM2290" s="127"/>
      <c r="AN2290" s="127"/>
      <c r="AO2290" s="127"/>
      <c r="AP2290" s="127"/>
      <c r="AR2290" s="113"/>
      <c r="AS2290" s="113"/>
      <c r="AT2290" s="113"/>
    </row>
    <row r="2291" spans="1:46" s="114" customFormat="1" x14ac:dyDescent="0.2">
      <c r="A2291" s="113"/>
      <c r="B2291" s="120"/>
      <c r="C2291" s="120"/>
      <c r="D2291" s="120"/>
      <c r="E2291" s="120"/>
      <c r="F2291" s="120"/>
      <c r="G2291" s="120"/>
      <c r="H2291" s="120"/>
      <c r="I2291" s="120"/>
      <c r="J2291" s="120"/>
      <c r="K2291" s="120"/>
      <c r="L2291" s="120"/>
      <c r="M2291" s="120"/>
      <c r="N2291" s="120"/>
      <c r="O2291" s="120"/>
      <c r="P2291" s="120"/>
      <c r="Q2291" s="120"/>
      <c r="R2291" s="120"/>
      <c r="S2291" s="120"/>
      <c r="T2291" s="120"/>
      <c r="U2291" s="120"/>
      <c r="V2291" s="120"/>
      <c r="W2291" s="120"/>
      <c r="X2291" s="120"/>
      <c r="Y2291" s="127"/>
      <c r="Z2291" s="127"/>
      <c r="AA2291" s="127"/>
      <c r="AB2291" s="127"/>
      <c r="AC2291" s="127"/>
      <c r="AD2291" s="127"/>
      <c r="AE2291" s="127"/>
      <c r="AF2291" s="127"/>
      <c r="AG2291" s="127"/>
      <c r="AH2291" s="127"/>
      <c r="AI2291" s="127"/>
      <c r="AJ2291" s="127"/>
      <c r="AK2291" s="127"/>
      <c r="AL2291" s="127"/>
      <c r="AM2291" s="127"/>
      <c r="AN2291" s="127"/>
      <c r="AO2291" s="127"/>
      <c r="AP2291" s="127"/>
      <c r="AR2291" s="113"/>
      <c r="AS2291" s="113"/>
      <c r="AT2291" s="113"/>
    </row>
    <row r="2292" spans="1:46" s="114" customFormat="1" x14ac:dyDescent="0.2">
      <c r="A2292" s="113"/>
      <c r="B2292" s="120"/>
      <c r="C2292" s="120"/>
      <c r="D2292" s="120"/>
      <c r="E2292" s="120"/>
      <c r="F2292" s="120"/>
      <c r="G2292" s="120"/>
      <c r="H2292" s="120"/>
      <c r="I2292" s="120"/>
      <c r="J2292" s="120"/>
      <c r="K2292" s="120"/>
      <c r="L2292" s="120"/>
      <c r="M2292" s="120"/>
      <c r="N2292" s="120"/>
      <c r="O2292" s="120"/>
      <c r="P2292" s="120"/>
      <c r="Q2292" s="120"/>
      <c r="R2292" s="120"/>
      <c r="S2292" s="120"/>
      <c r="T2292" s="120"/>
      <c r="U2292" s="120"/>
      <c r="V2292" s="120"/>
      <c r="W2292" s="120"/>
      <c r="X2292" s="120"/>
      <c r="Y2292" s="127"/>
      <c r="Z2292" s="127"/>
      <c r="AA2292" s="127"/>
      <c r="AB2292" s="127"/>
      <c r="AC2292" s="127"/>
      <c r="AD2292" s="127"/>
      <c r="AE2292" s="127"/>
      <c r="AF2292" s="127"/>
      <c r="AG2292" s="127"/>
      <c r="AH2292" s="127"/>
      <c r="AI2292" s="127"/>
      <c r="AJ2292" s="127"/>
      <c r="AK2292" s="127"/>
      <c r="AL2292" s="127"/>
      <c r="AM2292" s="127"/>
      <c r="AN2292" s="127"/>
      <c r="AO2292" s="127"/>
      <c r="AP2292" s="127"/>
      <c r="AR2292" s="113"/>
      <c r="AS2292" s="113"/>
      <c r="AT2292" s="113"/>
    </row>
    <row r="2293" spans="1:46" s="114" customFormat="1" x14ac:dyDescent="0.2">
      <c r="A2293" s="113"/>
      <c r="B2293" s="120"/>
      <c r="C2293" s="120"/>
      <c r="D2293" s="120"/>
      <c r="E2293" s="120"/>
      <c r="F2293" s="120"/>
      <c r="G2293" s="120"/>
      <c r="H2293" s="120"/>
      <c r="I2293" s="120"/>
      <c r="J2293" s="120"/>
      <c r="K2293" s="120"/>
      <c r="L2293" s="120"/>
      <c r="M2293" s="120"/>
      <c r="N2293" s="120"/>
      <c r="O2293" s="120"/>
      <c r="P2293" s="120"/>
      <c r="Q2293" s="120"/>
      <c r="R2293" s="120"/>
      <c r="S2293" s="120"/>
      <c r="T2293" s="120"/>
      <c r="U2293" s="120"/>
      <c r="V2293" s="120"/>
      <c r="W2293" s="120"/>
      <c r="X2293" s="120"/>
      <c r="Y2293" s="127"/>
      <c r="Z2293" s="127"/>
      <c r="AA2293" s="127"/>
      <c r="AB2293" s="127"/>
      <c r="AC2293" s="127"/>
      <c r="AD2293" s="127"/>
      <c r="AE2293" s="127"/>
      <c r="AF2293" s="127"/>
      <c r="AG2293" s="127"/>
      <c r="AH2293" s="127"/>
      <c r="AI2293" s="127"/>
      <c r="AJ2293" s="127"/>
      <c r="AK2293" s="127"/>
      <c r="AL2293" s="127"/>
      <c r="AM2293" s="127"/>
      <c r="AN2293" s="127"/>
      <c r="AO2293" s="127"/>
      <c r="AP2293" s="127"/>
      <c r="AR2293" s="113"/>
      <c r="AS2293" s="113"/>
      <c r="AT2293" s="113"/>
    </row>
    <row r="2294" spans="1:46" s="114" customFormat="1" x14ac:dyDescent="0.2">
      <c r="A2294" s="113"/>
      <c r="B2294" s="120"/>
      <c r="C2294" s="120"/>
      <c r="D2294" s="120"/>
      <c r="E2294" s="120"/>
      <c r="F2294" s="120"/>
      <c r="G2294" s="120"/>
      <c r="H2294" s="120"/>
      <c r="I2294" s="120"/>
      <c r="J2294" s="120"/>
      <c r="K2294" s="120"/>
      <c r="L2294" s="120"/>
      <c r="M2294" s="120"/>
      <c r="N2294" s="120"/>
      <c r="O2294" s="120"/>
      <c r="P2294" s="120"/>
      <c r="Q2294" s="120"/>
      <c r="R2294" s="120"/>
      <c r="S2294" s="120"/>
      <c r="T2294" s="120"/>
      <c r="U2294" s="120"/>
      <c r="V2294" s="120"/>
      <c r="W2294" s="120"/>
      <c r="X2294" s="120"/>
      <c r="Y2294" s="127"/>
      <c r="Z2294" s="127"/>
      <c r="AA2294" s="127"/>
      <c r="AB2294" s="127"/>
      <c r="AC2294" s="127"/>
      <c r="AD2294" s="127"/>
      <c r="AE2294" s="127"/>
      <c r="AF2294" s="127"/>
      <c r="AG2294" s="127"/>
      <c r="AH2294" s="127"/>
      <c r="AI2294" s="127"/>
      <c r="AJ2294" s="127"/>
      <c r="AK2294" s="127"/>
      <c r="AL2294" s="127"/>
      <c r="AM2294" s="127"/>
      <c r="AN2294" s="127"/>
      <c r="AO2294" s="127"/>
      <c r="AP2294" s="127"/>
      <c r="AR2294" s="113"/>
      <c r="AS2294" s="113"/>
      <c r="AT2294" s="113"/>
    </row>
    <row r="2295" spans="1:46" s="114" customFormat="1" x14ac:dyDescent="0.2">
      <c r="A2295" s="113"/>
      <c r="B2295" s="120"/>
      <c r="C2295" s="120"/>
      <c r="D2295" s="120"/>
      <c r="E2295" s="120"/>
      <c r="F2295" s="120"/>
      <c r="G2295" s="120"/>
      <c r="H2295" s="120"/>
      <c r="I2295" s="120"/>
      <c r="J2295" s="120"/>
      <c r="K2295" s="120"/>
      <c r="L2295" s="120"/>
      <c r="M2295" s="120"/>
      <c r="N2295" s="120"/>
      <c r="O2295" s="120"/>
      <c r="P2295" s="120"/>
      <c r="Q2295" s="120"/>
      <c r="R2295" s="120"/>
      <c r="S2295" s="120"/>
      <c r="T2295" s="120"/>
      <c r="U2295" s="120"/>
      <c r="V2295" s="120"/>
      <c r="W2295" s="120"/>
      <c r="X2295" s="120"/>
      <c r="Y2295" s="127"/>
      <c r="Z2295" s="127"/>
      <c r="AA2295" s="127"/>
      <c r="AB2295" s="127"/>
      <c r="AC2295" s="127"/>
      <c r="AD2295" s="127"/>
      <c r="AE2295" s="127"/>
      <c r="AF2295" s="127"/>
      <c r="AG2295" s="127"/>
      <c r="AH2295" s="127"/>
      <c r="AI2295" s="127"/>
      <c r="AJ2295" s="127"/>
      <c r="AK2295" s="127"/>
      <c r="AL2295" s="127"/>
      <c r="AM2295" s="127"/>
      <c r="AN2295" s="127"/>
      <c r="AO2295" s="127"/>
      <c r="AP2295" s="127"/>
      <c r="AR2295" s="113"/>
      <c r="AS2295" s="113"/>
      <c r="AT2295" s="113"/>
    </row>
    <row r="2296" spans="1:46" s="114" customFormat="1" x14ac:dyDescent="0.2">
      <c r="A2296" s="113"/>
      <c r="B2296" s="120"/>
      <c r="C2296" s="120"/>
      <c r="D2296" s="120"/>
      <c r="E2296" s="120"/>
      <c r="F2296" s="120"/>
      <c r="G2296" s="120"/>
      <c r="H2296" s="120"/>
      <c r="I2296" s="120"/>
      <c r="J2296" s="120"/>
      <c r="K2296" s="120"/>
      <c r="L2296" s="120"/>
      <c r="M2296" s="120"/>
      <c r="N2296" s="120"/>
      <c r="O2296" s="120"/>
      <c r="P2296" s="120"/>
      <c r="Q2296" s="120"/>
      <c r="R2296" s="120"/>
      <c r="S2296" s="120"/>
      <c r="T2296" s="120"/>
      <c r="U2296" s="120"/>
      <c r="V2296" s="120"/>
      <c r="W2296" s="120"/>
      <c r="X2296" s="120"/>
      <c r="Y2296" s="127"/>
      <c r="Z2296" s="127"/>
      <c r="AA2296" s="127"/>
      <c r="AB2296" s="127"/>
      <c r="AC2296" s="127"/>
      <c r="AD2296" s="127"/>
      <c r="AE2296" s="127"/>
      <c r="AF2296" s="127"/>
      <c r="AG2296" s="127"/>
      <c r="AH2296" s="127"/>
      <c r="AI2296" s="127"/>
      <c r="AJ2296" s="127"/>
      <c r="AK2296" s="127"/>
      <c r="AL2296" s="127"/>
      <c r="AM2296" s="127"/>
      <c r="AN2296" s="127"/>
      <c r="AO2296" s="127"/>
      <c r="AP2296" s="127"/>
      <c r="AR2296" s="113"/>
      <c r="AS2296" s="113"/>
      <c r="AT2296" s="113"/>
    </row>
    <row r="2297" spans="1:46" s="114" customFormat="1" x14ac:dyDescent="0.2">
      <c r="A2297" s="113"/>
      <c r="B2297" s="120"/>
      <c r="C2297" s="120"/>
      <c r="D2297" s="120"/>
      <c r="E2297" s="120"/>
      <c r="F2297" s="120"/>
      <c r="G2297" s="120"/>
      <c r="H2297" s="120"/>
      <c r="I2297" s="120"/>
      <c r="J2297" s="120"/>
      <c r="K2297" s="120"/>
      <c r="L2297" s="120"/>
      <c r="M2297" s="120"/>
      <c r="N2297" s="120"/>
      <c r="O2297" s="120"/>
      <c r="P2297" s="120"/>
      <c r="Q2297" s="120"/>
      <c r="R2297" s="120"/>
      <c r="S2297" s="120"/>
      <c r="T2297" s="120"/>
      <c r="U2297" s="120"/>
      <c r="V2297" s="120"/>
      <c r="W2297" s="120"/>
      <c r="X2297" s="120"/>
      <c r="Y2297" s="127"/>
      <c r="Z2297" s="127"/>
      <c r="AA2297" s="127"/>
      <c r="AB2297" s="127"/>
      <c r="AC2297" s="127"/>
      <c r="AD2297" s="127"/>
      <c r="AE2297" s="127"/>
      <c r="AF2297" s="127"/>
      <c r="AG2297" s="127"/>
      <c r="AH2297" s="127"/>
      <c r="AI2297" s="127"/>
      <c r="AJ2297" s="127"/>
      <c r="AK2297" s="127"/>
      <c r="AL2297" s="127"/>
      <c r="AM2297" s="127"/>
      <c r="AN2297" s="127"/>
      <c r="AO2297" s="127"/>
      <c r="AP2297" s="127"/>
      <c r="AR2297" s="113"/>
      <c r="AS2297" s="113"/>
      <c r="AT2297" s="113"/>
    </row>
    <row r="2298" spans="1:46" s="114" customFormat="1" x14ac:dyDescent="0.2">
      <c r="A2298" s="113"/>
      <c r="B2298" s="120"/>
      <c r="C2298" s="120"/>
      <c r="D2298" s="120"/>
      <c r="E2298" s="120"/>
      <c r="F2298" s="120"/>
      <c r="G2298" s="120"/>
      <c r="H2298" s="120"/>
      <c r="I2298" s="120"/>
      <c r="J2298" s="120"/>
      <c r="K2298" s="120"/>
      <c r="L2298" s="120"/>
      <c r="M2298" s="120"/>
      <c r="N2298" s="120"/>
      <c r="O2298" s="120"/>
      <c r="P2298" s="120"/>
      <c r="Q2298" s="120"/>
      <c r="R2298" s="120"/>
      <c r="S2298" s="120"/>
      <c r="T2298" s="120"/>
      <c r="U2298" s="120"/>
      <c r="V2298" s="120"/>
      <c r="W2298" s="120"/>
      <c r="X2298" s="120"/>
      <c r="Y2298" s="127"/>
      <c r="Z2298" s="127"/>
      <c r="AA2298" s="127"/>
      <c r="AB2298" s="127"/>
      <c r="AC2298" s="127"/>
      <c r="AD2298" s="127"/>
      <c r="AE2298" s="127"/>
      <c r="AF2298" s="127"/>
      <c r="AG2298" s="127"/>
      <c r="AH2298" s="127"/>
      <c r="AI2298" s="127"/>
      <c r="AJ2298" s="127"/>
      <c r="AK2298" s="127"/>
      <c r="AL2298" s="127"/>
      <c r="AM2298" s="127"/>
      <c r="AN2298" s="127"/>
      <c r="AO2298" s="127"/>
      <c r="AP2298" s="127"/>
      <c r="AR2298" s="113"/>
      <c r="AS2298" s="113"/>
      <c r="AT2298" s="113"/>
    </row>
    <row r="2299" spans="1:46" s="114" customFormat="1" x14ac:dyDescent="0.2">
      <c r="A2299" s="113"/>
      <c r="B2299" s="120"/>
      <c r="C2299" s="120"/>
      <c r="D2299" s="120"/>
      <c r="E2299" s="120"/>
      <c r="F2299" s="120"/>
      <c r="G2299" s="120"/>
      <c r="H2299" s="120"/>
      <c r="I2299" s="120"/>
      <c r="J2299" s="120"/>
      <c r="K2299" s="120"/>
      <c r="L2299" s="120"/>
      <c r="M2299" s="120"/>
      <c r="N2299" s="120"/>
      <c r="O2299" s="120"/>
      <c r="P2299" s="120"/>
      <c r="Q2299" s="120"/>
      <c r="R2299" s="120"/>
      <c r="S2299" s="120"/>
      <c r="T2299" s="120"/>
      <c r="U2299" s="120"/>
      <c r="V2299" s="120"/>
      <c r="W2299" s="120"/>
      <c r="X2299" s="120"/>
      <c r="Y2299" s="127"/>
      <c r="Z2299" s="127"/>
      <c r="AA2299" s="127"/>
      <c r="AB2299" s="127"/>
      <c r="AC2299" s="127"/>
      <c r="AD2299" s="127"/>
      <c r="AE2299" s="127"/>
      <c r="AF2299" s="127"/>
      <c r="AG2299" s="127"/>
      <c r="AH2299" s="127"/>
      <c r="AI2299" s="127"/>
      <c r="AJ2299" s="127"/>
      <c r="AK2299" s="127"/>
      <c r="AL2299" s="127"/>
      <c r="AM2299" s="127"/>
      <c r="AN2299" s="127"/>
      <c r="AO2299" s="127"/>
      <c r="AP2299" s="127"/>
      <c r="AR2299" s="113"/>
      <c r="AS2299" s="113"/>
      <c r="AT2299" s="113"/>
    </row>
    <row r="2300" spans="1:46" s="114" customFormat="1" x14ac:dyDescent="0.2">
      <c r="A2300" s="113"/>
      <c r="B2300" s="120"/>
      <c r="C2300" s="120"/>
      <c r="D2300" s="120"/>
      <c r="E2300" s="120"/>
      <c r="F2300" s="120"/>
      <c r="G2300" s="120"/>
      <c r="H2300" s="120"/>
      <c r="I2300" s="120"/>
      <c r="J2300" s="120"/>
      <c r="K2300" s="120"/>
      <c r="L2300" s="120"/>
      <c r="M2300" s="120"/>
      <c r="N2300" s="120"/>
      <c r="O2300" s="120"/>
      <c r="P2300" s="120"/>
      <c r="Q2300" s="120"/>
      <c r="R2300" s="120"/>
      <c r="S2300" s="120"/>
      <c r="T2300" s="120"/>
      <c r="U2300" s="120"/>
      <c r="V2300" s="120"/>
      <c r="W2300" s="120"/>
      <c r="X2300" s="120"/>
      <c r="Y2300" s="127"/>
      <c r="Z2300" s="127"/>
      <c r="AA2300" s="127"/>
      <c r="AB2300" s="127"/>
      <c r="AC2300" s="127"/>
      <c r="AD2300" s="127"/>
      <c r="AE2300" s="127"/>
      <c r="AF2300" s="127"/>
      <c r="AG2300" s="127"/>
      <c r="AH2300" s="127"/>
      <c r="AI2300" s="127"/>
      <c r="AJ2300" s="127"/>
      <c r="AK2300" s="127"/>
      <c r="AL2300" s="127"/>
      <c r="AM2300" s="127"/>
      <c r="AN2300" s="127"/>
      <c r="AO2300" s="127"/>
      <c r="AP2300" s="127"/>
      <c r="AR2300" s="113"/>
      <c r="AS2300" s="113"/>
      <c r="AT2300" s="113"/>
    </row>
    <row r="2301" spans="1:46" s="114" customFormat="1" x14ac:dyDescent="0.2">
      <c r="A2301" s="113"/>
      <c r="B2301" s="120"/>
      <c r="C2301" s="120"/>
      <c r="D2301" s="120"/>
      <c r="E2301" s="120"/>
      <c r="F2301" s="120"/>
      <c r="G2301" s="120"/>
      <c r="H2301" s="120"/>
      <c r="I2301" s="120"/>
      <c r="J2301" s="120"/>
      <c r="K2301" s="120"/>
      <c r="L2301" s="120"/>
      <c r="M2301" s="120"/>
      <c r="N2301" s="120"/>
      <c r="O2301" s="120"/>
      <c r="P2301" s="120"/>
      <c r="Q2301" s="120"/>
      <c r="R2301" s="120"/>
      <c r="S2301" s="120"/>
      <c r="T2301" s="120"/>
      <c r="U2301" s="120"/>
      <c r="V2301" s="120"/>
      <c r="W2301" s="120"/>
      <c r="X2301" s="120"/>
      <c r="Y2301" s="127"/>
      <c r="Z2301" s="127"/>
      <c r="AA2301" s="127"/>
      <c r="AB2301" s="127"/>
      <c r="AC2301" s="127"/>
      <c r="AD2301" s="127"/>
      <c r="AE2301" s="127"/>
      <c r="AF2301" s="127"/>
      <c r="AG2301" s="127"/>
      <c r="AH2301" s="127"/>
      <c r="AI2301" s="127"/>
      <c r="AJ2301" s="127"/>
      <c r="AK2301" s="127"/>
      <c r="AL2301" s="127"/>
      <c r="AM2301" s="127"/>
      <c r="AN2301" s="127"/>
      <c r="AO2301" s="127"/>
      <c r="AP2301" s="127"/>
      <c r="AR2301" s="113"/>
      <c r="AS2301" s="113"/>
      <c r="AT2301" s="113"/>
    </row>
    <row r="2302" spans="1:46" s="114" customFormat="1" x14ac:dyDescent="0.2">
      <c r="A2302" s="113"/>
      <c r="B2302" s="120"/>
      <c r="C2302" s="120"/>
      <c r="D2302" s="120"/>
      <c r="E2302" s="120"/>
      <c r="F2302" s="120"/>
      <c r="G2302" s="120"/>
      <c r="H2302" s="120"/>
      <c r="I2302" s="120"/>
      <c r="J2302" s="120"/>
      <c r="K2302" s="120"/>
      <c r="L2302" s="120"/>
      <c r="M2302" s="120"/>
      <c r="N2302" s="120"/>
      <c r="O2302" s="120"/>
      <c r="P2302" s="120"/>
      <c r="Q2302" s="120"/>
      <c r="R2302" s="120"/>
      <c r="S2302" s="120"/>
      <c r="T2302" s="120"/>
      <c r="U2302" s="120"/>
      <c r="V2302" s="120"/>
      <c r="W2302" s="120"/>
      <c r="X2302" s="120"/>
      <c r="Y2302" s="127"/>
      <c r="Z2302" s="127"/>
      <c r="AA2302" s="127"/>
      <c r="AB2302" s="127"/>
      <c r="AC2302" s="127"/>
      <c r="AD2302" s="127"/>
      <c r="AE2302" s="127"/>
      <c r="AF2302" s="127"/>
      <c r="AG2302" s="127"/>
      <c r="AH2302" s="127"/>
      <c r="AI2302" s="127"/>
      <c r="AJ2302" s="127"/>
      <c r="AK2302" s="127"/>
      <c r="AL2302" s="127"/>
      <c r="AM2302" s="127"/>
      <c r="AN2302" s="127"/>
      <c r="AO2302" s="127"/>
      <c r="AP2302" s="127"/>
      <c r="AR2302" s="113"/>
      <c r="AS2302" s="113"/>
      <c r="AT2302" s="113"/>
    </row>
    <row r="2303" spans="1:46" s="114" customFormat="1" x14ac:dyDescent="0.2">
      <c r="A2303" s="113"/>
      <c r="B2303" s="120"/>
      <c r="C2303" s="120"/>
      <c r="D2303" s="120"/>
      <c r="E2303" s="120"/>
      <c r="F2303" s="120"/>
      <c r="G2303" s="120"/>
      <c r="H2303" s="120"/>
      <c r="I2303" s="120"/>
      <c r="J2303" s="120"/>
      <c r="K2303" s="120"/>
      <c r="L2303" s="120"/>
      <c r="M2303" s="120"/>
      <c r="N2303" s="120"/>
      <c r="O2303" s="120"/>
      <c r="P2303" s="120"/>
      <c r="Q2303" s="120"/>
      <c r="R2303" s="120"/>
      <c r="S2303" s="120"/>
      <c r="T2303" s="120"/>
      <c r="U2303" s="120"/>
      <c r="V2303" s="120"/>
      <c r="W2303" s="120"/>
      <c r="X2303" s="120"/>
      <c r="Y2303" s="127"/>
      <c r="Z2303" s="127"/>
      <c r="AA2303" s="127"/>
      <c r="AB2303" s="127"/>
      <c r="AC2303" s="127"/>
      <c r="AD2303" s="127"/>
      <c r="AE2303" s="127"/>
      <c r="AF2303" s="127"/>
      <c r="AG2303" s="127"/>
      <c r="AH2303" s="127"/>
      <c r="AI2303" s="127"/>
      <c r="AJ2303" s="127"/>
      <c r="AK2303" s="127"/>
      <c r="AL2303" s="127"/>
      <c r="AM2303" s="127"/>
      <c r="AN2303" s="127"/>
      <c r="AO2303" s="127"/>
      <c r="AP2303" s="127"/>
      <c r="AR2303" s="113"/>
      <c r="AS2303" s="113"/>
      <c r="AT2303" s="113"/>
    </row>
    <row r="2304" spans="1:46" s="114" customFormat="1" x14ac:dyDescent="0.2">
      <c r="A2304" s="113"/>
      <c r="B2304" s="120"/>
      <c r="C2304" s="120"/>
      <c r="D2304" s="120"/>
      <c r="E2304" s="120"/>
      <c r="F2304" s="120"/>
      <c r="G2304" s="120"/>
      <c r="H2304" s="120"/>
      <c r="I2304" s="120"/>
      <c r="J2304" s="120"/>
      <c r="K2304" s="120"/>
      <c r="L2304" s="120"/>
      <c r="M2304" s="120"/>
      <c r="N2304" s="120"/>
      <c r="O2304" s="120"/>
      <c r="P2304" s="120"/>
      <c r="Q2304" s="120"/>
      <c r="R2304" s="120"/>
      <c r="S2304" s="120"/>
      <c r="T2304" s="120"/>
      <c r="U2304" s="120"/>
      <c r="V2304" s="120"/>
      <c r="W2304" s="120"/>
      <c r="X2304" s="120"/>
      <c r="Y2304" s="127"/>
      <c r="Z2304" s="127"/>
      <c r="AA2304" s="127"/>
      <c r="AB2304" s="127"/>
      <c r="AC2304" s="127"/>
      <c r="AD2304" s="127"/>
      <c r="AE2304" s="127"/>
      <c r="AF2304" s="127"/>
      <c r="AG2304" s="127"/>
      <c r="AH2304" s="127"/>
      <c r="AI2304" s="127"/>
      <c r="AJ2304" s="127"/>
      <c r="AK2304" s="127"/>
      <c r="AL2304" s="127"/>
      <c r="AM2304" s="127"/>
      <c r="AN2304" s="127"/>
      <c r="AO2304" s="127"/>
      <c r="AP2304" s="127"/>
      <c r="AR2304" s="113"/>
      <c r="AS2304" s="113"/>
      <c r="AT2304" s="113"/>
    </row>
    <row r="2305" spans="1:46" s="114" customFormat="1" x14ac:dyDescent="0.2">
      <c r="A2305" s="113"/>
      <c r="B2305" s="120"/>
      <c r="C2305" s="120"/>
      <c r="D2305" s="120"/>
      <c r="E2305" s="120"/>
      <c r="F2305" s="120"/>
      <c r="G2305" s="120"/>
      <c r="H2305" s="120"/>
      <c r="I2305" s="120"/>
      <c r="J2305" s="120"/>
      <c r="K2305" s="120"/>
      <c r="L2305" s="120"/>
      <c r="M2305" s="120"/>
      <c r="N2305" s="120"/>
      <c r="O2305" s="120"/>
      <c r="P2305" s="120"/>
      <c r="Q2305" s="120"/>
      <c r="R2305" s="120"/>
      <c r="S2305" s="120"/>
      <c r="T2305" s="120"/>
      <c r="U2305" s="120"/>
      <c r="V2305" s="120"/>
      <c r="W2305" s="120"/>
      <c r="X2305" s="120"/>
      <c r="Y2305" s="127"/>
      <c r="Z2305" s="127"/>
      <c r="AA2305" s="127"/>
      <c r="AB2305" s="127"/>
      <c r="AC2305" s="127"/>
      <c r="AD2305" s="127"/>
      <c r="AE2305" s="127"/>
      <c r="AF2305" s="127"/>
      <c r="AG2305" s="127"/>
      <c r="AH2305" s="127"/>
      <c r="AI2305" s="127"/>
      <c r="AJ2305" s="127"/>
      <c r="AK2305" s="127"/>
      <c r="AL2305" s="127"/>
      <c r="AM2305" s="127"/>
      <c r="AN2305" s="127"/>
      <c r="AO2305" s="127"/>
      <c r="AP2305" s="127"/>
      <c r="AR2305" s="113"/>
      <c r="AS2305" s="113"/>
      <c r="AT2305" s="113"/>
    </row>
    <row r="2306" spans="1:46" s="114" customFormat="1" x14ac:dyDescent="0.2">
      <c r="A2306" s="113"/>
      <c r="B2306" s="120"/>
      <c r="C2306" s="120"/>
      <c r="D2306" s="120"/>
      <c r="E2306" s="120"/>
      <c r="F2306" s="120"/>
      <c r="G2306" s="120"/>
      <c r="H2306" s="120"/>
      <c r="I2306" s="120"/>
      <c r="J2306" s="120"/>
      <c r="K2306" s="120"/>
      <c r="L2306" s="120"/>
      <c r="M2306" s="120"/>
      <c r="N2306" s="120"/>
      <c r="O2306" s="120"/>
      <c r="P2306" s="120"/>
      <c r="Q2306" s="120"/>
      <c r="R2306" s="120"/>
      <c r="S2306" s="120"/>
      <c r="T2306" s="120"/>
      <c r="U2306" s="120"/>
      <c r="V2306" s="120"/>
      <c r="W2306" s="120"/>
      <c r="X2306" s="120"/>
      <c r="Y2306" s="127"/>
      <c r="Z2306" s="127"/>
      <c r="AA2306" s="127"/>
      <c r="AB2306" s="127"/>
      <c r="AC2306" s="127"/>
      <c r="AD2306" s="127"/>
      <c r="AE2306" s="127"/>
      <c r="AF2306" s="127"/>
      <c r="AG2306" s="127"/>
      <c r="AH2306" s="127"/>
      <c r="AI2306" s="127"/>
      <c r="AJ2306" s="127"/>
      <c r="AK2306" s="127"/>
      <c r="AL2306" s="127"/>
      <c r="AM2306" s="127"/>
      <c r="AN2306" s="127"/>
      <c r="AO2306" s="127"/>
      <c r="AP2306" s="127"/>
      <c r="AR2306" s="113"/>
      <c r="AS2306" s="113"/>
      <c r="AT2306" s="113"/>
    </row>
    <row r="2307" spans="1:46" s="114" customFormat="1" x14ac:dyDescent="0.2">
      <c r="A2307" s="113"/>
      <c r="B2307" s="120"/>
      <c r="C2307" s="120"/>
      <c r="D2307" s="120"/>
      <c r="E2307" s="120"/>
      <c r="F2307" s="120"/>
      <c r="G2307" s="120"/>
      <c r="H2307" s="120"/>
      <c r="I2307" s="120"/>
      <c r="J2307" s="120"/>
      <c r="K2307" s="120"/>
      <c r="L2307" s="120"/>
      <c r="M2307" s="120"/>
      <c r="N2307" s="120"/>
      <c r="O2307" s="120"/>
      <c r="P2307" s="120"/>
      <c r="Q2307" s="120"/>
      <c r="R2307" s="120"/>
      <c r="S2307" s="120"/>
      <c r="T2307" s="120"/>
      <c r="U2307" s="120"/>
      <c r="V2307" s="120"/>
      <c r="W2307" s="120"/>
      <c r="X2307" s="120"/>
      <c r="Y2307" s="127"/>
      <c r="Z2307" s="127"/>
      <c r="AA2307" s="127"/>
      <c r="AB2307" s="127"/>
      <c r="AC2307" s="127"/>
      <c r="AD2307" s="127"/>
      <c r="AE2307" s="127"/>
      <c r="AF2307" s="127"/>
      <c r="AG2307" s="127"/>
      <c r="AH2307" s="127"/>
      <c r="AI2307" s="127"/>
      <c r="AJ2307" s="127"/>
      <c r="AK2307" s="127"/>
      <c r="AL2307" s="127"/>
      <c r="AM2307" s="127"/>
      <c r="AN2307" s="127"/>
      <c r="AO2307" s="127"/>
      <c r="AP2307" s="127"/>
      <c r="AR2307" s="113"/>
      <c r="AS2307" s="113"/>
      <c r="AT2307" s="113"/>
    </row>
    <row r="2308" spans="1:46" s="114" customFormat="1" x14ac:dyDescent="0.2">
      <c r="A2308" s="113"/>
      <c r="B2308" s="120"/>
      <c r="C2308" s="120"/>
      <c r="D2308" s="120"/>
      <c r="E2308" s="120"/>
      <c r="F2308" s="120"/>
      <c r="G2308" s="120"/>
      <c r="H2308" s="120"/>
      <c r="I2308" s="120"/>
      <c r="J2308" s="120"/>
      <c r="K2308" s="120"/>
      <c r="L2308" s="120"/>
      <c r="M2308" s="120"/>
      <c r="N2308" s="120"/>
      <c r="O2308" s="120"/>
      <c r="P2308" s="120"/>
      <c r="Q2308" s="120"/>
      <c r="R2308" s="120"/>
      <c r="S2308" s="120"/>
      <c r="T2308" s="120"/>
      <c r="U2308" s="120"/>
      <c r="V2308" s="120"/>
      <c r="W2308" s="120"/>
      <c r="X2308" s="120"/>
      <c r="Y2308" s="127"/>
      <c r="Z2308" s="127"/>
      <c r="AA2308" s="127"/>
      <c r="AB2308" s="127"/>
      <c r="AC2308" s="127"/>
      <c r="AD2308" s="127"/>
      <c r="AE2308" s="127"/>
      <c r="AF2308" s="127"/>
      <c r="AG2308" s="127"/>
      <c r="AH2308" s="127"/>
      <c r="AI2308" s="127"/>
      <c r="AJ2308" s="127"/>
      <c r="AK2308" s="127"/>
      <c r="AL2308" s="127"/>
      <c r="AM2308" s="127"/>
      <c r="AN2308" s="127"/>
      <c r="AO2308" s="127"/>
      <c r="AP2308" s="127"/>
      <c r="AR2308" s="113"/>
      <c r="AS2308" s="113"/>
      <c r="AT2308" s="113"/>
    </row>
    <row r="2309" spans="1:46" s="114" customFormat="1" x14ac:dyDescent="0.2">
      <c r="A2309" s="113"/>
      <c r="B2309" s="120"/>
      <c r="C2309" s="120"/>
      <c r="D2309" s="120"/>
      <c r="E2309" s="120"/>
      <c r="F2309" s="120"/>
      <c r="G2309" s="120"/>
      <c r="H2309" s="120"/>
      <c r="I2309" s="120"/>
      <c r="J2309" s="120"/>
      <c r="K2309" s="120"/>
      <c r="L2309" s="120"/>
      <c r="M2309" s="120"/>
      <c r="N2309" s="120"/>
      <c r="O2309" s="120"/>
      <c r="P2309" s="120"/>
      <c r="Q2309" s="120"/>
      <c r="R2309" s="120"/>
      <c r="S2309" s="120"/>
      <c r="T2309" s="120"/>
      <c r="U2309" s="120"/>
      <c r="V2309" s="120"/>
      <c r="W2309" s="120"/>
      <c r="X2309" s="120"/>
      <c r="Y2309" s="127"/>
      <c r="Z2309" s="127"/>
      <c r="AA2309" s="127"/>
      <c r="AB2309" s="127"/>
      <c r="AC2309" s="127"/>
      <c r="AD2309" s="127"/>
      <c r="AE2309" s="127"/>
      <c r="AF2309" s="127"/>
      <c r="AG2309" s="127"/>
      <c r="AH2309" s="127"/>
      <c r="AI2309" s="127"/>
      <c r="AJ2309" s="127"/>
      <c r="AK2309" s="127"/>
      <c r="AL2309" s="127"/>
      <c r="AM2309" s="127"/>
      <c r="AN2309" s="127"/>
      <c r="AO2309" s="127"/>
      <c r="AP2309" s="127"/>
      <c r="AR2309" s="113"/>
      <c r="AS2309" s="113"/>
      <c r="AT2309" s="113"/>
    </row>
    <row r="2310" spans="1:46" s="114" customFormat="1" x14ac:dyDescent="0.2">
      <c r="A2310" s="113"/>
      <c r="B2310" s="120"/>
      <c r="C2310" s="120"/>
      <c r="D2310" s="120"/>
      <c r="E2310" s="120"/>
      <c r="F2310" s="120"/>
      <c r="G2310" s="120"/>
      <c r="H2310" s="120"/>
      <c r="I2310" s="120"/>
      <c r="J2310" s="120"/>
      <c r="K2310" s="120"/>
      <c r="L2310" s="120"/>
      <c r="M2310" s="120"/>
      <c r="N2310" s="120"/>
      <c r="O2310" s="120"/>
      <c r="P2310" s="120"/>
      <c r="Q2310" s="120"/>
      <c r="R2310" s="120"/>
      <c r="S2310" s="120"/>
      <c r="T2310" s="120"/>
      <c r="U2310" s="120"/>
      <c r="V2310" s="120"/>
      <c r="W2310" s="120"/>
      <c r="X2310" s="120"/>
      <c r="Y2310" s="127"/>
      <c r="Z2310" s="127"/>
      <c r="AA2310" s="127"/>
      <c r="AB2310" s="127"/>
      <c r="AC2310" s="127"/>
      <c r="AD2310" s="127"/>
      <c r="AE2310" s="127"/>
      <c r="AF2310" s="127"/>
      <c r="AG2310" s="127"/>
      <c r="AH2310" s="127"/>
      <c r="AI2310" s="127"/>
      <c r="AJ2310" s="127"/>
      <c r="AK2310" s="127"/>
      <c r="AL2310" s="127"/>
      <c r="AM2310" s="127"/>
      <c r="AN2310" s="127"/>
      <c r="AO2310" s="127"/>
      <c r="AP2310" s="127"/>
      <c r="AR2310" s="113"/>
      <c r="AS2310" s="113"/>
      <c r="AT2310" s="113"/>
    </row>
    <row r="2311" spans="1:46" s="114" customFormat="1" x14ac:dyDescent="0.2">
      <c r="A2311" s="113"/>
      <c r="B2311" s="120"/>
      <c r="C2311" s="120"/>
      <c r="D2311" s="120"/>
      <c r="E2311" s="120"/>
      <c r="F2311" s="120"/>
      <c r="G2311" s="120"/>
      <c r="H2311" s="120"/>
      <c r="I2311" s="120"/>
      <c r="J2311" s="120"/>
      <c r="K2311" s="120"/>
      <c r="L2311" s="120"/>
      <c r="M2311" s="120"/>
      <c r="N2311" s="120"/>
      <c r="O2311" s="120"/>
      <c r="P2311" s="120"/>
      <c r="Q2311" s="120"/>
      <c r="R2311" s="120"/>
      <c r="S2311" s="120"/>
      <c r="T2311" s="120"/>
      <c r="U2311" s="120"/>
      <c r="V2311" s="120"/>
      <c r="W2311" s="120"/>
      <c r="X2311" s="120"/>
      <c r="Y2311" s="127"/>
      <c r="Z2311" s="127"/>
      <c r="AA2311" s="127"/>
      <c r="AB2311" s="127"/>
      <c r="AC2311" s="127"/>
      <c r="AD2311" s="127"/>
      <c r="AE2311" s="127"/>
      <c r="AF2311" s="127"/>
      <c r="AG2311" s="127"/>
      <c r="AH2311" s="127"/>
      <c r="AI2311" s="127"/>
      <c r="AJ2311" s="127"/>
      <c r="AK2311" s="127"/>
      <c r="AL2311" s="127"/>
      <c r="AM2311" s="127"/>
      <c r="AN2311" s="127"/>
      <c r="AO2311" s="127"/>
      <c r="AP2311" s="127"/>
      <c r="AR2311" s="113"/>
      <c r="AS2311" s="113"/>
      <c r="AT2311" s="113"/>
    </row>
    <row r="2312" spans="1:46" s="114" customFormat="1" x14ac:dyDescent="0.2">
      <c r="A2312" s="113"/>
      <c r="B2312" s="120"/>
      <c r="C2312" s="120"/>
      <c r="D2312" s="120"/>
      <c r="E2312" s="120"/>
      <c r="F2312" s="120"/>
      <c r="G2312" s="120"/>
      <c r="H2312" s="120"/>
      <c r="I2312" s="120"/>
      <c r="J2312" s="120"/>
      <c r="K2312" s="120"/>
      <c r="L2312" s="120"/>
      <c r="M2312" s="120"/>
      <c r="N2312" s="120"/>
      <c r="O2312" s="120"/>
      <c r="P2312" s="120"/>
      <c r="Q2312" s="120"/>
      <c r="R2312" s="120"/>
      <c r="S2312" s="120"/>
      <c r="T2312" s="120"/>
      <c r="U2312" s="120"/>
      <c r="V2312" s="120"/>
      <c r="W2312" s="120"/>
      <c r="X2312" s="120"/>
      <c r="Y2312" s="127"/>
      <c r="Z2312" s="127"/>
      <c r="AA2312" s="127"/>
      <c r="AB2312" s="127"/>
      <c r="AC2312" s="127"/>
      <c r="AD2312" s="127"/>
      <c r="AE2312" s="127"/>
      <c r="AF2312" s="127"/>
      <c r="AG2312" s="127"/>
      <c r="AH2312" s="127"/>
      <c r="AI2312" s="127"/>
      <c r="AJ2312" s="127"/>
      <c r="AK2312" s="127"/>
      <c r="AL2312" s="127"/>
      <c r="AM2312" s="127"/>
      <c r="AN2312" s="127"/>
      <c r="AO2312" s="127"/>
      <c r="AP2312" s="127"/>
      <c r="AR2312" s="113"/>
      <c r="AS2312" s="113"/>
      <c r="AT2312" s="113"/>
    </row>
    <row r="2313" spans="1:46" s="114" customFormat="1" x14ac:dyDescent="0.2">
      <c r="A2313" s="113"/>
      <c r="B2313" s="120"/>
      <c r="C2313" s="120"/>
      <c r="D2313" s="120"/>
      <c r="E2313" s="120"/>
      <c r="F2313" s="120"/>
      <c r="G2313" s="120"/>
      <c r="H2313" s="120"/>
      <c r="I2313" s="120"/>
      <c r="J2313" s="120"/>
      <c r="K2313" s="120"/>
      <c r="L2313" s="120"/>
      <c r="M2313" s="120"/>
      <c r="N2313" s="120"/>
      <c r="O2313" s="120"/>
      <c r="P2313" s="120"/>
      <c r="Q2313" s="120"/>
      <c r="R2313" s="120"/>
      <c r="S2313" s="120"/>
      <c r="T2313" s="120"/>
      <c r="U2313" s="120"/>
      <c r="V2313" s="120"/>
      <c r="W2313" s="120"/>
      <c r="X2313" s="120"/>
      <c r="Y2313" s="127"/>
      <c r="Z2313" s="127"/>
      <c r="AA2313" s="127"/>
      <c r="AB2313" s="127"/>
      <c r="AC2313" s="127"/>
      <c r="AD2313" s="127"/>
      <c r="AE2313" s="127"/>
      <c r="AF2313" s="127"/>
      <c r="AG2313" s="127"/>
      <c r="AH2313" s="127"/>
      <c r="AI2313" s="127"/>
      <c r="AJ2313" s="127"/>
      <c r="AK2313" s="127"/>
      <c r="AL2313" s="127"/>
      <c r="AM2313" s="127"/>
      <c r="AN2313" s="127"/>
      <c r="AO2313" s="127"/>
      <c r="AP2313" s="127"/>
      <c r="AR2313" s="113"/>
      <c r="AS2313" s="113"/>
      <c r="AT2313" s="113"/>
    </row>
    <row r="2314" spans="1:46" s="114" customFormat="1" x14ac:dyDescent="0.2">
      <c r="A2314" s="113"/>
      <c r="B2314" s="120"/>
      <c r="C2314" s="120"/>
      <c r="D2314" s="120"/>
      <c r="E2314" s="120"/>
      <c r="F2314" s="120"/>
      <c r="G2314" s="120"/>
      <c r="H2314" s="120"/>
      <c r="I2314" s="120"/>
      <c r="J2314" s="120"/>
      <c r="K2314" s="120"/>
      <c r="L2314" s="120"/>
      <c r="M2314" s="120"/>
      <c r="N2314" s="120"/>
      <c r="O2314" s="120"/>
      <c r="P2314" s="120"/>
      <c r="Q2314" s="120"/>
      <c r="R2314" s="120"/>
      <c r="S2314" s="120"/>
      <c r="T2314" s="120"/>
      <c r="U2314" s="120"/>
      <c r="V2314" s="120"/>
      <c r="W2314" s="120"/>
      <c r="X2314" s="120"/>
      <c r="Y2314" s="127"/>
      <c r="Z2314" s="127"/>
      <c r="AA2314" s="127"/>
      <c r="AB2314" s="127"/>
      <c r="AC2314" s="127"/>
      <c r="AD2314" s="127"/>
      <c r="AE2314" s="127"/>
      <c r="AF2314" s="127"/>
      <c r="AG2314" s="127"/>
      <c r="AH2314" s="127"/>
      <c r="AI2314" s="127"/>
      <c r="AJ2314" s="127"/>
      <c r="AK2314" s="127"/>
      <c r="AL2314" s="127"/>
      <c r="AM2314" s="127"/>
      <c r="AN2314" s="127"/>
      <c r="AO2314" s="127"/>
      <c r="AP2314" s="127"/>
      <c r="AR2314" s="113"/>
      <c r="AS2314" s="113"/>
      <c r="AT2314" s="113"/>
    </row>
    <row r="2315" spans="1:46" s="114" customFormat="1" x14ac:dyDescent="0.2">
      <c r="A2315" s="113"/>
      <c r="B2315" s="120"/>
      <c r="C2315" s="120"/>
      <c r="D2315" s="120"/>
      <c r="E2315" s="120"/>
      <c r="F2315" s="120"/>
      <c r="G2315" s="120"/>
      <c r="H2315" s="120"/>
      <c r="I2315" s="120"/>
      <c r="J2315" s="120"/>
      <c r="K2315" s="120"/>
      <c r="L2315" s="120"/>
      <c r="M2315" s="120"/>
      <c r="N2315" s="120"/>
      <c r="O2315" s="120"/>
      <c r="P2315" s="120"/>
      <c r="Q2315" s="120"/>
      <c r="R2315" s="120"/>
      <c r="S2315" s="120"/>
      <c r="T2315" s="120"/>
      <c r="U2315" s="120"/>
      <c r="V2315" s="120"/>
      <c r="W2315" s="120"/>
      <c r="X2315" s="120"/>
      <c r="Y2315" s="127"/>
      <c r="Z2315" s="127"/>
      <c r="AA2315" s="127"/>
      <c r="AB2315" s="127"/>
      <c r="AC2315" s="127"/>
      <c r="AD2315" s="127"/>
      <c r="AE2315" s="127"/>
      <c r="AF2315" s="127"/>
      <c r="AG2315" s="127"/>
      <c r="AH2315" s="127"/>
      <c r="AI2315" s="127"/>
      <c r="AJ2315" s="127"/>
      <c r="AK2315" s="127"/>
      <c r="AL2315" s="127"/>
      <c r="AM2315" s="127"/>
      <c r="AN2315" s="127"/>
      <c r="AO2315" s="127"/>
      <c r="AP2315" s="127"/>
      <c r="AR2315" s="113"/>
      <c r="AS2315" s="113"/>
      <c r="AT2315" s="113"/>
    </row>
    <row r="2316" spans="1:46" s="114" customFormat="1" x14ac:dyDescent="0.2">
      <c r="A2316" s="113"/>
      <c r="B2316" s="120"/>
      <c r="C2316" s="120"/>
      <c r="D2316" s="120"/>
      <c r="E2316" s="120"/>
      <c r="F2316" s="120"/>
      <c r="G2316" s="120"/>
      <c r="H2316" s="120"/>
      <c r="I2316" s="120"/>
      <c r="J2316" s="120"/>
      <c r="K2316" s="120"/>
      <c r="L2316" s="120"/>
      <c r="M2316" s="120"/>
      <c r="N2316" s="120"/>
      <c r="O2316" s="120"/>
      <c r="P2316" s="120"/>
      <c r="Q2316" s="120"/>
      <c r="R2316" s="120"/>
      <c r="S2316" s="120"/>
      <c r="T2316" s="120"/>
      <c r="U2316" s="120"/>
      <c r="V2316" s="120"/>
      <c r="W2316" s="120"/>
      <c r="X2316" s="120"/>
      <c r="Y2316" s="127"/>
      <c r="Z2316" s="127"/>
      <c r="AA2316" s="127"/>
      <c r="AB2316" s="127"/>
      <c r="AC2316" s="127"/>
      <c r="AD2316" s="127"/>
      <c r="AE2316" s="127"/>
      <c r="AF2316" s="127"/>
      <c r="AG2316" s="127"/>
      <c r="AH2316" s="127"/>
      <c r="AI2316" s="127"/>
      <c r="AJ2316" s="127"/>
      <c r="AK2316" s="127"/>
      <c r="AL2316" s="127"/>
      <c r="AM2316" s="127"/>
      <c r="AN2316" s="127"/>
      <c r="AO2316" s="127"/>
      <c r="AP2316" s="127"/>
      <c r="AR2316" s="113"/>
      <c r="AS2316" s="113"/>
      <c r="AT2316" s="113"/>
    </row>
    <row r="2317" spans="1:46" s="114" customFormat="1" x14ac:dyDescent="0.2">
      <c r="A2317" s="113"/>
      <c r="B2317" s="120"/>
      <c r="C2317" s="120"/>
      <c r="D2317" s="120"/>
      <c r="E2317" s="120"/>
      <c r="F2317" s="120"/>
      <c r="G2317" s="120"/>
      <c r="H2317" s="120"/>
      <c r="I2317" s="120"/>
      <c r="J2317" s="120"/>
      <c r="K2317" s="120"/>
      <c r="L2317" s="120"/>
      <c r="M2317" s="120"/>
      <c r="N2317" s="120"/>
      <c r="O2317" s="120"/>
      <c r="P2317" s="120"/>
      <c r="Q2317" s="120"/>
      <c r="R2317" s="120"/>
      <c r="S2317" s="120"/>
      <c r="T2317" s="120"/>
      <c r="U2317" s="120"/>
      <c r="V2317" s="120"/>
      <c r="W2317" s="120"/>
      <c r="X2317" s="120"/>
      <c r="Y2317" s="127"/>
      <c r="Z2317" s="127"/>
      <c r="AA2317" s="127"/>
      <c r="AB2317" s="127"/>
      <c r="AC2317" s="127"/>
      <c r="AD2317" s="127"/>
      <c r="AE2317" s="127"/>
      <c r="AF2317" s="127"/>
      <c r="AG2317" s="127"/>
      <c r="AH2317" s="127"/>
      <c r="AI2317" s="127"/>
      <c r="AJ2317" s="127"/>
      <c r="AK2317" s="127"/>
      <c r="AL2317" s="127"/>
      <c r="AM2317" s="127"/>
      <c r="AN2317" s="127"/>
      <c r="AO2317" s="127"/>
      <c r="AP2317" s="127"/>
      <c r="AR2317" s="113"/>
      <c r="AS2317" s="113"/>
      <c r="AT2317" s="113"/>
    </row>
    <row r="2318" spans="1:46" s="114" customFormat="1" x14ac:dyDescent="0.2">
      <c r="A2318" s="113"/>
      <c r="B2318" s="120"/>
      <c r="C2318" s="120"/>
      <c r="D2318" s="120"/>
      <c r="E2318" s="120"/>
      <c r="F2318" s="120"/>
      <c r="G2318" s="120"/>
      <c r="H2318" s="120"/>
      <c r="I2318" s="120"/>
      <c r="J2318" s="120"/>
      <c r="K2318" s="120"/>
      <c r="L2318" s="120"/>
      <c r="M2318" s="120"/>
      <c r="N2318" s="120"/>
      <c r="O2318" s="120"/>
      <c r="P2318" s="120"/>
      <c r="Q2318" s="120"/>
      <c r="R2318" s="120"/>
      <c r="S2318" s="120"/>
      <c r="T2318" s="120"/>
      <c r="U2318" s="120"/>
      <c r="V2318" s="120"/>
      <c r="W2318" s="120"/>
      <c r="X2318" s="120"/>
      <c r="Y2318" s="127"/>
      <c r="Z2318" s="127"/>
      <c r="AA2318" s="127"/>
      <c r="AB2318" s="127"/>
      <c r="AC2318" s="127"/>
      <c r="AD2318" s="127"/>
      <c r="AE2318" s="127"/>
      <c r="AF2318" s="127"/>
      <c r="AG2318" s="127"/>
      <c r="AH2318" s="127"/>
      <c r="AI2318" s="127"/>
      <c r="AJ2318" s="127"/>
      <c r="AK2318" s="127"/>
      <c r="AL2318" s="127"/>
      <c r="AM2318" s="127"/>
      <c r="AN2318" s="127"/>
      <c r="AO2318" s="127"/>
      <c r="AP2318" s="127"/>
      <c r="AR2318" s="113"/>
      <c r="AS2318" s="113"/>
      <c r="AT2318" s="113"/>
    </row>
    <row r="2319" spans="1:46" s="114" customFormat="1" x14ac:dyDescent="0.2">
      <c r="A2319" s="113"/>
      <c r="B2319" s="120"/>
      <c r="C2319" s="120"/>
      <c r="D2319" s="120"/>
      <c r="E2319" s="120"/>
      <c r="F2319" s="120"/>
      <c r="G2319" s="120"/>
      <c r="H2319" s="120"/>
      <c r="I2319" s="120"/>
      <c r="J2319" s="120"/>
      <c r="K2319" s="120"/>
      <c r="L2319" s="120"/>
      <c r="M2319" s="120"/>
      <c r="N2319" s="120"/>
      <c r="O2319" s="120"/>
      <c r="P2319" s="120"/>
      <c r="Q2319" s="120"/>
      <c r="R2319" s="120"/>
      <c r="S2319" s="120"/>
      <c r="T2319" s="120"/>
      <c r="U2319" s="120"/>
      <c r="V2319" s="120"/>
      <c r="W2319" s="120"/>
      <c r="X2319" s="120"/>
      <c r="Y2319" s="127"/>
      <c r="Z2319" s="127"/>
      <c r="AA2319" s="127"/>
      <c r="AB2319" s="127"/>
      <c r="AC2319" s="127"/>
      <c r="AD2319" s="127"/>
      <c r="AE2319" s="127"/>
      <c r="AF2319" s="127"/>
      <c r="AG2319" s="127"/>
      <c r="AH2319" s="127"/>
      <c r="AI2319" s="127"/>
      <c r="AJ2319" s="127"/>
      <c r="AK2319" s="127"/>
      <c r="AL2319" s="127"/>
      <c r="AM2319" s="127"/>
      <c r="AN2319" s="127"/>
      <c r="AO2319" s="127"/>
      <c r="AP2319" s="127"/>
      <c r="AR2319" s="113"/>
      <c r="AS2319" s="113"/>
      <c r="AT2319" s="113"/>
    </row>
    <row r="2320" spans="1:46" s="114" customFormat="1" x14ac:dyDescent="0.2">
      <c r="A2320" s="113"/>
      <c r="B2320" s="120"/>
      <c r="C2320" s="120"/>
      <c r="D2320" s="120"/>
      <c r="E2320" s="120"/>
      <c r="F2320" s="120"/>
      <c r="G2320" s="120"/>
      <c r="H2320" s="120"/>
      <c r="I2320" s="120"/>
      <c r="J2320" s="120"/>
      <c r="K2320" s="120"/>
      <c r="L2320" s="120"/>
      <c r="M2320" s="120"/>
      <c r="N2320" s="120"/>
      <c r="O2320" s="120"/>
      <c r="P2320" s="120"/>
      <c r="Q2320" s="120"/>
      <c r="R2320" s="120"/>
      <c r="S2320" s="120"/>
      <c r="T2320" s="120"/>
      <c r="U2320" s="120"/>
      <c r="V2320" s="120"/>
      <c r="W2320" s="120"/>
      <c r="X2320" s="120"/>
      <c r="Y2320" s="127"/>
      <c r="Z2320" s="127"/>
      <c r="AA2320" s="127"/>
      <c r="AB2320" s="127"/>
      <c r="AC2320" s="127"/>
      <c r="AD2320" s="127"/>
      <c r="AE2320" s="127"/>
      <c r="AF2320" s="127"/>
      <c r="AG2320" s="127"/>
      <c r="AH2320" s="127"/>
      <c r="AI2320" s="127"/>
      <c r="AJ2320" s="127"/>
      <c r="AK2320" s="127"/>
      <c r="AL2320" s="127"/>
      <c r="AM2320" s="127"/>
      <c r="AN2320" s="127"/>
      <c r="AO2320" s="127"/>
      <c r="AP2320" s="127"/>
      <c r="AR2320" s="113"/>
      <c r="AS2320" s="113"/>
      <c r="AT2320" s="113"/>
    </row>
    <row r="2321" spans="1:46" s="114" customFormat="1" x14ac:dyDescent="0.2">
      <c r="A2321" s="113"/>
      <c r="B2321" s="120"/>
      <c r="C2321" s="120"/>
      <c r="D2321" s="120"/>
      <c r="E2321" s="120"/>
      <c r="F2321" s="120"/>
      <c r="G2321" s="120"/>
      <c r="H2321" s="120"/>
      <c r="I2321" s="120"/>
      <c r="J2321" s="120"/>
      <c r="K2321" s="120"/>
      <c r="L2321" s="120"/>
      <c r="M2321" s="120"/>
      <c r="N2321" s="120"/>
      <c r="O2321" s="120"/>
      <c r="P2321" s="120"/>
      <c r="Q2321" s="120"/>
      <c r="R2321" s="120"/>
      <c r="S2321" s="120"/>
      <c r="T2321" s="120"/>
      <c r="U2321" s="120"/>
      <c r="V2321" s="120"/>
      <c r="W2321" s="120"/>
      <c r="X2321" s="120"/>
      <c r="Y2321" s="127"/>
      <c r="Z2321" s="127"/>
      <c r="AA2321" s="127"/>
      <c r="AB2321" s="127"/>
      <c r="AC2321" s="127"/>
      <c r="AD2321" s="127"/>
      <c r="AE2321" s="127"/>
      <c r="AF2321" s="127"/>
      <c r="AG2321" s="127"/>
      <c r="AH2321" s="127"/>
      <c r="AI2321" s="127"/>
      <c r="AJ2321" s="127"/>
      <c r="AK2321" s="127"/>
      <c r="AL2321" s="127"/>
      <c r="AM2321" s="127"/>
      <c r="AN2321" s="127"/>
      <c r="AO2321" s="127"/>
      <c r="AP2321" s="127"/>
      <c r="AR2321" s="113"/>
      <c r="AS2321" s="113"/>
      <c r="AT2321" s="113"/>
    </row>
    <row r="2322" spans="1:46" s="114" customFormat="1" x14ac:dyDescent="0.2">
      <c r="A2322" s="113"/>
      <c r="B2322" s="120"/>
      <c r="C2322" s="120"/>
      <c r="D2322" s="120"/>
      <c r="E2322" s="120"/>
      <c r="F2322" s="120"/>
      <c r="G2322" s="120"/>
      <c r="H2322" s="120"/>
      <c r="I2322" s="120"/>
      <c r="J2322" s="120"/>
      <c r="K2322" s="120"/>
      <c r="L2322" s="120"/>
      <c r="M2322" s="120"/>
      <c r="N2322" s="120"/>
      <c r="O2322" s="120"/>
      <c r="P2322" s="120"/>
      <c r="Q2322" s="120"/>
      <c r="R2322" s="120"/>
      <c r="S2322" s="120"/>
      <c r="T2322" s="120"/>
      <c r="U2322" s="120"/>
      <c r="V2322" s="120"/>
      <c r="W2322" s="120"/>
      <c r="X2322" s="120"/>
      <c r="Y2322" s="127"/>
      <c r="Z2322" s="127"/>
      <c r="AA2322" s="127"/>
      <c r="AB2322" s="127"/>
      <c r="AC2322" s="127"/>
      <c r="AD2322" s="127"/>
      <c r="AE2322" s="127"/>
      <c r="AF2322" s="127"/>
      <c r="AG2322" s="127"/>
      <c r="AH2322" s="127"/>
      <c r="AI2322" s="127"/>
      <c r="AJ2322" s="127"/>
      <c r="AK2322" s="127"/>
      <c r="AL2322" s="127"/>
      <c r="AM2322" s="127"/>
      <c r="AN2322" s="127"/>
      <c r="AO2322" s="127"/>
      <c r="AP2322" s="127"/>
      <c r="AR2322" s="113"/>
      <c r="AS2322" s="113"/>
      <c r="AT2322" s="113"/>
    </row>
    <row r="2323" spans="1:46" s="114" customFormat="1" x14ac:dyDescent="0.2">
      <c r="A2323" s="113"/>
      <c r="B2323" s="120"/>
      <c r="C2323" s="120"/>
      <c r="D2323" s="120"/>
      <c r="E2323" s="120"/>
      <c r="F2323" s="120"/>
      <c r="G2323" s="120"/>
      <c r="H2323" s="120"/>
      <c r="I2323" s="120"/>
      <c r="J2323" s="120"/>
      <c r="K2323" s="120"/>
      <c r="L2323" s="120"/>
      <c r="M2323" s="120"/>
      <c r="N2323" s="120"/>
      <c r="O2323" s="120"/>
      <c r="P2323" s="120"/>
      <c r="Q2323" s="120"/>
      <c r="R2323" s="120"/>
      <c r="S2323" s="120"/>
      <c r="T2323" s="120"/>
      <c r="U2323" s="120"/>
      <c r="V2323" s="120"/>
      <c r="W2323" s="120"/>
      <c r="X2323" s="120"/>
      <c r="Y2323" s="127"/>
      <c r="Z2323" s="127"/>
      <c r="AA2323" s="127"/>
      <c r="AB2323" s="127"/>
      <c r="AC2323" s="127"/>
      <c r="AD2323" s="127"/>
      <c r="AE2323" s="127"/>
      <c r="AF2323" s="127"/>
      <c r="AG2323" s="127"/>
      <c r="AH2323" s="127"/>
      <c r="AI2323" s="127"/>
      <c r="AJ2323" s="127"/>
      <c r="AK2323" s="127"/>
      <c r="AL2323" s="127"/>
      <c r="AM2323" s="127"/>
      <c r="AN2323" s="127"/>
      <c r="AO2323" s="127"/>
      <c r="AP2323" s="127"/>
      <c r="AR2323" s="113"/>
      <c r="AS2323" s="113"/>
      <c r="AT2323" s="113"/>
    </row>
    <row r="2324" spans="1:46" s="114" customFormat="1" x14ac:dyDescent="0.2">
      <c r="A2324" s="113"/>
      <c r="B2324" s="120"/>
      <c r="C2324" s="120"/>
      <c r="D2324" s="120"/>
      <c r="E2324" s="120"/>
      <c r="F2324" s="120"/>
      <c r="G2324" s="120"/>
      <c r="H2324" s="120"/>
      <c r="I2324" s="120"/>
      <c r="J2324" s="120"/>
      <c r="K2324" s="120"/>
      <c r="L2324" s="120"/>
      <c r="M2324" s="120"/>
      <c r="N2324" s="120"/>
      <c r="O2324" s="120"/>
      <c r="P2324" s="120"/>
      <c r="Q2324" s="120"/>
      <c r="R2324" s="120"/>
      <c r="S2324" s="120"/>
      <c r="T2324" s="120"/>
      <c r="U2324" s="120"/>
      <c r="V2324" s="120"/>
      <c r="W2324" s="120"/>
      <c r="X2324" s="120"/>
      <c r="Y2324" s="127"/>
      <c r="Z2324" s="127"/>
      <c r="AA2324" s="127"/>
      <c r="AB2324" s="127"/>
      <c r="AC2324" s="127"/>
      <c r="AD2324" s="127"/>
      <c r="AE2324" s="127"/>
      <c r="AF2324" s="127"/>
      <c r="AG2324" s="127"/>
      <c r="AH2324" s="127"/>
      <c r="AI2324" s="127"/>
      <c r="AJ2324" s="127"/>
      <c r="AK2324" s="127"/>
      <c r="AL2324" s="127"/>
      <c r="AM2324" s="127"/>
      <c r="AN2324" s="127"/>
      <c r="AO2324" s="127"/>
      <c r="AP2324" s="127"/>
      <c r="AR2324" s="113"/>
      <c r="AS2324" s="113"/>
      <c r="AT2324" s="113"/>
    </row>
    <row r="2325" spans="1:46" s="114" customFormat="1" x14ac:dyDescent="0.2">
      <c r="A2325" s="113"/>
      <c r="B2325" s="120"/>
      <c r="C2325" s="120"/>
      <c r="D2325" s="120"/>
      <c r="E2325" s="120"/>
      <c r="F2325" s="120"/>
      <c r="G2325" s="120"/>
      <c r="H2325" s="120"/>
      <c r="I2325" s="120"/>
      <c r="J2325" s="120"/>
      <c r="K2325" s="120"/>
      <c r="L2325" s="120"/>
      <c r="M2325" s="120"/>
      <c r="N2325" s="120"/>
      <c r="O2325" s="120"/>
      <c r="P2325" s="120"/>
      <c r="Q2325" s="120"/>
      <c r="R2325" s="120"/>
      <c r="S2325" s="120"/>
      <c r="T2325" s="120"/>
      <c r="U2325" s="120"/>
      <c r="V2325" s="120"/>
      <c r="W2325" s="120"/>
      <c r="X2325" s="120"/>
      <c r="Y2325" s="127"/>
      <c r="Z2325" s="127"/>
      <c r="AA2325" s="127"/>
      <c r="AB2325" s="127"/>
      <c r="AC2325" s="127"/>
      <c r="AD2325" s="127"/>
      <c r="AE2325" s="127"/>
      <c r="AF2325" s="127"/>
      <c r="AG2325" s="127"/>
      <c r="AH2325" s="127"/>
      <c r="AI2325" s="127"/>
      <c r="AJ2325" s="127"/>
      <c r="AK2325" s="127"/>
      <c r="AL2325" s="127"/>
      <c r="AM2325" s="127"/>
      <c r="AN2325" s="127"/>
      <c r="AO2325" s="127"/>
      <c r="AP2325" s="127"/>
      <c r="AR2325" s="113"/>
      <c r="AS2325" s="113"/>
      <c r="AT2325" s="113"/>
    </row>
    <row r="2326" spans="1:46" s="114" customFormat="1" x14ac:dyDescent="0.2">
      <c r="A2326" s="113"/>
      <c r="B2326" s="120"/>
      <c r="C2326" s="120"/>
      <c r="D2326" s="120"/>
      <c r="E2326" s="120"/>
      <c r="F2326" s="120"/>
      <c r="G2326" s="120"/>
      <c r="H2326" s="120"/>
      <c r="I2326" s="120"/>
      <c r="J2326" s="120"/>
      <c r="K2326" s="120"/>
      <c r="L2326" s="120"/>
      <c r="M2326" s="120"/>
      <c r="N2326" s="120"/>
      <c r="O2326" s="120"/>
      <c r="P2326" s="120"/>
      <c r="Q2326" s="120"/>
      <c r="R2326" s="120"/>
      <c r="S2326" s="120"/>
      <c r="T2326" s="120"/>
      <c r="U2326" s="120"/>
      <c r="V2326" s="120"/>
      <c r="W2326" s="120"/>
      <c r="X2326" s="120"/>
      <c r="Y2326" s="127"/>
      <c r="Z2326" s="127"/>
      <c r="AA2326" s="127"/>
      <c r="AB2326" s="127"/>
      <c r="AC2326" s="127"/>
      <c r="AD2326" s="127"/>
      <c r="AE2326" s="127"/>
      <c r="AF2326" s="127"/>
      <c r="AG2326" s="127"/>
      <c r="AH2326" s="127"/>
      <c r="AI2326" s="127"/>
      <c r="AJ2326" s="127"/>
      <c r="AK2326" s="127"/>
      <c r="AL2326" s="127"/>
      <c r="AM2326" s="127"/>
      <c r="AN2326" s="127"/>
      <c r="AO2326" s="127"/>
      <c r="AP2326" s="127"/>
      <c r="AR2326" s="113"/>
      <c r="AS2326" s="113"/>
      <c r="AT2326" s="113"/>
    </row>
    <row r="2327" spans="1:46" s="114" customFormat="1" x14ac:dyDescent="0.2">
      <c r="A2327" s="113"/>
      <c r="B2327" s="120"/>
      <c r="C2327" s="120"/>
      <c r="D2327" s="120"/>
      <c r="E2327" s="120"/>
      <c r="F2327" s="120"/>
      <c r="G2327" s="120"/>
      <c r="H2327" s="120"/>
      <c r="I2327" s="120"/>
      <c r="J2327" s="120"/>
      <c r="K2327" s="120"/>
      <c r="L2327" s="120"/>
      <c r="M2327" s="120"/>
      <c r="N2327" s="120"/>
      <c r="O2327" s="120"/>
      <c r="P2327" s="120"/>
      <c r="Q2327" s="120"/>
      <c r="R2327" s="120"/>
      <c r="S2327" s="120"/>
      <c r="T2327" s="120"/>
      <c r="U2327" s="120"/>
      <c r="V2327" s="120"/>
      <c r="W2327" s="120"/>
      <c r="X2327" s="120"/>
      <c r="Y2327" s="127"/>
      <c r="Z2327" s="127"/>
      <c r="AA2327" s="127"/>
      <c r="AB2327" s="127"/>
      <c r="AC2327" s="127"/>
      <c r="AD2327" s="127"/>
      <c r="AE2327" s="127"/>
      <c r="AF2327" s="127"/>
      <c r="AG2327" s="127"/>
      <c r="AH2327" s="127"/>
      <c r="AI2327" s="127"/>
      <c r="AJ2327" s="127"/>
      <c r="AK2327" s="127"/>
      <c r="AL2327" s="127"/>
      <c r="AM2327" s="127"/>
      <c r="AN2327" s="127"/>
      <c r="AO2327" s="127"/>
      <c r="AP2327" s="127"/>
      <c r="AR2327" s="113"/>
      <c r="AS2327" s="113"/>
      <c r="AT2327" s="113"/>
    </row>
    <row r="2328" spans="1:46" s="114" customFormat="1" x14ac:dyDescent="0.2">
      <c r="A2328" s="113"/>
      <c r="B2328" s="120"/>
      <c r="C2328" s="120"/>
      <c r="D2328" s="120"/>
      <c r="E2328" s="120"/>
      <c r="F2328" s="120"/>
      <c r="G2328" s="120"/>
      <c r="H2328" s="120"/>
      <c r="I2328" s="120"/>
      <c r="J2328" s="120"/>
      <c r="K2328" s="120"/>
      <c r="L2328" s="120"/>
      <c r="M2328" s="120"/>
      <c r="N2328" s="120"/>
      <c r="O2328" s="120"/>
      <c r="P2328" s="120"/>
      <c r="Q2328" s="120"/>
      <c r="R2328" s="120"/>
      <c r="S2328" s="120"/>
      <c r="T2328" s="120"/>
      <c r="U2328" s="120"/>
      <c r="V2328" s="120"/>
      <c r="W2328" s="120"/>
      <c r="X2328" s="120"/>
      <c r="Y2328" s="127"/>
      <c r="Z2328" s="127"/>
      <c r="AA2328" s="127"/>
      <c r="AB2328" s="127"/>
      <c r="AC2328" s="127"/>
      <c r="AD2328" s="127"/>
      <c r="AE2328" s="127"/>
      <c r="AF2328" s="127"/>
      <c r="AG2328" s="127"/>
      <c r="AH2328" s="127"/>
      <c r="AI2328" s="127"/>
      <c r="AJ2328" s="127"/>
      <c r="AK2328" s="127"/>
      <c r="AL2328" s="127"/>
      <c r="AM2328" s="127"/>
      <c r="AN2328" s="127"/>
      <c r="AO2328" s="127"/>
      <c r="AP2328" s="127"/>
      <c r="AR2328" s="113"/>
      <c r="AS2328" s="113"/>
      <c r="AT2328" s="113"/>
    </row>
    <row r="2329" spans="1:46" s="114" customFormat="1" x14ac:dyDescent="0.2">
      <c r="A2329" s="113"/>
      <c r="B2329" s="120"/>
      <c r="C2329" s="120"/>
      <c r="D2329" s="120"/>
      <c r="E2329" s="120"/>
      <c r="F2329" s="120"/>
      <c r="G2329" s="120"/>
      <c r="H2329" s="120"/>
      <c r="I2329" s="120"/>
      <c r="J2329" s="120"/>
      <c r="K2329" s="120"/>
      <c r="L2329" s="120"/>
      <c r="M2329" s="120"/>
      <c r="N2329" s="120"/>
      <c r="O2329" s="120"/>
      <c r="P2329" s="120"/>
      <c r="Q2329" s="120"/>
      <c r="R2329" s="120"/>
      <c r="S2329" s="120"/>
      <c r="T2329" s="120"/>
      <c r="U2329" s="120"/>
      <c r="V2329" s="120"/>
      <c r="W2329" s="120"/>
      <c r="X2329" s="120"/>
      <c r="Y2329" s="127"/>
      <c r="Z2329" s="127"/>
      <c r="AA2329" s="127"/>
      <c r="AB2329" s="127"/>
      <c r="AC2329" s="127"/>
      <c r="AD2329" s="127"/>
      <c r="AE2329" s="127"/>
      <c r="AF2329" s="127"/>
      <c r="AG2329" s="127"/>
      <c r="AH2329" s="127"/>
      <c r="AI2329" s="127"/>
      <c r="AJ2329" s="127"/>
      <c r="AK2329" s="127"/>
      <c r="AL2329" s="127"/>
      <c r="AM2329" s="127"/>
      <c r="AN2329" s="127"/>
      <c r="AO2329" s="127"/>
      <c r="AP2329" s="127"/>
      <c r="AR2329" s="113"/>
      <c r="AS2329" s="113"/>
      <c r="AT2329" s="113"/>
    </row>
    <row r="2330" spans="1:46" s="114" customFormat="1" x14ac:dyDescent="0.2">
      <c r="A2330" s="113"/>
      <c r="B2330" s="120"/>
      <c r="C2330" s="120"/>
      <c r="D2330" s="120"/>
      <c r="E2330" s="120"/>
      <c r="F2330" s="120"/>
      <c r="G2330" s="120"/>
      <c r="H2330" s="120"/>
      <c r="I2330" s="120"/>
      <c r="J2330" s="120"/>
      <c r="K2330" s="120"/>
      <c r="L2330" s="120"/>
      <c r="M2330" s="120"/>
      <c r="N2330" s="120"/>
      <c r="O2330" s="120"/>
      <c r="P2330" s="120"/>
      <c r="Q2330" s="120"/>
      <c r="R2330" s="120"/>
      <c r="S2330" s="120"/>
      <c r="T2330" s="120"/>
      <c r="U2330" s="120"/>
      <c r="V2330" s="120"/>
      <c r="W2330" s="120"/>
      <c r="X2330" s="120"/>
      <c r="Y2330" s="127"/>
      <c r="Z2330" s="127"/>
      <c r="AA2330" s="127"/>
      <c r="AB2330" s="127"/>
      <c r="AC2330" s="127"/>
      <c r="AD2330" s="127"/>
      <c r="AE2330" s="127"/>
      <c r="AF2330" s="127"/>
      <c r="AG2330" s="127"/>
      <c r="AH2330" s="127"/>
      <c r="AI2330" s="127"/>
      <c r="AJ2330" s="127"/>
      <c r="AK2330" s="127"/>
      <c r="AL2330" s="127"/>
      <c r="AM2330" s="127"/>
      <c r="AN2330" s="127"/>
      <c r="AO2330" s="127"/>
      <c r="AP2330" s="127"/>
      <c r="AR2330" s="113"/>
      <c r="AS2330" s="113"/>
      <c r="AT2330" s="113"/>
    </row>
    <row r="2331" spans="1:46" s="114" customFormat="1" x14ac:dyDescent="0.2">
      <c r="A2331" s="113"/>
      <c r="B2331" s="120"/>
      <c r="C2331" s="120"/>
      <c r="D2331" s="120"/>
      <c r="E2331" s="120"/>
      <c r="F2331" s="120"/>
      <c r="G2331" s="120"/>
      <c r="H2331" s="120"/>
      <c r="I2331" s="120"/>
      <c r="J2331" s="120"/>
      <c r="K2331" s="120"/>
      <c r="L2331" s="120"/>
      <c r="M2331" s="120"/>
      <c r="N2331" s="120"/>
      <c r="O2331" s="120"/>
      <c r="P2331" s="120"/>
      <c r="Q2331" s="120"/>
      <c r="R2331" s="120"/>
      <c r="S2331" s="120"/>
      <c r="T2331" s="120"/>
      <c r="U2331" s="120"/>
      <c r="V2331" s="120"/>
      <c r="W2331" s="120"/>
      <c r="X2331" s="120"/>
      <c r="Y2331" s="127"/>
      <c r="Z2331" s="127"/>
      <c r="AA2331" s="127"/>
      <c r="AB2331" s="127"/>
      <c r="AC2331" s="127"/>
      <c r="AD2331" s="127"/>
      <c r="AE2331" s="127"/>
      <c r="AF2331" s="127"/>
      <c r="AG2331" s="127"/>
      <c r="AH2331" s="127"/>
      <c r="AI2331" s="127"/>
      <c r="AJ2331" s="127"/>
      <c r="AK2331" s="127"/>
      <c r="AL2331" s="127"/>
      <c r="AM2331" s="127"/>
      <c r="AN2331" s="127"/>
      <c r="AO2331" s="127"/>
      <c r="AP2331" s="127"/>
      <c r="AR2331" s="113"/>
      <c r="AS2331" s="113"/>
      <c r="AT2331" s="113"/>
    </row>
    <row r="2332" spans="1:46" s="114" customFormat="1" x14ac:dyDescent="0.2">
      <c r="A2332" s="113"/>
      <c r="B2332" s="120"/>
      <c r="C2332" s="120"/>
      <c r="D2332" s="120"/>
      <c r="E2332" s="120"/>
      <c r="F2332" s="120"/>
      <c r="G2332" s="120"/>
      <c r="H2332" s="120"/>
      <c r="I2332" s="120"/>
      <c r="J2332" s="120"/>
      <c r="K2332" s="120"/>
      <c r="L2332" s="120"/>
      <c r="M2332" s="120"/>
      <c r="N2332" s="120"/>
      <c r="O2332" s="120"/>
      <c r="P2332" s="120"/>
      <c r="Q2332" s="120"/>
      <c r="R2332" s="120"/>
      <c r="S2332" s="120"/>
      <c r="T2332" s="120"/>
      <c r="U2332" s="120"/>
      <c r="V2332" s="120"/>
      <c r="W2332" s="120"/>
      <c r="X2332" s="120"/>
      <c r="Y2332" s="127"/>
      <c r="Z2332" s="127"/>
      <c r="AA2332" s="127"/>
      <c r="AB2332" s="127"/>
      <c r="AC2332" s="127"/>
      <c r="AD2332" s="127"/>
      <c r="AE2332" s="127"/>
      <c r="AF2332" s="127"/>
      <c r="AG2332" s="127"/>
      <c r="AH2332" s="127"/>
      <c r="AI2332" s="127"/>
      <c r="AJ2332" s="127"/>
      <c r="AK2332" s="127"/>
      <c r="AL2332" s="127"/>
      <c r="AM2332" s="127"/>
      <c r="AN2332" s="127"/>
      <c r="AO2332" s="127"/>
      <c r="AP2332" s="127"/>
      <c r="AR2332" s="113"/>
      <c r="AS2332" s="113"/>
      <c r="AT2332" s="113"/>
    </row>
    <row r="2333" spans="1:46" s="114" customFormat="1" x14ac:dyDescent="0.2">
      <c r="A2333" s="113"/>
      <c r="B2333" s="120"/>
      <c r="C2333" s="120"/>
      <c r="D2333" s="120"/>
      <c r="E2333" s="120"/>
      <c r="F2333" s="120"/>
      <c r="G2333" s="120"/>
      <c r="H2333" s="120"/>
      <c r="I2333" s="120"/>
      <c r="J2333" s="120"/>
      <c r="K2333" s="120"/>
      <c r="L2333" s="120"/>
      <c r="M2333" s="120"/>
      <c r="N2333" s="120"/>
      <c r="O2333" s="120"/>
      <c r="P2333" s="120"/>
      <c r="Q2333" s="120"/>
      <c r="R2333" s="120"/>
      <c r="S2333" s="120"/>
      <c r="T2333" s="120"/>
      <c r="U2333" s="120"/>
      <c r="V2333" s="120"/>
      <c r="W2333" s="120"/>
      <c r="X2333" s="120"/>
      <c r="Y2333" s="127"/>
      <c r="Z2333" s="127"/>
      <c r="AA2333" s="127"/>
      <c r="AB2333" s="127"/>
      <c r="AC2333" s="127"/>
      <c r="AD2333" s="127"/>
      <c r="AE2333" s="127"/>
      <c r="AF2333" s="127"/>
      <c r="AG2333" s="127"/>
      <c r="AH2333" s="127"/>
      <c r="AI2333" s="127"/>
      <c r="AJ2333" s="127"/>
      <c r="AK2333" s="127"/>
      <c r="AL2333" s="127"/>
      <c r="AM2333" s="127"/>
      <c r="AN2333" s="127"/>
      <c r="AO2333" s="127"/>
      <c r="AP2333" s="127"/>
      <c r="AR2333" s="113"/>
      <c r="AS2333" s="113"/>
      <c r="AT2333" s="113"/>
    </row>
    <row r="2334" spans="1:46" s="114" customFormat="1" x14ac:dyDescent="0.2">
      <c r="A2334" s="113"/>
      <c r="B2334" s="120"/>
      <c r="C2334" s="120"/>
      <c r="D2334" s="120"/>
      <c r="E2334" s="120"/>
      <c r="F2334" s="120"/>
      <c r="G2334" s="120"/>
      <c r="H2334" s="120"/>
      <c r="I2334" s="120"/>
      <c r="J2334" s="120"/>
      <c r="K2334" s="120"/>
      <c r="L2334" s="120"/>
      <c r="M2334" s="120"/>
      <c r="N2334" s="120"/>
      <c r="O2334" s="120"/>
      <c r="P2334" s="120"/>
      <c r="Q2334" s="120"/>
      <c r="R2334" s="120"/>
      <c r="S2334" s="120"/>
      <c r="T2334" s="120"/>
      <c r="U2334" s="120"/>
      <c r="V2334" s="120"/>
      <c r="W2334" s="120"/>
      <c r="X2334" s="120"/>
      <c r="Y2334" s="127"/>
      <c r="Z2334" s="127"/>
      <c r="AA2334" s="127"/>
      <c r="AB2334" s="127"/>
      <c r="AC2334" s="127"/>
      <c r="AD2334" s="127"/>
      <c r="AE2334" s="127"/>
      <c r="AF2334" s="127"/>
      <c r="AG2334" s="127"/>
      <c r="AH2334" s="127"/>
      <c r="AI2334" s="127"/>
      <c r="AJ2334" s="127"/>
      <c r="AK2334" s="127"/>
      <c r="AL2334" s="127"/>
      <c r="AM2334" s="127"/>
      <c r="AN2334" s="127"/>
      <c r="AO2334" s="127"/>
      <c r="AP2334" s="127"/>
      <c r="AR2334" s="113"/>
      <c r="AS2334" s="113"/>
      <c r="AT2334" s="113"/>
    </row>
    <row r="2335" spans="1:46" s="114" customFormat="1" x14ac:dyDescent="0.2">
      <c r="A2335" s="113"/>
      <c r="B2335" s="120"/>
      <c r="C2335" s="120"/>
      <c r="D2335" s="120"/>
      <c r="E2335" s="120"/>
      <c r="F2335" s="120"/>
      <c r="G2335" s="120"/>
      <c r="H2335" s="120"/>
      <c r="I2335" s="120"/>
      <c r="J2335" s="120"/>
      <c r="K2335" s="120"/>
      <c r="L2335" s="120"/>
      <c r="M2335" s="120"/>
      <c r="N2335" s="120"/>
      <c r="O2335" s="120"/>
      <c r="P2335" s="120"/>
      <c r="Q2335" s="120"/>
      <c r="R2335" s="120"/>
      <c r="S2335" s="120"/>
      <c r="T2335" s="120"/>
      <c r="U2335" s="120"/>
      <c r="V2335" s="120"/>
      <c r="W2335" s="120"/>
      <c r="X2335" s="120"/>
      <c r="Y2335" s="127"/>
      <c r="Z2335" s="127"/>
      <c r="AA2335" s="127"/>
      <c r="AB2335" s="127"/>
      <c r="AC2335" s="127"/>
      <c r="AD2335" s="127"/>
      <c r="AE2335" s="127"/>
      <c r="AF2335" s="127"/>
      <c r="AG2335" s="127"/>
      <c r="AH2335" s="127"/>
      <c r="AI2335" s="127"/>
      <c r="AJ2335" s="127"/>
      <c r="AK2335" s="127"/>
      <c r="AL2335" s="127"/>
      <c r="AM2335" s="127"/>
      <c r="AN2335" s="127"/>
      <c r="AO2335" s="127"/>
      <c r="AP2335" s="127"/>
      <c r="AR2335" s="113"/>
      <c r="AS2335" s="113"/>
      <c r="AT2335" s="113"/>
    </row>
    <row r="2336" spans="1:46" s="114" customFormat="1" x14ac:dyDescent="0.2">
      <c r="A2336" s="113"/>
      <c r="B2336" s="120"/>
      <c r="C2336" s="120"/>
      <c r="D2336" s="120"/>
      <c r="E2336" s="120"/>
      <c r="F2336" s="120"/>
      <c r="G2336" s="120"/>
      <c r="H2336" s="120"/>
      <c r="I2336" s="120"/>
      <c r="J2336" s="120"/>
      <c r="K2336" s="120"/>
      <c r="L2336" s="120"/>
      <c r="M2336" s="120"/>
      <c r="N2336" s="120"/>
      <c r="O2336" s="120"/>
      <c r="P2336" s="120"/>
      <c r="Q2336" s="120"/>
      <c r="R2336" s="120"/>
      <c r="S2336" s="120"/>
      <c r="T2336" s="120"/>
      <c r="U2336" s="120"/>
      <c r="V2336" s="120"/>
      <c r="W2336" s="120"/>
      <c r="X2336" s="120"/>
      <c r="Y2336" s="127"/>
      <c r="Z2336" s="127"/>
      <c r="AA2336" s="127"/>
      <c r="AB2336" s="127"/>
      <c r="AC2336" s="127"/>
      <c r="AD2336" s="127"/>
      <c r="AE2336" s="127"/>
      <c r="AF2336" s="127"/>
      <c r="AG2336" s="127"/>
      <c r="AH2336" s="127"/>
      <c r="AI2336" s="127"/>
      <c r="AJ2336" s="127"/>
      <c r="AK2336" s="127"/>
      <c r="AL2336" s="127"/>
      <c r="AM2336" s="127"/>
      <c r="AN2336" s="127"/>
      <c r="AO2336" s="127"/>
      <c r="AP2336" s="127"/>
      <c r="AR2336" s="113"/>
      <c r="AS2336" s="113"/>
      <c r="AT2336" s="113"/>
    </row>
    <row r="2337" spans="1:46" s="114" customFormat="1" x14ac:dyDescent="0.2">
      <c r="A2337" s="113"/>
      <c r="B2337" s="120"/>
      <c r="C2337" s="120"/>
      <c r="D2337" s="120"/>
      <c r="E2337" s="120"/>
      <c r="F2337" s="120"/>
      <c r="G2337" s="120"/>
      <c r="H2337" s="120"/>
      <c r="I2337" s="120"/>
      <c r="J2337" s="120"/>
      <c r="K2337" s="120"/>
      <c r="L2337" s="120"/>
      <c r="M2337" s="120"/>
      <c r="N2337" s="120"/>
      <c r="O2337" s="120"/>
      <c r="P2337" s="120"/>
      <c r="Q2337" s="120"/>
      <c r="R2337" s="120"/>
      <c r="S2337" s="120"/>
      <c r="T2337" s="120"/>
      <c r="U2337" s="120"/>
      <c r="V2337" s="120"/>
      <c r="W2337" s="120"/>
      <c r="X2337" s="120"/>
      <c r="Y2337" s="127"/>
      <c r="Z2337" s="127"/>
      <c r="AA2337" s="127"/>
      <c r="AB2337" s="127"/>
      <c r="AC2337" s="127"/>
      <c r="AD2337" s="127"/>
      <c r="AE2337" s="127"/>
      <c r="AF2337" s="127"/>
      <c r="AG2337" s="127"/>
      <c r="AH2337" s="127"/>
      <c r="AI2337" s="127"/>
      <c r="AJ2337" s="127"/>
      <c r="AK2337" s="127"/>
      <c r="AL2337" s="127"/>
      <c r="AM2337" s="127"/>
      <c r="AN2337" s="127"/>
      <c r="AO2337" s="127"/>
      <c r="AP2337" s="127"/>
      <c r="AR2337" s="113"/>
      <c r="AS2337" s="113"/>
      <c r="AT2337" s="113"/>
    </row>
    <row r="2338" spans="1:46" s="114" customFormat="1" x14ac:dyDescent="0.2">
      <c r="A2338" s="113"/>
      <c r="B2338" s="120"/>
      <c r="C2338" s="120"/>
      <c r="D2338" s="120"/>
      <c r="E2338" s="120"/>
      <c r="F2338" s="120"/>
      <c r="G2338" s="120"/>
      <c r="H2338" s="120"/>
      <c r="I2338" s="120"/>
      <c r="J2338" s="120"/>
      <c r="K2338" s="120"/>
      <c r="L2338" s="120"/>
      <c r="M2338" s="120"/>
      <c r="N2338" s="120"/>
      <c r="O2338" s="120"/>
      <c r="P2338" s="120"/>
      <c r="Q2338" s="120"/>
      <c r="R2338" s="120"/>
      <c r="S2338" s="120"/>
      <c r="T2338" s="120"/>
      <c r="U2338" s="120"/>
      <c r="V2338" s="120"/>
      <c r="W2338" s="120"/>
      <c r="X2338" s="120"/>
      <c r="Y2338" s="127"/>
      <c r="Z2338" s="127"/>
      <c r="AA2338" s="127"/>
      <c r="AB2338" s="127"/>
      <c r="AC2338" s="127"/>
      <c r="AD2338" s="127"/>
      <c r="AE2338" s="127"/>
      <c r="AF2338" s="127"/>
      <c r="AG2338" s="127"/>
      <c r="AH2338" s="127"/>
      <c r="AI2338" s="127"/>
      <c r="AJ2338" s="127"/>
      <c r="AK2338" s="127"/>
      <c r="AL2338" s="127"/>
      <c r="AM2338" s="127"/>
      <c r="AN2338" s="127"/>
      <c r="AO2338" s="127"/>
      <c r="AP2338" s="127"/>
      <c r="AR2338" s="113"/>
      <c r="AS2338" s="113"/>
      <c r="AT2338" s="113"/>
    </row>
    <row r="2339" spans="1:46" s="114" customFormat="1" x14ac:dyDescent="0.2">
      <c r="A2339" s="113"/>
      <c r="B2339" s="120"/>
      <c r="C2339" s="120"/>
      <c r="D2339" s="120"/>
      <c r="E2339" s="120"/>
      <c r="F2339" s="120"/>
      <c r="G2339" s="120"/>
      <c r="H2339" s="120"/>
      <c r="I2339" s="120"/>
      <c r="J2339" s="120"/>
      <c r="K2339" s="120"/>
      <c r="L2339" s="120"/>
      <c r="M2339" s="120"/>
      <c r="N2339" s="120"/>
      <c r="O2339" s="120"/>
      <c r="P2339" s="120"/>
      <c r="Q2339" s="120"/>
      <c r="R2339" s="120"/>
      <c r="S2339" s="120"/>
      <c r="T2339" s="120"/>
      <c r="U2339" s="120"/>
      <c r="V2339" s="120"/>
      <c r="W2339" s="120"/>
      <c r="X2339" s="120"/>
      <c r="Y2339" s="127"/>
      <c r="Z2339" s="127"/>
      <c r="AA2339" s="127"/>
      <c r="AB2339" s="127"/>
      <c r="AC2339" s="127"/>
      <c r="AD2339" s="127"/>
      <c r="AE2339" s="127"/>
      <c r="AF2339" s="127"/>
      <c r="AG2339" s="127"/>
      <c r="AH2339" s="127"/>
      <c r="AI2339" s="127"/>
      <c r="AJ2339" s="127"/>
      <c r="AK2339" s="127"/>
      <c r="AL2339" s="127"/>
      <c r="AM2339" s="127"/>
      <c r="AN2339" s="127"/>
      <c r="AO2339" s="127"/>
      <c r="AP2339" s="127"/>
      <c r="AR2339" s="113"/>
      <c r="AS2339" s="113"/>
      <c r="AT2339" s="113"/>
    </row>
    <row r="2340" spans="1:46" s="114" customFormat="1" x14ac:dyDescent="0.2">
      <c r="A2340" s="113"/>
      <c r="B2340" s="120"/>
      <c r="C2340" s="120"/>
      <c r="D2340" s="120"/>
      <c r="E2340" s="120"/>
      <c r="F2340" s="120"/>
      <c r="G2340" s="120"/>
      <c r="H2340" s="120"/>
      <c r="I2340" s="120"/>
      <c r="J2340" s="120"/>
      <c r="K2340" s="120"/>
      <c r="L2340" s="120"/>
      <c r="M2340" s="120"/>
      <c r="N2340" s="120"/>
      <c r="O2340" s="120"/>
      <c r="P2340" s="120"/>
      <c r="Q2340" s="120"/>
      <c r="R2340" s="120"/>
      <c r="S2340" s="120"/>
      <c r="T2340" s="120"/>
      <c r="U2340" s="120"/>
      <c r="V2340" s="120"/>
      <c r="W2340" s="120"/>
      <c r="X2340" s="120"/>
      <c r="Y2340" s="127"/>
      <c r="Z2340" s="127"/>
      <c r="AA2340" s="127"/>
      <c r="AB2340" s="127"/>
      <c r="AC2340" s="127"/>
      <c r="AD2340" s="127"/>
      <c r="AE2340" s="127"/>
      <c r="AF2340" s="127"/>
      <c r="AG2340" s="127"/>
      <c r="AH2340" s="127"/>
      <c r="AI2340" s="127"/>
      <c r="AJ2340" s="127"/>
      <c r="AK2340" s="127"/>
      <c r="AL2340" s="127"/>
      <c r="AM2340" s="127"/>
      <c r="AN2340" s="127"/>
      <c r="AO2340" s="127"/>
      <c r="AP2340" s="127"/>
      <c r="AR2340" s="113"/>
      <c r="AS2340" s="113"/>
      <c r="AT2340" s="113"/>
    </row>
    <row r="2341" spans="1:46" s="114" customFormat="1" x14ac:dyDescent="0.2">
      <c r="A2341" s="113"/>
      <c r="B2341" s="120"/>
      <c r="C2341" s="120"/>
      <c r="D2341" s="120"/>
      <c r="E2341" s="120"/>
      <c r="F2341" s="120"/>
      <c r="G2341" s="120"/>
      <c r="H2341" s="120"/>
      <c r="I2341" s="120"/>
      <c r="J2341" s="120"/>
      <c r="K2341" s="120"/>
      <c r="L2341" s="120"/>
      <c r="M2341" s="120"/>
      <c r="N2341" s="120"/>
      <c r="O2341" s="120"/>
      <c r="P2341" s="120"/>
      <c r="Q2341" s="120"/>
      <c r="R2341" s="120"/>
      <c r="S2341" s="120"/>
      <c r="T2341" s="120"/>
      <c r="U2341" s="120"/>
      <c r="V2341" s="120"/>
      <c r="W2341" s="120"/>
      <c r="X2341" s="120"/>
      <c r="Y2341" s="127"/>
      <c r="Z2341" s="127"/>
      <c r="AA2341" s="127"/>
      <c r="AB2341" s="127"/>
      <c r="AC2341" s="127"/>
      <c r="AD2341" s="127"/>
      <c r="AE2341" s="127"/>
      <c r="AF2341" s="127"/>
      <c r="AG2341" s="127"/>
      <c r="AH2341" s="127"/>
      <c r="AI2341" s="127"/>
      <c r="AJ2341" s="127"/>
      <c r="AK2341" s="127"/>
      <c r="AL2341" s="127"/>
      <c r="AM2341" s="127"/>
      <c r="AN2341" s="127"/>
      <c r="AO2341" s="127"/>
      <c r="AP2341" s="127"/>
      <c r="AR2341" s="113"/>
      <c r="AS2341" s="113"/>
      <c r="AT2341" s="113"/>
    </row>
    <row r="2342" spans="1:46" s="114" customFormat="1" x14ac:dyDescent="0.2">
      <c r="A2342" s="113"/>
      <c r="B2342" s="120"/>
      <c r="C2342" s="120"/>
      <c r="D2342" s="120"/>
      <c r="E2342" s="120"/>
      <c r="F2342" s="120"/>
      <c r="G2342" s="120"/>
      <c r="H2342" s="120"/>
      <c r="I2342" s="120"/>
      <c r="J2342" s="120"/>
      <c r="K2342" s="120"/>
      <c r="L2342" s="120"/>
      <c r="M2342" s="120"/>
      <c r="N2342" s="120"/>
      <c r="O2342" s="120"/>
      <c r="P2342" s="120"/>
      <c r="Q2342" s="120"/>
      <c r="R2342" s="120"/>
      <c r="S2342" s="120"/>
      <c r="T2342" s="120"/>
      <c r="U2342" s="120"/>
      <c r="V2342" s="120"/>
      <c r="W2342" s="120"/>
      <c r="X2342" s="120"/>
      <c r="Y2342" s="127"/>
      <c r="Z2342" s="127"/>
      <c r="AA2342" s="127"/>
      <c r="AB2342" s="127"/>
      <c r="AC2342" s="127"/>
      <c r="AD2342" s="127"/>
      <c r="AE2342" s="127"/>
      <c r="AF2342" s="127"/>
      <c r="AG2342" s="127"/>
      <c r="AH2342" s="127"/>
      <c r="AI2342" s="127"/>
      <c r="AJ2342" s="127"/>
      <c r="AK2342" s="127"/>
      <c r="AL2342" s="127"/>
      <c r="AM2342" s="127"/>
      <c r="AN2342" s="127"/>
      <c r="AO2342" s="127"/>
      <c r="AP2342" s="127"/>
      <c r="AR2342" s="113"/>
      <c r="AS2342" s="113"/>
      <c r="AT2342" s="113"/>
    </row>
    <row r="2343" spans="1:46" s="114" customFormat="1" x14ac:dyDescent="0.2">
      <c r="A2343" s="113"/>
      <c r="B2343" s="120"/>
      <c r="C2343" s="120"/>
      <c r="D2343" s="120"/>
      <c r="E2343" s="120"/>
      <c r="F2343" s="120"/>
      <c r="G2343" s="120"/>
      <c r="H2343" s="120"/>
      <c r="I2343" s="120"/>
      <c r="J2343" s="120"/>
      <c r="K2343" s="120"/>
      <c r="L2343" s="120"/>
      <c r="M2343" s="120"/>
      <c r="N2343" s="120"/>
      <c r="O2343" s="120"/>
      <c r="P2343" s="120"/>
      <c r="Q2343" s="120"/>
      <c r="R2343" s="120"/>
      <c r="S2343" s="120"/>
      <c r="T2343" s="120"/>
      <c r="U2343" s="120"/>
      <c r="V2343" s="120"/>
      <c r="W2343" s="120"/>
      <c r="X2343" s="120"/>
      <c r="Y2343" s="127"/>
      <c r="Z2343" s="127"/>
      <c r="AA2343" s="127"/>
      <c r="AB2343" s="127"/>
      <c r="AC2343" s="127"/>
      <c r="AD2343" s="127"/>
      <c r="AE2343" s="127"/>
      <c r="AF2343" s="127"/>
      <c r="AG2343" s="127"/>
      <c r="AH2343" s="127"/>
      <c r="AI2343" s="127"/>
      <c r="AJ2343" s="127"/>
      <c r="AK2343" s="127"/>
      <c r="AL2343" s="127"/>
      <c r="AM2343" s="127"/>
      <c r="AN2343" s="127"/>
      <c r="AO2343" s="127"/>
      <c r="AP2343" s="127"/>
      <c r="AR2343" s="113"/>
      <c r="AS2343" s="113"/>
      <c r="AT2343" s="113"/>
    </row>
    <row r="2344" spans="1:46" s="114" customFormat="1" x14ac:dyDescent="0.2">
      <c r="A2344" s="113"/>
      <c r="B2344" s="120"/>
      <c r="C2344" s="120"/>
      <c r="D2344" s="120"/>
      <c r="E2344" s="120"/>
      <c r="F2344" s="120"/>
      <c r="G2344" s="120"/>
      <c r="H2344" s="120"/>
      <c r="I2344" s="120"/>
      <c r="J2344" s="120"/>
      <c r="K2344" s="120"/>
      <c r="L2344" s="120"/>
      <c r="M2344" s="120"/>
      <c r="N2344" s="120"/>
      <c r="O2344" s="120"/>
      <c r="P2344" s="120"/>
      <c r="Q2344" s="120"/>
      <c r="R2344" s="120"/>
      <c r="S2344" s="120"/>
      <c r="T2344" s="120"/>
      <c r="U2344" s="120"/>
      <c r="V2344" s="120"/>
      <c r="W2344" s="120"/>
      <c r="X2344" s="120"/>
      <c r="Y2344" s="127"/>
      <c r="Z2344" s="127"/>
      <c r="AA2344" s="127"/>
      <c r="AB2344" s="127"/>
      <c r="AC2344" s="127"/>
      <c r="AD2344" s="127"/>
      <c r="AE2344" s="127"/>
      <c r="AF2344" s="127"/>
      <c r="AG2344" s="127"/>
      <c r="AH2344" s="127"/>
      <c r="AI2344" s="127"/>
      <c r="AJ2344" s="127"/>
      <c r="AK2344" s="127"/>
      <c r="AL2344" s="127"/>
      <c r="AM2344" s="127"/>
      <c r="AN2344" s="127"/>
      <c r="AO2344" s="127"/>
      <c r="AP2344" s="127"/>
      <c r="AR2344" s="113"/>
      <c r="AS2344" s="113"/>
      <c r="AT2344" s="113"/>
    </row>
    <row r="2345" spans="1:46" s="114" customFormat="1" x14ac:dyDescent="0.2">
      <c r="A2345" s="113"/>
      <c r="B2345" s="120"/>
      <c r="C2345" s="120"/>
      <c r="D2345" s="120"/>
      <c r="E2345" s="120"/>
      <c r="F2345" s="120"/>
      <c r="G2345" s="120"/>
      <c r="H2345" s="120"/>
      <c r="I2345" s="120"/>
      <c r="J2345" s="120"/>
      <c r="K2345" s="120"/>
      <c r="L2345" s="120"/>
      <c r="M2345" s="120"/>
      <c r="N2345" s="120"/>
      <c r="O2345" s="120"/>
      <c r="P2345" s="120"/>
      <c r="Q2345" s="120"/>
      <c r="R2345" s="120"/>
      <c r="S2345" s="120"/>
      <c r="T2345" s="120"/>
      <c r="U2345" s="120"/>
      <c r="V2345" s="120"/>
      <c r="W2345" s="120"/>
      <c r="X2345" s="120"/>
      <c r="Y2345" s="127"/>
      <c r="Z2345" s="127"/>
      <c r="AA2345" s="127"/>
      <c r="AB2345" s="127"/>
      <c r="AC2345" s="127"/>
      <c r="AD2345" s="127"/>
      <c r="AE2345" s="127"/>
      <c r="AF2345" s="127"/>
      <c r="AG2345" s="127"/>
      <c r="AH2345" s="127"/>
      <c r="AI2345" s="127"/>
      <c r="AJ2345" s="127"/>
      <c r="AK2345" s="127"/>
      <c r="AL2345" s="127"/>
      <c r="AM2345" s="127"/>
      <c r="AN2345" s="127"/>
      <c r="AO2345" s="127"/>
      <c r="AP2345" s="127"/>
      <c r="AR2345" s="113"/>
      <c r="AS2345" s="113"/>
      <c r="AT2345" s="113"/>
    </row>
    <row r="2346" spans="1:46" s="114" customFormat="1" x14ac:dyDescent="0.2">
      <c r="A2346" s="113"/>
      <c r="B2346" s="120"/>
      <c r="C2346" s="120"/>
      <c r="D2346" s="120"/>
      <c r="E2346" s="120"/>
      <c r="F2346" s="120"/>
      <c r="G2346" s="120"/>
      <c r="H2346" s="120"/>
      <c r="I2346" s="120"/>
      <c r="J2346" s="120"/>
      <c r="K2346" s="120"/>
      <c r="L2346" s="120"/>
      <c r="M2346" s="120"/>
      <c r="N2346" s="120"/>
      <c r="O2346" s="120"/>
      <c r="P2346" s="120"/>
      <c r="Q2346" s="120"/>
      <c r="R2346" s="120"/>
      <c r="S2346" s="120"/>
      <c r="T2346" s="120"/>
      <c r="U2346" s="120"/>
      <c r="V2346" s="120"/>
      <c r="W2346" s="120"/>
      <c r="X2346" s="120"/>
      <c r="Y2346" s="127"/>
      <c r="Z2346" s="127"/>
      <c r="AA2346" s="127"/>
      <c r="AB2346" s="127"/>
      <c r="AC2346" s="127"/>
      <c r="AD2346" s="127"/>
      <c r="AE2346" s="127"/>
      <c r="AF2346" s="127"/>
      <c r="AG2346" s="127"/>
      <c r="AH2346" s="127"/>
      <c r="AI2346" s="127"/>
      <c r="AJ2346" s="127"/>
      <c r="AK2346" s="127"/>
      <c r="AL2346" s="127"/>
      <c r="AM2346" s="127"/>
      <c r="AN2346" s="127"/>
      <c r="AO2346" s="127"/>
      <c r="AP2346" s="127"/>
      <c r="AR2346" s="113"/>
      <c r="AS2346" s="113"/>
      <c r="AT2346" s="113"/>
    </row>
    <row r="2347" spans="1:46" s="114" customFormat="1" x14ac:dyDescent="0.2">
      <c r="A2347" s="113"/>
      <c r="B2347" s="120"/>
      <c r="C2347" s="120"/>
      <c r="D2347" s="120"/>
      <c r="E2347" s="120"/>
      <c r="F2347" s="120"/>
      <c r="G2347" s="120"/>
      <c r="H2347" s="120"/>
      <c r="I2347" s="120"/>
      <c r="J2347" s="120"/>
      <c r="K2347" s="120"/>
      <c r="L2347" s="120"/>
      <c r="M2347" s="120"/>
      <c r="N2347" s="120"/>
      <c r="O2347" s="120"/>
      <c r="P2347" s="120"/>
      <c r="Q2347" s="120"/>
      <c r="R2347" s="120"/>
      <c r="S2347" s="120"/>
      <c r="T2347" s="120"/>
      <c r="U2347" s="120"/>
      <c r="V2347" s="120"/>
      <c r="W2347" s="120"/>
      <c r="X2347" s="120"/>
      <c r="Y2347" s="127"/>
      <c r="Z2347" s="127"/>
      <c r="AA2347" s="127"/>
      <c r="AB2347" s="127"/>
      <c r="AC2347" s="127"/>
      <c r="AD2347" s="127"/>
      <c r="AE2347" s="127"/>
      <c r="AF2347" s="127"/>
      <c r="AG2347" s="127"/>
      <c r="AH2347" s="127"/>
      <c r="AI2347" s="127"/>
      <c r="AJ2347" s="127"/>
      <c r="AK2347" s="127"/>
      <c r="AL2347" s="127"/>
      <c r="AM2347" s="127"/>
      <c r="AN2347" s="127"/>
      <c r="AO2347" s="127"/>
      <c r="AP2347" s="127"/>
      <c r="AR2347" s="113"/>
      <c r="AS2347" s="113"/>
      <c r="AT2347" s="113"/>
    </row>
    <row r="2348" spans="1:46" s="114" customFormat="1" x14ac:dyDescent="0.2">
      <c r="A2348" s="113"/>
      <c r="B2348" s="120"/>
      <c r="C2348" s="120"/>
      <c r="D2348" s="120"/>
      <c r="E2348" s="120"/>
      <c r="F2348" s="120"/>
      <c r="G2348" s="120"/>
      <c r="H2348" s="120"/>
      <c r="I2348" s="120"/>
      <c r="J2348" s="120"/>
      <c r="K2348" s="120"/>
      <c r="L2348" s="120"/>
      <c r="M2348" s="120"/>
      <c r="N2348" s="120"/>
      <c r="O2348" s="120"/>
      <c r="P2348" s="120"/>
      <c r="Q2348" s="120"/>
      <c r="R2348" s="120"/>
      <c r="S2348" s="120"/>
      <c r="T2348" s="120"/>
      <c r="U2348" s="120"/>
      <c r="V2348" s="120"/>
      <c r="W2348" s="120"/>
      <c r="X2348" s="120"/>
      <c r="Y2348" s="127"/>
      <c r="Z2348" s="127"/>
      <c r="AA2348" s="127"/>
      <c r="AB2348" s="127"/>
      <c r="AC2348" s="127"/>
      <c r="AD2348" s="127"/>
      <c r="AE2348" s="127"/>
      <c r="AF2348" s="127"/>
      <c r="AG2348" s="127"/>
      <c r="AH2348" s="127"/>
      <c r="AI2348" s="127"/>
      <c r="AJ2348" s="127"/>
      <c r="AK2348" s="127"/>
      <c r="AL2348" s="127"/>
      <c r="AM2348" s="127"/>
      <c r="AN2348" s="127"/>
      <c r="AO2348" s="127"/>
      <c r="AP2348" s="127"/>
      <c r="AR2348" s="113"/>
      <c r="AS2348" s="113"/>
      <c r="AT2348" s="113"/>
    </row>
    <row r="2349" spans="1:46" s="114" customFormat="1" x14ac:dyDescent="0.2">
      <c r="A2349" s="113"/>
      <c r="B2349" s="120"/>
      <c r="C2349" s="120"/>
      <c r="D2349" s="120"/>
      <c r="E2349" s="120"/>
      <c r="F2349" s="120"/>
      <c r="G2349" s="120"/>
      <c r="H2349" s="120"/>
      <c r="I2349" s="120"/>
      <c r="J2349" s="120"/>
      <c r="K2349" s="120"/>
      <c r="L2349" s="120"/>
      <c r="M2349" s="120"/>
      <c r="N2349" s="120"/>
      <c r="O2349" s="120"/>
      <c r="P2349" s="120"/>
      <c r="Q2349" s="120"/>
      <c r="R2349" s="120"/>
      <c r="S2349" s="120"/>
      <c r="T2349" s="120"/>
      <c r="U2349" s="120"/>
      <c r="V2349" s="120"/>
      <c r="W2349" s="120"/>
      <c r="X2349" s="120"/>
      <c r="Y2349" s="127"/>
      <c r="Z2349" s="127"/>
      <c r="AA2349" s="127"/>
      <c r="AB2349" s="127"/>
      <c r="AC2349" s="127"/>
      <c r="AD2349" s="127"/>
      <c r="AE2349" s="127"/>
      <c r="AF2349" s="127"/>
      <c r="AG2349" s="127"/>
      <c r="AH2349" s="127"/>
      <c r="AI2349" s="127"/>
      <c r="AJ2349" s="127"/>
      <c r="AK2349" s="127"/>
      <c r="AL2349" s="127"/>
      <c r="AM2349" s="127"/>
      <c r="AN2349" s="127"/>
      <c r="AO2349" s="127"/>
      <c r="AP2349" s="127"/>
      <c r="AR2349" s="113"/>
      <c r="AS2349" s="113"/>
      <c r="AT2349" s="113"/>
    </row>
    <row r="2350" spans="1:46" s="114" customFormat="1" x14ac:dyDescent="0.2">
      <c r="A2350" s="113"/>
      <c r="B2350" s="120"/>
      <c r="C2350" s="120"/>
      <c r="D2350" s="120"/>
      <c r="E2350" s="120"/>
      <c r="F2350" s="120"/>
      <c r="G2350" s="120"/>
      <c r="H2350" s="120"/>
      <c r="I2350" s="120"/>
      <c r="J2350" s="120"/>
      <c r="K2350" s="120"/>
      <c r="L2350" s="120"/>
      <c r="M2350" s="120"/>
      <c r="N2350" s="120"/>
      <c r="O2350" s="120"/>
      <c r="P2350" s="120"/>
      <c r="Q2350" s="120"/>
      <c r="R2350" s="120"/>
      <c r="S2350" s="120"/>
      <c r="T2350" s="120"/>
      <c r="U2350" s="120"/>
      <c r="V2350" s="120"/>
      <c r="W2350" s="120"/>
      <c r="X2350" s="120"/>
      <c r="Y2350" s="127"/>
      <c r="Z2350" s="127"/>
      <c r="AA2350" s="127"/>
      <c r="AB2350" s="127"/>
      <c r="AC2350" s="127"/>
      <c r="AD2350" s="127"/>
      <c r="AE2350" s="127"/>
      <c r="AF2350" s="127"/>
      <c r="AG2350" s="127"/>
      <c r="AH2350" s="127"/>
      <c r="AI2350" s="127"/>
      <c r="AJ2350" s="127"/>
      <c r="AK2350" s="127"/>
      <c r="AL2350" s="127"/>
      <c r="AM2350" s="127"/>
      <c r="AN2350" s="127"/>
      <c r="AO2350" s="127"/>
      <c r="AP2350" s="127"/>
      <c r="AR2350" s="113"/>
      <c r="AS2350" s="113"/>
      <c r="AT2350" s="113"/>
    </row>
    <row r="2351" spans="1:46" s="114" customFormat="1" x14ac:dyDescent="0.2">
      <c r="A2351" s="113"/>
      <c r="B2351" s="120"/>
      <c r="C2351" s="120"/>
      <c r="D2351" s="120"/>
      <c r="E2351" s="120"/>
      <c r="F2351" s="120"/>
      <c r="G2351" s="120"/>
      <c r="H2351" s="120"/>
      <c r="I2351" s="120"/>
      <c r="J2351" s="120"/>
      <c r="K2351" s="120"/>
      <c r="L2351" s="120"/>
      <c r="M2351" s="120"/>
      <c r="N2351" s="120"/>
      <c r="O2351" s="120"/>
      <c r="P2351" s="120"/>
      <c r="Q2351" s="120"/>
      <c r="R2351" s="120"/>
      <c r="S2351" s="120"/>
      <c r="T2351" s="120"/>
      <c r="U2351" s="120"/>
      <c r="V2351" s="120"/>
      <c r="W2351" s="120"/>
      <c r="X2351" s="120"/>
      <c r="Y2351" s="127"/>
      <c r="Z2351" s="127"/>
      <c r="AA2351" s="127"/>
      <c r="AB2351" s="127"/>
      <c r="AC2351" s="127"/>
      <c r="AD2351" s="127"/>
      <c r="AE2351" s="127"/>
      <c r="AF2351" s="127"/>
      <c r="AG2351" s="127"/>
      <c r="AH2351" s="127"/>
      <c r="AI2351" s="127"/>
      <c r="AJ2351" s="127"/>
      <c r="AK2351" s="127"/>
      <c r="AL2351" s="127"/>
      <c r="AM2351" s="127"/>
      <c r="AN2351" s="127"/>
      <c r="AO2351" s="127"/>
      <c r="AP2351" s="127"/>
      <c r="AR2351" s="113"/>
      <c r="AS2351" s="113"/>
      <c r="AT2351" s="113"/>
    </row>
    <row r="2352" spans="1:46" s="114" customFormat="1" x14ac:dyDescent="0.2">
      <c r="A2352" s="113"/>
      <c r="B2352" s="120"/>
      <c r="C2352" s="120"/>
      <c r="D2352" s="120"/>
      <c r="E2352" s="120"/>
      <c r="F2352" s="120"/>
      <c r="G2352" s="120"/>
      <c r="H2352" s="120"/>
      <c r="I2352" s="120"/>
      <c r="J2352" s="120"/>
      <c r="K2352" s="120"/>
      <c r="L2352" s="120"/>
      <c r="M2352" s="120"/>
      <c r="N2352" s="120"/>
      <c r="O2352" s="120"/>
      <c r="P2352" s="120"/>
      <c r="Q2352" s="120"/>
      <c r="R2352" s="120"/>
      <c r="S2352" s="120"/>
      <c r="T2352" s="120"/>
      <c r="U2352" s="120"/>
      <c r="V2352" s="120"/>
      <c r="W2352" s="120"/>
      <c r="X2352" s="120"/>
      <c r="Y2352" s="127"/>
      <c r="Z2352" s="127"/>
      <c r="AA2352" s="127"/>
      <c r="AB2352" s="127"/>
      <c r="AC2352" s="127"/>
      <c r="AD2352" s="127"/>
      <c r="AE2352" s="127"/>
      <c r="AF2352" s="127"/>
      <c r="AG2352" s="127"/>
      <c r="AH2352" s="127"/>
      <c r="AI2352" s="127"/>
      <c r="AJ2352" s="127"/>
      <c r="AK2352" s="127"/>
      <c r="AL2352" s="127"/>
      <c r="AM2352" s="127"/>
      <c r="AN2352" s="127"/>
      <c r="AO2352" s="127"/>
      <c r="AP2352" s="127"/>
      <c r="AR2352" s="113"/>
      <c r="AS2352" s="113"/>
      <c r="AT2352" s="113"/>
    </row>
    <row r="2353" spans="1:46" s="114" customFormat="1" x14ac:dyDescent="0.2">
      <c r="A2353" s="113"/>
      <c r="B2353" s="120"/>
      <c r="C2353" s="120"/>
      <c r="D2353" s="120"/>
      <c r="E2353" s="120"/>
      <c r="F2353" s="120"/>
      <c r="G2353" s="120"/>
      <c r="H2353" s="120"/>
      <c r="I2353" s="120"/>
      <c r="J2353" s="120"/>
      <c r="K2353" s="120"/>
      <c r="L2353" s="120"/>
      <c r="M2353" s="120"/>
      <c r="N2353" s="120"/>
      <c r="O2353" s="120"/>
      <c r="P2353" s="120"/>
      <c r="Q2353" s="120"/>
      <c r="R2353" s="120"/>
      <c r="S2353" s="120"/>
      <c r="T2353" s="120"/>
      <c r="U2353" s="120"/>
      <c r="V2353" s="120"/>
      <c r="W2353" s="120"/>
      <c r="X2353" s="120"/>
      <c r="Y2353" s="127"/>
      <c r="Z2353" s="127"/>
      <c r="AA2353" s="127"/>
      <c r="AB2353" s="127"/>
      <c r="AC2353" s="127"/>
      <c r="AD2353" s="127"/>
      <c r="AE2353" s="127"/>
      <c r="AF2353" s="127"/>
      <c r="AG2353" s="127"/>
      <c r="AH2353" s="127"/>
      <c r="AI2353" s="127"/>
      <c r="AJ2353" s="127"/>
      <c r="AK2353" s="127"/>
      <c r="AL2353" s="127"/>
      <c r="AM2353" s="127"/>
      <c r="AN2353" s="127"/>
      <c r="AO2353" s="127"/>
      <c r="AP2353" s="127"/>
      <c r="AR2353" s="113"/>
      <c r="AS2353" s="113"/>
      <c r="AT2353" s="113"/>
    </row>
    <row r="2354" spans="1:46" s="114" customFormat="1" x14ac:dyDescent="0.2">
      <c r="A2354" s="113"/>
      <c r="B2354" s="120"/>
      <c r="C2354" s="120"/>
      <c r="D2354" s="120"/>
      <c r="E2354" s="120"/>
      <c r="F2354" s="120"/>
      <c r="G2354" s="120"/>
      <c r="H2354" s="120"/>
      <c r="I2354" s="120"/>
      <c r="J2354" s="120"/>
      <c r="K2354" s="120"/>
      <c r="L2354" s="120"/>
      <c r="M2354" s="120"/>
      <c r="N2354" s="120"/>
      <c r="O2354" s="120"/>
      <c r="P2354" s="120"/>
      <c r="Q2354" s="120"/>
      <c r="R2354" s="120"/>
      <c r="S2354" s="120"/>
      <c r="T2354" s="120"/>
      <c r="U2354" s="120"/>
      <c r="V2354" s="120"/>
      <c r="W2354" s="120"/>
      <c r="X2354" s="120"/>
      <c r="Y2354" s="127"/>
      <c r="Z2354" s="127"/>
      <c r="AA2354" s="127"/>
      <c r="AB2354" s="127"/>
      <c r="AC2354" s="127"/>
      <c r="AD2354" s="127"/>
      <c r="AE2354" s="127"/>
      <c r="AF2354" s="127"/>
      <c r="AG2354" s="127"/>
      <c r="AH2354" s="127"/>
      <c r="AI2354" s="127"/>
      <c r="AJ2354" s="127"/>
      <c r="AK2354" s="127"/>
      <c r="AL2354" s="127"/>
      <c r="AM2354" s="127"/>
      <c r="AN2354" s="127"/>
      <c r="AO2354" s="127"/>
      <c r="AP2354" s="127"/>
      <c r="AR2354" s="113"/>
      <c r="AS2354" s="113"/>
      <c r="AT2354" s="113"/>
    </row>
    <row r="2355" spans="1:46" s="114" customFormat="1" x14ac:dyDescent="0.2">
      <c r="A2355" s="113"/>
      <c r="B2355" s="120"/>
      <c r="C2355" s="120"/>
      <c r="D2355" s="120"/>
      <c r="E2355" s="120"/>
      <c r="F2355" s="120"/>
      <c r="G2355" s="120"/>
      <c r="H2355" s="120"/>
      <c r="I2355" s="120"/>
      <c r="J2355" s="120"/>
      <c r="K2355" s="120"/>
      <c r="L2355" s="120"/>
      <c r="M2355" s="120"/>
      <c r="N2355" s="120"/>
      <c r="O2355" s="120"/>
      <c r="P2355" s="120"/>
      <c r="Q2355" s="120"/>
      <c r="R2355" s="120"/>
      <c r="S2355" s="120"/>
      <c r="T2355" s="120"/>
      <c r="U2355" s="120"/>
      <c r="V2355" s="120"/>
      <c r="W2355" s="120"/>
      <c r="X2355" s="120"/>
      <c r="Y2355" s="127"/>
      <c r="Z2355" s="127"/>
      <c r="AA2355" s="127"/>
      <c r="AB2355" s="127"/>
      <c r="AC2355" s="127"/>
      <c r="AD2355" s="127"/>
      <c r="AE2355" s="127"/>
      <c r="AF2355" s="127"/>
      <c r="AG2355" s="127"/>
      <c r="AH2355" s="127"/>
      <c r="AI2355" s="127"/>
      <c r="AJ2355" s="127"/>
      <c r="AK2355" s="127"/>
      <c r="AL2355" s="127"/>
      <c r="AM2355" s="127"/>
      <c r="AN2355" s="127"/>
      <c r="AO2355" s="127"/>
      <c r="AP2355" s="127"/>
      <c r="AR2355" s="113"/>
      <c r="AS2355" s="113"/>
      <c r="AT2355" s="113"/>
    </row>
    <row r="2356" spans="1:46" s="114" customFormat="1" x14ac:dyDescent="0.2">
      <c r="A2356" s="113"/>
      <c r="B2356" s="120"/>
      <c r="C2356" s="120"/>
      <c r="D2356" s="120"/>
      <c r="E2356" s="120"/>
      <c r="F2356" s="120"/>
      <c r="G2356" s="120"/>
      <c r="H2356" s="120"/>
      <c r="I2356" s="120"/>
      <c r="J2356" s="120"/>
      <c r="K2356" s="120"/>
      <c r="L2356" s="120"/>
      <c r="M2356" s="120"/>
      <c r="N2356" s="120"/>
      <c r="O2356" s="120"/>
      <c r="P2356" s="120"/>
      <c r="Q2356" s="120"/>
      <c r="R2356" s="120"/>
      <c r="S2356" s="120"/>
      <c r="T2356" s="120"/>
      <c r="U2356" s="120"/>
      <c r="V2356" s="120"/>
      <c r="W2356" s="120"/>
      <c r="X2356" s="120"/>
      <c r="Y2356" s="127"/>
      <c r="Z2356" s="127"/>
      <c r="AA2356" s="127"/>
      <c r="AB2356" s="127"/>
      <c r="AC2356" s="127"/>
      <c r="AD2356" s="127"/>
      <c r="AE2356" s="127"/>
      <c r="AF2356" s="127"/>
      <c r="AG2356" s="127"/>
      <c r="AH2356" s="127"/>
      <c r="AI2356" s="127"/>
      <c r="AJ2356" s="127"/>
      <c r="AK2356" s="127"/>
      <c r="AL2356" s="127"/>
      <c r="AM2356" s="127"/>
      <c r="AN2356" s="127"/>
      <c r="AO2356" s="127"/>
      <c r="AP2356" s="127"/>
      <c r="AR2356" s="113"/>
      <c r="AS2356" s="113"/>
      <c r="AT2356" s="113"/>
    </row>
    <row r="2357" spans="1:46" s="114" customFormat="1" x14ac:dyDescent="0.2">
      <c r="A2357" s="113"/>
      <c r="B2357" s="120"/>
      <c r="C2357" s="120"/>
      <c r="D2357" s="120"/>
      <c r="E2357" s="120"/>
      <c r="F2357" s="120"/>
      <c r="G2357" s="120"/>
      <c r="H2357" s="120"/>
      <c r="I2357" s="120"/>
      <c r="J2357" s="120"/>
      <c r="K2357" s="120"/>
      <c r="L2357" s="120"/>
      <c r="M2357" s="120"/>
      <c r="N2357" s="120"/>
      <c r="O2357" s="120"/>
      <c r="P2357" s="120"/>
      <c r="Q2357" s="120"/>
      <c r="R2357" s="120"/>
      <c r="S2357" s="120"/>
      <c r="T2357" s="120"/>
      <c r="U2357" s="120"/>
      <c r="V2357" s="120"/>
      <c r="W2357" s="120"/>
      <c r="X2357" s="120"/>
      <c r="Y2357" s="127"/>
      <c r="Z2357" s="127"/>
      <c r="AA2357" s="127"/>
      <c r="AB2357" s="127"/>
      <c r="AC2357" s="127"/>
      <c r="AD2357" s="127"/>
      <c r="AE2357" s="127"/>
      <c r="AF2357" s="127"/>
      <c r="AG2357" s="127"/>
      <c r="AH2357" s="127"/>
      <c r="AI2357" s="127"/>
      <c r="AJ2357" s="127"/>
      <c r="AK2357" s="127"/>
      <c r="AL2357" s="127"/>
      <c r="AM2357" s="127"/>
      <c r="AN2357" s="127"/>
      <c r="AO2357" s="127"/>
      <c r="AP2357" s="127"/>
      <c r="AR2357" s="113"/>
      <c r="AS2357" s="113"/>
      <c r="AT2357" s="113"/>
    </row>
    <row r="2358" spans="1:46" s="114" customFormat="1" x14ac:dyDescent="0.2">
      <c r="A2358" s="113"/>
      <c r="B2358" s="120"/>
      <c r="C2358" s="120"/>
      <c r="D2358" s="120"/>
      <c r="E2358" s="120"/>
      <c r="F2358" s="120"/>
      <c r="G2358" s="120"/>
      <c r="H2358" s="120"/>
      <c r="I2358" s="120"/>
      <c r="J2358" s="120"/>
      <c r="K2358" s="120"/>
      <c r="L2358" s="120"/>
      <c r="M2358" s="120"/>
      <c r="N2358" s="120"/>
      <c r="O2358" s="120"/>
      <c r="P2358" s="120"/>
      <c r="Q2358" s="120"/>
      <c r="R2358" s="120"/>
      <c r="S2358" s="120"/>
      <c r="T2358" s="120"/>
      <c r="U2358" s="120"/>
      <c r="V2358" s="120"/>
      <c r="W2358" s="120"/>
      <c r="X2358" s="120"/>
      <c r="Y2358" s="127"/>
      <c r="Z2358" s="127"/>
      <c r="AA2358" s="127"/>
      <c r="AB2358" s="127"/>
      <c r="AC2358" s="127"/>
      <c r="AD2358" s="127"/>
      <c r="AE2358" s="127"/>
      <c r="AF2358" s="127"/>
      <c r="AG2358" s="127"/>
      <c r="AH2358" s="127"/>
      <c r="AI2358" s="127"/>
      <c r="AJ2358" s="127"/>
      <c r="AK2358" s="127"/>
      <c r="AL2358" s="127"/>
      <c r="AM2358" s="127"/>
      <c r="AN2358" s="127"/>
      <c r="AO2358" s="127"/>
      <c r="AP2358" s="127"/>
      <c r="AR2358" s="113"/>
      <c r="AS2358" s="113"/>
      <c r="AT2358" s="113"/>
    </row>
    <row r="2359" spans="1:46" s="114" customFormat="1" x14ac:dyDescent="0.2">
      <c r="A2359" s="113"/>
      <c r="B2359" s="120"/>
      <c r="C2359" s="120"/>
      <c r="D2359" s="120"/>
      <c r="E2359" s="120"/>
      <c r="F2359" s="120"/>
      <c r="G2359" s="120"/>
      <c r="H2359" s="120"/>
      <c r="I2359" s="120"/>
      <c r="J2359" s="120"/>
      <c r="K2359" s="120"/>
      <c r="L2359" s="120"/>
      <c r="M2359" s="120"/>
      <c r="N2359" s="120"/>
      <c r="O2359" s="120"/>
      <c r="P2359" s="120"/>
      <c r="Q2359" s="120"/>
      <c r="R2359" s="120"/>
      <c r="S2359" s="120"/>
      <c r="T2359" s="120"/>
      <c r="U2359" s="120"/>
      <c r="V2359" s="120"/>
      <c r="W2359" s="120"/>
      <c r="X2359" s="120"/>
      <c r="Y2359" s="127"/>
      <c r="Z2359" s="127"/>
      <c r="AA2359" s="127"/>
      <c r="AB2359" s="127"/>
      <c r="AC2359" s="127"/>
      <c r="AD2359" s="127"/>
      <c r="AE2359" s="127"/>
      <c r="AF2359" s="127"/>
      <c r="AG2359" s="127"/>
      <c r="AH2359" s="127"/>
      <c r="AI2359" s="127"/>
      <c r="AJ2359" s="127"/>
      <c r="AK2359" s="127"/>
      <c r="AL2359" s="127"/>
      <c r="AM2359" s="127"/>
      <c r="AN2359" s="127"/>
      <c r="AO2359" s="127"/>
      <c r="AP2359" s="127"/>
      <c r="AR2359" s="113"/>
      <c r="AS2359" s="113"/>
      <c r="AT2359" s="113"/>
    </row>
    <row r="2360" spans="1:46" s="114" customFormat="1" x14ac:dyDescent="0.2">
      <c r="A2360" s="113"/>
      <c r="B2360" s="120"/>
      <c r="C2360" s="120"/>
      <c r="D2360" s="120"/>
      <c r="E2360" s="120"/>
      <c r="F2360" s="120"/>
      <c r="G2360" s="120"/>
      <c r="H2360" s="120"/>
      <c r="I2360" s="120"/>
      <c r="J2360" s="120"/>
      <c r="K2360" s="120"/>
      <c r="L2360" s="120"/>
      <c r="M2360" s="120"/>
      <c r="N2360" s="120"/>
      <c r="O2360" s="120"/>
      <c r="P2360" s="120"/>
      <c r="Q2360" s="120"/>
      <c r="R2360" s="120"/>
      <c r="S2360" s="120"/>
      <c r="T2360" s="120"/>
      <c r="U2360" s="120"/>
      <c r="V2360" s="120"/>
      <c r="W2360" s="120"/>
      <c r="X2360" s="120"/>
      <c r="Y2360" s="127"/>
      <c r="Z2360" s="127"/>
      <c r="AA2360" s="127"/>
      <c r="AB2360" s="127"/>
      <c r="AC2360" s="127"/>
      <c r="AD2360" s="127"/>
      <c r="AE2360" s="127"/>
      <c r="AF2360" s="127"/>
      <c r="AG2360" s="127"/>
      <c r="AH2360" s="127"/>
      <c r="AI2360" s="127"/>
      <c r="AJ2360" s="127"/>
      <c r="AK2360" s="127"/>
      <c r="AL2360" s="127"/>
      <c r="AM2360" s="127"/>
      <c r="AN2360" s="127"/>
      <c r="AO2360" s="127"/>
      <c r="AP2360" s="127"/>
      <c r="AR2360" s="113"/>
      <c r="AS2360" s="113"/>
      <c r="AT2360" s="113"/>
    </row>
    <row r="2361" spans="1:46" s="114" customFormat="1" x14ac:dyDescent="0.2">
      <c r="A2361" s="113"/>
      <c r="B2361" s="120"/>
      <c r="C2361" s="120"/>
      <c r="D2361" s="120"/>
      <c r="E2361" s="120"/>
      <c r="F2361" s="120"/>
      <c r="G2361" s="120"/>
      <c r="H2361" s="120"/>
      <c r="I2361" s="120"/>
      <c r="J2361" s="120"/>
      <c r="K2361" s="120"/>
      <c r="L2361" s="120"/>
      <c r="M2361" s="120"/>
      <c r="N2361" s="120"/>
      <c r="O2361" s="120"/>
      <c r="P2361" s="120"/>
      <c r="Q2361" s="120"/>
      <c r="R2361" s="120"/>
      <c r="S2361" s="120"/>
      <c r="T2361" s="120"/>
      <c r="U2361" s="120"/>
      <c r="V2361" s="120"/>
      <c r="W2361" s="120"/>
      <c r="X2361" s="120"/>
      <c r="Y2361" s="127"/>
      <c r="Z2361" s="127"/>
      <c r="AA2361" s="127"/>
      <c r="AB2361" s="127"/>
      <c r="AC2361" s="127"/>
      <c r="AD2361" s="127"/>
      <c r="AE2361" s="127"/>
      <c r="AF2361" s="127"/>
      <c r="AG2361" s="127"/>
      <c r="AH2361" s="127"/>
      <c r="AI2361" s="127"/>
      <c r="AJ2361" s="127"/>
      <c r="AK2361" s="127"/>
      <c r="AL2361" s="127"/>
      <c r="AM2361" s="127"/>
      <c r="AN2361" s="127"/>
      <c r="AO2361" s="127"/>
      <c r="AP2361" s="127"/>
      <c r="AR2361" s="113"/>
      <c r="AS2361" s="113"/>
      <c r="AT2361" s="113"/>
    </row>
    <row r="2362" spans="1:46" s="114" customFormat="1" x14ac:dyDescent="0.2">
      <c r="A2362" s="113"/>
      <c r="B2362" s="120"/>
      <c r="C2362" s="120"/>
      <c r="D2362" s="120"/>
      <c r="E2362" s="120"/>
      <c r="F2362" s="120"/>
      <c r="G2362" s="120"/>
      <c r="H2362" s="120"/>
      <c r="I2362" s="120"/>
      <c r="J2362" s="120"/>
      <c r="K2362" s="120"/>
      <c r="L2362" s="120"/>
      <c r="M2362" s="120"/>
      <c r="N2362" s="120"/>
      <c r="O2362" s="120"/>
      <c r="P2362" s="120"/>
      <c r="Q2362" s="120"/>
      <c r="R2362" s="120"/>
      <c r="S2362" s="120"/>
      <c r="T2362" s="120"/>
      <c r="U2362" s="120"/>
      <c r="V2362" s="120"/>
      <c r="W2362" s="120"/>
      <c r="X2362" s="120"/>
      <c r="Y2362" s="127"/>
      <c r="Z2362" s="127"/>
      <c r="AA2362" s="127"/>
      <c r="AB2362" s="127"/>
      <c r="AC2362" s="127"/>
      <c r="AD2362" s="127"/>
      <c r="AE2362" s="127"/>
      <c r="AF2362" s="127"/>
      <c r="AG2362" s="127"/>
      <c r="AH2362" s="127"/>
      <c r="AI2362" s="127"/>
      <c r="AJ2362" s="127"/>
      <c r="AK2362" s="127"/>
      <c r="AL2362" s="127"/>
      <c r="AM2362" s="127"/>
      <c r="AN2362" s="127"/>
      <c r="AO2362" s="127"/>
      <c r="AP2362" s="127"/>
      <c r="AR2362" s="113"/>
      <c r="AS2362" s="113"/>
      <c r="AT2362" s="113"/>
    </row>
    <row r="2363" spans="1:46" s="114" customFormat="1" x14ac:dyDescent="0.2">
      <c r="A2363" s="113"/>
      <c r="B2363" s="120"/>
      <c r="C2363" s="120"/>
      <c r="D2363" s="120"/>
      <c r="E2363" s="120"/>
      <c r="F2363" s="120"/>
      <c r="G2363" s="120"/>
      <c r="H2363" s="120"/>
      <c r="I2363" s="120"/>
      <c r="J2363" s="120"/>
      <c r="K2363" s="120"/>
      <c r="L2363" s="120"/>
      <c r="M2363" s="120"/>
      <c r="N2363" s="120"/>
      <c r="O2363" s="120"/>
      <c r="P2363" s="120"/>
      <c r="Q2363" s="120"/>
      <c r="R2363" s="120"/>
      <c r="S2363" s="120"/>
      <c r="T2363" s="120"/>
      <c r="U2363" s="120"/>
      <c r="V2363" s="120"/>
      <c r="W2363" s="120"/>
      <c r="X2363" s="120"/>
      <c r="Y2363" s="127"/>
      <c r="Z2363" s="127"/>
      <c r="AA2363" s="127"/>
      <c r="AB2363" s="127"/>
      <c r="AC2363" s="127"/>
      <c r="AD2363" s="127"/>
      <c r="AE2363" s="127"/>
      <c r="AF2363" s="127"/>
      <c r="AG2363" s="127"/>
      <c r="AH2363" s="127"/>
      <c r="AI2363" s="127"/>
      <c r="AJ2363" s="127"/>
      <c r="AK2363" s="127"/>
      <c r="AL2363" s="127"/>
      <c r="AM2363" s="127"/>
      <c r="AN2363" s="127"/>
      <c r="AO2363" s="127"/>
      <c r="AP2363" s="127"/>
      <c r="AR2363" s="113"/>
      <c r="AS2363" s="113"/>
      <c r="AT2363" s="113"/>
    </row>
    <row r="2364" spans="1:46" s="114" customFormat="1" x14ac:dyDescent="0.2">
      <c r="A2364" s="113"/>
      <c r="B2364" s="120"/>
      <c r="C2364" s="120"/>
      <c r="D2364" s="120"/>
      <c r="E2364" s="120"/>
      <c r="F2364" s="120"/>
      <c r="G2364" s="120"/>
      <c r="H2364" s="120"/>
      <c r="I2364" s="120"/>
      <c r="J2364" s="120"/>
      <c r="K2364" s="120"/>
      <c r="L2364" s="120"/>
      <c r="M2364" s="120"/>
      <c r="N2364" s="120"/>
      <c r="O2364" s="120"/>
      <c r="P2364" s="120"/>
      <c r="Q2364" s="120"/>
      <c r="R2364" s="120"/>
      <c r="S2364" s="120"/>
      <c r="T2364" s="120"/>
      <c r="U2364" s="120"/>
      <c r="V2364" s="120"/>
      <c r="W2364" s="120"/>
      <c r="X2364" s="120"/>
      <c r="Y2364" s="127"/>
      <c r="Z2364" s="127"/>
      <c r="AA2364" s="127"/>
      <c r="AB2364" s="127"/>
      <c r="AC2364" s="127"/>
      <c r="AD2364" s="127"/>
      <c r="AE2364" s="127"/>
      <c r="AF2364" s="127"/>
      <c r="AG2364" s="127"/>
      <c r="AH2364" s="127"/>
      <c r="AI2364" s="127"/>
      <c r="AJ2364" s="127"/>
      <c r="AK2364" s="127"/>
      <c r="AL2364" s="127"/>
      <c r="AM2364" s="127"/>
      <c r="AN2364" s="127"/>
      <c r="AO2364" s="127"/>
      <c r="AP2364" s="127"/>
      <c r="AR2364" s="113"/>
      <c r="AS2364" s="113"/>
      <c r="AT2364" s="113"/>
    </row>
    <row r="2365" spans="1:46" s="114" customFormat="1" x14ac:dyDescent="0.2">
      <c r="A2365" s="113"/>
      <c r="B2365" s="120"/>
      <c r="C2365" s="120"/>
      <c r="D2365" s="120"/>
      <c r="E2365" s="120"/>
      <c r="F2365" s="120"/>
      <c r="G2365" s="120"/>
      <c r="H2365" s="120"/>
      <c r="I2365" s="120"/>
      <c r="J2365" s="120"/>
      <c r="K2365" s="120"/>
      <c r="L2365" s="120"/>
      <c r="M2365" s="120"/>
      <c r="N2365" s="120"/>
      <c r="O2365" s="120"/>
      <c r="P2365" s="120"/>
      <c r="Q2365" s="120"/>
      <c r="R2365" s="120"/>
      <c r="S2365" s="120"/>
      <c r="T2365" s="120"/>
      <c r="U2365" s="120"/>
      <c r="V2365" s="120"/>
      <c r="W2365" s="120"/>
      <c r="X2365" s="120"/>
      <c r="Y2365" s="127"/>
      <c r="Z2365" s="127"/>
      <c r="AA2365" s="127"/>
      <c r="AB2365" s="127"/>
      <c r="AC2365" s="127"/>
      <c r="AD2365" s="127"/>
      <c r="AE2365" s="127"/>
      <c r="AF2365" s="127"/>
      <c r="AG2365" s="127"/>
      <c r="AH2365" s="127"/>
      <c r="AI2365" s="127"/>
      <c r="AJ2365" s="127"/>
      <c r="AK2365" s="127"/>
      <c r="AL2365" s="127"/>
      <c r="AM2365" s="127"/>
      <c r="AN2365" s="127"/>
      <c r="AO2365" s="127"/>
      <c r="AP2365" s="127"/>
      <c r="AR2365" s="113"/>
      <c r="AS2365" s="113"/>
      <c r="AT2365" s="113"/>
    </row>
    <row r="2366" spans="1:46" s="114" customFormat="1" x14ac:dyDescent="0.2">
      <c r="A2366" s="113"/>
      <c r="B2366" s="120"/>
      <c r="C2366" s="120"/>
      <c r="D2366" s="120"/>
      <c r="E2366" s="120"/>
      <c r="F2366" s="120"/>
      <c r="G2366" s="120"/>
      <c r="H2366" s="120"/>
      <c r="I2366" s="120"/>
      <c r="J2366" s="120"/>
      <c r="K2366" s="120"/>
      <c r="L2366" s="120"/>
      <c r="M2366" s="120"/>
      <c r="N2366" s="120"/>
      <c r="O2366" s="120"/>
      <c r="P2366" s="120"/>
      <c r="Q2366" s="120"/>
      <c r="R2366" s="120"/>
      <c r="S2366" s="120"/>
      <c r="T2366" s="120"/>
      <c r="U2366" s="120"/>
      <c r="V2366" s="120"/>
      <c r="W2366" s="120"/>
      <c r="X2366" s="120"/>
      <c r="Y2366" s="127"/>
      <c r="Z2366" s="127"/>
      <c r="AA2366" s="127"/>
      <c r="AB2366" s="127"/>
      <c r="AC2366" s="127"/>
      <c r="AD2366" s="127"/>
      <c r="AE2366" s="127"/>
      <c r="AF2366" s="127"/>
      <c r="AG2366" s="127"/>
      <c r="AH2366" s="127"/>
      <c r="AI2366" s="127"/>
      <c r="AJ2366" s="127"/>
      <c r="AK2366" s="127"/>
      <c r="AL2366" s="127"/>
      <c r="AM2366" s="127"/>
      <c r="AN2366" s="127"/>
      <c r="AO2366" s="127"/>
      <c r="AP2366" s="127"/>
      <c r="AR2366" s="113"/>
      <c r="AS2366" s="113"/>
      <c r="AT2366" s="113"/>
    </row>
    <row r="2367" spans="1:46" s="114" customFormat="1" x14ac:dyDescent="0.2">
      <c r="A2367" s="113"/>
      <c r="B2367" s="120"/>
      <c r="C2367" s="120"/>
      <c r="D2367" s="120"/>
      <c r="E2367" s="120"/>
      <c r="F2367" s="120"/>
      <c r="G2367" s="120"/>
      <c r="H2367" s="120"/>
      <c r="I2367" s="120"/>
      <c r="J2367" s="120"/>
      <c r="K2367" s="120"/>
      <c r="L2367" s="120"/>
      <c r="M2367" s="120"/>
      <c r="N2367" s="120"/>
      <c r="O2367" s="120"/>
      <c r="P2367" s="120"/>
      <c r="Q2367" s="120"/>
      <c r="R2367" s="120"/>
      <c r="S2367" s="120"/>
      <c r="T2367" s="120"/>
      <c r="U2367" s="120"/>
      <c r="V2367" s="120"/>
      <c r="W2367" s="120"/>
      <c r="X2367" s="120"/>
      <c r="Y2367" s="127"/>
      <c r="Z2367" s="127"/>
      <c r="AA2367" s="127"/>
      <c r="AB2367" s="127"/>
      <c r="AC2367" s="127"/>
      <c r="AD2367" s="127"/>
      <c r="AE2367" s="127"/>
      <c r="AF2367" s="127"/>
      <c r="AG2367" s="127"/>
      <c r="AH2367" s="127"/>
      <c r="AI2367" s="127"/>
      <c r="AJ2367" s="127"/>
      <c r="AK2367" s="127"/>
      <c r="AL2367" s="127"/>
      <c r="AM2367" s="127"/>
      <c r="AN2367" s="127"/>
      <c r="AO2367" s="127"/>
      <c r="AP2367" s="127"/>
      <c r="AR2367" s="113"/>
      <c r="AS2367" s="113"/>
      <c r="AT2367" s="113"/>
    </row>
    <row r="2368" spans="1:46" s="114" customFormat="1" x14ac:dyDescent="0.2">
      <c r="A2368" s="113"/>
      <c r="B2368" s="120"/>
      <c r="C2368" s="120"/>
      <c r="D2368" s="120"/>
      <c r="E2368" s="120"/>
      <c r="F2368" s="120"/>
      <c r="G2368" s="120"/>
      <c r="H2368" s="120"/>
      <c r="I2368" s="120"/>
      <c r="J2368" s="120"/>
      <c r="K2368" s="120"/>
      <c r="L2368" s="120"/>
      <c r="M2368" s="120"/>
      <c r="N2368" s="120"/>
      <c r="O2368" s="120"/>
      <c r="P2368" s="120"/>
      <c r="Q2368" s="120"/>
      <c r="R2368" s="120"/>
      <c r="S2368" s="120"/>
      <c r="T2368" s="120"/>
      <c r="U2368" s="120"/>
      <c r="V2368" s="120"/>
      <c r="W2368" s="120"/>
      <c r="X2368" s="120"/>
      <c r="Y2368" s="127"/>
      <c r="Z2368" s="127"/>
      <c r="AA2368" s="127"/>
      <c r="AB2368" s="127"/>
      <c r="AC2368" s="127"/>
      <c r="AD2368" s="127"/>
      <c r="AE2368" s="127"/>
      <c r="AF2368" s="127"/>
      <c r="AG2368" s="127"/>
      <c r="AH2368" s="127"/>
      <c r="AI2368" s="127"/>
      <c r="AJ2368" s="127"/>
      <c r="AK2368" s="127"/>
      <c r="AL2368" s="127"/>
      <c r="AM2368" s="127"/>
      <c r="AN2368" s="127"/>
      <c r="AO2368" s="127"/>
      <c r="AP2368" s="127"/>
      <c r="AR2368" s="113"/>
      <c r="AS2368" s="113"/>
      <c r="AT2368" s="113"/>
    </row>
    <row r="2369" spans="1:46" s="114" customFormat="1" x14ac:dyDescent="0.2">
      <c r="A2369" s="113"/>
      <c r="B2369" s="120"/>
      <c r="C2369" s="120"/>
      <c r="D2369" s="120"/>
      <c r="E2369" s="120"/>
      <c r="F2369" s="120"/>
      <c r="G2369" s="120"/>
      <c r="H2369" s="120"/>
      <c r="I2369" s="120"/>
      <c r="J2369" s="120"/>
      <c r="K2369" s="120"/>
      <c r="L2369" s="120"/>
      <c r="M2369" s="120"/>
      <c r="N2369" s="120"/>
      <c r="O2369" s="120"/>
      <c r="P2369" s="120"/>
      <c r="Q2369" s="120"/>
      <c r="R2369" s="120"/>
      <c r="S2369" s="120"/>
      <c r="T2369" s="120"/>
      <c r="U2369" s="120"/>
      <c r="V2369" s="120"/>
      <c r="W2369" s="120"/>
      <c r="X2369" s="120"/>
      <c r="Y2369" s="127"/>
      <c r="Z2369" s="127"/>
      <c r="AA2369" s="127"/>
      <c r="AB2369" s="127"/>
      <c r="AC2369" s="127"/>
      <c r="AD2369" s="127"/>
      <c r="AE2369" s="127"/>
      <c r="AF2369" s="127"/>
      <c r="AG2369" s="127"/>
      <c r="AH2369" s="127"/>
      <c r="AI2369" s="127"/>
      <c r="AJ2369" s="127"/>
      <c r="AK2369" s="127"/>
      <c r="AL2369" s="127"/>
      <c r="AM2369" s="127"/>
      <c r="AN2369" s="127"/>
      <c r="AO2369" s="127"/>
      <c r="AP2369" s="127"/>
      <c r="AR2369" s="113"/>
      <c r="AS2369" s="113"/>
      <c r="AT2369" s="113"/>
    </row>
    <row r="2370" spans="1:46" s="114" customFormat="1" x14ac:dyDescent="0.2">
      <c r="A2370" s="113"/>
      <c r="B2370" s="120"/>
      <c r="C2370" s="120"/>
      <c r="D2370" s="120"/>
      <c r="E2370" s="120"/>
      <c r="F2370" s="120"/>
      <c r="G2370" s="120"/>
      <c r="H2370" s="120"/>
      <c r="I2370" s="120"/>
      <c r="J2370" s="120"/>
      <c r="K2370" s="120"/>
      <c r="L2370" s="120"/>
      <c r="M2370" s="120"/>
      <c r="N2370" s="120"/>
      <c r="O2370" s="120"/>
      <c r="P2370" s="120"/>
      <c r="Q2370" s="120"/>
      <c r="R2370" s="120"/>
      <c r="S2370" s="120"/>
      <c r="T2370" s="120"/>
      <c r="U2370" s="120"/>
      <c r="V2370" s="120"/>
      <c r="W2370" s="120"/>
      <c r="X2370" s="120"/>
      <c r="Y2370" s="127"/>
      <c r="Z2370" s="127"/>
      <c r="AA2370" s="127"/>
      <c r="AB2370" s="127"/>
      <c r="AC2370" s="127"/>
      <c r="AD2370" s="127"/>
      <c r="AE2370" s="127"/>
      <c r="AF2370" s="127"/>
      <c r="AG2370" s="127"/>
      <c r="AH2370" s="127"/>
      <c r="AI2370" s="127"/>
      <c r="AJ2370" s="127"/>
      <c r="AK2370" s="127"/>
      <c r="AL2370" s="127"/>
      <c r="AM2370" s="127"/>
      <c r="AN2370" s="127"/>
      <c r="AO2370" s="127"/>
      <c r="AP2370" s="127"/>
      <c r="AR2370" s="113"/>
      <c r="AS2370" s="113"/>
      <c r="AT2370" s="113"/>
    </row>
    <row r="2371" spans="1:46" s="114" customFormat="1" x14ac:dyDescent="0.2">
      <c r="A2371" s="113"/>
      <c r="B2371" s="120"/>
      <c r="C2371" s="120"/>
      <c r="D2371" s="120"/>
      <c r="E2371" s="120"/>
      <c r="F2371" s="120"/>
      <c r="G2371" s="120"/>
      <c r="H2371" s="120"/>
      <c r="I2371" s="120"/>
      <c r="J2371" s="120"/>
      <c r="K2371" s="120"/>
      <c r="L2371" s="120"/>
      <c r="M2371" s="120"/>
      <c r="N2371" s="120"/>
      <c r="O2371" s="120"/>
      <c r="P2371" s="120"/>
      <c r="Q2371" s="120"/>
      <c r="R2371" s="120"/>
      <c r="S2371" s="120"/>
      <c r="T2371" s="120"/>
      <c r="U2371" s="120"/>
      <c r="V2371" s="120"/>
      <c r="W2371" s="120"/>
      <c r="X2371" s="120"/>
      <c r="Y2371" s="127"/>
      <c r="Z2371" s="127"/>
      <c r="AA2371" s="127"/>
      <c r="AB2371" s="127"/>
      <c r="AC2371" s="127"/>
      <c r="AD2371" s="127"/>
      <c r="AE2371" s="127"/>
      <c r="AF2371" s="127"/>
      <c r="AG2371" s="127"/>
      <c r="AH2371" s="127"/>
      <c r="AI2371" s="127"/>
      <c r="AJ2371" s="127"/>
      <c r="AK2371" s="127"/>
      <c r="AL2371" s="127"/>
      <c r="AM2371" s="127"/>
      <c r="AN2371" s="127"/>
      <c r="AO2371" s="127"/>
      <c r="AP2371" s="127"/>
      <c r="AR2371" s="113"/>
      <c r="AS2371" s="113"/>
      <c r="AT2371" s="113"/>
    </row>
    <row r="2372" spans="1:46" s="114" customFormat="1" x14ac:dyDescent="0.2">
      <c r="A2372" s="113"/>
      <c r="B2372" s="120"/>
      <c r="C2372" s="120"/>
      <c r="D2372" s="120"/>
      <c r="E2372" s="120"/>
      <c r="F2372" s="120"/>
      <c r="G2372" s="120"/>
      <c r="H2372" s="120"/>
      <c r="I2372" s="120"/>
      <c r="J2372" s="120"/>
      <c r="K2372" s="120"/>
      <c r="L2372" s="120"/>
      <c r="M2372" s="120"/>
      <c r="N2372" s="120"/>
      <c r="O2372" s="120"/>
      <c r="P2372" s="120"/>
      <c r="Q2372" s="120"/>
      <c r="R2372" s="120"/>
      <c r="S2372" s="120"/>
      <c r="T2372" s="120"/>
      <c r="U2372" s="120"/>
      <c r="V2372" s="120"/>
      <c r="W2372" s="120"/>
      <c r="X2372" s="120"/>
      <c r="Y2372" s="127"/>
      <c r="Z2372" s="127"/>
      <c r="AA2372" s="127"/>
      <c r="AB2372" s="127"/>
      <c r="AC2372" s="127"/>
      <c r="AD2372" s="127"/>
      <c r="AE2372" s="127"/>
      <c r="AF2372" s="127"/>
      <c r="AG2372" s="127"/>
      <c r="AH2372" s="127"/>
      <c r="AI2372" s="127"/>
      <c r="AJ2372" s="127"/>
      <c r="AK2372" s="127"/>
      <c r="AL2372" s="127"/>
      <c r="AM2372" s="127"/>
      <c r="AN2372" s="127"/>
      <c r="AO2372" s="127"/>
      <c r="AP2372" s="127"/>
      <c r="AR2372" s="113"/>
      <c r="AS2372" s="113"/>
      <c r="AT2372" s="113"/>
    </row>
    <row r="2373" spans="1:46" s="114" customFormat="1" x14ac:dyDescent="0.2">
      <c r="A2373" s="113"/>
      <c r="B2373" s="120"/>
      <c r="C2373" s="120"/>
      <c r="D2373" s="120"/>
      <c r="E2373" s="120"/>
      <c r="F2373" s="120"/>
      <c r="G2373" s="120"/>
      <c r="H2373" s="120"/>
      <c r="I2373" s="120"/>
      <c r="J2373" s="120"/>
      <c r="K2373" s="120"/>
      <c r="L2373" s="120"/>
      <c r="M2373" s="120"/>
      <c r="N2373" s="120"/>
      <c r="O2373" s="120"/>
      <c r="P2373" s="120"/>
      <c r="Q2373" s="120"/>
      <c r="R2373" s="120"/>
      <c r="S2373" s="120"/>
      <c r="T2373" s="120"/>
      <c r="U2373" s="120"/>
      <c r="V2373" s="120"/>
      <c r="W2373" s="120"/>
      <c r="X2373" s="120"/>
      <c r="Y2373" s="127"/>
      <c r="Z2373" s="127"/>
      <c r="AA2373" s="127"/>
      <c r="AB2373" s="127"/>
      <c r="AC2373" s="127"/>
      <c r="AD2373" s="127"/>
      <c r="AE2373" s="127"/>
      <c r="AF2373" s="127"/>
      <c r="AG2373" s="127"/>
      <c r="AH2373" s="127"/>
      <c r="AI2373" s="127"/>
      <c r="AJ2373" s="127"/>
      <c r="AK2373" s="127"/>
      <c r="AL2373" s="127"/>
      <c r="AM2373" s="127"/>
      <c r="AN2373" s="127"/>
      <c r="AO2373" s="127"/>
      <c r="AP2373" s="127"/>
      <c r="AR2373" s="113"/>
      <c r="AS2373" s="113"/>
      <c r="AT2373" s="113"/>
    </row>
    <row r="2374" spans="1:46" s="114" customFormat="1" x14ac:dyDescent="0.2">
      <c r="A2374" s="113"/>
      <c r="B2374" s="120"/>
      <c r="C2374" s="120"/>
      <c r="D2374" s="120"/>
      <c r="E2374" s="120"/>
      <c r="F2374" s="120"/>
      <c r="G2374" s="120"/>
      <c r="H2374" s="120"/>
      <c r="I2374" s="120"/>
      <c r="J2374" s="120"/>
      <c r="K2374" s="120"/>
      <c r="L2374" s="120"/>
      <c r="M2374" s="120"/>
      <c r="N2374" s="120"/>
      <c r="O2374" s="120"/>
      <c r="P2374" s="120"/>
      <c r="Q2374" s="120"/>
      <c r="R2374" s="120"/>
      <c r="S2374" s="120"/>
      <c r="T2374" s="120"/>
      <c r="U2374" s="120"/>
      <c r="V2374" s="120"/>
      <c r="W2374" s="120"/>
      <c r="X2374" s="120"/>
      <c r="Y2374" s="127"/>
      <c r="Z2374" s="127"/>
      <c r="AA2374" s="127"/>
      <c r="AB2374" s="127"/>
      <c r="AC2374" s="127"/>
      <c r="AD2374" s="127"/>
      <c r="AE2374" s="127"/>
      <c r="AF2374" s="127"/>
      <c r="AG2374" s="127"/>
      <c r="AH2374" s="127"/>
      <c r="AI2374" s="127"/>
      <c r="AJ2374" s="127"/>
      <c r="AK2374" s="127"/>
      <c r="AL2374" s="127"/>
      <c r="AM2374" s="127"/>
      <c r="AN2374" s="127"/>
      <c r="AO2374" s="127"/>
      <c r="AP2374" s="127"/>
      <c r="AR2374" s="113"/>
      <c r="AS2374" s="113"/>
      <c r="AT2374" s="113"/>
    </row>
    <row r="2375" spans="1:46" s="114" customFormat="1" x14ac:dyDescent="0.2">
      <c r="A2375" s="113"/>
      <c r="B2375" s="120"/>
      <c r="C2375" s="120"/>
      <c r="D2375" s="120"/>
      <c r="E2375" s="120"/>
      <c r="F2375" s="120"/>
      <c r="G2375" s="120"/>
      <c r="H2375" s="120"/>
      <c r="I2375" s="120"/>
      <c r="J2375" s="120"/>
      <c r="K2375" s="120"/>
      <c r="L2375" s="120"/>
      <c r="M2375" s="120"/>
      <c r="N2375" s="120"/>
      <c r="O2375" s="120"/>
      <c r="P2375" s="120"/>
      <c r="Q2375" s="120"/>
      <c r="R2375" s="120"/>
      <c r="S2375" s="120"/>
      <c r="T2375" s="120"/>
      <c r="U2375" s="120"/>
      <c r="V2375" s="120"/>
      <c r="W2375" s="120"/>
      <c r="X2375" s="120"/>
      <c r="Y2375" s="127"/>
      <c r="Z2375" s="127"/>
      <c r="AA2375" s="127"/>
      <c r="AB2375" s="127"/>
      <c r="AC2375" s="127"/>
      <c r="AD2375" s="127"/>
      <c r="AE2375" s="127"/>
      <c r="AF2375" s="127"/>
      <c r="AG2375" s="127"/>
      <c r="AH2375" s="127"/>
      <c r="AI2375" s="127"/>
      <c r="AJ2375" s="127"/>
      <c r="AK2375" s="127"/>
      <c r="AL2375" s="127"/>
      <c r="AM2375" s="127"/>
      <c r="AN2375" s="127"/>
      <c r="AO2375" s="127"/>
      <c r="AP2375" s="127"/>
      <c r="AR2375" s="113"/>
      <c r="AS2375" s="113"/>
      <c r="AT2375" s="113"/>
    </row>
    <row r="2376" spans="1:46" s="114" customFormat="1" x14ac:dyDescent="0.2">
      <c r="A2376" s="113"/>
      <c r="B2376" s="120"/>
      <c r="C2376" s="120"/>
      <c r="D2376" s="120"/>
      <c r="E2376" s="120"/>
      <c r="F2376" s="120"/>
      <c r="G2376" s="120"/>
      <c r="H2376" s="120"/>
      <c r="I2376" s="120"/>
      <c r="J2376" s="120"/>
      <c r="K2376" s="120"/>
      <c r="L2376" s="120"/>
      <c r="M2376" s="120"/>
      <c r="N2376" s="120"/>
      <c r="O2376" s="120"/>
      <c r="P2376" s="120"/>
      <c r="Q2376" s="120"/>
      <c r="R2376" s="120"/>
      <c r="S2376" s="120"/>
      <c r="T2376" s="120"/>
      <c r="U2376" s="120"/>
      <c r="V2376" s="120"/>
      <c r="W2376" s="120"/>
      <c r="X2376" s="120"/>
      <c r="Y2376" s="127"/>
      <c r="Z2376" s="127"/>
      <c r="AA2376" s="127"/>
      <c r="AB2376" s="127"/>
      <c r="AC2376" s="127"/>
      <c r="AD2376" s="127"/>
      <c r="AE2376" s="127"/>
      <c r="AF2376" s="127"/>
      <c r="AG2376" s="127"/>
      <c r="AH2376" s="127"/>
      <c r="AI2376" s="127"/>
      <c r="AJ2376" s="127"/>
      <c r="AK2376" s="127"/>
      <c r="AL2376" s="127"/>
      <c r="AM2376" s="127"/>
      <c r="AN2376" s="127"/>
      <c r="AO2376" s="127"/>
      <c r="AP2376" s="127"/>
      <c r="AR2376" s="113"/>
      <c r="AS2376" s="113"/>
      <c r="AT2376" s="113"/>
    </row>
    <row r="2377" spans="1:46" s="114" customFormat="1" x14ac:dyDescent="0.2">
      <c r="A2377" s="113"/>
      <c r="B2377" s="120"/>
      <c r="C2377" s="120"/>
      <c r="D2377" s="120"/>
      <c r="E2377" s="120"/>
      <c r="F2377" s="120"/>
      <c r="G2377" s="120"/>
      <c r="H2377" s="120"/>
      <c r="I2377" s="120"/>
      <c r="J2377" s="120"/>
      <c r="K2377" s="120"/>
      <c r="L2377" s="120"/>
      <c r="M2377" s="120"/>
      <c r="N2377" s="120"/>
      <c r="O2377" s="120"/>
      <c r="P2377" s="120"/>
      <c r="Q2377" s="120"/>
      <c r="R2377" s="120"/>
      <c r="S2377" s="120"/>
      <c r="T2377" s="120"/>
      <c r="U2377" s="120"/>
      <c r="V2377" s="120"/>
      <c r="W2377" s="120"/>
      <c r="X2377" s="120"/>
      <c r="Y2377" s="127"/>
      <c r="Z2377" s="127"/>
      <c r="AA2377" s="127"/>
      <c r="AB2377" s="127"/>
      <c r="AC2377" s="127"/>
      <c r="AD2377" s="127"/>
      <c r="AE2377" s="127"/>
      <c r="AF2377" s="127"/>
      <c r="AG2377" s="127"/>
      <c r="AH2377" s="127"/>
      <c r="AI2377" s="127"/>
      <c r="AJ2377" s="127"/>
      <c r="AK2377" s="127"/>
      <c r="AL2377" s="127"/>
      <c r="AM2377" s="127"/>
      <c r="AN2377" s="127"/>
      <c r="AO2377" s="127"/>
      <c r="AP2377" s="127"/>
      <c r="AR2377" s="113"/>
      <c r="AS2377" s="113"/>
      <c r="AT2377" s="113"/>
    </row>
    <row r="2378" spans="1:46" s="114" customFormat="1" x14ac:dyDescent="0.2">
      <c r="A2378" s="113"/>
      <c r="B2378" s="120"/>
      <c r="C2378" s="120"/>
      <c r="D2378" s="120"/>
      <c r="E2378" s="120"/>
      <c r="F2378" s="120"/>
      <c r="G2378" s="120"/>
      <c r="H2378" s="120"/>
      <c r="I2378" s="120"/>
      <c r="J2378" s="120"/>
      <c r="K2378" s="120"/>
      <c r="L2378" s="120"/>
      <c r="M2378" s="120"/>
      <c r="N2378" s="120"/>
      <c r="O2378" s="120"/>
      <c r="P2378" s="120"/>
      <c r="Q2378" s="120"/>
      <c r="R2378" s="120"/>
      <c r="S2378" s="120"/>
      <c r="T2378" s="120"/>
      <c r="U2378" s="120"/>
      <c r="V2378" s="120"/>
      <c r="W2378" s="120"/>
      <c r="X2378" s="120"/>
      <c r="Y2378" s="127"/>
      <c r="Z2378" s="127"/>
      <c r="AA2378" s="127"/>
      <c r="AB2378" s="127"/>
      <c r="AC2378" s="127"/>
      <c r="AD2378" s="127"/>
      <c r="AE2378" s="127"/>
      <c r="AF2378" s="127"/>
      <c r="AG2378" s="127"/>
      <c r="AH2378" s="127"/>
      <c r="AI2378" s="127"/>
      <c r="AJ2378" s="127"/>
      <c r="AK2378" s="127"/>
      <c r="AL2378" s="127"/>
      <c r="AM2378" s="127"/>
      <c r="AN2378" s="127"/>
      <c r="AO2378" s="127"/>
      <c r="AP2378" s="127"/>
      <c r="AR2378" s="113"/>
      <c r="AS2378" s="113"/>
      <c r="AT2378" s="113"/>
    </row>
    <row r="2379" spans="1:46" s="114" customFormat="1" x14ac:dyDescent="0.2">
      <c r="A2379" s="113"/>
      <c r="B2379" s="120"/>
      <c r="C2379" s="120"/>
      <c r="D2379" s="120"/>
      <c r="E2379" s="120"/>
      <c r="F2379" s="120"/>
      <c r="G2379" s="120"/>
      <c r="H2379" s="120"/>
      <c r="I2379" s="120"/>
      <c r="J2379" s="120"/>
      <c r="K2379" s="120"/>
      <c r="L2379" s="120"/>
      <c r="M2379" s="120"/>
      <c r="N2379" s="120"/>
      <c r="O2379" s="120"/>
      <c r="P2379" s="120"/>
      <c r="Q2379" s="120"/>
      <c r="R2379" s="120"/>
      <c r="S2379" s="120"/>
      <c r="T2379" s="120"/>
      <c r="U2379" s="120"/>
      <c r="V2379" s="120"/>
      <c r="W2379" s="120"/>
      <c r="X2379" s="120"/>
      <c r="Y2379" s="127"/>
      <c r="Z2379" s="127"/>
      <c r="AA2379" s="127"/>
      <c r="AB2379" s="127"/>
      <c r="AC2379" s="127"/>
      <c r="AD2379" s="127"/>
      <c r="AE2379" s="127"/>
      <c r="AF2379" s="127"/>
      <c r="AG2379" s="127"/>
      <c r="AH2379" s="127"/>
      <c r="AI2379" s="127"/>
      <c r="AJ2379" s="127"/>
      <c r="AK2379" s="127"/>
      <c r="AL2379" s="127"/>
      <c r="AM2379" s="127"/>
      <c r="AN2379" s="127"/>
      <c r="AO2379" s="127"/>
      <c r="AP2379" s="127"/>
      <c r="AR2379" s="113"/>
      <c r="AS2379" s="113"/>
      <c r="AT2379" s="113"/>
    </row>
    <row r="2380" spans="1:46" s="114" customFormat="1" x14ac:dyDescent="0.2">
      <c r="A2380" s="113"/>
      <c r="B2380" s="120"/>
      <c r="C2380" s="120"/>
      <c r="D2380" s="120"/>
      <c r="E2380" s="120"/>
      <c r="F2380" s="120"/>
      <c r="G2380" s="120"/>
      <c r="H2380" s="120"/>
      <c r="I2380" s="120"/>
      <c r="J2380" s="120"/>
      <c r="K2380" s="120"/>
      <c r="L2380" s="120"/>
      <c r="M2380" s="120"/>
      <c r="N2380" s="120"/>
      <c r="O2380" s="120"/>
      <c r="P2380" s="120"/>
      <c r="Q2380" s="120"/>
      <c r="R2380" s="120"/>
      <c r="S2380" s="120"/>
      <c r="T2380" s="120"/>
      <c r="U2380" s="120"/>
      <c r="V2380" s="120"/>
      <c r="W2380" s="120"/>
      <c r="X2380" s="120"/>
      <c r="Y2380" s="127"/>
      <c r="Z2380" s="127"/>
      <c r="AA2380" s="127"/>
      <c r="AB2380" s="127"/>
      <c r="AC2380" s="127"/>
      <c r="AD2380" s="127"/>
      <c r="AE2380" s="127"/>
      <c r="AF2380" s="127"/>
      <c r="AG2380" s="127"/>
      <c r="AH2380" s="127"/>
      <c r="AI2380" s="127"/>
      <c r="AJ2380" s="127"/>
      <c r="AK2380" s="127"/>
      <c r="AL2380" s="127"/>
      <c r="AM2380" s="127"/>
      <c r="AN2380" s="127"/>
      <c r="AO2380" s="127"/>
      <c r="AP2380" s="127"/>
      <c r="AR2380" s="113"/>
      <c r="AS2380" s="113"/>
      <c r="AT2380" s="113"/>
    </row>
    <row r="2381" spans="1:46" s="114" customFormat="1" x14ac:dyDescent="0.2">
      <c r="A2381" s="113"/>
      <c r="B2381" s="120"/>
      <c r="C2381" s="120"/>
      <c r="D2381" s="120"/>
      <c r="E2381" s="120"/>
      <c r="F2381" s="120"/>
      <c r="G2381" s="120"/>
      <c r="H2381" s="120"/>
      <c r="I2381" s="120"/>
      <c r="J2381" s="120"/>
      <c r="K2381" s="120"/>
      <c r="L2381" s="120"/>
      <c r="M2381" s="120"/>
      <c r="N2381" s="120"/>
      <c r="O2381" s="120"/>
      <c r="P2381" s="120"/>
      <c r="Q2381" s="120"/>
      <c r="R2381" s="120"/>
      <c r="S2381" s="120"/>
      <c r="T2381" s="120"/>
      <c r="U2381" s="120"/>
      <c r="V2381" s="120"/>
      <c r="W2381" s="120"/>
      <c r="X2381" s="120"/>
      <c r="Y2381" s="127"/>
      <c r="Z2381" s="127"/>
      <c r="AA2381" s="127"/>
      <c r="AB2381" s="127"/>
      <c r="AC2381" s="127"/>
      <c r="AD2381" s="127"/>
      <c r="AE2381" s="127"/>
      <c r="AF2381" s="127"/>
      <c r="AG2381" s="127"/>
      <c r="AH2381" s="127"/>
      <c r="AI2381" s="127"/>
      <c r="AJ2381" s="127"/>
      <c r="AK2381" s="127"/>
      <c r="AL2381" s="127"/>
      <c r="AM2381" s="127"/>
      <c r="AN2381" s="127"/>
      <c r="AO2381" s="127"/>
      <c r="AP2381" s="127"/>
      <c r="AR2381" s="113"/>
      <c r="AS2381" s="113"/>
      <c r="AT2381" s="113"/>
    </row>
    <row r="2382" spans="1:46" s="114" customFormat="1" x14ac:dyDescent="0.2">
      <c r="A2382" s="113"/>
      <c r="B2382" s="120"/>
      <c r="C2382" s="120"/>
      <c r="D2382" s="120"/>
      <c r="E2382" s="120"/>
      <c r="F2382" s="120"/>
      <c r="G2382" s="120"/>
      <c r="H2382" s="120"/>
      <c r="I2382" s="120"/>
      <c r="J2382" s="120"/>
      <c r="K2382" s="120"/>
      <c r="L2382" s="120"/>
      <c r="M2382" s="120"/>
      <c r="N2382" s="120"/>
      <c r="O2382" s="120"/>
      <c r="P2382" s="120"/>
      <c r="Q2382" s="120"/>
      <c r="R2382" s="120"/>
      <c r="S2382" s="120"/>
      <c r="T2382" s="120"/>
      <c r="U2382" s="120"/>
      <c r="V2382" s="120"/>
      <c r="W2382" s="120"/>
      <c r="X2382" s="120"/>
      <c r="Y2382" s="127"/>
      <c r="Z2382" s="127"/>
      <c r="AA2382" s="127"/>
      <c r="AB2382" s="127"/>
      <c r="AC2382" s="127"/>
      <c r="AD2382" s="127"/>
      <c r="AE2382" s="127"/>
      <c r="AF2382" s="127"/>
      <c r="AG2382" s="127"/>
      <c r="AH2382" s="127"/>
      <c r="AI2382" s="127"/>
      <c r="AJ2382" s="127"/>
      <c r="AK2382" s="127"/>
      <c r="AL2382" s="127"/>
      <c r="AM2382" s="127"/>
      <c r="AN2382" s="127"/>
      <c r="AO2382" s="127"/>
      <c r="AP2382" s="127"/>
      <c r="AR2382" s="113"/>
      <c r="AS2382" s="113"/>
      <c r="AT2382" s="113"/>
    </row>
    <row r="2383" spans="1:46" s="114" customFormat="1" x14ac:dyDescent="0.2">
      <c r="A2383" s="113"/>
      <c r="B2383" s="120"/>
      <c r="C2383" s="120"/>
      <c r="D2383" s="120"/>
      <c r="E2383" s="120"/>
      <c r="F2383" s="120"/>
      <c r="G2383" s="120"/>
      <c r="H2383" s="120"/>
      <c r="I2383" s="120"/>
      <c r="J2383" s="120"/>
      <c r="K2383" s="120"/>
      <c r="L2383" s="120"/>
      <c r="M2383" s="120"/>
      <c r="N2383" s="120"/>
      <c r="O2383" s="120"/>
      <c r="P2383" s="120"/>
      <c r="Q2383" s="120"/>
      <c r="R2383" s="120"/>
      <c r="S2383" s="120"/>
      <c r="T2383" s="120"/>
      <c r="U2383" s="120"/>
      <c r="V2383" s="120"/>
      <c r="W2383" s="120"/>
      <c r="X2383" s="120"/>
      <c r="Y2383" s="127"/>
      <c r="Z2383" s="127"/>
      <c r="AA2383" s="127"/>
      <c r="AB2383" s="127"/>
      <c r="AC2383" s="127"/>
      <c r="AD2383" s="127"/>
      <c r="AE2383" s="127"/>
      <c r="AF2383" s="127"/>
      <c r="AG2383" s="127"/>
      <c r="AH2383" s="127"/>
      <c r="AI2383" s="127"/>
      <c r="AJ2383" s="127"/>
      <c r="AK2383" s="127"/>
      <c r="AL2383" s="127"/>
      <c r="AM2383" s="127"/>
      <c r="AN2383" s="127"/>
      <c r="AO2383" s="127"/>
      <c r="AP2383" s="127"/>
      <c r="AR2383" s="113"/>
      <c r="AS2383" s="113"/>
      <c r="AT2383" s="113"/>
    </row>
    <row r="2384" spans="1:46" s="114" customFormat="1" x14ac:dyDescent="0.2">
      <c r="A2384" s="113"/>
      <c r="B2384" s="120"/>
      <c r="C2384" s="120"/>
      <c r="D2384" s="120"/>
      <c r="E2384" s="120"/>
      <c r="F2384" s="120"/>
      <c r="G2384" s="120"/>
      <c r="H2384" s="120"/>
      <c r="I2384" s="120"/>
      <c r="J2384" s="120"/>
      <c r="K2384" s="120"/>
      <c r="L2384" s="120"/>
      <c r="M2384" s="120"/>
      <c r="N2384" s="120"/>
      <c r="O2384" s="120"/>
      <c r="P2384" s="120"/>
      <c r="Q2384" s="120"/>
      <c r="R2384" s="120"/>
      <c r="S2384" s="120"/>
      <c r="T2384" s="120"/>
      <c r="U2384" s="120"/>
      <c r="V2384" s="120"/>
      <c r="W2384" s="120"/>
      <c r="X2384" s="120"/>
      <c r="Y2384" s="127"/>
      <c r="Z2384" s="127"/>
      <c r="AA2384" s="127"/>
      <c r="AB2384" s="127"/>
      <c r="AC2384" s="127"/>
      <c r="AD2384" s="127"/>
      <c r="AE2384" s="127"/>
      <c r="AF2384" s="127"/>
      <c r="AG2384" s="127"/>
      <c r="AH2384" s="127"/>
      <c r="AI2384" s="127"/>
      <c r="AJ2384" s="127"/>
      <c r="AK2384" s="127"/>
      <c r="AL2384" s="127"/>
      <c r="AM2384" s="127"/>
      <c r="AN2384" s="127"/>
      <c r="AO2384" s="127"/>
      <c r="AP2384" s="127"/>
      <c r="AR2384" s="113"/>
      <c r="AS2384" s="113"/>
      <c r="AT2384" s="113"/>
    </row>
    <row r="2385" spans="1:46" s="114" customFormat="1" x14ac:dyDescent="0.2">
      <c r="A2385" s="113"/>
      <c r="B2385" s="120"/>
      <c r="C2385" s="120"/>
      <c r="D2385" s="120"/>
      <c r="E2385" s="120"/>
      <c r="F2385" s="120"/>
      <c r="G2385" s="120"/>
      <c r="H2385" s="120"/>
      <c r="I2385" s="120"/>
      <c r="J2385" s="120"/>
      <c r="K2385" s="120"/>
      <c r="L2385" s="120"/>
      <c r="M2385" s="120"/>
      <c r="N2385" s="120"/>
      <c r="O2385" s="120"/>
      <c r="P2385" s="120"/>
      <c r="Q2385" s="120"/>
      <c r="R2385" s="120"/>
      <c r="S2385" s="120"/>
      <c r="T2385" s="120"/>
      <c r="U2385" s="120"/>
      <c r="V2385" s="120"/>
      <c r="W2385" s="120"/>
      <c r="X2385" s="120"/>
      <c r="Y2385" s="127"/>
      <c r="Z2385" s="127"/>
      <c r="AA2385" s="127"/>
      <c r="AB2385" s="127"/>
      <c r="AC2385" s="127"/>
      <c r="AD2385" s="127"/>
      <c r="AE2385" s="127"/>
      <c r="AF2385" s="127"/>
      <c r="AG2385" s="127"/>
      <c r="AH2385" s="127"/>
      <c r="AI2385" s="127"/>
      <c r="AJ2385" s="127"/>
      <c r="AK2385" s="127"/>
      <c r="AL2385" s="127"/>
      <c r="AM2385" s="127"/>
      <c r="AN2385" s="127"/>
      <c r="AO2385" s="127"/>
      <c r="AP2385" s="127"/>
      <c r="AR2385" s="113"/>
      <c r="AS2385" s="113"/>
      <c r="AT2385" s="113"/>
    </row>
    <row r="2386" spans="1:46" s="114" customFormat="1" x14ac:dyDescent="0.2">
      <c r="A2386" s="113"/>
      <c r="B2386" s="120"/>
      <c r="C2386" s="120"/>
      <c r="D2386" s="120"/>
      <c r="E2386" s="120"/>
      <c r="F2386" s="120"/>
      <c r="G2386" s="120"/>
      <c r="H2386" s="120"/>
      <c r="I2386" s="120"/>
      <c r="J2386" s="120"/>
      <c r="K2386" s="120"/>
      <c r="L2386" s="120"/>
      <c r="M2386" s="120"/>
      <c r="N2386" s="120"/>
      <c r="O2386" s="120"/>
      <c r="P2386" s="120"/>
      <c r="Q2386" s="120"/>
      <c r="R2386" s="120"/>
      <c r="S2386" s="120"/>
      <c r="T2386" s="120"/>
      <c r="U2386" s="120"/>
      <c r="V2386" s="120"/>
      <c r="W2386" s="120"/>
      <c r="X2386" s="120"/>
      <c r="Y2386" s="127"/>
      <c r="Z2386" s="127"/>
      <c r="AA2386" s="127"/>
      <c r="AB2386" s="127"/>
      <c r="AC2386" s="127"/>
      <c r="AD2386" s="127"/>
      <c r="AE2386" s="127"/>
      <c r="AF2386" s="127"/>
      <c r="AG2386" s="127"/>
      <c r="AH2386" s="127"/>
      <c r="AI2386" s="127"/>
      <c r="AJ2386" s="127"/>
      <c r="AK2386" s="127"/>
      <c r="AL2386" s="127"/>
      <c r="AM2386" s="127"/>
      <c r="AN2386" s="127"/>
      <c r="AO2386" s="127"/>
      <c r="AP2386" s="127"/>
      <c r="AR2386" s="113"/>
      <c r="AS2386" s="113"/>
      <c r="AT2386" s="113"/>
    </row>
    <row r="2387" spans="1:46" s="114" customFormat="1" x14ac:dyDescent="0.2">
      <c r="A2387" s="113"/>
      <c r="B2387" s="120"/>
      <c r="C2387" s="120"/>
      <c r="D2387" s="120"/>
      <c r="E2387" s="120"/>
      <c r="F2387" s="120"/>
      <c r="G2387" s="120"/>
      <c r="H2387" s="120"/>
      <c r="I2387" s="120"/>
      <c r="J2387" s="120"/>
      <c r="K2387" s="120"/>
      <c r="L2387" s="120"/>
      <c r="M2387" s="120"/>
      <c r="N2387" s="120"/>
      <c r="O2387" s="120"/>
      <c r="P2387" s="120"/>
      <c r="Q2387" s="120"/>
      <c r="R2387" s="120"/>
      <c r="S2387" s="120"/>
      <c r="T2387" s="120"/>
      <c r="U2387" s="120"/>
      <c r="V2387" s="120"/>
      <c r="W2387" s="120"/>
      <c r="X2387" s="120"/>
      <c r="Y2387" s="127"/>
      <c r="Z2387" s="127"/>
      <c r="AA2387" s="127"/>
      <c r="AB2387" s="127"/>
      <c r="AC2387" s="127"/>
      <c r="AD2387" s="127"/>
      <c r="AE2387" s="127"/>
      <c r="AF2387" s="127"/>
      <c r="AG2387" s="127"/>
      <c r="AH2387" s="127"/>
      <c r="AI2387" s="127"/>
      <c r="AJ2387" s="127"/>
      <c r="AK2387" s="127"/>
      <c r="AL2387" s="127"/>
      <c r="AM2387" s="127"/>
      <c r="AN2387" s="127"/>
      <c r="AO2387" s="127"/>
      <c r="AP2387" s="127"/>
      <c r="AR2387" s="113"/>
      <c r="AS2387" s="113"/>
      <c r="AT2387" s="113"/>
    </row>
    <row r="2388" spans="1:46" s="114" customFormat="1" x14ac:dyDescent="0.2">
      <c r="A2388" s="113"/>
      <c r="B2388" s="120"/>
      <c r="C2388" s="120"/>
      <c r="D2388" s="120"/>
      <c r="E2388" s="120"/>
      <c r="F2388" s="120"/>
      <c r="G2388" s="120"/>
      <c r="H2388" s="120"/>
      <c r="I2388" s="120"/>
      <c r="J2388" s="120"/>
      <c r="K2388" s="120"/>
      <c r="L2388" s="120"/>
      <c r="M2388" s="120"/>
      <c r="N2388" s="120"/>
      <c r="O2388" s="120"/>
      <c r="P2388" s="120"/>
      <c r="Q2388" s="120"/>
      <c r="R2388" s="120"/>
      <c r="S2388" s="120"/>
      <c r="T2388" s="120"/>
      <c r="U2388" s="120"/>
      <c r="V2388" s="120"/>
      <c r="W2388" s="120"/>
      <c r="X2388" s="120"/>
      <c r="Y2388" s="127"/>
      <c r="Z2388" s="127"/>
      <c r="AA2388" s="127"/>
      <c r="AB2388" s="127"/>
      <c r="AC2388" s="127"/>
      <c r="AD2388" s="127"/>
      <c r="AE2388" s="127"/>
      <c r="AF2388" s="127"/>
      <c r="AG2388" s="127"/>
      <c r="AH2388" s="127"/>
      <c r="AI2388" s="127"/>
      <c r="AJ2388" s="127"/>
      <c r="AK2388" s="127"/>
      <c r="AL2388" s="127"/>
      <c r="AM2388" s="127"/>
      <c r="AN2388" s="127"/>
      <c r="AO2388" s="127"/>
      <c r="AP2388" s="127"/>
      <c r="AR2388" s="113"/>
      <c r="AS2388" s="113"/>
      <c r="AT2388" s="113"/>
    </row>
    <row r="2389" spans="1:46" s="114" customFormat="1" x14ac:dyDescent="0.2">
      <c r="A2389" s="113"/>
      <c r="B2389" s="120"/>
      <c r="C2389" s="120"/>
      <c r="D2389" s="120"/>
      <c r="E2389" s="120"/>
      <c r="F2389" s="120"/>
      <c r="G2389" s="120"/>
      <c r="H2389" s="120"/>
      <c r="I2389" s="120"/>
      <c r="J2389" s="120"/>
      <c r="K2389" s="120"/>
      <c r="L2389" s="120"/>
      <c r="M2389" s="120"/>
      <c r="N2389" s="120"/>
      <c r="O2389" s="120"/>
      <c r="P2389" s="120"/>
      <c r="Q2389" s="120"/>
      <c r="R2389" s="120"/>
      <c r="S2389" s="120"/>
      <c r="T2389" s="120"/>
      <c r="U2389" s="120"/>
      <c r="V2389" s="120"/>
      <c r="W2389" s="120"/>
      <c r="X2389" s="120"/>
      <c r="Y2389" s="127"/>
      <c r="Z2389" s="127"/>
      <c r="AA2389" s="127"/>
      <c r="AB2389" s="127"/>
      <c r="AC2389" s="127"/>
      <c r="AD2389" s="127"/>
      <c r="AE2389" s="127"/>
      <c r="AF2389" s="127"/>
      <c r="AG2389" s="127"/>
      <c r="AH2389" s="127"/>
      <c r="AI2389" s="127"/>
      <c r="AJ2389" s="127"/>
      <c r="AK2389" s="127"/>
      <c r="AL2389" s="127"/>
      <c r="AM2389" s="127"/>
      <c r="AN2389" s="127"/>
      <c r="AO2389" s="127"/>
      <c r="AP2389" s="127"/>
      <c r="AR2389" s="113"/>
      <c r="AS2389" s="113"/>
      <c r="AT2389" s="113"/>
    </row>
    <row r="2390" spans="1:46" s="114" customFormat="1" x14ac:dyDescent="0.2">
      <c r="A2390" s="113"/>
      <c r="B2390" s="120"/>
      <c r="C2390" s="120"/>
      <c r="D2390" s="120"/>
      <c r="E2390" s="120"/>
      <c r="F2390" s="120"/>
      <c r="G2390" s="120"/>
      <c r="H2390" s="120"/>
      <c r="I2390" s="120"/>
      <c r="J2390" s="120"/>
      <c r="K2390" s="120"/>
      <c r="L2390" s="120"/>
      <c r="M2390" s="120"/>
      <c r="N2390" s="120"/>
      <c r="O2390" s="120"/>
      <c r="P2390" s="120"/>
      <c r="Q2390" s="120"/>
      <c r="R2390" s="120"/>
      <c r="S2390" s="120"/>
      <c r="T2390" s="120"/>
      <c r="U2390" s="120"/>
      <c r="V2390" s="120"/>
      <c r="W2390" s="120"/>
      <c r="X2390" s="120"/>
      <c r="Y2390" s="127"/>
      <c r="Z2390" s="127"/>
      <c r="AA2390" s="127"/>
      <c r="AB2390" s="127"/>
      <c r="AC2390" s="127"/>
      <c r="AD2390" s="127"/>
      <c r="AE2390" s="127"/>
      <c r="AF2390" s="127"/>
      <c r="AG2390" s="127"/>
      <c r="AH2390" s="127"/>
      <c r="AI2390" s="127"/>
      <c r="AJ2390" s="127"/>
      <c r="AK2390" s="127"/>
      <c r="AL2390" s="127"/>
      <c r="AM2390" s="127"/>
      <c r="AN2390" s="127"/>
      <c r="AO2390" s="127"/>
      <c r="AP2390" s="127"/>
      <c r="AR2390" s="113"/>
      <c r="AS2390" s="113"/>
      <c r="AT2390" s="113"/>
    </row>
    <row r="2391" spans="1:46" s="114" customFormat="1" x14ac:dyDescent="0.2">
      <c r="A2391" s="113"/>
      <c r="B2391" s="120"/>
      <c r="C2391" s="120"/>
      <c r="D2391" s="120"/>
      <c r="E2391" s="120"/>
      <c r="F2391" s="120"/>
      <c r="G2391" s="120"/>
      <c r="H2391" s="120"/>
      <c r="I2391" s="120"/>
      <c r="J2391" s="120"/>
      <c r="K2391" s="120"/>
      <c r="L2391" s="120"/>
      <c r="M2391" s="120"/>
      <c r="N2391" s="120"/>
      <c r="O2391" s="120"/>
      <c r="P2391" s="120"/>
      <c r="Q2391" s="120"/>
      <c r="R2391" s="120"/>
      <c r="S2391" s="120"/>
      <c r="T2391" s="120"/>
      <c r="U2391" s="120"/>
      <c r="V2391" s="120"/>
      <c r="W2391" s="120"/>
      <c r="X2391" s="120"/>
      <c r="Y2391" s="127"/>
      <c r="Z2391" s="127"/>
      <c r="AA2391" s="127"/>
      <c r="AB2391" s="127"/>
      <c r="AC2391" s="127"/>
      <c r="AD2391" s="127"/>
      <c r="AE2391" s="127"/>
      <c r="AF2391" s="127"/>
      <c r="AG2391" s="127"/>
      <c r="AH2391" s="127"/>
      <c r="AI2391" s="127"/>
      <c r="AJ2391" s="127"/>
      <c r="AK2391" s="127"/>
      <c r="AL2391" s="127"/>
      <c r="AM2391" s="127"/>
      <c r="AN2391" s="127"/>
      <c r="AO2391" s="127"/>
      <c r="AP2391" s="127"/>
      <c r="AR2391" s="113"/>
      <c r="AS2391" s="113"/>
      <c r="AT2391" s="113"/>
    </row>
    <row r="2392" spans="1:46" s="114" customFormat="1" x14ac:dyDescent="0.2">
      <c r="A2392" s="113"/>
      <c r="B2392" s="120"/>
      <c r="C2392" s="120"/>
      <c r="D2392" s="120"/>
      <c r="E2392" s="120"/>
      <c r="F2392" s="120"/>
      <c r="G2392" s="120"/>
      <c r="H2392" s="120"/>
      <c r="I2392" s="120"/>
      <c r="J2392" s="120"/>
      <c r="K2392" s="120"/>
      <c r="L2392" s="120"/>
      <c r="M2392" s="120"/>
      <c r="N2392" s="120"/>
      <c r="O2392" s="120"/>
      <c r="P2392" s="120"/>
      <c r="Q2392" s="120"/>
      <c r="R2392" s="120"/>
      <c r="S2392" s="120"/>
      <c r="T2392" s="120"/>
      <c r="U2392" s="120"/>
      <c r="V2392" s="120"/>
      <c r="W2392" s="120"/>
      <c r="X2392" s="120"/>
      <c r="Y2392" s="127"/>
      <c r="Z2392" s="127"/>
      <c r="AA2392" s="127"/>
      <c r="AB2392" s="127"/>
      <c r="AC2392" s="127"/>
      <c r="AD2392" s="127"/>
      <c r="AE2392" s="127"/>
      <c r="AF2392" s="127"/>
      <c r="AG2392" s="127"/>
      <c r="AH2392" s="127"/>
      <c r="AI2392" s="127"/>
      <c r="AJ2392" s="127"/>
      <c r="AK2392" s="127"/>
      <c r="AL2392" s="127"/>
      <c r="AM2392" s="127"/>
      <c r="AN2392" s="127"/>
      <c r="AO2392" s="127"/>
      <c r="AP2392" s="127"/>
      <c r="AR2392" s="113"/>
      <c r="AS2392" s="113"/>
      <c r="AT2392" s="113"/>
    </row>
    <row r="2393" spans="1:46" s="114" customFormat="1" x14ac:dyDescent="0.2">
      <c r="A2393" s="113"/>
      <c r="B2393" s="120"/>
      <c r="C2393" s="120"/>
      <c r="D2393" s="120"/>
      <c r="E2393" s="120"/>
      <c r="F2393" s="120"/>
      <c r="G2393" s="120"/>
      <c r="H2393" s="120"/>
      <c r="I2393" s="120"/>
      <c r="J2393" s="120"/>
      <c r="K2393" s="120"/>
      <c r="L2393" s="120"/>
      <c r="M2393" s="120"/>
      <c r="N2393" s="120"/>
      <c r="O2393" s="120"/>
      <c r="P2393" s="120"/>
      <c r="Q2393" s="120"/>
      <c r="R2393" s="120"/>
      <c r="S2393" s="120"/>
      <c r="T2393" s="120"/>
      <c r="U2393" s="120"/>
      <c r="V2393" s="120"/>
      <c r="W2393" s="120"/>
      <c r="X2393" s="120"/>
      <c r="Y2393" s="127"/>
      <c r="Z2393" s="127"/>
      <c r="AA2393" s="127"/>
      <c r="AB2393" s="127"/>
      <c r="AC2393" s="127"/>
      <c r="AD2393" s="127"/>
      <c r="AE2393" s="127"/>
      <c r="AF2393" s="127"/>
      <c r="AG2393" s="127"/>
      <c r="AH2393" s="127"/>
      <c r="AI2393" s="127"/>
      <c r="AJ2393" s="127"/>
      <c r="AK2393" s="127"/>
      <c r="AL2393" s="127"/>
      <c r="AM2393" s="127"/>
      <c r="AN2393" s="127"/>
      <c r="AO2393" s="127"/>
      <c r="AP2393" s="127"/>
      <c r="AR2393" s="113"/>
      <c r="AS2393" s="113"/>
      <c r="AT2393" s="113"/>
    </row>
    <row r="2394" spans="1:46" s="114" customFormat="1" x14ac:dyDescent="0.2">
      <c r="A2394" s="113"/>
      <c r="B2394" s="120"/>
      <c r="C2394" s="120"/>
      <c r="D2394" s="120"/>
      <c r="E2394" s="120"/>
      <c r="F2394" s="120"/>
      <c r="G2394" s="120"/>
      <c r="H2394" s="120"/>
      <c r="I2394" s="120"/>
      <c r="J2394" s="120"/>
      <c r="K2394" s="120"/>
      <c r="L2394" s="120"/>
      <c r="M2394" s="120"/>
      <c r="N2394" s="120"/>
      <c r="O2394" s="120"/>
      <c r="P2394" s="120"/>
      <c r="Q2394" s="120"/>
      <c r="R2394" s="120"/>
      <c r="S2394" s="120"/>
      <c r="T2394" s="120"/>
      <c r="U2394" s="120"/>
      <c r="V2394" s="120"/>
      <c r="W2394" s="120"/>
      <c r="X2394" s="120"/>
      <c r="Y2394" s="127"/>
      <c r="Z2394" s="127"/>
      <c r="AA2394" s="127"/>
      <c r="AB2394" s="127"/>
      <c r="AC2394" s="127"/>
      <c r="AD2394" s="127"/>
      <c r="AE2394" s="127"/>
      <c r="AF2394" s="127"/>
      <c r="AG2394" s="127"/>
      <c r="AH2394" s="127"/>
      <c r="AI2394" s="127"/>
      <c r="AJ2394" s="127"/>
      <c r="AK2394" s="127"/>
      <c r="AL2394" s="127"/>
      <c r="AM2394" s="127"/>
      <c r="AN2394" s="127"/>
      <c r="AO2394" s="127"/>
      <c r="AP2394" s="127"/>
      <c r="AR2394" s="113"/>
      <c r="AS2394" s="113"/>
      <c r="AT2394" s="113"/>
    </row>
    <row r="2395" spans="1:46" s="114" customFormat="1" x14ac:dyDescent="0.2">
      <c r="A2395" s="113"/>
      <c r="B2395" s="120"/>
      <c r="C2395" s="120"/>
      <c r="D2395" s="120"/>
      <c r="E2395" s="120"/>
      <c r="F2395" s="120"/>
      <c r="G2395" s="120"/>
      <c r="H2395" s="120"/>
      <c r="I2395" s="120"/>
      <c r="J2395" s="120"/>
      <c r="K2395" s="120"/>
      <c r="L2395" s="120"/>
      <c r="M2395" s="120"/>
      <c r="N2395" s="120"/>
      <c r="O2395" s="120"/>
      <c r="P2395" s="120"/>
      <c r="Q2395" s="120"/>
      <c r="R2395" s="120"/>
      <c r="S2395" s="120"/>
      <c r="T2395" s="120"/>
      <c r="U2395" s="120"/>
      <c r="V2395" s="120"/>
      <c r="W2395" s="120"/>
      <c r="X2395" s="120"/>
      <c r="Y2395" s="127"/>
      <c r="Z2395" s="127"/>
      <c r="AA2395" s="127"/>
      <c r="AB2395" s="127"/>
      <c r="AC2395" s="127"/>
      <c r="AD2395" s="127"/>
      <c r="AE2395" s="127"/>
      <c r="AF2395" s="127"/>
      <c r="AG2395" s="127"/>
      <c r="AH2395" s="127"/>
      <c r="AI2395" s="127"/>
      <c r="AJ2395" s="127"/>
      <c r="AK2395" s="127"/>
      <c r="AL2395" s="127"/>
      <c r="AM2395" s="127"/>
      <c r="AN2395" s="127"/>
      <c r="AO2395" s="127"/>
      <c r="AP2395" s="127"/>
      <c r="AR2395" s="113"/>
      <c r="AS2395" s="113"/>
      <c r="AT2395" s="113"/>
    </row>
    <row r="2396" spans="1:46" s="114" customFormat="1" x14ac:dyDescent="0.2">
      <c r="A2396" s="113"/>
      <c r="B2396" s="120"/>
      <c r="C2396" s="120"/>
      <c r="D2396" s="120"/>
      <c r="E2396" s="120"/>
      <c r="F2396" s="120"/>
      <c r="G2396" s="120"/>
      <c r="H2396" s="120"/>
      <c r="I2396" s="120"/>
      <c r="J2396" s="120"/>
      <c r="K2396" s="120"/>
      <c r="L2396" s="120"/>
      <c r="M2396" s="120"/>
      <c r="N2396" s="120"/>
      <c r="O2396" s="120"/>
      <c r="P2396" s="120"/>
      <c r="Q2396" s="120"/>
      <c r="R2396" s="120"/>
      <c r="S2396" s="120"/>
      <c r="T2396" s="120"/>
      <c r="U2396" s="120"/>
      <c r="V2396" s="120"/>
      <c r="W2396" s="120"/>
      <c r="X2396" s="120"/>
      <c r="Y2396" s="127"/>
      <c r="Z2396" s="127"/>
      <c r="AA2396" s="127"/>
      <c r="AB2396" s="127"/>
      <c r="AC2396" s="127"/>
      <c r="AD2396" s="127"/>
      <c r="AE2396" s="127"/>
      <c r="AF2396" s="127"/>
      <c r="AG2396" s="127"/>
      <c r="AH2396" s="127"/>
      <c r="AI2396" s="127"/>
      <c r="AJ2396" s="127"/>
      <c r="AK2396" s="127"/>
      <c r="AL2396" s="127"/>
      <c r="AM2396" s="127"/>
      <c r="AN2396" s="127"/>
      <c r="AO2396" s="127"/>
      <c r="AP2396" s="127"/>
      <c r="AR2396" s="113"/>
      <c r="AS2396" s="113"/>
      <c r="AT2396" s="113"/>
    </row>
    <row r="2397" spans="1:46" s="114" customFormat="1" x14ac:dyDescent="0.2">
      <c r="A2397" s="113"/>
      <c r="B2397" s="120"/>
      <c r="C2397" s="120"/>
      <c r="D2397" s="120"/>
      <c r="E2397" s="120"/>
      <c r="F2397" s="120"/>
      <c r="G2397" s="120"/>
      <c r="H2397" s="120"/>
      <c r="I2397" s="120"/>
      <c r="J2397" s="120"/>
      <c r="K2397" s="120"/>
      <c r="L2397" s="120"/>
      <c r="M2397" s="120"/>
      <c r="N2397" s="120"/>
      <c r="O2397" s="120"/>
      <c r="P2397" s="120"/>
      <c r="Q2397" s="120"/>
      <c r="R2397" s="120"/>
      <c r="S2397" s="120"/>
      <c r="T2397" s="120"/>
      <c r="U2397" s="120"/>
      <c r="V2397" s="120"/>
      <c r="W2397" s="120"/>
      <c r="X2397" s="120"/>
      <c r="Y2397" s="127"/>
      <c r="Z2397" s="127"/>
      <c r="AA2397" s="127"/>
      <c r="AB2397" s="127"/>
      <c r="AC2397" s="127"/>
      <c r="AD2397" s="127"/>
      <c r="AE2397" s="127"/>
      <c r="AF2397" s="127"/>
      <c r="AG2397" s="127"/>
      <c r="AH2397" s="127"/>
      <c r="AI2397" s="127"/>
      <c r="AJ2397" s="127"/>
      <c r="AK2397" s="127"/>
      <c r="AL2397" s="127"/>
      <c r="AM2397" s="127"/>
      <c r="AN2397" s="127"/>
      <c r="AO2397" s="127"/>
      <c r="AP2397" s="127"/>
      <c r="AR2397" s="113"/>
      <c r="AS2397" s="113"/>
      <c r="AT2397" s="113"/>
    </row>
    <row r="2398" spans="1:46" s="114" customFormat="1" x14ac:dyDescent="0.2">
      <c r="A2398" s="113"/>
      <c r="B2398" s="120"/>
      <c r="C2398" s="120"/>
      <c r="D2398" s="120"/>
      <c r="E2398" s="120"/>
      <c r="F2398" s="120"/>
      <c r="G2398" s="120"/>
      <c r="H2398" s="120"/>
      <c r="I2398" s="120"/>
      <c r="J2398" s="120"/>
      <c r="K2398" s="120"/>
      <c r="L2398" s="120"/>
      <c r="M2398" s="120"/>
      <c r="N2398" s="120"/>
      <c r="O2398" s="120"/>
      <c r="P2398" s="120"/>
      <c r="Q2398" s="120"/>
      <c r="R2398" s="120"/>
      <c r="S2398" s="120"/>
      <c r="T2398" s="120"/>
      <c r="U2398" s="120"/>
      <c r="V2398" s="120"/>
      <c r="W2398" s="120"/>
      <c r="X2398" s="120"/>
      <c r="Y2398" s="127"/>
      <c r="Z2398" s="127"/>
      <c r="AA2398" s="127"/>
      <c r="AB2398" s="127"/>
      <c r="AC2398" s="127"/>
      <c r="AD2398" s="127"/>
      <c r="AE2398" s="127"/>
      <c r="AF2398" s="127"/>
      <c r="AG2398" s="127"/>
      <c r="AH2398" s="127"/>
      <c r="AI2398" s="127"/>
      <c r="AJ2398" s="127"/>
      <c r="AK2398" s="127"/>
      <c r="AL2398" s="127"/>
      <c r="AM2398" s="127"/>
      <c r="AN2398" s="127"/>
      <c r="AO2398" s="127"/>
      <c r="AP2398" s="127"/>
      <c r="AR2398" s="113"/>
      <c r="AS2398" s="113"/>
      <c r="AT2398" s="113"/>
    </row>
    <row r="2399" spans="1:46" s="114" customFormat="1" x14ac:dyDescent="0.2">
      <c r="A2399" s="113"/>
      <c r="B2399" s="120"/>
      <c r="C2399" s="120"/>
      <c r="D2399" s="120"/>
      <c r="E2399" s="120"/>
      <c r="F2399" s="120"/>
      <c r="G2399" s="120"/>
      <c r="H2399" s="120"/>
      <c r="I2399" s="120"/>
      <c r="J2399" s="120"/>
      <c r="K2399" s="120"/>
      <c r="L2399" s="120"/>
      <c r="M2399" s="120"/>
      <c r="N2399" s="120"/>
      <c r="O2399" s="120"/>
      <c r="P2399" s="120"/>
      <c r="Q2399" s="120"/>
      <c r="R2399" s="120"/>
      <c r="S2399" s="120"/>
      <c r="T2399" s="120"/>
      <c r="U2399" s="120"/>
      <c r="V2399" s="120"/>
      <c r="W2399" s="120"/>
      <c r="X2399" s="120"/>
      <c r="Y2399" s="127"/>
      <c r="Z2399" s="127"/>
      <c r="AA2399" s="127"/>
      <c r="AB2399" s="127"/>
      <c r="AC2399" s="127"/>
      <c r="AD2399" s="127"/>
      <c r="AE2399" s="127"/>
      <c r="AF2399" s="127"/>
      <c r="AG2399" s="127"/>
      <c r="AH2399" s="127"/>
      <c r="AI2399" s="127"/>
      <c r="AJ2399" s="127"/>
      <c r="AK2399" s="127"/>
      <c r="AL2399" s="127"/>
      <c r="AM2399" s="127"/>
      <c r="AN2399" s="127"/>
      <c r="AO2399" s="127"/>
      <c r="AP2399" s="127"/>
      <c r="AR2399" s="113"/>
      <c r="AS2399" s="113"/>
      <c r="AT2399" s="113"/>
    </row>
    <row r="2400" spans="1:46" s="114" customFormat="1" x14ac:dyDescent="0.2">
      <c r="A2400" s="113"/>
      <c r="B2400" s="120"/>
      <c r="C2400" s="120"/>
      <c r="D2400" s="120"/>
      <c r="E2400" s="120"/>
      <c r="F2400" s="120"/>
      <c r="G2400" s="120"/>
      <c r="H2400" s="120"/>
      <c r="I2400" s="120"/>
      <c r="J2400" s="120"/>
      <c r="K2400" s="120"/>
      <c r="L2400" s="120"/>
      <c r="M2400" s="120"/>
      <c r="N2400" s="120"/>
      <c r="O2400" s="120"/>
      <c r="P2400" s="120"/>
      <c r="Q2400" s="120"/>
      <c r="R2400" s="120"/>
      <c r="S2400" s="120"/>
      <c r="T2400" s="120"/>
      <c r="U2400" s="120"/>
      <c r="V2400" s="120"/>
      <c r="W2400" s="120"/>
      <c r="X2400" s="120"/>
      <c r="Y2400" s="127"/>
      <c r="Z2400" s="127"/>
      <c r="AA2400" s="127"/>
      <c r="AB2400" s="127"/>
      <c r="AC2400" s="127"/>
      <c r="AD2400" s="127"/>
      <c r="AE2400" s="127"/>
      <c r="AF2400" s="127"/>
      <c r="AG2400" s="127"/>
      <c r="AH2400" s="127"/>
      <c r="AI2400" s="127"/>
      <c r="AJ2400" s="127"/>
      <c r="AK2400" s="127"/>
      <c r="AL2400" s="127"/>
      <c r="AM2400" s="127"/>
      <c r="AN2400" s="127"/>
      <c r="AO2400" s="127"/>
      <c r="AP2400" s="127"/>
      <c r="AR2400" s="113"/>
      <c r="AS2400" s="113"/>
      <c r="AT2400" s="113"/>
    </row>
    <row r="2401" spans="1:46" s="114" customFormat="1" x14ac:dyDescent="0.2">
      <c r="A2401" s="113"/>
      <c r="B2401" s="120"/>
      <c r="C2401" s="120"/>
      <c r="D2401" s="120"/>
      <c r="E2401" s="120"/>
      <c r="F2401" s="120"/>
      <c r="G2401" s="120"/>
      <c r="H2401" s="120"/>
      <c r="I2401" s="120"/>
      <c r="J2401" s="120"/>
      <c r="K2401" s="120"/>
      <c r="L2401" s="120"/>
      <c r="M2401" s="120"/>
      <c r="N2401" s="120"/>
      <c r="O2401" s="120"/>
      <c r="P2401" s="120"/>
      <c r="Q2401" s="120"/>
      <c r="R2401" s="120"/>
      <c r="S2401" s="120"/>
      <c r="T2401" s="120"/>
      <c r="U2401" s="120"/>
      <c r="V2401" s="120"/>
      <c r="W2401" s="120"/>
      <c r="X2401" s="120"/>
      <c r="Y2401" s="127"/>
      <c r="Z2401" s="127"/>
      <c r="AA2401" s="127"/>
      <c r="AB2401" s="127"/>
      <c r="AC2401" s="127"/>
      <c r="AD2401" s="127"/>
      <c r="AE2401" s="127"/>
      <c r="AF2401" s="127"/>
      <c r="AG2401" s="127"/>
      <c r="AH2401" s="127"/>
      <c r="AI2401" s="127"/>
      <c r="AJ2401" s="127"/>
      <c r="AK2401" s="127"/>
      <c r="AL2401" s="127"/>
      <c r="AM2401" s="127"/>
      <c r="AN2401" s="127"/>
      <c r="AO2401" s="127"/>
      <c r="AP2401" s="127"/>
      <c r="AR2401" s="113"/>
      <c r="AS2401" s="113"/>
      <c r="AT2401" s="113"/>
    </row>
    <row r="2402" spans="1:46" s="114" customFormat="1" x14ac:dyDescent="0.2">
      <c r="A2402" s="113"/>
      <c r="B2402" s="120"/>
      <c r="C2402" s="120"/>
      <c r="D2402" s="120"/>
      <c r="E2402" s="120"/>
      <c r="F2402" s="120"/>
      <c r="G2402" s="120"/>
      <c r="H2402" s="120"/>
      <c r="I2402" s="120"/>
      <c r="J2402" s="120"/>
      <c r="K2402" s="120"/>
      <c r="L2402" s="120"/>
      <c r="M2402" s="120"/>
      <c r="N2402" s="120"/>
      <c r="O2402" s="120"/>
      <c r="P2402" s="120"/>
      <c r="Q2402" s="120"/>
      <c r="R2402" s="120"/>
      <c r="S2402" s="120"/>
      <c r="T2402" s="120"/>
      <c r="U2402" s="120"/>
      <c r="V2402" s="120"/>
      <c r="W2402" s="120"/>
      <c r="X2402" s="120"/>
      <c r="Y2402" s="127"/>
      <c r="Z2402" s="127"/>
      <c r="AA2402" s="127"/>
      <c r="AB2402" s="127"/>
      <c r="AC2402" s="127"/>
      <c r="AD2402" s="127"/>
      <c r="AE2402" s="127"/>
      <c r="AF2402" s="127"/>
      <c r="AG2402" s="127"/>
      <c r="AH2402" s="127"/>
      <c r="AI2402" s="127"/>
      <c r="AJ2402" s="127"/>
      <c r="AK2402" s="127"/>
      <c r="AL2402" s="127"/>
      <c r="AM2402" s="127"/>
      <c r="AN2402" s="127"/>
      <c r="AO2402" s="127"/>
      <c r="AP2402" s="127"/>
      <c r="AR2402" s="113"/>
      <c r="AS2402" s="113"/>
      <c r="AT2402" s="113"/>
    </row>
    <row r="2403" spans="1:46" s="114" customFormat="1" x14ac:dyDescent="0.2">
      <c r="A2403" s="113"/>
      <c r="B2403" s="120"/>
      <c r="C2403" s="120"/>
      <c r="D2403" s="120"/>
      <c r="E2403" s="120"/>
      <c r="F2403" s="120"/>
      <c r="G2403" s="120"/>
      <c r="H2403" s="120"/>
      <c r="I2403" s="120"/>
      <c r="J2403" s="120"/>
      <c r="K2403" s="120"/>
      <c r="L2403" s="120"/>
      <c r="M2403" s="120"/>
      <c r="N2403" s="120"/>
      <c r="O2403" s="120"/>
      <c r="P2403" s="120"/>
      <c r="Q2403" s="120"/>
      <c r="R2403" s="120"/>
      <c r="S2403" s="120"/>
      <c r="T2403" s="120"/>
      <c r="U2403" s="120"/>
      <c r="V2403" s="120"/>
      <c r="W2403" s="120"/>
      <c r="X2403" s="120"/>
      <c r="Y2403" s="127"/>
      <c r="Z2403" s="127"/>
      <c r="AA2403" s="127"/>
      <c r="AB2403" s="127"/>
      <c r="AC2403" s="127"/>
      <c r="AD2403" s="127"/>
      <c r="AE2403" s="127"/>
      <c r="AF2403" s="127"/>
      <c r="AG2403" s="127"/>
      <c r="AH2403" s="127"/>
      <c r="AI2403" s="127"/>
      <c r="AJ2403" s="127"/>
      <c r="AK2403" s="127"/>
      <c r="AL2403" s="127"/>
      <c r="AM2403" s="127"/>
      <c r="AN2403" s="127"/>
      <c r="AO2403" s="127"/>
      <c r="AP2403" s="127"/>
      <c r="AR2403" s="113"/>
      <c r="AS2403" s="113"/>
      <c r="AT2403" s="113"/>
    </row>
    <row r="2404" spans="1:46" s="114" customFormat="1" x14ac:dyDescent="0.2">
      <c r="A2404" s="113"/>
      <c r="B2404" s="120"/>
      <c r="C2404" s="120"/>
      <c r="D2404" s="120"/>
      <c r="E2404" s="120"/>
      <c r="F2404" s="120"/>
      <c r="G2404" s="120"/>
      <c r="H2404" s="120"/>
      <c r="I2404" s="120"/>
      <c r="J2404" s="120"/>
      <c r="K2404" s="120"/>
      <c r="L2404" s="120"/>
      <c r="M2404" s="120"/>
      <c r="N2404" s="120"/>
      <c r="O2404" s="120"/>
      <c r="P2404" s="120"/>
      <c r="Q2404" s="120"/>
      <c r="R2404" s="120"/>
      <c r="S2404" s="120"/>
      <c r="T2404" s="120"/>
      <c r="U2404" s="120"/>
      <c r="V2404" s="120"/>
      <c r="W2404" s="120"/>
      <c r="X2404" s="120"/>
      <c r="Y2404" s="127"/>
      <c r="Z2404" s="127"/>
      <c r="AA2404" s="127"/>
      <c r="AB2404" s="127"/>
      <c r="AC2404" s="127"/>
      <c r="AD2404" s="127"/>
      <c r="AE2404" s="127"/>
      <c r="AF2404" s="127"/>
      <c r="AG2404" s="127"/>
      <c r="AH2404" s="127"/>
      <c r="AI2404" s="127"/>
      <c r="AJ2404" s="127"/>
      <c r="AK2404" s="127"/>
      <c r="AL2404" s="127"/>
      <c r="AM2404" s="127"/>
      <c r="AN2404" s="127"/>
      <c r="AO2404" s="127"/>
      <c r="AP2404" s="127"/>
      <c r="AR2404" s="113"/>
      <c r="AS2404" s="113"/>
      <c r="AT2404" s="113"/>
    </row>
    <row r="2405" spans="1:46" s="114" customFormat="1" x14ac:dyDescent="0.2">
      <c r="A2405" s="113"/>
      <c r="B2405" s="120"/>
      <c r="C2405" s="120"/>
      <c r="D2405" s="120"/>
      <c r="E2405" s="120"/>
      <c r="F2405" s="120"/>
      <c r="G2405" s="120"/>
      <c r="H2405" s="120"/>
      <c r="I2405" s="120"/>
      <c r="J2405" s="120"/>
      <c r="K2405" s="120"/>
      <c r="L2405" s="120"/>
      <c r="M2405" s="120"/>
      <c r="N2405" s="120"/>
      <c r="O2405" s="120"/>
      <c r="P2405" s="120"/>
      <c r="Q2405" s="120"/>
      <c r="R2405" s="120"/>
      <c r="S2405" s="120"/>
      <c r="T2405" s="120"/>
      <c r="U2405" s="120"/>
      <c r="V2405" s="120"/>
      <c r="W2405" s="120"/>
      <c r="X2405" s="120"/>
      <c r="Y2405" s="127"/>
      <c r="Z2405" s="127"/>
      <c r="AA2405" s="127"/>
      <c r="AB2405" s="127"/>
      <c r="AC2405" s="127"/>
      <c r="AD2405" s="127"/>
      <c r="AE2405" s="127"/>
      <c r="AF2405" s="127"/>
      <c r="AG2405" s="127"/>
      <c r="AH2405" s="127"/>
      <c r="AI2405" s="127"/>
      <c r="AJ2405" s="127"/>
      <c r="AK2405" s="127"/>
      <c r="AL2405" s="127"/>
      <c r="AM2405" s="127"/>
      <c r="AN2405" s="127"/>
      <c r="AO2405" s="127"/>
      <c r="AP2405" s="127"/>
      <c r="AR2405" s="113"/>
      <c r="AS2405" s="113"/>
      <c r="AT2405" s="113"/>
    </row>
    <row r="2406" spans="1:46" s="114" customFormat="1" x14ac:dyDescent="0.2">
      <c r="A2406" s="113"/>
      <c r="B2406" s="120"/>
      <c r="C2406" s="120"/>
      <c r="D2406" s="120"/>
      <c r="E2406" s="120"/>
      <c r="F2406" s="120"/>
      <c r="G2406" s="120"/>
      <c r="H2406" s="120"/>
      <c r="I2406" s="120"/>
      <c r="J2406" s="120"/>
      <c r="K2406" s="120"/>
      <c r="L2406" s="120"/>
      <c r="M2406" s="120"/>
      <c r="N2406" s="120"/>
      <c r="O2406" s="120"/>
      <c r="P2406" s="120"/>
      <c r="Q2406" s="120"/>
      <c r="R2406" s="120"/>
      <c r="S2406" s="120"/>
      <c r="T2406" s="120"/>
      <c r="U2406" s="120"/>
      <c r="V2406" s="120"/>
      <c r="W2406" s="120"/>
      <c r="X2406" s="120"/>
      <c r="Y2406" s="127"/>
      <c r="Z2406" s="127"/>
      <c r="AA2406" s="127"/>
      <c r="AB2406" s="127"/>
      <c r="AC2406" s="127"/>
      <c r="AD2406" s="127"/>
      <c r="AE2406" s="127"/>
      <c r="AF2406" s="127"/>
      <c r="AG2406" s="127"/>
      <c r="AH2406" s="127"/>
      <c r="AI2406" s="127"/>
      <c r="AJ2406" s="127"/>
      <c r="AK2406" s="127"/>
      <c r="AL2406" s="127"/>
      <c r="AM2406" s="127"/>
      <c r="AN2406" s="127"/>
      <c r="AO2406" s="127"/>
      <c r="AP2406" s="127"/>
      <c r="AR2406" s="113"/>
      <c r="AS2406" s="113"/>
      <c r="AT2406" s="113"/>
    </row>
    <row r="2407" spans="1:46" s="114" customFormat="1" x14ac:dyDescent="0.2">
      <c r="A2407" s="113"/>
      <c r="B2407" s="120"/>
      <c r="C2407" s="120"/>
      <c r="D2407" s="120"/>
      <c r="E2407" s="120"/>
      <c r="F2407" s="120"/>
      <c r="G2407" s="120"/>
      <c r="H2407" s="120"/>
      <c r="I2407" s="120"/>
      <c r="J2407" s="120"/>
      <c r="K2407" s="120"/>
      <c r="L2407" s="120"/>
      <c r="M2407" s="120"/>
      <c r="N2407" s="120"/>
      <c r="O2407" s="120"/>
      <c r="P2407" s="120"/>
      <c r="Q2407" s="120"/>
      <c r="R2407" s="120"/>
      <c r="S2407" s="120"/>
      <c r="T2407" s="120"/>
      <c r="U2407" s="120"/>
      <c r="V2407" s="120"/>
      <c r="W2407" s="120"/>
      <c r="X2407" s="120"/>
      <c r="Y2407" s="127"/>
      <c r="Z2407" s="127"/>
      <c r="AA2407" s="127"/>
      <c r="AB2407" s="127"/>
      <c r="AC2407" s="127"/>
      <c r="AD2407" s="127"/>
      <c r="AE2407" s="127"/>
      <c r="AF2407" s="127"/>
      <c r="AG2407" s="127"/>
      <c r="AH2407" s="127"/>
      <c r="AI2407" s="127"/>
      <c r="AJ2407" s="127"/>
      <c r="AK2407" s="127"/>
      <c r="AL2407" s="127"/>
      <c r="AM2407" s="127"/>
      <c r="AN2407" s="127"/>
      <c r="AO2407" s="127"/>
      <c r="AP2407" s="127"/>
      <c r="AR2407" s="113"/>
      <c r="AS2407" s="113"/>
      <c r="AT2407" s="113"/>
    </row>
    <row r="2408" spans="1:46" s="114" customFormat="1" x14ac:dyDescent="0.2">
      <c r="A2408" s="113"/>
      <c r="B2408" s="120"/>
      <c r="C2408" s="120"/>
      <c r="D2408" s="120"/>
      <c r="E2408" s="120"/>
      <c r="F2408" s="120"/>
      <c r="G2408" s="120"/>
      <c r="H2408" s="120"/>
      <c r="I2408" s="120"/>
      <c r="J2408" s="120"/>
      <c r="K2408" s="120"/>
      <c r="L2408" s="120"/>
      <c r="M2408" s="120"/>
      <c r="N2408" s="120"/>
      <c r="O2408" s="120"/>
      <c r="P2408" s="120"/>
      <c r="Q2408" s="120"/>
      <c r="R2408" s="120"/>
      <c r="S2408" s="120"/>
      <c r="T2408" s="120"/>
      <c r="U2408" s="120"/>
      <c r="V2408" s="120"/>
      <c r="W2408" s="120"/>
      <c r="X2408" s="120"/>
      <c r="Y2408" s="127"/>
      <c r="Z2408" s="127"/>
      <c r="AA2408" s="127"/>
      <c r="AB2408" s="127"/>
      <c r="AC2408" s="127"/>
      <c r="AD2408" s="127"/>
      <c r="AE2408" s="127"/>
      <c r="AF2408" s="127"/>
      <c r="AG2408" s="127"/>
      <c r="AH2408" s="127"/>
      <c r="AI2408" s="127"/>
      <c r="AJ2408" s="127"/>
      <c r="AK2408" s="127"/>
      <c r="AL2408" s="127"/>
      <c r="AM2408" s="127"/>
      <c r="AN2408" s="127"/>
      <c r="AO2408" s="127"/>
      <c r="AP2408" s="127"/>
      <c r="AR2408" s="113"/>
      <c r="AS2408" s="113"/>
      <c r="AT2408" s="113"/>
    </row>
    <row r="2409" spans="1:46" s="114" customFormat="1" x14ac:dyDescent="0.2">
      <c r="A2409" s="113"/>
      <c r="B2409" s="120"/>
      <c r="C2409" s="120"/>
      <c r="D2409" s="120"/>
      <c r="E2409" s="120"/>
      <c r="F2409" s="120"/>
      <c r="G2409" s="120"/>
      <c r="H2409" s="120"/>
      <c r="I2409" s="120"/>
      <c r="J2409" s="120"/>
      <c r="K2409" s="120"/>
      <c r="L2409" s="120"/>
      <c r="M2409" s="120"/>
      <c r="N2409" s="120"/>
      <c r="O2409" s="120"/>
      <c r="P2409" s="120"/>
      <c r="Q2409" s="120"/>
      <c r="R2409" s="120"/>
      <c r="S2409" s="120"/>
      <c r="T2409" s="120"/>
      <c r="U2409" s="120"/>
      <c r="V2409" s="120"/>
      <c r="W2409" s="120"/>
      <c r="X2409" s="120"/>
      <c r="Y2409" s="127"/>
      <c r="Z2409" s="127"/>
      <c r="AA2409" s="127"/>
      <c r="AB2409" s="127"/>
      <c r="AC2409" s="127"/>
      <c r="AD2409" s="127"/>
      <c r="AE2409" s="127"/>
      <c r="AF2409" s="127"/>
      <c r="AG2409" s="127"/>
      <c r="AH2409" s="127"/>
      <c r="AI2409" s="127"/>
      <c r="AJ2409" s="127"/>
      <c r="AK2409" s="127"/>
      <c r="AL2409" s="127"/>
      <c r="AM2409" s="127"/>
      <c r="AN2409" s="127"/>
      <c r="AO2409" s="127"/>
      <c r="AP2409" s="127"/>
      <c r="AR2409" s="113"/>
      <c r="AS2409" s="113"/>
      <c r="AT2409" s="113"/>
    </row>
    <row r="2410" spans="1:46" s="114" customFormat="1" x14ac:dyDescent="0.2">
      <c r="A2410" s="113"/>
      <c r="B2410" s="120"/>
      <c r="C2410" s="120"/>
      <c r="D2410" s="120"/>
      <c r="E2410" s="120"/>
      <c r="F2410" s="120"/>
      <c r="G2410" s="120"/>
      <c r="H2410" s="120"/>
      <c r="I2410" s="120"/>
      <c r="J2410" s="120"/>
      <c r="K2410" s="120"/>
      <c r="L2410" s="120"/>
      <c r="M2410" s="120"/>
      <c r="N2410" s="120"/>
      <c r="O2410" s="120"/>
      <c r="P2410" s="120"/>
      <c r="Q2410" s="120"/>
      <c r="R2410" s="120"/>
      <c r="S2410" s="120"/>
      <c r="T2410" s="120"/>
      <c r="U2410" s="120"/>
      <c r="V2410" s="120"/>
      <c r="W2410" s="120"/>
      <c r="X2410" s="120"/>
      <c r="Y2410" s="127"/>
      <c r="Z2410" s="127"/>
      <c r="AA2410" s="127"/>
      <c r="AB2410" s="127"/>
      <c r="AC2410" s="127"/>
      <c r="AD2410" s="127"/>
      <c r="AE2410" s="127"/>
      <c r="AF2410" s="127"/>
      <c r="AG2410" s="127"/>
      <c r="AH2410" s="127"/>
      <c r="AI2410" s="127"/>
      <c r="AJ2410" s="127"/>
      <c r="AK2410" s="127"/>
      <c r="AL2410" s="127"/>
      <c r="AM2410" s="127"/>
      <c r="AN2410" s="127"/>
      <c r="AO2410" s="127"/>
      <c r="AP2410" s="127"/>
      <c r="AR2410" s="113"/>
      <c r="AS2410" s="113"/>
      <c r="AT2410" s="113"/>
    </row>
    <row r="2411" spans="1:46" s="114" customFormat="1" x14ac:dyDescent="0.2">
      <c r="A2411" s="113"/>
      <c r="B2411" s="120"/>
      <c r="C2411" s="120"/>
      <c r="D2411" s="120"/>
      <c r="E2411" s="120"/>
      <c r="F2411" s="120"/>
      <c r="G2411" s="120"/>
      <c r="H2411" s="120"/>
      <c r="I2411" s="120"/>
      <c r="J2411" s="120"/>
      <c r="K2411" s="120"/>
      <c r="L2411" s="120"/>
      <c r="M2411" s="120"/>
      <c r="N2411" s="120"/>
      <c r="O2411" s="120"/>
      <c r="P2411" s="120"/>
      <c r="Q2411" s="120"/>
      <c r="R2411" s="120"/>
      <c r="S2411" s="120"/>
      <c r="T2411" s="120"/>
      <c r="U2411" s="120"/>
      <c r="V2411" s="120"/>
      <c r="W2411" s="120"/>
      <c r="X2411" s="120"/>
      <c r="Y2411" s="127"/>
      <c r="Z2411" s="127"/>
      <c r="AA2411" s="127"/>
      <c r="AB2411" s="127"/>
      <c r="AC2411" s="127"/>
      <c r="AD2411" s="127"/>
      <c r="AE2411" s="127"/>
      <c r="AF2411" s="127"/>
      <c r="AG2411" s="127"/>
      <c r="AH2411" s="127"/>
      <c r="AI2411" s="127"/>
      <c r="AJ2411" s="127"/>
      <c r="AK2411" s="127"/>
      <c r="AL2411" s="127"/>
      <c r="AM2411" s="127"/>
      <c r="AN2411" s="127"/>
      <c r="AO2411" s="127"/>
      <c r="AP2411" s="127"/>
      <c r="AR2411" s="113"/>
      <c r="AS2411" s="113"/>
      <c r="AT2411" s="113"/>
    </row>
    <row r="2412" spans="1:46" s="114" customFormat="1" x14ac:dyDescent="0.2">
      <c r="A2412" s="113"/>
      <c r="B2412" s="120"/>
      <c r="C2412" s="120"/>
      <c r="D2412" s="120"/>
      <c r="E2412" s="120"/>
      <c r="F2412" s="120"/>
      <c r="G2412" s="120"/>
      <c r="H2412" s="120"/>
      <c r="I2412" s="120"/>
      <c r="J2412" s="120"/>
      <c r="K2412" s="120"/>
      <c r="L2412" s="120"/>
      <c r="M2412" s="120"/>
      <c r="N2412" s="120"/>
      <c r="O2412" s="120"/>
      <c r="P2412" s="120"/>
      <c r="Q2412" s="120"/>
      <c r="R2412" s="120"/>
      <c r="S2412" s="120"/>
      <c r="T2412" s="120"/>
      <c r="U2412" s="120"/>
      <c r="V2412" s="120"/>
      <c r="W2412" s="120"/>
      <c r="X2412" s="120"/>
      <c r="Y2412" s="127"/>
      <c r="Z2412" s="127"/>
      <c r="AA2412" s="127"/>
      <c r="AB2412" s="127"/>
      <c r="AC2412" s="127"/>
      <c r="AD2412" s="127"/>
      <c r="AE2412" s="127"/>
      <c r="AF2412" s="127"/>
      <c r="AG2412" s="127"/>
      <c r="AH2412" s="127"/>
      <c r="AI2412" s="127"/>
      <c r="AJ2412" s="127"/>
      <c r="AK2412" s="127"/>
      <c r="AL2412" s="127"/>
      <c r="AM2412" s="127"/>
      <c r="AN2412" s="127"/>
      <c r="AO2412" s="127"/>
      <c r="AP2412" s="127"/>
      <c r="AR2412" s="113"/>
      <c r="AS2412" s="113"/>
      <c r="AT2412" s="113"/>
    </row>
    <row r="2413" spans="1:46" s="114" customFormat="1" x14ac:dyDescent="0.2">
      <c r="A2413" s="113"/>
      <c r="B2413" s="120"/>
      <c r="C2413" s="120"/>
      <c r="D2413" s="120"/>
      <c r="E2413" s="120"/>
      <c r="F2413" s="120"/>
      <c r="G2413" s="120"/>
      <c r="H2413" s="120"/>
      <c r="I2413" s="120"/>
      <c r="J2413" s="120"/>
      <c r="K2413" s="120"/>
      <c r="L2413" s="120"/>
      <c r="M2413" s="120"/>
      <c r="N2413" s="120"/>
      <c r="O2413" s="120"/>
      <c r="P2413" s="120"/>
      <c r="Q2413" s="120"/>
      <c r="R2413" s="120"/>
      <c r="S2413" s="120"/>
      <c r="T2413" s="120"/>
      <c r="U2413" s="120"/>
      <c r="V2413" s="120"/>
      <c r="W2413" s="120"/>
      <c r="X2413" s="120"/>
      <c r="Y2413" s="127"/>
      <c r="Z2413" s="127"/>
      <c r="AA2413" s="127"/>
      <c r="AB2413" s="127"/>
      <c r="AC2413" s="127"/>
      <c r="AD2413" s="127"/>
      <c r="AE2413" s="127"/>
      <c r="AF2413" s="127"/>
      <c r="AG2413" s="127"/>
      <c r="AH2413" s="127"/>
      <c r="AI2413" s="127"/>
      <c r="AJ2413" s="127"/>
      <c r="AK2413" s="127"/>
      <c r="AL2413" s="127"/>
      <c r="AM2413" s="127"/>
      <c r="AN2413" s="127"/>
      <c r="AO2413" s="127"/>
      <c r="AP2413" s="127"/>
      <c r="AR2413" s="113"/>
      <c r="AS2413" s="113"/>
      <c r="AT2413" s="113"/>
    </row>
    <row r="2414" spans="1:46" s="114" customFormat="1" x14ac:dyDescent="0.2">
      <c r="A2414" s="113"/>
      <c r="B2414" s="120"/>
      <c r="C2414" s="120"/>
      <c r="D2414" s="120"/>
      <c r="E2414" s="120"/>
      <c r="F2414" s="120"/>
      <c r="G2414" s="120"/>
      <c r="H2414" s="120"/>
      <c r="I2414" s="120"/>
      <c r="J2414" s="120"/>
      <c r="K2414" s="120"/>
      <c r="L2414" s="120"/>
      <c r="M2414" s="120"/>
      <c r="N2414" s="120"/>
      <c r="O2414" s="120"/>
      <c r="P2414" s="120"/>
      <c r="Q2414" s="120"/>
      <c r="R2414" s="120"/>
      <c r="S2414" s="120"/>
      <c r="T2414" s="120"/>
      <c r="U2414" s="120"/>
      <c r="V2414" s="120"/>
      <c r="W2414" s="120"/>
      <c r="X2414" s="120"/>
      <c r="Y2414" s="127"/>
      <c r="Z2414" s="127"/>
      <c r="AA2414" s="127"/>
      <c r="AB2414" s="127"/>
      <c r="AC2414" s="127"/>
      <c r="AD2414" s="127"/>
      <c r="AE2414" s="127"/>
      <c r="AF2414" s="127"/>
      <c r="AG2414" s="127"/>
      <c r="AH2414" s="127"/>
      <c r="AI2414" s="127"/>
      <c r="AJ2414" s="127"/>
      <c r="AK2414" s="127"/>
      <c r="AL2414" s="127"/>
      <c r="AM2414" s="127"/>
      <c r="AN2414" s="127"/>
      <c r="AO2414" s="127"/>
      <c r="AP2414" s="127"/>
      <c r="AR2414" s="113"/>
      <c r="AS2414" s="113"/>
      <c r="AT2414" s="113"/>
    </row>
    <row r="2415" spans="1:46" s="114" customFormat="1" x14ac:dyDescent="0.2">
      <c r="A2415" s="113"/>
      <c r="B2415" s="120"/>
      <c r="C2415" s="120"/>
      <c r="D2415" s="120"/>
      <c r="E2415" s="120"/>
      <c r="F2415" s="120"/>
      <c r="G2415" s="120"/>
      <c r="H2415" s="120"/>
      <c r="I2415" s="120"/>
      <c r="J2415" s="120"/>
      <c r="K2415" s="120"/>
      <c r="L2415" s="120"/>
      <c r="M2415" s="120"/>
      <c r="N2415" s="120"/>
      <c r="O2415" s="120"/>
      <c r="P2415" s="120"/>
      <c r="Q2415" s="120"/>
      <c r="R2415" s="120"/>
      <c r="S2415" s="120"/>
      <c r="T2415" s="120"/>
      <c r="U2415" s="120"/>
      <c r="V2415" s="120"/>
      <c r="W2415" s="120"/>
      <c r="X2415" s="120"/>
      <c r="Y2415" s="127"/>
      <c r="Z2415" s="127"/>
      <c r="AA2415" s="127"/>
      <c r="AB2415" s="127"/>
      <c r="AC2415" s="127"/>
      <c r="AD2415" s="127"/>
      <c r="AE2415" s="127"/>
      <c r="AF2415" s="127"/>
      <c r="AG2415" s="127"/>
      <c r="AH2415" s="127"/>
      <c r="AI2415" s="127"/>
      <c r="AJ2415" s="127"/>
      <c r="AK2415" s="127"/>
      <c r="AL2415" s="127"/>
      <c r="AM2415" s="127"/>
      <c r="AN2415" s="127"/>
      <c r="AO2415" s="127"/>
      <c r="AP2415" s="127"/>
      <c r="AR2415" s="113"/>
      <c r="AS2415" s="113"/>
      <c r="AT2415" s="113"/>
    </row>
    <row r="2416" spans="1:46" s="114" customFormat="1" x14ac:dyDescent="0.2">
      <c r="A2416" s="113"/>
      <c r="B2416" s="120"/>
      <c r="C2416" s="120"/>
      <c r="D2416" s="120"/>
      <c r="E2416" s="120"/>
      <c r="F2416" s="120"/>
      <c r="G2416" s="120"/>
      <c r="H2416" s="120"/>
      <c r="I2416" s="120"/>
      <c r="J2416" s="120"/>
      <c r="K2416" s="120"/>
      <c r="L2416" s="120"/>
      <c r="M2416" s="120"/>
      <c r="N2416" s="120"/>
      <c r="O2416" s="120"/>
      <c r="P2416" s="120"/>
      <c r="Q2416" s="120"/>
      <c r="R2416" s="120"/>
      <c r="S2416" s="120"/>
      <c r="T2416" s="120"/>
      <c r="U2416" s="120"/>
      <c r="V2416" s="120"/>
      <c r="W2416" s="120"/>
      <c r="X2416" s="120"/>
      <c r="Y2416" s="127"/>
      <c r="Z2416" s="127"/>
      <c r="AA2416" s="127"/>
      <c r="AB2416" s="127"/>
      <c r="AC2416" s="127"/>
      <c r="AD2416" s="127"/>
      <c r="AE2416" s="127"/>
      <c r="AF2416" s="127"/>
      <c r="AG2416" s="127"/>
      <c r="AH2416" s="127"/>
      <c r="AI2416" s="127"/>
      <c r="AJ2416" s="127"/>
      <c r="AK2416" s="127"/>
      <c r="AL2416" s="127"/>
      <c r="AM2416" s="127"/>
      <c r="AN2416" s="127"/>
      <c r="AO2416" s="127"/>
      <c r="AP2416" s="127"/>
      <c r="AR2416" s="113"/>
      <c r="AS2416" s="113"/>
      <c r="AT2416" s="113"/>
    </row>
    <row r="2417" spans="1:46" s="114" customFormat="1" x14ac:dyDescent="0.2">
      <c r="A2417" s="113"/>
      <c r="B2417" s="120"/>
      <c r="C2417" s="120"/>
      <c r="D2417" s="120"/>
      <c r="E2417" s="120"/>
      <c r="F2417" s="120"/>
      <c r="G2417" s="120"/>
      <c r="H2417" s="120"/>
      <c r="I2417" s="120"/>
      <c r="J2417" s="120"/>
      <c r="K2417" s="120"/>
      <c r="L2417" s="120"/>
      <c r="M2417" s="120"/>
      <c r="N2417" s="120"/>
      <c r="O2417" s="120"/>
      <c r="P2417" s="120"/>
      <c r="Q2417" s="120"/>
      <c r="R2417" s="120"/>
      <c r="S2417" s="120"/>
      <c r="T2417" s="120"/>
      <c r="U2417" s="120"/>
      <c r="V2417" s="120"/>
      <c r="W2417" s="120"/>
      <c r="X2417" s="120"/>
      <c r="Y2417" s="127"/>
      <c r="Z2417" s="127"/>
      <c r="AA2417" s="127"/>
      <c r="AB2417" s="127"/>
      <c r="AC2417" s="127"/>
      <c r="AD2417" s="127"/>
      <c r="AE2417" s="127"/>
      <c r="AF2417" s="127"/>
      <c r="AG2417" s="127"/>
      <c r="AH2417" s="127"/>
      <c r="AI2417" s="127"/>
      <c r="AJ2417" s="127"/>
      <c r="AK2417" s="127"/>
      <c r="AL2417" s="127"/>
      <c r="AM2417" s="127"/>
      <c r="AN2417" s="127"/>
      <c r="AO2417" s="127"/>
      <c r="AP2417" s="127"/>
      <c r="AR2417" s="113"/>
      <c r="AS2417" s="113"/>
      <c r="AT2417" s="113"/>
    </row>
    <row r="2418" spans="1:46" s="114" customFormat="1" x14ac:dyDescent="0.2">
      <c r="A2418" s="113"/>
      <c r="B2418" s="120"/>
      <c r="C2418" s="120"/>
      <c r="D2418" s="120"/>
      <c r="E2418" s="120"/>
      <c r="F2418" s="120"/>
      <c r="G2418" s="120"/>
      <c r="H2418" s="120"/>
      <c r="I2418" s="120"/>
      <c r="J2418" s="120"/>
      <c r="K2418" s="120"/>
      <c r="L2418" s="120"/>
      <c r="M2418" s="120"/>
      <c r="N2418" s="120"/>
      <c r="O2418" s="120"/>
      <c r="P2418" s="120"/>
      <c r="Q2418" s="120"/>
      <c r="R2418" s="120"/>
      <c r="S2418" s="120"/>
      <c r="T2418" s="120"/>
      <c r="U2418" s="120"/>
      <c r="V2418" s="120"/>
      <c r="W2418" s="120"/>
      <c r="X2418" s="120"/>
      <c r="Y2418" s="127"/>
      <c r="Z2418" s="127"/>
      <c r="AA2418" s="127"/>
      <c r="AB2418" s="127"/>
      <c r="AC2418" s="127"/>
      <c r="AD2418" s="127"/>
      <c r="AE2418" s="127"/>
      <c r="AF2418" s="127"/>
      <c r="AG2418" s="127"/>
      <c r="AH2418" s="127"/>
      <c r="AI2418" s="127"/>
      <c r="AJ2418" s="127"/>
      <c r="AK2418" s="127"/>
      <c r="AL2418" s="127"/>
      <c r="AM2418" s="127"/>
      <c r="AN2418" s="127"/>
      <c r="AO2418" s="127"/>
      <c r="AP2418" s="127"/>
      <c r="AR2418" s="113"/>
      <c r="AS2418" s="113"/>
      <c r="AT2418" s="113"/>
    </row>
    <row r="2419" spans="1:46" s="114" customFormat="1" x14ac:dyDescent="0.2">
      <c r="A2419" s="113"/>
      <c r="B2419" s="120"/>
      <c r="C2419" s="120"/>
      <c r="D2419" s="120"/>
      <c r="E2419" s="120"/>
      <c r="F2419" s="120"/>
      <c r="G2419" s="120"/>
      <c r="H2419" s="120"/>
      <c r="I2419" s="120"/>
      <c r="J2419" s="120"/>
      <c r="K2419" s="120"/>
      <c r="L2419" s="120"/>
      <c r="M2419" s="120"/>
      <c r="N2419" s="120"/>
      <c r="O2419" s="120"/>
      <c r="P2419" s="120"/>
      <c r="Q2419" s="120"/>
      <c r="R2419" s="120"/>
      <c r="S2419" s="120"/>
      <c r="T2419" s="120"/>
      <c r="U2419" s="120"/>
      <c r="V2419" s="120"/>
      <c r="W2419" s="120"/>
      <c r="X2419" s="120"/>
      <c r="Y2419" s="127"/>
      <c r="Z2419" s="127"/>
      <c r="AA2419" s="127"/>
      <c r="AB2419" s="127"/>
      <c r="AC2419" s="127"/>
      <c r="AD2419" s="127"/>
      <c r="AE2419" s="127"/>
      <c r="AF2419" s="127"/>
      <c r="AG2419" s="127"/>
      <c r="AH2419" s="127"/>
      <c r="AI2419" s="127"/>
      <c r="AJ2419" s="127"/>
      <c r="AK2419" s="127"/>
      <c r="AL2419" s="127"/>
      <c r="AM2419" s="127"/>
      <c r="AN2419" s="127"/>
      <c r="AO2419" s="127"/>
      <c r="AP2419" s="127"/>
      <c r="AR2419" s="113"/>
      <c r="AS2419" s="113"/>
      <c r="AT2419" s="113"/>
    </row>
    <row r="2420" spans="1:46" s="114" customFormat="1" x14ac:dyDescent="0.2">
      <c r="A2420" s="113"/>
      <c r="B2420" s="120"/>
      <c r="C2420" s="120"/>
      <c r="D2420" s="120"/>
      <c r="E2420" s="120"/>
      <c r="F2420" s="120"/>
      <c r="G2420" s="120"/>
      <c r="H2420" s="120"/>
      <c r="I2420" s="120"/>
      <c r="J2420" s="120"/>
      <c r="K2420" s="120"/>
      <c r="L2420" s="120"/>
      <c r="M2420" s="120"/>
      <c r="N2420" s="120"/>
      <c r="O2420" s="120"/>
      <c r="P2420" s="120"/>
      <c r="Q2420" s="120"/>
      <c r="R2420" s="120"/>
      <c r="S2420" s="120"/>
      <c r="T2420" s="120"/>
      <c r="U2420" s="120"/>
      <c r="V2420" s="120"/>
      <c r="W2420" s="120"/>
      <c r="X2420" s="120"/>
      <c r="Y2420" s="127"/>
      <c r="Z2420" s="127"/>
      <c r="AA2420" s="127"/>
      <c r="AB2420" s="127"/>
      <c r="AC2420" s="127"/>
      <c r="AD2420" s="127"/>
      <c r="AE2420" s="127"/>
      <c r="AF2420" s="127"/>
      <c r="AG2420" s="127"/>
      <c r="AH2420" s="127"/>
      <c r="AI2420" s="127"/>
      <c r="AJ2420" s="127"/>
      <c r="AK2420" s="127"/>
      <c r="AL2420" s="127"/>
      <c r="AM2420" s="127"/>
      <c r="AN2420" s="127"/>
      <c r="AO2420" s="127"/>
      <c r="AP2420" s="127"/>
      <c r="AR2420" s="113"/>
      <c r="AS2420" s="113"/>
      <c r="AT2420" s="113"/>
    </row>
    <row r="2421" spans="1:46" s="114" customFormat="1" x14ac:dyDescent="0.2">
      <c r="A2421" s="113"/>
      <c r="B2421" s="120"/>
      <c r="C2421" s="120"/>
      <c r="D2421" s="120"/>
      <c r="E2421" s="120"/>
      <c r="F2421" s="120"/>
      <c r="G2421" s="120"/>
      <c r="H2421" s="120"/>
      <c r="I2421" s="120"/>
      <c r="J2421" s="120"/>
      <c r="K2421" s="120"/>
      <c r="L2421" s="120"/>
      <c r="M2421" s="120"/>
      <c r="N2421" s="120"/>
      <c r="O2421" s="120"/>
      <c r="P2421" s="120"/>
      <c r="Q2421" s="120"/>
      <c r="R2421" s="120"/>
      <c r="S2421" s="120"/>
      <c r="T2421" s="120"/>
      <c r="U2421" s="120"/>
      <c r="V2421" s="120"/>
      <c r="W2421" s="120"/>
      <c r="X2421" s="120"/>
      <c r="Y2421" s="127"/>
      <c r="Z2421" s="127"/>
      <c r="AA2421" s="127"/>
      <c r="AB2421" s="127"/>
      <c r="AC2421" s="127"/>
      <c r="AD2421" s="127"/>
      <c r="AE2421" s="127"/>
      <c r="AF2421" s="127"/>
      <c r="AG2421" s="127"/>
      <c r="AH2421" s="127"/>
      <c r="AI2421" s="127"/>
      <c r="AJ2421" s="127"/>
      <c r="AK2421" s="127"/>
      <c r="AL2421" s="127"/>
      <c r="AM2421" s="127"/>
      <c r="AN2421" s="127"/>
      <c r="AO2421" s="127"/>
      <c r="AP2421" s="127"/>
      <c r="AR2421" s="113"/>
      <c r="AS2421" s="113"/>
      <c r="AT2421" s="113"/>
    </row>
    <row r="2422" spans="1:46" s="114" customFormat="1" x14ac:dyDescent="0.2">
      <c r="A2422" s="113"/>
      <c r="B2422" s="120"/>
      <c r="C2422" s="120"/>
      <c r="D2422" s="120"/>
      <c r="E2422" s="120"/>
      <c r="F2422" s="120"/>
      <c r="G2422" s="120"/>
      <c r="H2422" s="120"/>
      <c r="I2422" s="120"/>
      <c r="J2422" s="120"/>
      <c r="K2422" s="120"/>
      <c r="L2422" s="120"/>
      <c r="M2422" s="120"/>
      <c r="N2422" s="120"/>
      <c r="O2422" s="120"/>
      <c r="P2422" s="120"/>
      <c r="Q2422" s="120"/>
      <c r="R2422" s="120"/>
      <c r="S2422" s="120"/>
      <c r="T2422" s="120"/>
      <c r="U2422" s="120"/>
      <c r="V2422" s="120"/>
      <c r="W2422" s="120"/>
      <c r="X2422" s="120"/>
      <c r="Y2422" s="127"/>
      <c r="Z2422" s="127"/>
      <c r="AA2422" s="127"/>
      <c r="AB2422" s="127"/>
      <c r="AC2422" s="127"/>
      <c r="AD2422" s="127"/>
      <c r="AE2422" s="127"/>
      <c r="AF2422" s="127"/>
      <c r="AG2422" s="127"/>
      <c r="AH2422" s="127"/>
      <c r="AI2422" s="127"/>
      <c r="AJ2422" s="127"/>
      <c r="AK2422" s="127"/>
      <c r="AL2422" s="127"/>
      <c r="AM2422" s="127"/>
      <c r="AN2422" s="127"/>
      <c r="AO2422" s="127"/>
      <c r="AP2422" s="127"/>
      <c r="AR2422" s="113"/>
      <c r="AS2422" s="113"/>
      <c r="AT2422" s="113"/>
    </row>
    <row r="2423" spans="1:46" s="114" customFormat="1" x14ac:dyDescent="0.2">
      <c r="A2423" s="113"/>
      <c r="B2423" s="120"/>
      <c r="C2423" s="120"/>
      <c r="D2423" s="120"/>
      <c r="E2423" s="120"/>
      <c r="F2423" s="120"/>
      <c r="G2423" s="120"/>
      <c r="H2423" s="120"/>
      <c r="I2423" s="120"/>
      <c r="J2423" s="120"/>
      <c r="K2423" s="120"/>
      <c r="L2423" s="120"/>
      <c r="M2423" s="120"/>
      <c r="N2423" s="120"/>
      <c r="O2423" s="120"/>
      <c r="P2423" s="120"/>
      <c r="Q2423" s="120"/>
      <c r="R2423" s="120"/>
      <c r="S2423" s="120"/>
      <c r="T2423" s="120"/>
      <c r="U2423" s="120"/>
      <c r="V2423" s="120"/>
      <c r="W2423" s="120"/>
      <c r="X2423" s="120"/>
      <c r="Y2423" s="127"/>
      <c r="Z2423" s="127"/>
      <c r="AA2423" s="127"/>
      <c r="AB2423" s="127"/>
      <c r="AC2423" s="127"/>
      <c r="AD2423" s="127"/>
      <c r="AE2423" s="127"/>
      <c r="AF2423" s="127"/>
      <c r="AG2423" s="127"/>
      <c r="AH2423" s="127"/>
      <c r="AI2423" s="127"/>
      <c r="AJ2423" s="127"/>
      <c r="AK2423" s="127"/>
      <c r="AL2423" s="127"/>
      <c r="AM2423" s="127"/>
      <c r="AN2423" s="127"/>
      <c r="AO2423" s="127"/>
      <c r="AP2423" s="127"/>
      <c r="AR2423" s="113"/>
      <c r="AS2423" s="113"/>
      <c r="AT2423" s="113"/>
    </row>
    <row r="2424" spans="1:46" s="114" customFormat="1" x14ac:dyDescent="0.2">
      <c r="A2424" s="113"/>
      <c r="B2424" s="120"/>
      <c r="C2424" s="120"/>
      <c r="D2424" s="120"/>
      <c r="E2424" s="120"/>
      <c r="F2424" s="120"/>
      <c r="G2424" s="120"/>
      <c r="H2424" s="120"/>
      <c r="I2424" s="120"/>
      <c r="J2424" s="120"/>
      <c r="K2424" s="120"/>
      <c r="L2424" s="120"/>
      <c r="M2424" s="120"/>
      <c r="N2424" s="120"/>
      <c r="O2424" s="120"/>
      <c r="P2424" s="120"/>
      <c r="Q2424" s="120"/>
      <c r="R2424" s="120"/>
      <c r="S2424" s="120"/>
      <c r="T2424" s="120"/>
      <c r="U2424" s="120"/>
      <c r="V2424" s="120"/>
      <c r="W2424" s="120"/>
      <c r="X2424" s="120"/>
      <c r="Y2424" s="127"/>
      <c r="Z2424" s="127"/>
      <c r="AA2424" s="127"/>
      <c r="AB2424" s="127"/>
      <c r="AC2424" s="127"/>
      <c r="AD2424" s="127"/>
      <c r="AE2424" s="127"/>
      <c r="AF2424" s="127"/>
      <c r="AG2424" s="127"/>
      <c r="AH2424" s="127"/>
      <c r="AI2424" s="127"/>
      <c r="AJ2424" s="127"/>
      <c r="AK2424" s="127"/>
      <c r="AL2424" s="127"/>
      <c r="AM2424" s="127"/>
      <c r="AN2424" s="127"/>
      <c r="AO2424" s="127"/>
      <c r="AP2424" s="127"/>
      <c r="AR2424" s="113"/>
      <c r="AS2424" s="113"/>
      <c r="AT2424" s="113"/>
    </row>
    <row r="2425" spans="1:46" s="114" customFormat="1" x14ac:dyDescent="0.2">
      <c r="A2425" s="113"/>
      <c r="B2425" s="120"/>
      <c r="C2425" s="120"/>
      <c r="D2425" s="120"/>
      <c r="E2425" s="120"/>
      <c r="F2425" s="120"/>
      <c r="G2425" s="120"/>
      <c r="H2425" s="120"/>
      <c r="I2425" s="120"/>
      <c r="J2425" s="120"/>
      <c r="K2425" s="120"/>
      <c r="L2425" s="120"/>
      <c r="M2425" s="120"/>
      <c r="N2425" s="120"/>
      <c r="O2425" s="120"/>
      <c r="P2425" s="120"/>
      <c r="Q2425" s="120"/>
      <c r="R2425" s="120"/>
      <c r="S2425" s="120"/>
      <c r="T2425" s="120"/>
      <c r="U2425" s="120"/>
      <c r="V2425" s="120"/>
      <c r="W2425" s="120"/>
      <c r="X2425" s="120"/>
      <c r="Y2425" s="127"/>
      <c r="Z2425" s="127"/>
      <c r="AA2425" s="127"/>
      <c r="AB2425" s="127"/>
      <c r="AC2425" s="127"/>
      <c r="AD2425" s="127"/>
      <c r="AE2425" s="127"/>
      <c r="AF2425" s="127"/>
      <c r="AG2425" s="127"/>
      <c r="AH2425" s="127"/>
      <c r="AI2425" s="127"/>
      <c r="AJ2425" s="127"/>
      <c r="AK2425" s="127"/>
      <c r="AL2425" s="127"/>
      <c r="AM2425" s="127"/>
      <c r="AN2425" s="127"/>
      <c r="AO2425" s="127"/>
      <c r="AP2425" s="127"/>
      <c r="AR2425" s="113"/>
      <c r="AS2425" s="113"/>
      <c r="AT2425" s="113"/>
    </row>
    <row r="2426" spans="1:46" s="114" customFormat="1" x14ac:dyDescent="0.2">
      <c r="A2426" s="113"/>
      <c r="B2426" s="120"/>
      <c r="C2426" s="120"/>
      <c r="D2426" s="120"/>
      <c r="E2426" s="120"/>
      <c r="F2426" s="120"/>
      <c r="G2426" s="120"/>
      <c r="H2426" s="120"/>
      <c r="I2426" s="120"/>
      <c r="J2426" s="120"/>
      <c r="K2426" s="120"/>
      <c r="L2426" s="120"/>
      <c r="M2426" s="120"/>
      <c r="N2426" s="120"/>
      <c r="O2426" s="120"/>
      <c r="P2426" s="120"/>
      <c r="Q2426" s="120"/>
      <c r="R2426" s="120"/>
      <c r="S2426" s="120"/>
      <c r="T2426" s="120"/>
      <c r="U2426" s="120"/>
      <c r="V2426" s="120"/>
      <c r="W2426" s="120"/>
      <c r="X2426" s="120"/>
      <c r="Y2426" s="127"/>
      <c r="Z2426" s="127"/>
      <c r="AA2426" s="127"/>
      <c r="AB2426" s="127"/>
      <c r="AC2426" s="127"/>
      <c r="AD2426" s="127"/>
      <c r="AE2426" s="127"/>
      <c r="AF2426" s="127"/>
      <c r="AG2426" s="127"/>
      <c r="AH2426" s="127"/>
      <c r="AI2426" s="127"/>
      <c r="AJ2426" s="127"/>
      <c r="AK2426" s="127"/>
      <c r="AL2426" s="127"/>
      <c r="AM2426" s="127"/>
      <c r="AN2426" s="127"/>
      <c r="AO2426" s="127"/>
      <c r="AP2426" s="127"/>
      <c r="AR2426" s="113"/>
      <c r="AS2426" s="113"/>
      <c r="AT2426" s="113"/>
    </row>
    <row r="2427" spans="1:46" s="114" customFormat="1" x14ac:dyDescent="0.2">
      <c r="A2427" s="113"/>
      <c r="B2427" s="120"/>
      <c r="C2427" s="120"/>
      <c r="D2427" s="120"/>
      <c r="E2427" s="120"/>
      <c r="F2427" s="120"/>
      <c r="G2427" s="120"/>
      <c r="H2427" s="120"/>
      <c r="I2427" s="120"/>
      <c r="J2427" s="120"/>
      <c r="K2427" s="120"/>
      <c r="L2427" s="120"/>
      <c r="M2427" s="120"/>
      <c r="N2427" s="120"/>
      <c r="O2427" s="120"/>
      <c r="P2427" s="120"/>
      <c r="Q2427" s="120"/>
      <c r="R2427" s="120"/>
      <c r="S2427" s="120"/>
      <c r="T2427" s="120"/>
      <c r="U2427" s="120"/>
      <c r="V2427" s="120"/>
      <c r="W2427" s="120"/>
      <c r="X2427" s="120"/>
      <c r="Y2427" s="127"/>
      <c r="Z2427" s="127"/>
      <c r="AA2427" s="127"/>
      <c r="AB2427" s="127"/>
      <c r="AC2427" s="127"/>
      <c r="AD2427" s="127"/>
      <c r="AE2427" s="127"/>
      <c r="AF2427" s="127"/>
      <c r="AG2427" s="127"/>
      <c r="AH2427" s="127"/>
      <c r="AI2427" s="127"/>
      <c r="AJ2427" s="127"/>
      <c r="AK2427" s="127"/>
      <c r="AL2427" s="127"/>
      <c r="AM2427" s="127"/>
      <c r="AN2427" s="127"/>
      <c r="AO2427" s="127"/>
      <c r="AP2427" s="127"/>
      <c r="AR2427" s="113"/>
      <c r="AS2427" s="113"/>
      <c r="AT2427" s="113"/>
    </row>
    <row r="2428" spans="1:46" s="114" customFormat="1" x14ac:dyDescent="0.2">
      <c r="A2428" s="113"/>
      <c r="B2428" s="120"/>
      <c r="C2428" s="120"/>
      <c r="D2428" s="120"/>
      <c r="E2428" s="120"/>
      <c r="F2428" s="120"/>
      <c r="G2428" s="120"/>
      <c r="H2428" s="120"/>
      <c r="I2428" s="120"/>
      <c r="J2428" s="120"/>
      <c r="K2428" s="120"/>
      <c r="L2428" s="120"/>
      <c r="M2428" s="120"/>
      <c r="N2428" s="120"/>
      <c r="O2428" s="120"/>
      <c r="P2428" s="120"/>
      <c r="Q2428" s="120"/>
      <c r="R2428" s="120"/>
      <c r="S2428" s="120"/>
      <c r="T2428" s="120"/>
      <c r="U2428" s="120"/>
      <c r="V2428" s="120"/>
      <c r="W2428" s="120"/>
      <c r="X2428" s="120"/>
      <c r="Y2428" s="127"/>
      <c r="Z2428" s="127"/>
      <c r="AA2428" s="127"/>
      <c r="AB2428" s="127"/>
      <c r="AC2428" s="127"/>
      <c r="AD2428" s="127"/>
      <c r="AE2428" s="127"/>
      <c r="AF2428" s="127"/>
      <c r="AG2428" s="127"/>
      <c r="AH2428" s="127"/>
      <c r="AI2428" s="127"/>
      <c r="AJ2428" s="127"/>
      <c r="AK2428" s="127"/>
      <c r="AL2428" s="127"/>
      <c r="AM2428" s="127"/>
      <c r="AN2428" s="127"/>
      <c r="AO2428" s="127"/>
      <c r="AP2428" s="127"/>
      <c r="AR2428" s="113"/>
      <c r="AS2428" s="113"/>
      <c r="AT2428" s="113"/>
    </row>
    <row r="2429" spans="1:46" s="114" customFormat="1" x14ac:dyDescent="0.2">
      <c r="A2429" s="113"/>
      <c r="B2429" s="120"/>
      <c r="C2429" s="120"/>
      <c r="D2429" s="120"/>
      <c r="E2429" s="120"/>
      <c r="F2429" s="120"/>
      <c r="G2429" s="120"/>
      <c r="H2429" s="120"/>
      <c r="I2429" s="120"/>
      <c r="J2429" s="120"/>
      <c r="K2429" s="120"/>
      <c r="L2429" s="120"/>
      <c r="M2429" s="120"/>
      <c r="N2429" s="120"/>
      <c r="O2429" s="120"/>
      <c r="P2429" s="120"/>
      <c r="Q2429" s="120"/>
      <c r="R2429" s="120"/>
      <c r="S2429" s="120"/>
      <c r="T2429" s="120"/>
      <c r="U2429" s="120"/>
      <c r="V2429" s="120"/>
      <c r="W2429" s="120"/>
      <c r="X2429" s="120"/>
      <c r="Y2429" s="127"/>
      <c r="Z2429" s="127"/>
      <c r="AA2429" s="127"/>
      <c r="AB2429" s="127"/>
      <c r="AC2429" s="127"/>
      <c r="AD2429" s="127"/>
      <c r="AE2429" s="127"/>
      <c r="AF2429" s="127"/>
      <c r="AG2429" s="127"/>
      <c r="AH2429" s="127"/>
      <c r="AI2429" s="127"/>
      <c r="AJ2429" s="127"/>
      <c r="AK2429" s="127"/>
      <c r="AL2429" s="127"/>
      <c r="AM2429" s="127"/>
      <c r="AN2429" s="127"/>
      <c r="AO2429" s="127"/>
      <c r="AP2429" s="127"/>
      <c r="AR2429" s="113"/>
      <c r="AS2429" s="113"/>
      <c r="AT2429" s="113"/>
    </row>
    <row r="2430" spans="1:46" s="114" customFormat="1" x14ac:dyDescent="0.2">
      <c r="A2430" s="113"/>
      <c r="B2430" s="120"/>
      <c r="C2430" s="120"/>
      <c r="D2430" s="120"/>
      <c r="E2430" s="120"/>
      <c r="F2430" s="120"/>
      <c r="G2430" s="120"/>
      <c r="H2430" s="120"/>
      <c r="I2430" s="120"/>
      <c r="J2430" s="120"/>
      <c r="K2430" s="120"/>
      <c r="L2430" s="120"/>
      <c r="M2430" s="120"/>
      <c r="N2430" s="120"/>
      <c r="O2430" s="120"/>
      <c r="P2430" s="120"/>
      <c r="Q2430" s="120"/>
      <c r="R2430" s="120"/>
      <c r="S2430" s="120"/>
      <c r="T2430" s="120"/>
      <c r="U2430" s="120"/>
      <c r="V2430" s="120"/>
      <c r="W2430" s="120"/>
      <c r="X2430" s="120"/>
      <c r="Y2430" s="127"/>
      <c r="Z2430" s="127"/>
      <c r="AA2430" s="127"/>
      <c r="AB2430" s="127"/>
      <c r="AC2430" s="127"/>
      <c r="AD2430" s="127"/>
      <c r="AE2430" s="127"/>
      <c r="AF2430" s="127"/>
      <c r="AG2430" s="127"/>
      <c r="AH2430" s="127"/>
      <c r="AI2430" s="127"/>
      <c r="AJ2430" s="127"/>
      <c r="AK2430" s="127"/>
      <c r="AL2430" s="127"/>
      <c r="AM2430" s="127"/>
      <c r="AN2430" s="127"/>
      <c r="AO2430" s="127"/>
      <c r="AP2430" s="127"/>
      <c r="AR2430" s="113"/>
      <c r="AS2430" s="113"/>
      <c r="AT2430" s="113"/>
    </row>
    <row r="2431" spans="1:46" s="114" customFormat="1" x14ac:dyDescent="0.2">
      <c r="A2431" s="113"/>
      <c r="B2431" s="120"/>
      <c r="C2431" s="120"/>
      <c r="D2431" s="120"/>
      <c r="E2431" s="120"/>
      <c r="F2431" s="120"/>
      <c r="G2431" s="120"/>
      <c r="H2431" s="120"/>
      <c r="I2431" s="120"/>
      <c r="J2431" s="120"/>
      <c r="K2431" s="120"/>
      <c r="L2431" s="120"/>
      <c r="M2431" s="120"/>
      <c r="N2431" s="120"/>
      <c r="O2431" s="120"/>
      <c r="P2431" s="120"/>
      <c r="Q2431" s="120"/>
      <c r="R2431" s="120"/>
      <c r="S2431" s="120"/>
      <c r="T2431" s="120"/>
      <c r="U2431" s="120"/>
      <c r="V2431" s="120"/>
      <c r="W2431" s="120"/>
      <c r="X2431" s="120"/>
      <c r="Y2431" s="127"/>
      <c r="Z2431" s="127"/>
      <c r="AA2431" s="127"/>
      <c r="AB2431" s="127"/>
      <c r="AC2431" s="127"/>
      <c r="AD2431" s="127"/>
      <c r="AE2431" s="127"/>
      <c r="AF2431" s="127"/>
      <c r="AG2431" s="127"/>
      <c r="AH2431" s="127"/>
      <c r="AI2431" s="127"/>
      <c r="AJ2431" s="127"/>
      <c r="AK2431" s="127"/>
      <c r="AL2431" s="127"/>
      <c r="AM2431" s="127"/>
      <c r="AN2431" s="127"/>
      <c r="AO2431" s="127"/>
      <c r="AP2431" s="127"/>
      <c r="AR2431" s="113"/>
      <c r="AS2431" s="113"/>
      <c r="AT2431" s="113"/>
    </row>
    <row r="2432" spans="1:46" s="114" customFormat="1" x14ac:dyDescent="0.2">
      <c r="A2432" s="113"/>
      <c r="B2432" s="120"/>
      <c r="C2432" s="120"/>
      <c r="D2432" s="120"/>
      <c r="E2432" s="120"/>
      <c r="F2432" s="120"/>
      <c r="G2432" s="120"/>
      <c r="H2432" s="120"/>
      <c r="I2432" s="120"/>
      <c r="J2432" s="120"/>
      <c r="K2432" s="120"/>
      <c r="L2432" s="120"/>
      <c r="M2432" s="120"/>
      <c r="N2432" s="120"/>
      <c r="O2432" s="120"/>
      <c r="P2432" s="120"/>
      <c r="Q2432" s="120"/>
      <c r="R2432" s="120"/>
      <c r="S2432" s="120"/>
      <c r="T2432" s="120"/>
      <c r="U2432" s="120"/>
      <c r="V2432" s="120"/>
      <c r="W2432" s="120"/>
      <c r="X2432" s="120"/>
      <c r="Y2432" s="127"/>
      <c r="Z2432" s="127"/>
      <c r="AA2432" s="127"/>
      <c r="AB2432" s="127"/>
      <c r="AC2432" s="127"/>
      <c r="AD2432" s="127"/>
      <c r="AE2432" s="127"/>
      <c r="AF2432" s="127"/>
      <c r="AG2432" s="127"/>
      <c r="AH2432" s="127"/>
      <c r="AI2432" s="127"/>
      <c r="AJ2432" s="127"/>
      <c r="AK2432" s="127"/>
      <c r="AL2432" s="127"/>
      <c r="AM2432" s="127"/>
      <c r="AN2432" s="127"/>
      <c r="AO2432" s="127"/>
      <c r="AP2432" s="127"/>
      <c r="AR2432" s="113"/>
      <c r="AS2432" s="113"/>
      <c r="AT2432" s="113"/>
    </row>
    <row r="2433" spans="1:46" s="114" customFormat="1" x14ac:dyDescent="0.2">
      <c r="A2433" s="113"/>
      <c r="B2433" s="120"/>
      <c r="C2433" s="120"/>
      <c r="D2433" s="120"/>
      <c r="E2433" s="120"/>
      <c r="F2433" s="120"/>
      <c r="G2433" s="120"/>
      <c r="H2433" s="120"/>
      <c r="I2433" s="120"/>
      <c r="J2433" s="120"/>
      <c r="K2433" s="120"/>
      <c r="L2433" s="120"/>
      <c r="M2433" s="120"/>
      <c r="N2433" s="120"/>
      <c r="O2433" s="120"/>
      <c r="P2433" s="120"/>
      <c r="Q2433" s="120"/>
      <c r="R2433" s="120"/>
      <c r="S2433" s="120"/>
      <c r="T2433" s="120"/>
      <c r="U2433" s="120"/>
      <c r="V2433" s="120"/>
      <c r="W2433" s="120"/>
      <c r="X2433" s="120"/>
      <c r="Y2433" s="127"/>
      <c r="Z2433" s="127"/>
      <c r="AA2433" s="127"/>
      <c r="AB2433" s="127"/>
      <c r="AC2433" s="127"/>
      <c r="AD2433" s="127"/>
      <c r="AE2433" s="127"/>
      <c r="AF2433" s="127"/>
      <c r="AG2433" s="127"/>
      <c r="AH2433" s="127"/>
      <c r="AI2433" s="127"/>
      <c r="AJ2433" s="127"/>
      <c r="AK2433" s="127"/>
      <c r="AL2433" s="127"/>
      <c r="AM2433" s="127"/>
      <c r="AN2433" s="127"/>
      <c r="AO2433" s="127"/>
      <c r="AP2433" s="127"/>
      <c r="AR2433" s="113"/>
      <c r="AS2433" s="113"/>
      <c r="AT2433" s="113"/>
    </row>
    <row r="2434" spans="1:46" s="114" customFormat="1" x14ac:dyDescent="0.2">
      <c r="A2434" s="113"/>
      <c r="B2434" s="120"/>
      <c r="C2434" s="120"/>
      <c r="D2434" s="120"/>
      <c r="E2434" s="120"/>
      <c r="F2434" s="120"/>
      <c r="G2434" s="120"/>
      <c r="H2434" s="120"/>
      <c r="I2434" s="120"/>
      <c r="J2434" s="120"/>
      <c r="K2434" s="120"/>
      <c r="L2434" s="120"/>
      <c r="M2434" s="120"/>
      <c r="N2434" s="120"/>
      <c r="O2434" s="120"/>
      <c r="P2434" s="120"/>
      <c r="Q2434" s="120"/>
      <c r="R2434" s="120"/>
      <c r="S2434" s="120"/>
      <c r="T2434" s="120"/>
      <c r="U2434" s="120"/>
      <c r="V2434" s="120"/>
      <c r="W2434" s="120"/>
      <c r="X2434" s="120"/>
      <c r="Y2434" s="127"/>
      <c r="Z2434" s="127"/>
      <c r="AA2434" s="127"/>
      <c r="AB2434" s="127"/>
      <c r="AC2434" s="127"/>
      <c r="AD2434" s="127"/>
      <c r="AE2434" s="127"/>
      <c r="AF2434" s="127"/>
      <c r="AG2434" s="127"/>
      <c r="AH2434" s="127"/>
      <c r="AI2434" s="127"/>
      <c r="AJ2434" s="127"/>
      <c r="AK2434" s="127"/>
      <c r="AL2434" s="127"/>
      <c r="AM2434" s="127"/>
      <c r="AN2434" s="127"/>
      <c r="AO2434" s="127"/>
      <c r="AP2434" s="127"/>
      <c r="AR2434" s="113"/>
      <c r="AS2434" s="113"/>
      <c r="AT2434" s="113"/>
    </row>
    <row r="2435" spans="1:46" s="114" customFormat="1" x14ac:dyDescent="0.2">
      <c r="A2435" s="113"/>
      <c r="B2435" s="120"/>
      <c r="C2435" s="120"/>
      <c r="D2435" s="120"/>
      <c r="E2435" s="120"/>
      <c r="F2435" s="120"/>
      <c r="G2435" s="120"/>
      <c r="H2435" s="120"/>
      <c r="I2435" s="120"/>
      <c r="J2435" s="120"/>
      <c r="K2435" s="120"/>
      <c r="L2435" s="120"/>
      <c r="M2435" s="120"/>
      <c r="N2435" s="120"/>
      <c r="O2435" s="120"/>
      <c r="P2435" s="120"/>
      <c r="Q2435" s="120"/>
      <c r="R2435" s="120"/>
      <c r="S2435" s="120"/>
      <c r="T2435" s="120"/>
      <c r="U2435" s="120"/>
      <c r="V2435" s="120"/>
      <c r="W2435" s="120"/>
      <c r="X2435" s="120"/>
      <c r="Y2435" s="127"/>
      <c r="Z2435" s="127"/>
      <c r="AA2435" s="127"/>
      <c r="AB2435" s="127"/>
      <c r="AC2435" s="127"/>
      <c r="AD2435" s="127"/>
      <c r="AE2435" s="127"/>
      <c r="AF2435" s="127"/>
      <c r="AG2435" s="127"/>
      <c r="AH2435" s="127"/>
      <c r="AI2435" s="127"/>
      <c r="AJ2435" s="127"/>
      <c r="AK2435" s="127"/>
      <c r="AL2435" s="127"/>
      <c r="AM2435" s="127"/>
      <c r="AN2435" s="127"/>
      <c r="AO2435" s="127"/>
      <c r="AP2435" s="127"/>
      <c r="AR2435" s="113"/>
      <c r="AS2435" s="113"/>
      <c r="AT2435" s="113"/>
    </row>
    <row r="2436" spans="1:46" s="114" customFormat="1" x14ac:dyDescent="0.2">
      <c r="A2436" s="113"/>
      <c r="B2436" s="120"/>
      <c r="C2436" s="120"/>
      <c r="D2436" s="120"/>
      <c r="E2436" s="120"/>
      <c r="F2436" s="120"/>
      <c r="G2436" s="120"/>
      <c r="H2436" s="120"/>
      <c r="I2436" s="120"/>
      <c r="J2436" s="120"/>
      <c r="K2436" s="120"/>
      <c r="L2436" s="120"/>
      <c r="M2436" s="120"/>
      <c r="N2436" s="120"/>
      <c r="O2436" s="120"/>
      <c r="P2436" s="120"/>
      <c r="Q2436" s="120"/>
      <c r="R2436" s="120"/>
      <c r="S2436" s="120"/>
      <c r="T2436" s="120"/>
      <c r="U2436" s="120"/>
      <c r="V2436" s="120"/>
      <c r="W2436" s="120"/>
      <c r="X2436" s="120"/>
      <c r="Y2436" s="127"/>
      <c r="Z2436" s="127"/>
      <c r="AA2436" s="127"/>
      <c r="AB2436" s="127"/>
      <c r="AC2436" s="127"/>
      <c r="AD2436" s="127"/>
      <c r="AE2436" s="127"/>
      <c r="AF2436" s="127"/>
      <c r="AG2436" s="127"/>
      <c r="AH2436" s="127"/>
      <c r="AI2436" s="127"/>
      <c r="AJ2436" s="127"/>
      <c r="AK2436" s="127"/>
      <c r="AL2436" s="127"/>
      <c r="AM2436" s="127"/>
      <c r="AN2436" s="127"/>
      <c r="AO2436" s="127"/>
      <c r="AP2436" s="127"/>
      <c r="AR2436" s="113"/>
      <c r="AS2436" s="113"/>
      <c r="AT2436" s="113"/>
    </row>
    <row r="2437" spans="1:46" s="114" customFormat="1" x14ac:dyDescent="0.2">
      <c r="A2437" s="113"/>
      <c r="B2437" s="120"/>
      <c r="C2437" s="120"/>
      <c r="D2437" s="120"/>
      <c r="E2437" s="120"/>
      <c r="F2437" s="120"/>
      <c r="G2437" s="120"/>
      <c r="H2437" s="120"/>
      <c r="I2437" s="120"/>
      <c r="J2437" s="120"/>
      <c r="K2437" s="120"/>
      <c r="L2437" s="120"/>
      <c r="M2437" s="120"/>
      <c r="N2437" s="120"/>
      <c r="O2437" s="120"/>
      <c r="P2437" s="120"/>
      <c r="Q2437" s="120"/>
      <c r="R2437" s="120"/>
      <c r="S2437" s="120"/>
      <c r="T2437" s="120"/>
      <c r="U2437" s="120"/>
      <c r="V2437" s="120"/>
      <c r="W2437" s="120"/>
      <c r="X2437" s="120"/>
      <c r="Y2437" s="127"/>
      <c r="Z2437" s="127"/>
      <c r="AA2437" s="127"/>
      <c r="AB2437" s="127"/>
      <c r="AC2437" s="127"/>
      <c r="AD2437" s="127"/>
      <c r="AE2437" s="127"/>
      <c r="AF2437" s="127"/>
      <c r="AG2437" s="127"/>
      <c r="AH2437" s="127"/>
      <c r="AI2437" s="127"/>
      <c r="AJ2437" s="127"/>
      <c r="AK2437" s="127"/>
      <c r="AL2437" s="127"/>
      <c r="AM2437" s="127"/>
      <c r="AN2437" s="127"/>
      <c r="AO2437" s="127"/>
      <c r="AP2437" s="127"/>
      <c r="AR2437" s="113"/>
      <c r="AS2437" s="113"/>
      <c r="AT2437" s="113"/>
    </row>
    <row r="2438" spans="1:46" s="114" customFormat="1" x14ac:dyDescent="0.2">
      <c r="A2438" s="113"/>
      <c r="B2438" s="120"/>
      <c r="C2438" s="120"/>
      <c r="D2438" s="120"/>
      <c r="E2438" s="120"/>
      <c r="F2438" s="120"/>
      <c r="G2438" s="120"/>
      <c r="H2438" s="120"/>
      <c r="I2438" s="120"/>
      <c r="J2438" s="120"/>
      <c r="K2438" s="120"/>
      <c r="L2438" s="120"/>
      <c r="M2438" s="120"/>
      <c r="N2438" s="120"/>
      <c r="O2438" s="120"/>
      <c r="P2438" s="120"/>
      <c r="Q2438" s="120"/>
      <c r="R2438" s="120"/>
      <c r="S2438" s="120"/>
      <c r="T2438" s="120"/>
      <c r="U2438" s="120"/>
      <c r="V2438" s="120"/>
      <c r="W2438" s="120"/>
      <c r="X2438" s="120"/>
      <c r="Y2438" s="127"/>
      <c r="Z2438" s="127"/>
      <c r="AA2438" s="127"/>
      <c r="AB2438" s="127"/>
      <c r="AC2438" s="127"/>
      <c r="AD2438" s="127"/>
      <c r="AE2438" s="127"/>
      <c r="AF2438" s="127"/>
      <c r="AG2438" s="127"/>
      <c r="AH2438" s="127"/>
      <c r="AI2438" s="127"/>
      <c r="AJ2438" s="127"/>
      <c r="AK2438" s="127"/>
      <c r="AL2438" s="127"/>
      <c r="AM2438" s="127"/>
      <c r="AN2438" s="127"/>
      <c r="AO2438" s="127"/>
      <c r="AP2438" s="127"/>
      <c r="AR2438" s="113"/>
      <c r="AS2438" s="113"/>
      <c r="AT2438" s="113"/>
    </row>
    <row r="2439" spans="1:46" s="114" customFormat="1" x14ac:dyDescent="0.2">
      <c r="A2439" s="113"/>
      <c r="B2439" s="120"/>
      <c r="C2439" s="120"/>
      <c r="D2439" s="120"/>
      <c r="E2439" s="120"/>
      <c r="F2439" s="120"/>
      <c r="G2439" s="120"/>
      <c r="H2439" s="120"/>
      <c r="I2439" s="120"/>
      <c r="J2439" s="120"/>
      <c r="K2439" s="120"/>
      <c r="L2439" s="120"/>
      <c r="M2439" s="120"/>
      <c r="N2439" s="120"/>
      <c r="O2439" s="120"/>
      <c r="P2439" s="120"/>
      <c r="Q2439" s="120"/>
      <c r="R2439" s="120"/>
      <c r="S2439" s="120"/>
      <c r="T2439" s="120"/>
      <c r="U2439" s="120"/>
      <c r="V2439" s="120"/>
      <c r="W2439" s="120"/>
      <c r="X2439" s="120"/>
      <c r="Y2439" s="127"/>
      <c r="Z2439" s="127"/>
      <c r="AA2439" s="127"/>
      <c r="AB2439" s="127"/>
      <c r="AC2439" s="127"/>
      <c r="AD2439" s="127"/>
      <c r="AE2439" s="127"/>
      <c r="AF2439" s="127"/>
      <c r="AG2439" s="127"/>
      <c r="AH2439" s="127"/>
      <c r="AI2439" s="127"/>
      <c r="AJ2439" s="127"/>
      <c r="AK2439" s="127"/>
      <c r="AL2439" s="127"/>
      <c r="AM2439" s="127"/>
      <c r="AN2439" s="127"/>
      <c r="AO2439" s="127"/>
      <c r="AP2439" s="127"/>
      <c r="AR2439" s="113"/>
      <c r="AS2439" s="113"/>
      <c r="AT2439" s="113"/>
    </row>
    <row r="2440" spans="1:46" s="114" customFormat="1" x14ac:dyDescent="0.2">
      <c r="A2440" s="113"/>
      <c r="B2440" s="120"/>
      <c r="C2440" s="120"/>
      <c r="D2440" s="120"/>
      <c r="E2440" s="120"/>
      <c r="F2440" s="120"/>
      <c r="G2440" s="120"/>
      <c r="H2440" s="120"/>
      <c r="I2440" s="120"/>
      <c r="J2440" s="120"/>
      <c r="K2440" s="120"/>
      <c r="L2440" s="120"/>
      <c r="M2440" s="120"/>
      <c r="N2440" s="120"/>
      <c r="O2440" s="120"/>
      <c r="P2440" s="120"/>
      <c r="Q2440" s="120"/>
      <c r="R2440" s="120"/>
      <c r="S2440" s="120"/>
      <c r="T2440" s="120"/>
      <c r="U2440" s="120"/>
      <c r="V2440" s="120"/>
      <c r="W2440" s="120"/>
      <c r="X2440" s="120"/>
      <c r="Y2440" s="127"/>
      <c r="Z2440" s="127"/>
      <c r="AA2440" s="127"/>
      <c r="AB2440" s="127"/>
      <c r="AC2440" s="127"/>
      <c r="AD2440" s="127"/>
      <c r="AE2440" s="127"/>
      <c r="AF2440" s="127"/>
      <c r="AG2440" s="127"/>
      <c r="AH2440" s="127"/>
      <c r="AI2440" s="127"/>
      <c r="AJ2440" s="127"/>
      <c r="AK2440" s="127"/>
      <c r="AL2440" s="127"/>
      <c r="AM2440" s="127"/>
      <c r="AN2440" s="127"/>
      <c r="AO2440" s="127"/>
      <c r="AP2440" s="127"/>
      <c r="AR2440" s="113"/>
      <c r="AS2440" s="113"/>
      <c r="AT2440" s="113"/>
    </row>
    <row r="2441" spans="1:46" s="114" customFormat="1" x14ac:dyDescent="0.2">
      <c r="A2441" s="113"/>
      <c r="B2441" s="120"/>
      <c r="C2441" s="120"/>
      <c r="D2441" s="120"/>
      <c r="E2441" s="120"/>
      <c r="F2441" s="120"/>
      <c r="G2441" s="120"/>
      <c r="H2441" s="120"/>
      <c r="I2441" s="120"/>
      <c r="J2441" s="120"/>
      <c r="K2441" s="120"/>
      <c r="L2441" s="120"/>
      <c r="M2441" s="120"/>
      <c r="N2441" s="120"/>
      <c r="O2441" s="120"/>
      <c r="P2441" s="120"/>
      <c r="Q2441" s="120"/>
      <c r="R2441" s="120"/>
      <c r="S2441" s="120"/>
      <c r="T2441" s="120"/>
      <c r="U2441" s="120"/>
      <c r="V2441" s="120"/>
      <c r="W2441" s="120"/>
      <c r="X2441" s="120"/>
      <c r="Y2441" s="127"/>
      <c r="Z2441" s="127"/>
      <c r="AA2441" s="127"/>
      <c r="AB2441" s="127"/>
      <c r="AC2441" s="127"/>
      <c r="AD2441" s="127"/>
      <c r="AE2441" s="127"/>
      <c r="AF2441" s="127"/>
      <c r="AG2441" s="127"/>
      <c r="AH2441" s="127"/>
      <c r="AI2441" s="127"/>
      <c r="AJ2441" s="127"/>
      <c r="AK2441" s="127"/>
      <c r="AL2441" s="127"/>
      <c r="AM2441" s="127"/>
      <c r="AN2441" s="127"/>
      <c r="AO2441" s="127"/>
      <c r="AP2441" s="127"/>
      <c r="AR2441" s="113"/>
      <c r="AS2441" s="113"/>
      <c r="AT2441" s="113"/>
    </row>
    <row r="2442" spans="1:46" s="114" customFormat="1" x14ac:dyDescent="0.2">
      <c r="A2442" s="113"/>
      <c r="B2442" s="120"/>
      <c r="C2442" s="120"/>
      <c r="D2442" s="120"/>
      <c r="E2442" s="120"/>
      <c r="F2442" s="120"/>
      <c r="G2442" s="120"/>
      <c r="H2442" s="120"/>
      <c r="I2442" s="120"/>
      <c r="J2442" s="120"/>
      <c r="K2442" s="120"/>
      <c r="L2442" s="120"/>
      <c r="M2442" s="120"/>
      <c r="N2442" s="120"/>
      <c r="O2442" s="120"/>
      <c r="P2442" s="120"/>
      <c r="Q2442" s="120"/>
      <c r="R2442" s="120"/>
      <c r="S2442" s="120"/>
      <c r="T2442" s="120"/>
      <c r="U2442" s="120"/>
      <c r="V2442" s="120"/>
      <c r="W2442" s="120"/>
      <c r="X2442" s="120"/>
      <c r="Y2442" s="127"/>
      <c r="Z2442" s="127"/>
      <c r="AA2442" s="127"/>
      <c r="AB2442" s="127"/>
      <c r="AC2442" s="127"/>
      <c r="AD2442" s="127"/>
      <c r="AE2442" s="127"/>
      <c r="AF2442" s="127"/>
      <c r="AG2442" s="127"/>
      <c r="AH2442" s="127"/>
      <c r="AI2442" s="127"/>
      <c r="AJ2442" s="127"/>
      <c r="AK2442" s="127"/>
      <c r="AL2442" s="127"/>
      <c r="AM2442" s="127"/>
      <c r="AN2442" s="127"/>
      <c r="AO2442" s="127"/>
      <c r="AP2442" s="127"/>
      <c r="AR2442" s="113"/>
      <c r="AS2442" s="113"/>
      <c r="AT2442" s="113"/>
    </row>
    <row r="2443" spans="1:46" s="114" customFormat="1" x14ac:dyDescent="0.2">
      <c r="A2443" s="113"/>
      <c r="B2443" s="120"/>
      <c r="C2443" s="120"/>
      <c r="D2443" s="120"/>
      <c r="E2443" s="120"/>
      <c r="F2443" s="120"/>
      <c r="G2443" s="120"/>
      <c r="H2443" s="120"/>
      <c r="I2443" s="120"/>
      <c r="J2443" s="120"/>
      <c r="K2443" s="120"/>
      <c r="L2443" s="120"/>
      <c r="M2443" s="120"/>
      <c r="N2443" s="120"/>
      <c r="O2443" s="120"/>
      <c r="P2443" s="120"/>
      <c r="Q2443" s="120"/>
      <c r="R2443" s="120"/>
      <c r="S2443" s="120"/>
      <c r="T2443" s="120"/>
      <c r="U2443" s="120"/>
      <c r="V2443" s="120"/>
      <c r="W2443" s="120"/>
      <c r="X2443" s="120"/>
      <c r="Y2443" s="127"/>
      <c r="Z2443" s="127"/>
      <c r="AA2443" s="127"/>
      <c r="AB2443" s="127"/>
      <c r="AC2443" s="127"/>
      <c r="AD2443" s="127"/>
      <c r="AE2443" s="127"/>
      <c r="AF2443" s="127"/>
      <c r="AG2443" s="127"/>
      <c r="AH2443" s="127"/>
      <c r="AI2443" s="127"/>
      <c r="AJ2443" s="127"/>
      <c r="AK2443" s="127"/>
      <c r="AL2443" s="127"/>
      <c r="AM2443" s="127"/>
      <c r="AN2443" s="127"/>
      <c r="AO2443" s="127"/>
      <c r="AP2443" s="127"/>
      <c r="AR2443" s="113"/>
      <c r="AS2443" s="113"/>
      <c r="AT2443" s="113"/>
    </row>
    <row r="2444" spans="1:46" s="114" customFormat="1" x14ac:dyDescent="0.2">
      <c r="A2444" s="113"/>
      <c r="B2444" s="120"/>
      <c r="C2444" s="120"/>
      <c r="D2444" s="120"/>
      <c r="E2444" s="120"/>
      <c r="F2444" s="120"/>
      <c r="G2444" s="120"/>
      <c r="H2444" s="120"/>
      <c r="I2444" s="120"/>
      <c r="J2444" s="120"/>
      <c r="K2444" s="120"/>
      <c r="L2444" s="120"/>
      <c r="M2444" s="120"/>
      <c r="N2444" s="120"/>
      <c r="O2444" s="120"/>
      <c r="P2444" s="120"/>
      <c r="Q2444" s="120"/>
      <c r="R2444" s="120"/>
      <c r="S2444" s="120"/>
      <c r="T2444" s="120"/>
      <c r="U2444" s="120"/>
      <c r="V2444" s="120"/>
      <c r="W2444" s="120"/>
      <c r="X2444" s="120"/>
      <c r="Y2444" s="127"/>
      <c r="Z2444" s="127"/>
      <c r="AA2444" s="127"/>
      <c r="AB2444" s="127"/>
      <c r="AC2444" s="127"/>
      <c r="AD2444" s="127"/>
      <c r="AE2444" s="127"/>
      <c r="AF2444" s="127"/>
      <c r="AG2444" s="127"/>
      <c r="AH2444" s="127"/>
      <c r="AI2444" s="127"/>
      <c r="AJ2444" s="127"/>
      <c r="AK2444" s="127"/>
      <c r="AL2444" s="127"/>
      <c r="AM2444" s="127"/>
      <c r="AN2444" s="127"/>
      <c r="AO2444" s="127"/>
      <c r="AP2444" s="127"/>
      <c r="AR2444" s="113"/>
      <c r="AS2444" s="113"/>
      <c r="AT2444" s="113"/>
    </row>
    <row r="2445" spans="1:46" s="114" customFormat="1" x14ac:dyDescent="0.2">
      <c r="A2445" s="113"/>
      <c r="B2445" s="120"/>
      <c r="C2445" s="120"/>
      <c r="D2445" s="120"/>
      <c r="E2445" s="120"/>
      <c r="F2445" s="120"/>
      <c r="G2445" s="120"/>
      <c r="H2445" s="120"/>
      <c r="I2445" s="120"/>
      <c r="J2445" s="120"/>
      <c r="K2445" s="120"/>
      <c r="L2445" s="120"/>
      <c r="M2445" s="120"/>
      <c r="N2445" s="120"/>
      <c r="O2445" s="120"/>
      <c r="P2445" s="120"/>
      <c r="Q2445" s="120"/>
      <c r="R2445" s="120"/>
      <c r="S2445" s="120"/>
      <c r="T2445" s="120"/>
      <c r="U2445" s="120"/>
      <c r="V2445" s="120"/>
      <c r="W2445" s="120"/>
      <c r="X2445" s="120"/>
      <c r="Y2445" s="127"/>
      <c r="Z2445" s="127"/>
      <c r="AA2445" s="127"/>
      <c r="AB2445" s="127"/>
      <c r="AC2445" s="127"/>
      <c r="AD2445" s="127"/>
      <c r="AE2445" s="127"/>
      <c r="AF2445" s="127"/>
      <c r="AG2445" s="127"/>
      <c r="AH2445" s="127"/>
      <c r="AI2445" s="127"/>
      <c r="AJ2445" s="127"/>
      <c r="AK2445" s="127"/>
      <c r="AL2445" s="127"/>
      <c r="AM2445" s="127"/>
      <c r="AN2445" s="127"/>
      <c r="AO2445" s="127"/>
      <c r="AP2445" s="127"/>
      <c r="AR2445" s="113"/>
      <c r="AS2445" s="113"/>
      <c r="AT2445" s="113"/>
    </row>
    <row r="2446" spans="1:46" s="114" customFormat="1" x14ac:dyDescent="0.2">
      <c r="A2446" s="113"/>
      <c r="B2446" s="120"/>
      <c r="C2446" s="120"/>
      <c r="D2446" s="120"/>
      <c r="E2446" s="120"/>
      <c r="F2446" s="120"/>
      <c r="G2446" s="120"/>
      <c r="H2446" s="120"/>
      <c r="I2446" s="120"/>
      <c r="J2446" s="120"/>
      <c r="K2446" s="120"/>
      <c r="L2446" s="120"/>
      <c r="M2446" s="120"/>
      <c r="N2446" s="120"/>
      <c r="O2446" s="120"/>
      <c r="P2446" s="120"/>
      <c r="Q2446" s="120"/>
      <c r="R2446" s="120"/>
      <c r="S2446" s="120"/>
      <c r="T2446" s="120"/>
      <c r="U2446" s="120"/>
      <c r="V2446" s="120"/>
      <c r="W2446" s="120"/>
      <c r="X2446" s="120"/>
      <c r="Y2446" s="127"/>
      <c r="Z2446" s="127"/>
      <c r="AA2446" s="127"/>
      <c r="AB2446" s="127"/>
      <c r="AC2446" s="127"/>
      <c r="AD2446" s="127"/>
      <c r="AE2446" s="127"/>
      <c r="AF2446" s="127"/>
      <c r="AG2446" s="127"/>
      <c r="AH2446" s="127"/>
      <c r="AI2446" s="127"/>
      <c r="AJ2446" s="127"/>
      <c r="AK2446" s="127"/>
      <c r="AL2446" s="127"/>
      <c r="AM2446" s="127"/>
      <c r="AN2446" s="127"/>
      <c r="AO2446" s="127"/>
      <c r="AP2446" s="127"/>
      <c r="AR2446" s="113"/>
      <c r="AS2446" s="113"/>
      <c r="AT2446" s="113"/>
    </row>
    <row r="2447" spans="1:46" s="114" customFormat="1" x14ac:dyDescent="0.2">
      <c r="A2447" s="113"/>
      <c r="B2447" s="120"/>
      <c r="C2447" s="120"/>
      <c r="D2447" s="120"/>
      <c r="E2447" s="120"/>
      <c r="F2447" s="120"/>
      <c r="G2447" s="120"/>
      <c r="H2447" s="120"/>
      <c r="I2447" s="120"/>
      <c r="J2447" s="120"/>
      <c r="K2447" s="120"/>
      <c r="L2447" s="120"/>
      <c r="M2447" s="120"/>
      <c r="N2447" s="120"/>
      <c r="O2447" s="120"/>
      <c r="P2447" s="120"/>
      <c r="Q2447" s="120"/>
      <c r="R2447" s="120"/>
      <c r="S2447" s="120"/>
      <c r="T2447" s="120"/>
      <c r="U2447" s="120"/>
      <c r="V2447" s="120"/>
      <c r="W2447" s="120"/>
      <c r="X2447" s="120"/>
      <c r="Y2447" s="127"/>
      <c r="Z2447" s="127"/>
      <c r="AA2447" s="127"/>
      <c r="AB2447" s="127"/>
      <c r="AC2447" s="127"/>
      <c r="AD2447" s="127"/>
      <c r="AE2447" s="127"/>
      <c r="AF2447" s="127"/>
      <c r="AG2447" s="127"/>
      <c r="AH2447" s="127"/>
      <c r="AI2447" s="127"/>
      <c r="AJ2447" s="127"/>
      <c r="AK2447" s="127"/>
      <c r="AL2447" s="127"/>
      <c r="AM2447" s="127"/>
      <c r="AN2447" s="127"/>
      <c r="AO2447" s="127"/>
      <c r="AP2447" s="127"/>
      <c r="AR2447" s="113"/>
      <c r="AS2447" s="113"/>
      <c r="AT2447" s="113"/>
    </row>
    <row r="2448" spans="1:46" s="114" customFormat="1" x14ac:dyDescent="0.2">
      <c r="A2448" s="113"/>
      <c r="B2448" s="120"/>
      <c r="C2448" s="120"/>
      <c r="D2448" s="120"/>
      <c r="E2448" s="120"/>
      <c r="F2448" s="120"/>
      <c r="G2448" s="120"/>
      <c r="H2448" s="120"/>
      <c r="I2448" s="120"/>
      <c r="J2448" s="120"/>
      <c r="K2448" s="120"/>
      <c r="L2448" s="120"/>
      <c r="M2448" s="120"/>
      <c r="N2448" s="120"/>
      <c r="O2448" s="120"/>
      <c r="P2448" s="120"/>
      <c r="Q2448" s="120"/>
      <c r="R2448" s="120"/>
      <c r="S2448" s="120"/>
      <c r="T2448" s="120"/>
      <c r="U2448" s="120"/>
      <c r="V2448" s="120"/>
      <c r="W2448" s="120"/>
      <c r="X2448" s="120"/>
      <c r="Y2448" s="127"/>
      <c r="Z2448" s="127"/>
      <c r="AA2448" s="127"/>
      <c r="AB2448" s="127"/>
      <c r="AC2448" s="127"/>
      <c r="AD2448" s="127"/>
      <c r="AE2448" s="127"/>
      <c r="AF2448" s="127"/>
      <c r="AG2448" s="127"/>
      <c r="AH2448" s="127"/>
      <c r="AI2448" s="127"/>
      <c r="AJ2448" s="127"/>
      <c r="AK2448" s="127"/>
      <c r="AL2448" s="127"/>
      <c r="AM2448" s="127"/>
      <c r="AN2448" s="127"/>
      <c r="AO2448" s="127"/>
      <c r="AP2448" s="127"/>
      <c r="AR2448" s="113"/>
      <c r="AS2448" s="113"/>
      <c r="AT2448" s="113"/>
    </row>
    <row r="2449" spans="1:46" s="114" customFormat="1" x14ac:dyDescent="0.2">
      <c r="A2449" s="113"/>
      <c r="B2449" s="120"/>
      <c r="C2449" s="120"/>
      <c r="D2449" s="120"/>
      <c r="E2449" s="120"/>
      <c r="F2449" s="120"/>
      <c r="G2449" s="120"/>
      <c r="H2449" s="120"/>
      <c r="I2449" s="120"/>
      <c r="J2449" s="120"/>
      <c r="K2449" s="120"/>
      <c r="L2449" s="120"/>
      <c r="M2449" s="120"/>
      <c r="N2449" s="120"/>
      <c r="O2449" s="120"/>
      <c r="P2449" s="120"/>
      <c r="Q2449" s="120"/>
      <c r="R2449" s="120"/>
      <c r="S2449" s="120"/>
      <c r="T2449" s="120"/>
      <c r="U2449" s="120"/>
      <c r="V2449" s="120"/>
      <c r="W2449" s="120"/>
      <c r="X2449" s="120"/>
      <c r="Y2449" s="127"/>
      <c r="Z2449" s="127"/>
      <c r="AA2449" s="127"/>
      <c r="AB2449" s="127"/>
      <c r="AC2449" s="127"/>
      <c r="AD2449" s="127"/>
      <c r="AE2449" s="127"/>
      <c r="AF2449" s="127"/>
      <c r="AG2449" s="127"/>
      <c r="AH2449" s="127"/>
      <c r="AI2449" s="127"/>
      <c r="AJ2449" s="127"/>
      <c r="AK2449" s="127"/>
      <c r="AL2449" s="127"/>
      <c r="AM2449" s="127"/>
      <c r="AN2449" s="127"/>
      <c r="AO2449" s="127"/>
      <c r="AP2449" s="127"/>
      <c r="AR2449" s="113"/>
      <c r="AS2449" s="113"/>
      <c r="AT2449" s="113"/>
    </row>
    <row r="2450" spans="1:46" s="114" customFormat="1" x14ac:dyDescent="0.2">
      <c r="A2450" s="113"/>
      <c r="B2450" s="120"/>
      <c r="C2450" s="120"/>
      <c r="D2450" s="120"/>
      <c r="E2450" s="120"/>
      <c r="F2450" s="120"/>
      <c r="G2450" s="120"/>
      <c r="H2450" s="120"/>
      <c r="I2450" s="120"/>
      <c r="J2450" s="120"/>
      <c r="K2450" s="120"/>
      <c r="L2450" s="120"/>
      <c r="M2450" s="120"/>
      <c r="N2450" s="120"/>
      <c r="O2450" s="120"/>
      <c r="P2450" s="120"/>
      <c r="Q2450" s="120"/>
      <c r="R2450" s="120"/>
      <c r="S2450" s="120"/>
      <c r="T2450" s="120"/>
      <c r="U2450" s="120"/>
      <c r="V2450" s="120"/>
      <c r="W2450" s="120"/>
      <c r="X2450" s="120"/>
      <c r="Y2450" s="127"/>
      <c r="Z2450" s="127"/>
      <c r="AA2450" s="127"/>
      <c r="AB2450" s="127"/>
      <c r="AC2450" s="127"/>
      <c r="AD2450" s="127"/>
      <c r="AE2450" s="127"/>
      <c r="AF2450" s="127"/>
      <c r="AG2450" s="127"/>
      <c r="AH2450" s="127"/>
      <c r="AI2450" s="127"/>
      <c r="AJ2450" s="127"/>
      <c r="AK2450" s="127"/>
      <c r="AL2450" s="127"/>
      <c r="AM2450" s="127"/>
      <c r="AN2450" s="127"/>
      <c r="AO2450" s="127"/>
      <c r="AP2450" s="127"/>
      <c r="AR2450" s="113"/>
      <c r="AS2450" s="113"/>
      <c r="AT2450" s="113"/>
    </row>
    <row r="2451" spans="1:46" s="114" customFormat="1" x14ac:dyDescent="0.2">
      <c r="A2451" s="113"/>
      <c r="B2451" s="120"/>
      <c r="C2451" s="120"/>
      <c r="D2451" s="120"/>
      <c r="E2451" s="120"/>
      <c r="F2451" s="120"/>
      <c r="G2451" s="120"/>
      <c r="H2451" s="120"/>
      <c r="I2451" s="120"/>
      <c r="J2451" s="120"/>
      <c r="K2451" s="120"/>
      <c r="L2451" s="120"/>
      <c r="M2451" s="120"/>
      <c r="N2451" s="120"/>
      <c r="O2451" s="120"/>
      <c r="P2451" s="120"/>
      <c r="Q2451" s="120"/>
      <c r="R2451" s="120"/>
      <c r="S2451" s="120"/>
      <c r="T2451" s="120"/>
      <c r="U2451" s="120"/>
      <c r="V2451" s="120"/>
      <c r="W2451" s="120"/>
      <c r="X2451" s="120"/>
      <c r="Y2451" s="127"/>
      <c r="Z2451" s="127"/>
      <c r="AA2451" s="127"/>
      <c r="AB2451" s="127"/>
      <c r="AC2451" s="127"/>
      <c r="AD2451" s="127"/>
      <c r="AE2451" s="127"/>
      <c r="AF2451" s="127"/>
      <c r="AG2451" s="127"/>
      <c r="AH2451" s="127"/>
      <c r="AI2451" s="127"/>
      <c r="AJ2451" s="127"/>
      <c r="AK2451" s="127"/>
      <c r="AL2451" s="127"/>
      <c r="AM2451" s="127"/>
      <c r="AN2451" s="127"/>
      <c r="AO2451" s="127"/>
      <c r="AP2451" s="127"/>
      <c r="AR2451" s="113"/>
      <c r="AS2451" s="113"/>
      <c r="AT2451" s="113"/>
    </row>
    <row r="2452" spans="1:46" s="114" customFormat="1" x14ac:dyDescent="0.2">
      <c r="A2452" s="113"/>
      <c r="B2452" s="120"/>
      <c r="C2452" s="120"/>
      <c r="D2452" s="120"/>
      <c r="E2452" s="120"/>
      <c r="F2452" s="120"/>
      <c r="G2452" s="120"/>
      <c r="H2452" s="120"/>
      <c r="I2452" s="120"/>
      <c r="J2452" s="120"/>
      <c r="K2452" s="120"/>
      <c r="L2452" s="120"/>
      <c r="M2452" s="120"/>
      <c r="N2452" s="120"/>
      <c r="O2452" s="120"/>
      <c r="P2452" s="120"/>
      <c r="Q2452" s="120"/>
      <c r="R2452" s="120"/>
      <c r="S2452" s="120"/>
      <c r="T2452" s="120"/>
      <c r="U2452" s="120"/>
      <c r="V2452" s="120"/>
      <c r="W2452" s="120"/>
      <c r="X2452" s="120"/>
      <c r="Y2452" s="127"/>
      <c r="Z2452" s="127"/>
      <c r="AA2452" s="127"/>
      <c r="AB2452" s="127"/>
      <c r="AC2452" s="127"/>
      <c r="AD2452" s="127"/>
      <c r="AE2452" s="127"/>
      <c r="AF2452" s="127"/>
      <c r="AG2452" s="127"/>
      <c r="AH2452" s="127"/>
      <c r="AI2452" s="127"/>
      <c r="AJ2452" s="127"/>
      <c r="AK2452" s="127"/>
      <c r="AL2452" s="127"/>
      <c r="AM2452" s="127"/>
      <c r="AN2452" s="127"/>
      <c r="AO2452" s="127"/>
      <c r="AP2452" s="127"/>
      <c r="AR2452" s="113"/>
      <c r="AS2452" s="113"/>
      <c r="AT2452" s="113"/>
    </row>
    <row r="2453" spans="1:46" s="114" customFormat="1" x14ac:dyDescent="0.2">
      <c r="A2453" s="113"/>
      <c r="B2453" s="120"/>
      <c r="C2453" s="120"/>
      <c r="D2453" s="120"/>
      <c r="E2453" s="120"/>
      <c r="F2453" s="120"/>
      <c r="G2453" s="120"/>
      <c r="H2453" s="120"/>
      <c r="I2453" s="120"/>
      <c r="J2453" s="120"/>
      <c r="K2453" s="120"/>
      <c r="L2453" s="120"/>
      <c r="M2453" s="120"/>
      <c r="N2453" s="120"/>
      <c r="O2453" s="120"/>
      <c r="P2453" s="120"/>
      <c r="Q2453" s="120"/>
      <c r="R2453" s="120"/>
      <c r="S2453" s="120"/>
      <c r="T2453" s="120"/>
      <c r="U2453" s="120"/>
      <c r="V2453" s="120"/>
      <c r="W2453" s="120"/>
      <c r="X2453" s="120"/>
      <c r="Y2453" s="127"/>
      <c r="Z2453" s="127"/>
      <c r="AA2453" s="127"/>
      <c r="AB2453" s="127"/>
      <c r="AC2453" s="127"/>
      <c r="AD2453" s="127"/>
      <c r="AE2453" s="127"/>
      <c r="AF2453" s="127"/>
      <c r="AG2453" s="127"/>
      <c r="AH2453" s="127"/>
      <c r="AI2453" s="127"/>
      <c r="AJ2453" s="127"/>
      <c r="AK2453" s="127"/>
      <c r="AL2453" s="127"/>
      <c r="AM2453" s="127"/>
      <c r="AN2453" s="127"/>
      <c r="AO2453" s="127"/>
      <c r="AP2453" s="127"/>
      <c r="AR2453" s="113"/>
      <c r="AS2453" s="113"/>
      <c r="AT2453" s="113"/>
    </row>
    <row r="2454" spans="1:46" s="114" customFormat="1" x14ac:dyDescent="0.2">
      <c r="A2454" s="113"/>
      <c r="B2454" s="120"/>
      <c r="C2454" s="120"/>
      <c r="D2454" s="120"/>
      <c r="E2454" s="120"/>
      <c r="F2454" s="120"/>
      <c r="G2454" s="120"/>
      <c r="H2454" s="120"/>
      <c r="I2454" s="120"/>
      <c r="J2454" s="120"/>
      <c r="K2454" s="120"/>
      <c r="L2454" s="120"/>
      <c r="M2454" s="120"/>
      <c r="N2454" s="120"/>
      <c r="O2454" s="120"/>
      <c r="P2454" s="120"/>
      <c r="Q2454" s="120"/>
      <c r="R2454" s="120"/>
      <c r="S2454" s="120"/>
      <c r="T2454" s="120"/>
      <c r="U2454" s="120"/>
      <c r="V2454" s="120"/>
      <c r="W2454" s="120"/>
      <c r="X2454" s="120"/>
      <c r="Y2454" s="127"/>
      <c r="Z2454" s="127"/>
      <c r="AA2454" s="127"/>
      <c r="AB2454" s="127"/>
      <c r="AC2454" s="127"/>
      <c r="AD2454" s="127"/>
      <c r="AE2454" s="127"/>
      <c r="AF2454" s="127"/>
      <c r="AG2454" s="127"/>
      <c r="AH2454" s="127"/>
      <c r="AI2454" s="127"/>
      <c r="AJ2454" s="127"/>
      <c r="AK2454" s="127"/>
      <c r="AL2454" s="127"/>
      <c r="AM2454" s="127"/>
      <c r="AN2454" s="127"/>
      <c r="AO2454" s="127"/>
      <c r="AP2454" s="127"/>
      <c r="AR2454" s="113"/>
      <c r="AS2454" s="113"/>
      <c r="AT2454" s="113"/>
    </row>
    <row r="2455" spans="1:46" s="114" customFormat="1" x14ac:dyDescent="0.2">
      <c r="A2455" s="113"/>
      <c r="B2455" s="120"/>
      <c r="C2455" s="120"/>
      <c r="D2455" s="120"/>
      <c r="E2455" s="120"/>
      <c r="F2455" s="120"/>
      <c r="G2455" s="120"/>
      <c r="H2455" s="120"/>
      <c r="I2455" s="120"/>
      <c r="J2455" s="120"/>
      <c r="K2455" s="120"/>
      <c r="L2455" s="120"/>
      <c r="M2455" s="120"/>
      <c r="N2455" s="120"/>
      <c r="O2455" s="120"/>
      <c r="P2455" s="120"/>
      <c r="Q2455" s="120"/>
      <c r="R2455" s="120"/>
      <c r="S2455" s="120"/>
      <c r="T2455" s="120"/>
      <c r="U2455" s="120"/>
      <c r="V2455" s="120"/>
      <c r="W2455" s="120"/>
      <c r="X2455" s="120"/>
      <c r="Y2455" s="127"/>
      <c r="Z2455" s="127"/>
      <c r="AA2455" s="127"/>
      <c r="AB2455" s="127"/>
      <c r="AC2455" s="127"/>
      <c r="AD2455" s="127"/>
      <c r="AE2455" s="127"/>
      <c r="AF2455" s="127"/>
      <c r="AG2455" s="127"/>
      <c r="AH2455" s="127"/>
      <c r="AI2455" s="127"/>
      <c r="AJ2455" s="127"/>
      <c r="AK2455" s="127"/>
      <c r="AL2455" s="127"/>
      <c r="AM2455" s="127"/>
      <c r="AN2455" s="127"/>
      <c r="AO2455" s="127"/>
      <c r="AP2455" s="127"/>
      <c r="AR2455" s="113"/>
      <c r="AS2455" s="113"/>
      <c r="AT2455" s="113"/>
    </row>
    <row r="2456" spans="1:46" s="114" customFormat="1" x14ac:dyDescent="0.2">
      <c r="A2456" s="113"/>
      <c r="B2456" s="120"/>
      <c r="C2456" s="120"/>
      <c r="D2456" s="120"/>
      <c r="E2456" s="120"/>
      <c r="F2456" s="120"/>
      <c r="G2456" s="120"/>
      <c r="H2456" s="120"/>
      <c r="I2456" s="120"/>
      <c r="J2456" s="120"/>
      <c r="K2456" s="120"/>
      <c r="L2456" s="120"/>
      <c r="M2456" s="120"/>
      <c r="N2456" s="120"/>
      <c r="O2456" s="120"/>
      <c r="P2456" s="120"/>
      <c r="Q2456" s="120"/>
      <c r="R2456" s="120"/>
      <c r="S2456" s="120"/>
      <c r="T2456" s="120"/>
      <c r="U2456" s="120"/>
      <c r="V2456" s="120"/>
      <c r="W2456" s="120"/>
      <c r="X2456" s="120"/>
      <c r="Y2456" s="127"/>
      <c r="Z2456" s="127"/>
      <c r="AA2456" s="127"/>
      <c r="AB2456" s="127"/>
      <c r="AC2456" s="127"/>
      <c r="AD2456" s="127"/>
      <c r="AE2456" s="127"/>
      <c r="AF2456" s="127"/>
      <c r="AG2456" s="127"/>
      <c r="AH2456" s="127"/>
      <c r="AI2456" s="127"/>
      <c r="AJ2456" s="127"/>
      <c r="AK2456" s="127"/>
      <c r="AL2456" s="127"/>
      <c r="AM2456" s="127"/>
      <c r="AN2456" s="127"/>
      <c r="AO2456" s="127"/>
      <c r="AP2456" s="127"/>
      <c r="AR2456" s="113"/>
      <c r="AS2456" s="113"/>
      <c r="AT2456" s="113"/>
    </row>
    <row r="2457" spans="1:46" s="114" customFormat="1" x14ac:dyDescent="0.2">
      <c r="A2457" s="113"/>
      <c r="B2457" s="120"/>
      <c r="C2457" s="120"/>
      <c r="D2457" s="120"/>
      <c r="E2457" s="120"/>
      <c r="F2457" s="120"/>
      <c r="G2457" s="120"/>
      <c r="H2457" s="120"/>
      <c r="I2457" s="120"/>
      <c r="J2457" s="120"/>
      <c r="K2457" s="120"/>
      <c r="L2457" s="120"/>
      <c r="M2457" s="120"/>
      <c r="N2457" s="120"/>
      <c r="O2457" s="120"/>
      <c r="P2457" s="120"/>
      <c r="Q2457" s="120"/>
      <c r="R2457" s="120"/>
      <c r="S2457" s="120"/>
      <c r="T2457" s="120"/>
      <c r="U2457" s="120"/>
      <c r="V2457" s="120"/>
      <c r="W2457" s="120"/>
      <c r="X2457" s="120"/>
      <c r="Y2457" s="127"/>
      <c r="Z2457" s="127"/>
      <c r="AA2457" s="127"/>
      <c r="AB2457" s="127"/>
      <c r="AC2457" s="127"/>
      <c r="AD2457" s="127"/>
      <c r="AE2457" s="127"/>
      <c r="AF2457" s="127"/>
      <c r="AG2457" s="127"/>
      <c r="AH2457" s="127"/>
      <c r="AI2457" s="127"/>
      <c r="AJ2457" s="127"/>
      <c r="AK2457" s="127"/>
      <c r="AL2457" s="127"/>
      <c r="AM2457" s="127"/>
      <c r="AN2457" s="127"/>
      <c r="AO2457" s="127"/>
      <c r="AP2457" s="127"/>
      <c r="AR2457" s="113"/>
      <c r="AS2457" s="113"/>
      <c r="AT2457" s="113"/>
    </row>
    <row r="2458" spans="1:46" s="114" customFormat="1" x14ac:dyDescent="0.2">
      <c r="A2458" s="113"/>
      <c r="B2458" s="120"/>
      <c r="C2458" s="120"/>
      <c r="D2458" s="120"/>
      <c r="E2458" s="120"/>
      <c r="F2458" s="120"/>
      <c r="G2458" s="120"/>
      <c r="H2458" s="120"/>
      <c r="I2458" s="120"/>
      <c r="J2458" s="120"/>
      <c r="K2458" s="120"/>
      <c r="L2458" s="120"/>
      <c r="M2458" s="120"/>
      <c r="N2458" s="120"/>
      <c r="O2458" s="120"/>
      <c r="P2458" s="120"/>
      <c r="Q2458" s="120"/>
      <c r="R2458" s="120"/>
      <c r="S2458" s="120"/>
      <c r="T2458" s="120"/>
      <c r="U2458" s="120"/>
      <c r="V2458" s="120"/>
      <c r="W2458" s="120"/>
      <c r="X2458" s="120"/>
      <c r="Y2458" s="127"/>
      <c r="Z2458" s="127"/>
      <c r="AA2458" s="127"/>
      <c r="AB2458" s="127"/>
      <c r="AC2458" s="127"/>
      <c r="AD2458" s="127"/>
      <c r="AE2458" s="127"/>
      <c r="AF2458" s="127"/>
      <c r="AG2458" s="127"/>
      <c r="AH2458" s="127"/>
      <c r="AI2458" s="127"/>
      <c r="AJ2458" s="127"/>
      <c r="AK2458" s="127"/>
      <c r="AL2458" s="127"/>
      <c r="AM2458" s="127"/>
      <c r="AN2458" s="127"/>
      <c r="AO2458" s="127"/>
      <c r="AP2458" s="127"/>
      <c r="AR2458" s="113"/>
      <c r="AS2458" s="113"/>
      <c r="AT2458" s="113"/>
    </row>
    <row r="2459" spans="1:46" s="114" customFormat="1" x14ac:dyDescent="0.2">
      <c r="A2459" s="113"/>
      <c r="B2459" s="120"/>
      <c r="C2459" s="120"/>
      <c r="D2459" s="120"/>
      <c r="E2459" s="120"/>
      <c r="F2459" s="120"/>
      <c r="G2459" s="120"/>
      <c r="H2459" s="120"/>
      <c r="I2459" s="120"/>
      <c r="J2459" s="120"/>
      <c r="K2459" s="120"/>
      <c r="L2459" s="120"/>
      <c r="M2459" s="120"/>
      <c r="N2459" s="120"/>
      <c r="O2459" s="120"/>
      <c r="P2459" s="120"/>
      <c r="Q2459" s="120"/>
      <c r="R2459" s="120"/>
      <c r="S2459" s="120"/>
      <c r="T2459" s="120"/>
      <c r="U2459" s="120"/>
      <c r="V2459" s="120"/>
      <c r="W2459" s="120"/>
      <c r="X2459" s="120"/>
      <c r="Y2459" s="127"/>
      <c r="Z2459" s="127"/>
      <c r="AA2459" s="127"/>
      <c r="AB2459" s="127"/>
      <c r="AC2459" s="127"/>
      <c r="AD2459" s="127"/>
      <c r="AE2459" s="127"/>
      <c r="AF2459" s="127"/>
      <c r="AG2459" s="127"/>
      <c r="AH2459" s="127"/>
      <c r="AI2459" s="127"/>
      <c r="AJ2459" s="127"/>
      <c r="AK2459" s="127"/>
      <c r="AL2459" s="127"/>
      <c r="AM2459" s="127"/>
      <c r="AN2459" s="127"/>
      <c r="AO2459" s="127"/>
      <c r="AP2459" s="127"/>
      <c r="AR2459" s="113"/>
      <c r="AS2459" s="113"/>
      <c r="AT2459" s="113"/>
    </row>
    <row r="2460" spans="1:46" s="114" customFormat="1" x14ac:dyDescent="0.2">
      <c r="A2460" s="113"/>
      <c r="B2460" s="120"/>
      <c r="C2460" s="120"/>
      <c r="D2460" s="120"/>
      <c r="E2460" s="120"/>
      <c r="F2460" s="120"/>
      <c r="G2460" s="120"/>
      <c r="H2460" s="120"/>
      <c r="I2460" s="120"/>
      <c r="J2460" s="120"/>
      <c r="K2460" s="120"/>
      <c r="L2460" s="120"/>
      <c r="M2460" s="120"/>
      <c r="N2460" s="120"/>
      <c r="O2460" s="120"/>
      <c r="P2460" s="120"/>
      <c r="Q2460" s="120"/>
      <c r="R2460" s="120"/>
      <c r="S2460" s="120"/>
      <c r="T2460" s="120"/>
      <c r="U2460" s="120"/>
      <c r="V2460" s="120"/>
      <c r="W2460" s="120"/>
      <c r="X2460" s="120"/>
      <c r="Y2460" s="127"/>
      <c r="Z2460" s="127"/>
      <c r="AA2460" s="127"/>
      <c r="AB2460" s="127"/>
      <c r="AC2460" s="127"/>
      <c r="AD2460" s="127"/>
      <c r="AE2460" s="127"/>
      <c r="AF2460" s="127"/>
      <c r="AG2460" s="127"/>
      <c r="AH2460" s="127"/>
      <c r="AI2460" s="127"/>
      <c r="AJ2460" s="127"/>
      <c r="AK2460" s="127"/>
      <c r="AL2460" s="127"/>
      <c r="AM2460" s="127"/>
      <c r="AN2460" s="127"/>
      <c r="AO2460" s="127"/>
      <c r="AP2460" s="127"/>
      <c r="AR2460" s="113"/>
      <c r="AS2460" s="113"/>
      <c r="AT2460" s="113"/>
    </row>
    <row r="2461" spans="1:46" s="114" customFormat="1" x14ac:dyDescent="0.2">
      <c r="A2461" s="113"/>
      <c r="B2461" s="120"/>
      <c r="C2461" s="120"/>
      <c r="D2461" s="120"/>
      <c r="E2461" s="120"/>
      <c r="F2461" s="120"/>
      <c r="G2461" s="120"/>
      <c r="H2461" s="120"/>
      <c r="I2461" s="120"/>
      <c r="J2461" s="120"/>
      <c r="K2461" s="120"/>
      <c r="L2461" s="120"/>
      <c r="M2461" s="120"/>
      <c r="N2461" s="120"/>
      <c r="O2461" s="120"/>
      <c r="P2461" s="120"/>
      <c r="Q2461" s="120"/>
      <c r="R2461" s="120"/>
      <c r="S2461" s="120"/>
      <c r="T2461" s="120"/>
      <c r="U2461" s="120"/>
      <c r="V2461" s="120"/>
      <c r="W2461" s="120"/>
      <c r="X2461" s="120"/>
      <c r="Y2461" s="127"/>
      <c r="Z2461" s="127"/>
      <c r="AA2461" s="127"/>
      <c r="AB2461" s="127"/>
      <c r="AC2461" s="127"/>
      <c r="AD2461" s="127"/>
      <c r="AE2461" s="127"/>
      <c r="AF2461" s="127"/>
      <c r="AG2461" s="127"/>
      <c r="AH2461" s="127"/>
      <c r="AI2461" s="127"/>
      <c r="AJ2461" s="127"/>
      <c r="AK2461" s="127"/>
      <c r="AL2461" s="127"/>
      <c r="AM2461" s="127"/>
      <c r="AN2461" s="127"/>
      <c r="AO2461" s="127"/>
      <c r="AP2461" s="127"/>
      <c r="AR2461" s="113"/>
      <c r="AS2461" s="113"/>
      <c r="AT2461" s="113"/>
    </row>
    <row r="2462" spans="1:46" s="114" customFormat="1" x14ac:dyDescent="0.2">
      <c r="A2462" s="113"/>
      <c r="B2462" s="120"/>
      <c r="C2462" s="120"/>
      <c r="D2462" s="120"/>
      <c r="E2462" s="120"/>
      <c r="F2462" s="120"/>
      <c r="G2462" s="120"/>
      <c r="H2462" s="120"/>
      <c r="I2462" s="120"/>
      <c r="J2462" s="120"/>
      <c r="K2462" s="120"/>
      <c r="L2462" s="120"/>
      <c r="M2462" s="120"/>
      <c r="N2462" s="120"/>
      <c r="O2462" s="120"/>
      <c r="P2462" s="120"/>
      <c r="Q2462" s="120"/>
      <c r="R2462" s="120"/>
      <c r="S2462" s="120"/>
      <c r="T2462" s="120"/>
      <c r="U2462" s="120"/>
      <c r="V2462" s="120"/>
      <c r="W2462" s="120"/>
      <c r="X2462" s="120"/>
      <c r="Y2462" s="127"/>
      <c r="Z2462" s="127"/>
      <c r="AA2462" s="127"/>
      <c r="AB2462" s="127"/>
      <c r="AC2462" s="127"/>
      <c r="AD2462" s="127"/>
      <c r="AE2462" s="127"/>
      <c r="AF2462" s="127"/>
      <c r="AG2462" s="127"/>
      <c r="AH2462" s="127"/>
      <c r="AI2462" s="127"/>
      <c r="AJ2462" s="127"/>
      <c r="AK2462" s="127"/>
      <c r="AL2462" s="127"/>
      <c r="AM2462" s="127"/>
      <c r="AN2462" s="127"/>
      <c r="AO2462" s="127"/>
      <c r="AP2462" s="127"/>
      <c r="AR2462" s="113"/>
      <c r="AS2462" s="113"/>
      <c r="AT2462" s="113"/>
    </row>
    <row r="2463" spans="1:46" s="114" customFormat="1" x14ac:dyDescent="0.2">
      <c r="A2463" s="113"/>
      <c r="B2463" s="120"/>
      <c r="C2463" s="120"/>
      <c r="D2463" s="120"/>
      <c r="E2463" s="120"/>
      <c r="F2463" s="120"/>
      <c r="G2463" s="120"/>
      <c r="H2463" s="120"/>
      <c r="I2463" s="120"/>
      <c r="J2463" s="120"/>
      <c r="K2463" s="120"/>
      <c r="L2463" s="120"/>
      <c r="M2463" s="120"/>
      <c r="N2463" s="120"/>
      <c r="O2463" s="120"/>
      <c r="P2463" s="120"/>
      <c r="Q2463" s="120"/>
      <c r="R2463" s="120"/>
      <c r="S2463" s="120"/>
      <c r="T2463" s="120"/>
      <c r="U2463" s="120"/>
      <c r="V2463" s="120"/>
      <c r="W2463" s="120"/>
      <c r="X2463" s="120"/>
      <c r="Y2463" s="127"/>
      <c r="Z2463" s="127"/>
      <c r="AA2463" s="127"/>
      <c r="AB2463" s="127"/>
      <c r="AC2463" s="127"/>
      <c r="AD2463" s="127"/>
      <c r="AE2463" s="127"/>
      <c r="AF2463" s="127"/>
      <c r="AG2463" s="127"/>
      <c r="AH2463" s="127"/>
      <c r="AI2463" s="127"/>
      <c r="AJ2463" s="127"/>
      <c r="AK2463" s="127"/>
      <c r="AL2463" s="127"/>
      <c r="AM2463" s="127"/>
      <c r="AN2463" s="127"/>
      <c r="AO2463" s="127"/>
      <c r="AP2463" s="127"/>
      <c r="AR2463" s="113"/>
      <c r="AS2463" s="113"/>
      <c r="AT2463" s="113"/>
    </row>
    <row r="2464" spans="1:46" s="114" customFormat="1" x14ac:dyDescent="0.2">
      <c r="A2464" s="113"/>
      <c r="B2464" s="120"/>
      <c r="C2464" s="120"/>
      <c r="D2464" s="120"/>
      <c r="E2464" s="120"/>
      <c r="F2464" s="120"/>
      <c r="G2464" s="120"/>
      <c r="H2464" s="120"/>
      <c r="I2464" s="120"/>
      <c r="J2464" s="120"/>
      <c r="K2464" s="120"/>
      <c r="L2464" s="120"/>
      <c r="M2464" s="120"/>
      <c r="N2464" s="120"/>
      <c r="O2464" s="120"/>
      <c r="P2464" s="120"/>
      <c r="Q2464" s="120"/>
      <c r="R2464" s="120"/>
      <c r="S2464" s="120"/>
      <c r="T2464" s="120"/>
      <c r="U2464" s="120"/>
      <c r="V2464" s="120"/>
      <c r="W2464" s="120"/>
      <c r="X2464" s="120"/>
      <c r="Y2464" s="127"/>
      <c r="Z2464" s="127"/>
      <c r="AA2464" s="127"/>
      <c r="AB2464" s="127"/>
      <c r="AC2464" s="127"/>
      <c r="AD2464" s="127"/>
      <c r="AE2464" s="127"/>
      <c r="AF2464" s="127"/>
      <c r="AG2464" s="127"/>
      <c r="AH2464" s="127"/>
      <c r="AI2464" s="127"/>
      <c r="AJ2464" s="127"/>
      <c r="AK2464" s="127"/>
      <c r="AL2464" s="127"/>
      <c r="AM2464" s="127"/>
      <c r="AN2464" s="127"/>
      <c r="AO2464" s="127"/>
      <c r="AP2464" s="127"/>
      <c r="AR2464" s="113"/>
      <c r="AS2464" s="113"/>
      <c r="AT2464" s="113"/>
    </row>
    <row r="2465" spans="1:46" s="114" customFormat="1" x14ac:dyDescent="0.2">
      <c r="A2465" s="113"/>
      <c r="B2465" s="120"/>
      <c r="C2465" s="120"/>
      <c r="D2465" s="120"/>
      <c r="E2465" s="120"/>
      <c r="F2465" s="120"/>
      <c r="G2465" s="120"/>
      <c r="H2465" s="120"/>
      <c r="I2465" s="120"/>
      <c r="J2465" s="120"/>
      <c r="K2465" s="120"/>
      <c r="L2465" s="120"/>
      <c r="M2465" s="120"/>
      <c r="N2465" s="120"/>
      <c r="O2465" s="120"/>
      <c r="P2465" s="120"/>
      <c r="Q2465" s="120"/>
      <c r="R2465" s="120"/>
      <c r="S2465" s="120"/>
      <c r="T2465" s="120"/>
      <c r="U2465" s="120"/>
      <c r="V2465" s="120"/>
      <c r="W2465" s="120"/>
      <c r="X2465" s="120"/>
      <c r="Y2465" s="127"/>
      <c r="Z2465" s="127"/>
      <c r="AA2465" s="127"/>
      <c r="AB2465" s="127"/>
      <c r="AC2465" s="127"/>
      <c r="AD2465" s="127"/>
      <c r="AE2465" s="127"/>
      <c r="AF2465" s="127"/>
      <c r="AG2465" s="127"/>
      <c r="AH2465" s="127"/>
      <c r="AI2465" s="127"/>
      <c r="AJ2465" s="127"/>
      <c r="AK2465" s="127"/>
      <c r="AL2465" s="127"/>
      <c r="AM2465" s="127"/>
      <c r="AN2465" s="127"/>
      <c r="AO2465" s="127"/>
      <c r="AP2465" s="127"/>
      <c r="AR2465" s="113"/>
      <c r="AS2465" s="113"/>
      <c r="AT2465" s="113"/>
    </row>
  </sheetData>
  <pageMargins left="0" right="0" top="0.39" bottom="0.25" header="0.26" footer="0.26"/>
  <pageSetup paperSize="5" scale="60" orientation="landscape" horizontalDpi="4294967295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65"/>
  <sheetViews>
    <sheetView topLeftCell="A19" zoomScale="75" workbookViewId="0">
      <selection activeCell="O58" sqref="O58:O59"/>
    </sheetView>
  </sheetViews>
  <sheetFormatPr defaultRowHeight="12.75" x14ac:dyDescent="0.2"/>
  <cols>
    <col min="1" max="1" width="34.7109375" style="113" customWidth="1"/>
    <col min="2" max="2" width="36.7109375" style="120" customWidth="1"/>
    <col min="3" max="3" width="11.28515625" style="120" bestFit="1" customWidth="1"/>
    <col min="4" max="5" width="12.85546875" style="113" bestFit="1" customWidth="1"/>
    <col min="6" max="18" width="12.85546875" style="113" customWidth="1"/>
    <col min="19" max="19" width="15.42578125" style="113" bestFit="1" customWidth="1"/>
    <col min="20" max="20" width="14.140625" style="113" customWidth="1"/>
    <col min="21" max="21" width="19.42578125" style="113" bestFit="1" customWidth="1"/>
    <col min="22" max="22" width="11.28515625" style="126" bestFit="1" customWidth="1"/>
    <col min="23" max="23" width="9.7109375" style="113" bestFit="1" customWidth="1"/>
    <col min="24" max="24" width="11.28515625" style="113" bestFit="1" customWidth="1"/>
    <col min="25" max="262" width="9.140625" style="113"/>
    <col min="263" max="263" width="34.7109375" style="113" customWidth="1"/>
    <col min="264" max="264" width="36.7109375" style="113" customWidth="1"/>
    <col min="265" max="265" width="11.28515625" style="113" bestFit="1" customWidth="1"/>
    <col min="266" max="267" width="12.85546875" style="113" bestFit="1" customWidth="1"/>
    <col min="268" max="274" width="12.85546875" style="113" customWidth="1"/>
    <col min="275" max="275" width="15.42578125" style="113" bestFit="1" customWidth="1"/>
    <col min="276" max="276" width="14.140625" style="113" customWidth="1"/>
    <col min="277" max="277" width="19.42578125" style="113" bestFit="1" customWidth="1"/>
    <col min="278" max="278" width="11.28515625" style="113" bestFit="1" customWidth="1"/>
    <col min="279" max="279" width="9.7109375" style="113" bestFit="1" customWidth="1"/>
    <col min="280" max="280" width="11.28515625" style="113" bestFit="1" customWidth="1"/>
    <col min="281" max="518" width="9.140625" style="113"/>
    <col min="519" max="519" width="34.7109375" style="113" customWidth="1"/>
    <col min="520" max="520" width="36.7109375" style="113" customWidth="1"/>
    <col min="521" max="521" width="11.28515625" style="113" bestFit="1" customWidth="1"/>
    <col min="522" max="523" width="12.85546875" style="113" bestFit="1" customWidth="1"/>
    <col min="524" max="530" width="12.85546875" style="113" customWidth="1"/>
    <col min="531" max="531" width="15.42578125" style="113" bestFit="1" customWidth="1"/>
    <col min="532" max="532" width="14.140625" style="113" customWidth="1"/>
    <col min="533" max="533" width="19.42578125" style="113" bestFit="1" customWidth="1"/>
    <col min="534" max="534" width="11.28515625" style="113" bestFit="1" customWidth="1"/>
    <col min="535" max="535" width="9.7109375" style="113" bestFit="1" customWidth="1"/>
    <col min="536" max="536" width="11.28515625" style="113" bestFit="1" customWidth="1"/>
    <col min="537" max="774" width="9.140625" style="113"/>
    <col min="775" max="775" width="34.7109375" style="113" customWidth="1"/>
    <col min="776" max="776" width="36.7109375" style="113" customWidth="1"/>
    <col min="777" max="777" width="11.28515625" style="113" bestFit="1" customWidth="1"/>
    <col min="778" max="779" width="12.85546875" style="113" bestFit="1" customWidth="1"/>
    <col min="780" max="786" width="12.85546875" style="113" customWidth="1"/>
    <col min="787" max="787" width="15.42578125" style="113" bestFit="1" customWidth="1"/>
    <col min="788" max="788" width="14.140625" style="113" customWidth="1"/>
    <col min="789" max="789" width="19.42578125" style="113" bestFit="1" customWidth="1"/>
    <col min="790" max="790" width="11.28515625" style="113" bestFit="1" customWidth="1"/>
    <col min="791" max="791" width="9.7109375" style="113" bestFit="1" customWidth="1"/>
    <col min="792" max="792" width="11.28515625" style="113" bestFit="1" customWidth="1"/>
    <col min="793" max="1030" width="9.140625" style="113"/>
    <col min="1031" max="1031" width="34.7109375" style="113" customWidth="1"/>
    <col min="1032" max="1032" width="36.7109375" style="113" customWidth="1"/>
    <col min="1033" max="1033" width="11.28515625" style="113" bestFit="1" customWidth="1"/>
    <col min="1034" max="1035" width="12.85546875" style="113" bestFit="1" customWidth="1"/>
    <col min="1036" max="1042" width="12.85546875" style="113" customWidth="1"/>
    <col min="1043" max="1043" width="15.42578125" style="113" bestFit="1" customWidth="1"/>
    <col min="1044" max="1044" width="14.140625" style="113" customWidth="1"/>
    <col min="1045" max="1045" width="19.42578125" style="113" bestFit="1" customWidth="1"/>
    <col min="1046" max="1046" width="11.28515625" style="113" bestFit="1" customWidth="1"/>
    <col min="1047" max="1047" width="9.7109375" style="113" bestFit="1" customWidth="1"/>
    <col min="1048" max="1048" width="11.28515625" style="113" bestFit="1" customWidth="1"/>
    <col min="1049" max="1286" width="9.140625" style="113"/>
    <col min="1287" max="1287" width="34.7109375" style="113" customWidth="1"/>
    <col min="1288" max="1288" width="36.7109375" style="113" customWidth="1"/>
    <col min="1289" max="1289" width="11.28515625" style="113" bestFit="1" customWidth="1"/>
    <col min="1290" max="1291" width="12.85546875" style="113" bestFit="1" customWidth="1"/>
    <col min="1292" max="1298" width="12.85546875" style="113" customWidth="1"/>
    <col min="1299" max="1299" width="15.42578125" style="113" bestFit="1" customWidth="1"/>
    <col min="1300" max="1300" width="14.140625" style="113" customWidth="1"/>
    <col min="1301" max="1301" width="19.42578125" style="113" bestFit="1" customWidth="1"/>
    <col min="1302" max="1302" width="11.28515625" style="113" bestFit="1" customWidth="1"/>
    <col min="1303" max="1303" width="9.7109375" style="113" bestFit="1" customWidth="1"/>
    <col min="1304" max="1304" width="11.28515625" style="113" bestFit="1" customWidth="1"/>
    <col min="1305" max="1542" width="9.140625" style="113"/>
    <col min="1543" max="1543" width="34.7109375" style="113" customWidth="1"/>
    <col min="1544" max="1544" width="36.7109375" style="113" customWidth="1"/>
    <col min="1545" max="1545" width="11.28515625" style="113" bestFit="1" customWidth="1"/>
    <col min="1546" max="1547" width="12.85546875" style="113" bestFit="1" customWidth="1"/>
    <col min="1548" max="1554" width="12.85546875" style="113" customWidth="1"/>
    <col min="1555" max="1555" width="15.42578125" style="113" bestFit="1" customWidth="1"/>
    <col min="1556" max="1556" width="14.140625" style="113" customWidth="1"/>
    <col min="1557" max="1557" width="19.42578125" style="113" bestFit="1" customWidth="1"/>
    <col min="1558" max="1558" width="11.28515625" style="113" bestFit="1" customWidth="1"/>
    <col min="1559" max="1559" width="9.7109375" style="113" bestFit="1" customWidth="1"/>
    <col min="1560" max="1560" width="11.28515625" style="113" bestFit="1" customWidth="1"/>
    <col min="1561" max="1798" width="9.140625" style="113"/>
    <col min="1799" max="1799" width="34.7109375" style="113" customWidth="1"/>
    <col min="1800" max="1800" width="36.7109375" style="113" customWidth="1"/>
    <col min="1801" max="1801" width="11.28515625" style="113" bestFit="1" customWidth="1"/>
    <col min="1802" max="1803" width="12.85546875" style="113" bestFit="1" customWidth="1"/>
    <col min="1804" max="1810" width="12.85546875" style="113" customWidth="1"/>
    <col min="1811" max="1811" width="15.42578125" style="113" bestFit="1" customWidth="1"/>
    <col min="1812" max="1812" width="14.140625" style="113" customWidth="1"/>
    <col min="1813" max="1813" width="19.42578125" style="113" bestFit="1" customWidth="1"/>
    <col min="1814" max="1814" width="11.28515625" style="113" bestFit="1" customWidth="1"/>
    <col min="1815" max="1815" width="9.7109375" style="113" bestFit="1" customWidth="1"/>
    <col min="1816" max="1816" width="11.28515625" style="113" bestFit="1" customWidth="1"/>
    <col min="1817" max="2054" width="9.140625" style="113"/>
    <col min="2055" max="2055" width="34.7109375" style="113" customWidth="1"/>
    <col min="2056" max="2056" width="36.7109375" style="113" customWidth="1"/>
    <col min="2057" max="2057" width="11.28515625" style="113" bestFit="1" customWidth="1"/>
    <col min="2058" max="2059" width="12.85546875" style="113" bestFit="1" customWidth="1"/>
    <col min="2060" max="2066" width="12.85546875" style="113" customWidth="1"/>
    <col min="2067" max="2067" width="15.42578125" style="113" bestFit="1" customWidth="1"/>
    <col min="2068" max="2068" width="14.140625" style="113" customWidth="1"/>
    <col min="2069" max="2069" width="19.42578125" style="113" bestFit="1" customWidth="1"/>
    <col min="2070" max="2070" width="11.28515625" style="113" bestFit="1" customWidth="1"/>
    <col min="2071" max="2071" width="9.7109375" style="113" bestFit="1" customWidth="1"/>
    <col min="2072" max="2072" width="11.28515625" style="113" bestFit="1" customWidth="1"/>
    <col min="2073" max="2310" width="9.140625" style="113"/>
    <col min="2311" max="2311" width="34.7109375" style="113" customWidth="1"/>
    <col min="2312" max="2312" width="36.7109375" style="113" customWidth="1"/>
    <col min="2313" max="2313" width="11.28515625" style="113" bestFit="1" customWidth="1"/>
    <col min="2314" max="2315" width="12.85546875" style="113" bestFit="1" customWidth="1"/>
    <col min="2316" max="2322" width="12.85546875" style="113" customWidth="1"/>
    <col min="2323" max="2323" width="15.42578125" style="113" bestFit="1" customWidth="1"/>
    <col min="2324" max="2324" width="14.140625" style="113" customWidth="1"/>
    <col min="2325" max="2325" width="19.42578125" style="113" bestFit="1" customWidth="1"/>
    <col min="2326" max="2326" width="11.28515625" style="113" bestFit="1" customWidth="1"/>
    <col min="2327" max="2327" width="9.7109375" style="113" bestFit="1" customWidth="1"/>
    <col min="2328" max="2328" width="11.28515625" style="113" bestFit="1" customWidth="1"/>
    <col min="2329" max="2566" width="9.140625" style="113"/>
    <col min="2567" max="2567" width="34.7109375" style="113" customWidth="1"/>
    <col min="2568" max="2568" width="36.7109375" style="113" customWidth="1"/>
    <col min="2569" max="2569" width="11.28515625" style="113" bestFit="1" customWidth="1"/>
    <col min="2570" max="2571" width="12.85546875" style="113" bestFit="1" customWidth="1"/>
    <col min="2572" max="2578" width="12.85546875" style="113" customWidth="1"/>
    <col min="2579" max="2579" width="15.42578125" style="113" bestFit="1" customWidth="1"/>
    <col min="2580" max="2580" width="14.140625" style="113" customWidth="1"/>
    <col min="2581" max="2581" width="19.42578125" style="113" bestFit="1" customWidth="1"/>
    <col min="2582" max="2582" width="11.28515625" style="113" bestFit="1" customWidth="1"/>
    <col min="2583" max="2583" width="9.7109375" style="113" bestFit="1" customWidth="1"/>
    <col min="2584" max="2584" width="11.28515625" style="113" bestFit="1" customWidth="1"/>
    <col min="2585" max="2822" width="9.140625" style="113"/>
    <col min="2823" max="2823" width="34.7109375" style="113" customWidth="1"/>
    <col min="2824" max="2824" width="36.7109375" style="113" customWidth="1"/>
    <col min="2825" max="2825" width="11.28515625" style="113" bestFit="1" customWidth="1"/>
    <col min="2826" max="2827" width="12.85546875" style="113" bestFit="1" customWidth="1"/>
    <col min="2828" max="2834" width="12.85546875" style="113" customWidth="1"/>
    <col min="2835" max="2835" width="15.42578125" style="113" bestFit="1" customWidth="1"/>
    <col min="2836" max="2836" width="14.140625" style="113" customWidth="1"/>
    <col min="2837" max="2837" width="19.42578125" style="113" bestFit="1" customWidth="1"/>
    <col min="2838" max="2838" width="11.28515625" style="113" bestFit="1" customWidth="1"/>
    <col min="2839" max="2839" width="9.7109375" style="113" bestFit="1" customWidth="1"/>
    <col min="2840" max="2840" width="11.28515625" style="113" bestFit="1" customWidth="1"/>
    <col min="2841" max="3078" width="9.140625" style="113"/>
    <col min="3079" max="3079" width="34.7109375" style="113" customWidth="1"/>
    <col min="3080" max="3080" width="36.7109375" style="113" customWidth="1"/>
    <col min="3081" max="3081" width="11.28515625" style="113" bestFit="1" customWidth="1"/>
    <col min="3082" max="3083" width="12.85546875" style="113" bestFit="1" customWidth="1"/>
    <col min="3084" max="3090" width="12.85546875" style="113" customWidth="1"/>
    <col min="3091" max="3091" width="15.42578125" style="113" bestFit="1" customWidth="1"/>
    <col min="3092" max="3092" width="14.140625" style="113" customWidth="1"/>
    <col min="3093" max="3093" width="19.42578125" style="113" bestFit="1" customWidth="1"/>
    <col min="3094" max="3094" width="11.28515625" style="113" bestFit="1" customWidth="1"/>
    <col min="3095" max="3095" width="9.7109375" style="113" bestFit="1" customWidth="1"/>
    <col min="3096" max="3096" width="11.28515625" style="113" bestFit="1" customWidth="1"/>
    <col min="3097" max="3334" width="9.140625" style="113"/>
    <col min="3335" max="3335" width="34.7109375" style="113" customWidth="1"/>
    <col min="3336" max="3336" width="36.7109375" style="113" customWidth="1"/>
    <col min="3337" max="3337" width="11.28515625" style="113" bestFit="1" customWidth="1"/>
    <col min="3338" max="3339" width="12.85546875" style="113" bestFit="1" customWidth="1"/>
    <col min="3340" max="3346" width="12.85546875" style="113" customWidth="1"/>
    <col min="3347" max="3347" width="15.42578125" style="113" bestFit="1" customWidth="1"/>
    <col min="3348" max="3348" width="14.140625" style="113" customWidth="1"/>
    <col min="3349" max="3349" width="19.42578125" style="113" bestFit="1" customWidth="1"/>
    <col min="3350" max="3350" width="11.28515625" style="113" bestFit="1" customWidth="1"/>
    <col min="3351" max="3351" width="9.7109375" style="113" bestFit="1" customWidth="1"/>
    <col min="3352" max="3352" width="11.28515625" style="113" bestFit="1" customWidth="1"/>
    <col min="3353" max="3590" width="9.140625" style="113"/>
    <col min="3591" max="3591" width="34.7109375" style="113" customWidth="1"/>
    <col min="3592" max="3592" width="36.7109375" style="113" customWidth="1"/>
    <col min="3593" max="3593" width="11.28515625" style="113" bestFit="1" customWidth="1"/>
    <col min="3594" max="3595" width="12.85546875" style="113" bestFit="1" customWidth="1"/>
    <col min="3596" max="3602" width="12.85546875" style="113" customWidth="1"/>
    <col min="3603" max="3603" width="15.42578125" style="113" bestFit="1" customWidth="1"/>
    <col min="3604" max="3604" width="14.140625" style="113" customWidth="1"/>
    <col min="3605" max="3605" width="19.42578125" style="113" bestFit="1" customWidth="1"/>
    <col min="3606" max="3606" width="11.28515625" style="113" bestFit="1" customWidth="1"/>
    <col min="3607" max="3607" width="9.7109375" style="113" bestFit="1" customWidth="1"/>
    <col min="3608" max="3608" width="11.28515625" style="113" bestFit="1" customWidth="1"/>
    <col min="3609" max="3846" width="9.140625" style="113"/>
    <col min="3847" max="3847" width="34.7109375" style="113" customWidth="1"/>
    <col min="3848" max="3848" width="36.7109375" style="113" customWidth="1"/>
    <col min="3849" max="3849" width="11.28515625" style="113" bestFit="1" customWidth="1"/>
    <col min="3850" max="3851" width="12.85546875" style="113" bestFit="1" customWidth="1"/>
    <col min="3852" max="3858" width="12.85546875" style="113" customWidth="1"/>
    <col min="3859" max="3859" width="15.42578125" style="113" bestFit="1" customWidth="1"/>
    <col min="3860" max="3860" width="14.140625" style="113" customWidth="1"/>
    <col min="3861" max="3861" width="19.42578125" style="113" bestFit="1" customWidth="1"/>
    <col min="3862" max="3862" width="11.28515625" style="113" bestFit="1" customWidth="1"/>
    <col min="3863" max="3863" width="9.7109375" style="113" bestFit="1" customWidth="1"/>
    <col min="3864" max="3864" width="11.28515625" style="113" bestFit="1" customWidth="1"/>
    <col min="3865" max="4102" width="9.140625" style="113"/>
    <col min="4103" max="4103" width="34.7109375" style="113" customWidth="1"/>
    <col min="4104" max="4104" width="36.7109375" style="113" customWidth="1"/>
    <col min="4105" max="4105" width="11.28515625" style="113" bestFit="1" customWidth="1"/>
    <col min="4106" max="4107" width="12.85546875" style="113" bestFit="1" customWidth="1"/>
    <col min="4108" max="4114" width="12.85546875" style="113" customWidth="1"/>
    <col min="4115" max="4115" width="15.42578125" style="113" bestFit="1" customWidth="1"/>
    <col min="4116" max="4116" width="14.140625" style="113" customWidth="1"/>
    <col min="4117" max="4117" width="19.42578125" style="113" bestFit="1" customWidth="1"/>
    <col min="4118" max="4118" width="11.28515625" style="113" bestFit="1" customWidth="1"/>
    <col min="4119" max="4119" width="9.7109375" style="113" bestFit="1" customWidth="1"/>
    <col min="4120" max="4120" width="11.28515625" style="113" bestFit="1" customWidth="1"/>
    <col min="4121" max="4358" width="9.140625" style="113"/>
    <col min="4359" max="4359" width="34.7109375" style="113" customWidth="1"/>
    <col min="4360" max="4360" width="36.7109375" style="113" customWidth="1"/>
    <col min="4361" max="4361" width="11.28515625" style="113" bestFit="1" customWidth="1"/>
    <col min="4362" max="4363" width="12.85546875" style="113" bestFit="1" customWidth="1"/>
    <col min="4364" max="4370" width="12.85546875" style="113" customWidth="1"/>
    <col min="4371" max="4371" width="15.42578125" style="113" bestFit="1" customWidth="1"/>
    <col min="4372" max="4372" width="14.140625" style="113" customWidth="1"/>
    <col min="4373" max="4373" width="19.42578125" style="113" bestFit="1" customWidth="1"/>
    <col min="4374" max="4374" width="11.28515625" style="113" bestFit="1" customWidth="1"/>
    <col min="4375" max="4375" width="9.7109375" style="113" bestFit="1" customWidth="1"/>
    <col min="4376" max="4376" width="11.28515625" style="113" bestFit="1" customWidth="1"/>
    <col min="4377" max="4614" width="9.140625" style="113"/>
    <col min="4615" max="4615" width="34.7109375" style="113" customWidth="1"/>
    <col min="4616" max="4616" width="36.7109375" style="113" customWidth="1"/>
    <col min="4617" max="4617" width="11.28515625" style="113" bestFit="1" customWidth="1"/>
    <col min="4618" max="4619" width="12.85546875" style="113" bestFit="1" customWidth="1"/>
    <col min="4620" max="4626" width="12.85546875" style="113" customWidth="1"/>
    <col min="4627" max="4627" width="15.42578125" style="113" bestFit="1" customWidth="1"/>
    <col min="4628" max="4628" width="14.140625" style="113" customWidth="1"/>
    <col min="4629" max="4629" width="19.42578125" style="113" bestFit="1" customWidth="1"/>
    <col min="4630" max="4630" width="11.28515625" style="113" bestFit="1" customWidth="1"/>
    <col min="4631" max="4631" width="9.7109375" style="113" bestFit="1" customWidth="1"/>
    <col min="4632" max="4632" width="11.28515625" style="113" bestFit="1" customWidth="1"/>
    <col min="4633" max="4870" width="9.140625" style="113"/>
    <col min="4871" max="4871" width="34.7109375" style="113" customWidth="1"/>
    <col min="4872" max="4872" width="36.7109375" style="113" customWidth="1"/>
    <col min="4873" max="4873" width="11.28515625" style="113" bestFit="1" customWidth="1"/>
    <col min="4874" max="4875" width="12.85546875" style="113" bestFit="1" customWidth="1"/>
    <col min="4876" max="4882" width="12.85546875" style="113" customWidth="1"/>
    <col min="4883" max="4883" width="15.42578125" style="113" bestFit="1" customWidth="1"/>
    <col min="4884" max="4884" width="14.140625" style="113" customWidth="1"/>
    <col min="4885" max="4885" width="19.42578125" style="113" bestFit="1" customWidth="1"/>
    <col min="4886" max="4886" width="11.28515625" style="113" bestFit="1" customWidth="1"/>
    <col min="4887" max="4887" width="9.7109375" style="113" bestFit="1" customWidth="1"/>
    <col min="4888" max="4888" width="11.28515625" style="113" bestFit="1" customWidth="1"/>
    <col min="4889" max="5126" width="9.140625" style="113"/>
    <col min="5127" max="5127" width="34.7109375" style="113" customWidth="1"/>
    <col min="5128" max="5128" width="36.7109375" style="113" customWidth="1"/>
    <col min="5129" max="5129" width="11.28515625" style="113" bestFit="1" customWidth="1"/>
    <col min="5130" max="5131" width="12.85546875" style="113" bestFit="1" customWidth="1"/>
    <col min="5132" max="5138" width="12.85546875" style="113" customWidth="1"/>
    <col min="5139" max="5139" width="15.42578125" style="113" bestFit="1" customWidth="1"/>
    <col min="5140" max="5140" width="14.140625" style="113" customWidth="1"/>
    <col min="5141" max="5141" width="19.42578125" style="113" bestFit="1" customWidth="1"/>
    <col min="5142" max="5142" width="11.28515625" style="113" bestFit="1" customWidth="1"/>
    <col min="5143" max="5143" width="9.7109375" style="113" bestFit="1" customWidth="1"/>
    <col min="5144" max="5144" width="11.28515625" style="113" bestFit="1" customWidth="1"/>
    <col min="5145" max="5382" width="9.140625" style="113"/>
    <col min="5383" max="5383" width="34.7109375" style="113" customWidth="1"/>
    <col min="5384" max="5384" width="36.7109375" style="113" customWidth="1"/>
    <col min="5385" max="5385" width="11.28515625" style="113" bestFit="1" customWidth="1"/>
    <col min="5386" max="5387" width="12.85546875" style="113" bestFit="1" customWidth="1"/>
    <col min="5388" max="5394" width="12.85546875" style="113" customWidth="1"/>
    <col min="5395" max="5395" width="15.42578125" style="113" bestFit="1" customWidth="1"/>
    <col min="5396" max="5396" width="14.140625" style="113" customWidth="1"/>
    <col min="5397" max="5397" width="19.42578125" style="113" bestFit="1" customWidth="1"/>
    <col min="5398" max="5398" width="11.28515625" style="113" bestFit="1" customWidth="1"/>
    <col min="5399" max="5399" width="9.7109375" style="113" bestFit="1" customWidth="1"/>
    <col min="5400" max="5400" width="11.28515625" style="113" bestFit="1" customWidth="1"/>
    <col min="5401" max="5638" width="9.140625" style="113"/>
    <col min="5639" max="5639" width="34.7109375" style="113" customWidth="1"/>
    <col min="5640" max="5640" width="36.7109375" style="113" customWidth="1"/>
    <col min="5641" max="5641" width="11.28515625" style="113" bestFit="1" customWidth="1"/>
    <col min="5642" max="5643" width="12.85546875" style="113" bestFit="1" customWidth="1"/>
    <col min="5644" max="5650" width="12.85546875" style="113" customWidth="1"/>
    <col min="5651" max="5651" width="15.42578125" style="113" bestFit="1" customWidth="1"/>
    <col min="5652" max="5652" width="14.140625" style="113" customWidth="1"/>
    <col min="5653" max="5653" width="19.42578125" style="113" bestFit="1" customWidth="1"/>
    <col min="5654" max="5654" width="11.28515625" style="113" bestFit="1" customWidth="1"/>
    <col min="5655" max="5655" width="9.7109375" style="113" bestFit="1" customWidth="1"/>
    <col min="5656" max="5656" width="11.28515625" style="113" bestFit="1" customWidth="1"/>
    <col min="5657" max="5894" width="9.140625" style="113"/>
    <col min="5895" max="5895" width="34.7109375" style="113" customWidth="1"/>
    <col min="5896" max="5896" width="36.7109375" style="113" customWidth="1"/>
    <col min="5897" max="5897" width="11.28515625" style="113" bestFit="1" customWidth="1"/>
    <col min="5898" max="5899" width="12.85546875" style="113" bestFit="1" customWidth="1"/>
    <col min="5900" max="5906" width="12.85546875" style="113" customWidth="1"/>
    <col min="5907" max="5907" width="15.42578125" style="113" bestFit="1" customWidth="1"/>
    <col min="5908" max="5908" width="14.140625" style="113" customWidth="1"/>
    <col min="5909" max="5909" width="19.42578125" style="113" bestFit="1" customWidth="1"/>
    <col min="5910" max="5910" width="11.28515625" style="113" bestFit="1" customWidth="1"/>
    <col min="5911" max="5911" width="9.7109375" style="113" bestFit="1" customWidth="1"/>
    <col min="5912" max="5912" width="11.28515625" style="113" bestFit="1" customWidth="1"/>
    <col min="5913" max="6150" width="9.140625" style="113"/>
    <col min="6151" max="6151" width="34.7109375" style="113" customWidth="1"/>
    <col min="6152" max="6152" width="36.7109375" style="113" customWidth="1"/>
    <col min="6153" max="6153" width="11.28515625" style="113" bestFit="1" customWidth="1"/>
    <col min="6154" max="6155" width="12.85546875" style="113" bestFit="1" customWidth="1"/>
    <col min="6156" max="6162" width="12.85546875" style="113" customWidth="1"/>
    <col min="6163" max="6163" width="15.42578125" style="113" bestFit="1" customWidth="1"/>
    <col min="6164" max="6164" width="14.140625" style="113" customWidth="1"/>
    <col min="6165" max="6165" width="19.42578125" style="113" bestFit="1" customWidth="1"/>
    <col min="6166" max="6166" width="11.28515625" style="113" bestFit="1" customWidth="1"/>
    <col min="6167" max="6167" width="9.7109375" style="113" bestFit="1" customWidth="1"/>
    <col min="6168" max="6168" width="11.28515625" style="113" bestFit="1" customWidth="1"/>
    <col min="6169" max="6406" width="9.140625" style="113"/>
    <col min="6407" max="6407" width="34.7109375" style="113" customWidth="1"/>
    <col min="6408" max="6408" width="36.7109375" style="113" customWidth="1"/>
    <col min="6409" max="6409" width="11.28515625" style="113" bestFit="1" customWidth="1"/>
    <col min="6410" max="6411" width="12.85546875" style="113" bestFit="1" customWidth="1"/>
    <col min="6412" max="6418" width="12.85546875" style="113" customWidth="1"/>
    <col min="6419" max="6419" width="15.42578125" style="113" bestFit="1" customWidth="1"/>
    <col min="6420" max="6420" width="14.140625" style="113" customWidth="1"/>
    <col min="6421" max="6421" width="19.42578125" style="113" bestFit="1" customWidth="1"/>
    <col min="6422" max="6422" width="11.28515625" style="113" bestFit="1" customWidth="1"/>
    <col min="6423" max="6423" width="9.7109375" style="113" bestFit="1" customWidth="1"/>
    <col min="6424" max="6424" width="11.28515625" style="113" bestFit="1" customWidth="1"/>
    <col min="6425" max="6662" width="9.140625" style="113"/>
    <col min="6663" max="6663" width="34.7109375" style="113" customWidth="1"/>
    <col min="6664" max="6664" width="36.7109375" style="113" customWidth="1"/>
    <col min="6665" max="6665" width="11.28515625" style="113" bestFit="1" customWidth="1"/>
    <col min="6666" max="6667" width="12.85546875" style="113" bestFit="1" customWidth="1"/>
    <col min="6668" max="6674" width="12.85546875" style="113" customWidth="1"/>
    <col min="6675" max="6675" width="15.42578125" style="113" bestFit="1" customWidth="1"/>
    <col min="6676" max="6676" width="14.140625" style="113" customWidth="1"/>
    <col min="6677" max="6677" width="19.42578125" style="113" bestFit="1" customWidth="1"/>
    <col min="6678" max="6678" width="11.28515625" style="113" bestFit="1" customWidth="1"/>
    <col min="6679" max="6679" width="9.7109375" style="113" bestFit="1" customWidth="1"/>
    <col min="6680" max="6680" width="11.28515625" style="113" bestFit="1" customWidth="1"/>
    <col min="6681" max="6918" width="9.140625" style="113"/>
    <col min="6919" max="6919" width="34.7109375" style="113" customWidth="1"/>
    <col min="6920" max="6920" width="36.7109375" style="113" customWidth="1"/>
    <col min="6921" max="6921" width="11.28515625" style="113" bestFit="1" customWidth="1"/>
    <col min="6922" max="6923" width="12.85546875" style="113" bestFit="1" customWidth="1"/>
    <col min="6924" max="6930" width="12.85546875" style="113" customWidth="1"/>
    <col min="6931" max="6931" width="15.42578125" style="113" bestFit="1" customWidth="1"/>
    <col min="6932" max="6932" width="14.140625" style="113" customWidth="1"/>
    <col min="6933" max="6933" width="19.42578125" style="113" bestFit="1" customWidth="1"/>
    <col min="6934" max="6934" width="11.28515625" style="113" bestFit="1" customWidth="1"/>
    <col min="6935" max="6935" width="9.7109375" style="113" bestFit="1" customWidth="1"/>
    <col min="6936" max="6936" width="11.28515625" style="113" bestFit="1" customWidth="1"/>
    <col min="6937" max="7174" width="9.140625" style="113"/>
    <col min="7175" max="7175" width="34.7109375" style="113" customWidth="1"/>
    <col min="7176" max="7176" width="36.7109375" style="113" customWidth="1"/>
    <col min="7177" max="7177" width="11.28515625" style="113" bestFit="1" customWidth="1"/>
    <col min="7178" max="7179" width="12.85546875" style="113" bestFit="1" customWidth="1"/>
    <col min="7180" max="7186" width="12.85546875" style="113" customWidth="1"/>
    <col min="7187" max="7187" width="15.42578125" style="113" bestFit="1" customWidth="1"/>
    <col min="7188" max="7188" width="14.140625" style="113" customWidth="1"/>
    <col min="7189" max="7189" width="19.42578125" style="113" bestFit="1" customWidth="1"/>
    <col min="7190" max="7190" width="11.28515625" style="113" bestFit="1" customWidth="1"/>
    <col min="7191" max="7191" width="9.7109375" style="113" bestFit="1" customWidth="1"/>
    <col min="7192" max="7192" width="11.28515625" style="113" bestFit="1" customWidth="1"/>
    <col min="7193" max="7430" width="9.140625" style="113"/>
    <col min="7431" max="7431" width="34.7109375" style="113" customWidth="1"/>
    <col min="7432" max="7432" width="36.7109375" style="113" customWidth="1"/>
    <col min="7433" max="7433" width="11.28515625" style="113" bestFit="1" customWidth="1"/>
    <col min="7434" max="7435" width="12.85546875" style="113" bestFit="1" customWidth="1"/>
    <col min="7436" max="7442" width="12.85546875" style="113" customWidth="1"/>
    <col min="7443" max="7443" width="15.42578125" style="113" bestFit="1" customWidth="1"/>
    <col min="7444" max="7444" width="14.140625" style="113" customWidth="1"/>
    <col min="7445" max="7445" width="19.42578125" style="113" bestFit="1" customWidth="1"/>
    <col min="7446" max="7446" width="11.28515625" style="113" bestFit="1" customWidth="1"/>
    <col min="7447" max="7447" width="9.7109375" style="113" bestFit="1" customWidth="1"/>
    <col min="7448" max="7448" width="11.28515625" style="113" bestFit="1" customWidth="1"/>
    <col min="7449" max="7686" width="9.140625" style="113"/>
    <col min="7687" max="7687" width="34.7109375" style="113" customWidth="1"/>
    <col min="7688" max="7688" width="36.7109375" style="113" customWidth="1"/>
    <col min="7689" max="7689" width="11.28515625" style="113" bestFit="1" customWidth="1"/>
    <col min="7690" max="7691" width="12.85546875" style="113" bestFit="1" customWidth="1"/>
    <col min="7692" max="7698" width="12.85546875" style="113" customWidth="1"/>
    <col min="7699" max="7699" width="15.42578125" style="113" bestFit="1" customWidth="1"/>
    <col min="7700" max="7700" width="14.140625" style="113" customWidth="1"/>
    <col min="7701" max="7701" width="19.42578125" style="113" bestFit="1" customWidth="1"/>
    <col min="7702" max="7702" width="11.28515625" style="113" bestFit="1" customWidth="1"/>
    <col min="7703" max="7703" width="9.7109375" style="113" bestFit="1" customWidth="1"/>
    <col min="7704" max="7704" width="11.28515625" style="113" bestFit="1" customWidth="1"/>
    <col min="7705" max="7942" width="9.140625" style="113"/>
    <col min="7943" max="7943" width="34.7109375" style="113" customWidth="1"/>
    <col min="7944" max="7944" width="36.7109375" style="113" customWidth="1"/>
    <col min="7945" max="7945" width="11.28515625" style="113" bestFit="1" customWidth="1"/>
    <col min="7946" max="7947" width="12.85546875" style="113" bestFit="1" customWidth="1"/>
    <col min="7948" max="7954" width="12.85546875" style="113" customWidth="1"/>
    <col min="7955" max="7955" width="15.42578125" style="113" bestFit="1" customWidth="1"/>
    <col min="7956" max="7956" width="14.140625" style="113" customWidth="1"/>
    <col min="7957" max="7957" width="19.42578125" style="113" bestFit="1" customWidth="1"/>
    <col min="7958" max="7958" width="11.28515625" style="113" bestFit="1" customWidth="1"/>
    <col min="7959" max="7959" width="9.7109375" style="113" bestFit="1" customWidth="1"/>
    <col min="7960" max="7960" width="11.28515625" style="113" bestFit="1" customWidth="1"/>
    <col min="7961" max="8198" width="9.140625" style="113"/>
    <col min="8199" max="8199" width="34.7109375" style="113" customWidth="1"/>
    <col min="8200" max="8200" width="36.7109375" style="113" customWidth="1"/>
    <col min="8201" max="8201" width="11.28515625" style="113" bestFit="1" customWidth="1"/>
    <col min="8202" max="8203" width="12.85546875" style="113" bestFit="1" customWidth="1"/>
    <col min="8204" max="8210" width="12.85546875" style="113" customWidth="1"/>
    <col min="8211" max="8211" width="15.42578125" style="113" bestFit="1" customWidth="1"/>
    <col min="8212" max="8212" width="14.140625" style="113" customWidth="1"/>
    <col min="8213" max="8213" width="19.42578125" style="113" bestFit="1" customWidth="1"/>
    <col min="8214" max="8214" width="11.28515625" style="113" bestFit="1" customWidth="1"/>
    <col min="8215" max="8215" width="9.7109375" style="113" bestFit="1" customWidth="1"/>
    <col min="8216" max="8216" width="11.28515625" style="113" bestFit="1" customWidth="1"/>
    <col min="8217" max="8454" width="9.140625" style="113"/>
    <col min="8455" max="8455" width="34.7109375" style="113" customWidth="1"/>
    <col min="8456" max="8456" width="36.7109375" style="113" customWidth="1"/>
    <col min="8457" max="8457" width="11.28515625" style="113" bestFit="1" customWidth="1"/>
    <col min="8458" max="8459" width="12.85546875" style="113" bestFit="1" customWidth="1"/>
    <col min="8460" max="8466" width="12.85546875" style="113" customWidth="1"/>
    <col min="8467" max="8467" width="15.42578125" style="113" bestFit="1" customWidth="1"/>
    <col min="8468" max="8468" width="14.140625" style="113" customWidth="1"/>
    <col min="8469" max="8469" width="19.42578125" style="113" bestFit="1" customWidth="1"/>
    <col min="8470" max="8470" width="11.28515625" style="113" bestFit="1" customWidth="1"/>
    <col min="8471" max="8471" width="9.7109375" style="113" bestFit="1" customWidth="1"/>
    <col min="8472" max="8472" width="11.28515625" style="113" bestFit="1" customWidth="1"/>
    <col min="8473" max="8710" width="9.140625" style="113"/>
    <col min="8711" max="8711" width="34.7109375" style="113" customWidth="1"/>
    <col min="8712" max="8712" width="36.7109375" style="113" customWidth="1"/>
    <col min="8713" max="8713" width="11.28515625" style="113" bestFit="1" customWidth="1"/>
    <col min="8714" max="8715" width="12.85546875" style="113" bestFit="1" customWidth="1"/>
    <col min="8716" max="8722" width="12.85546875" style="113" customWidth="1"/>
    <col min="8723" max="8723" width="15.42578125" style="113" bestFit="1" customWidth="1"/>
    <col min="8724" max="8724" width="14.140625" style="113" customWidth="1"/>
    <col min="8725" max="8725" width="19.42578125" style="113" bestFit="1" customWidth="1"/>
    <col min="8726" max="8726" width="11.28515625" style="113" bestFit="1" customWidth="1"/>
    <col min="8727" max="8727" width="9.7109375" style="113" bestFit="1" customWidth="1"/>
    <col min="8728" max="8728" width="11.28515625" style="113" bestFit="1" customWidth="1"/>
    <col min="8729" max="8966" width="9.140625" style="113"/>
    <col min="8967" max="8967" width="34.7109375" style="113" customWidth="1"/>
    <col min="8968" max="8968" width="36.7109375" style="113" customWidth="1"/>
    <col min="8969" max="8969" width="11.28515625" style="113" bestFit="1" customWidth="1"/>
    <col min="8970" max="8971" width="12.85546875" style="113" bestFit="1" customWidth="1"/>
    <col min="8972" max="8978" width="12.85546875" style="113" customWidth="1"/>
    <col min="8979" max="8979" width="15.42578125" style="113" bestFit="1" customWidth="1"/>
    <col min="8980" max="8980" width="14.140625" style="113" customWidth="1"/>
    <col min="8981" max="8981" width="19.42578125" style="113" bestFit="1" customWidth="1"/>
    <col min="8982" max="8982" width="11.28515625" style="113" bestFit="1" customWidth="1"/>
    <col min="8983" max="8983" width="9.7109375" style="113" bestFit="1" customWidth="1"/>
    <col min="8984" max="8984" width="11.28515625" style="113" bestFit="1" customWidth="1"/>
    <col min="8985" max="9222" width="9.140625" style="113"/>
    <col min="9223" max="9223" width="34.7109375" style="113" customWidth="1"/>
    <col min="9224" max="9224" width="36.7109375" style="113" customWidth="1"/>
    <col min="9225" max="9225" width="11.28515625" style="113" bestFit="1" customWidth="1"/>
    <col min="9226" max="9227" width="12.85546875" style="113" bestFit="1" customWidth="1"/>
    <col min="9228" max="9234" width="12.85546875" style="113" customWidth="1"/>
    <col min="9235" max="9235" width="15.42578125" style="113" bestFit="1" customWidth="1"/>
    <col min="9236" max="9236" width="14.140625" style="113" customWidth="1"/>
    <col min="9237" max="9237" width="19.42578125" style="113" bestFit="1" customWidth="1"/>
    <col min="9238" max="9238" width="11.28515625" style="113" bestFit="1" customWidth="1"/>
    <col min="9239" max="9239" width="9.7109375" style="113" bestFit="1" customWidth="1"/>
    <col min="9240" max="9240" width="11.28515625" style="113" bestFit="1" customWidth="1"/>
    <col min="9241" max="9478" width="9.140625" style="113"/>
    <col min="9479" max="9479" width="34.7109375" style="113" customWidth="1"/>
    <col min="9480" max="9480" width="36.7109375" style="113" customWidth="1"/>
    <col min="9481" max="9481" width="11.28515625" style="113" bestFit="1" customWidth="1"/>
    <col min="9482" max="9483" width="12.85546875" style="113" bestFit="1" customWidth="1"/>
    <col min="9484" max="9490" width="12.85546875" style="113" customWidth="1"/>
    <col min="9491" max="9491" width="15.42578125" style="113" bestFit="1" customWidth="1"/>
    <col min="9492" max="9492" width="14.140625" style="113" customWidth="1"/>
    <col min="9493" max="9493" width="19.42578125" style="113" bestFit="1" customWidth="1"/>
    <col min="9494" max="9494" width="11.28515625" style="113" bestFit="1" customWidth="1"/>
    <col min="9495" max="9495" width="9.7109375" style="113" bestFit="1" customWidth="1"/>
    <col min="9496" max="9496" width="11.28515625" style="113" bestFit="1" customWidth="1"/>
    <col min="9497" max="9734" width="9.140625" style="113"/>
    <col min="9735" max="9735" width="34.7109375" style="113" customWidth="1"/>
    <col min="9736" max="9736" width="36.7109375" style="113" customWidth="1"/>
    <col min="9737" max="9737" width="11.28515625" style="113" bestFit="1" customWidth="1"/>
    <col min="9738" max="9739" width="12.85546875" style="113" bestFit="1" customWidth="1"/>
    <col min="9740" max="9746" width="12.85546875" style="113" customWidth="1"/>
    <col min="9747" max="9747" width="15.42578125" style="113" bestFit="1" customWidth="1"/>
    <col min="9748" max="9748" width="14.140625" style="113" customWidth="1"/>
    <col min="9749" max="9749" width="19.42578125" style="113" bestFit="1" customWidth="1"/>
    <col min="9750" max="9750" width="11.28515625" style="113" bestFit="1" customWidth="1"/>
    <col min="9751" max="9751" width="9.7109375" style="113" bestFit="1" customWidth="1"/>
    <col min="9752" max="9752" width="11.28515625" style="113" bestFit="1" customWidth="1"/>
    <col min="9753" max="9990" width="9.140625" style="113"/>
    <col min="9991" max="9991" width="34.7109375" style="113" customWidth="1"/>
    <col min="9992" max="9992" width="36.7109375" style="113" customWidth="1"/>
    <col min="9993" max="9993" width="11.28515625" style="113" bestFit="1" customWidth="1"/>
    <col min="9994" max="9995" width="12.85546875" style="113" bestFit="1" customWidth="1"/>
    <col min="9996" max="10002" width="12.85546875" style="113" customWidth="1"/>
    <col min="10003" max="10003" width="15.42578125" style="113" bestFit="1" customWidth="1"/>
    <col min="10004" max="10004" width="14.140625" style="113" customWidth="1"/>
    <col min="10005" max="10005" width="19.42578125" style="113" bestFit="1" customWidth="1"/>
    <col min="10006" max="10006" width="11.28515625" style="113" bestFit="1" customWidth="1"/>
    <col min="10007" max="10007" width="9.7109375" style="113" bestFit="1" customWidth="1"/>
    <col min="10008" max="10008" width="11.28515625" style="113" bestFit="1" customWidth="1"/>
    <col min="10009" max="10246" width="9.140625" style="113"/>
    <col min="10247" max="10247" width="34.7109375" style="113" customWidth="1"/>
    <col min="10248" max="10248" width="36.7109375" style="113" customWidth="1"/>
    <col min="10249" max="10249" width="11.28515625" style="113" bestFit="1" customWidth="1"/>
    <col min="10250" max="10251" width="12.85546875" style="113" bestFit="1" customWidth="1"/>
    <col min="10252" max="10258" width="12.85546875" style="113" customWidth="1"/>
    <col min="10259" max="10259" width="15.42578125" style="113" bestFit="1" customWidth="1"/>
    <col min="10260" max="10260" width="14.140625" style="113" customWidth="1"/>
    <col min="10261" max="10261" width="19.42578125" style="113" bestFit="1" customWidth="1"/>
    <col min="10262" max="10262" width="11.28515625" style="113" bestFit="1" customWidth="1"/>
    <col min="10263" max="10263" width="9.7109375" style="113" bestFit="1" customWidth="1"/>
    <col min="10264" max="10264" width="11.28515625" style="113" bestFit="1" customWidth="1"/>
    <col min="10265" max="10502" width="9.140625" style="113"/>
    <col min="10503" max="10503" width="34.7109375" style="113" customWidth="1"/>
    <col min="10504" max="10504" width="36.7109375" style="113" customWidth="1"/>
    <col min="10505" max="10505" width="11.28515625" style="113" bestFit="1" customWidth="1"/>
    <col min="10506" max="10507" width="12.85546875" style="113" bestFit="1" customWidth="1"/>
    <col min="10508" max="10514" width="12.85546875" style="113" customWidth="1"/>
    <col min="10515" max="10515" width="15.42578125" style="113" bestFit="1" customWidth="1"/>
    <col min="10516" max="10516" width="14.140625" style="113" customWidth="1"/>
    <col min="10517" max="10517" width="19.42578125" style="113" bestFit="1" customWidth="1"/>
    <col min="10518" max="10518" width="11.28515625" style="113" bestFit="1" customWidth="1"/>
    <col min="10519" max="10519" width="9.7109375" style="113" bestFit="1" customWidth="1"/>
    <col min="10520" max="10520" width="11.28515625" style="113" bestFit="1" customWidth="1"/>
    <col min="10521" max="10758" width="9.140625" style="113"/>
    <col min="10759" max="10759" width="34.7109375" style="113" customWidth="1"/>
    <col min="10760" max="10760" width="36.7109375" style="113" customWidth="1"/>
    <col min="10761" max="10761" width="11.28515625" style="113" bestFit="1" customWidth="1"/>
    <col min="10762" max="10763" width="12.85546875" style="113" bestFit="1" customWidth="1"/>
    <col min="10764" max="10770" width="12.85546875" style="113" customWidth="1"/>
    <col min="10771" max="10771" width="15.42578125" style="113" bestFit="1" customWidth="1"/>
    <col min="10772" max="10772" width="14.140625" style="113" customWidth="1"/>
    <col min="10773" max="10773" width="19.42578125" style="113" bestFit="1" customWidth="1"/>
    <col min="10774" max="10774" width="11.28515625" style="113" bestFit="1" customWidth="1"/>
    <col min="10775" max="10775" width="9.7109375" style="113" bestFit="1" customWidth="1"/>
    <col min="10776" max="10776" width="11.28515625" style="113" bestFit="1" customWidth="1"/>
    <col min="10777" max="11014" width="9.140625" style="113"/>
    <col min="11015" max="11015" width="34.7109375" style="113" customWidth="1"/>
    <col min="11016" max="11016" width="36.7109375" style="113" customWidth="1"/>
    <col min="11017" max="11017" width="11.28515625" style="113" bestFit="1" customWidth="1"/>
    <col min="11018" max="11019" width="12.85546875" style="113" bestFit="1" customWidth="1"/>
    <col min="11020" max="11026" width="12.85546875" style="113" customWidth="1"/>
    <col min="11027" max="11027" width="15.42578125" style="113" bestFit="1" customWidth="1"/>
    <col min="11028" max="11028" width="14.140625" style="113" customWidth="1"/>
    <col min="11029" max="11029" width="19.42578125" style="113" bestFit="1" customWidth="1"/>
    <col min="11030" max="11030" width="11.28515625" style="113" bestFit="1" customWidth="1"/>
    <col min="11031" max="11031" width="9.7109375" style="113" bestFit="1" customWidth="1"/>
    <col min="11032" max="11032" width="11.28515625" style="113" bestFit="1" customWidth="1"/>
    <col min="11033" max="11270" width="9.140625" style="113"/>
    <col min="11271" max="11271" width="34.7109375" style="113" customWidth="1"/>
    <col min="11272" max="11272" width="36.7109375" style="113" customWidth="1"/>
    <col min="11273" max="11273" width="11.28515625" style="113" bestFit="1" customWidth="1"/>
    <col min="11274" max="11275" width="12.85546875" style="113" bestFit="1" customWidth="1"/>
    <col min="11276" max="11282" width="12.85546875" style="113" customWidth="1"/>
    <col min="11283" max="11283" width="15.42578125" style="113" bestFit="1" customWidth="1"/>
    <col min="11284" max="11284" width="14.140625" style="113" customWidth="1"/>
    <col min="11285" max="11285" width="19.42578125" style="113" bestFit="1" customWidth="1"/>
    <col min="11286" max="11286" width="11.28515625" style="113" bestFit="1" customWidth="1"/>
    <col min="11287" max="11287" width="9.7109375" style="113" bestFit="1" customWidth="1"/>
    <col min="11288" max="11288" width="11.28515625" style="113" bestFit="1" customWidth="1"/>
    <col min="11289" max="11526" width="9.140625" style="113"/>
    <col min="11527" max="11527" width="34.7109375" style="113" customWidth="1"/>
    <col min="11528" max="11528" width="36.7109375" style="113" customWidth="1"/>
    <col min="11529" max="11529" width="11.28515625" style="113" bestFit="1" customWidth="1"/>
    <col min="11530" max="11531" width="12.85546875" style="113" bestFit="1" customWidth="1"/>
    <col min="11532" max="11538" width="12.85546875" style="113" customWidth="1"/>
    <col min="11539" max="11539" width="15.42578125" style="113" bestFit="1" customWidth="1"/>
    <col min="11540" max="11540" width="14.140625" style="113" customWidth="1"/>
    <col min="11541" max="11541" width="19.42578125" style="113" bestFit="1" customWidth="1"/>
    <col min="11542" max="11542" width="11.28515625" style="113" bestFit="1" customWidth="1"/>
    <col min="11543" max="11543" width="9.7109375" style="113" bestFit="1" customWidth="1"/>
    <col min="11544" max="11544" width="11.28515625" style="113" bestFit="1" customWidth="1"/>
    <col min="11545" max="11782" width="9.140625" style="113"/>
    <col min="11783" max="11783" width="34.7109375" style="113" customWidth="1"/>
    <col min="11784" max="11784" width="36.7109375" style="113" customWidth="1"/>
    <col min="11785" max="11785" width="11.28515625" style="113" bestFit="1" customWidth="1"/>
    <col min="11786" max="11787" width="12.85546875" style="113" bestFit="1" customWidth="1"/>
    <col min="11788" max="11794" width="12.85546875" style="113" customWidth="1"/>
    <col min="11795" max="11795" width="15.42578125" style="113" bestFit="1" customWidth="1"/>
    <col min="11796" max="11796" width="14.140625" style="113" customWidth="1"/>
    <col min="11797" max="11797" width="19.42578125" style="113" bestFit="1" customWidth="1"/>
    <col min="11798" max="11798" width="11.28515625" style="113" bestFit="1" customWidth="1"/>
    <col min="11799" max="11799" width="9.7109375" style="113" bestFit="1" customWidth="1"/>
    <col min="11800" max="11800" width="11.28515625" style="113" bestFit="1" customWidth="1"/>
    <col min="11801" max="12038" width="9.140625" style="113"/>
    <col min="12039" max="12039" width="34.7109375" style="113" customWidth="1"/>
    <col min="12040" max="12040" width="36.7109375" style="113" customWidth="1"/>
    <col min="12041" max="12041" width="11.28515625" style="113" bestFit="1" customWidth="1"/>
    <col min="12042" max="12043" width="12.85546875" style="113" bestFit="1" customWidth="1"/>
    <col min="12044" max="12050" width="12.85546875" style="113" customWidth="1"/>
    <col min="12051" max="12051" width="15.42578125" style="113" bestFit="1" customWidth="1"/>
    <col min="12052" max="12052" width="14.140625" style="113" customWidth="1"/>
    <col min="12053" max="12053" width="19.42578125" style="113" bestFit="1" customWidth="1"/>
    <col min="12054" max="12054" width="11.28515625" style="113" bestFit="1" customWidth="1"/>
    <col min="12055" max="12055" width="9.7109375" style="113" bestFit="1" customWidth="1"/>
    <col min="12056" max="12056" width="11.28515625" style="113" bestFit="1" customWidth="1"/>
    <col min="12057" max="12294" width="9.140625" style="113"/>
    <col min="12295" max="12295" width="34.7109375" style="113" customWidth="1"/>
    <col min="12296" max="12296" width="36.7109375" style="113" customWidth="1"/>
    <col min="12297" max="12297" width="11.28515625" style="113" bestFit="1" customWidth="1"/>
    <col min="12298" max="12299" width="12.85546875" style="113" bestFit="1" customWidth="1"/>
    <col min="12300" max="12306" width="12.85546875" style="113" customWidth="1"/>
    <col min="12307" max="12307" width="15.42578125" style="113" bestFit="1" customWidth="1"/>
    <col min="12308" max="12308" width="14.140625" style="113" customWidth="1"/>
    <col min="12309" max="12309" width="19.42578125" style="113" bestFit="1" customWidth="1"/>
    <col min="12310" max="12310" width="11.28515625" style="113" bestFit="1" customWidth="1"/>
    <col min="12311" max="12311" width="9.7109375" style="113" bestFit="1" customWidth="1"/>
    <col min="12312" max="12312" width="11.28515625" style="113" bestFit="1" customWidth="1"/>
    <col min="12313" max="12550" width="9.140625" style="113"/>
    <col min="12551" max="12551" width="34.7109375" style="113" customWidth="1"/>
    <col min="12552" max="12552" width="36.7109375" style="113" customWidth="1"/>
    <col min="12553" max="12553" width="11.28515625" style="113" bestFit="1" customWidth="1"/>
    <col min="12554" max="12555" width="12.85546875" style="113" bestFit="1" customWidth="1"/>
    <col min="12556" max="12562" width="12.85546875" style="113" customWidth="1"/>
    <col min="12563" max="12563" width="15.42578125" style="113" bestFit="1" customWidth="1"/>
    <col min="12564" max="12564" width="14.140625" style="113" customWidth="1"/>
    <col min="12565" max="12565" width="19.42578125" style="113" bestFit="1" customWidth="1"/>
    <col min="12566" max="12566" width="11.28515625" style="113" bestFit="1" customWidth="1"/>
    <col min="12567" max="12567" width="9.7109375" style="113" bestFit="1" customWidth="1"/>
    <col min="12568" max="12568" width="11.28515625" style="113" bestFit="1" customWidth="1"/>
    <col min="12569" max="12806" width="9.140625" style="113"/>
    <col min="12807" max="12807" width="34.7109375" style="113" customWidth="1"/>
    <col min="12808" max="12808" width="36.7109375" style="113" customWidth="1"/>
    <col min="12809" max="12809" width="11.28515625" style="113" bestFit="1" customWidth="1"/>
    <col min="12810" max="12811" width="12.85546875" style="113" bestFit="1" customWidth="1"/>
    <col min="12812" max="12818" width="12.85546875" style="113" customWidth="1"/>
    <col min="12819" max="12819" width="15.42578125" style="113" bestFit="1" customWidth="1"/>
    <col min="12820" max="12820" width="14.140625" style="113" customWidth="1"/>
    <col min="12821" max="12821" width="19.42578125" style="113" bestFit="1" customWidth="1"/>
    <col min="12822" max="12822" width="11.28515625" style="113" bestFit="1" customWidth="1"/>
    <col min="12823" max="12823" width="9.7109375" style="113" bestFit="1" customWidth="1"/>
    <col min="12824" max="12824" width="11.28515625" style="113" bestFit="1" customWidth="1"/>
    <col min="12825" max="13062" width="9.140625" style="113"/>
    <col min="13063" max="13063" width="34.7109375" style="113" customWidth="1"/>
    <col min="13064" max="13064" width="36.7109375" style="113" customWidth="1"/>
    <col min="13065" max="13065" width="11.28515625" style="113" bestFit="1" customWidth="1"/>
    <col min="13066" max="13067" width="12.85546875" style="113" bestFit="1" customWidth="1"/>
    <col min="13068" max="13074" width="12.85546875" style="113" customWidth="1"/>
    <col min="13075" max="13075" width="15.42578125" style="113" bestFit="1" customWidth="1"/>
    <col min="13076" max="13076" width="14.140625" style="113" customWidth="1"/>
    <col min="13077" max="13077" width="19.42578125" style="113" bestFit="1" customWidth="1"/>
    <col min="13078" max="13078" width="11.28515625" style="113" bestFit="1" customWidth="1"/>
    <col min="13079" max="13079" width="9.7109375" style="113" bestFit="1" customWidth="1"/>
    <col min="13080" max="13080" width="11.28515625" style="113" bestFit="1" customWidth="1"/>
    <col min="13081" max="13318" width="9.140625" style="113"/>
    <col min="13319" max="13319" width="34.7109375" style="113" customWidth="1"/>
    <col min="13320" max="13320" width="36.7109375" style="113" customWidth="1"/>
    <col min="13321" max="13321" width="11.28515625" style="113" bestFit="1" customWidth="1"/>
    <col min="13322" max="13323" width="12.85546875" style="113" bestFit="1" customWidth="1"/>
    <col min="13324" max="13330" width="12.85546875" style="113" customWidth="1"/>
    <col min="13331" max="13331" width="15.42578125" style="113" bestFit="1" customWidth="1"/>
    <col min="13332" max="13332" width="14.140625" style="113" customWidth="1"/>
    <col min="13333" max="13333" width="19.42578125" style="113" bestFit="1" customWidth="1"/>
    <col min="13334" max="13334" width="11.28515625" style="113" bestFit="1" customWidth="1"/>
    <col min="13335" max="13335" width="9.7109375" style="113" bestFit="1" customWidth="1"/>
    <col min="13336" max="13336" width="11.28515625" style="113" bestFit="1" customWidth="1"/>
    <col min="13337" max="13574" width="9.140625" style="113"/>
    <col min="13575" max="13575" width="34.7109375" style="113" customWidth="1"/>
    <col min="13576" max="13576" width="36.7109375" style="113" customWidth="1"/>
    <col min="13577" max="13577" width="11.28515625" style="113" bestFit="1" customWidth="1"/>
    <col min="13578" max="13579" width="12.85546875" style="113" bestFit="1" customWidth="1"/>
    <col min="13580" max="13586" width="12.85546875" style="113" customWidth="1"/>
    <col min="13587" max="13587" width="15.42578125" style="113" bestFit="1" customWidth="1"/>
    <col min="13588" max="13588" width="14.140625" style="113" customWidth="1"/>
    <col min="13589" max="13589" width="19.42578125" style="113" bestFit="1" customWidth="1"/>
    <col min="13590" max="13590" width="11.28515625" style="113" bestFit="1" customWidth="1"/>
    <col min="13591" max="13591" width="9.7109375" style="113" bestFit="1" customWidth="1"/>
    <col min="13592" max="13592" width="11.28515625" style="113" bestFit="1" customWidth="1"/>
    <col min="13593" max="13830" width="9.140625" style="113"/>
    <col min="13831" max="13831" width="34.7109375" style="113" customWidth="1"/>
    <col min="13832" max="13832" width="36.7109375" style="113" customWidth="1"/>
    <col min="13833" max="13833" width="11.28515625" style="113" bestFit="1" customWidth="1"/>
    <col min="13834" max="13835" width="12.85546875" style="113" bestFit="1" customWidth="1"/>
    <col min="13836" max="13842" width="12.85546875" style="113" customWidth="1"/>
    <col min="13843" max="13843" width="15.42578125" style="113" bestFit="1" customWidth="1"/>
    <col min="13844" max="13844" width="14.140625" style="113" customWidth="1"/>
    <col min="13845" max="13845" width="19.42578125" style="113" bestFit="1" customWidth="1"/>
    <col min="13846" max="13846" width="11.28515625" style="113" bestFit="1" customWidth="1"/>
    <col min="13847" max="13847" width="9.7109375" style="113" bestFit="1" customWidth="1"/>
    <col min="13848" max="13848" width="11.28515625" style="113" bestFit="1" customWidth="1"/>
    <col min="13849" max="14086" width="9.140625" style="113"/>
    <col min="14087" max="14087" width="34.7109375" style="113" customWidth="1"/>
    <col min="14088" max="14088" width="36.7109375" style="113" customWidth="1"/>
    <col min="14089" max="14089" width="11.28515625" style="113" bestFit="1" customWidth="1"/>
    <col min="14090" max="14091" width="12.85546875" style="113" bestFit="1" customWidth="1"/>
    <col min="14092" max="14098" width="12.85546875" style="113" customWidth="1"/>
    <col min="14099" max="14099" width="15.42578125" style="113" bestFit="1" customWidth="1"/>
    <col min="14100" max="14100" width="14.140625" style="113" customWidth="1"/>
    <col min="14101" max="14101" width="19.42578125" style="113" bestFit="1" customWidth="1"/>
    <col min="14102" max="14102" width="11.28515625" style="113" bestFit="1" customWidth="1"/>
    <col min="14103" max="14103" width="9.7109375" style="113" bestFit="1" customWidth="1"/>
    <col min="14104" max="14104" width="11.28515625" style="113" bestFit="1" customWidth="1"/>
    <col min="14105" max="14342" width="9.140625" style="113"/>
    <col min="14343" max="14343" width="34.7109375" style="113" customWidth="1"/>
    <col min="14344" max="14344" width="36.7109375" style="113" customWidth="1"/>
    <col min="14345" max="14345" width="11.28515625" style="113" bestFit="1" customWidth="1"/>
    <col min="14346" max="14347" width="12.85546875" style="113" bestFit="1" customWidth="1"/>
    <col min="14348" max="14354" width="12.85546875" style="113" customWidth="1"/>
    <col min="14355" max="14355" width="15.42578125" style="113" bestFit="1" customWidth="1"/>
    <col min="14356" max="14356" width="14.140625" style="113" customWidth="1"/>
    <col min="14357" max="14357" width="19.42578125" style="113" bestFit="1" customWidth="1"/>
    <col min="14358" max="14358" width="11.28515625" style="113" bestFit="1" customWidth="1"/>
    <col min="14359" max="14359" width="9.7109375" style="113" bestFit="1" customWidth="1"/>
    <col min="14360" max="14360" width="11.28515625" style="113" bestFit="1" customWidth="1"/>
    <col min="14361" max="14598" width="9.140625" style="113"/>
    <col min="14599" max="14599" width="34.7109375" style="113" customWidth="1"/>
    <col min="14600" max="14600" width="36.7109375" style="113" customWidth="1"/>
    <col min="14601" max="14601" width="11.28515625" style="113" bestFit="1" customWidth="1"/>
    <col min="14602" max="14603" width="12.85546875" style="113" bestFit="1" customWidth="1"/>
    <col min="14604" max="14610" width="12.85546875" style="113" customWidth="1"/>
    <col min="14611" max="14611" width="15.42578125" style="113" bestFit="1" customWidth="1"/>
    <col min="14612" max="14612" width="14.140625" style="113" customWidth="1"/>
    <col min="14613" max="14613" width="19.42578125" style="113" bestFit="1" customWidth="1"/>
    <col min="14614" max="14614" width="11.28515625" style="113" bestFit="1" customWidth="1"/>
    <col min="14615" max="14615" width="9.7109375" style="113" bestFit="1" customWidth="1"/>
    <col min="14616" max="14616" width="11.28515625" style="113" bestFit="1" customWidth="1"/>
    <col min="14617" max="14854" width="9.140625" style="113"/>
    <col min="14855" max="14855" width="34.7109375" style="113" customWidth="1"/>
    <col min="14856" max="14856" width="36.7109375" style="113" customWidth="1"/>
    <col min="14857" max="14857" width="11.28515625" style="113" bestFit="1" customWidth="1"/>
    <col min="14858" max="14859" width="12.85546875" style="113" bestFit="1" customWidth="1"/>
    <col min="14860" max="14866" width="12.85546875" style="113" customWidth="1"/>
    <col min="14867" max="14867" width="15.42578125" style="113" bestFit="1" customWidth="1"/>
    <col min="14868" max="14868" width="14.140625" style="113" customWidth="1"/>
    <col min="14869" max="14869" width="19.42578125" style="113" bestFit="1" customWidth="1"/>
    <col min="14870" max="14870" width="11.28515625" style="113" bestFit="1" customWidth="1"/>
    <col min="14871" max="14871" width="9.7109375" style="113" bestFit="1" customWidth="1"/>
    <col min="14872" max="14872" width="11.28515625" style="113" bestFit="1" customWidth="1"/>
    <col min="14873" max="15110" width="9.140625" style="113"/>
    <col min="15111" max="15111" width="34.7109375" style="113" customWidth="1"/>
    <col min="15112" max="15112" width="36.7109375" style="113" customWidth="1"/>
    <col min="15113" max="15113" width="11.28515625" style="113" bestFit="1" customWidth="1"/>
    <col min="15114" max="15115" width="12.85546875" style="113" bestFit="1" customWidth="1"/>
    <col min="15116" max="15122" width="12.85546875" style="113" customWidth="1"/>
    <col min="15123" max="15123" width="15.42578125" style="113" bestFit="1" customWidth="1"/>
    <col min="15124" max="15124" width="14.140625" style="113" customWidth="1"/>
    <col min="15125" max="15125" width="19.42578125" style="113" bestFit="1" customWidth="1"/>
    <col min="15126" max="15126" width="11.28515625" style="113" bestFit="1" customWidth="1"/>
    <col min="15127" max="15127" width="9.7109375" style="113" bestFit="1" customWidth="1"/>
    <col min="15128" max="15128" width="11.28515625" style="113" bestFit="1" customWidth="1"/>
    <col min="15129" max="15366" width="9.140625" style="113"/>
    <col min="15367" max="15367" width="34.7109375" style="113" customWidth="1"/>
    <col min="15368" max="15368" width="36.7109375" style="113" customWidth="1"/>
    <col min="15369" max="15369" width="11.28515625" style="113" bestFit="1" customWidth="1"/>
    <col min="15370" max="15371" width="12.85546875" style="113" bestFit="1" customWidth="1"/>
    <col min="15372" max="15378" width="12.85546875" style="113" customWidth="1"/>
    <col min="15379" max="15379" width="15.42578125" style="113" bestFit="1" customWidth="1"/>
    <col min="15380" max="15380" width="14.140625" style="113" customWidth="1"/>
    <col min="15381" max="15381" width="19.42578125" style="113" bestFit="1" customWidth="1"/>
    <col min="15382" max="15382" width="11.28515625" style="113" bestFit="1" customWidth="1"/>
    <col min="15383" max="15383" width="9.7109375" style="113" bestFit="1" customWidth="1"/>
    <col min="15384" max="15384" width="11.28515625" style="113" bestFit="1" customWidth="1"/>
    <col min="15385" max="15622" width="9.140625" style="113"/>
    <col min="15623" max="15623" width="34.7109375" style="113" customWidth="1"/>
    <col min="15624" max="15624" width="36.7109375" style="113" customWidth="1"/>
    <col min="15625" max="15625" width="11.28515625" style="113" bestFit="1" customWidth="1"/>
    <col min="15626" max="15627" width="12.85546875" style="113" bestFit="1" customWidth="1"/>
    <col min="15628" max="15634" width="12.85546875" style="113" customWidth="1"/>
    <col min="15635" max="15635" width="15.42578125" style="113" bestFit="1" customWidth="1"/>
    <col min="15636" max="15636" width="14.140625" style="113" customWidth="1"/>
    <col min="15637" max="15637" width="19.42578125" style="113" bestFit="1" customWidth="1"/>
    <col min="15638" max="15638" width="11.28515625" style="113" bestFit="1" customWidth="1"/>
    <col min="15639" max="15639" width="9.7109375" style="113" bestFit="1" customWidth="1"/>
    <col min="15640" max="15640" width="11.28515625" style="113" bestFit="1" customWidth="1"/>
    <col min="15641" max="15878" width="9.140625" style="113"/>
    <col min="15879" max="15879" width="34.7109375" style="113" customWidth="1"/>
    <col min="15880" max="15880" width="36.7109375" style="113" customWidth="1"/>
    <col min="15881" max="15881" width="11.28515625" style="113" bestFit="1" customWidth="1"/>
    <col min="15882" max="15883" width="12.85546875" style="113" bestFit="1" customWidth="1"/>
    <col min="15884" max="15890" width="12.85546875" style="113" customWidth="1"/>
    <col min="15891" max="15891" width="15.42578125" style="113" bestFit="1" customWidth="1"/>
    <col min="15892" max="15892" width="14.140625" style="113" customWidth="1"/>
    <col min="15893" max="15893" width="19.42578125" style="113" bestFit="1" customWidth="1"/>
    <col min="15894" max="15894" width="11.28515625" style="113" bestFit="1" customWidth="1"/>
    <col min="15895" max="15895" width="9.7109375" style="113" bestFit="1" customWidth="1"/>
    <col min="15896" max="15896" width="11.28515625" style="113" bestFit="1" customWidth="1"/>
    <col min="15897" max="16134" width="9.140625" style="113"/>
    <col min="16135" max="16135" width="34.7109375" style="113" customWidth="1"/>
    <col min="16136" max="16136" width="36.7109375" style="113" customWidth="1"/>
    <col min="16137" max="16137" width="11.28515625" style="113" bestFit="1" customWidth="1"/>
    <col min="16138" max="16139" width="12.85546875" style="113" bestFit="1" customWidth="1"/>
    <col min="16140" max="16146" width="12.85546875" style="113" customWidth="1"/>
    <col min="16147" max="16147" width="15.42578125" style="113" bestFit="1" customWidth="1"/>
    <col min="16148" max="16148" width="14.140625" style="113" customWidth="1"/>
    <col min="16149" max="16149" width="19.42578125" style="113" bestFit="1" customWidth="1"/>
    <col min="16150" max="16150" width="11.28515625" style="113" bestFit="1" customWidth="1"/>
    <col min="16151" max="16151" width="9.7109375" style="113" bestFit="1" customWidth="1"/>
    <col min="16152" max="16152" width="11.28515625" style="113" bestFit="1" customWidth="1"/>
    <col min="16153" max="16384" width="9.140625" style="113"/>
  </cols>
  <sheetData>
    <row r="1" spans="1:24" ht="15.75" x14ac:dyDescent="0.2">
      <c r="A1" s="111" t="s">
        <v>6</v>
      </c>
      <c r="B1" s="164"/>
      <c r="C1" s="164"/>
    </row>
    <row r="2" spans="1:24" ht="15.75" x14ac:dyDescent="0.25">
      <c r="A2" s="115" t="s">
        <v>64</v>
      </c>
      <c r="B2" s="116"/>
      <c r="C2" s="116"/>
    </row>
    <row r="3" spans="1:24" ht="15.75" x14ac:dyDescent="0.25">
      <c r="A3" s="115" t="s">
        <v>65</v>
      </c>
      <c r="B3" s="116"/>
      <c r="C3" s="116"/>
    </row>
    <row r="4" spans="1:24" ht="15.75" x14ac:dyDescent="0.25">
      <c r="A4" s="115" t="s">
        <v>66</v>
      </c>
      <c r="B4" s="116"/>
      <c r="C4" s="116"/>
    </row>
    <row r="5" spans="1:24" ht="15.75" x14ac:dyDescent="0.2">
      <c r="A5" s="117" t="s">
        <v>89</v>
      </c>
      <c r="B5" s="118"/>
      <c r="C5" s="118"/>
    </row>
    <row r="7" spans="1:24" x14ac:dyDescent="0.2">
      <c r="T7" s="121" t="s">
        <v>0</v>
      </c>
    </row>
    <row r="8" spans="1:24" x14ac:dyDescent="0.2">
      <c r="T8" s="121" t="s">
        <v>46</v>
      </c>
    </row>
    <row r="9" spans="1:24" s="120" customFormat="1" x14ac:dyDescent="0.2">
      <c r="B9" s="120" t="s">
        <v>9</v>
      </c>
      <c r="C9" s="120">
        <v>1992</v>
      </c>
      <c r="D9" s="120">
        <v>2001</v>
      </c>
      <c r="E9" s="120">
        <v>2002</v>
      </c>
      <c r="F9" s="120">
        <v>2009</v>
      </c>
      <c r="G9" s="120">
        <v>2009</v>
      </c>
      <c r="H9" s="120">
        <v>2010</v>
      </c>
      <c r="I9" s="120">
        <v>2010</v>
      </c>
      <c r="J9" s="120">
        <v>2011</v>
      </c>
      <c r="K9" s="120">
        <v>2011</v>
      </c>
      <c r="L9" s="120">
        <v>2012</v>
      </c>
      <c r="M9" s="120">
        <v>2012</v>
      </c>
      <c r="N9" s="120">
        <v>2013</v>
      </c>
      <c r="O9" s="120">
        <v>2013</v>
      </c>
      <c r="P9" s="120">
        <v>2014</v>
      </c>
      <c r="Q9" s="120">
        <v>2014</v>
      </c>
      <c r="R9" s="120">
        <v>2015</v>
      </c>
      <c r="S9" s="120" t="s">
        <v>10</v>
      </c>
      <c r="T9" s="123" t="s">
        <v>13</v>
      </c>
      <c r="V9" s="125"/>
    </row>
    <row r="10" spans="1:24" s="120" customFormat="1" x14ac:dyDescent="0.2">
      <c r="V10" s="125"/>
    </row>
    <row r="11" spans="1:24" x14ac:dyDescent="0.2">
      <c r="A11" s="120" t="s">
        <v>2</v>
      </c>
    </row>
    <row r="12" spans="1:24" x14ac:dyDescent="0.2">
      <c r="A12" s="120"/>
      <c r="S12" s="127" t="s">
        <v>5</v>
      </c>
    </row>
    <row r="13" spans="1:24" x14ac:dyDescent="0.2">
      <c r="A13" s="142" t="s">
        <v>3</v>
      </c>
      <c r="B13" s="120">
        <v>2026</v>
      </c>
      <c r="D13" s="126">
        <v>340000</v>
      </c>
      <c r="E13" s="126"/>
      <c r="S13" s="127">
        <f>SUM(C13:R13)</f>
        <v>340000</v>
      </c>
    </row>
    <row r="14" spans="1:24" x14ac:dyDescent="0.2">
      <c r="A14" s="142" t="s">
        <v>3</v>
      </c>
      <c r="B14" s="120">
        <v>2027</v>
      </c>
      <c r="D14" s="126" t="s">
        <v>5</v>
      </c>
      <c r="E14" s="126">
        <v>1281000</v>
      </c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>
        <f t="shared" ref="S14:S21" si="0">SUM(C14:R14)</f>
        <v>1281000</v>
      </c>
      <c r="V14" s="165"/>
      <c r="X14" s="165"/>
    </row>
    <row r="15" spans="1:24" ht="13.5" customHeight="1" x14ac:dyDescent="0.2">
      <c r="A15" s="142" t="s">
        <v>67</v>
      </c>
      <c r="B15" s="120">
        <v>2034</v>
      </c>
      <c r="D15" s="126"/>
      <c r="E15" s="126"/>
      <c r="F15" s="127">
        <v>416829.41000000003</v>
      </c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>
        <f t="shared" si="0"/>
        <v>416829.41000000003</v>
      </c>
      <c r="V15" s="165"/>
      <c r="X15" s="165"/>
    </row>
    <row r="16" spans="1:24" ht="13.5" customHeight="1" x14ac:dyDescent="0.2">
      <c r="A16" s="142" t="s">
        <v>68</v>
      </c>
      <c r="B16" s="120">
        <v>2017</v>
      </c>
      <c r="C16" s="125">
        <v>377817</v>
      </c>
      <c r="D16" s="126"/>
      <c r="E16" s="126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>
        <f t="shared" si="0"/>
        <v>377817</v>
      </c>
      <c r="V16" s="165"/>
      <c r="X16" s="165"/>
    </row>
    <row r="17" spans="1:24" ht="13.5" customHeight="1" x14ac:dyDescent="0.2">
      <c r="A17" s="142"/>
      <c r="C17" s="125"/>
      <c r="D17" s="126"/>
      <c r="E17" s="126"/>
      <c r="F17" s="127">
        <v>0</v>
      </c>
      <c r="G17" s="185">
        <v>-53671.33</v>
      </c>
      <c r="H17" s="185"/>
      <c r="I17" s="185">
        <v>-7408.81</v>
      </c>
      <c r="J17" s="185"/>
      <c r="K17" s="185">
        <v>-66789.87</v>
      </c>
      <c r="L17" s="185"/>
      <c r="M17" s="185">
        <v>-60758.86</v>
      </c>
      <c r="N17" s="185"/>
      <c r="O17" s="185">
        <v>-105298.38</v>
      </c>
      <c r="P17" s="185"/>
      <c r="Q17" s="185">
        <v>-25000</v>
      </c>
      <c r="R17" s="185"/>
      <c r="S17" s="185">
        <f t="shared" si="0"/>
        <v>-318927.25</v>
      </c>
      <c r="V17" s="165"/>
      <c r="X17" s="165"/>
    </row>
    <row r="18" spans="1:24" ht="13.5" customHeight="1" x14ac:dyDescent="0.2">
      <c r="A18" s="142" t="s">
        <v>69</v>
      </c>
      <c r="B18" s="120">
        <v>2025</v>
      </c>
      <c r="C18" s="125"/>
      <c r="D18" s="126"/>
      <c r="E18" s="126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>
        <f t="shared" si="0"/>
        <v>0</v>
      </c>
      <c r="V18" s="165"/>
      <c r="X18" s="165"/>
    </row>
    <row r="19" spans="1:24" x14ac:dyDescent="0.2">
      <c r="A19" s="142" t="s">
        <v>70</v>
      </c>
      <c r="B19" s="120">
        <v>2035</v>
      </c>
      <c r="C19" s="125"/>
      <c r="D19" s="126"/>
      <c r="E19" s="126"/>
      <c r="F19" s="127"/>
      <c r="G19" s="127"/>
      <c r="H19" s="127">
        <v>199654.03</v>
      </c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>
        <f t="shared" si="0"/>
        <v>199654.03</v>
      </c>
      <c r="U19" s="126"/>
      <c r="V19" s="165"/>
      <c r="X19" s="165"/>
    </row>
    <row r="20" spans="1:24" x14ac:dyDescent="0.2">
      <c r="A20" s="142" t="s">
        <v>71</v>
      </c>
      <c r="B20" s="120">
        <v>2025</v>
      </c>
      <c r="C20" s="125"/>
      <c r="D20" s="127"/>
      <c r="E20" s="127"/>
      <c r="F20" s="127"/>
      <c r="G20" s="127"/>
      <c r="H20" s="127">
        <v>20970.05</v>
      </c>
      <c r="I20" s="127"/>
      <c r="J20" s="127">
        <v>177180.3</v>
      </c>
      <c r="K20" s="127"/>
      <c r="L20" s="127">
        <v>209381.18</v>
      </c>
      <c r="M20" s="127"/>
      <c r="N20" s="166">
        <v>248369.05000000002</v>
      </c>
      <c r="O20" s="166"/>
      <c r="P20" s="166">
        <v>602413.16</v>
      </c>
      <c r="Q20" s="166"/>
      <c r="R20" s="166">
        <v>284541</v>
      </c>
      <c r="S20" s="127">
        <f t="shared" si="0"/>
        <v>1542854.74</v>
      </c>
      <c r="U20" s="126"/>
      <c r="V20" s="165"/>
      <c r="X20" s="165"/>
    </row>
    <row r="21" spans="1:24" x14ac:dyDescent="0.2">
      <c r="A21" s="142" t="s">
        <v>72</v>
      </c>
      <c r="C21" s="125"/>
      <c r="D21" s="127"/>
      <c r="E21" s="127"/>
      <c r="F21" s="127"/>
      <c r="G21" s="127"/>
      <c r="H21" s="127"/>
      <c r="I21" s="127"/>
      <c r="J21" s="127">
        <v>-236260.42</v>
      </c>
      <c r="K21" s="127"/>
      <c r="L21" s="127">
        <v>-141556.57999999999</v>
      </c>
      <c r="M21" s="127"/>
      <c r="N21" s="127"/>
      <c r="O21" s="127"/>
      <c r="P21" s="127"/>
      <c r="Q21" s="127"/>
      <c r="R21" s="127"/>
      <c r="S21" s="127">
        <f t="shared" si="0"/>
        <v>-377817</v>
      </c>
      <c r="U21" s="126"/>
      <c r="V21" s="165"/>
      <c r="X21" s="165"/>
    </row>
    <row r="22" spans="1:24" x14ac:dyDescent="0.2">
      <c r="C22" s="125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U22" s="126"/>
      <c r="V22" s="165"/>
      <c r="X22" s="165"/>
    </row>
    <row r="23" spans="1:24" x14ac:dyDescent="0.2">
      <c r="A23" s="113" t="s">
        <v>11</v>
      </c>
      <c r="C23" s="167">
        <f>SUM(C13:C20)</f>
        <v>377817</v>
      </c>
      <c r="D23" s="138">
        <f t="shared" ref="D23:R23" si="1">SUM(D13:D22)</f>
        <v>340000</v>
      </c>
      <c r="E23" s="138">
        <f t="shared" si="1"/>
        <v>1281000</v>
      </c>
      <c r="F23" s="138">
        <f t="shared" si="1"/>
        <v>416829.41000000003</v>
      </c>
      <c r="G23" s="138">
        <f t="shared" si="1"/>
        <v>-53671.33</v>
      </c>
      <c r="H23" s="138">
        <f t="shared" si="1"/>
        <v>220624.08</v>
      </c>
      <c r="I23" s="138">
        <f t="shared" si="1"/>
        <v>-7408.81</v>
      </c>
      <c r="J23" s="138">
        <f t="shared" si="1"/>
        <v>-59080.120000000024</v>
      </c>
      <c r="K23" s="138">
        <f t="shared" si="1"/>
        <v>-66789.87</v>
      </c>
      <c r="L23" s="138">
        <f t="shared" si="1"/>
        <v>67824.600000000006</v>
      </c>
      <c r="M23" s="138">
        <f t="shared" si="1"/>
        <v>-60758.86</v>
      </c>
      <c r="N23" s="138">
        <f t="shared" si="1"/>
        <v>248369.05000000002</v>
      </c>
      <c r="O23" s="138">
        <f t="shared" si="1"/>
        <v>-105298.38</v>
      </c>
      <c r="P23" s="138">
        <f t="shared" si="1"/>
        <v>602413.16</v>
      </c>
      <c r="Q23" s="138">
        <f t="shared" si="1"/>
        <v>-25000</v>
      </c>
      <c r="R23" s="138">
        <f t="shared" si="1"/>
        <v>284541</v>
      </c>
      <c r="S23" s="138">
        <f>SUM(S13:S21)</f>
        <v>3461410.9299999997</v>
      </c>
      <c r="T23" s="127"/>
      <c r="U23" s="126"/>
      <c r="V23" s="168"/>
      <c r="W23" s="137"/>
      <c r="X23" s="168"/>
    </row>
    <row r="24" spans="1:24" x14ac:dyDescent="0.2">
      <c r="C24" s="125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8"/>
      <c r="U24" s="126"/>
      <c r="V24" s="168"/>
      <c r="W24" s="134"/>
      <c r="X24" s="168"/>
    </row>
    <row r="25" spans="1:24" x14ac:dyDescent="0.2">
      <c r="C25" s="125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>
        <v>3461410.9299999997</v>
      </c>
      <c r="T25" s="128"/>
      <c r="V25" s="169"/>
      <c r="W25" s="134"/>
      <c r="X25" s="169"/>
    </row>
    <row r="26" spans="1:24" x14ac:dyDescent="0.2">
      <c r="C26" s="125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38">
        <f>+S25-S23</f>
        <v>0</v>
      </c>
      <c r="T26" s="114"/>
      <c r="U26" s="127"/>
      <c r="X26" s="127"/>
    </row>
    <row r="27" spans="1:24" x14ac:dyDescent="0.2"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</row>
    <row r="28" spans="1:24" x14ac:dyDescent="0.2">
      <c r="A28" s="120" t="s">
        <v>13</v>
      </c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U28" s="127"/>
    </row>
    <row r="29" spans="1:24" x14ac:dyDescent="0.2">
      <c r="A29" s="142" t="s">
        <v>3</v>
      </c>
      <c r="B29" s="120">
        <v>1992</v>
      </c>
      <c r="C29" s="127">
        <v>-140642.6</v>
      </c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>
        <f>SUM(C29:R29)</f>
        <v>-140642.6</v>
      </c>
      <c r="T29" s="127">
        <v>-140642.6</v>
      </c>
      <c r="U29" s="127"/>
    </row>
    <row r="30" spans="1:24" x14ac:dyDescent="0.2">
      <c r="A30" s="142" t="s">
        <v>3</v>
      </c>
      <c r="B30" s="120">
        <v>2001</v>
      </c>
      <c r="C30" s="127">
        <v>-15112.68</v>
      </c>
      <c r="D30" s="127">
        <v>-13600</v>
      </c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>
        <f t="shared" ref="S30:S42" si="2">SUM(C30:R30)</f>
        <v>-28712.68</v>
      </c>
      <c r="T30" s="127">
        <v>-169355.28</v>
      </c>
      <c r="U30" s="127"/>
    </row>
    <row r="31" spans="1:24" x14ac:dyDescent="0.2">
      <c r="A31" s="142" t="s">
        <v>3</v>
      </c>
      <c r="B31" s="120">
        <v>2002</v>
      </c>
      <c r="C31" s="127">
        <v>-15112.68</v>
      </c>
      <c r="D31" s="127">
        <v>-13600</v>
      </c>
      <c r="E31" s="127">
        <v>-51240</v>
      </c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>
        <f t="shared" si="2"/>
        <v>-79952.679999999993</v>
      </c>
      <c r="T31" s="127">
        <v>-249307.96</v>
      </c>
      <c r="U31" s="127"/>
    </row>
    <row r="32" spans="1:24" x14ac:dyDescent="0.2">
      <c r="A32" s="142" t="s">
        <v>3</v>
      </c>
      <c r="B32" s="120">
        <v>2003</v>
      </c>
      <c r="C32" s="127">
        <v>-15112.68</v>
      </c>
      <c r="D32" s="127">
        <v>-13600</v>
      </c>
      <c r="E32" s="127">
        <v>-51240</v>
      </c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>
        <f t="shared" si="2"/>
        <v>-79952.679999999993</v>
      </c>
      <c r="T32" s="127">
        <v>-329260.64</v>
      </c>
      <c r="U32" s="127"/>
    </row>
    <row r="33" spans="1:24" x14ac:dyDescent="0.2">
      <c r="A33" s="142" t="s">
        <v>3</v>
      </c>
      <c r="B33" s="120">
        <v>2004</v>
      </c>
      <c r="C33" s="127">
        <v>-15112.68</v>
      </c>
      <c r="D33" s="127">
        <v>-13600</v>
      </c>
      <c r="E33" s="127">
        <v>-51240</v>
      </c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>
        <f t="shared" si="2"/>
        <v>-79952.679999999993</v>
      </c>
      <c r="T33" s="127">
        <v>-409213.32</v>
      </c>
      <c r="U33" s="127"/>
    </row>
    <row r="34" spans="1:24" x14ac:dyDescent="0.2">
      <c r="A34" s="142" t="s">
        <v>3</v>
      </c>
      <c r="B34" s="120">
        <v>2005</v>
      </c>
      <c r="C34" s="127">
        <v>-15112.68</v>
      </c>
      <c r="D34" s="127">
        <v>-13600</v>
      </c>
      <c r="E34" s="127">
        <v>-51240</v>
      </c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>
        <f t="shared" si="2"/>
        <v>-79952.679999999993</v>
      </c>
      <c r="T34" s="127">
        <v>-489166</v>
      </c>
      <c r="U34" s="127"/>
    </row>
    <row r="35" spans="1:24" s="126" customFormat="1" x14ac:dyDescent="0.2">
      <c r="A35" s="142" t="s">
        <v>3</v>
      </c>
      <c r="B35" s="120">
        <v>2006</v>
      </c>
      <c r="C35" s="127">
        <v>-15112.68</v>
      </c>
      <c r="D35" s="127">
        <v>-13600</v>
      </c>
      <c r="E35" s="127">
        <v>-51240</v>
      </c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>
        <f t="shared" si="2"/>
        <v>-79952.679999999993</v>
      </c>
      <c r="T35" s="127">
        <v>-569118.67999999993</v>
      </c>
      <c r="U35" s="127"/>
      <c r="W35" s="113"/>
      <c r="X35" s="113"/>
    </row>
    <row r="36" spans="1:24" s="126" customFormat="1" x14ac:dyDescent="0.2">
      <c r="A36" s="142" t="s">
        <v>3</v>
      </c>
      <c r="B36" s="120">
        <v>2007</v>
      </c>
      <c r="C36" s="127">
        <v>-15112.68</v>
      </c>
      <c r="D36" s="127">
        <v>-13600</v>
      </c>
      <c r="E36" s="127">
        <v>-51240</v>
      </c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>
        <f t="shared" si="2"/>
        <v>-79952.679999999993</v>
      </c>
      <c r="T36" s="127">
        <v>-649071.35999999987</v>
      </c>
      <c r="U36" s="127"/>
      <c r="W36" s="113"/>
      <c r="X36" s="113"/>
    </row>
    <row r="37" spans="1:24" s="126" customFormat="1" x14ac:dyDescent="0.2">
      <c r="A37" s="142" t="s">
        <v>3</v>
      </c>
      <c r="B37" s="120">
        <v>2008</v>
      </c>
      <c r="C37" s="127">
        <v>-15112.68</v>
      </c>
      <c r="D37" s="127">
        <v>-13600</v>
      </c>
      <c r="E37" s="127">
        <v>-51240</v>
      </c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>
        <f t="shared" si="2"/>
        <v>-79952.679999999993</v>
      </c>
      <c r="T37" s="127">
        <v>-729024.0399999998</v>
      </c>
      <c r="U37" s="113"/>
      <c r="W37" s="113"/>
      <c r="X37" s="113"/>
    </row>
    <row r="38" spans="1:24" s="126" customFormat="1" x14ac:dyDescent="0.2">
      <c r="A38" s="142" t="s">
        <v>3</v>
      </c>
      <c r="B38" s="120">
        <v>2009</v>
      </c>
      <c r="C38" s="127">
        <v>-15112.68</v>
      </c>
      <c r="D38" s="127">
        <v>-13600</v>
      </c>
      <c r="E38" s="127">
        <v>-51240</v>
      </c>
      <c r="F38" s="127">
        <f>-14526.32-3578.09</f>
        <v>-18104.41</v>
      </c>
      <c r="G38" s="127">
        <f>-$G$23/15</f>
        <v>3578.088666666667</v>
      </c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>
        <f t="shared" si="2"/>
        <v>-94479.001333333334</v>
      </c>
      <c r="T38" s="127">
        <v>-823503.0399999998</v>
      </c>
      <c r="U38" s="113"/>
      <c r="W38" s="113"/>
      <c r="X38" s="113"/>
    </row>
    <row r="39" spans="1:24" s="126" customFormat="1" x14ac:dyDescent="0.2">
      <c r="A39" s="142" t="s">
        <v>3</v>
      </c>
      <c r="B39" s="120">
        <v>2010</v>
      </c>
      <c r="C39" s="127">
        <v>-15112.68</v>
      </c>
      <c r="D39" s="127">
        <v>-13600</v>
      </c>
      <c r="E39" s="127">
        <v>-51240</v>
      </c>
      <c r="F39" s="127">
        <f>-28771.91-3578.09</f>
        <v>-32350</v>
      </c>
      <c r="G39" s="127">
        <f t="shared" ref="G39:G41" si="3">-$G$23/15</f>
        <v>3578.088666666667</v>
      </c>
      <c r="H39" s="127">
        <f>39983.088-493.92</f>
        <v>39489.168000000005</v>
      </c>
      <c r="I39" s="127">
        <f>-$I$23/15</f>
        <v>493.9206666666667</v>
      </c>
      <c r="J39" s="127"/>
      <c r="K39" s="127"/>
      <c r="L39" s="127"/>
      <c r="M39" s="127"/>
      <c r="N39" s="127"/>
      <c r="O39" s="127"/>
      <c r="P39" s="127"/>
      <c r="Q39" s="127"/>
      <c r="R39" s="127"/>
      <c r="S39" s="127">
        <f t="shared" si="2"/>
        <v>-68741.502666666653</v>
      </c>
      <c r="T39" s="127">
        <v>-892244.54199999978</v>
      </c>
      <c r="U39" s="113"/>
      <c r="W39" s="113"/>
      <c r="X39" s="113"/>
    </row>
    <row r="40" spans="1:24" s="126" customFormat="1" x14ac:dyDescent="0.2">
      <c r="A40" s="142" t="s">
        <v>3</v>
      </c>
      <c r="B40" s="120">
        <v>2011</v>
      </c>
      <c r="C40" s="127">
        <v>-86047.6</v>
      </c>
      <c r="D40" s="127">
        <v>-13600</v>
      </c>
      <c r="E40" s="127">
        <v>-51240</v>
      </c>
      <c r="F40" s="127">
        <f>-14526.32-3578.09</f>
        <v>-18104.41</v>
      </c>
      <c r="G40" s="127">
        <f t="shared" si="3"/>
        <v>3578.088666666667</v>
      </c>
      <c r="H40" s="127">
        <f>-46248.324-493.92</f>
        <v>-46742.243999999999</v>
      </c>
      <c r="I40" s="127">
        <f t="shared" ref="I40:I41" si="4">-$I$23/15</f>
        <v>493.9206666666667</v>
      </c>
      <c r="J40" s="127">
        <f>243619.75-4452.66</f>
        <v>239167.09</v>
      </c>
      <c r="K40" s="127">
        <f>-$K$23/15</f>
        <v>4452.6579999999994</v>
      </c>
      <c r="L40" s="127"/>
      <c r="M40" s="127"/>
      <c r="N40" s="127"/>
      <c r="O40" s="127"/>
      <c r="P40" s="127"/>
      <c r="Q40" s="127"/>
      <c r="R40" s="127"/>
      <c r="S40" s="127">
        <f t="shared" si="2"/>
        <v>31957.50333333333</v>
      </c>
      <c r="T40" s="127">
        <v>-860287.03599999973</v>
      </c>
      <c r="U40" s="113"/>
      <c r="W40" s="113"/>
      <c r="X40" s="113"/>
    </row>
    <row r="41" spans="1:24" s="126" customFormat="1" x14ac:dyDescent="0.2">
      <c r="A41" s="143" t="s">
        <v>3</v>
      </c>
      <c r="B41" s="144">
        <v>2012</v>
      </c>
      <c r="C41" s="146"/>
      <c r="D41" s="146">
        <v>-13600</v>
      </c>
      <c r="E41" s="146">
        <v>-51240</v>
      </c>
      <c r="F41" s="146">
        <f>-25444.46-3578.09</f>
        <v>-29022.55</v>
      </c>
      <c r="G41" s="127">
        <f t="shared" si="3"/>
        <v>3578.088666666667</v>
      </c>
      <c r="H41" s="146">
        <f>-15919.234-493.92</f>
        <v>-16413.153999999999</v>
      </c>
      <c r="I41" s="127">
        <f t="shared" si="4"/>
        <v>493.9206666666667</v>
      </c>
      <c r="J41" s="146">
        <f>-11039.04-4452.66</f>
        <v>-15491.7</v>
      </c>
      <c r="K41" s="127">
        <f>-$K$23/15</f>
        <v>4452.6579999999994</v>
      </c>
      <c r="L41" s="146">
        <f>-4954.07733333333-4050.59</f>
        <v>-9004.667333333331</v>
      </c>
      <c r="M41" s="146">
        <f>-$M$23/15</f>
        <v>4050.5906666666665</v>
      </c>
      <c r="N41" s="146"/>
      <c r="O41" s="146"/>
      <c r="P41" s="146"/>
      <c r="Q41" s="146"/>
      <c r="R41" s="146"/>
      <c r="S41" s="147">
        <f t="shared" si="2"/>
        <v>-122196.81333333332</v>
      </c>
      <c r="T41" s="146">
        <v>-982483.84733333299</v>
      </c>
      <c r="U41" s="113"/>
      <c r="W41" s="113"/>
      <c r="X41" s="113"/>
    </row>
    <row r="42" spans="1:24" s="126" customFormat="1" x14ac:dyDescent="0.2">
      <c r="A42" s="143"/>
      <c r="B42" s="144"/>
      <c r="C42" s="146"/>
      <c r="D42" s="146"/>
      <c r="E42" s="146"/>
      <c r="F42" s="146"/>
      <c r="G42" s="146"/>
      <c r="H42" s="146"/>
      <c r="I42" s="146"/>
      <c r="J42" s="146"/>
      <c r="K42" s="146"/>
      <c r="L42" s="146">
        <v>141556.57999999999</v>
      </c>
      <c r="M42" s="146"/>
      <c r="N42" s="146"/>
      <c r="O42" s="146"/>
      <c r="P42" s="146"/>
      <c r="Q42" s="146"/>
      <c r="R42" s="146"/>
      <c r="S42" s="147">
        <f t="shared" si="2"/>
        <v>141556.57999999999</v>
      </c>
      <c r="T42" s="146">
        <v>-840927.26733333303</v>
      </c>
      <c r="U42" s="113"/>
      <c r="W42" s="113"/>
      <c r="X42" s="113"/>
    </row>
    <row r="43" spans="1:24" s="126" customFormat="1" ht="14.25" x14ac:dyDescent="0.2">
      <c r="A43" s="113"/>
      <c r="B43" s="148" t="s">
        <v>53</v>
      </c>
      <c r="C43" s="138">
        <f>SUM(C29:C42)</f>
        <v>-377817</v>
      </c>
      <c r="D43" s="138">
        <f t="shared" ref="D43:S43" si="5">SUM(D29:D42)</f>
        <v>-163200</v>
      </c>
      <c r="E43" s="138">
        <f t="shared" si="5"/>
        <v>-563640</v>
      </c>
      <c r="F43" s="138">
        <f t="shared" si="5"/>
        <v>-97581.37000000001</v>
      </c>
      <c r="G43" s="138">
        <f t="shared" si="5"/>
        <v>14312.354666666668</v>
      </c>
      <c r="H43" s="138">
        <f t="shared" si="5"/>
        <v>-23666.229999999992</v>
      </c>
      <c r="I43" s="138">
        <f t="shared" si="5"/>
        <v>1481.7620000000002</v>
      </c>
      <c r="J43" s="138">
        <f t="shared" si="5"/>
        <v>223675.38999999998</v>
      </c>
      <c r="K43" s="138">
        <f t="shared" si="5"/>
        <v>8905.3159999999989</v>
      </c>
      <c r="L43" s="138">
        <f t="shared" si="5"/>
        <v>132551.91266666667</v>
      </c>
      <c r="M43" s="138">
        <f t="shared" si="5"/>
        <v>4050.5906666666665</v>
      </c>
      <c r="N43" s="138">
        <f t="shared" si="5"/>
        <v>0</v>
      </c>
      <c r="O43" s="138"/>
      <c r="P43" s="138">
        <f t="shared" si="5"/>
        <v>0</v>
      </c>
      <c r="Q43" s="138"/>
      <c r="R43" s="138">
        <f t="shared" si="5"/>
        <v>0</v>
      </c>
      <c r="S43" s="138">
        <f t="shared" si="5"/>
        <v>-840927.27399999986</v>
      </c>
      <c r="T43" s="137"/>
      <c r="U43" s="113"/>
      <c r="W43" s="113"/>
      <c r="X43" s="113"/>
    </row>
    <row r="44" spans="1:24" s="126" customFormat="1" ht="14.25" x14ac:dyDescent="0.2">
      <c r="A44" s="113"/>
      <c r="B44" s="148" t="s">
        <v>54</v>
      </c>
      <c r="C44" s="138">
        <f>C23+C43</f>
        <v>0</v>
      </c>
      <c r="D44" s="138">
        <f t="shared" ref="D44:S44" si="6">D23+D43</f>
        <v>176800</v>
      </c>
      <c r="E44" s="138">
        <f t="shared" si="6"/>
        <v>717360</v>
      </c>
      <c r="F44" s="138">
        <f t="shared" si="6"/>
        <v>319248.04000000004</v>
      </c>
      <c r="G44" s="138">
        <f t="shared" si="6"/>
        <v>-39358.975333333336</v>
      </c>
      <c r="H44" s="138">
        <f t="shared" si="6"/>
        <v>196957.85</v>
      </c>
      <c r="I44" s="138">
        <f t="shared" si="6"/>
        <v>-5927.0480000000007</v>
      </c>
      <c r="J44" s="138">
        <f t="shared" si="6"/>
        <v>164595.26999999996</v>
      </c>
      <c r="K44" s="138">
        <f t="shared" si="6"/>
        <v>-57884.553999999996</v>
      </c>
      <c r="L44" s="138">
        <f t="shared" si="6"/>
        <v>200376.51266666668</v>
      </c>
      <c r="M44" s="138">
        <f t="shared" si="6"/>
        <v>-56708.269333333337</v>
      </c>
      <c r="N44" s="138">
        <f t="shared" si="6"/>
        <v>248369.05000000002</v>
      </c>
      <c r="O44" s="138">
        <f t="shared" si="6"/>
        <v>-105298.38</v>
      </c>
      <c r="P44" s="138">
        <f t="shared" si="6"/>
        <v>602413.16</v>
      </c>
      <c r="Q44" s="138">
        <f t="shared" si="6"/>
        <v>-25000</v>
      </c>
      <c r="R44" s="138">
        <f t="shared" si="6"/>
        <v>284541</v>
      </c>
      <c r="S44" s="138">
        <f t="shared" si="6"/>
        <v>2620483.656</v>
      </c>
      <c r="T44" s="137"/>
      <c r="U44" s="113"/>
      <c r="W44" s="113"/>
      <c r="X44" s="113"/>
    </row>
    <row r="45" spans="1:24" s="126" customFormat="1" ht="14.25" x14ac:dyDescent="0.2">
      <c r="A45" s="113"/>
      <c r="B45" s="148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13"/>
      <c r="W45" s="113"/>
      <c r="X45" s="113"/>
    </row>
    <row r="46" spans="1:24" s="126" customFormat="1" ht="14.25" x14ac:dyDescent="0.2">
      <c r="A46" s="113"/>
      <c r="B46" s="148" t="s">
        <v>55</v>
      </c>
      <c r="C46" s="137">
        <v>25</v>
      </c>
      <c r="D46" s="137">
        <v>25</v>
      </c>
      <c r="E46" s="137">
        <v>25</v>
      </c>
      <c r="F46" s="137">
        <v>15</v>
      </c>
      <c r="G46" s="137">
        <v>15</v>
      </c>
      <c r="H46" s="137">
        <v>15</v>
      </c>
      <c r="I46" s="137">
        <v>15</v>
      </c>
      <c r="J46" s="137">
        <v>15</v>
      </c>
      <c r="K46" s="137">
        <v>15</v>
      </c>
      <c r="L46" s="137">
        <v>15</v>
      </c>
      <c r="M46" s="137">
        <v>15</v>
      </c>
      <c r="N46" s="137">
        <v>15</v>
      </c>
      <c r="O46" s="137"/>
      <c r="P46" s="137"/>
      <c r="Q46" s="137"/>
      <c r="R46" s="137"/>
      <c r="S46" s="137"/>
      <c r="T46" s="137"/>
      <c r="U46" s="113"/>
      <c r="W46" s="113"/>
      <c r="X46" s="113"/>
    </row>
    <row r="47" spans="1:24" s="126" customFormat="1" ht="14.25" x14ac:dyDescent="0.2">
      <c r="A47" s="113"/>
      <c r="B47" s="148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13"/>
      <c r="W47" s="113"/>
      <c r="X47" s="113"/>
    </row>
    <row r="48" spans="1:24" s="126" customFormat="1" ht="14.25" x14ac:dyDescent="0.2">
      <c r="A48" s="113"/>
      <c r="B48" s="148" t="s">
        <v>56</v>
      </c>
      <c r="C48" s="137">
        <v>25</v>
      </c>
      <c r="D48" s="137">
        <v>12</v>
      </c>
      <c r="E48" s="137">
        <v>11</v>
      </c>
      <c r="F48" s="137">
        <v>4</v>
      </c>
      <c r="G48" s="137">
        <v>4</v>
      </c>
      <c r="H48" s="137">
        <v>2.5</v>
      </c>
      <c r="I48" s="137">
        <v>2.5</v>
      </c>
      <c r="J48" s="137">
        <v>1.5</v>
      </c>
      <c r="K48" s="137">
        <v>1.5</v>
      </c>
      <c r="L48" s="137">
        <v>0.5</v>
      </c>
      <c r="M48" s="137">
        <v>0.5</v>
      </c>
      <c r="N48" s="137">
        <v>0</v>
      </c>
      <c r="O48" s="137"/>
      <c r="P48" s="137"/>
      <c r="Q48" s="137"/>
      <c r="R48" s="137"/>
      <c r="S48" s="137"/>
      <c r="T48" s="137"/>
      <c r="U48" s="113"/>
      <c r="W48" s="113"/>
      <c r="X48" s="113"/>
    </row>
    <row r="49" spans="1:24" s="126" customFormat="1" ht="14.25" x14ac:dyDescent="0.2">
      <c r="A49" s="113"/>
      <c r="B49" s="148" t="s">
        <v>57</v>
      </c>
      <c r="C49" s="138">
        <f>C46-C48</f>
        <v>0</v>
      </c>
      <c r="D49" s="138">
        <f t="shared" ref="D49:N49" si="7">D46-D48</f>
        <v>13</v>
      </c>
      <c r="E49" s="138">
        <f t="shared" si="7"/>
        <v>14</v>
      </c>
      <c r="F49" s="138">
        <f t="shared" si="7"/>
        <v>11</v>
      </c>
      <c r="G49" s="138">
        <f t="shared" si="7"/>
        <v>11</v>
      </c>
      <c r="H49" s="138">
        <f t="shared" si="7"/>
        <v>12.5</v>
      </c>
      <c r="I49" s="138">
        <f t="shared" si="7"/>
        <v>12.5</v>
      </c>
      <c r="J49" s="138">
        <f t="shared" si="7"/>
        <v>13.5</v>
      </c>
      <c r="K49" s="138">
        <f t="shared" si="7"/>
        <v>13.5</v>
      </c>
      <c r="L49" s="138">
        <f t="shared" si="7"/>
        <v>14.5</v>
      </c>
      <c r="M49" s="138">
        <f t="shared" si="7"/>
        <v>14.5</v>
      </c>
      <c r="N49" s="138">
        <f t="shared" si="7"/>
        <v>15</v>
      </c>
      <c r="O49" s="137"/>
      <c r="P49" s="137"/>
      <c r="Q49" s="137"/>
      <c r="R49" s="137"/>
      <c r="S49" s="137"/>
      <c r="T49" s="137"/>
      <c r="U49" s="113"/>
      <c r="W49" s="113"/>
      <c r="X49" s="113"/>
    </row>
    <row r="50" spans="1:24" s="126" customFormat="1" ht="14.25" x14ac:dyDescent="0.2">
      <c r="A50" s="113"/>
      <c r="B50" s="148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13"/>
      <c r="W50" s="113"/>
      <c r="X50" s="113"/>
    </row>
    <row r="51" spans="1:24" s="126" customFormat="1" ht="14.25" x14ac:dyDescent="0.2">
      <c r="A51" s="113"/>
      <c r="B51" s="148" t="s">
        <v>58</v>
      </c>
      <c r="C51" s="137">
        <v>20</v>
      </c>
      <c r="D51" s="137">
        <v>20</v>
      </c>
      <c r="E51" s="137">
        <v>20</v>
      </c>
      <c r="F51" s="137">
        <v>20</v>
      </c>
      <c r="G51" s="137">
        <v>20</v>
      </c>
      <c r="H51" s="137">
        <v>20</v>
      </c>
      <c r="I51" s="137">
        <v>20</v>
      </c>
      <c r="J51" s="137">
        <v>20</v>
      </c>
      <c r="K51" s="137">
        <v>20</v>
      </c>
      <c r="L51" s="137">
        <v>20</v>
      </c>
      <c r="M51" s="137">
        <v>20</v>
      </c>
      <c r="N51" s="137">
        <v>20</v>
      </c>
      <c r="O51" s="137"/>
      <c r="P51" s="137"/>
      <c r="Q51" s="137"/>
      <c r="R51" s="137"/>
      <c r="S51" s="137"/>
      <c r="T51" s="137"/>
      <c r="U51" s="113"/>
      <c r="W51" s="113"/>
      <c r="X51" s="113"/>
    </row>
    <row r="52" spans="1:24" s="126" customFormat="1" ht="14.25" x14ac:dyDescent="0.2">
      <c r="A52" s="113"/>
      <c r="B52" s="148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13"/>
      <c r="W52" s="113"/>
      <c r="X52" s="113"/>
    </row>
    <row r="53" spans="1:24" s="126" customFormat="1" ht="14.25" x14ac:dyDescent="0.2">
      <c r="A53" s="113"/>
      <c r="B53" s="148" t="s">
        <v>59</v>
      </c>
      <c r="C53" s="137">
        <f>C51-C46</f>
        <v>-5</v>
      </c>
      <c r="D53" s="137">
        <f t="shared" ref="D53:N53" si="8">D51-D46</f>
        <v>-5</v>
      </c>
      <c r="E53" s="137">
        <f t="shared" si="8"/>
        <v>-5</v>
      </c>
      <c r="F53" s="137">
        <f t="shared" si="8"/>
        <v>5</v>
      </c>
      <c r="G53" s="137">
        <v>5</v>
      </c>
      <c r="H53" s="137">
        <f t="shared" si="8"/>
        <v>5</v>
      </c>
      <c r="I53" s="137">
        <v>5</v>
      </c>
      <c r="J53" s="137">
        <f t="shared" si="8"/>
        <v>5</v>
      </c>
      <c r="K53" s="137">
        <v>5</v>
      </c>
      <c r="L53" s="137">
        <f t="shared" si="8"/>
        <v>5</v>
      </c>
      <c r="M53" s="137">
        <v>5</v>
      </c>
      <c r="N53" s="137">
        <f t="shared" si="8"/>
        <v>5</v>
      </c>
      <c r="O53" s="137"/>
      <c r="P53" s="137"/>
      <c r="Q53" s="137"/>
      <c r="R53" s="137"/>
      <c r="S53" s="137"/>
      <c r="T53" s="137"/>
      <c r="U53" s="113"/>
      <c r="W53" s="113"/>
      <c r="X53" s="113"/>
    </row>
    <row r="54" spans="1:24" s="126" customFormat="1" ht="14.25" x14ac:dyDescent="0.2">
      <c r="A54" s="113"/>
      <c r="B54" s="148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13"/>
      <c r="W54" s="113"/>
      <c r="X54" s="113"/>
    </row>
    <row r="55" spans="1:24" s="126" customFormat="1" ht="14.25" x14ac:dyDescent="0.2">
      <c r="A55" s="113"/>
      <c r="B55" s="148" t="s">
        <v>60</v>
      </c>
      <c r="C55" s="170">
        <f>IF(C49=0,0,C51-C48)</f>
        <v>0</v>
      </c>
      <c r="D55" s="170">
        <f t="shared" ref="D55:N55" si="9">IF(D49=0,0,D51-D48)</f>
        <v>8</v>
      </c>
      <c r="E55" s="170">
        <f t="shared" si="9"/>
        <v>9</v>
      </c>
      <c r="F55" s="170">
        <f t="shared" si="9"/>
        <v>16</v>
      </c>
      <c r="G55" s="170">
        <v>16</v>
      </c>
      <c r="H55" s="170">
        <f t="shared" si="9"/>
        <v>17.5</v>
      </c>
      <c r="I55" s="170">
        <f t="shared" si="9"/>
        <v>17.5</v>
      </c>
      <c r="J55" s="170">
        <f t="shared" si="9"/>
        <v>18.5</v>
      </c>
      <c r="K55" s="170">
        <f t="shared" si="9"/>
        <v>18.5</v>
      </c>
      <c r="L55" s="170">
        <f t="shared" si="9"/>
        <v>19.5</v>
      </c>
      <c r="M55" s="170">
        <f t="shared" si="9"/>
        <v>19.5</v>
      </c>
      <c r="N55" s="170">
        <f t="shared" si="9"/>
        <v>20</v>
      </c>
      <c r="O55" s="170"/>
      <c r="P55" s="170"/>
      <c r="Q55" s="170"/>
      <c r="R55" s="170"/>
      <c r="S55" s="137"/>
      <c r="T55" s="137"/>
      <c r="U55" s="113"/>
      <c r="W55" s="113"/>
      <c r="X55" s="113"/>
    </row>
    <row r="56" spans="1:24" s="126" customFormat="1" ht="14.25" x14ac:dyDescent="0.2">
      <c r="A56" s="113"/>
      <c r="B56" s="148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13"/>
      <c r="W56" s="113"/>
      <c r="X56" s="113"/>
    </row>
    <row r="57" spans="1:24" s="126" customFormat="1" ht="14.25" x14ac:dyDescent="0.2">
      <c r="A57" s="113"/>
      <c r="B57" s="152">
        <v>2013</v>
      </c>
      <c r="C57" s="137">
        <v>0</v>
      </c>
      <c r="D57" s="137">
        <f>-$D$44/$D$55</f>
        <v>-22100</v>
      </c>
      <c r="E57" s="137">
        <f>-$E$44/$E$55</f>
        <v>-79706.666666666672</v>
      </c>
      <c r="F57" s="137">
        <f>-$F$44/$F$55</f>
        <v>-19953.002500000002</v>
      </c>
      <c r="G57" s="137">
        <f>-$G$44/$G$55</f>
        <v>2459.9359583333335</v>
      </c>
      <c r="H57" s="137">
        <f>-$H$44/$H$55</f>
        <v>-11254.734285714287</v>
      </c>
      <c r="I57" s="137">
        <f>-$I$44/$I$55</f>
        <v>338.6884571428572</v>
      </c>
      <c r="J57" s="137">
        <f t="shared" ref="J57:J74" si="10">-$J$44/$J$55</f>
        <v>-8897.0416216216199</v>
      </c>
      <c r="K57" s="137">
        <f>-$K$44/$K$55</f>
        <v>3128.8948108108107</v>
      </c>
      <c r="L57" s="137">
        <f>-$L$44/$L$55</f>
        <v>-10275.718598290599</v>
      </c>
      <c r="M57" s="137">
        <f>-$M$44/$M$55</f>
        <v>2908.1163760683762</v>
      </c>
      <c r="N57" s="137">
        <f>-$N$44/$N$55*0.5</f>
        <v>-6209.2262500000006</v>
      </c>
      <c r="O57" s="137">
        <f>-O44/20*0.5</f>
        <v>2632.4594999999999</v>
      </c>
      <c r="P57" s="137"/>
      <c r="Q57" s="137"/>
      <c r="R57" s="137"/>
      <c r="S57" s="137">
        <f>SUM(C57:R57)</f>
        <v>-146928.29481993782</v>
      </c>
      <c r="T57" s="137">
        <f>T42+S57</f>
        <v>-987855.56215327082</v>
      </c>
      <c r="U57" s="113"/>
      <c r="W57" s="113"/>
      <c r="X57" s="113"/>
    </row>
    <row r="58" spans="1:24" s="126" customFormat="1" ht="14.25" x14ac:dyDescent="0.2">
      <c r="A58" s="171"/>
      <c r="B58" s="154">
        <v>2014</v>
      </c>
      <c r="C58" s="172"/>
      <c r="D58" s="172">
        <f t="shared" ref="D58:D64" si="11">-$D$44/$D$55</f>
        <v>-22100</v>
      </c>
      <c r="E58" s="172">
        <f t="shared" ref="E58:E65" si="12">-$E$44/$E$55</f>
        <v>-79706.666666666672</v>
      </c>
      <c r="F58" s="172">
        <f t="shared" ref="F58:F72" si="13">-$F$44/$F$55</f>
        <v>-19953.002500000002</v>
      </c>
      <c r="G58" s="293">
        <f t="shared" ref="G58:G72" si="14">-$G$44/$G$55</f>
        <v>2459.9359583333335</v>
      </c>
      <c r="H58" s="172">
        <f t="shared" ref="H58:H73" si="15">-$H$44/$H$55</f>
        <v>-11254.734285714287</v>
      </c>
      <c r="I58" s="293">
        <f t="shared" ref="I58:I73" si="16">-$I$44/$I$55</f>
        <v>338.6884571428572</v>
      </c>
      <c r="J58" s="172">
        <f t="shared" si="10"/>
        <v>-8897.0416216216199</v>
      </c>
      <c r="K58" s="293">
        <f t="shared" ref="K58:K74" si="17">-$K$44/$K$55</f>
        <v>3128.8948108108107</v>
      </c>
      <c r="L58" s="172">
        <f t="shared" ref="L58:L75" si="18">-$L$44/$L$55</f>
        <v>-10275.718598290599</v>
      </c>
      <c r="M58" s="293">
        <f t="shared" ref="M58:M75" si="19">-$M$44/$M$55</f>
        <v>2908.1163760683762</v>
      </c>
      <c r="N58" s="172">
        <f t="shared" ref="N58:N76" si="20">-$N$44/$N$55</f>
        <v>-12418.452500000001</v>
      </c>
      <c r="O58" s="293">
        <f>-$O$44/20</f>
        <v>5264.9189999999999</v>
      </c>
      <c r="P58" s="137">
        <f>-P20/20*0.5</f>
        <v>-15060.329000000002</v>
      </c>
      <c r="Q58" s="293">
        <f>-Q44/20*0.5</f>
        <v>625</v>
      </c>
      <c r="R58" s="172"/>
      <c r="S58" s="172">
        <f>SUM(C58:R58)</f>
        <v>-164940.39056993782</v>
      </c>
      <c r="T58" s="172">
        <f>S58+T57</f>
        <v>-1152795.9527232086</v>
      </c>
      <c r="U58" s="113"/>
      <c r="W58" s="113"/>
      <c r="X58" s="113"/>
    </row>
    <row r="59" spans="1:24" s="126" customFormat="1" ht="14.25" x14ac:dyDescent="0.2">
      <c r="A59" s="173"/>
      <c r="B59" s="157">
        <v>2015</v>
      </c>
      <c r="C59" s="174"/>
      <c r="D59" s="174">
        <f t="shared" si="11"/>
        <v>-22100</v>
      </c>
      <c r="E59" s="174">
        <f t="shared" si="12"/>
        <v>-79706.666666666672</v>
      </c>
      <c r="F59" s="174">
        <f t="shared" si="13"/>
        <v>-19953.002500000002</v>
      </c>
      <c r="G59" s="293">
        <f t="shared" si="14"/>
        <v>2459.9359583333335</v>
      </c>
      <c r="H59" s="174">
        <f t="shared" si="15"/>
        <v>-11254.734285714287</v>
      </c>
      <c r="I59" s="293">
        <f t="shared" si="16"/>
        <v>338.6884571428572</v>
      </c>
      <c r="J59" s="174">
        <f t="shared" si="10"/>
        <v>-8897.0416216216199</v>
      </c>
      <c r="K59" s="293">
        <f t="shared" si="17"/>
        <v>3128.8948108108107</v>
      </c>
      <c r="L59" s="174">
        <f t="shared" si="18"/>
        <v>-10275.718598290599</v>
      </c>
      <c r="M59" s="293">
        <f t="shared" si="19"/>
        <v>2908.1163760683762</v>
      </c>
      <c r="N59" s="174">
        <f t="shared" si="20"/>
        <v>-12418.452500000001</v>
      </c>
      <c r="O59" s="293">
        <f t="shared" ref="O59:O76" si="21">-$O$44/20</f>
        <v>5264.9189999999999</v>
      </c>
      <c r="P59" s="137">
        <f>-$P$20/20</f>
        <v>-30120.658000000003</v>
      </c>
      <c r="Q59" s="293">
        <f>-$Q$44/20</f>
        <v>1250</v>
      </c>
      <c r="R59" s="174">
        <f>-$R$20/20*0.5</f>
        <v>-7113.5249999999996</v>
      </c>
      <c r="S59" s="174">
        <f t="shared" ref="S59:S79" si="22">SUM(C59:R59)</f>
        <v>-186489.24456993781</v>
      </c>
      <c r="T59" s="174">
        <f t="shared" ref="T59:T79" si="23">S59+T58</f>
        <v>-1339285.1972931465</v>
      </c>
      <c r="U59" s="113"/>
      <c r="W59" s="113"/>
      <c r="X59" s="113"/>
    </row>
    <row r="60" spans="1:24" s="126" customFormat="1" ht="14.25" x14ac:dyDescent="0.2">
      <c r="A60" s="113"/>
      <c r="B60" s="152">
        <v>2016</v>
      </c>
      <c r="C60" s="137"/>
      <c r="D60" s="137">
        <f t="shared" si="11"/>
        <v>-22100</v>
      </c>
      <c r="E60" s="137">
        <f t="shared" si="12"/>
        <v>-79706.666666666672</v>
      </c>
      <c r="F60" s="137">
        <f t="shared" si="13"/>
        <v>-19953.002500000002</v>
      </c>
      <c r="G60" s="137">
        <f t="shared" si="14"/>
        <v>2459.9359583333335</v>
      </c>
      <c r="H60" s="137">
        <f t="shared" si="15"/>
        <v>-11254.734285714287</v>
      </c>
      <c r="I60" s="137">
        <f t="shared" si="16"/>
        <v>338.6884571428572</v>
      </c>
      <c r="J60" s="137">
        <f t="shared" si="10"/>
        <v>-8897.0416216216199</v>
      </c>
      <c r="K60" s="137">
        <f t="shared" si="17"/>
        <v>3128.8948108108107</v>
      </c>
      <c r="L60" s="137">
        <f t="shared" si="18"/>
        <v>-10275.718598290599</v>
      </c>
      <c r="M60" s="137">
        <f t="shared" si="19"/>
        <v>2908.1163760683762</v>
      </c>
      <c r="N60" s="137">
        <f t="shared" si="20"/>
        <v>-12418.452500000001</v>
      </c>
      <c r="O60" s="172">
        <f t="shared" si="21"/>
        <v>5264.9189999999999</v>
      </c>
      <c r="P60" s="137">
        <f t="shared" ref="P60:P77" si="24">-$P$20/20</f>
        <v>-30120.658000000003</v>
      </c>
      <c r="Q60" s="174">
        <f t="shared" ref="Q60:Q77" si="25">-$Q$44/20</f>
        <v>1250</v>
      </c>
      <c r="R60" s="137">
        <f>-$R$20/20</f>
        <v>-14227.05</v>
      </c>
      <c r="S60" s="137">
        <f t="shared" si="22"/>
        <v>-193602.76956993781</v>
      </c>
      <c r="T60" s="137">
        <f t="shared" si="23"/>
        <v>-1532887.9668630844</v>
      </c>
      <c r="U60" s="113"/>
      <c r="W60" s="113"/>
      <c r="X60" s="113"/>
    </row>
    <row r="61" spans="1:24" s="126" customFormat="1" ht="14.25" x14ac:dyDescent="0.2">
      <c r="A61" s="113"/>
      <c r="B61" s="152">
        <v>2017</v>
      </c>
      <c r="C61" s="137"/>
      <c r="D61" s="137">
        <f t="shared" si="11"/>
        <v>-22100</v>
      </c>
      <c r="E61" s="137">
        <f t="shared" si="12"/>
        <v>-79706.666666666672</v>
      </c>
      <c r="F61" s="137">
        <f t="shared" si="13"/>
        <v>-19953.002500000002</v>
      </c>
      <c r="G61" s="137">
        <f t="shared" si="14"/>
        <v>2459.9359583333335</v>
      </c>
      <c r="H61" s="137">
        <f t="shared" si="15"/>
        <v>-11254.734285714287</v>
      </c>
      <c r="I61" s="137">
        <f t="shared" si="16"/>
        <v>338.6884571428572</v>
      </c>
      <c r="J61" s="137">
        <f t="shared" si="10"/>
        <v>-8897.0416216216199</v>
      </c>
      <c r="K61" s="137">
        <f t="shared" si="17"/>
        <v>3128.8948108108107</v>
      </c>
      <c r="L61" s="137">
        <f t="shared" si="18"/>
        <v>-10275.718598290599</v>
      </c>
      <c r="M61" s="137">
        <f t="shared" si="19"/>
        <v>2908.1163760683762</v>
      </c>
      <c r="N61" s="137">
        <f t="shared" si="20"/>
        <v>-12418.452500000001</v>
      </c>
      <c r="O61" s="172">
        <f t="shared" si="21"/>
        <v>5264.9189999999999</v>
      </c>
      <c r="P61" s="137">
        <f t="shared" si="24"/>
        <v>-30120.658000000003</v>
      </c>
      <c r="Q61" s="174">
        <f t="shared" si="25"/>
        <v>1250</v>
      </c>
      <c r="R61" s="137">
        <f t="shared" ref="R61:R78" si="26">-$R$20/20</f>
        <v>-14227.05</v>
      </c>
      <c r="S61" s="137">
        <f t="shared" si="22"/>
        <v>-193602.76956993781</v>
      </c>
      <c r="T61" s="137">
        <f t="shared" si="23"/>
        <v>-1726490.7364330222</v>
      </c>
      <c r="U61" s="113"/>
      <c r="W61" s="113"/>
      <c r="X61" s="113"/>
    </row>
    <row r="62" spans="1:24" s="126" customFormat="1" ht="14.25" x14ac:dyDescent="0.2">
      <c r="A62" s="113"/>
      <c r="B62" s="152">
        <v>2018</v>
      </c>
      <c r="C62" s="175"/>
      <c r="D62" s="137">
        <f t="shared" si="11"/>
        <v>-22100</v>
      </c>
      <c r="E62" s="137">
        <f t="shared" si="12"/>
        <v>-79706.666666666672</v>
      </c>
      <c r="F62" s="137">
        <f t="shared" si="13"/>
        <v>-19953.002500000002</v>
      </c>
      <c r="G62" s="137">
        <f t="shared" si="14"/>
        <v>2459.9359583333335</v>
      </c>
      <c r="H62" s="137">
        <f t="shared" si="15"/>
        <v>-11254.734285714287</v>
      </c>
      <c r="I62" s="137">
        <f t="shared" si="16"/>
        <v>338.6884571428572</v>
      </c>
      <c r="J62" s="137">
        <f t="shared" si="10"/>
        <v>-8897.0416216216199</v>
      </c>
      <c r="K62" s="137">
        <f t="shared" si="17"/>
        <v>3128.8948108108107</v>
      </c>
      <c r="L62" s="137">
        <f t="shared" si="18"/>
        <v>-10275.718598290599</v>
      </c>
      <c r="M62" s="137">
        <f t="shared" si="19"/>
        <v>2908.1163760683762</v>
      </c>
      <c r="N62" s="137">
        <f t="shared" si="20"/>
        <v>-12418.452500000001</v>
      </c>
      <c r="O62" s="172">
        <f t="shared" si="21"/>
        <v>5264.9189999999999</v>
      </c>
      <c r="P62" s="137">
        <f t="shared" si="24"/>
        <v>-30120.658000000003</v>
      </c>
      <c r="Q62" s="174">
        <f t="shared" si="25"/>
        <v>1250</v>
      </c>
      <c r="R62" s="137">
        <f t="shared" si="26"/>
        <v>-14227.05</v>
      </c>
      <c r="S62" s="137">
        <f t="shared" si="22"/>
        <v>-193602.76956993781</v>
      </c>
      <c r="T62" s="137">
        <f t="shared" si="23"/>
        <v>-1920093.50600296</v>
      </c>
      <c r="U62" s="113"/>
      <c r="W62" s="113"/>
      <c r="X62" s="113"/>
    </row>
    <row r="63" spans="1:24" s="126" customFormat="1" ht="14.25" x14ac:dyDescent="0.2">
      <c r="A63" s="113"/>
      <c r="B63" s="152">
        <v>2019</v>
      </c>
      <c r="C63" s="137"/>
      <c r="D63" s="137">
        <f t="shared" si="11"/>
        <v>-22100</v>
      </c>
      <c r="E63" s="137">
        <f t="shared" si="12"/>
        <v>-79706.666666666672</v>
      </c>
      <c r="F63" s="137">
        <f t="shared" si="13"/>
        <v>-19953.002500000002</v>
      </c>
      <c r="G63" s="137">
        <f t="shared" si="14"/>
        <v>2459.9359583333335</v>
      </c>
      <c r="H63" s="137">
        <f t="shared" si="15"/>
        <v>-11254.734285714287</v>
      </c>
      <c r="I63" s="137">
        <f t="shared" si="16"/>
        <v>338.6884571428572</v>
      </c>
      <c r="J63" s="137">
        <f t="shared" si="10"/>
        <v>-8897.0416216216199</v>
      </c>
      <c r="K63" s="137">
        <f t="shared" si="17"/>
        <v>3128.8948108108107</v>
      </c>
      <c r="L63" s="137">
        <f t="shared" si="18"/>
        <v>-10275.718598290599</v>
      </c>
      <c r="M63" s="137">
        <f t="shared" si="19"/>
        <v>2908.1163760683762</v>
      </c>
      <c r="N63" s="137">
        <f t="shared" si="20"/>
        <v>-12418.452500000001</v>
      </c>
      <c r="O63" s="172">
        <f t="shared" si="21"/>
        <v>5264.9189999999999</v>
      </c>
      <c r="P63" s="137">
        <f t="shared" si="24"/>
        <v>-30120.658000000003</v>
      </c>
      <c r="Q63" s="174">
        <f t="shared" si="25"/>
        <v>1250</v>
      </c>
      <c r="R63" s="137">
        <f t="shared" si="26"/>
        <v>-14227.05</v>
      </c>
      <c r="S63" s="137">
        <f t="shared" si="22"/>
        <v>-193602.76956993781</v>
      </c>
      <c r="T63" s="137">
        <f t="shared" si="23"/>
        <v>-2113696.2755728979</v>
      </c>
      <c r="U63" s="113"/>
      <c r="W63" s="113"/>
      <c r="X63" s="113"/>
    </row>
    <row r="64" spans="1:24" s="126" customFormat="1" ht="14.25" x14ac:dyDescent="0.2">
      <c r="B64" s="152">
        <v>2020</v>
      </c>
      <c r="C64" s="175"/>
      <c r="D64" s="137">
        <f t="shared" si="11"/>
        <v>-22100</v>
      </c>
      <c r="E64" s="137">
        <f t="shared" si="12"/>
        <v>-79706.666666666672</v>
      </c>
      <c r="F64" s="137">
        <f t="shared" si="13"/>
        <v>-19953.002500000002</v>
      </c>
      <c r="G64" s="137">
        <f t="shared" si="14"/>
        <v>2459.9359583333335</v>
      </c>
      <c r="H64" s="137">
        <f t="shared" si="15"/>
        <v>-11254.734285714287</v>
      </c>
      <c r="I64" s="137">
        <f t="shared" si="16"/>
        <v>338.6884571428572</v>
      </c>
      <c r="J64" s="137">
        <f t="shared" si="10"/>
        <v>-8897.0416216216199</v>
      </c>
      <c r="K64" s="137">
        <f t="shared" si="17"/>
        <v>3128.8948108108107</v>
      </c>
      <c r="L64" s="137">
        <f t="shared" si="18"/>
        <v>-10275.718598290599</v>
      </c>
      <c r="M64" s="137">
        <f t="shared" si="19"/>
        <v>2908.1163760683762</v>
      </c>
      <c r="N64" s="137">
        <f t="shared" si="20"/>
        <v>-12418.452500000001</v>
      </c>
      <c r="O64" s="172">
        <f t="shared" si="21"/>
        <v>5264.9189999999999</v>
      </c>
      <c r="P64" s="137">
        <f t="shared" si="24"/>
        <v>-30120.658000000003</v>
      </c>
      <c r="Q64" s="174">
        <f t="shared" si="25"/>
        <v>1250</v>
      </c>
      <c r="R64" s="137">
        <f t="shared" si="26"/>
        <v>-14227.05</v>
      </c>
      <c r="S64" s="137">
        <f t="shared" si="22"/>
        <v>-193602.76956993781</v>
      </c>
      <c r="T64" s="137">
        <f t="shared" si="23"/>
        <v>-2307299.0451428355</v>
      </c>
      <c r="U64" s="113"/>
      <c r="W64" s="113"/>
      <c r="X64" s="113"/>
    </row>
    <row r="65" spans="2:24" s="126" customFormat="1" ht="14.25" x14ac:dyDescent="0.2">
      <c r="B65" s="152">
        <v>2021</v>
      </c>
      <c r="C65" s="125"/>
      <c r="D65" s="127"/>
      <c r="E65" s="137">
        <f t="shared" si="12"/>
        <v>-79706.666666666672</v>
      </c>
      <c r="F65" s="137">
        <f t="shared" si="13"/>
        <v>-19953.002500000002</v>
      </c>
      <c r="G65" s="137">
        <f t="shared" si="14"/>
        <v>2459.9359583333335</v>
      </c>
      <c r="H65" s="137">
        <f t="shared" si="15"/>
        <v>-11254.734285714287</v>
      </c>
      <c r="I65" s="137">
        <f t="shared" si="16"/>
        <v>338.6884571428572</v>
      </c>
      <c r="J65" s="137">
        <f t="shared" si="10"/>
        <v>-8897.0416216216199</v>
      </c>
      <c r="K65" s="137">
        <f t="shared" si="17"/>
        <v>3128.8948108108107</v>
      </c>
      <c r="L65" s="137">
        <f t="shared" si="18"/>
        <v>-10275.718598290599</v>
      </c>
      <c r="M65" s="137">
        <f t="shared" si="19"/>
        <v>2908.1163760683762</v>
      </c>
      <c r="N65" s="137">
        <f t="shared" si="20"/>
        <v>-12418.452500000001</v>
      </c>
      <c r="O65" s="172">
        <f t="shared" si="21"/>
        <v>5264.9189999999999</v>
      </c>
      <c r="P65" s="137">
        <f t="shared" si="24"/>
        <v>-30120.658000000003</v>
      </c>
      <c r="Q65" s="174">
        <f t="shared" si="25"/>
        <v>1250</v>
      </c>
      <c r="R65" s="137">
        <f t="shared" si="26"/>
        <v>-14227.05</v>
      </c>
      <c r="S65" s="137">
        <f t="shared" si="22"/>
        <v>-171502.76956993781</v>
      </c>
      <c r="T65" s="137">
        <f t="shared" si="23"/>
        <v>-2478801.8147127731</v>
      </c>
      <c r="U65" s="113"/>
      <c r="W65" s="113"/>
      <c r="X65" s="113"/>
    </row>
    <row r="66" spans="2:24" s="126" customFormat="1" ht="14.25" x14ac:dyDescent="0.2">
      <c r="B66" s="152">
        <v>2022</v>
      </c>
      <c r="C66" s="125"/>
      <c r="D66" s="127"/>
      <c r="E66" s="127"/>
      <c r="F66" s="137">
        <f t="shared" si="13"/>
        <v>-19953.002500000002</v>
      </c>
      <c r="G66" s="137">
        <f t="shared" si="14"/>
        <v>2459.9359583333335</v>
      </c>
      <c r="H66" s="137">
        <f t="shared" si="15"/>
        <v>-11254.734285714287</v>
      </c>
      <c r="I66" s="137">
        <f t="shared" si="16"/>
        <v>338.6884571428572</v>
      </c>
      <c r="J66" s="137">
        <f t="shared" si="10"/>
        <v>-8897.0416216216199</v>
      </c>
      <c r="K66" s="137">
        <f t="shared" si="17"/>
        <v>3128.8948108108107</v>
      </c>
      <c r="L66" s="137">
        <f t="shared" si="18"/>
        <v>-10275.718598290599</v>
      </c>
      <c r="M66" s="137">
        <f t="shared" si="19"/>
        <v>2908.1163760683762</v>
      </c>
      <c r="N66" s="137">
        <f t="shared" si="20"/>
        <v>-12418.452500000001</v>
      </c>
      <c r="O66" s="172">
        <f t="shared" si="21"/>
        <v>5264.9189999999999</v>
      </c>
      <c r="P66" s="137">
        <f t="shared" si="24"/>
        <v>-30120.658000000003</v>
      </c>
      <c r="Q66" s="174">
        <f t="shared" si="25"/>
        <v>1250</v>
      </c>
      <c r="R66" s="137">
        <f t="shared" si="26"/>
        <v>-14227.05</v>
      </c>
      <c r="S66" s="137">
        <f t="shared" si="22"/>
        <v>-91796.102903271138</v>
      </c>
      <c r="T66" s="137">
        <f t="shared" si="23"/>
        <v>-2570597.9176160442</v>
      </c>
      <c r="U66" s="113"/>
      <c r="W66" s="113"/>
      <c r="X66" s="113"/>
    </row>
    <row r="67" spans="2:24" s="126" customFormat="1" ht="14.25" x14ac:dyDescent="0.2">
      <c r="B67" s="152">
        <v>2023</v>
      </c>
      <c r="C67" s="125"/>
      <c r="D67" s="127"/>
      <c r="E67" s="127"/>
      <c r="F67" s="137">
        <f t="shared" si="13"/>
        <v>-19953.002500000002</v>
      </c>
      <c r="G67" s="137">
        <f t="shared" si="14"/>
        <v>2459.9359583333335</v>
      </c>
      <c r="H67" s="137">
        <f t="shared" si="15"/>
        <v>-11254.734285714287</v>
      </c>
      <c r="I67" s="137">
        <f t="shared" si="16"/>
        <v>338.6884571428572</v>
      </c>
      <c r="J67" s="137">
        <f t="shared" si="10"/>
        <v>-8897.0416216216199</v>
      </c>
      <c r="K67" s="137">
        <f t="shared" si="17"/>
        <v>3128.8948108108107</v>
      </c>
      <c r="L67" s="137">
        <f t="shared" si="18"/>
        <v>-10275.718598290599</v>
      </c>
      <c r="M67" s="137">
        <f t="shared" si="19"/>
        <v>2908.1163760683762</v>
      </c>
      <c r="N67" s="137">
        <f t="shared" si="20"/>
        <v>-12418.452500000001</v>
      </c>
      <c r="O67" s="172">
        <f t="shared" si="21"/>
        <v>5264.9189999999999</v>
      </c>
      <c r="P67" s="137">
        <f t="shared" si="24"/>
        <v>-30120.658000000003</v>
      </c>
      <c r="Q67" s="174">
        <f t="shared" si="25"/>
        <v>1250</v>
      </c>
      <c r="R67" s="137">
        <f t="shared" si="26"/>
        <v>-14227.05</v>
      </c>
      <c r="S67" s="137">
        <f t="shared" si="22"/>
        <v>-91796.102903271138</v>
      </c>
      <c r="T67" s="137">
        <f t="shared" si="23"/>
        <v>-2662394.0205193153</v>
      </c>
      <c r="U67" s="113"/>
      <c r="W67" s="113"/>
      <c r="X67" s="113"/>
    </row>
    <row r="68" spans="2:24" s="126" customFormat="1" ht="14.25" x14ac:dyDescent="0.2">
      <c r="B68" s="152">
        <v>2024</v>
      </c>
      <c r="C68" s="125"/>
      <c r="D68" s="127"/>
      <c r="E68" s="127"/>
      <c r="F68" s="137">
        <f t="shared" si="13"/>
        <v>-19953.002500000002</v>
      </c>
      <c r="G68" s="137">
        <f t="shared" si="14"/>
        <v>2459.9359583333335</v>
      </c>
      <c r="H68" s="137">
        <f t="shared" si="15"/>
        <v>-11254.734285714287</v>
      </c>
      <c r="I68" s="137">
        <f t="shared" si="16"/>
        <v>338.6884571428572</v>
      </c>
      <c r="J68" s="137">
        <f t="shared" si="10"/>
        <v>-8897.0416216216199</v>
      </c>
      <c r="K68" s="137">
        <f t="shared" si="17"/>
        <v>3128.8948108108107</v>
      </c>
      <c r="L68" s="137">
        <f t="shared" si="18"/>
        <v>-10275.718598290599</v>
      </c>
      <c r="M68" s="137">
        <f t="shared" si="19"/>
        <v>2908.1163760683762</v>
      </c>
      <c r="N68" s="137">
        <f t="shared" si="20"/>
        <v>-12418.452500000001</v>
      </c>
      <c r="O68" s="172">
        <f t="shared" si="21"/>
        <v>5264.9189999999999</v>
      </c>
      <c r="P68" s="137">
        <f t="shared" si="24"/>
        <v>-30120.658000000003</v>
      </c>
      <c r="Q68" s="174">
        <f t="shared" si="25"/>
        <v>1250</v>
      </c>
      <c r="R68" s="137">
        <f t="shared" si="26"/>
        <v>-14227.05</v>
      </c>
      <c r="S68" s="137">
        <f t="shared" si="22"/>
        <v>-91796.102903271138</v>
      </c>
      <c r="T68" s="137">
        <f t="shared" si="23"/>
        <v>-2754190.1234225864</v>
      </c>
      <c r="U68" s="113"/>
      <c r="W68" s="113"/>
      <c r="X68" s="113"/>
    </row>
    <row r="69" spans="2:24" s="126" customFormat="1" ht="14.25" x14ac:dyDescent="0.2">
      <c r="B69" s="152">
        <v>2025</v>
      </c>
      <c r="C69" s="125"/>
      <c r="D69" s="127"/>
      <c r="E69" s="127"/>
      <c r="F69" s="137">
        <f t="shared" si="13"/>
        <v>-19953.002500000002</v>
      </c>
      <c r="G69" s="137">
        <f t="shared" si="14"/>
        <v>2459.9359583333335</v>
      </c>
      <c r="H69" s="137">
        <f t="shared" si="15"/>
        <v>-11254.734285714287</v>
      </c>
      <c r="I69" s="137">
        <f t="shared" si="16"/>
        <v>338.6884571428572</v>
      </c>
      <c r="J69" s="137">
        <f t="shared" si="10"/>
        <v>-8897.0416216216199</v>
      </c>
      <c r="K69" s="137">
        <f t="shared" si="17"/>
        <v>3128.8948108108107</v>
      </c>
      <c r="L69" s="137">
        <f t="shared" si="18"/>
        <v>-10275.718598290599</v>
      </c>
      <c r="M69" s="137">
        <f t="shared" si="19"/>
        <v>2908.1163760683762</v>
      </c>
      <c r="N69" s="137">
        <f t="shared" si="20"/>
        <v>-12418.452500000001</v>
      </c>
      <c r="O69" s="172">
        <f t="shared" si="21"/>
        <v>5264.9189999999999</v>
      </c>
      <c r="P69" s="137">
        <f t="shared" si="24"/>
        <v>-30120.658000000003</v>
      </c>
      <c r="Q69" s="174">
        <f t="shared" si="25"/>
        <v>1250</v>
      </c>
      <c r="R69" s="137">
        <f t="shared" si="26"/>
        <v>-14227.05</v>
      </c>
      <c r="S69" s="137">
        <f t="shared" si="22"/>
        <v>-91796.102903271138</v>
      </c>
      <c r="T69" s="137">
        <f t="shared" si="23"/>
        <v>-2845986.2263258575</v>
      </c>
      <c r="U69" s="113"/>
      <c r="W69" s="113"/>
      <c r="X69" s="113"/>
    </row>
    <row r="70" spans="2:24" s="126" customFormat="1" ht="14.25" x14ac:dyDescent="0.2">
      <c r="B70" s="152">
        <v>2026</v>
      </c>
      <c r="C70" s="125"/>
      <c r="D70" s="127"/>
      <c r="E70" s="127"/>
      <c r="F70" s="137">
        <f t="shared" si="13"/>
        <v>-19953.002500000002</v>
      </c>
      <c r="G70" s="137">
        <f t="shared" si="14"/>
        <v>2459.9359583333335</v>
      </c>
      <c r="H70" s="137">
        <f t="shared" si="15"/>
        <v>-11254.734285714287</v>
      </c>
      <c r="I70" s="137">
        <f t="shared" si="16"/>
        <v>338.6884571428572</v>
      </c>
      <c r="J70" s="137">
        <f t="shared" si="10"/>
        <v>-8897.0416216216199</v>
      </c>
      <c r="K70" s="137">
        <f t="shared" si="17"/>
        <v>3128.8948108108107</v>
      </c>
      <c r="L70" s="137">
        <f t="shared" si="18"/>
        <v>-10275.718598290599</v>
      </c>
      <c r="M70" s="137">
        <f t="shared" si="19"/>
        <v>2908.1163760683762</v>
      </c>
      <c r="N70" s="137">
        <f t="shared" si="20"/>
        <v>-12418.452500000001</v>
      </c>
      <c r="O70" s="172">
        <f t="shared" si="21"/>
        <v>5264.9189999999999</v>
      </c>
      <c r="P70" s="137">
        <f t="shared" si="24"/>
        <v>-30120.658000000003</v>
      </c>
      <c r="Q70" s="174">
        <f t="shared" si="25"/>
        <v>1250</v>
      </c>
      <c r="R70" s="137">
        <f t="shared" si="26"/>
        <v>-14227.05</v>
      </c>
      <c r="S70" s="137">
        <f t="shared" si="22"/>
        <v>-91796.102903271138</v>
      </c>
      <c r="T70" s="137">
        <f t="shared" si="23"/>
        <v>-2937782.3292291285</v>
      </c>
      <c r="U70" s="113"/>
      <c r="W70" s="113"/>
      <c r="X70" s="113"/>
    </row>
    <row r="71" spans="2:24" s="126" customFormat="1" ht="14.25" x14ac:dyDescent="0.2">
      <c r="B71" s="152">
        <v>2027</v>
      </c>
      <c r="C71" s="125"/>
      <c r="D71" s="127"/>
      <c r="E71" s="127"/>
      <c r="F71" s="137">
        <f t="shared" si="13"/>
        <v>-19953.002500000002</v>
      </c>
      <c r="G71" s="137">
        <f t="shared" si="14"/>
        <v>2459.9359583333335</v>
      </c>
      <c r="H71" s="137">
        <f t="shared" si="15"/>
        <v>-11254.734285714287</v>
      </c>
      <c r="I71" s="137">
        <f t="shared" si="16"/>
        <v>338.6884571428572</v>
      </c>
      <c r="J71" s="137">
        <f t="shared" si="10"/>
        <v>-8897.0416216216199</v>
      </c>
      <c r="K71" s="137">
        <f t="shared" si="17"/>
        <v>3128.8948108108107</v>
      </c>
      <c r="L71" s="137">
        <f t="shared" si="18"/>
        <v>-10275.718598290599</v>
      </c>
      <c r="M71" s="137">
        <f t="shared" si="19"/>
        <v>2908.1163760683762</v>
      </c>
      <c r="N71" s="137">
        <f t="shared" si="20"/>
        <v>-12418.452500000001</v>
      </c>
      <c r="O71" s="172">
        <f t="shared" si="21"/>
        <v>5264.9189999999999</v>
      </c>
      <c r="P71" s="137">
        <f t="shared" si="24"/>
        <v>-30120.658000000003</v>
      </c>
      <c r="Q71" s="174">
        <f t="shared" si="25"/>
        <v>1250</v>
      </c>
      <c r="R71" s="137">
        <f t="shared" si="26"/>
        <v>-14227.05</v>
      </c>
      <c r="S71" s="137">
        <f t="shared" si="22"/>
        <v>-91796.102903271138</v>
      </c>
      <c r="T71" s="137">
        <f t="shared" si="23"/>
        <v>-3029578.4321323996</v>
      </c>
      <c r="U71" s="113"/>
      <c r="W71" s="113"/>
      <c r="X71" s="113"/>
    </row>
    <row r="72" spans="2:24" s="126" customFormat="1" ht="14.25" x14ac:dyDescent="0.2">
      <c r="B72" s="152">
        <v>2028</v>
      </c>
      <c r="C72" s="125"/>
      <c r="D72" s="127"/>
      <c r="E72" s="127"/>
      <c r="F72" s="137">
        <f t="shared" si="13"/>
        <v>-19953.002500000002</v>
      </c>
      <c r="G72" s="137">
        <f t="shared" si="14"/>
        <v>2459.9359583333335</v>
      </c>
      <c r="H72" s="137">
        <f t="shared" si="15"/>
        <v>-11254.734285714287</v>
      </c>
      <c r="I72" s="137">
        <f t="shared" si="16"/>
        <v>338.6884571428572</v>
      </c>
      <c r="J72" s="137">
        <f t="shared" si="10"/>
        <v>-8897.0416216216199</v>
      </c>
      <c r="K72" s="137">
        <f t="shared" si="17"/>
        <v>3128.8948108108107</v>
      </c>
      <c r="L72" s="137">
        <f t="shared" si="18"/>
        <v>-10275.718598290599</v>
      </c>
      <c r="M72" s="137">
        <f t="shared" si="19"/>
        <v>2908.1163760683762</v>
      </c>
      <c r="N72" s="137">
        <f t="shared" si="20"/>
        <v>-12418.452500000001</v>
      </c>
      <c r="O72" s="172">
        <f t="shared" si="21"/>
        <v>5264.9189999999999</v>
      </c>
      <c r="P72" s="137">
        <f t="shared" si="24"/>
        <v>-30120.658000000003</v>
      </c>
      <c r="Q72" s="174">
        <f t="shared" si="25"/>
        <v>1250</v>
      </c>
      <c r="R72" s="137">
        <f t="shared" si="26"/>
        <v>-14227.05</v>
      </c>
      <c r="S72" s="137">
        <f t="shared" si="22"/>
        <v>-91796.102903271138</v>
      </c>
      <c r="T72" s="137">
        <f t="shared" si="23"/>
        <v>-3121374.5350356707</v>
      </c>
      <c r="U72" s="113"/>
      <c r="W72" s="113"/>
      <c r="X72" s="113"/>
    </row>
    <row r="73" spans="2:24" s="126" customFormat="1" ht="14.25" x14ac:dyDescent="0.2">
      <c r="B73" s="152">
        <v>2029</v>
      </c>
      <c r="C73" s="125"/>
      <c r="D73" s="127"/>
      <c r="E73" s="127"/>
      <c r="F73" s="127"/>
      <c r="G73" s="127"/>
      <c r="H73" s="137">
        <f t="shared" si="15"/>
        <v>-11254.734285714287</v>
      </c>
      <c r="I73" s="137">
        <f t="shared" si="16"/>
        <v>338.6884571428572</v>
      </c>
      <c r="J73" s="137">
        <f t="shared" si="10"/>
        <v>-8897.0416216216199</v>
      </c>
      <c r="K73" s="137">
        <f t="shared" si="17"/>
        <v>3128.8948108108107</v>
      </c>
      <c r="L73" s="137">
        <f t="shared" si="18"/>
        <v>-10275.718598290599</v>
      </c>
      <c r="M73" s="137">
        <f t="shared" si="19"/>
        <v>2908.1163760683762</v>
      </c>
      <c r="N73" s="137">
        <f t="shared" si="20"/>
        <v>-12418.452500000001</v>
      </c>
      <c r="O73" s="172">
        <f t="shared" si="21"/>
        <v>5264.9189999999999</v>
      </c>
      <c r="P73" s="137">
        <f t="shared" si="24"/>
        <v>-30120.658000000003</v>
      </c>
      <c r="Q73" s="174">
        <f t="shared" si="25"/>
        <v>1250</v>
      </c>
      <c r="R73" s="137">
        <f t="shared" si="26"/>
        <v>-14227.05</v>
      </c>
      <c r="S73" s="137">
        <f t="shared" si="22"/>
        <v>-74303.036361604463</v>
      </c>
      <c r="T73" s="137">
        <f t="shared" si="23"/>
        <v>-3195677.5713972752</v>
      </c>
      <c r="U73" s="113"/>
      <c r="W73" s="113"/>
      <c r="X73" s="113"/>
    </row>
    <row r="74" spans="2:24" s="126" customFormat="1" ht="14.25" x14ac:dyDescent="0.2">
      <c r="B74" s="152">
        <v>2030</v>
      </c>
      <c r="C74" s="125"/>
      <c r="D74" s="127"/>
      <c r="E74" s="127"/>
      <c r="F74" s="127"/>
      <c r="G74" s="127"/>
      <c r="H74" s="127">
        <f>-5458.02-169.34</f>
        <v>-5627.3600000000006</v>
      </c>
      <c r="I74" s="137">
        <v>169.34</v>
      </c>
      <c r="J74" s="137">
        <f t="shared" si="10"/>
        <v>-8897.0416216216199</v>
      </c>
      <c r="K74" s="137">
        <f t="shared" si="17"/>
        <v>3128.8948108108107</v>
      </c>
      <c r="L74" s="137">
        <f t="shared" si="18"/>
        <v>-10275.718598290599</v>
      </c>
      <c r="M74" s="137">
        <f t="shared" si="19"/>
        <v>2908.1163760683762</v>
      </c>
      <c r="N74" s="137">
        <f t="shared" si="20"/>
        <v>-12418.452500000001</v>
      </c>
      <c r="O74" s="172">
        <f t="shared" si="21"/>
        <v>5264.9189999999999</v>
      </c>
      <c r="P74" s="137">
        <f t="shared" si="24"/>
        <v>-30120.658000000003</v>
      </c>
      <c r="Q74" s="174">
        <f t="shared" si="25"/>
        <v>1250</v>
      </c>
      <c r="R74" s="137">
        <f t="shared" si="26"/>
        <v>-14227.05</v>
      </c>
      <c r="S74" s="137">
        <f t="shared" si="22"/>
        <v>-68845.010533033026</v>
      </c>
      <c r="T74" s="137">
        <f t="shared" si="23"/>
        <v>-3264522.5819303081</v>
      </c>
      <c r="U74" s="113"/>
      <c r="W74" s="113"/>
      <c r="X74" s="113"/>
    </row>
    <row r="75" spans="2:24" s="126" customFormat="1" ht="14.25" x14ac:dyDescent="0.2">
      <c r="B75" s="152">
        <v>2031</v>
      </c>
      <c r="C75" s="125"/>
      <c r="D75" s="127"/>
      <c r="E75" s="127"/>
      <c r="F75" s="127"/>
      <c r="G75" s="127"/>
      <c r="H75" s="127"/>
      <c r="I75" s="127"/>
      <c r="J75" s="137">
        <f>-2884.07-1564.45</f>
        <v>-4448.5200000000004</v>
      </c>
      <c r="K75" s="137">
        <v>1564.45</v>
      </c>
      <c r="L75" s="137">
        <f t="shared" si="18"/>
        <v>-10275.718598290599</v>
      </c>
      <c r="M75" s="137">
        <f t="shared" si="19"/>
        <v>2908.1163760683762</v>
      </c>
      <c r="N75" s="137">
        <f t="shared" si="20"/>
        <v>-12418.452500000001</v>
      </c>
      <c r="O75" s="172">
        <f t="shared" si="21"/>
        <v>5264.9189999999999</v>
      </c>
      <c r="P75" s="137">
        <f t="shared" si="24"/>
        <v>-30120.658000000003</v>
      </c>
      <c r="Q75" s="174">
        <f t="shared" si="25"/>
        <v>1250</v>
      </c>
      <c r="R75" s="137">
        <f t="shared" si="26"/>
        <v>-14227.05</v>
      </c>
      <c r="S75" s="137">
        <f t="shared" si="22"/>
        <v>-60502.913722222234</v>
      </c>
      <c r="T75" s="137">
        <f t="shared" si="23"/>
        <v>-3325025.4956525303</v>
      </c>
      <c r="U75" s="113"/>
      <c r="W75" s="113"/>
      <c r="X75" s="113"/>
    </row>
    <row r="76" spans="2:24" s="126" customFormat="1" ht="14.25" x14ac:dyDescent="0.2">
      <c r="B76" s="152">
        <v>2032</v>
      </c>
      <c r="C76" s="125"/>
      <c r="D76" s="127"/>
      <c r="E76" s="127"/>
      <c r="F76" s="127"/>
      <c r="G76" s="127"/>
      <c r="H76" s="127"/>
      <c r="I76" s="127"/>
      <c r="J76" s="137"/>
      <c r="K76" s="137"/>
      <c r="L76" s="137">
        <f>-3683.804-1454.06</f>
        <v>-5137.8639999999996</v>
      </c>
      <c r="M76" s="137">
        <v>1454.06</v>
      </c>
      <c r="N76" s="137">
        <f t="shared" si="20"/>
        <v>-12418.452500000001</v>
      </c>
      <c r="O76" s="172">
        <f t="shared" si="21"/>
        <v>5264.9189999999999</v>
      </c>
      <c r="P76" s="137">
        <f t="shared" si="24"/>
        <v>-30120.658000000003</v>
      </c>
      <c r="Q76" s="174">
        <f t="shared" si="25"/>
        <v>1250</v>
      </c>
      <c r="R76" s="137">
        <f t="shared" si="26"/>
        <v>-14227.05</v>
      </c>
      <c r="S76" s="137">
        <f t="shared" si="22"/>
        <v>-53935.045500000007</v>
      </c>
      <c r="T76" s="137">
        <f t="shared" si="23"/>
        <v>-3378960.5411525303</v>
      </c>
      <c r="U76" s="113"/>
      <c r="W76" s="113"/>
      <c r="X76" s="113"/>
    </row>
    <row r="77" spans="2:24" s="126" customFormat="1" ht="14.25" x14ac:dyDescent="0.2">
      <c r="B77" s="152">
        <v>2033</v>
      </c>
      <c r="C77" s="125"/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37">
        <f>-$N$44/$N$55*0.5</f>
        <v>-6209.2262500000006</v>
      </c>
      <c r="O77" s="172">
        <v>2632.46</v>
      </c>
      <c r="P77" s="137">
        <f t="shared" si="24"/>
        <v>-30120.658000000003</v>
      </c>
      <c r="Q77" s="174">
        <f t="shared" si="25"/>
        <v>1250</v>
      </c>
      <c r="R77" s="137">
        <f t="shared" si="26"/>
        <v>-14227.05</v>
      </c>
      <c r="S77" s="137">
        <f t="shared" si="22"/>
        <v>-46674.474249999999</v>
      </c>
      <c r="T77" s="137">
        <f t="shared" si="23"/>
        <v>-3425635.0154025303</v>
      </c>
      <c r="U77" s="113"/>
      <c r="W77" s="113"/>
      <c r="X77" s="113"/>
    </row>
    <row r="78" spans="2:24" s="126" customFormat="1" ht="14.25" x14ac:dyDescent="0.2">
      <c r="B78" s="152">
        <v>2034</v>
      </c>
      <c r="C78" s="125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37">
        <f>-$P$20/20*0.5</f>
        <v>-15060.329000000002</v>
      </c>
      <c r="Q78" s="174">
        <v>625</v>
      </c>
      <c r="R78" s="137">
        <f t="shared" si="26"/>
        <v>-14227.05</v>
      </c>
      <c r="S78" s="137">
        <f t="shared" si="22"/>
        <v>-28662.379000000001</v>
      </c>
      <c r="T78" s="137">
        <f t="shared" si="23"/>
        <v>-3454297.3944025305</v>
      </c>
      <c r="U78" s="113"/>
      <c r="W78" s="113"/>
      <c r="X78" s="113"/>
    </row>
    <row r="79" spans="2:24" s="126" customFormat="1" ht="14.25" x14ac:dyDescent="0.2">
      <c r="B79" s="152"/>
      <c r="C79" s="125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>
        <f>-$R$20/20*0.5</f>
        <v>-7113.5249999999996</v>
      </c>
      <c r="S79" s="137">
        <f t="shared" si="22"/>
        <v>-7113.5249999999996</v>
      </c>
      <c r="T79" s="137">
        <f t="shared" si="23"/>
        <v>-3461410.9194025304</v>
      </c>
      <c r="U79" s="113"/>
      <c r="W79" s="113"/>
      <c r="X79" s="113"/>
    </row>
    <row r="80" spans="2:24" s="126" customFormat="1" ht="14.25" x14ac:dyDescent="0.2">
      <c r="B80" s="152"/>
      <c r="C80" s="125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34"/>
      <c r="U80" s="113"/>
      <c r="W80" s="113"/>
      <c r="X80" s="113"/>
    </row>
    <row r="81" spans="1:24" s="126" customFormat="1" x14ac:dyDescent="0.2">
      <c r="B81" s="51" t="s">
        <v>61</v>
      </c>
      <c r="C81" s="176">
        <f>SUM(C57:C80)</f>
        <v>0</v>
      </c>
      <c r="D81" s="176">
        <f t="shared" ref="D81:S81" si="27">SUM(D57:D80)</f>
        <v>-176800</v>
      </c>
      <c r="E81" s="176">
        <f t="shared" si="27"/>
        <v>-717360</v>
      </c>
      <c r="F81" s="176">
        <f t="shared" si="27"/>
        <v>-319248.04000000004</v>
      </c>
      <c r="G81" s="176">
        <f t="shared" si="27"/>
        <v>39358.97533333335</v>
      </c>
      <c r="H81" s="176">
        <f t="shared" si="27"/>
        <v>-196957.84285714279</v>
      </c>
      <c r="I81" s="176">
        <f t="shared" si="27"/>
        <v>5927.0437714285727</v>
      </c>
      <c r="J81" s="176">
        <f t="shared" si="27"/>
        <v>-164595.26918918916</v>
      </c>
      <c r="K81" s="176">
        <f t="shared" si="27"/>
        <v>57884.556594594571</v>
      </c>
      <c r="L81" s="176">
        <f t="shared" si="27"/>
        <v>-200376.51736752142</v>
      </c>
      <c r="M81" s="176">
        <f t="shared" si="27"/>
        <v>56708.271145299164</v>
      </c>
      <c r="N81" s="176">
        <f t="shared" si="27"/>
        <v>-248369.05000000013</v>
      </c>
      <c r="O81" s="176">
        <f t="shared" si="27"/>
        <v>105298.38049999998</v>
      </c>
      <c r="P81" s="176">
        <f t="shared" si="27"/>
        <v>-602413.16000000015</v>
      </c>
      <c r="Q81" s="176">
        <f t="shared" si="27"/>
        <v>25000</v>
      </c>
      <c r="R81" s="176">
        <f t="shared" si="27"/>
        <v>-284540.99999999994</v>
      </c>
      <c r="S81" s="176">
        <f t="shared" si="27"/>
        <v>-2620483.652069198</v>
      </c>
      <c r="T81" s="134"/>
      <c r="U81" s="113"/>
      <c r="W81" s="113"/>
      <c r="X81" s="113"/>
    </row>
    <row r="82" spans="1:24" s="126" customFormat="1" x14ac:dyDescent="0.2">
      <c r="B82" s="51"/>
      <c r="C82" s="125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34"/>
      <c r="U82" s="113"/>
      <c r="W82" s="113"/>
      <c r="X82" s="113"/>
    </row>
    <row r="83" spans="1:24" s="126" customFormat="1" x14ac:dyDescent="0.2">
      <c r="B83" s="51" t="s">
        <v>62</v>
      </c>
      <c r="C83" s="167">
        <f>C44+C81</f>
        <v>0</v>
      </c>
      <c r="D83" s="167">
        <f t="shared" ref="D83:R83" si="28">D44+D81</f>
        <v>0</v>
      </c>
      <c r="E83" s="167">
        <f t="shared" si="28"/>
        <v>0</v>
      </c>
      <c r="F83" s="167">
        <f t="shared" si="28"/>
        <v>0</v>
      </c>
      <c r="G83" s="167">
        <f t="shared" si="28"/>
        <v>0</v>
      </c>
      <c r="H83" s="167">
        <f t="shared" si="28"/>
        <v>7.1428572118747979E-3</v>
      </c>
      <c r="I83" s="167">
        <f t="shared" si="28"/>
        <v>-4.2285714280296816E-3</v>
      </c>
      <c r="J83" s="167">
        <f t="shared" si="28"/>
        <v>8.1081080134026706E-4</v>
      </c>
      <c r="K83" s="167">
        <f t="shared" si="28"/>
        <v>2.5945945744751953E-3</v>
      </c>
      <c r="L83" s="167">
        <f t="shared" si="28"/>
        <v>-4.7008547408040613E-3</v>
      </c>
      <c r="M83" s="167">
        <f t="shared" si="28"/>
        <v>1.8119658270734362E-3</v>
      </c>
      <c r="N83" s="167">
        <f t="shared" si="28"/>
        <v>0</v>
      </c>
      <c r="O83" s="167">
        <f t="shared" si="28"/>
        <v>4.9999998009297997E-4</v>
      </c>
      <c r="P83" s="167">
        <f t="shared" si="28"/>
        <v>0</v>
      </c>
      <c r="Q83" s="167">
        <f t="shared" si="28"/>
        <v>0</v>
      </c>
      <c r="R83" s="167">
        <f t="shared" si="28"/>
        <v>0</v>
      </c>
      <c r="S83" s="167">
        <f>S44+S81</f>
        <v>3.9308019913733006E-3</v>
      </c>
      <c r="T83" s="134"/>
      <c r="U83" s="113"/>
      <c r="W83" s="113"/>
      <c r="X83" s="113"/>
    </row>
    <row r="84" spans="1:24" s="126" customFormat="1" ht="14.25" x14ac:dyDescent="0.2">
      <c r="A84" s="152"/>
      <c r="B84" s="120"/>
      <c r="C84" s="120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37"/>
      <c r="T84" s="137"/>
      <c r="U84" s="127"/>
      <c r="W84" s="113"/>
      <c r="X84" s="113"/>
    </row>
    <row r="85" spans="1:24" s="126" customFormat="1" x14ac:dyDescent="0.2">
      <c r="A85" s="113"/>
      <c r="B85" s="122"/>
      <c r="C85" s="177"/>
      <c r="D85" s="177"/>
      <c r="E85" s="177"/>
      <c r="F85" s="177"/>
      <c r="G85" s="177"/>
      <c r="H85" s="177" t="s">
        <v>63</v>
      </c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37"/>
      <c r="U85" s="113"/>
      <c r="W85" s="113"/>
      <c r="X85" s="113"/>
    </row>
    <row r="86" spans="1:24" s="126" customFormat="1" x14ac:dyDescent="0.2">
      <c r="A86" s="113"/>
      <c r="B86" s="120"/>
      <c r="C86" s="120"/>
      <c r="D86" s="127"/>
      <c r="E86" s="127"/>
      <c r="F86" s="127"/>
      <c r="G86" s="127"/>
      <c r="H86" s="42" t="s">
        <v>15</v>
      </c>
      <c r="I86" s="42"/>
      <c r="J86" s="113"/>
      <c r="K86" s="113"/>
      <c r="L86" s="127"/>
      <c r="M86" s="127"/>
      <c r="N86" s="127"/>
      <c r="O86" s="127"/>
      <c r="P86" s="127"/>
      <c r="Q86" s="127"/>
      <c r="R86" s="127"/>
      <c r="S86" s="127">
        <f>T58</f>
        <v>-1152795.9527232086</v>
      </c>
      <c r="T86" s="137"/>
      <c r="U86" s="127"/>
      <c r="W86" s="113"/>
      <c r="X86" s="113"/>
    </row>
    <row r="87" spans="1:24" s="126" customFormat="1" x14ac:dyDescent="0.2">
      <c r="A87" s="113"/>
      <c r="B87" s="120"/>
      <c r="C87" s="120"/>
      <c r="D87" s="127"/>
      <c r="E87" s="127"/>
      <c r="F87" s="127"/>
      <c r="G87" s="127"/>
      <c r="H87" s="42" t="s">
        <v>16</v>
      </c>
      <c r="I87" s="42"/>
      <c r="J87" s="113"/>
      <c r="K87" s="113"/>
      <c r="L87" s="127"/>
      <c r="M87" s="127"/>
      <c r="N87" s="127"/>
      <c r="O87" s="127"/>
      <c r="P87" s="127"/>
      <c r="Q87" s="127"/>
      <c r="R87" s="127"/>
      <c r="S87" s="127">
        <v>-186489.24456993781</v>
      </c>
      <c r="T87" s="137"/>
      <c r="U87" s="113"/>
      <c r="W87" s="113"/>
      <c r="X87" s="113"/>
    </row>
    <row r="88" spans="1:24" s="126" customFormat="1" ht="13.5" thickBot="1" x14ac:dyDescent="0.25">
      <c r="A88" s="113"/>
      <c r="B88" s="120"/>
      <c r="C88" s="120"/>
      <c r="D88" s="127"/>
      <c r="E88" s="127"/>
      <c r="F88" s="127"/>
      <c r="G88" s="127"/>
      <c r="H88" s="42" t="s">
        <v>17</v>
      </c>
      <c r="I88" s="42"/>
      <c r="J88" s="113"/>
      <c r="K88" s="113"/>
      <c r="L88" s="127"/>
      <c r="M88" s="127"/>
      <c r="N88" s="127"/>
      <c r="O88" s="127"/>
      <c r="P88" s="127"/>
      <c r="Q88" s="127"/>
      <c r="R88" s="127"/>
      <c r="S88" s="132">
        <f>SUM(S85:S87)</f>
        <v>-1339285.1972931465</v>
      </c>
      <c r="T88" s="134"/>
      <c r="U88" s="127"/>
      <c r="W88" s="113"/>
      <c r="X88" s="113"/>
    </row>
    <row r="89" spans="1:24" s="126" customFormat="1" ht="13.5" thickTop="1" x14ac:dyDescent="0.2">
      <c r="A89" s="113"/>
      <c r="B89" s="120"/>
      <c r="C89" s="120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13"/>
      <c r="W89" s="113"/>
      <c r="X89" s="113"/>
    </row>
    <row r="90" spans="1:24" s="126" customFormat="1" x14ac:dyDescent="0.2">
      <c r="A90" s="113"/>
      <c r="B90" s="120"/>
      <c r="C90" s="120"/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13"/>
      <c r="U90" s="113"/>
      <c r="W90" s="113"/>
      <c r="X90" s="113"/>
    </row>
    <row r="91" spans="1:24" s="126" customFormat="1" x14ac:dyDescent="0.2">
      <c r="A91" s="113"/>
      <c r="B91" s="120"/>
      <c r="C91" s="120"/>
      <c r="D91" s="127"/>
      <c r="E91" s="127"/>
      <c r="F91" s="127"/>
      <c r="G91" s="127"/>
      <c r="H91" s="177" t="s">
        <v>73</v>
      </c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27"/>
      <c r="U91" s="113"/>
      <c r="W91" s="113"/>
      <c r="X91" s="113"/>
    </row>
    <row r="92" spans="1:24" s="126" customFormat="1" x14ac:dyDescent="0.2">
      <c r="A92" s="113"/>
      <c r="B92" s="120"/>
      <c r="C92" s="120"/>
      <c r="D92" s="127"/>
      <c r="E92" s="127"/>
      <c r="F92" s="127"/>
      <c r="G92" s="127"/>
      <c r="H92" s="42" t="s">
        <v>15</v>
      </c>
      <c r="I92" s="42"/>
      <c r="J92" s="113"/>
      <c r="K92" s="113"/>
      <c r="L92" s="127"/>
      <c r="M92" s="127"/>
      <c r="N92" s="127"/>
      <c r="O92" s="127"/>
      <c r="P92" s="127"/>
      <c r="Q92" s="127"/>
      <c r="R92" s="127"/>
      <c r="S92" s="127">
        <f>S86</f>
        <v>-1152795.9527232086</v>
      </c>
      <c r="T92" s="127"/>
      <c r="U92" s="113"/>
      <c r="W92" s="113"/>
      <c r="X92" s="113"/>
    </row>
    <row r="93" spans="1:24" s="126" customFormat="1" x14ac:dyDescent="0.2">
      <c r="A93" s="113"/>
      <c r="B93" s="120"/>
      <c r="C93" s="120"/>
      <c r="D93" s="127"/>
      <c r="E93" s="127"/>
      <c r="F93" s="127"/>
      <c r="G93" s="127"/>
      <c r="H93" s="42" t="s">
        <v>16</v>
      </c>
      <c r="I93" s="42"/>
      <c r="J93" s="113"/>
      <c r="K93" s="113"/>
      <c r="L93" s="127"/>
      <c r="M93" s="127"/>
      <c r="N93" s="127"/>
      <c r="O93" s="127"/>
      <c r="P93" s="127"/>
      <c r="Q93" s="127"/>
      <c r="R93" s="127"/>
      <c r="S93" s="127">
        <v>-186489.24456993781</v>
      </c>
      <c r="T93" s="127"/>
      <c r="U93" s="113"/>
      <c r="W93" s="113"/>
      <c r="X93" s="113"/>
    </row>
    <row r="94" spans="1:24" s="126" customFormat="1" ht="13.5" thickBot="1" x14ac:dyDescent="0.25">
      <c r="A94" s="113"/>
      <c r="B94" s="120"/>
      <c r="C94" s="120"/>
      <c r="D94" s="127"/>
      <c r="E94" s="127"/>
      <c r="F94" s="127"/>
      <c r="G94" s="127"/>
      <c r="H94" s="42" t="s">
        <v>17</v>
      </c>
      <c r="I94" s="42"/>
      <c r="J94" s="113"/>
      <c r="K94" s="113"/>
      <c r="L94" s="127"/>
      <c r="M94" s="127"/>
      <c r="N94" s="127"/>
      <c r="O94" s="127"/>
      <c r="P94" s="127"/>
      <c r="Q94" s="127"/>
      <c r="R94" s="127"/>
      <c r="S94" s="132">
        <f>SUM(S91:S93)</f>
        <v>-1339285.1972931465</v>
      </c>
      <c r="T94" s="113"/>
      <c r="U94" s="113"/>
      <c r="W94" s="113"/>
      <c r="X94" s="113"/>
    </row>
    <row r="95" spans="1:24" s="126" customFormat="1" ht="13.5" thickTop="1" x14ac:dyDescent="0.2">
      <c r="A95" s="113"/>
      <c r="B95" s="120"/>
      <c r="C95" s="120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13"/>
      <c r="U95" s="113"/>
      <c r="W95" s="113"/>
      <c r="X95" s="113"/>
    </row>
    <row r="96" spans="1:24" s="126" customFormat="1" x14ac:dyDescent="0.2">
      <c r="A96" s="113"/>
      <c r="B96" s="120"/>
      <c r="C96" s="120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13"/>
      <c r="U96" s="113"/>
      <c r="W96" s="113"/>
      <c r="X96" s="113"/>
    </row>
    <row r="97" spans="1:24" s="126" customFormat="1" x14ac:dyDescent="0.2">
      <c r="A97" s="113"/>
      <c r="B97" s="120"/>
      <c r="C97" s="120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13"/>
      <c r="U97" s="113"/>
      <c r="W97" s="113"/>
      <c r="X97" s="113"/>
    </row>
    <row r="98" spans="1:24" s="126" customFormat="1" x14ac:dyDescent="0.2">
      <c r="A98" s="113"/>
      <c r="B98" s="120"/>
      <c r="C98" s="120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13"/>
      <c r="U98" s="113"/>
      <c r="W98" s="113"/>
      <c r="X98" s="113"/>
    </row>
    <row r="99" spans="1:24" s="126" customFormat="1" x14ac:dyDescent="0.2">
      <c r="A99" s="113"/>
      <c r="B99" s="120"/>
      <c r="C99" s="120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13"/>
      <c r="U99" s="113"/>
      <c r="W99" s="113"/>
      <c r="X99" s="113"/>
    </row>
    <row r="100" spans="1:24" s="126" customFormat="1" x14ac:dyDescent="0.2">
      <c r="A100" s="113"/>
      <c r="B100" s="120"/>
      <c r="C100" s="120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13"/>
      <c r="U100" s="113"/>
      <c r="W100" s="113"/>
      <c r="X100" s="113"/>
    </row>
    <row r="101" spans="1:24" s="126" customFormat="1" x14ac:dyDescent="0.2">
      <c r="A101" s="113"/>
      <c r="B101" s="120"/>
      <c r="C101" s="120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13"/>
      <c r="U101" s="113"/>
      <c r="W101" s="113"/>
      <c r="X101" s="113"/>
    </row>
    <row r="102" spans="1:24" x14ac:dyDescent="0.2"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</row>
    <row r="103" spans="1:24" x14ac:dyDescent="0.2"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</row>
    <row r="104" spans="1:24" x14ac:dyDescent="0.2"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</row>
    <row r="105" spans="1:24" x14ac:dyDescent="0.2"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</row>
    <row r="106" spans="1:24" x14ac:dyDescent="0.2"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</row>
    <row r="107" spans="1:24" x14ac:dyDescent="0.2"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</row>
    <row r="108" spans="1:24" x14ac:dyDescent="0.2"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</row>
    <row r="109" spans="1:24" x14ac:dyDescent="0.2"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</row>
    <row r="110" spans="1:24" x14ac:dyDescent="0.2"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</row>
    <row r="111" spans="1:24" x14ac:dyDescent="0.2"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</row>
    <row r="112" spans="1:24" x14ac:dyDescent="0.2"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</row>
    <row r="113" spans="4:19" x14ac:dyDescent="0.2"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</row>
    <row r="114" spans="4:19" x14ac:dyDescent="0.2"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</row>
    <row r="115" spans="4:19" x14ac:dyDescent="0.2"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</row>
    <row r="116" spans="4:19" x14ac:dyDescent="0.2"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</row>
    <row r="117" spans="4:19" x14ac:dyDescent="0.2"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</row>
    <row r="118" spans="4:19" x14ac:dyDescent="0.2"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</row>
    <row r="119" spans="4:19" x14ac:dyDescent="0.2"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</row>
    <row r="120" spans="4:19" x14ac:dyDescent="0.2"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</row>
    <row r="121" spans="4:19" x14ac:dyDescent="0.2"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</row>
    <row r="122" spans="4:19" x14ac:dyDescent="0.2"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</row>
    <row r="123" spans="4:19" x14ac:dyDescent="0.2"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</row>
    <row r="124" spans="4:19" x14ac:dyDescent="0.2"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</row>
    <row r="125" spans="4:19" x14ac:dyDescent="0.2"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</row>
    <row r="126" spans="4:19" x14ac:dyDescent="0.2"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</row>
    <row r="127" spans="4:19" x14ac:dyDescent="0.2"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</row>
    <row r="128" spans="4:19" x14ac:dyDescent="0.2"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</row>
    <row r="129" spans="4:19" x14ac:dyDescent="0.2"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</row>
    <row r="130" spans="4:19" x14ac:dyDescent="0.2"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</row>
    <row r="131" spans="4:19" x14ac:dyDescent="0.2"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</row>
    <row r="132" spans="4:19" x14ac:dyDescent="0.2"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</row>
    <row r="133" spans="4:19" x14ac:dyDescent="0.2"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</row>
    <row r="134" spans="4:19" x14ac:dyDescent="0.2"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</row>
    <row r="135" spans="4:19" x14ac:dyDescent="0.2"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</row>
    <row r="136" spans="4:19" x14ac:dyDescent="0.2"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</row>
    <row r="137" spans="4:19" x14ac:dyDescent="0.2"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</row>
    <row r="138" spans="4:19" x14ac:dyDescent="0.2"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</row>
    <row r="139" spans="4:19" x14ac:dyDescent="0.2"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</row>
    <row r="140" spans="4:19" x14ac:dyDescent="0.2"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</row>
    <row r="141" spans="4:19" x14ac:dyDescent="0.2"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</row>
    <row r="142" spans="4:19" x14ac:dyDescent="0.2"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</row>
    <row r="143" spans="4:19" x14ac:dyDescent="0.2"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</row>
    <row r="144" spans="4:19" x14ac:dyDescent="0.2"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</row>
    <row r="145" spans="4:19" x14ac:dyDescent="0.2"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</row>
    <row r="146" spans="4:19" x14ac:dyDescent="0.2"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</row>
    <row r="147" spans="4:19" x14ac:dyDescent="0.2"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</row>
    <row r="148" spans="4:19" x14ac:dyDescent="0.2"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</row>
    <row r="149" spans="4:19" x14ac:dyDescent="0.2"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</row>
    <row r="150" spans="4:19" x14ac:dyDescent="0.2"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</row>
    <row r="151" spans="4:19" x14ac:dyDescent="0.2"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</row>
    <row r="152" spans="4:19" x14ac:dyDescent="0.2"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</row>
    <row r="153" spans="4:19" x14ac:dyDescent="0.2"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</row>
    <row r="154" spans="4:19" x14ac:dyDescent="0.2"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</row>
    <row r="155" spans="4:19" x14ac:dyDescent="0.2"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</row>
    <row r="156" spans="4:19" x14ac:dyDescent="0.2"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</row>
    <row r="157" spans="4:19" x14ac:dyDescent="0.2"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</row>
    <row r="158" spans="4:19" x14ac:dyDescent="0.2"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</row>
    <row r="159" spans="4:19" x14ac:dyDescent="0.2"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</row>
    <row r="160" spans="4:19" x14ac:dyDescent="0.2"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</row>
    <row r="161" spans="4:19" x14ac:dyDescent="0.2"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</row>
    <row r="162" spans="4:19" x14ac:dyDescent="0.2"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</row>
    <row r="163" spans="4:19" x14ac:dyDescent="0.2"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</row>
    <row r="164" spans="4:19" x14ac:dyDescent="0.2"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</row>
    <row r="165" spans="4:19" x14ac:dyDescent="0.2"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</row>
    <row r="166" spans="4:19" x14ac:dyDescent="0.2"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</row>
    <row r="167" spans="4:19" x14ac:dyDescent="0.2"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</row>
    <row r="168" spans="4:19" x14ac:dyDescent="0.2"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</row>
    <row r="169" spans="4:19" x14ac:dyDescent="0.2"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</row>
    <row r="170" spans="4:19" x14ac:dyDescent="0.2"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</row>
    <row r="171" spans="4:19" x14ac:dyDescent="0.2"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</row>
    <row r="172" spans="4:19" x14ac:dyDescent="0.2"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</row>
    <row r="173" spans="4:19" x14ac:dyDescent="0.2"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</row>
    <row r="174" spans="4:19" x14ac:dyDescent="0.2"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</row>
    <row r="175" spans="4:19" x14ac:dyDescent="0.2"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</row>
    <row r="176" spans="4:19" x14ac:dyDescent="0.2"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</row>
    <row r="177" spans="4:19" x14ac:dyDescent="0.2"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</row>
    <row r="178" spans="4:19" x14ac:dyDescent="0.2"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</row>
    <row r="179" spans="4:19" x14ac:dyDescent="0.2"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</row>
    <row r="180" spans="4:19" x14ac:dyDescent="0.2"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</row>
    <row r="181" spans="4:19" x14ac:dyDescent="0.2"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</row>
    <row r="182" spans="4:19" x14ac:dyDescent="0.2"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</row>
    <row r="183" spans="4:19" x14ac:dyDescent="0.2"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</row>
    <row r="184" spans="4:19" x14ac:dyDescent="0.2"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</row>
    <row r="185" spans="4:19" x14ac:dyDescent="0.2"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</row>
    <row r="186" spans="4:19" x14ac:dyDescent="0.2"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</row>
    <row r="187" spans="4:19" x14ac:dyDescent="0.2"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</row>
    <row r="188" spans="4:19" x14ac:dyDescent="0.2"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</row>
    <row r="189" spans="4:19" x14ac:dyDescent="0.2"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</row>
    <row r="190" spans="4:19" x14ac:dyDescent="0.2"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</row>
    <row r="191" spans="4:19" x14ac:dyDescent="0.2"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</row>
    <row r="192" spans="4:19" x14ac:dyDescent="0.2"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</row>
    <row r="193" spans="4:19" x14ac:dyDescent="0.2"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</row>
    <row r="194" spans="4:19" x14ac:dyDescent="0.2"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</row>
    <row r="195" spans="4:19" x14ac:dyDescent="0.2"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</row>
    <row r="196" spans="4:19" x14ac:dyDescent="0.2"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</row>
    <row r="197" spans="4:19" x14ac:dyDescent="0.2"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</row>
    <row r="198" spans="4:19" x14ac:dyDescent="0.2"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</row>
    <row r="199" spans="4:19" x14ac:dyDescent="0.2"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</row>
    <row r="200" spans="4:19" x14ac:dyDescent="0.2"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</row>
    <row r="201" spans="4:19" x14ac:dyDescent="0.2"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</row>
    <row r="202" spans="4:19" x14ac:dyDescent="0.2"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</row>
    <row r="203" spans="4:19" x14ac:dyDescent="0.2"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</row>
    <row r="204" spans="4:19" x14ac:dyDescent="0.2"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</row>
    <row r="205" spans="4:19" x14ac:dyDescent="0.2"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</row>
    <row r="206" spans="4:19" x14ac:dyDescent="0.2"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</row>
    <row r="207" spans="4:19" x14ac:dyDescent="0.2"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</row>
    <row r="208" spans="4:19" x14ac:dyDescent="0.2"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</row>
    <row r="209" spans="4:19" x14ac:dyDescent="0.2"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</row>
    <row r="210" spans="4:19" x14ac:dyDescent="0.2"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</row>
    <row r="211" spans="4:19" x14ac:dyDescent="0.2"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</row>
    <row r="212" spans="4:19" x14ac:dyDescent="0.2"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</row>
    <row r="213" spans="4:19" x14ac:dyDescent="0.2"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</row>
    <row r="214" spans="4:19" x14ac:dyDescent="0.2"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</row>
    <row r="215" spans="4:19" x14ac:dyDescent="0.2"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</row>
    <row r="216" spans="4:19" x14ac:dyDescent="0.2"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</row>
    <row r="217" spans="4:19" x14ac:dyDescent="0.2"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</row>
    <row r="218" spans="4:19" x14ac:dyDescent="0.2"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</row>
    <row r="219" spans="4:19" x14ac:dyDescent="0.2"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</row>
    <row r="220" spans="4:19" x14ac:dyDescent="0.2"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</row>
    <row r="221" spans="4:19" x14ac:dyDescent="0.2"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</row>
    <row r="222" spans="4:19" x14ac:dyDescent="0.2"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</row>
    <row r="223" spans="4:19" x14ac:dyDescent="0.2"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</row>
    <row r="224" spans="4:19" x14ac:dyDescent="0.2"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</row>
    <row r="225" spans="4:19" x14ac:dyDescent="0.2"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</row>
    <row r="226" spans="4:19" x14ac:dyDescent="0.2"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</row>
    <row r="227" spans="4:19" x14ac:dyDescent="0.2"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</row>
    <row r="228" spans="4:19" x14ac:dyDescent="0.2"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</row>
    <row r="229" spans="4:19" x14ac:dyDescent="0.2"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</row>
    <row r="230" spans="4:19" x14ac:dyDescent="0.2"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</row>
    <row r="231" spans="4:19" x14ac:dyDescent="0.2"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</row>
    <row r="232" spans="4:19" x14ac:dyDescent="0.2"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</row>
    <row r="233" spans="4:19" x14ac:dyDescent="0.2"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</row>
    <row r="234" spans="4:19" x14ac:dyDescent="0.2"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</row>
    <row r="235" spans="4:19" x14ac:dyDescent="0.2"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</row>
    <row r="236" spans="4:19" x14ac:dyDescent="0.2"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</row>
    <row r="237" spans="4:19" x14ac:dyDescent="0.2"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</row>
    <row r="238" spans="4:19" x14ac:dyDescent="0.2"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</row>
    <row r="239" spans="4:19" x14ac:dyDescent="0.2"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</row>
    <row r="240" spans="4:19" x14ac:dyDescent="0.2"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</row>
    <row r="241" spans="4:19" x14ac:dyDescent="0.2"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</row>
    <row r="242" spans="4:19" x14ac:dyDescent="0.2"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</row>
    <row r="243" spans="4:19" x14ac:dyDescent="0.2"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</row>
    <row r="244" spans="4:19" x14ac:dyDescent="0.2"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</row>
    <row r="245" spans="4:19" x14ac:dyDescent="0.2"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</row>
    <row r="246" spans="4:19" x14ac:dyDescent="0.2"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</row>
    <row r="247" spans="4:19" x14ac:dyDescent="0.2"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</row>
    <row r="248" spans="4:19" x14ac:dyDescent="0.2"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</row>
    <row r="249" spans="4:19" x14ac:dyDescent="0.2"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</row>
    <row r="250" spans="4:19" x14ac:dyDescent="0.2"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</row>
    <row r="251" spans="4:19" x14ac:dyDescent="0.2"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</row>
    <row r="252" spans="4:19" x14ac:dyDescent="0.2"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</row>
    <row r="253" spans="4:19" x14ac:dyDescent="0.2"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</row>
    <row r="254" spans="4:19" x14ac:dyDescent="0.2"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</row>
    <row r="255" spans="4:19" x14ac:dyDescent="0.2"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</row>
    <row r="256" spans="4:19" x14ac:dyDescent="0.2"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</row>
    <row r="257" spans="4:19" x14ac:dyDescent="0.2"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</row>
    <row r="258" spans="4:19" x14ac:dyDescent="0.2"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</row>
    <row r="259" spans="4:19" x14ac:dyDescent="0.2"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</row>
    <row r="260" spans="4:19" x14ac:dyDescent="0.2"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</row>
    <row r="261" spans="4:19" x14ac:dyDescent="0.2"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</row>
    <row r="262" spans="4:19" x14ac:dyDescent="0.2"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</row>
    <row r="263" spans="4:19" x14ac:dyDescent="0.2"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</row>
    <row r="264" spans="4:19" x14ac:dyDescent="0.2"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</row>
    <row r="265" spans="4:19" x14ac:dyDescent="0.2"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</row>
    <row r="266" spans="4:19" x14ac:dyDescent="0.2"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</row>
    <row r="267" spans="4:19" x14ac:dyDescent="0.2"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</row>
    <row r="268" spans="4:19" x14ac:dyDescent="0.2"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</row>
    <row r="269" spans="4:19" x14ac:dyDescent="0.2"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</row>
    <row r="270" spans="4:19" x14ac:dyDescent="0.2"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</row>
    <row r="271" spans="4:19" x14ac:dyDescent="0.2"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</row>
    <row r="272" spans="4:19" x14ac:dyDescent="0.2"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</row>
    <row r="273" spans="4:19" x14ac:dyDescent="0.2"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</row>
    <row r="274" spans="4:19" x14ac:dyDescent="0.2"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</row>
    <row r="275" spans="4:19" x14ac:dyDescent="0.2"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</row>
    <row r="276" spans="4:19" x14ac:dyDescent="0.2"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</row>
    <row r="277" spans="4:19" x14ac:dyDescent="0.2"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</row>
    <row r="278" spans="4:19" x14ac:dyDescent="0.2"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</row>
    <row r="279" spans="4:19" x14ac:dyDescent="0.2"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</row>
    <row r="280" spans="4:19" x14ac:dyDescent="0.2"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</row>
    <row r="281" spans="4:19" x14ac:dyDescent="0.2"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</row>
    <row r="282" spans="4:19" x14ac:dyDescent="0.2"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</row>
    <row r="283" spans="4:19" x14ac:dyDescent="0.2"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</row>
    <row r="284" spans="4:19" x14ac:dyDescent="0.2"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</row>
    <row r="285" spans="4:19" x14ac:dyDescent="0.2"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</row>
    <row r="286" spans="4:19" x14ac:dyDescent="0.2"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</row>
    <row r="287" spans="4:19" x14ac:dyDescent="0.2"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</row>
    <row r="288" spans="4:19" x14ac:dyDescent="0.2"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</row>
    <row r="289" spans="4:19" x14ac:dyDescent="0.2"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</row>
    <row r="290" spans="4:19" x14ac:dyDescent="0.2"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</row>
    <row r="291" spans="4:19" x14ac:dyDescent="0.2"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</row>
    <row r="292" spans="4:19" x14ac:dyDescent="0.2"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</row>
    <row r="293" spans="4:19" x14ac:dyDescent="0.2"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</row>
    <row r="294" spans="4:19" x14ac:dyDescent="0.2"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</row>
    <row r="295" spans="4:19" x14ac:dyDescent="0.2"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</row>
    <row r="296" spans="4:19" x14ac:dyDescent="0.2"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</row>
    <row r="297" spans="4:19" x14ac:dyDescent="0.2"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</row>
    <row r="298" spans="4:19" x14ac:dyDescent="0.2"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</row>
    <row r="299" spans="4:19" x14ac:dyDescent="0.2"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</row>
    <row r="300" spans="4:19" x14ac:dyDescent="0.2"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</row>
    <row r="301" spans="4:19" x14ac:dyDescent="0.2"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</row>
    <row r="302" spans="4:19" x14ac:dyDescent="0.2"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</row>
    <row r="303" spans="4:19" x14ac:dyDescent="0.2"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</row>
    <row r="304" spans="4:19" x14ac:dyDescent="0.2"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</row>
    <row r="305" spans="4:19" x14ac:dyDescent="0.2"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</row>
    <row r="306" spans="4:19" x14ac:dyDescent="0.2"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</row>
    <row r="307" spans="4:19" x14ac:dyDescent="0.2"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</row>
    <row r="308" spans="4:19" x14ac:dyDescent="0.2"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</row>
    <row r="309" spans="4:19" x14ac:dyDescent="0.2"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</row>
    <row r="310" spans="4:19" x14ac:dyDescent="0.2"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</row>
    <row r="311" spans="4:19" x14ac:dyDescent="0.2"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</row>
    <row r="312" spans="4:19" x14ac:dyDescent="0.2"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</row>
    <row r="313" spans="4:19" x14ac:dyDescent="0.2"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</row>
    <row r="314" spans="4:19" x14ac:dyDescent="0.2"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</row>
    <row r="315" spans="4:19" x14ac:dyDescent="0.2"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</row>
    <row r="316" spans="4:19" x14ac:dyDescent="0.2"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</row>
    <row r="317" spans="4:19" x14ac:dyDescent="0.2"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</row>
    <row r="318" spans="4:19" x14ac:dyDescent="0.2"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</row>
    <row r="319" spans="4:19" x14ac:dyDescent="0.2"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</row>
    <row r="320" spans="4:19" x14ac:dyDescent="0.2"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</row>
    <row r="321" spans="4:19" x14ac:dyDescent="0.2"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</row>
    <row r="322" spans="4:19" x14ac:dyDescent="0.2"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</row>
    <row r="323" spans="4:19" x14ac:dyDescent="0.2"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</row>
    <row r="324" spans="4:19" x14ac:dyDescent="0.2"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</row>
    <row r="325" spans="4:19" x14ac:dyDescent="0.2"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</row>
    <row r="326" spans="4:19" x14ac:dyDescent="0.2"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</row>
    <row r="327" spans="4:19" x14ac:dyDescent="0.2"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</row>
    <row r="328" spans="4:19" x14ac:dyDescent="0.2"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</row>
    <row r="329" spans="4:19" x14ac:dyDescent="0.2"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</row>
    <row r="330" spans="4:19" x14ac:dyDescent="0.2"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</row>
    <row r="331" spans="4:19" x14ac:dyDescent="0.2"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</row>
    <row r="332" spans="4:19" x14ac:dyDescent="0.2"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</row>
    <row r="333" spans="4:19" x14ac:dyDescent="0.2"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</row>
    <row r="334" spans="4:19" x14ac:dyDescent="0.2"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</row>
    <row r="335" spans="4:19" x14ac:dyDescent="0.2"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</row>
    <row r="336" spans="4:19" x14ac:dyDescent="0.2"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</row>
    <row r="337" spans="4:19" x14ac:dyDescent="0.2"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</row>
    <row r="338" spans="4:19" x14ac:dyDescent="0.2"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</row>
    <row r="339" spans="4:19" x14ac:dyDescent="0.2"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</row>
    <row r="340" spans="4:19" x14ac:dyDescent="0.2"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</row>
    <row r="341" spans="4:19" x14ac:dyDescent="0.2"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</row>
    <row r="342" spans="4:19" x14ac:dyDescent="0.2"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</row>
    <row r="343" spans="4:19" x14ac:dyDescent="0.2"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</row>
    <row r="344" spans="4:19" x14ac:dyDescent="0.2"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</row>
    <row r="345" spans="4:19" x14ac:dyDescent="0.2"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</row>
    <row r="346" spans="4:19" x14ac:dyDescent="0.2"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</row>
    <row r="347" spans="4:19" x14ac:dyDescent="0.2"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</row>
    <row r="348" spans="4:19" x14ac:dyDescent="0.2"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</row>
    <row r="349" spans="4:19" x14ac:dyDescent="0.2"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</row>
    <row r="350" spans="4:19" x14ac:dyDescent="0.2"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</row>
    <row r="351" spans="4:19" x14ac:dyDescent="0.2"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</row>
    <row r="352" spans="4:19" x14ac:dyDescent="0.2"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</row>
    <row r="353" spans="4:19" x14ac:dyDescent="0.2"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</row>
    <row r="354" spans="4:19" x14ac:dyDescent="0.2"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</row>
    <row r="355" spans="4:19" x14ac:dyDescent="0.2"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</row>
    <row r="356" spans="4:19" x14ac:dyDescent="0.2"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</row>
    <row r="357" spans="4:19" x14ac:dyDescent="0.2"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</row>
    <row r="358" spans="4:19" x14ac:dyDescent="0.2"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</row>
    <row r="359" spans="4:19" x14ac:dyDescent="0.2"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</row>
    <row r="360" spans="4:19" x14ac:dyDescent="0.2"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</row>
    <row r="361" spans="4:19" x14ac:dyDescent="0.2"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</row>
    <row r="362" spans="4:19" x14ac:dyDescent="0.2"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</row>
    <row r="363" spans="4:19" x14ac:dyDescent="0.2"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</row>
    <row r="364" spans="4:19" x14ac:dyDescent="0.2"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</row>
    <row r="365" spans="4:19" x14ac:dyDescent="0.2"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</row>
    <row r="366" spans="4:19" x14ac:dyDescent="0.2"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</row>
    <row r="367" spans="4:19" x14ac:dyDescent="0.2"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</row>
    <row r="368" spans="4:19" x14ac:dyDescent="0.2"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</row>
    <row r="369" spans="4:19" x14ac:dyDescent="0.2"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</row>
    <row r="370" spans="4:19" x14ac:dyDescent="0.2">
      <c r="D370" s="127"/>
      <c r="E370" s="127"/>
      <c r="F370" s="127"/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</row>
    <row r="371" spans="4:19" x14ac:dyDescent="0.2"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</row>
    <row r="372" spans="4:19" x14ac:dyDescent="0.2">
      <c r="D372" s="127"/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</row>
    <row r="373" spans="4:19" x14ac:dyDescent="0.2">
      <c r="D373" s="127"/>
      <c r="E373" s="127"/>
      <c r="F373" s="127"/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</row>
    <row r="374" spans="4:19" x14ac:dyDescent="0.2">
      <c r="D374" s="127"/>
      <c r="E374" s="127"/>
      <c r="F374" s="127"/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</row>
    <row r="375" spans="4:19" x14ac:dyDescent="0.2">
      <c r="D375" s="127"/>
      <c r="E375" s="127"/>
      <c r="F375" s="127"/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</row>
    <row r="376" spans="4:19" x14ac:dyDescent="0.2">
      <c r="D376" s="127"/>
      <c r="E376" s="127"/>
      <c r="F376" s="127"/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</row>
    <row r="377" spans="4:19" x14ac:dyDescent="0.2">
      <c r="D377" s="127"/>
      <c r="E377" s="127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</row>
    <row r="378" spans="4:19" x14ac:dyDescent="0.2">
      <c r="D378" s="127"/>
      <c r="E378" s="127"/>
      <c r="F378" s="127"/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</row>
    <row r="379" spans="4:19" x14ac:dyDescent="0.2">
      <c r="D379" s="127"/>
      <c r="E379" s="127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</row>
    <row r="380" spans="4:19" x14ac:dyDescent="0.2">
      <c r="D380" s="127"/>
      <c r="E380" s="127"/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</row>
    <row r="381" spans="4:19" x14ac:dyDescent="0.2">
      <c r="D381" s="127"/>
      <c r="E381" s="127"/>
      <c r="F381" s="127"/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</row>
    <row r="382" spans="4:19" x14ac:dyDescent="0.2">
      <c r="D382" s="127"/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</row>
    <row r="383" spans="4:19" x14ac:dyDescent="0.2"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</row>
    <row r="384" spans="4:19" x14ac:dyDescent="0.2">
      <c r="D384" s="127"/>
      <c r="E384" s="127"/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</row>
    <row r="385" spans="4:19" x14ac:dyDescent="0.2">
      <c r="D385" s="127"/>
      <c r="E385" s="127"/>
      <c r="F385" s="127"/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</row>
    <row r="386" spans="4:19" x14ac:dyDescent="0.2"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</row>
    <row r="387" spans="4:19" x14ac:dyDescent="0.2">
      <c r="D387" s="127"/>
      <c r="E387" s="127"/>
      <c r="F387" s="127"/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</row>
    <row r="388" spans="4:19" x14ac:dyDescent="0.2">
      <c r="D388" s="127"/>
      <c r="E388" s="127"/>
      <c r="F388" s="127"/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</row>
    <row r="389" spans="4:19" x14ac:dyDescent="0.2">
      <c r="D389" s="127"/>
      <c r="E389" s="127"/>
      <c r="F389" s="127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</row>
    <row r="390" spans="4:19" x14ac:dyDescent="0.2">
      <c r="D390" s="127"/>
      <c r="E390" s="127"/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</row>
    <row r="391" spans="4:19" x14ac:dyDescent="0.2"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</row>
    <row r="392" spans="4:19" x14ac:dyDescent="0.2">
      <c r="D392" s="127"/>
      <c r="E392" s="127"/>
      <c r="F392" s="127"/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</row>
    <row r="393" spans="4:19" x14ac:dyDescent="0.2">
      <c r="D393" s="127"/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</row>
    <row r="394" spans="4:19" x14ac:dyDescent="0.2"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</row>
    <row r="395" spans="4:19" x14ac:dyDescent="0.2"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</row>
    <row r="396" spans="4:19" x14ac:dyDescent="0.2">
      <c r="D396" s="127"/>
      <c r="E396" s="127"/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</row>
    <row r="397" spans="4:19" x14ac:dyDescent="0.2"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</row>
    <row r="398" spans="4:19" x14ac:dyDescent="0.2">
      <c r="D398" s="127"/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</row>
    <row r="399" spans="4:19" x14ac:dyDescent="0.2"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</row>
    <row r="400" spans="4:19" x14ac:dyDescent="0.2">
      <c r="D400" s="127"/>
      <c r="E400" s="127"/>
      <c r="F400" s="127"/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</row>
    <row r="401" spans="4:19" x14ac:dyDescent="0.2">
      <c r="D401" s="127"/>
      <c r="E401" s="127"/>
      <c r="F401" s="127"/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</row>
    <row r="402" spans="4:19" x14ac:dyDescent="0.2">
      <c r="D402" s="127"/>
      <c r="E402" s="127"/>
      <c r="F402" s="127"/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</row>
    <row r="403" spans="4:19" x14ac:dyDescent="0.2">
      <c r="D403" s="127"/>
      <c r="E403" s="127"/>
      <c r="F403" s="127"/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</row>
    <row r="404" spans="4:19" x14ac:dyDescent="0.2">
      <c r="D404" s="127"/>
      <c r="E404" s="127"/>
      <c r="F404" s="127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</row>
    <row r="405" spans="4:19" x14ac:dyDescent="0.2">
      <c r="D405" s="127"/>
      <c r="E405" s="127"/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</row>
    <row r="406" spans="4:19" x14ac:dyDescent="0.2"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</row>
    <row r="407" spans="4:19" x14ac:dyDescent="0.2">
      <c r="D407" s="127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</row>
    <row r="408" spans="4:19" x14ac:dyDescent="0.2"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</row>
    <row r="409" spans="4:19" x14ac:dyDescent="0.2">
      <c r="D409" s="127"/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</row>
    <row r="410" spans="4:19" x14ac:dyDescent="0.2">
      <c r="D410" s="127"/>
      <c r="E410" s="127"/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</row>
    <row r="411" spans="4:19" x14ac:dyDescent="0.2"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</row>
    <row r="412" spans="4:19" x14ac:dyDescent="0.2">
      <c r="D412" s="127"/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</row>
    <row r="413" spans="4:19" x14ac:dyDescent="0.2">
      <c r="D413" s="127"/>
      <c r="E413" s="127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</row>
    <row r="414" spans="4:19" x14ac:dyDescent="0.2">
      <c r="D414" s="127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</row>
    <row r="415" spans="4:19" x14ac:dyDescent="0.2">
      <c r="D415" s="127"/>
      <c r="E415" s="127"/>
      <c r="F415" s="127"/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</row>
    <row r="416" spans="4:19" x14ac:dyDescent="0.2">
      <c r="D416" s="127"/>
      <c r="E416" s="127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</row>
    <row r="417" spans="4:19" x14ac:dyDescent="0.2"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</row>
    <row r="418" spans="4:19" x14ac:dyDescent="0.2"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</row>
    <row r="419" spans="4:19" x14ac:dyDescent="0.2"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</row>
    <row r="420" spans="4:19" x14ac:dyDescent="0.2">
      <c r="D420" s="127"/>
      <c r="E420" s="127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</row>
    <row r="421" spans="4:19" x14ac:dyDescent="0.2"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</row>
    <row r="422" spans="4:19" x14ac:dyDescent="0.2">
      <c r="D422" s="127"/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</row>
    <row r="423" spans="4:19" x14ac:dyDescent="0.2">
      <c r="D423" s="127"/>
      <c r="E423" s="127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</row>
    <row r="424" spans="4:19" x14ac:dyDescent="0.2">
      <c r="D424" s="127"/>
      <c r="E424" s="127"/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</row>
    <row r="425" spans="4:19" x14ac:dyDescent="0.2">
      <c r="D425" s="127"/>
      <c r="E425" s="127"/>
      <c r="F425" s="127"/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</row>
    <row r="426" spans="4:19" x14ac:dyDescent="0.2">
      <c r="D426" s="127"/>
      <c r="E426" s="127"/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</row>
    <row r="427" spans="4:19" x14ac:dyDescent="0.2"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</row>
    <row r="428" spans="4:19" x14ac:dyDescent="0.2"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</row>
    <row r="429" spans="4:19" x14ac:dyDescent="0.2">
      <c r="D429" s="127"/>
      <c r="E429" s="127"/>
      <c r="F429" s="127"/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</row>
    <row r="430" spans="4:19" x14ac:dyDescent="0.2"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</row>
    <row r="431" spans="4:19" x14ac:dyDescent="0.2">
      <c r="D431" s="127"/>
      <c r="E431" s="127"/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</row>
    <row r="432" spans="4:19" x14ac:dyDescent="0.2">
      <c r="D432" s="127"/>
      <c r="E432" s="127"/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</row>
    <row r="433" spans="4:19" x14ac:dyDescent="0.2">
      <c r="D433" s="127"/>
      <c r="E433" s="127"/>
      <c r="F433" s="127"/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</row>
    <row r="434" spans="4:19" x14ac:dyDescent="0.2">
      <c r="D434" s="127"/>
      <c r="E434" s="127"/>
      <c r="F434" s="127"/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</row>
    <row r="435" spans="4:19" x14ac:dyDescent="0.2">
      <c r="D435" s="127"/>
      <c r="E435" s="127"/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</row>
    <row r="436" spans="4:19" x14ac:dyDescent="0.2">
      <c r="D436" s="127"/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</row>
    <row r="437" spans="4:19" x14ac:dyDescent="0.2"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</row>
    <row r="438" spans="4:19" x14ac:dyDescent="0.2">
      <c r="D438" s="127"/>
      <c r="E438" s="127"/>
      <c r="F438" s="127"/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</row>
    <row r="439" spans="4:19" x14ac:dyDescent="0.2">
      <c r="D439" s="127"/>
      <c r="E439" s="127"/>
      <c r="F439" s="127"/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</row>
    <row r="440" spans="4:19" x14ac:dyDescent="0.2">
      <c r="D440" s="127"/>
      <c r="E440" s="127"/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</row>
    <row r="441" spans="4:19" x14ac:dyDescent="0.2">
      <c r="D441" s="127"/>
      <c r="E441" s="127"/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</row>
    <row r="442" spans="4:19" x14ac:dyDescent="0.2"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</row>
    <row r="443" spans="4:19" x14ac:dyDescent="0.2"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</row>
    <row r="444" spans="4:19" x14ac:dyDescent="0.2">
      <c r="D444" s="127"/>
      <c r="E444" s="127"/>
      <c r="F444" s="127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</row>
    <row r="445" spans="4:19" x14ac:dyDescent="0.2">
      <c r="D445" s="127"/>
      <c r="E445" s="127"/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</row>
    <row r="446" spans="4:19" x14ac:dyDescent="0.2"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</row>
    <row r="447" spans="4:19" x14ac:dyDescent="0.2"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</row>
    <row r="448" spans="4:19" x14ac:dyDescent="0.2">
      <c r="D448" s="127"/>
      <c r="E448" s="127"/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</row>
    <row r="449" spans="4:19" x14ac:dyDescent="0.2">
      <c r="D449" s="127"/>
      <c r="E449" s="127"/>
      <c r="F449" s="127"/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</row>
    <row r="450" spans="4:19" x14ac:dyDescent="0.2">
      <c r="D450" s="127"/>
      <c r="E450" s="127"/>
      <c r="F450" s="127"/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</row>
    <row r="451" spans="4:19" x14ac:dyDescent="0.2">
      <c r="D451" s="127"/>
      <c r="E451" s="127"/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</row>
    <row r="452" spans="4:19" x14ac:dyDescent="0.2">
      <c r="D452" s="127"/>
      <c r="E452" s="127"/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</row>
    <row r="453" spans="4:19" x14ac:dyDescent="0.2"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</row>
    <row r="454" spans="4:19" x14ac:dyDescent="0.2">
      <c r="D454" s="127"/>
      <c r="E454" s="127"/>
      <c r="F454" s="127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</row>
    <row r="455" spans="4:19" x14ac:dyDescent="0.2"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</row>
    <row r="456" spans="4:19" x14ac:dyDescent="0.2">
      <c r="D456" s="127"/>
      <c r="E456" s="127"/>
      <c r="F456" s="127"/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</row>
    <row r="457" spans="4:19" x14ac:dyDescent="0.2">
      <c r="D457" s="127"/>
      <c r="E457" s="127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</row>
    <row r="458" spans="4:19" x14ac:dyDescent="0.2">
      <c r="D458" s="127"/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</row>
    <row r="459" spans="4:19" x14ac:dyDescent="0.2">
      <c r="D459" s="127"/>
      <c r="E459" s="127"/>
      <c r="F459" s="127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</row>
    <row r="460" spans="4:19" x14ac:dyDescent="0.2">
      <c r="D460" s="127"/>
      <c r="E460" s="127"/>
      <c r="F460" s="127"/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</row>
    <row r="461" spans="4:19" x14ac:dyDescent="0.2">
      <c r="D461" s="127"/>
      <c r="E461" s="127"/>
      <c r="F461" s="127"/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</row>
    <row r="462" spans="4:19" x14ac:dyDescent="0.2">
      <c r="D462" s="127"/>
      <c r="E462" s="127"/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</row>
    <row r="463" spans="4:19" x14ac:dyDescent="0.2">
      <c r="D463" s="127"/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</row>
    <row r="464" spans="4:19" x14ac:dyDescent="0.2"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</row>
    <row r="465" spans="4:19" x14ac:dyDescent="0.2">
      <c r="D465" s="127"/>
      <c r="E465" s="127"/>
      <c r="F465" s="127"/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</row>
    <row r="466" spans="4:19" x14ac:dyDescent="0.2">
      <c r="D466" s="127"/>
      <c r="E466" s="127"/>
      <c r="F466" s="127"/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</row>
    <row r="467" spans="4:19" x14ac:dyDescent="0.2">
      <c r="D467" s="127"/>
      <c r="E467" s="127"/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</row>
    <row r="468" spans="4:19" x14ac:dyDescent="0.2">
      <c r="D468" s="127"/>
      <c r="E468" s="127"/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</row>
    <row r="469" spans="4:19" x14ac:dyDescent="0.2"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</row>
    <row r="470" spans="4:19" x14ac:dyDescent="0.2">
      <c r="D470" s="127"/>
      <c r="E470" s="127"/>
      <c r="F470" s="127"/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</row>
    <row r="471" spans="4:19" x14ac:dyDescent="0.2">
      <c r="D471" s="127"/>
      <c r="E471" s="127"/>
      <c r="F471" s="127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</row>
    <row r="472" spans="4:19" x14ac:dyDescent="0.2">
      <c r="D472" s="127"/>
      <c r="E472" s="127"/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</row>
    <row r="473" spans="4:19" x14ac:dyDescent="0.2">
      <c r="D473" s="127"/>
      <c r="E473" s="127"/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</row>
    <row r="474" spans="4:19" x14ac:dyDescent="0.2">
      <c r="D474" s="127"/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</row>
    <row r="475" spans="4:19" x14ac:dyDescent="0.2"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</row>
    <row r="476" spans="4:19" x14ac:dyDescent="0.2"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</row>
    <row r="477" spans="4:19" x14ac:dyDescent="0.2"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</row>
    <row r="478" spans="4:19" x14ac:dyDescent="0.2">
      <c r="D478" s="127"/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</row>
    <row r="479" spans="4:19" x14ac:dyDescent="0.2">
      <c r="D479" s="127"/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</row>
    <row r="480" spans="4:19" x14ac:dyDescent="0.2">
      <c r="D480" s="127"/>
      <c r="E480" s="127"/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</row>
    <row r="481" spans="4:19" x14ac:dyDescent="0.2">
      <c r="D481" s="127"/>
      <c r="E481" s="127"/>
      <c r="F481" s="127"/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</row>
    <row r="482" spans="4:19" x14ac:dyDescent="0.2">
      <c r="D482" s="127"/>
      <c r="E482" s="127"/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</row>
    <row r="483" spans="4:19" x14ac:dyDescent="0.2">
      <c r="D483" s="127"/>
      <c r="E483" s="127"/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</row>
    <row r="484" spans="4:19" x14ac:dyDescent="0.2">
      <c r="D484" s="127"/>
      <c r="E484" s="127"/>
      <c r="F484" s="127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</row>
    <row r="485" spans="4:19" x14ac:dyDescent="0.2">
      <c r="D485" s="127"/>
      <c r="E485" s="127"/>
      <c r="F485" s="127"/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</row>
    <row r="486" spans="4:19" x14ac:dyDescent="0.2">
      <c r="D486" s="127"/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</row>
    <row r="487" spans="4:19" x14ac:dyDescent="0.2"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</row>
    <row r="488" spans="4:19" x14ac:dyDescent="0.2">
      <c r="D488" s="127"/>
      <c r="E488" s="127"/>
      <c r="F488" s="127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</row>
    <row r="489" spans="4:19" x14ac:dyDescent="0.2">
      <c r="D489" s="127"/>
      <c r="E489" s="127"/>
      <c r="F489" s="127"/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</row>
    <row r="490" spans="4:19" x14ac:dyDescent="0.2">
      <c r="D490" s="127"/>
      <c r="E490" s="127"/>
      <c r="F490" s="127"/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</row>
    <row r="491" spans="4:19" x14ac:dyDescent="0.2">
      <c r="D491" s="127"/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</row>
    <row r="492" spans="4:19" x14ac:dyDescent="0.2">
      <c r="D492" s="127"/>
      <c r="E492" s="127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</row>
    <row r="493" spans="4:19" x14ac:dyDescent="0.2">
      <c r="D493" s="127"/>
      <c r="E493" s="127"/>
      <c r="F493" s="127"/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</row>
    <row r="494" spans="4:19" x14ac:dyDescent="0.2">
      <c r="D494" s="127"/>
      <c r="E494" s="127"/>
      <c r="F494" s="127"/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</row>
    <row r="495" spans="4:19" x14ac:dyDescent="0.2">
      <c r="D495" s="127"/>
      <c r="E495" s="127"/>
      <c r="F495" s="127"/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</row>
    <row r="496" spans="4:19" x14ac:dyDescent="0.2">
      <c r="D496" s="127"/>
      <c r="E496" s="127"/>
      <c r="F496" s="127"/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</row>
    <row r="497" spans="4:19" x14ac:dyDescent="0.2">
      <c r="D497" s="127"/>
      <c r="E497" s="127"/>
      <c r="F497" s="127"/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</row>
    <row r="498" spans="4:19" x14ac:dyDescent="0.2">
      <c r="D498" s="127"/>
      <c r="E498" s="127"/>
      <c r="F498" s="127"/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</row>
    <row r="499" spans="4:19" x14ac:dyDescent="0.2">
      <c r="D499" s="127"/>
      <c r="E499" s="127"/>
      <c r="F499" s="127"/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</row>
    <row r="500" spans="4:19" x14ac:dyDescent="0.2"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</row>
    <row r="501" spans="4:19" x14ac:dyDescent="0.2">
      <c r="D501" s="127"/>
      <c r="E501" s="127"/>
      <c r="F501" s="127"/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</row>
    <row r="502" spans="4:19" x14ac:dyDescent="0.2">
      <c r="D502" s="127"/>
      <c r="E502" s="127"/>
      <c r="F502" s="127"/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</row>
    <row r="503" spans="4:19" x14ac:dyDescent="0.2">
      <c r="D503" s="127"/>
      <c r="E503" s="127"/>
      <c r="F503" s="127"/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</row>
    <row r="504" spans="4:19" x14ac:dyDescent="0.2">
      <c r="D504" s="127"/>
      <c r="E504" s="127"/>
      <c r="F504" s="127"/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</row>
    <row r="505" spans="4:19" x14ac:dyDescent="0.2">
      <c r="D505" s="127"/>
      <c r="E505" s="127"/>
      <c r="F505" s="127"/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</row>
    <row r="506" spans="4:19" x14ac:dyDescent="0.2">
      <c r="D506" s="127"/>
      <c r="E506" s="127"/>
      <c r="F506" s="127"/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</row>
    <row r="507" spans="4:19" x14ac:dyDescent="0.2">
      <c r="D507" s="127"/>
      <c r="E507" s="127"/>
      <c r="F507" s="127"/>
      <c r="G507" s="127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</row>
    <row r="508" spans="4:19" x14ac:dyDescent="0.2">
      <c r="D508" s="127"/>
      <c r="E508" s="127"/>
      <c r="F508" s="127"/>
      <c r="G508" s="127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</row>
    <row r="509" spans="4:19" x14ac:dyDescent="0.2">
      <c r="D509" s="127"/>
      <c r="E509" s="127"/>
      <c r="F509" s="127"/>
      <c r="G509" s="127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</row>
    <row r="510" spans="4:19" x14ac:dyDescent="0.2">
      <c r="D510" s="127"/>
      <c r="E510" s="127"/>
      <c r="F510" s="127"/>
      <c r="G510" s="127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</row>
    <row r="511" spans="4:19" x14ac:dyDescent="0.2">
      <c r="D511" s="127"/>
      <c r="E511" s="127"/>
      <c r="F511" s="127"/>
      <c r="G511" s="127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</row>
    <row r="512" spans="4:19" x14ac:dyDescent="0.2">
      <c r="D512" s="127"/>
      <c r="E512" s="127"/>
      <c r="F512" s="127"/>
      <c r="G512" s="127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</row>
    <row r="513" spans="4:19" x14ac:dyDescent="0.2">
      <c r="D513" s="127"/>
      <c r="E513" s="127"/>
      <c r="F513" s="127"/>
      <c r="G513" s="127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</row>
    <row r="514" spans="4:19" x14ac:dyDescent="0.2">
      <c r="D514" s="127"/>
      <c r="E514" s="127"/>
      <c r="F514" s="127"/>
      <c r="G514" s="127"/>
      <c r="H514" s="127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</row>
    <row r="515" spans="4:19" x14ac:dyDescent="0.2">
      <c r="D515" s="127"/>
      <c r="E515" s="127"/>
      <c r="F515" s="127"/>
      <c r="G515" s="127"/>
      <c r="H515" s="127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</row>
    <row r="516" spans="4:19" x14ac:dyDescent="0.2">
      <c r="D516" s="127"/>
      <c r="E516" s="127"/>
      <c r="F516" s="127"/>
      <c r="G516" s="127"/>
      <c r="H516" s="127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</row>
    <row r="517" spans="4:19" x14ac:dyDescent="0.2">
      <c r="D517" s="127"/>
      <c r="E517" s="127"/>
      <c r="F517" s="127"/>
      <c r="G517" s="127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</row>
    <row r="518" spans="4:19" x14ac:dyDescent="0.2">
      <c r="D518" s="127"/>
      <c r="E518" s="127"/>
      <c r="F518" s="127"/>
      <c r="G518" s="127"/>
      <c r="H518" s="127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</row>
    <row r="519" spans="4:19" x14ac:dyDescent="0.2">
      <c r="D519" s="127"/>
      <c r="E519" s="127"/>
      <c r="F519" s="127"/>
      <c r="G519" s="127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</row>
    <row r="520" spans="4:19" x14ac:dyDescent="0.2">
      <c r="D520" s="127"/>
      <c r="E520" s="127"/>
      <c r="F520" s="127"/>
      <c r="G520" s="127"/>
      <c r="H520" s="127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</row>
    <row r="521" spans="4:19" x14ac:dyDescent="0.2"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</row>
    <row r="522" spans="4:19" x14ac:dyDescent="0.2">
      <c r="D522" s="127"/>
      <c r="E522" s="127"/>
      <c r="F522" s="127"/>
      <c r="G522" s="127"/>
      <c r="H522" s="127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</row>
    <row r="523" spans="4:19" x14ac:dyDescent="0.2">
      <c r="D523" s="127"/>
      <c r="E523" s="127"/>
      <c r="F523" s="127"/>
      <c r="G523" s="127"/>
      <c r="H523" s="127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</row>
    <row r="524" spans="4:19" x14ac:dyDescent="0.2">
      <c r="D524" s="127"/>
      <c r="E524" s="127"/>
      <c r="F524" s="127"/>
      <c r="G524" s="127"/>
      <c r="H524" s="127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</row>
    <row r="525" spans="4:19" x14ac:dyDescent="0.2">
      <c r="D525" s="127"/>
      <c r="E525" s="127"/>
      <c r="F525" s="127"/>
      <c r="G525" s="127"/>
      <c r="H525" s="127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</row>
    <row r="526" spans="4:19" x14ac:dyDescent="0.2">
      <c r="D526" s="127"/>
      <c r="E526" s="127"/>
      <c r="F526" s="127"/>
      <c r="G526" s="127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</row>
    <row r="527" spans="4:19" x14ac:dyDescent="0.2">
      <c r="D527" s="127"/>
      <c r="E527" s="127"/>
      <c r="F527" s="127"/>
      <c r="G527" s="127"/>
      <c r="H527" s="127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</row>
    <row r="528" spans="4:19" x14ac:dyDescent="0.2">
      <c r="D528" s="127"/>
      <c r="E528" s="127"/>
      <c r="F528" s="127"/>
      <c r="G528" s="127"/>
      <c r="H528" s="127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</row>
    <row r="529" spans="4:19" x14ac:dyDescent="0.2">
      <c r="D529" s="127"/>
      <c r="E529" s="127"/>
      <c r="F529" s="127"/>
      <c r="G529" s="127"/>
      <c r="H529" s="127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</row>
    <row r="530" spans="4:19" x14ac:dyDescent="0.2">
      <c r="D530" s="127"/>
      <c r="E530" s="127"/>
      <c r="F530" s="127"/>
      <c r="G530" s="127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</row>
    <row r="531" spans="4:19" x14ac:dyDescent="0.2">
      <c r="D531" s="127"/>
      <c r="E531" s="127"/>
      <c r="F531" s="127"/>
      <c r="G531" s="127"/>
      <c r="H531" s="127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</row>
    <row r="532" spans="4:19" x14ac:dyDescent="0.2">
      <c r="D532" s="127"/>
      <c r="E532" s="127"/>
      <c r="F532" s="127"/>
      <c r="G532" s="127"/>
      <c r="H532" s="127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</row>
    <row r="533" spans="4:19" x14ac:dyDescent="0.2">
      <c r="D533" s="127"/>
      <c r="E533" s="127"/>
      <c r="F533" s="127"/>
      <c r="G533" s="127"/>
      <c r="H533" s="127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</row>
    <row r="534" spans="4:19" x14ac:dyDescent="0.2">
      <c r="D534" s="127"/>
      <c r="E534" s="127"/>
      <c r="F534" s="127"/>
      <c r="G534" s="127"/>
      <c r="H534" s="127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</row>
    <row r="535" spans="4:19" x14ac:dyDescent="0.2">
      <c r="D535" s="127"/>
      <c r="E535" s="127"/>
      <c r="F535" s="127"/>
      <c r="G535" s="127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</row>
    <row r="536" spans="4:19" x14ac:dyDescent="0.2">
      <c r="D536" s="127"/>
      <c r="E536" s="127"/>
      <c r="F536" s="127"/>
      <c r="G536" s="127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</row>
    <row r="537" spans="4:19" x14ac:dyDescent="0.2">
      <c r="D537" s="127"/>
      <c r="E537" s="127"/>
      <c r="F537" s="127"/>
      <c r="G537" s="127"/>
      <c r="H537" s="127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</row>
    <row r="538" spans="4:19" x14ac:dyDescent="0.2">
      <c r="D538" s="127"/>
      <c r="E538" s="127"/>
      <c r="F538" s="127"/>
      <c r="G538" s="127"/>
      <c r="H538" s="127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</row>
    <row r="539" spans="4:19" x14ac:dyDescent="0.2">
      <c r="D539" s="127"/>
      <c r="E539" s="127"/>
      <c r="F539" s="127"/>
      <c r="G539" s="127"/>
      <c r="H539" s="127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</row>
    <row r="540" spans="4:19" x14ac:dyDescent="0.2">
      <c r="D540" s="127"/>
      <c r="E540" s="127"/>
      <c r="F540" s="127"/>
      <c r="G540" s="127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</row>
    <row r="541" spans="4:19" x14ac:dyDescent="0.2">
      <c r="D541" s="127"/>
      <c r="E541" s="127"/>
      <c r="F541" s="127"/>
      <c r="G541" s="127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</row>
    <row r="542" spans="4:19" x14ac:dyDescent="0.2">
      <c r="D542" s="127"/>
      <c r="E542" s="127"/>
      <c r="F542" s="127"/>
      <c r="G542" s="127"/>
      <c r="H542" s="127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</row>
    <row r="543" spans="4:19" x14ac:dyDescent="0.2">
      <c r="D543" s="127"/>
      <c r="E543" s="127"/>
      <c r="F543" s="127"/>
      <c r="G543" s="127"/>
      <c r="H543" s="127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</row>
    <row r="544" spans="4:19" x14ac:dyDescent="0.2">
      <c r="D544" s="127"/>
      <c r="E544" s="127"/>
      <c r="F544" s="127"/>
      <c r="G544" s="127"/>
      <c r="H544" s="127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</row>
    <row r="545" spans="4:19" x14ac:dyDescent="0.2">
      <c r="D545" s="127"/>
      <c r="E545" s="127"/>
      <c r="F545" s="127"/>
      <c r="G545" s="127"/>
      <c r="H545" s="127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</row>
    <row r="546" spans="4:19" x14ac:dyDescent="0.2">
      <c r="D546" s="127"/>
      <c r="E546" s="127"/>
      <c r="F546" s="127"/>
      <c r="G546" s="127"/>
      <c r="H546" s="127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</row>
    <row r="547" spans="4:19" x14ac:dyDescent="0.2">
      <c r="D547" s="127"/>
      <c r="E547" s="127"/>
      <c r="F547" s="127"/>
      <c r="G547" s="127"/>
      <c r="H547" s="127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</row>
    <row r="548" spans="4:19" x14ac:dyDescent="0.2">
      <c r="D548" s="127"/>
      <c r="E548" s="127"/>
      <c r="F548" s="127"/>
      <c r="G548" s="127"/>
      <c r="H548" s="127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</row>
    <row r="549" spans="4:19" x14ac:dyDescent="0.2">
      <c r="D549" s="127"/>
      <c r="E549" s="127"/>
      <c r="F549" s="127"/>
      <c r="G549" s="127"/>
      <c r="H549" s="127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</row>
    <row r="550" spans="4:19" x14ac:dyDescent="0.2">
      <c r="D550" s="127"/>
      <c r="E550" s="127"/>
      <c r="F550" s="127"/>
      <c r="G550" s="127"/>
      <c r="H550" s="127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</row>
    <row r="551" spans="4:19" x14ac:dyDescent="0.2">
      <c r="D551" s="127"/>
      <c r="E551" s="127"/>
      <c r="F551" s="127"/>
      <c r="G551" s="127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</row>
    <row r="552" spans="4:19" x14ac:dyDescent="0.2">
      <c r="D552" s="127"/>
      <c r="E552" s="127"/>
      <c r="F552" s="127"/>
      <c r="G552" s="127"/>
      <c r="H552" s="127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</row>
    <row r="553" spans="4:19" x14ac:dyDescent="0.2">
      <c r="D553" s="127"/>
      <c r="E553" s="127"/>
      <c r="F553" s="127"/>
      <c r="G553" s="127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</row>
    <row r="554" spans="4:19" x14ac:dyDescent="0.2">
      <c r="D554" s="127"/>
      <c r="E554" s="127"/>
      <c r="F554" s="127"/>
      <c r="G554" s="127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</row>
    <row r="555" spans="4:19" x14ac:dyDescent="0.2">
      <c r="D555" s="127"/>
      <c r="E555" s="127"/>
      <c r="F555" s="127"/>
      <c r="G555" s="127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</row>
    <row r="556" spans="4:19" x14ac:dyDescent="0.2">
      <c r="D556" s="127"/>
      <c r="E556" s="127"/>
      <c r="F556" s="127"/>
      <c r="G556" s="127"/>
      <c r="H556" s="127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</row>
    <row r="557" spans="4:19" x14ac:dyDescent="0.2">
      <c r="D557" s="127"/>
      <c r="E557" s="127"/>
      <c r="F557" s="127"/>
      <c r="G557" s="127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</row>
    <row r="558" spans="4:19" x14ac:dyDescent="0.2">
      <c r="D558" s="127"/>
      <c r="E558" s="127"/>
      <c r="F558" s="127"/>
      <c r="G558" s="127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</row>
    <row r="559" spans="4:19" x14ac:dyDescent="0.2">
      <c r="D559" s="127"/>
      <c r="E559" s="127"/>
      <c r="F559" s="127"/>
      <c r="G559" s="127"/>
      <c r="H559" s="127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</row>
    <row r="560" spans="4:19" x14ac:dyDescent="0.2">
      <c r="D560" s="127"/>
      <c r="E560" s="127"/>
      <c r="F560" s="127"/>
      <c r="G560" s="127"/>
      <c r="H560" s="127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</row>
    <row r="561" spans="4:19" x14ac:dyDescent="0.2">
      <c r="D561" s="127"/>
      <c r="E561" s="127"/>
      <c r="F561" s="127"/>
      <c r="G561" s="127"/>
      <c r="H561" s="127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</row>
    <row r="562" spans="4:19" x14ac:dyDescent="0.2">
      <c r="D562" s="127"/>
      <c r="E562" s="127"/>
      <c r="F562" s="127"/>
      <c r="G562" s="127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</row>
    <row r="563" spans="4:19" x14ac:dyDescent="0.2">
      <c r="D563" s="127"/>
      <c r="E563" s="127"/>
      <c r="F563" s="127"/>
      <c r="G563" s="127"/>
      <c r="H563" s="127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</row>
    <row r="564" spans="4:19" x14ac:dyDescent="0.2">
      <c r="D564" s="127"/>
      <c r="E564" s="127"/>
      <c r="F564" s="127"/>
      <c r="G564" s="127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</row>
    <row r="565" spans="4:19" x14ac:dyDescent="0.2">
      <c r="D565" s="127"/>
      <c r="E565" s="127"/>
      <c r="F565" s="127"/>
      <c r="G565" s="127"/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</row>
    <row r="566" spans="4:19" x14ac:dyDescent="0.2">
      <c r="D566" s="127"/>
      <c r="E566" s="127"/>
      <c r="F566" s="127"/>
      <c r="G566" s="127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</row>
    <row r="567" spans="4:19" x14ac:dyDescent="0.2">
      <c r="D567" s="127"/>
      <c r="E567" s="127"/>
      <c r="F567" s="127"/>
      <c r="G567" s="127"/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</row>
    <row r="568" spans="4:19" x14ac:dyDescent="0.2">
      <c r="D568" s="127"/>
      <c r="E568" s="127"/>
      <c r="F568" s="127"/>
      <c r="G568" s="127"/>
      <c r="H568" s="127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</row>
    <row r="569" spans="4:19" x14ac:dyDescent="0.2">
      <c r="D569" s="127"/>
      <c r="E569" s="127"/>
      <c r="F569" s="127"/>
      <c r="G569" s="127"/>
      <c r="H569" s="127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</row>
    <row r="570" spans="4:19" x14ac:dyDescent="0.2">
      <c r="D570" s="127"/>
      <c r="E570" s="127"/>
      <c r="F570" s="127"/>
      <c r="G570" s="127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</row>
    <row r="571" spans="4:19" x14ac:dyDescent="0.2">
      <c r="D571" s="127"/>
      <c r="E571" s="127"/>
      <c r="F571" s="127"/>
      <c r="G571" s="127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</row>
    <row r="572" spans="4:19" x14ac:dyDescent="0.2">
      <c r="D572" s="127"/>
      <c r="E572" s="127"/>
      <c r="F572" s="127"/>
      <c r="G572" s="127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</row>
    <row r="573" spans="4:19" x14ac:dyDescent="0.2">
      <c r="D573" s="127"/>
      <c r="E573" s="127"/>
      <c r="F573" s="127"/>
      <c r="G573" s="127"/>
      <c r="H573" s="127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</row>
    <row r="574" spans="4:19" x14ac:dyDescent="0.2">
      <c r="D574" s="127"/>
      <c r="E574" s="127"/>
      <c r="F574" s="127"/>
      <c r="G574" s="127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</row>
    <row r="575" spans="4:19" x14ac:dyDescent="0.2">
      <c r="D575" s="127"/>
      <c r="E575" s="127"/>
      <c r="F575" s="127"/>
      <c r="G575" s="127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</row>
    <row r="576" spans="4:19" x14ac:dyDescent="0.2">
      <c r="D576" s="127"/>
      <c r="E576" s="127"/>
      <c r="F576" s="127"/>
      <c r="G576" s="127"/>
      <c r="H576" s="127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</row>
    <row r="577" spans="4:19" x14ac:dyDescent="0.2">
      <c r="D577" s="127"/>
      <c r="E577" s="127"/>
      <c r="F577" s="127"/>
      <c r="G577" s="127"/>
      <c r="H577" s="127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</row>
    <row r="578" spans="4:19" x14ac:dyDescent="0.2">
      <c r="D578" s="127"/>
      <c r="E578" s="127"/>
      <c r="F578" s="127"/>
      <c r="G578" s="127"/>
      <c r="H578" s="127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</row>
    <row r="579" spans="4:19" x14ac:dyDescent="0.2">
      <c r="D579" s="127"/>
      <c r="E579" s="127"/>
      <c r="F579" s="127"/>
      <c r="G579" s="127"/>
      <c r="H579" s="127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</row>
    <row r="580" spans="4:19" x14ac:dyDescent="0.2">
      <c r="D580" s="127"/>
      <c r="E580" s="127"/>
      <c r="F580" s="127"/>
      <c r="G580" s="127"/>
      <c r="H580" s="127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</row>
    <row r="581" spans="4:19" x14ac:dyDescent="0.2">
      <c r="D581" s="127"/>
      <c r="E581" s="127"/>
      <c r="F581" s="127"/>
      <c r="G581" s="127"/>
      <c r="H581" s="127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</row>
    <row r="582" spans="4:19" x14ac:dyDescent="0.2">
      <c r="D582" s="127"/>
      <c r="E582" s="127"/>
      <c r="F582" s="127"/>
      <c r="G582" s="127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</row>
    <row r="583" spans="4:19" x14ac:dyDescent="0.2">
      <c r="D583" s="127"/>
      <c r="E583" s="127"/>
      <c r="F583" s="127"/>
      <c r="G583" s="127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</row>
    <row r="584" spans="4:19" x14ac:dyDescent="0.2">
      <c r="D584" s="127"/>
      <c r="E584" s="127"/>
      <c r="F584" s="127"/>
      <c r="G584" s="127"/>
      <c r="H584" s="127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</row>
    <row r="585" spans="4:19" x14ac:dyDescent="0.2">
      <c r="D585" s="127"/>
      <c r="E585" s="127"/>
      <c r="F585" s="127"/>
      <c r="G585" s="127"/>
      <c r="H585" s="127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</row>
    <row r="586" spans="4:19" x14ac:dyDescent="0.2">
      <c r="D586" s="127"/>
      <c r="E586" s="127"/>
      <c r="F586" s="127"/>
      <c r="G586" s="127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</row>
    <row r="587" spans="4:19" x14ac:dyDescent="0.2">
      <c r="D587" s="127"/>
      <c r="E587" s="127"/>
      <c r="F587" s="127"/>
      <c r="G587" s="127"/>
      <c r="H587" s="127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</row>
    <row r="588" spans="4:19" x14ac:dyDescent="0.2">
      <c r="D588" s="127"/>
      <c r="E588" s="127"/>
      <c r="F588" s="127"/>
      <c r="G588" s="127"/>
      <c r="H588" s="127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</row>
    <row r="589" spans="4:19" x14ac:dyDescent="0.2">
      <c r="D589" s="127"/>
      <c r="E589" s="127"/>
      <c r="F589" s="127"/>
      <c r="G589" s="127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</row>
    <row r="590" spans="4:19" x14ac:dyDescent="0.2">
      <c r="D590" s="127"/>
      <c r="E590" s="127"/>
      <c r="F590" s="127"/>
      <c r="G590" s="127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</row>
    <row r="591" spans="4:19" x14ac:dyDescent="0.2">
      <c r="D591" s="127"/>
      <c r="E591" s="127"/>
      <c r="F591" s="127"/>
      <c r="G591" s="127"/>
      <c r="H591" s="127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</row>
    <row r="592" spans="4:19" x14ac:dyDescent="0.2">
      <c r="D592" s="127"/>
      <c r="E592" s="127"/>
      <c r="F592" s="127"/>
      <c r="G592" s="127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</row>
    <row r="593" spans="4:19" x14ac:dyDescent="0.2">
      <c r="D593" s="127"/>
      <c r="E593" s="127"/>
      <c r="F593" s="127"/>
      <c r="G593" s="127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</row>
    <row r="594" spans="4:19" x14ac:dyDescent="0.2">
      <c r="D594" s="127"/>
      <c r="E594" s="127"/>
      <c r="F594" s="127"/>
      <c r="G594" s="127"/>
      <c r="H594" s="127"/>
      <c r="I594" s="127"/>
      <c r="J594" s="127"/>
      <c r="K594" s="127"/>
      <c r="L594" s="127"/>
      <c r="M594" s="127"/>
      <c r="N594" s="127"/>
      <c r="O594" s="127"/>
      <c r="P594" s="127"/>
      <c r="Q594" s="127"/>
      <c r="R594" s="127"/>
      <c r="S594" s="127"/>
    </row>
    <row r="595" spans="4:19" x14ac:dyDescent="0.2">
      <c r="D595" s="127"/>
      <c r="E595" s="127"/>
      <c r="F595" s="127"/>
      <c r="G595" s="127"/>
      <c r="H595" s="127"/>
      <c r="I595" s="127"/>
      <c r="J595" s="127"/>
      <c r="K595" s="127"/>
      <c r="L595" s="127"/>
      <c r="M595" s="127"/>
      <c r="N595" s="127"/>
      <c r="O595" s="127"/>
      <c r="P595" s="127"/>
      <c r="Q595" s="127"/>
      <c r="R595" s="127"/>
      <c r="S595" s="127"/>
    </row>
    <row r="596" spans="4:19" x14ac:dyDescent="0.2">
      <c r="D596" s="127"/>
      <c r="E596" s="127"/>
      <c r="F596" s="127"/>
      <c r="G596" s="127"/>
      <c r="H596" s="127"/>
      <c r="I596" s="127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</row>
    <row r="597" spans="4:19" x14ac:dyDescent="0.2">
      <c r="D597" s="127"/>
      <c r="E597" s="127"/>
      <c r="F597" s="127"/>
      <c r="G597" s="127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</row>
    <row r="598" spans="4:19" x14ac:dyDescent="0.2">
      <c r="D598" s="127"/>
      <c r="E598" s="127"/>
      <c r="F598" s="127"/>
      <c r="G598" s="127"/>
      <c r="H598" s="127"/>
      <c r="I598" s="127"/>
      <c r="J598" s="127"/>
      <c r="K598" s="127"/>
      <c r="L598" s="127"/>
      <c r="M598" s="127"/>
      <c r="N598" s="127"/>
      <c r="O598" s="127"/>
      <c r="P598" s="127"/>
      <c r="Q598" s="127"/>
      <c r="R598" s="127"/>
      <c r="S598" s="127"/>
    </row>
    <row r="599" spans="4:19" x14ac:dyDescent="0.2">
      <c r="D599" s="127"/>
      <c r="E599" s="127"/>
      <c r="F599" s="127"/>
      <c r="G599" s="127"/>
      <c r="H599" s="127"/>
      <c r="I599" s="127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</row>
    <row r="600" spans="4:19" x14ac:dyDescent="0.2">
      <c r="D600" s="127"/>
      <c r="E600" s="127"/>
      <c r="F600" s="127"/>
      <c r="G600" s="127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</row>
    <row r="601" spans="4:19" x14ac:dyDescent="0.2">
      <c r="D601" s="127"/>
      <c r="E601" s="127"/>
      <c r="F601" s="127"/>
      <c r="G601" s="127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</row>
    <row r="602" spans="4:19" x14ac:dyDescent="0.2">
      <c r="D602" s="127"/>
      <c r="E602" s="127"/>
      <c r="F602" s="127"/>
      <c r="G602" s="127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</row>
    <row r="603" spans="4:19" x14ac:dyDescent="0.2">
      <c r="D603" s="127"/>
      <c r="E603" s="127"/>
      <c r="F603" s="127"/>
      <c r="G603" s="127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</row>
    <row r="604" spans="4:19" x14ac:dyDescent="0.2">
      <c r="D604" s="127"/>
      <c r="E604" s="127"/>
      <c r="F604" s="127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</row>
    <row r="605" spans="4:19" x14ac:dyDescent="0.2"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</row>
    <row r="606" spans="4:19" x14ac:dyDescent="0.2"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</row>
    <row r="607" spans="4:19" x14ac:dyDescent="0.2"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</row>
    <row r="608" spans="4:19" x14ac:dyDescent="0.2"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</row>
    <row r="609" spans="4:19" x14ac:dyDescent="0.2"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</row>
    <row r="610" spans="4:19" x14ac:dyDescent="0.2"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</row>
    <row r="611" spans="4:19" x14ac:dyDescent="0.2"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</row>
    <row r="612" spans="4:19" x14ac:dyDescent="0.2"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</row>
    <row r="613" spans="4:19" x14ac:dyDescent="0.2"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</row>
    <row r="614" spans="4:19" x14ac:dyDescent="0.2"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</row>
    <row r="615" spans="4:19" x14ac:dyDescent="0.2"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</row>
    <row r="616" spans="4:19" x14ac:dyDescent="0.2"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</row>
    <row r="617" spans="4:19" x14ac:dyDescent="0.2"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</row>
    <row r="618" spans="4:19" x14ac:dyDescent="0.2"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</row>
    <row r="619" spans="4:19" x14ac:dyDescent="0.2"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</row>
    <row r="620" spans="4:19" x14ac:dyDescent="0.2"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</row>
    <row r="621" spans="4:19" x14ac:dyDescent="0.2"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</row>
    <row r="622" spans="4:19" x14ac:dyDescent="0.2"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</row>
    <row r="623" spans="4:19" x14ac:dyDescent="0.2"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</row>
    <row r="624" spans="4:19" x14ac:dyDescent="0.2"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</row>
    <row r="625" spans="4:19" x14ac:dyDescent="0.2"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</row>
    <row r="626" spans="4:19" x14ac:dyDescent="0.2"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</row>
    <row r="627" spans="4:19" x14ac:dyDescent="0.2"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</row>
    <row r="628" spans="4:19" x14ac:dyDescent="0.2"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</row>
    <row r="629" spans="4:19" x14ac:dyDescent="0.2"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</row>
    <row r="630" spans="4:19" x14ac:dyDescent="0.2"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</row>
    <row r="631" spans="4:19" x14ac:dyDescent="0.2"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</row>
    <row r="632" spans="4:19" x14ac:dyDescent="0.2"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</row>
    <row r="633" spans="4:19" x14ac:dyDescent="0.2"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</row>
    <row r="634" spans="4:19" x14ac:dyDescent="0.2"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</row>
    <row r="635" spans="4:19" x14ac:dyDescent="0.2"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</row>
    <row r="636" spans="4:19" x14ac:dyDescent="0.2"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</row>
    <row r="637" spans="4:19" x14ac:dyDescent="0.2"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</row>
    <row r="638" spans="4:19" x14ac:dyDescent="0.2"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</row>
    <row r="639" spans="4:19" x14ac:dyDescent="0.2"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</row>
    <row r="640" spans="4:19" x14ac:dyDescent="0.2"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</row>
    <row r="641" spans="4:19" x14ac:dyDescent="0.2"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</row>
    <row r="642" spans="4:19" x14ac:dyDescent="0.2"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</row>
    <row r="643" spans="4:19" x14ac:dyDescent="0.2"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</row>
    <row r="644" spans="4:19" x14ac:dyDescent="0.2"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</row>
    <row r="645" spans="4:19" x14ac:dyDescent="0.2"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</row>
    <row r="646" spans="4:19" x14ac:dyDescent="0.2"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</row>
    <row r="647" spans="4:19" x14ac:dyDescent="0.2"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</row>
    <row r="648" spans="4:19" x14ac:dyDescent="0.2"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</row>
    <row r="649" spans="4:19" x14ac:dyDescent="0.2"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</row>
    <row r="650" spans="4:19" x14ac:dyDescent="0.2"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</row>
    <row r="651" spans="4:19" x14ac:dyDescent="0.2"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</row>
    <row r="652" spans="4:19" x14ac:dyDescent="0.2"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</row>
    <row r="653" spans="4:19" x14ac:dyDescent="0.2"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</row>
    <row r="654" spans="4:19" x14ac:dyDescent="0.2"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</row>
    <row r="655" spans="4:19" x14ac:dyDescent="0.2"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</row>
    <row r="656" spans="4:19" x14ac:dyDescent="0.2"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</row>
    <row r="657" spans="4:19" x14ac:dyDescent="0.2"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</row>
    <row r="658" spans="4:19" x14ac:dyDescent="0.2"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</row>
    <row r="659" spans="4:19" x14ac:dyDescent="0.2"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</row>
    <row r="660" spans="4:19" x14ac:dyDescent="0.2"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</row>
    <row r="661" spans="4:19" x14ac:dyDescent="0.2"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</row>
    <row r="662" spans="4:19" x14ac:dyDescent="0.2"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</row>
    <row r="663" spans="4:19" x14ac:dyDescent="0.2"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</row>
    <row r="664" spans="4:19" x14ac:dyDescent="0.2"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</row>
    <row r="665" spans="4:19" x14ac:dyDescent="0.2"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</row>
    <row r="666" spans="4:19" x14ac:dyDescent="0.2"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</row>
    <row r="667" spans="4:19" x14ac:dyDescent="0.2"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</row>
    <row r="668" spans="4:19" x14ac:dyDescent="0.2"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</row>
    <row r="669" spans="4:19" x14ac:dyDescent="0.2"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</row>
    <row r="670" spans="4:19" x14ac:dyDescent="0.2"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</row>
    <row r="671" spans="4:19" x14ac:dyDescent="0.2"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</row>
    <row r="672" spans="4:19" x14ac:dyDescent="0.2"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</row>
    <row r="673" spans="4:19" x14ac:dyDescent="0.2"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</row>
    <row r="674" spans="4:19" x14ac:dyDescent="0.2"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</row>
    <row r="675" spans="4:19" x14ac:dyDescent="0.2"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</row>
    <row r="676" spans="4:19" x14ac:dyDescent="0.2"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</row>
    <row r="677" spans="4:19" x14ac:dyDescent="0.2"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</row>
    <row r="678" spans="4:19" x14ac:dyDescent="0.2"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</row>
    <row r="679" spans="4:19" x14ac:dyDescent="0.2"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</row>
    <row r="680" spans="4:19" x14ac:dyDescent="0.2"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</row>
    <row r="681" spans="4:19" x14ac:dyDescent="0.2"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</row>
    <row r="682" spans="4:19" x14ac:dyDescent="0.2"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</row>
    <row r="683" spans="4:19" x14ac:dyDescent="0.2"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</row>
    <row r="684" spans="4:19" x14ac:dyDescent="0.2"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</row>
    <row r="685" spans="4:19" x14ac:dyDescent="0.2"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</row>
    <row r="686" spans="4:19" x14ac:dyDescent="0.2"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</row>
    <row r="687" spans="4:19" x14ac:dyDescent="0.2"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</row>
    <row r="688" spans="4:19" x14ac:dyDescent="0.2"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</row>
    <row r="689" spans="4:19" x14ac:dyDescent="0.2"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</row>
    <row r="690" spans="4:19" x14ac:dyDescent="0.2"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</row>
    <row r="691" spans="4:19" x14ac:dyDescent="0.2"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</row>
    <row r="692" spans="4:19" x14ac:dyDescent="0.2"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</row>
    <row r="693" spans="4:19" x14ac:dyDescent="0.2"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</row>
    <row r="694" spans="4:19" x14ac:dyDescent="0.2"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</row>
    <row r="695" spans="4:19" x14ac:dyDescent="0.2"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</row>
    <row r="696" spans="4:19" x14ac:dyDescent="0.2"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</row>
    <row r="697" spans="4:19" x14ac:dyDescent="0.2"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</row>
    <row r="698" spans="4:19" x14ac:dyDescent="0.2"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</row>
    <row r="699" spans="4:19" x14ac:dyDescent="0.2"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</row>
    <row r="700" spans="4:19" x14ac:dyDescent="0.2"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</row>
    <row r="701" spans="4:19" x14ac:dyDescent="0.2"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</row>
    <row r="702" spans="4:19" x14ac:dyDescent="0.2"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</row>
    <row r="703" spans="4:19" x14ac:dyDescent="0.2"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</row>
    <row r="704" spans="4:19" x14ac:dyDescent="0.2"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</row>
    <row r="705" spans="4:19" x14ac:dyDescent="0.2"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</row>
    <row r="706" spans="4:19" x14ac:dyDescent="0.2"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</row>
    <row r="707" spans="4:19" x14ac:dyDescent="0.2"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</row>
    <row r="708" spans="4:19" x14ac:dyDescent="0.2"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</row>
    <row r="709" spans="4:19" x14ac:dyDescent="0.2"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</row>
    <row r="710" spans="4:19" x14ac:dyDescent="0.2"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</row>
    <row r="711" spans="4:19" x14ac:dyDescent="0.2"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</row>
    <row r="712" spans="4:19" x14ac:dyDescent="0.2"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</row>
    <row r="713" spans="4:19" x14ac:dyDescent="0.2"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</row>
    <row r="714" spans="4:19" x14ac:dyDescent="0.2"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</row>
    <row r="715" spans="4:19" x14ac:dyDescent="0.2"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</row>
    <row r="716" spans="4:19" x14ac:dyDescent="0.2"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</row>
    <row r="717" spans="4:19" x14ac:dyDescent="0.2"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</row>
    <row r="718" spans="4:19" x14ac:dyDescent="0.2"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</row>
    <row r="719" spans="4:19" x14ac:dyDescent="0.2"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</row>
    <row r="720" spans="4:19" x14ac:dyDescent="0.2"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</row>
    <row r="721" spans="4:19" x14ac:dyDescent="0.2"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</row>
    <row r="722" spans="4:19" x14ac:dyDescent="0.2"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</row>
    <row r="723" spans="4:19" x14ac:dyDescent="0.2"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</row>
    <row r="724" spans="4:19" x14ac:dyDescent="0.2"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</row>
    <row r="725" spans="4:19" x14ac:dyDescent="0.2"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</row>
    <row r="726" spans="4:19" x14ac:dyDescent="0.2"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</row>
    <row r="727" spans="4:19" x14ac:dyDescent="0.2"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</row>
    <row r="728" spans="4:19" x14ac:dyDescent="0.2"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</row>
    <row r="729" spans="4:19" x14ac:dyDescent="0.2"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</row>
    <row r="730" spans="4:19" x14ac:dyDescent="0.2"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</row>
    <row r="731" spans="4:19" x14ac:dyDescent="0.2"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</row>
    <row r="732" spans="4:19" x14ac:dyDescent="0.2"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</row>
    <row r="733" spans="4:19" x14ac:dyDescent="0.2"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</row>
    <row r="734" spans="4:19" x14ac:dyDescent="0.2"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</row>
    <row r="735" spans="4:19" x14ac:dyDescent="0.2"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</row>
    <row r="736" spans="4:19" x14ac:dyDescent="0.2">
      <c r="D736" s="127"/>
      <c r="E736" s="127"/>
      <c r="F736" s="127"/>
      <c r="G736" s="127"/>
      <c r="H736" s="127"/>
      <c r="I736" s="127"/>
      <c r="J736" s="127"/>
      <c r="K736" s="127"/>
      <c r="L736" s="127"/>
      <c r="M736" s="127"/>
      <c r="N736" s="127"/>
      <c r="O736" s="127"/>
      <c r="P736" s="127"/>
      <c r="Q736" s="127"/>
      <c r="R736" s="127"/>
      <c r="S736" s="127"/>
    </row>
    <row r="737" spans="4:19" x14ac:dyDescent="0.2">
      <c r="D737" s="127"/>
      <c r="E737" s="127"/>
      <c r="F737" s="127"/>
      <c r="G737" s="127"/>
      <c r="H737" s="127"/>
      <c r="I737" s="127"/>
      <c r="J737" s="127"/>
      <c r="K737" s="127"/>
      <c r="L737" s="127"/>
      <c r="M737" s="127"/>
      <c r="N737" s="127"/>
      <c r="O737" s="127"/>
      <c r="P737" s="127"/>
      <c r="Q737" s="127"/>
      <c r="R737" s="127"/>
      <c r="S737" s="127"/>
    </row>
    <row r="738" spans="4:19" x14ac:dyDescent="0.2">
      <c r="D738" s="127"/>
      <c r="E738" s="127"/>
      <c r="F738" s="127"/>
      <c r="G738" s="127"/>
      <c r="H738" s="127"/>
      <c r="I738" s="127"/>
      <c r="J738" s="127"/>
      <c r="K738" s="127"/>
      <c r="L738" s="127"/>
      <c r="M738" s="127"/>
      <c r="N738" s="127"/>
      <c r="O738" s="127"/>
      <c r="P738" s="127"/>
      <c r="Q738" s="127"/>
      <c r="R738" s="127"/>
      <c r="S738" s="127"/>
    </row>
    <row r="739" spans="4:19" x14ac:dyDescent="0.2">
      <c r="D739" s="127"/>
      <c r="E739" s="127"/>
      <c r="F739" s="127"/>
      <c r="G739" s="127"/>
      <c r="H739" s="127"/>
      <c r="I739" s="127"/>
      <c r="J739" s="127"/>
      <c r="K739" s="127"/>
      <c r="L739" s="127"/>
      <c r="M739" s="127"/>
      <c r="N739" s="127"/>
      <c r="O739" s="127"/>
      <c r="P739" s="127"/>
      <c r="Q739" s="127"/>
      <c r="R739" s="127"/>
      <c r="S739" s="127"/>
    </row>
    <row r="740" spans="4:19" x14ac:dyDescent="0.2">
      <c r="D740" s="127"/>
      <c r="E740" s="127"/>
      <c r="F740" s="127"/>
      <c r="G740" s="127"/>
      <c r="H740" s="127"/>
      <c r="I740" s="127"/>
      <c r="J740" s="127"/>
      <c r="K740" s="127"/>
      <c r="L740" s="127"/>
      <c r="M740" s="127"/>
      <c r="N740" s="127"/>
      <c r="O740" s="127"/>
      <c r="P740" s="127"/>
      <c r="Q740" s="127"/>
      <c r="R740" s="127"/>
      <c r="S740" s="127"/>
    </row>
    <row r="741" spans="4:19" x14ac:dyDescent="0.2">
      <c r="D741" s="127"/>
      <c r="E741" s="127"/>
      <c r="F741" s="127"/>
      <c r="G741" s="127"/>
      <c r="H741" s="127"/>
      <c r="I741" s="127"/>
      <c r="J741" s="127"/>
      <c r="K741" s="127"/>
      <c r="L741" s="127"/>
      <c r="M741" s="127"/>
      <c r="N741" s="127"/>
      <c r="O741" s="127"/>
      <c r="P741" s="127"/>
      <c r="Q741" s="127"/>
      <c r="R741" s="127"/>
      <c r="S741" s="127"/>
    </row>
    <row r="742" spans="4:19" x14ac:dyDescent="0.2">
      <c r="D742" s="127"/>
      <c r="E742" s="127"/>
      <c r="F742" s="127"/>
      <c r="G742" s="127"/>
      <c r="H742" s="127"/>
      <c r="I742" s="127"/>
      <c r="J742" s="127"/>
      <c r="K742" s="127"/>
      <c r="L742" s="127"/>
      <c r="M742" s="127"/>
      <c r="N742" s="127"/>
      <c r="O742" s="127"/>
      <c r="P742" s="127"/>
      <c r="Q742" s="127"/>
      <c r="R742" s="127"/>
      <c r="S742" s="127"/>
    </row>
    <row r="743" spans="4:19" x14ac:dyDescent="0.2">
      <c r="D743" s="127"/>
      <c r="E743" s="127"/>
      <c r="F743" s="127"/>
      <c r="G743" s="127"/>
      <c r="H743" s="127"/>
      <c r="I743" s="127"/>
      <c r="J743" s="127"/>
      <c r="K743" s="127"/>
      <c r="L743" s="127"/>
      <c r="M743" s="127"/>
      <c r="N743" s="127"/>
      <c r="O743" s="127"/>
      <c r="P743" s="127"/>
      <c r="Q743" s="127"/>
      <c r="R743" s="127"/>
      <c r="S743" s="127"/>
    </row>
    <row r="744" spans="4:19" x14ac:dyDescent="0.2">
      <c r="D744" s="127"/>
      <c r="E744" s="127"/>
      <c r="F744" s="127"/>
      <c r="G744" s="127"/>
      <c r="H744" s="127"/>
      <c r="I744" s="127"/>
      <c r="J744" s="127"/>
      <c r="K744" s="127"/>
      <c r="L744" s="127"/>
      <c r="M744" s="127"/>
      <c r="N744" s="127"/>
      <c r="O744" s="127"/>
      <c r="P744" s="127"/>
      <c r="Q744" s="127"/>
      <c r="R744" s="127"/>
      <c r="S744" s="127"/>
    </row>
    <row r="745" spans="4:19" x14ac:dyDescent="0.2">
      <c r="D745" s="127"/>
      <c r="E745" s="127"/>
      <c r="F745" s="127"/>
      <c r="G745" s="127"/>
      <c r="H745" s="127"/>
      <c r="I745" s="127"/>
      <c r="J745" s="127"/>
      <c r="K745" s="127"/>
      <c r="L745" s="127"/>
      <c r="M745" s="127"/>
      <c r="N745" s="127"/>
      <c r="O745" s="127"/>
      <c r="P745" s="127"/>
      <c r="Q745" s="127"/>
      <c r="R745" s="127"/>
      <c r="S745" s="127"/>
    </row>
    <row r="746" spans="4:19" x14ac:dyDescent="0.2">
      <c r="D746" s="127"/>
      <c r="E746" s="127"/>
      <c r="F746" s="127"/>
      <c r="G746" s="127"/>
      <c r="H746" s="127"/>
      <c r="I746" s="127"/>
      <c r="J746" s="127"/>
      <c r="K746" s="127"/>
      <c r="L746" s="127"/>
      <c r="M746" s="127"/>
      <c r="N746" s="127"/>
      <c r="O746" s="127"/>
      <c r="P746" s="127"/>
      <c r="Q746" s="127"/>
      <c r="R746" s="127"/>
      <c r="S746" s="127"/>
    </row>
    <row r="747" spans="4:19" x14ac:dyDescent="0.2">
      <c r="D747" s="127"/>
      <c r="E747" s="127"/>
      <c r="F747" s="127"/>
      <c r="G747" s="127"/>
      <c r="H747" s="127"/>
      <c r="I747" s="127"/>
      <c r="J747" s="127"/>
      <c r="K747" s="127"/>
      <c r="L747" s="127"/>
      <c r="M747" s="127"/>
      <c r="N747" s="127"/>
      <c r="O747" s="127"/>
      <c r="P747" s="127"/>
      <c r="Q747" s="127"/>
      <c r="R747" s="127"/>
      <c r="S747" s="127"/>
    </row>
    <row r="748" spans="4:19" x14ac:dyDescent="0.2">
      <c r="D748" s="127"/>
      <c r="E748" s="127"/>
      <c r="F748" s="127"/>
      <c r="G748" s="127"/>
      <c r="H748" s="127"/>
      <c r="I748" s="127"/>
      <c r="J748" s="127"/>
      <c r="K748" s="127"/>
      <c r="L748" s="127"/>
      <c r="M748" s="127"/>
      <c r="N748" s="127"/>
      <c r="O748" s="127"/>
      <c r="P748" s="127"/>
      <c r="Q748" s="127"/>
      <c r="R748" s="127"/>
      <c r="S748" s="127"/>
    </row>
    <row r="749" spans="4:19" x14ac:dyDescent="0.2">
      <c r="D749" s="127"/>
      <c r="E749" s="127"/>
      <c r="F749" s="127"/>
      <c r="G749" s="127"/>
      <c r="H749" s="127"/>
      <c r="I749" s="127"/>
      <c r="J749" s="127"/>
      <c r="K749" s="127"/>
      <c r="L749" s="127"/>
      <c r="M749" s="127"/>
      <c r="N749" s="127"/>
      <c r="O749" s="127"/>
      <c r="P749" s="127"/>
      <c r="Q749" s="127"/>
      <c r="R749" s="127"/>
      <c r="S749" s="127"/>
    </row>
    <row r="750" spans="4:19" x14ac:dyDescent="0.2">
      <c r="D750" s="127"/>
      <c r="E750" s="127"/>
      <c r="F750" s="127"/>
      <c r="G750" s="127"/>
      <c r="H750" s="127"/>
      <c r="I750" s="127"/>
      <c r="J750" s="127"/>
      <c r="K750" s="127"/>
      <c r="L750" s="127"/>
      <c r="M750" s="127"/>
      <c r="N750" s="127"/>
      <c r="O750" s="127"/>
      <c r="P750" s="127"/>
      <c r="Q750" s="127"/>
      <c r="R750" s="127"/>
      <c r="S750" s="127"/>
    </row>
    <row r="751" spans="4:19" x14ac:dyDescent="0.2">
      <c r="D751" s="127"/>
      <c r="E751" s="127"/>
      <c r="F751" s="127"/>
      <c r="G751" s="127"/>
      <c r="H751" s="127"/>
      <c r="I751" s="127"/>
      <c r="J751" s="127"/>
      <c r="K751" s="127"/>
      <c r="L751" s="127"/>
      <c r="M751" s="127"/>
      <c r="N751" s="127"/>
      <c r="O751" s="127"/>
      <c r="P751" s="127"/>
      <c r="Q751" s="127"/>
      <c r="R751" s="127"/>
      <c r="S751" s="127"/>
    </row>
    <row r="752" spans="4:19" x14ac:dyDescent="0.2">
      <c r="D752" s="127"/>
      <c r="E752" s="127"/>
      <c r="F752" s="127"/>
      <c r="G752" s="127"/>
      <c r="H752" s="127"/>
      <c r="I752" s="127"/>
      <c r="J752" s="127"/>
      <c r="K752" s="127"/>
      <c r="L752" s="127"/>
      <c r="M752" s="127"/>
      <c r="N752" s="127"/>
      <c r="O752" s="127"/>
      <c r="P752" s="127"/>
      <c r="Q752" s="127"/>
      <c r="R752" s="127"/>
      <c r="S752" s="127"/>
    </row>
    <row r="753" spans="4:19" x14ac:dyDescent="0.2">
      <c r="D753" s="127"/>
      <c r="E753" s="127"/>
      <c r="F753" s="127"/>
      <c r="G753" s="127"/>
      <c r="H753" s="127"/>
      <c r="I753" s="127"/>
      <c r="J753" s="127"/>
      <c r="K753" s="127"/>
      <c r="L753" s="127"/>
      <c r="M753" s="127"/>
      <c r="N753" s="127"/>
      <c r="O753" s="127"/>
      <c r="P753" s="127"/>
      <c r="Q753" s="127"/>
      <c r="R753" s="127"/>
      <c r="S753" s="127"/>
    </row>
    <row r="754" spans="4:19" x14ac:dyDescent="0.2">
      <c r="D754" s="127"/>
      <c r="E754" s="127"/>
      <c r="F754" s="127"/>
      <c r="G754" s="127"/>
      <c r="H754" s="127"/>
      <c r="I754" s="127"/>
      <c r="J754" s="127"/>
      <c r="K754" s="127"/>
      <c r="L754" s="127"/>
      <c r="M754" s="127"/>
      <c r="N754" s="127"/>
      <c r="O754" s="127"/>
      <c r="P754" s="127"/>
      <c r="Q754" s="127"/>
      <c r="R754" s="127"/>
      <c r="S754" s="127"/>
    </row>
    <row r="755" spans="4:19" x14ac:dyDescent="0.2">
      <c r="D755" s="127"/>
      <c r="E755" s="127"/>
      <c r="F755" s="127"/>
      <c r="G755" s="127"/>
      <c r="H755" s="127"/>
      <c r="I755" s="127"/>
      <c r="J755" s="127"/>
      <c r="K755" s="127"/>
      <c r="L755" s="127"/>
      <c r="M755" s="127"/>
      <c r="N755" s="127"/>
      <c r="O755" s="127"/>
      <c r="P755" s="127"/>
      <c r="Q755" s="127"/>
      <c r="R755" s="127"/>
      <c r="S755" s="127"/>
    </row>
    <row r="756" spans="4:19" x14ac:dyDescent="0.2">
      <c r="D756" s="127"/>
      <c r="E756" s="127"/>
      <c r="F756" s="127"/>
      <c r="G756" s="127"/>
      <c r="H756" s="127"/>
      <c r="I756" s="127"/>
      <c r="J756" s="127"/>
      <c r="K756" s="127"/>
      <c r="L756" s="127"/>
      <c r="M756" s="127"/>
      <c r="N756" s="127"/>
      <c r="O756" s="127"/>
      <c r="P756" s="127"/>
      <c r="Q756" s="127"/>
      <c r="R756" s="127"/>
      <c r="S756" s="127"/>
    </row>
    <row r="757" spans="4:19" x14ac:dyDescent="0.2">
      <c r="D757" s="127"/>
      <c r="E757" s="127"/>
      <c r="F757" s="127"/>
      <c r="G757" s="127"/>
      <c r="H757" s="127"/>
      <c r="I757" s="127"/>
      <c r="J757" s="127"/>
      <c r="K757" s="127"/>
      <c r="L757" s="127"/>
      <c r="M757" s="127"/>
      <c r="N757" s="127"/>
      <c r="O757" s="127"/>
      <c r="P757" s="127"/>
      <c r="Q757" s="127"/>
      <c r="R757" s="127"/>
      <c r="S757" s="127"/>
    </row>
    <row r="758" spans="4:19" x14ac:dyDescent="0.2">
      <c r="D758" s="127"/>
      <c r="E758" s="127"/>
      <c r="F758" s="127"/>
      <c r="G758" s="127"/>
      <c r="H758" s="127"/>
      <c r="I758" s="127"/>
      <c r="J758" s="127"/>
      <c r="K758" s="127"/>
      <c r="L758" s="127"/>
      <c r="M758" s="127"/>
      <c r="N758" s="127"/>
      <c r="O758" s="127"/>
      <c r="P758" s="127"/>
      <c r="Q758" s="127"/>
      <c r="R758" s="127"/>
      <c r="S758" s="127"/>
    </row>
    <row r="759" spans="4:19" x14ac:dyDescent="0.2">
      <c r="D759" s="127"/>
      <c r="E759" s="127"/>
      <c r="F759" s="127"/>
      <c r="G759" s="127"/>
      <c r="H759" s="127"/>
      <c r="I759" s="127"/>
      <c r="J759" s="127"/>
      <c r="K759" s="127"/>
      <c r="L759" s="127"/>
      <c r="M759" s="127"/>
      <c r="N759" s="127"/>
      <c r="O759" s="127"/>
      <c r="P759" s="127"/>
      <c r="Q759" s="127"/>
      <c r="R759" s="127"/>
      <c r="S759" s="127"/>
    </row>
    <row r="760" spans="4:19" x14ac:dyDescent="0.2">
      <c r="D760" s="127"/>
      <c r="E760" s="127"/>
      <c r="F760" s="127"/>
      <c r="G760" s="127"/>
      <c r="H760" s="127"/>
      <c r="I760" s="127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</row>
    <row r="761" spans="4:19" x14ac:dyDescent="0.2">
      <c r="D761" s="127"/>
      <c r="E761" s="127"/>
      <c r="F761" s="127"/>
      <c r="G761" s="127"/>
      <c r="H761" s="127"/>
      <c r="I761" s="127"/>
      <c r="J761" s="127"/>
      <c r="K761" s="127"/>
      <c r="L761" s="127"/>
      <c r="M761" s="127"/>
      <c r="N761" s="127"/>
      <c r="O761" s="127"/>
      <c r="P761" s="127"/>
      <c r="Q761" s="127"/>
      <c r="R761" s="127"/>
      <c r="S761" s="127"/>
    </row>
    <row r="762" spans="4:19" x14ac:dyDescent="0.2">
      <c r="D762" s="127"/>
      <c r="E762" s="127"/>
      <c r="F762" s="127"/>
      <c r="G762" s="127"/>
      <c r="H762" s="127"/>
      <c r="I762" s="127"/>
      <c r="J762" s="127"/>
      <c r="K762" s="127"/>
      <c r="L762" s="127"/>
      <c r="M762" s="127"/>
      <c r="N762" s="127"/>
      <c r="O762" s="127"/>
      <c r="P762" s="127"/>
      <c r="Q762" s="127"/>
      <c r="R762" s="127"/>
      <c r="S762" s="127"/>
    </row>
    <row r="763" spans="4:19" x14ac:dyDescent="0.2">
      <c r="D763" s="127"/>
      <c r="E763" s="127"/>
      <c r="F763" s="127"/>
      <c r="G763" s="127"/>
      <c r="H763" s="127"/>
      <c r="I763" s="127"/>
      <c r="J763" s="127"/>
      <c r="K763" s="127"/>
      <c r="L763" s="127"/>
      <c r="M763" s="127"/>
      <c r="N763" s="127"/>
      <c r="O763" s="127"/>
      <c r="P763" s="127"/>
      <c r="Q763" s="127"/>
      <c r="R763" s="127"/>
      <c r="S763" s="127"/>
    </row>
    <row r="764" spans="4:19" x14ac:dyDescent="0.2">
      <c r="D764" s="127"/>
      <c r="E764" s="127"/>
      <c r="F764" s="127"/>
      <c r="G764" s="127"/>
      <c r="H764" s="127"/>
      <c r="I764" s="127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</row>
    <row r="765" spans="4:19" x14ac:dyDescent="0.2">
      <c r="D765" s="127"/>
      <c r="E765" s="127"/>
      <c r="F765" s="127"/>
      <c r="G765" s="127"/>
      <c r="H765" s="127"/>
      <c r="I765" s="127"/>
      <c r="J765" s="127"/>
      <c r="K765" s="127"/>
      <c r="L765" s="127"/>
      <c r="M765" s="127"/>
      <c r="N765" s="127"/>
      <c r="O765" s="127"/>
      <c r="P765" s="127"/>
      <c r="Q765" s="127"/>
      <c r="R765" s="127"/>
      <c r="S765" s="127"/>
    </row>
    <row r="766" spans="4:19" x14ac:dyDescent="0.2">
      <c r="D766" s="127"/>
      <c r="E766" s="127"/>
      <c r="F766" s="127"/>
      <c r="G766" s="127"/>
      <c r="H766" s="127"/>
      <c r="I766" s="127"/>
      <c r="J766" s="127"/>
      <c r="K766" s="127"/>
      <c r="L766" s="127"/>
      <c r="M766" s="127"/>
      <c r="N766" s="127"/>
      <c r="O766" s="127"/>
      <c r="P766" s="127"/>
      <c r="Q766" s="127"/>
      <c r="R766" s="127"/>
      <c r="S766" s="127"/>
    </row>
    <row r="767" spans="4:19" x14ac:dyDescent="0.2">
      <c r="D767" s="127"/>
      <c r="E767" s="127"/>
      <c r="F767" s="127"/>
      <c r="G767" s="127"/>
      <c r="H767" s="127"/>
      <c r="I767" s="127"/>
      <c r="J767" s="127"/>
      <c r="K767" s="127"/>
      <c r="L767" s="127"/>
      <c r="M767" s="127"/>
      <c r="N767" s="127"/>
      <c r="O767" s="127"/>
      <c r="P767" s="127"/>
      <c r="Q767" s="127"/>
      <c r="R767" s="127"/>
      <c r="S767" s="127"/>
    </row>
    <row r="768" spans="4:19" x14ac:dyDescent="0.2">
      <c r="D768" s="127"/>
      <c r="E768" s="127"/>
      <c r="F768" s="127"/>
      <c r="G768" s="127"/>
      <c r="H768" s="127"/>
      <c r="I768" s="127"/>
      <c r="J768" s="127"/>
      <c r="K768" s="127"/>
      <c r="L768" s="127"/>
      <c r="M768" s="127"/>
      <c r="N768" s="127"/>
      <c r="O768" s="127"/>
      <c r="P768" s="127"/>
      <c r="Q768" s="127"/>
      <c r="R768" s="127"/>
      <c r="S768" s="127"/>
    </row>
    <row r="769" spans="4:19" x14ac:dyDescent="0.2">
      <c r="D769" s="127"/>
      <c r="E769" s="127"/>
      <c r="F769" s="127"/>
      <c r="G769" s="127"/>
      <c r="H769" s="127"/>
      <c r="I769" s="127"/>
      <c r="J769" s="127"/>
      <c r="K769" s="127"/>
      <c r="L769" s="127"/>
      <c r="M769" s="127"/>
      <c r="N769" s="127"/>
      <c r="O769" s="127"/>
      <c r="P769" s="127"/>
      <c r="Q769" s="127"/>
      <c r="R769" s="127"/>
      <c r="S769" s="127"/>
    </row>
    <row r="770" spans="4:19" x14ac:dyDescent="0.2">
      <c r="D770" s="127"/>
      <c r="E770" s="127"/>
      <c r="F770" s="127"/>
      <c r="G770" s="127"/>
      <c r="H770" s="127"/>
      <c r="I770" s="127"/>
      <c r="J770" s="127"/>
      <c r="K770" s="127"/>
      <c r="L770" s="127"/>
      <c r="M770" s="127"/>
      <c r="N770" s="127"/>
      <c r="O770" s="127"/>
      <c r="P770" s="127"/>
      <c r="Q770" s="127"/>
      <c r="R770" s="127"/>
      <c r="S770" s="127"/>
    </row>
    <row r="771" spans="4:19" x14ac:dyDescent="0.2">
      <c r="D771" s="127"/>
      <c r="E771" s="127"/>
      <c r="F771" s="127"/>
      <c r="G771" s="127"/>
      <c r="H771" s="127"/>
      <c r="I771" s="127"/>
      <c r="J771" s="127"/>
      <c r="K771" s="127"/>
      <c r="L771" s="127"/>
      <c r="M771" s="127"/>
      <c r="N771" s="127"/>
      <c r="O771" s="127"/>
      <c r="P771" s="127"/>
      <c r="Q771" s="127"/>
      <c r="R771" s="127"/>
      <c r="S771" s="127"/>
    </row>
    <row r="772" spans="4:19" x14ac:dyDescent="0.2">
      <c r="D772" s="127"/>
      <c r="E772" s="127"/>
      <c r="F772" s="127"/>
      <c r="G772" s="127"/>
      <c r="H772" s="127"/>
      <c r="I772" s="127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</row>
    <row r="773" spans="4:19" x14ac:dyDescent="0.2">
      <c r="D773" s="127"/>
      <c r="E773" s="127"/>
      <c r="F773" s="127"/>
      <c r="G773" s="127"/>
      <c r="H773" s="127"/>
      <c r="I773" s="127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</row>
    <row r="774" spans="4:19" x14ac:dyDescent="0.2">
      <c r="D774" s="127"/>
      <c r="E774" s="127"/>
      <c r="F774" s="127"/>
      <c r="G774" s="127"/>
      <c r="H774" s="127"/>
      <c r="I774" s="127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</row>
    <row r="775" spans="4:19" x14ac:dyDescent="0.2">
      <c r="D775" s="127"/>
      <c r="E775" s="127"/>
      <c r="F775" s="127"/>
      <c r="G775" s="127"/>
      <c r="H775" s="127"/>
      <c r="I775" s="127"/>
      <c r="J775" s="127"/>
      <c r="K775" s="127"/>
      <c r="L775" s="127"/>
      <c r="M775" s="127"/>
      <c r="N775" s="127"/>
      <c r="O775" s="127"/>
      <c r="P775" s="127"/>
      <c r="Q775" s="127"/>
      <c r="R775" s="127"/>
      <c r="S775" s="127"/>
    </row>
    <row r="776" spans="4:19" x14ac:dyDescent="0.2">
      <c r="D776" s="127"/>
      <c r="E776" s="127"/>
      <c r="F776" s="127"/>
      <c r="G776" s="127"/>
      <c r="H776" s="127"/>
      <c r="I776" s="127"/>
      <c r="J776" s="127"/>
      <c r="K776" s="127"/>
      <c r="L776" s="127"/>
      <c r="M776" s="127"/>
      <c r="N776" s="127"/>
      <c r="O776" s="127"/>
      <c r="P776" s="127"/>
      <c r="Q776" s="127"/>
      <c r="R776" s="127"/>
      <c r="S776" s="127"/>
    </row>
    <row r="777" spans="4:19" x14ac:dyDescent="0.2">
      <c r="D777" s="127"/>
      <c r="E777" s="127"/>
      <c r="F777" s="127"/>
      <c r="G777" s="127"/>
      <c r="H777" s="127"/>
      <c r="I777" s="127"/>
      <c r="J777" s="127"/>
      <c r="K777" s="127"/>
      <c r="L777" s="127"/>
      <c r="M777" s="127"/>
      <c r="N777" s="127"/>
      <c r="O777" s="127"/>
      <c r="P777" s="127"/>
      <c r="Q777" s="127"/>
      <c r="R777" s="127"/>
      <c r="S777" s="127"/>
    </row>
    <row r="778" spans="4:19" x14ac:dyDescent="0.2">
      <c r="D778" s="127"/>
      <c r="E778" s="127"/>
      <c r="F778" s="127"/>
      <c r="G778" s="127"/>
      <c r="H778" s="127"/>
      <c r="I778" s="127"/>
      <c r="J778" s="127"/>
      <c r="K778" s="127"/>
      <c r="L778" s="127"/>
      <c r="M778" s="127"/>
      <c r="N778" s="127"/>
      <c r="O778" s="127"/>
      <c r="P778" s="127"/>
      <c r="Q778" s="127"/>
      <c r="R778" s="127"/>
      <c r="S778" s="127"/>
    </row>
    <row r="779" spans="4:19" x14ac:dyDescent="0.2">
      <c r="D779" s="127"/>
      <c r="E779" s="127"/>
      <c r="F779" s="127"/>
      <c r="G779" s="127"/>
      <c r="H779" s="127"/>
      <c r="I779" s="127"/>
      <c r="J779" s="127"/>
      <c r="K779" s="127"/>
      <c r="L779" s="127"/>
      <c r="M779" s="127"/>
      <c r="N779" s="127"/>
      <c r="O779" s="127"/>
      <c r="P779" s="127"/>
      <c r="Q779" s="127"/>
      <c r="R779" s="127"/>
      <c r="S779" s="127"/>
    </row>
    <row r="780" spans="4:19" x14ac:dyDescent="0.2">
      <c r="D780" s="127"/>
      <c r="E780" s="127"/>
      <c r="F780" s="127"/>
      <c r="G780" s="127"/>
      <c r="H780" s="127"/>
      <c r="I780" s="127"/>
      <c r="J780" s="127"/>
      <c r="K780" s="127"/>
      <c r="L780" s="127"/>
      <c r="M780" s="127"/>
      <c r="N780" s="127"/>
      <c r="O780" s="127"/>
      <c r="P780" s="127"/>
      <c r="Q780" s="127"/>
      <c r="R780" s="127"/>
      <c r="S780" s="127"/>
    </row>
    <row r="781" spans="4:19" x14ac:dyDescent="0.2">
      <c r="D781" s="127"/>
      <c r="E781" s="127"/>
      <c r="F781" s="127"/>
      <c r="G781" s="127"/>
      <c r="H781" s="127"/>
      <c r="I781" s="127"/>
      <c r="J781" s="127"/>
      <c r="K781" s="127"/>
      <c r="L781" s="127"/>
      <c r="M781" s="127"/>
      <c r="N781" s="127"/>
      <c r="O781" s="127"/>
      <c r="P781" s="127"/>
      <c r="Q781" s="127"/>
      <c r="R781" s="127"/>
      <c r="S781" s="127"/>
    </row>
    <row r="782" spans="4:19" x14ac:dyDescent="0.2">
      <c r="D782" s="127"/>
      <c r="E782" s="127"/>
      <c r="F782" s="127"/>
      <c r="G782" s="127"/>
      <c r="H782" s="127"/>
      <c r="I782" s="127"/>
      <c r="J782" s="127"/>
      <c r="K782" s="127"/>
      <c r="L782" s="127"/>
      <c r="M782" s="127"/>
      <c r="N782" s="127"/>
      <c r="O782" s="127"/>
      <c r="P782" s="127"/>
      <c r="Q782" s="127"/>
      <c r="R782" s="127"/>
      <c r="S782" s="127"/>
    </row>
    <row r="783" spans="4:19" x14ac:dyDescent="0.2">
      <c r="D783" s="127"/>
      <c r="E783" s="127"/>
      <c r="F783" s="127"/>
      <c r="G783" s="127"/>
      <c r="H783" s="127"/>
      <c r="I783" s="127"/>
      <c r="J783" s="127"/>
      <c r="K783" s="127"/>
      <c r="L783" s="127"/>
      <c r="M783" s="127"/>
      <c r="N783" s="127"/>
      <c r="O783" s="127"/>
      <c r="P783" s="127"/>
      <c r="Q783" s="127"/>
      <c r="R783" s="127"/>
      <c r="S783" s="127"/>
    </row>
    <row r="784" spans="4:19" x14ac:dyDescent="0.2">
      <c r="D784" s="127"/>
      <c r="E784" s="127"/>
      <c r="F784" s="127"/>
      <c r="G784" s="127"/>
      <c r="H784" s="127"/>
      <c r="I784" s="127"/>
      <c r="J784" s="127"/>
      <c r="K784" s="127"/>
      <c r="L784" s="127"/>
      <c r="M784" s="127"/>
      <c r="N784" s="127"/>
      <c r="O784" s="127"/>
      <c r="P784" s="127"/>
      <c r="Q784" s="127"/>
      <c r="R784" s="127"/>
      <c r="S784" s="127"/>
    </row>
    <row r="785" spans="4:19" x14ac:dyDescent="0.2">
      <c r="D785" s="127"/>
      <c r="E785" s="127"/>
      <c r="F785" s="127"/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</row>
    <row r="786" spans="4:19" x14ac:dyDescent="0.2">
      <c r="D786" s="127"/>
      <c r="E786" s="127"/>
      <c r="F786" s="127"/>
      <c r="G786" s="127"/>
      <c r="H786" s="127"/>
      <c r="I786" s="127"/>
      <c r="J786" s="127"/>
      <c r="K786" s="127"/>
      <c r="L786" s="127"/>
      <c r="M786" s="127"/>
      <c r="N786" s="127"/>
      <c r="O786" s="127"/>
      <c r="P786" s="127"/>
      <c r="Q786" s="127"/>
      <c r="R786" s="127"/>
      <c r="S786" s="127"/>
    </row>
    <row r="787" spans="4:19" x14ac:dyDescent="0.2">
      <c r="D787" s="127"/>
      <c r="E787" s="127"/>
      <c r="F787" s="127"/>
      <c r="G787" s="127"/>
      <c r="H787" s="127"/>
      <c r="I787" s="127"/>
      <c r="J787" s="127"/>
      <c r="K787" s="127"/>
      <c r="L787" s="127"/>
      <c r="M787" s="127"/>
      <c r="N787" s="127"/>
      <c r="O787" s="127"/>
      <c r="P787" s="127"/>
      <c r="Q787" s="127"/>
      <c r="R787" s="127"/>
      <c r="S787" s="127"/>
    </row>
    <row r="788" spans="4:19" x14ac:dyDescent="0.2">
      <c r="D788" s="127"/>
      <c r="E788" s="127"/>
      <c r="F788" s="127"/>
      <c r="G788" s="127"/>
      <c r="H788" s="127"/>
      <c r="I788" s="127"/>
      <c r="J788" s="127"/>
      <c r="K788" s="127"/>
      <c r="L788" s="127"/>
      <c r="M788" s="127"/>
      <c r="N788" s="127"/>
      <c r="O788" s="127"/>
      <c r="P788" s="127"/>
      <c r="Q788" s="127"/>
      <c r="R788" s="127"/>
      <c r="S788" s="127"/>
    </row>
    <row r="789" spans="4:19" x14ac:dyDescent="0.2">
      <c r="D789" s="127"/>
      <c r="E789" s="127"/>
      <c r="F789" s="127"/>
      <c r="G789" s="127"/>
      <c r="H789" s="127"/>
      <c r="I789" s="127"/>
      <c r="J789" s="127"/>
      <c r="K789" s="127"/>
      <c r="L789" s="127"/>
      <c r="M789" s="127"/>
      <c r="N789" s="127"/>
      <c r="O789" s="127"/>
      <c r="P789" s="127"/>
      <c r="Q789" s="127"/>
      <c r="R789" s="127"/>
      <c r="S789" s="127"/>
    </row>
    <row r="790" spans="4:19" x14ac:dyDescent="0.2">
      <c r="D790" s="127"/>
      <c r="E790" s="127"/>
      <c r="F790" s="127"/>
      <c r="G790" s="127"/>
      <c r="H790" s="127"/>
      <c r="I790" s="127"/>
      <c r="J790" s="127"/>
      <c r="K790" s="127"/>
      <c r="L790" s="127"/>
      <c r="M790" s="127"/>
      <c r="N790" s="127"/>
      <c r="O790" s="127"/>
      <c r="P790" s="127"/>
      <c r="Q790" s="127"/>
      <c r="R790" s="127"/>
      <c r="S790" s="127"/>
    </row>
    <row r="791" spans="4:19" x14ac:dyDescent="0.2">
      <c r="D791" s="127"/>
      <c r="E791" s="127"/>
      <c r="F791" s="127"/>
      <c r="G791" s="127"/>
      <c r="H791" s="127"/>
      <c r="I791" s="127"/>
      <c r="J791" s="127"/>
      <c r="K791" s="127"/>
      <c r="L791" s="127"/>
      <c r="M791" s="127"/>
      <c r="N791" s="127"/>
      <c r="O791" s="127"/>
      <c r="P791" s="127"/>
      <c r="Q791" s="127"/>
      <c r="R791" s="127"/>
      <c r="S791" s="127"/>
    </row>
    <row r="792" spans="4:19" x14ac:dyDescent="0.2">
      <c r="D792" s="127"/>
      <c r="E792" s="127"/>
      <c r="F792" s="127"/>
      <c r="G792" s="127"/>
      <c r="H792" s="127"/>
      <c r="I792" s="127"/>
      <c r="J792" s="127"/>
      <c r="K792" s="127"/>
      <c r="L792" s="127"/>
      <c r="M792" s="127"/>
      <c r="N792" s="127"/>
      <c r="O792" s="127"/>
      <c r="P792" s="127"/>
      <c r="Q792" s="127"/>
      <c r="R792" s="127"/>
      <c r="S792" s="127"/>
    </row>
    <row r="793" spans="4:19" x14ac:dyDescent="0.2">
      <c r="D793" s="127"/>
      <c r="E793" s="127"/>
      <c r="F793" s="127"/>
      <c r="G793" s="127"/>
      <c r="H793" s="127"/>
      <c r="I793" s="127"/>
      <c r="J793" s="127"/>
      <c r="K793" s="127"/>
      <c r="L793" s="127"/>
      <c r="M793" s="127"/>
      <c r="N793" s="127"/>
      <c r="O793" s="127"/>
      <c r="P793" s="127"/>
      <c r="Q793" s="127"/>
      <c r="R793" s="127"/>
      <c r="S793" s="127"/>
    </row>
    <row r="794" spans="4:19" x14ac:dyDescent="0.2">
      <c r="D794" s="127"/>
      <c r="E794" s="127"/>
      <c r="F794" s="127"/>
      <c r="G794" s="127"/>
      <c r="H794" s="127"/>
      <c r="I794" s="127"/>
      <c r="J794" s="127"/>
      <c r="K794" s="127"/>
      <c r="L794" s="127"/>
      <c r="M794" s="127"/>
      <c r="N794" s="127"/>
      <c r="O794" s="127"/>
      <c r="P794" s="127"/>
      <c r="Q794" s="127"/>
      <c r="R794" s="127"/>
      <c r="S794" s="127"/>
    </row>
    <row r="795" spans="4:19" x14ac:dyDescent="0.2">
      <c r="D795" s="127"/>
      <c r="E795" s="127"/>
      <c r="F795" s="127"/>
      <c r="G795" s="127"/>
      <c r="H795" s="127"/>
      <c r="I795" s="127"/>
      <c r="J795" s="127"/>
      <c r="K795" s="127"/>
      <c r="L795" s="127"/>
      <c r="M795" s="127"/>
      <c r="N795" s="127"/>
      <c r="O795" s="127"/>
      <c r="P795" s="127"/>
      <c r="Q795" s="127"/>
      <c r="R795" s="127"/>
      <c r="S795" s="127"/>
    </row>
    <row r="796" spans="4:19" x14ac:dyDescent="0.2">
      <c r="D796" s="127"/>
      <c r="E796" s="127"/>
      <c r="F796" s="127"/>
      <c r="G796" s="127"/>
      <c r="H796" s="127"/>
      <c r="I796" s="127"/>
      <c r="J796" s="127"/>
      <c r="K796" s="127"/>
      <c r="L796" s="127"/>
      <c r="M796" s="127"/>
      <c r="N796" s="127"/>
      <c r="O796" s="127"/>
      <c r="P796" s="127"/>
      <c r="Q796" s="127"/>
      <c r="R796" s="127"/>
      <c r="S796" s="127"/>
    </row>
    <row r="797" spans="4:19" x14ac:dyDescent="0.2">
      <c r="D797" s="127"/>
      <c r="E797" s="127"/>
      <c r="F797" s="127"/>
      <c r="G797" s="127"/>
      <c r="H797" s="127"/>
      <c r="I797" s="127"/>
      <c r="J797" s="127"/>
      <c r="K797" s="127"/>
      <c r="L797" s="127"/>
      <c r="M797" s="127"/>
      <c r="N797" s="127"/>
      <c r="O797" s="127"/>
      <c r="P797" s="127"/>
      <c r="Q797" s="127"/>
      <c r="R797" s="127"/>
      <c r="S797" s="127"/>
    </row>
    <row r="798" spans="4:19" x14ac:dyDescent="0.2">
      <c r="D798" s="127"/>
      <c r="E798" s="127"/>
      <c r="F798" s="127"/>
      <c r="G798" s="127"/>
      <c r="H798" s="127"/>
      <c r="I798" s="127"/>
      <c r="J798" s="127"/>
      <c r="K798" s="127"/>
      <c r="L798" s="127"/>
      <c r="M798" s="127"/>
      <c r="N798" s="127"/>
      <c r="O798" s="127"/>
      <c r="P798" s="127"/>
      <c r="Q798" s="127"/>
      <c r="R798" s="127"/>
      <c r="S798" s="127"/>
    </row>
    <row r="799" spans="4:19" x14ac:dyDescent="0.2">
      <c r="D799" s="127"/>
      <c r="E799" s="127"/>
      <c r="F799" s="127"/>
      <c r="G799" s="127"/>
      <c r="H799" s="127"/>
      <c r="I799" s="127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</row>
    <row r="800" spans="4:19" x14ac:dyDescent="0.2">
      <c r="D800" s="127"/>
      <c r="E800" s="127"/>
      <c r="F800" s="127"/>
      <c r="G800" s="127"/>
      <c r="H800" s="127"/>
      <c r="I800" s="127"/>
      <c r="J800" s="127"/>
      <c r="K800" s="127"/>
      <c r="L800" s="127"/>
      <c r="M800" s="127"/>
      <c r="N800" s="127"/>
      <c r="O800" s="127"/>
      <c r="P800" s="127"/>
      <c r="Q800" s="127"/>
      <c r="R800" s="127"/>
      <c r="S800" s="127"/>
    </row>
    <row r="801" spans="4:19" x14ac:dyDescent="0.2">
      <c r="D801" s="127"/>
      <c r="E801" s="127"/>
      <c r="F801" s="127"/>
      <c r="G801" s="127"/>
      <c r="H801" s="127"/>
      <c r="I801" s="127"/>
      <c r="J801" s="127"/>
      <c r="K801" s="127"/>
      <c r="L801" s="127"/>
      <c r="M801" s="127"/>
      <c r="N801" s="127"/>
      <c r="O801" s="127"/>
      <c r="P801" s="127"/>
      <c r="Q801" s="127"/>
      <c r="R801" s="127"/>
      <c r="S801" s="127"/>
    </row>
    <row r="802" spans="4:19" x14ac:dyDescent="0.2">
      <c r="D802" s="127"/>
      <c r="E802" s="127"/>
      <c r="F802" s="127"/>
      <c r="G802" s="127"/>
      <c r="H802" s="127"/>
      <c r="I802" s="127"/>
      <c r="J802" s="127"/>
      <c r="K802" s="127"/>
      <c r="L802" s="127"/>
      <c r="M802" s="127"/>
      <c r="N802" s="127"/>
      <c r="O802" s="127"/>
      <c r="P802" s="127"/>
      <c r="Q802" s="127"/>
      <c r="R802" s="127"/>
      <c r="S802" s="127"/>
    </row>
    <row r="803" spans="4:19" x14ac:dyDescent="0.2">
      <c r="D803" s="127"/>
      <c r="E803" s="127"/>
      <c r="F803" s="127"/>
      <c r="G803" s="127"/>
      <c r="H803" s="127"/>
      <c r="I803" s="127"/>
      <c r="J803" s="127"/>
      <c r="K803" s="127"/>
      <c r="L803" s="127"/>
      <c r="M803" s="127"/>
      <c r="N803" s="127"/>
      <c r="O803" s="127"/>
      <c r="P803" s="127"/>
      <c r="Q803" s="127"/>
      <c r="R803" s="127"/>
      <c r="S803" s="127"/>
    </row>
    <row r="804" spans="4:19" x14ac:dyDescent="0.2">
      <c r="D804" s="127"/>
      <c r="E804" s="127"/>
      <c r="F804" s="127"/>
      <c r="G804" s="127"/>
      <c r="H804" s="127"/>
      <c r="I804" s="127"/>
      <c r="J804" s="127"/>
      <c r="K804" s="127"/>
      <c r="L804" s="127"/>
      <c r="M804" s="127"/>
      <c r="N804" s="127"/>
      <c r="O804" s="127"/>
      <c r="P804" s="127"/>
      <c r="Q804" s="127"/>
      <c r="R804" s="127"/>
      <c r="S804" s="127"/>
    </row>
    <row r="805" spans="4:19" x14ac:dyDescent="0.2">
      <c r="D805" s="127"/>
      <c r="E805" s="127"/>
      <c r="F805" s="127"/>
      <c r="G805" s="127"/>
      <c r="H805" s="127"/>
      <c r="I805" s="127"/>
      <c r="J805" s="127"/>
      <c r="K805" s="127"/>
      <c r="L805" s="127"/>
      <c r="M805" s="127"/>
      <c r="N805" s="127"/>
      <c r="O805" s="127"/>
      <c r="P805" s="127"/>
      <c r="Q805" s="127"/>
      <c r="R805" s="127"/>
      <c r="S805" s="127"/>
    </row>
    <row r="806" spans="4:19" x14ac:dyDescent="0.2">
      <c r="D806" s="127"/>
      <c r="E806" s="127"/>
      <c r="F806" s="127"/>
      <c r="G806" s="127"/>
      <c r="H806" s="127"/>
      <c r="I806" s="127"/>
      <c r="J806" s="127"/>
      <c r="K806" s="127"/>
      <c r="L806" s="127"/>
      <c r="M806" s="127"/>
      <c r="N806" s="127"/>
      <c r="O806" s="127"/>
      <c r="P806" s="127"/>
      <c r="Q806" s="127"/>
      <c r="R806" s="127"/>
      <c r="S806" s="127"/>
    </row>
    <row r="807" spans="4:19" x14ac:dyDescent="0.2">
      <c r="D807" s="127"/>
      <c r="E807" s="127"/>
      <c r="F807" s="127"/>
      <c r="G807" s="127"/>
      <c r="H807" s="127"/>
      <c r="I807" s="127"/>
      <c r="J807" s="127"/>
      <c r="K807" s="127"/>
      <c r="L807" s="127"/>
      <c r="M807" s="127"/>
      <c r="N807" s="127"/>
      <c r="O807" s="127"/>
      <c r="P807" s="127"/>
      <c r="Q807" s="127"/>
      <c r="R807" s="127"/>
      <c r="S807" s="127"/>
    </row>
    <row r="808" spans="4:19" x14ac:dyDescent="0.2">
      <c r="D808" s="127"/>
      <c r="E808" s="127"/>
      <c r="F808" s="127"/>
      <c r="G808" s="127"/>
      <c r="H808" s="127"/>
      <c r="I808" s="127"/>
      <c r="J808" s="127"/>
      <c r="K808" s="127"/>
      <c r="L808" s="127"/>
      <c r="M808" s="127"/>
      <c r="N808" s="127"/>
      <c r="O808" s="127"/>
      <c r="P808" s="127"/>
      <c r="Q808" s="127"/>
      <c r="R808" s="127"/>
      <c r="S808" s="127"/>
    </row>
    <row r="809" spans="4:19" x14ac:dyDescent="0.2">
      <c r="D809" s="127"/>
      <c r="E809" s="127"/>
      <c r="F809" s="127"/>
      <c r="G809" s="127"/>
      <c r="H809" s="127"/>
      <c r="I809" s="127"/>
      <c r="J809" s="127"/>
      <c r="K809" s="127"/>
      <c r="L809" s="127"/>
      <c r="M809" s="127"/>
      <c r="N809" s="127"/>
      <c r="O809" s="127"/>
      <c r="P809" s="127"/>
      <c r="Q809" s="127"/>
      <c r="R809" s="127"/>
      <c r="S809" s="127"/>
    </row>
    <row r="810" spans="4:19" x14ac:dyDescent="0.2">
      <c r="D810" s="127"/>
      <c r="E810" s="127"/>
      <c r="F810" s="127"/>
      <c r="G810" s="127"/>
      <c r="H810" s="127"/>
      <c r="I810" s="127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</row>
    <row r="811" spans="4:19" x14ac:dyDescent="0.2">
      <c r="D811" s="127"/>
      <c r="E811" s="127"/>
      <c r="F811" s="127"/>
      <c r="G811" s="127"/>
      <c r="H811" s="127"/>
      <c r="I811" s="127"/>
      <c r="J811" s="127"/>
      <c r="K811" s="127"/>
      <c r="L811" s="127"/>
      <c r="M811" s="127"/>
      <c r="N811" s="127"/>
      <c r="O811" s="127"/>
      <c r="P811" s="127"/>
      <c r="Q811" s="127"/>
      <c r="R811" s="127"/>
      <c r="S811" s="127"/>
    </row>
    <row r="812" spans="4:19" x14ac:dyDescent="0.2">
      <c r="D812" s="127"/>
      <c r="E812" s="127"/>
      <c r="F812" s="127"/>
      <c r="G812" s="127"/>
      <c r="H812" s="127"/>
      <c r="I812" s="127"/>
      <c r="J812" s="127"/>
      <c r="K812" s="127"/>
      <c r="L812" s="127"/>
      <c r="M812" s="127"/>
      <c r="N812" s="127"/>
      <c r="O812" s="127"/>
      <c r="P812" s="127"/>
      <c r="Q812" s="127"/>
      <c r="R812" s="127"/>
      <c r="S812" s="127"/>
    </row>
    <row r="813" spans="4:19" x14ac:dyDescent="0.2">
      <c r="D813" s="127"/>
      <c r="E813" s="127"/>
      <c r="F813" s="127"/>
      <c r="G813" s="127"/>
      <c r="H813" s="127"/>
      <c r="I813" s="127"/>
      <c r="J813" s="127"/>
      <c r="K813" s="127"/>
      <c r="L813" s="127"/>
      <c r="M813" s="127"/>
      <c r="N813" s="127"/>
      <c r="O813" s="127"/>
      <c r="P813" s="127"/>
      <c r="Q813" s="127"/>
      <c r="R813" s="127"/>
      <c r="S813" s="127"/>
    </row>
    <row r="814" spans="4:19" x14ac:dyDescent="0.2">
      <c r="D814" s="127"/>
      <c r="E814" s="127"/>
      <c r="F814" s="127"/>
      <c r="G814" s="127"/>
      <c r="H814" s="127"/>
      <c r="I814" s="127"/>
      <c r="J814" s="127"/>
      <c r="K814" s="127"/>
      <c r="L814" s="127"/>
      <c r="M814" s="127"/>
      <c r="N814" s="127"/>
      <c r="O814" s="127"/>
      <c r="P814" s="127"/>
      <c r="Q814" s="127"/>
      <c r="R814" s="127"/>
      <c r="S814" s="127"/>
    </row>
    <row r="815" spans="4:19" x14ac:dyDescent="0.2">
      <c r="D815" s="127"/>
      <c r="E815" s="127"/>
      <c r="F815" s="127"/>
      <c r="G815" s="127"/>
      <c r="H815" s="127"/>
      <c r="I815" s="127"/>
      <c r="J815" s="127"/>
      <c r="K815" s="127"/>
      <c r="L815" s="127"/>
      <c r="M815" s="127"/>
      <c r="N815" s="127"/>
      <c r="O815" s="127"/>
      <c r="P815" s="127"/>
      <c r="Q815" s="127"/>
      <c r="R815" s="127"/>
      <c r="S815" s="127"/>
    </row>
    <row r="816" spans="4:19" x14ac:dyDescent="0.2">
      <c r="D816" s="127"/>
      <c r="E816" s="127"/>
      <c r="F816" s="127"/>
      <c r="G816" s="127"/>
      <c r="H816" s="127"/>
      <c r="I816" s="127"/>
      <c r="J816" s="127"/>
      <c r="K816" s="127"/>
      <c r="L816" s="127"/>
      <c r="M816" s="127"/>
      <c r="N816" s="127"/>
      <c r="O816" s="127"/>
      <c r="P816" s="127"/>
      <c r="Q816" s="127"/>
      <c r="R816" s="127"/>
      <c r="S816" s="127"/>
    </row>
    <row r="817" spans="4:19" x14ac:dyDescent="0.2">
      <c r="D817" s="127"/>
      <c r="E817" s="127"/>
      <c r="F817" s="127"/>
      <c r="G817" s="127"/>
      <c r="H817" s="127"/>
      <c r="I817" s="127"/>
      <c r="J817" s="127"/>
      <c r="K817" s="127"/>
      <c r="L817" s="127"/>
      <c r="M817" s="127"/>
      <c r="N817" s="127"/>
      <c r="O817" s="127"/>
      <c r="P817" s="127"/>
      <c r="Q817" s="127"/>
      <c r="R817" s="127"/>
      <c r="S817" s="127"/>
    </row>
    <row r="818" spans="4:19" x14ac:dyDescent="0.2">
      <c r="D818" s="127"/>
      <c r="E818" s="127"/>
      <c r="F818" s="127"/>
      <c r="G818" s="127"/>
      <c r="H818" s="127"/>
      <c r="I818" s="127"/>
      <c r="J818" s="127"/>
      <c r="K818" s="127"/>
      <c r="L818" s="127"/>
      <c r="M818" s="127"/>
      <c r="N818" s="127"/>
      <c r="O818" s="127"/>
      <c r="P818" s="127"/>
      <c r="Q818" s="127"/>
      <c r="R818" s="127"/>
      <c r="S818" s="127"/>
    </row>
    <row r="819" spans="4:19" x14ac:dyDescent="0.2">
      <c r="D819" s="127"/>
      <c r="E819" s="127"/>
      <c r="F819" s="127"/>
      <c r="G819" s="127"/>
      <c r="H819" s="127"/>
      <c r="I819" s="127"/>
      <c r="J819" s="127"/>
      <c r="K819" s="127"/>
      <c r="L819" s="127"/>
      <c r="M819" s="127"/>
      <c r="N819" s="127"/>
      <c r="O819" s="127"/>
      <c r="P819" s="127"/>
      <c r="Q819" s="127"/>
      <c r="R819" s="127"/>
      <c r="S819" s="127"/>
    </row>
    <row r="820" spans="4:19" x14ac:dyDescent="0.2">
      <c r="D820" s="127"/>
      <c r="E820" s="127"/>
      <c r="F820" s="127"/>
      <c r="G820" s="127"/>
      <c r="H820" s="127"/>
      <c r="I820" s="127"/>
      <c r="J820" s="127"/>
      <c r="K820" s="127"/>
      <c r="L820" s="127"/>
      <c r="M820" s="127"/>
      <c r="N820" s="127"/>
      <c r="O820" s="127"/>
      <c r="P820" s="127"/>
      <c r="Q820" s="127"/>
      <c r="R820" s="127"/>
      <c r="S820" s="127"/>
    </row>
    <row r="821" spans="4:19" x14ac:dyDescent="0.2">
      <c r="D821" s="127"/>
      <c r="E821" s="127"/>
      <c r="F821" s="127"/>
      <c r="G821" s="127"/>
      <c r="H821" s="127"/>
      <c r="I821" s="127"/>
      <c r="J821" s="127"/>
      <c r="K821" s="127"/>
      <c r="L821" s="127"/>
      <c r="M821" s="127"/>
      <c r="N821" s="127"/>
      <c r="O821" s="127"/>
      <c r="P821" s="127"/>
      <c r="Q821" s="127"/>
      <c r="R821" s="127"/>
      <c r="S821" s="127"/>
    </row>
    <row r="822" spans="4:19" x14ac:dyDescent="0.2">
      <c r="D822" s="127"/>
      <c r="E822" s="127"/>
      <c r="F822" s="127"/>
      <c r="G822" s="127"/>
      <c r="H822" s="127"/>
      <c r="I822" s="127"/>
      <c r="J822" s="127"/>
      <c r="K822" s="127"/>
      <c r="L822" s="127"/>
      <c r="M822" s="127"/>
      <c r="N822" s="127"/>
      <c r="O822" s="127"/>
      <c r="P822" s="127"/>
      <c r="Q822" s="127"/>
      <c r="R822" s="127"/>
      <c r="S822" s="127"/>
    </row>
    <row r="823" spans="4:19" x14ac:dyDescent="0.2">
      <c r="D823" s="127"/>
      <c r="E823" s="127"/>
      <c r="F823" s="127"/>
      <c r="G823" s="127"/>
      <c r="H823" s="127"/>
      <c r="I823" s="127"/>
      <c r="J823" s="127"/>
      <c r="K823" s="127"/>
      <c r="L823" s="127"/>
      <c r="M823" s="127"/>
      <c r="N823" s="127"/>
      <c r="O823" s="127"/>
      <c r="P823" s="127"/>
      <c r="Q823" s="127"/>
      <c r="R823" s="127"/>
      <c r="S823" s="127"/>
    </row>
    <row r="824" spans="4:19" x14ac:dyDescent="0.2">
      <c r="D824" s="127"/>
      <c r="E824" s="127"/>
      <c r="F824" s="127"/>
      <c r="G824" s="127"/>
      <c r="H824" s="127"/>
      <c r="I824" s="127"/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</row>
    <row r="825" spans="4:19" x14ac:dyDescent="0.2">
      <c r="D825" s="127"/>
      <c r="E825" s="127"/>
      <c r="F825" s="127"/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</row>
    <row r="826" spans="4:19" x14ac:dyDescent="0.2">
      <c r="D826" s="127"/>
      <c r="E826" s="127"/>
      <c r="F826" s="127"/>
      <c r="G826" s="127"/>
      <c r="H826" s="127"/>
      <c r="I826" s="127"/>
      <c r="J826" s="127"/>
      <c r="K826" s="127"/>
      <c r="L826" s="127"/>
      <c r="M826" s="127"/>
      <c r="N826" s="127"/>
      <c r="O826" s="127"/>
      <c r="P826" s="127"/>
      <c r="Q826" s="127"/>
      <c r="R826" s="127"/>
      <c r="S826" s="127"/>
    </row>
    <row r="827" spans="4:19" x14ac:dyDescent="0.2">
      <c r="D827" s="127"/>
      <c r="E827" s="127"/>
      <c r="F827" s="127"/>
      <c r="G827" s="127"/>
      <c r="H827" s="127"/>
      <c r="I827" s="127"/>
      <c r="J827" s="127"/>
      <c r="K827" s="127"/>
      <c r="L827" s="127"/>
      <c r="M827" s="127"/>
      <c r="N827" s="127"/>
      <c r="O827" s="127"/>
      <c r="P827" s="127"/>
      <c r="Q827" s="127"/>
      <c r="R827" s="127"/>
      <c r="S827" s="127"/>
    </row>
    <row r="828" spans="4:19" x14ac:dyDescent="0.2">
      <c r="D828" s="127"/>
      <c r="E828" s="127"/>
      <c r="F828" s="127"/>
      <c r="G828" s="127"/>
      <c r="H828" s="127"/>
      <c r="I828" s="127"/>
      <c r="J828" s="127"/>
      <c r="K828" s="127"/>
      <c r="L828" s="127"/>
      <c r="M828" s="127"/>
      <c r="N828" s="127"/>
      <c r="O828" s="127"/>
      <c r="P828" s="127"/>
      <c r="Q828" s="127"/>
      <c r="R828" s="127"/>
      <c r="S828" s="127"/>
    </row>
    <row r="829" spans="4:19" x14ac:dyDescent="0.2">
      <c r="D829" s="127"/>
      <c r="E829" s="127"/>
      <c r="F829" s="127"/>
      <c r="G829" s="127"/>
      <c r="H829" s="127"/>
      <c r="I829" s="127"/>
      <c r="J829" s="127"/>
      <c r="K829" s="127"/>
      <c r="L829" s="127"/>
      <c r="M829" s="127"/>
      <c r="N829" s="127"/>
      <c r="O829" s="127"/>
      <c r="P829" s="127"/>
      <c r="Q829" s="127"/>
      <c r="R829" s="127"/>
      <c r="S829" s="127"/>
    </row>
    <row r="830" spans="4:19" x14ac:dyDescent="0.2">
      <c r="D830" s="127"/>
      <c r="E830" s="127"/>
      <c r="F830" s="127"/>
      <c r="G830" s="127"/>
      <c r="H830" s="127"/>
      <c r="I830" s="127"/>
      <c r="J830" s="127"/>
      <c r="K830" s="127"/>
      <c r="L830" s="127"/>
      <c r="M830" s="127"/>
      <c r="N830" s="127"/>
      <c r="O830" s="127"/>
      <c r="P830" s="127"/>
      <c r="Q830" s="127"/>
      <c r="R830" s="127"/>
      <c r="S830" s="127"/>
    </row>
    <row r="831" spans="4:19" x14ac:dyDescent="0.2">
      <c r="D831" s="127"/>
      <c r="E831" s="127"/>
      <c r="F831" s="127"/>
      <c r="G831" s="127"/>
      <c r="H831" s="127"/>
      <c r="I831" s="127"/>
      <c r="J831" s="127"/>
      <c r="K831" s="127"/>
      <c r="L831" s="127"/>
      <c r="M831" s="127"/>
      <c r="N831" s="127"/>
      <c r="O831" s="127"/>
      <c r="P831" s="127"/>
      <c r="Q831" s="127"/>
      <c r="R831" s="127"/>
      <c r="S831" s="127"/>
    </row>
    <row r="832" spans="4:19" x14ac:dyDescent="0.2">
      <c r="D832" s="127"/>
      <c r="E832" s="127"/>
      <c r="F832" s="127"/>
      <c r="G832" s="127"/>
      <c r="H832" s="127"/>
      <c r="I832" s="127"/>
      <c r="J832" s="127"/>
      <c r="K832" s="127"/>
      <c r="L832" s="127"/>
      <c r="M832" s="127"/>
      <c r="N832" s="127"/>
      <c r="O832" s="127"/>
      <c r="P832" s="127"/>
      <c r="Q832" s="127"/>
      <c r="R832" s="127"/>
      <c r="S832" s="127"/>
    </row>
    <row r="833" spans="4:19" x14ac:dyDescent="0.2">
      <c r="D833" s="127"/>
      <c r="E833" s="127"/>
      <c r="F833" s="127"/>
      <c r="G833" s="127"/>
      <c r="H833" s="127"/>
      <c r="I833" s="127"/>
      <c r="J833" s="127"/>
      <c r="K833" s="127"/>
      <c r="L833" s="127"/>
      <c r="M833" s="127"/>
      <c r="N833" s="127"/>
      <c r="O833" s="127"/>
      <c r="P833" s="127"/>
      <c r="Q833" s="127"/>
      <c r="R833" s="127"/>
      <c r="S833" s="127"/>
    </row>
    <row r="834" spans="4:19" x14ac:dyDescent="0.2">
      <c r="D834" s="127"/>
      <c r="E834" s="127"/>
      <c r="F834" s="127"/>
      <c r="G834" s="127"/>
      <c r="H834" s="127"/>
      <c r="I834" s="127"/>
      <c r="J834" s="127"/>
      <c r="K834" s="127"/>
      <c r="L834" s="127"/>
      <c r="M834" s="127"/>
      <c r="N834" s="127"/>
      <c r="O834" s="127"/>
      <c r="P834" s="127"/>
      <c r="Q834" s="127"/>
      <c r="R834" s="127"/>
      <c r="S834" s="127"/>
    </row>
    <row r="835" spans="4:19" x14ac:dyDescent="0.2">
      <c r="D835" s="127"/>
      <c r="E835" s="127"/>
      <c r="F835" s="127"/>
      <c r="G835" s="127"/>
      <c r="H835" s="127"/>
      <c r="I835" s="127"/>
      <c r="J835" s="127"/>
      <c r="K835" s="127"/>
      <c r="L835" s="127"/>
      <c r="M835" s="127"/>
      <c r="N835" s="127"/>
      <c r="O835" s="127"/>
      <c r="P835" s="127"/>
      <c r="Q835" s="127"/>
      <c r="R835" s="127"/>
      <c r="S835" s="127"/>
    </row>
    <row r="836" spans="4:19" x14ac:dyDescent="0.2">
      <c r="D836" s="127"/>
      <c r="E836" s="127"/>
      <c r="F836" s="127"/>
      <c r="G836" s="127"/>
      <c r="H836" s="127"/>
      <c r="I836" s="127"/>
      <c r="J836" s="127"/>
      <c r="K836" s="127"/>
      <c r="L836" s="127"/>
      <c r="M836" s="127"/>
      <c r="N836" s="127"/>
      <c r="O836" s="127"/>
      <c r="P836" s="127"/>
      <c r="Q836" s="127"/>
      <c r="R836" s="127"/>
      <c r="S836" s="127"/>
    </row>
    <row r="837" spans="4:19" x14ac:dyDescent="0.2">
      <c r="D837" s="127"/>
      <c r="E837" s="127"/>
      <c r="F837" s="127"/>
      <c r="G837" s="127"/>
      <c r="H837" s="127"/>
      <c r="I837" s="127"/>
      <c r="J837" s="127"/>
      <c r="K837" s="127"/>
      <c r="L837" s="127"/>
      <c r="M837" s="127"/>
      <c r="N837" s="127"/>
      <c r="O837" s="127"/>
      <c r="P837" s="127"/>
      <c r="Q837" s="127"/>
      <c r="R837" s="127"/>
      <c r="S837" s="127"/>
    </row>
    <row r="838" spans="4:19" x14ac:dyDescent="0.2">
      <c r="D838" s="127"/>
      <c r="E838" s="127"/>
      <c r="F838" s="12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</row>
    <row r="839" spans="4:19" x14ac:dyDescent="0.2">
      <c r="D839" s="127"/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</row>
    <row r="840" spans="4:19" x14ac:dyDescent="0.2">
      <c r="D840" s="127"/>
      <c r="E840" s="127"/>
      <c r="F840" s="127"/>
      <c r="G840" s="127"/>
      <c r="H840" s="127"/>
      <c r="I840" s="127"/>
      <c r="J840" s="127"/>
      <c r="K840" s="127"/>
      <c r="L840" s="127"/>
      <c r="M840" s="127"/>
      <c r="N840" s="127"/>
      <c r="O840" s="127"/>
      <c r="P840" s="127"/>
      <c r="Q840" s="127"/>
      <c r="R840" s="127"/>
      <c r="S840" s="127"/>
    </row>
    <row r="841" spans="4:19" x14ac:dyDescent="0.2">
      <c r="D841" s="127"/>
      <c r="E841" s="127"/>
      <c r="F841" s="127"/>
      <c r="G841" s="127"/>
      <c r="H841" s="127"/>
      <c r="I841" s="127"/>
      <c r="J841" s="127"/>
      <c r="K841" s="127"/>
      <c r="L841" s="127"/>
      <c r="M841" s="127"/>
      <c r="N841" s="127"/>
      <c r="O841" s="127"/>
      <c r="P841" s="127"/>
      <c r="Q841" s="127"/>
      <c r="R841" s="127"/>
      <c r="S841" s="127"/>
    </row>
    <row r="842" spans="4:19" x14ac:dyDescent="0.2">
      <c r="D842" s="127"/>
      <c r="E842" s="127"/>
      <c r="F842" s="127"/>
      <c r="G842" s="127"/>
      <c r="H842" s="127"/>
      <c r="I842" s="127"/>
      <c r="J842" s="127"/>
      <c r="K842" s="127"/>
      <c r="L842" s="127"/>
      <c r="M842" s="127"/>
      <c r="N842" s="127"/>
      <c r="O842" s="127"/>
      <c r="P842" s="127"/>
      <c r="Q842" s="127"/>
      <c r="R842" s="127"/>
      <c r="S842" s="127"/>
    </row>
    <row r="843" spans="4:19" x14ac:dyDescent="0.2">
      <c r="D843" s="127"/>
      <c r="E843" s="127"/>
      <c r="F843" s="127"/>
      <c r="G843" s="127"/>
      <c r="H843" s="127"/>
      <c r="I843" s="127"/>
      <c r="J843" s="127"/>
      <c r="K843" s="127"/>
      <c r="L843" s="127"/>
      <c r="M843" s="127"/>
      <c r="N843" s="127"/>
      <c r="O843" s="127"/>
      <c r="P843" s="127"/>
      <c r="Q843" s="127"/>
      <c r="R843" s="127"/>
      <c r="S843" s="127"/>
    </row>
    <row r="844" spans="4:19" x14ac:dyDescent="0.2">
      <c r="D844" s="127"/>
      <c r="E844" s="127"/>
      <c r="F844" s="127"/>
      <c r="G844" s="127"/>
      <c r="H844" s="127"/>
      <c r="I844" s="127"/>
      <c r="J844" s="127"/>
      <c r="K844" s="127"/>
      <c r="L844" s="127"/>
      <c r="M844" s="127"/>
      <c r="N844" s="127"/>
      <c r="O844" s="127"/>
      <c r="P844" s="127"/>
      <c r="Q844" s="127"/>
      <c r="R844" s="127"/>
      <c r="S844" s="127"/>
    </row>
    <row r="845" spans="4:19" x14ac:dyDescent="0.2">
      <c r="D845" s="127"/>
      <c r="E845" s="127"/>
      <c r="F845" s="127"/>
      <c r="G845" s="127"/>
      <c r="H845" s="127"/>
      <c r="I845" s="127"/>
      <c r="J845" s="127"/>
      <c r="K845" s="127"/>
      <c r="L845" s="127"/>
      <c r="M845" s="127"/>
      <c r="N845" s="127"/>
      <c r="O845" s="127"/>
      <c r="P845" s="127"/>
      <c r="Q845" s="127"/>
      <c r="R845" s="127"/>
      <c r="S845" s="127"/>
    </row>
    <row r="846" spans="4:19" x14ac:dyDescent="0.2">
      <c r="D846" s="127"/>
      <c r="E846" s="127"/>
      <c r="F846" s="127"/>
      <c r="G846" s="127"/>
      <c r="H846" s="127"/>
      <c r="I846" s="127"/>
      <c r="J846" s="127"/>
      <c r="K846" s="127"/>
      <c r="L846" s="127"/>
      <c r="M846" s="127"/>
      <c r="N846" s="127"/>
      <c r="O846" s="127"/>
      <c r="P846" s="127"/>
      <c r="Q846" s="127"/>
      <c r="R846" s="127"/>
      <c r="S846" s="127"/>
    </row>
    <row r="847" spans="4:19" x14ac:dyDescent="0.2">
      <c r="D847" s="127"/>
      <c r="E847" s="127"/>
      <c r="F847" s="127"/>
      <c r="G847" s="127"/>
      <c r="H847" s="127"/>
      <c r="I847" s="127"/>
      <c r="J847" s="127"/>
      <c r="K847" s="127"/>
      <c r="L847" s="127"/>
      <c r="M847" s="127"/>
      <c r="N847" s="127"/>
      <c r="O847" s="127"/>
      <c r="P847" s="127"/>
      <c r="Q847" s="127"/>
      <c r="R847" s="127"/>
      <c r="S847" s="127"/>
    </row>
    <row r="848" spans="4:19" x14ac:dyDescent="0.2">
      <c r="D848" s="127"/>
      <c r="E848" s="127"/>
      <c r="F848" s="127"/>
      <c r="G848" s="127"/>
      <c r="H848" s="127"/>
      <c r="I848" s="127"/>
      <c r="J848" s="127"/>
      <c r="K848" s="127"/>
      <c r="L848" s="127"/>
      <c r="M848" s="127"/>
      <c r="N848" s="127"/>
      <c r="O848" s="127"/>
      <c r="P848" s="127"/>
      <c r="Q848" s="127"/>
      <c r="R848" s="127"/>
      <c r="S848" s="127"/>
    </row>
    <row r="849" spans="4:19" x14ac:dyDescent="0.2">
      <c r="D849" s="127"/>
      <c r="E849" s="127"/>
      <c r="F849" s="127"/>
      <c r="G849" s="127"/>
      <c r="H849" s="127"/>
      <c r="I849" s="127"/>
      <c r="J849" s="127"/>
      <c r="K849" s="127"/>
      <c r="L849" s="127"/>
      <c r="M849" s="127"/>
      <c r="N849" s="127"/>
      <c r="O849" s="127"/>
      <c r="P849" s="127"/>
      <c r="Q849" s="127"/>
      <c r="R849" s="127"/>
      <c r="S849" s="127"/>
    </row>
    <row r="850" spans="4:19" x14ac:dyDescent="0.2">
      <c r="D850" s="127"/>
      <c r="E850" s="127"/>
      <c r="F850" s="127"/>
      <c r="G850" s="127"/>
      <c r="H850" s="127"/>
      <c r="I850" s="127"/>
      <c r="J850" s="127"/>
      <c r="K850" s="127"/>
      <c r="L850" s="127"/>
      <c r="M850" s="127"/>
      <c r="N850" s="127"/>
      <c r="O850" s="127"/>
      <c r="P850" s="127"/>
      <c r="Q850" s="127"/>
      <c r="R850" s="127"/>
      <c r="S850" s="127"/>
    </row>
    <row r="851" spans="4:19" x14ac:dyDescent="0.2">
      <c r="D851" s="127"/>
      <c r="E851" s="127"/>
      <c r="F851" s="127"/>
      <c r="G851" s="127"/>
      <c r="H851" s="127"/>
      <c r="I851" s="127"/>
      <c r="J851" s="127"/>
      <c r="K851" s="127"/>
      <c r="L851" s="127"/>
      <c r="M851" s="127"/>
      <c r="N851" s="127"/>
      <c r="O851" s="127"/>
      <c r="P851" s="127"/>
      <c r="Q851" s="127"/>
      <c r="R851" s="127"/>
      <c r="S851" s="127"/>
    </row>
    <row r="852" spans="4:19" x14ac:dyDescent="0.2">
      <c r="D852" s="127"/>
      <c r="E852" s="127"/>
      <c r="F852" s="127"/>
      <c r="G852" s="127"/>
      <c r="H852" s="127"/>
      <c r="I852" s="127"/>
      <c r="J852" s="127"/>
      <c r="K852" s="127"/>
      <c r="L852" s="127"/>
      <c r="M852" s="127"/>
      <c r="N852" s="127"/>
      <c r="O852" s="127"/>
      <c r="P852" s="127"/>
      <c r="Q852" s="127"/>
      <c r="R852" s="127"/>
      <c r="S852" s="127"/>
    </row>
    <row r="853" spans="4:19" x14ac:dyDescent="0.2">
      <c r="D853" s="127"/>
      <c r="E853" s="127"/>
      <c r="F853" s="127"/>
      <c r="G853" s="127"/>
      <c r="H853" s="127"/>
      <c r="I853" s="127"/>
      <c r="J853" s="127"/>
      <c r="K853" s="127"/>
      <c r="L853" s="127"/>
      <c r="M853" s="127"/>
      <c r="N853" s="127"/>
      <c r="O853" s="127"/>
      <c r="P853" s="127"/>
      <c r="Q853" s="127"/>
      <c r="R853" s="127"/>
      <c r="S853" s="127"/>
    </row>
    <row r="854" spans="4:19" x14ac:dyDescent="0.2">
      <c r="D854" s="127"/>
      <c r="E854" s="127"/>
      <c r="F854" s="127"/>
      <c r="G854" s="127"/>
      <c r="H854" s="127"/>
      <c r="I854" s="127"/>
      <c r="J854" s="127"/>
      <c r="K854" s="127"/>
      <c r="L854" s="127"/>
      <c r="M854" s="127"/>
      <c r="N854" s="127"/>
      <c r="O854" s="127"/>
      <c r="P854" s="127"/>
      <c r="Q854" s="127"/>
      <c r="R854" s="127"/>
      <c r="S854" s="127"/>
    </row>
    <row r="855" spans="4:19" x14ac:dyDescent="0.2">
      <c r="D855" s="127"/>
      <c r="E855" s="127"/>
      <c r="F855" s="127"/>
      <c r="G855" s="127"/>
      <c r="H855" s="127"/>
      <c r="I855" s="127"/>
      <c r="J855" s="127"/>
      <c r="K855" s="127"/>
      <c r="L855" s="127"/>
      <c r="M855" s="127"/>
      <c r="N855" s="127"/>
      <c r="O855" s="127"/>
      <c r="P855" s="127"/>
      <c r="Q855" s="127"/>
      <c r="R855" s="127"/>
      <c r="S855" s="127"/>
    </row>
    <row r="856" spans="4:19" x14ac:dyDescent="0.2">
      <c r="D856" s="127"/>
      <c r="E856" s="127"/>
      <c r="F856" s="127"/>
      <c r="G856" s="127"/>
      <c r="H856" s="127"/>
      <c r="I856" s="127"/>
      <c r="J856" s="127"/>
      <c r="K856" s="127"/>
      <c r="L856" s="127"/>
      <c r="M856" s="127"/>
      <c r="N856" s="127"/>
      <c r="O856" s="127"/>
      <c r="P856" s="127"/>
      <c r="Q856" s="127"/>
      <c r="R856" s="127"/>
      <c r="S856" s="127"/>
    </row>
    <row r="857" spans="4:19" x14ac:dyDescent="0.2">
      <c r="D857" s="127"/>
      <c r="E857" s="127"/>
      <c r="F857" s="127"/>
      <c r="G857" s="127"/>
      <c r="H857" s="127"/>
      <c r="I857" s="127"/>
      <c r="J857" s="127"/>
      <c r="K857" s="127"/>
      <c r="L857" s="127"/>
      <c r="M857" s="127"/>
      <c r="N857" s="127"/>
      <c r="O857" s="127"/>
      <c r="P857" s="127"/>
      <c r="Q857" s="127"/>
      <c r="R857" s="127"/>
      <c r="S857" s="127"/>
    </row>
    <row r="858" spans="4:19" x14ac:dyDescent="0.2">
      <c r="D858" s="127"/>
      <c r="E858" s="127"/>
      <c r="F858" s="127"/>
      <c r="G858" s="127"/>
      <c r="H858" s="127"/>
      <c r="I858" s="127"/>
      <c r="J858" s="127"/>
      <c r="K858" s="127"/>
      <c r="L858" s="127"/>
      <c r="M858" s="127"/>
      <c r="N858" s="127"/>
      <c r="O858" s="127"/>
      <c r="P858" s="127"/>
      <c r="Q858" s="127"/>
      <c r="R858" s="127"/>
      <c r="S858" s="127"/>
    </row>
    <row r="859" spans="4:19" x14ac:dyDescent="0.2">
      <c r="D859" s="127"/>
      <c r="E859" s="127"/>
      <c r="F859" s="127"/>
      <c r="G859" s="127"/>
      <c r="H859" s="127"/>
      <c r="I859" s="127"/>
      <c r="J859" s="127"/>
      <c r="K859" s="127"/>
      <c r="L859" s="127"/>
      <c r="M859" s="127"/>
      <c r="N859" s="127"/>
      <c r="O859" s="127"/>
      <c r="P859" s="127"/>
      <c r="Q859" s="127"/>
      <c r="R859" s="127"/>
      <c r="S859" s="127"/>
    </row>
    <row r="860" spans="4:19" x14ac:dyDescent="0.2">
      <c r="D860" s="127"/>
      <c r="E860" s="127"/>
      <c r="F860" s="127"/>
      <c r="G860" s="127"/>
      <c r="H860" s="127"/>
      <c r="I860" s="127"/>
      <c r="J860" s="127"/>
      <c r="K860" s="127"/>
      <c r="L860" s="127"/>
      <c r="M860" s="127"/>
      <c r="N860" s="127"/>
      <c r="O860" s="127"/>
      <c r="P860" s="127"/>
      <c r="Q860" s="127"/>
      <c r="R860" s="127"/>
      <c r="S860" s="127"/>
    </row>
    <row r="861" spans="4:19" x14ac:dyDescent="0.2">
      <c r="D861" s="127"/>
      <c r="E861" s="127"/>
      <c r="F861" s="127"/>
      <c r="G861" s="127"/>
      <c r="H861" s="127"/>
      <c r="I861" s="127"/>
      <c r="J861" s="127"/>
      <c r="K861" s="127"/>
      <c r="L861" s="127"/>
      <c r="M861" s="127"/>
      <c r="N861" s="127"/>
      <c r="O861" s="127"/>
      <c r="P861" s="127"/>
      <c r="Q861" s="127"/>
      <c r="R861" s="127"/>
      <c r="S861" s="127"/>
    </row>
    <row r="862" spans="4:19" x14ac:dyDescent="0.2">
      <c r="D862" s="127"/>
      <c r="E862" s="127"/>
      <c r="F862" s="127"/>
      <c r="G862" s="127"/>
      <c r="H862" s="127"/>
      <c r="I862" s="127"/>
      <c r="J862" s="127"/>
      <c r="K862" s="127"/>
      <c r="L862" s="127"/>
      <c r="M862" s="127"/>
      <c r="N862" s="127"/>
      <c r="O862" s="127"/>
      <c r="P862" s="127"/>
      <c r="Q862" s="127"/>
      <c r="R862" s="127"/>
      <c r="S862" s="127"/>
    </row>
    <row r="863" spans="4:19" x14ac:dyDescent="0.2">
      <c r="D863" s="127"/>
      <c r="E863" s="127"/>
      <c r="F863" s="127"/>
      <c r="G863" s="127"/>
      <c r="H863" s="127"/>
      <c r="I863" s="127"/>
      <c r="J863" s="127"/>
      <c r="K863" s="127"/>
      <c r="L863" s="127"/>
      <c r="M863" s="127"/>
      <c r="N863" s="127"/>
      <c r="O863" s="127"/>
      <c r="P863" s="127"/>
      <c r="Q863" s="127"/>
      <c r="R863" s="127"/>
      <c r="S863" s="127"/>
    </row>
    <row r="864" spans="4:19" x14ac:dyDescent="0.2">
      <c r="D864" s="127"/>
      <c r="E864" s="127"/>
      <c r="F864" s="127"/>
      <c r="G864" s="127"/>
      <c r="H864" s="127"/>
      <c r="I864" s="127"/>
      <c r="J864" s="127"/>
      <c r="K864" s="127"/>
      <c r="L864" s="127"/>
      <c r="M864" s="127"/>
      <c r="N864" s="127"/>
      <c r="O864" s="127"/>
      <c r="P864" s="127"/>
      <c r="Q864" s="127"/>
      <c r="R864" s="127"/>
      <c r="S864" s="127"/>
    </row>
    <row r="865" spans="4:19" x14ac:dyDescent="0.2">
      <c r="D865" s="127"/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</row>
    <row r="866" spans="4:19" x14ac:dyDescent="0.2">
      <c r="D866" s="127"/>
      <c r="E866" s="127"/>
      <c r="F866" s="127"/>
      <c r="G866" s="127"/>
      <c r="H866" s="127"/>
      <c r="I866" s="127"/>
      <c r="J866" s="127"/>
      <c r="K866" s="127"/>
      <c r="L866" s="127"/>
      <c r="M866" s="127"/>
      <c r="N866" s="127"/>
      <c r="O866" s="127"/>
      <c r="P866" s="127"/>
      <c r="Q866" s="127"/>
      <c r="R866" s="127"/>
      <c r="S866" s="127"/>
    </row>
    <row r="867" spans="4:19" x14ac:dyDescent="0.2">
      <c r="D867" s="127"/>
      <c r="E867" s="127"/>
      <c r="F867" s="127"/>
      <c r="G867" s="127"/>
      <c r="H867" s="127"/>
      <c r="I867" s="127"/>
      <c r="J867" s="127"/>
      <c r="K867" s="127"/>
      <c r="L867" s="127"/>
      <c r="M867" s="127"/>
      <c r="N867" s="127"/>
      <c r="O867" s="127"/>
      <c r="P867" s="127"/>
      <c r="Q867" s="127"/>
      <c r="R867" s="127"/>
      <c r="S867" s="127"/>
    </row>
    <row r="868" spans="4:19" x14ac:dyDescent="0.2">
      <c r="D868" s="127"/>
      <c r="E868" s="127"/>
      <c r="F868" s="127"/>
      <c r="G868" s="127"/>
      <c r="H868" s="127"/>
      <c r="I868" s="127"/>
      <c r="J868" s="127"/>
      <c r="K868" s="127"/>
      <c r="L868" s="127"/>
      <c r="M868" s="127"/>
      <c r="N868" s="127"/>
      <c r="O868" s="127"/>
      <c r="P868" s="127"/>
      <c r="Q868" s="127"/>
      <c r="R868" s="127"/>
      <c r="S868" s="127"/>
    </row>
    <row r="869" spans="4:19" x14ac:dyDescent="0.2">
      <c r="D869" s="127"/>
      <c r="E869" s="127"/>
      <c r="F869" s="127"/>
      <c r="G869" s="127"/>
      <c r="H869" s="127"/>
      <c r="I869" s="127"/>
      <c r="J869" s="127"/>
      <c r="K869" s="127"/>
      <c r="L869" s="127"/>
      <c r="M869" s="127"/>
      <c r="N869" s="127"/>
      <c r="O869" s="127"/>
      <c r="P869" s="127"/>
      <c r="Q869" s="127"/>
      <c r="R869" s="127"/>
      <c r="S869" s="127"/>
    </row>
    <row r="870" spans="4:19" x14ac:dyDescent="0.2">
      <c r="D870" s="127"/>
      <c r="E870" s="127"/>
      <c r="F870" s="127"/>
      <c r="G870" s="127"/>
      <c r="H870" s="127"/>
      <c r="I870" s="127"/>
      <c r="J870" s="127"/>
      <c r="K870" s="127"/>
      <c r="L870" s="127"/>
      <c r="M870" s="127"/>
      <c r="N870" s="127"/>
      <c r="O870" s="127"/>
      <c r="P870" s="127"/>
      <c r="Q870" s="127"/>
      <c r="R870" s="127"/>
      <c r="S870" s="127"/>
    </row>
    <row r="871" spans="4:19" x14ac:dyDescent="0.2">
      <c r="D871" s="127"/>
      <c r="E871" s="127"/>
      <c r="F871" s="127"/>
      <c r="G871" s="127"/>
      <c r="H871" s="127"/>
      <c r="I871" s="127"/>
      <c r="J871" s="127"/>
      <c r="K871" s="127"/>
      <c r="L871" s="127"/>
      <c r="M871" s="127"/>
      <c r="N871" s="127"/>
      <c r="O871" s="127"/>
      <c r="P871" s="127"/>
      <c r="Q871" s="127"/>
      <c r="R871" s="127"/>
      <c r="S871" s="127"/>
    </row>
    <row r="872" spans="4:19" x14ac:dyDescent="0.2">
      <c r="D872" s="127"/>
      <c r="E872" s="127"/>
      <c r="F872" s="127"/>
      <c r="G872" s="127"/>
      <c r="H872" s="127"/>
      <c r="I872" s="127"/>
      <c r="J872" s="127"/>
      <c r="K872" s="127"/>
      <c r="L872" s="127"/>
      <c r="M872" s="127"/>
      <c r="N872" s="127"/>
      <c r="O872" s="127"/>
      <c r="P872" s="127"/>
      <c r="Q872" s="127"/>
      <c r="R872" s="127"/>
      <c r="S872" s="127"/>
    </row>
    <row r="873" spans="4:19" x14ac:dyDescent="0.2">
      <c r="D873" s="127"/>
      <c r="E873" s="127"/>
      <c r="F873" s="127"/>
      <c r="G873" s="127"/>
      <c r="H873" s="127"/>
      <c r="I873" s="127"/>
      <c r="J873" s="127"/>
      <c r="K873" s="127"/>
      <c r="L873" s="127"/>
      <c r="M873" s="127"/>
      <c r="N873" s="127"/>
      <c r="O873" s="127"/>
      <c r="P873" s="127"/>
      <c r="Q873" s="127"/>
      <c r="R873" s="127"/>
      <c r="S873" s="127"/>
    </row>
    <row r="874" spans="4:19" x14ac:dyDescent="0.2">
      <c r="D874" s="127"/>
      <c r="E874" s="127"/>
      <c r="F874" s="127"/>
      <c r="G874" s="127"/>
      <c r="H874" s="127"/>
      <c r="I874" s="127"/>
      <c r="J874" s="127"/>
      <c r="K874" s="127"/>
      <c r="L874" s="127"/>
      <c r="M874" s="127"/>
      <c r="N874" s="127"/>
      <c r="O874" s="127"/>
      <c r="P874" s="127"/>
      <c r="Q874" s="127"/>
      <c r="R874" s="127"/>
      <c r="S874" s="127"/>
    </row>
    <row r="875" spans="4:19" x14ac:dyDescent="0.2">
      <c r="D875" s="127"/>
      <c r="E875" s="127"/>
      <c r="F875" s="127"/>
      <c r="G875" s="127"/>
      <c r="H875" s="127"/>
      <c r="I875" s="127"/>
      <c r="J875" s="127"/>
      <c r="K875" s="127"/>
      <c r="L875" s="127"/>
      <c r="M875" s="127"/>
      <c r="N875" s="127"/>
      <c r="O875" s="127"/>
      <c r="P875" s="127"/>
      <c r="Q875" s="127"/>
      <c r="R875" s="127"/>
      <c r="S875" s="127"/>
    </row>
    <row r="876" spans="4:19" x14ac:dyDescent="0.2">
      <c r="D876" s="127"/>
      <c r="E876" s="127"/>
      <c r="F876" s="127"/>
      <c r="G876" s="127"/>
      <c r="H876" s="127"/>
      <c r="I876" s="127"/>
      <c r="J876" s="127"/>
      <c r="K876" s="127"/>
      <c r="L876" s="127"/>
      <c r="M876" s="127"/>
      <c r="N876" s="127"/>
      <c r="O876" s="127"/>
      <c r="P876" s="127"/>
      <c r="Q876" s="127"/>
      <c r="R876" s="127"/>
      <c r="S876" s="127"/>
    </row>
    <row r="877" spans="4:19" x14ac:dyDescent="0.2">
      <c r="D877" s="127"/>
      <c r="E877" s="127"/>
      <c r="F877" s="127"/>
      <c r="G877" s="127"/>
      <c r="H877" s="127"/>
      <c r="I877" s="127"/>
      <c r="J877" s="127"/>
      <c r="K877" s="127"/>
      <c r="L877" s="127"/>
      <c r="M877" s="127"/>
      <c r="N877" s="127"/>
      <c r="O877" s="127"/>
      <c r="P877" s="127"/>
      <c r="Q877" s="127"/>
      <c r="R877" s="127"/>
      <c r="S877" s="127"/>
    </row>
    <row r="878" spans="4:19" x14ac:dyDescent="0.2">
      <c r="D878" s="127"/>
      <c r="E878" s="127"/>
      <c r="F878" s="127"/>
      <c r="G878" s="127"/>
      <c r="H878" s="127"/>
      <c r="I878" s="127"/>
      <c r="J878" s="127"/>
      <c r="K878" s="127"/>
      <c r="L878" s="127"/>
      <c r="M878" s="127"/>
      <c r="N878" s="127"/>
      <c r="O878" s="127"/>
      <c r="P878" s="127"/>
      <c r="Q878" s="127"/>
      <c r="R878" s="127"/>
      <c r="S878" s="127"/>
    </row>
    <row r="879" spans="4:19" x14ac:dyDescent="0.2">
      <c r="D879" s="127"/>
      <c r="E879" s="127"/>
      <c r="F879" s="127"/>
      <c r="G879" s="127"/>
      <c r="H879" s="127"/>
      <c r="I879" s="127"/>
      <c r="J879" s="127"/>
      <c r="K879" s="127"/>
      <c r="L879" s="127"/>
      <c r="M879" s="127"/>
      <c r="N879" s="127"/>
      <c r="O879" s="127"/>
      <c r="P879" s="127"/>
      <c r="Q879" s="127"/>
      <c r="R879" s="127"/>
      <c r="S879" s="127"/>
    </row>
    <row r="880" spans="4:19" x14ac:dyDescent="0.2">
      <c r="D880" s="127"/>
      <c r="E880" s="127"/>
      <c r="F880" s="127"/>
      <c r="G880" s="127"/>
      <c r="H880" s="127"/>
      <c r="I880" s="127"/>
      <c r="J880" s="127"/>
      <c r="K880" s="127"/>
      <c r="L880" s="127"/>
      <c r="M880" s="127"/>
      <c r="N880" s="127"/>
      <c r="O880" s="127"/>
      <c r="P880" s="127"/>
      <c r="Q880" s="127"/>
      <c r="R880" s="127"/>
      <c r="S880" s="127"/>
    </row>
    <row r="881" spans="4:19" x14ac:dyDescent="0.2">
      <c r="D881" s="127"/>
      <c r="E881" s="127"/>
      <c r="F881" s="127"/>
      <c r="G881" s="127"/>
      <c r="H881" s="127"/>
      <c r="I881" s="127"/>
      <c r="J881" s="127"/>
      <c r="K881" s="127"/>
      <c r="L881" s="127"/>
      <c r="M881" s="127"/>
      <c r="N881" s="127"/>
      <c r="O881" s="127"/>
      <c r="P881" s="127"/>
      <c r="Q881" s="127"/>
      <c r="R881" s="127"/>
      <c r="S881" s="127"/>
    </row>
    <row r="882" spans="4:19" x14ac:dyDescent="0.2">
      <c r="D882" s="127"/>
      <c r="E882" s="127"/>
      <c r="F882" s="127"/>
      <c r="G882" s="127"/>
      <c r="H882" s="127"/>
      <c r="I882" s="127"/>
      <c r="J882" s="127"/>
      <c r="K882" s="127"/>
      <c r="L882" s="127"/>
      <c r="M882" s="127"/>
      <c r="N882" s="127"/>
      <c r="O882" s="127"/>
      <c r="P882" s="127"/>
      <c r="Q882" s="127"/>
      <c r="R882" s="127"/>
      <c r="S882" s="127"/>
    </row>
    <row r="883" spans="4:19" x14ac:dyDescent="0.2">
      <c r="D883" s="127"/>
      <c r="E883" s="127"/>
      <c r="F883" s="127"/>
      <c r="G883" s="127"/>
      <c r="H883" s="127"/>
      <c r="I883" s="127"/>
      <c r="J883" s="127"/>
      <c r="K883" s="127"/>
      <c r="L883" s="127"/>
      <c r="M883" s="127"/>
      <c r="N883" s="127"/>
      <c r="O883" s="127"/>
      <c r="P883" s="127"/>
      <c r="Q883" s="127"/>
      <c r="R883" s="127"/>
      <c r="S883" s="127"/>
    </row>
    <row r="884" spans="4:19" x14ac:dyDescent="0.2">
      <c r="D884" s="127"/>
      <c r="E884" s="127"/>
      <c r="F884" s="127"/>
      <c r="G884" s="127"/>
      <c r="H884" s="127"/>
      <c r="I884" s="127"/>
      <c r="J884" s="127"/>
      <c r="K884" s="127"/>
      <c r="L884" s="127"/>
      <c r="M884" s="127"/>
      <c r="N884" s="127"/>
      <c r="O884" s="127"/>
      <c r="P884" s="127"/>
      <c r="Q884" s="127"/>
      <c r="R884" s="127"/>
      <c r="S884" s="127"/>
    </row>
    <row r="885" spans="4:19" x14ac:dyDescent="0.2">
      <c r="D885" s="127"/>
      <c r="E885" s="127"/>
      <c r="F885" s="127"/>
      <c r="G885" s="127"/>
      <c r="H885" s="127"/>
      <c r="I885" s="127"/>
      <c r="J885" s="127"/>
      <c r="K885" s="127"/>
      <c r="L885" s="127"/>
      <c r="M885" s="127"/>
      <c r="N885" s="127"/>
      <c r="O885" s="127"/>
      <c r="P885" s="127"/>
      <c r="Q885" s="127"/>
      <c r="R885" s="127"/>
      <c r="S885" s="127"/>
    </row>
    <row r="886" spans="4:19" x14ac:dyDescent="0.2">
      <c r="D886" s="127"/>
      <c r="E886" s="127"/>
      <c r="F886" s="127"/>
      <c r="G886" s="127"/>
      <c r="H886" s="127"/>
      <c r="I886" s="127"/>
      <c r="J886" s="127"/>
      <c r="K886" s="127"/>
      <c r="L886" s="127"/>
      <c r="M886" s="127"/>
      <c r="N886" s="127"/>
      <c r="O886" s="127"/>
      <c r="P886" s="127"/>
      <c r="Q886" s="127"/>
      <c r="R886" s="127"/>
      <c r="S886" s="127"/>
    </row>
    <row r="887" spans="4:19" x14ac:dyDescent="0.2">
      <c r="D887" s="127"/>
      <c r="E887" s="127"/>
      <c r="F887" s="127"/>
      <c r="G887" s="127"/>
      <c r="H887" s="127"/>
      <c r="I887" s="127"/>
      <c r="J887" s="127"/>
      <c r="K887" s="127"/>
      <c r="L887" s="127"/>
      <c r="M887" s="127"/>
      <c r="N887" s="127"/>
      <c r="O887" s="127"/>
      <c r="P887" s="127"/>
      <c r="Q887" s="127"/>
      <c r="R887" s="127"/>
      <c r="S887" s="127"/>
    </row>
    <row r="888" spans="4:19" x14ac:dyDescent="0.2">
      <c r="D888" s="127"/>
      <c r="E888" s="127"/>
      <c r="F888" s="127"/>
      <c r="G888" s="127"/>
      <c r="H888" s="127"/>
      <c r="I888" s="127"/>
      <c r="J888" s="127"/>
      <c r="K888" s="127"/>
      <c r="L888" s="127"/>
      <c r="M888" s="127"/>
      <c r="N888" s="127"/>
      <c r="O888" s="127"/>
      <c r="P888" s="127"/>
      <c r="Q888" s="127"/>
      <c r="R888" s="127"/>
      <c r="S888" s="127"/>
    </row>
    <row r="889" spans="4:19" x14ac:dyDescent="0.2">
      <c r="D889" s="127"/>
      <c r="E889" s="127"/>
      <c r="F889" s="127"/>
      <c r="G889" s="127"/>
      <c r="H889" s="127"/>
      <c r="I889" s="127"/>
      <c r="J889" s="127"/>
      <c r="K889" s="127"/>
      <c r="L889" s="127"/>
      <c r="M889" s="127"/>
      <c r="N889" s="127"/>
      <c r="O889" s="127"/>
      <c r="P889" s="127"/>
      <c r="Q889" s="127"/>
      <c r="R889" s="127"/>
      <c r="S889" s="127"/>
    </row>
    <row r="890" spans="4:19" x14ac:dyDescent="0.2">
      <c r="D890" s="127"/>
      <c r="E890" s="127"/>
      <c r="F890" s="127"/>
      <c r="G890" s="127"/>
      <c r="H890" s="127"/>
      <c r="I890" s="127"/>
      <c r="J890" s="127"/>
      <c r="K890" s="127"/>
      <c r="L890" s="127"/>
      <c r="M890" s="127"/>
      <c r="N890" s="127"/>
      <c r="O890" s="127"/>
      <c r="P890" s="127"/>
      <c r="Q890" s="127"/>
      <c r="R890" s="127"/>
      <c r="S890" s="127"/>
    </row>
    <row r="891" spans="4:19" x14ac:dyDescent="0.2">
      <c r="D891" s="127"/>
      <c r="E891" s="127"/>
      <c r="F891" s="127"/>
      <c r="G891" s="127"/>
      <c r="H891" s="127"/>
      <c r="I891" s="127"/>
      <c r="J891" s="127"/>
      <c r="K891" s="127"/>
      <c r="L891" s="127"/>
      <c r="M891" s="127"/>
      <c r="N891" s="127"/>
      <c r="O891" s="127"/>
      <c r="P891" s="127"/>
      <c r="Q891" s="127"/>
      <c r="R891" s="127"/>
      <c r="S891" s="127"/>
    </row>
    <row r="892" spans="4:19" x14ac:dyDescent="0.2">
      <c r="D892" s="127"/>
      <c r="E892" s="127"/>
      <c r="F892" s="127"/>
      <c r="G892" s="127"/>
      <c r="H892" s="127"/>
      <c r="I892" s="127"/>
      <c r="J892" s="127"/>
      <c r="K892" s="127"/>
      <c r="L892" s="127"/>
      <c r="M892" s="127"/>
      <c r="N892" s="127"/>
      <c r="O892" s="127"/>
      <c r="P892" s="127"/>
      <c r="Q892" s="127"/>
      <c r="R892" s="127"/>
      <c r="S892" s="127"/>
    </row>
    <row r="893" spans="4:19" x14ac:dyDescent="0.2">
      <c r="D893" s="127"/>
      <c r="E893" s="127"/>
      <c r="F893" s="127"/>
      <c r="G893" s="127"/>
      <c r="H893" s="127"/>
      <c r="I893" s="127"/>
      <c r="J893" s="127"/>
      <c r="K893" s="127"/>
      <c r="L893" s="127"/>
      <c r="M893" s="127"/>
      <c r="N893" s="127"/>
      <c r="O893" s="127"/>
      <c r="P893" s="127"/>
      <c r="Q893" s="127"/>
      <c r="R893" s="127"/>
      <c r="S893" s="127"/>
    </row>
    <row r="894" spans="4:19" x14ac:dyDescent="0.2">
      <c r="D894" s="127"/>
      <c r="E894" s="127"/>
      <c r="F894" s="127"/>
      <c r="G894" s="127"/>
      <c r="H894" s="127"/>
      <c r="I894" s="127"/>
      <c r="J894" s="127"/>
      <c r="K894" s="127"/>
      <c r="L894" s="127"/>
      <c r="M894" s="127"/>
      <c r="N894" s="127"/>
      <c r="O894" s="127"/>
      <c r="P894" s="127"/>
      <c r="Q894" s="127"/>
      <c r="R894" s="127"/>
      <c r="S894" s="127"/>
    </row>
    <row r="895" spans="4:19" x14ac:dyDescent="0.2">
      <c r="D895" s="127"/>
      <c r="E895" s="127"/>
      <c r="F895" s="127"/>
      <c r="G895" s="127"/>
      <c r="H895" s="127"/>
      <c r="I895" s="127"/>
      <c r="J895" s="127"/>
      <c r="K895" s="127"/>
      <c r="L895" s="127"/>
      <c r="M895" s="127"/>
      <c r="N895" s="127"/>
      <c r="O895" s="127"/>
      <c r="P895" s="127"/>
      <c r="Q895" s="127"/>
      <c r="R895" s="127"/>
      <c r="S895" s="127"/>
    </row>
    <row r="896" spans="4:19" x14ac:dyDescent="0.2">
      <c r="D896" s="127"/>
      <c r="E896" s="127"/>
      <c r="F896" s="127"/>
      <c r="G896" s="127"/>
      <c r="H896" s="127"/>
      <c r="I896" s="127"/>
      <c r="J896" s="127"/>
      <c r="K896" s="127"/>
      <c r="L896" s="127"/>
      <c r="M896" s="127"/>
      <c r="N896" s="127"/>
      <c r="O896" s="127"/>
      <c r="P896" s="127"/>
      <c r="Q896" s="127"/>
      <c r="R896" s="127"/>
      <c r="S896" s="127"/>
    </row>
    <row r="897" spans="4:19" x14ac:dyDescent="0.2">
      <c r="D897" s="127"/>
      <c r="E897" s="127"/>
      <c r="F897" s="127"/>
      <c r="G897" s="127"/>
      <c r="H897" s="127"/>
      <c r="I897" s="127"/>
      <c r="J897" s="127"/>
      <c r="K897" s="127"/>
      <c r="L897" s="127"/>
      <c r="M897" s="127"/>
      <c r="N897" s="127"/>
      <c r="O897" s="127"/>
      <c r="P897" s="127"/>
      <c r="Q897" s="127"/>
      <c r="R897" s="127"/>
      <c r="S897" s="127"/>
    </row>
    <row r="898" spans="4:19" x14ac:dyDescent="0.2">
      <c r="D898" s="127"/>
      <c r="E898" s="127"/>
      <c r="F898" s="127"/>
      <c r="G898" s="127"/>
      <c r="H898" s="127"/>
      <c r="I898" s="127"/>
      <c r="J898" s="127"/>
      <c r="K898" s="127"/>
      <c r="L898" s="127"/>
      <c r="M898" s="127"/>
      <c r="N898" s="127"/>
      <c r="O898" s="127"/>
      <c r="P898" s="127"/>
      <c r="Q898" s="127"/>
      <c r="R898" s="127"/>
      <c r="S898" s="127"/>
    </row>
    <row r="899" spans="4:19" x14ac:dyDescent="0.2">
      <c r="D899" s="127"/>
      <c r="E899" s="127"/>
      <c r="F899" s="127"/>
      <c r="G899" s="127"/>
      <c r="H899" s="127"/>
      <c r="I899" s="127"/>
      <c r="J899" s="127"/>
      <c r="K899" s="127"/>
      <c r="L899" s="127"/>
      <c r="M899" s="127"/>
      <c r="N899" s="127"/>
      <c r="O899" s="127"/>
      <c r="P899" s="127"/>
      <c r="Q899" s="127"/>
      <c r="R899" s="127"/>
      <c r="S899" s="127"/>
    </row>
    <row r="900" spans="4:19" x14ac:dyDescent="0.2">
      <c r="D900" s="127"/>
      <c r="E900" s="127"/>
      <c r="F900" s="127"/>
      <c r="G900" s="127"/>
      <c r="H900" s="127"/>
      <c r="I900" s="127"/>
      <c r="J900" s="127"/>
      <c r="K900" s="127"/>
      <c r="L900" s="127"/>
      <c r="M900" s="127"/>
      <c r="N900" s="127"/>
      <c r="O900" s="127"/>
      <c r="P900" s="127"/>
      <c r="Q900" s="127"/>
      <c r="R900" s="127"/>
      <c r="S900" s="127"/>
    </row>
    <row r="901" spans="4:19" x14ac:dyDescent="0.2">
      <c r="D901" s="127"/>
      <c r="E901" s="127"/>
      <c r="F901" s="127"/>
      <c r="G901" s="127"/>
      <c r="H901" s="127"/>
      <c r="I901" s="127"/>
      <c r="J901" s="127"/>
      <c r="K901" s="127"/>
      <c r="L901" s="127"/>
      <c r="M901" s="127"/>
      <c r="N901" s="127"/>
      <c r="O901" s="127"/>
      <c r="P901" s="127"/>
      <c r="Q901" s="127"/>
      <c r="R901" s="127"/>
      <c r="S901" s="127"/>
    </row>
    <row r="902" spans="4:19" x14ac:dyDescent="0.2">
      <c r="D902" s="127"/>
      <c r="E902" s="127"/>
      <c r="F902" s="127"/>
      <c r="G902" s="127"/>
      <c r="H902" s="127"/>
      <c r="I902" s="127"/>
      <c r="J902" s="127"/>
      <c r="K902" s="127"/>
      <c r="L902" s="127"/>
      <c r="M902" s="127"/>
      <c r="N902" s="127"/>
      <c r="O902" s="127"/>
      <c r="P902" s="127"/>
      <c r="Q902" s="127"/>
      <c r="R902" s="127"/>
      <c r="S902" s="127"/>
    </row>
    <row r="903" spans="4:19" x14ac:dyDescent="0.2">
      <c r="D903" s="127"/>
      <c r="E903" s="127"/>
      <c r="F903" s="127"/>
      <c r="G903" s="127"/>
      <c r="H903" s="127"/>
      <c r="I903" s="127"/>
      <c r="J903" s="127"/>
      <c r="K903" s="127"/>
      <c r="L903" s="127"/>
      <c r="M903" s="127"/>
      <c r="N903" s="127"/>
      <c r="O903" s="127"/>
      <c r="P903" s="127"/>
      <c r="Q903" s="127"/>
      <c r="R903" s="127"/>
      <c r="S903" s="127"/>
    </row>
    <row r="904" spans="4:19" x14ac:dyDescent="0.2">
      <c r="D904" s="127"/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127"/>
      <c r="P904" s="127"/>
      <c r="Q904" s="127"/>
      <c r="R904" s="127"/>
      <c r="S904" s="127"/>
    </row>
    <row r="905" spans="4:19" x14ac:dyDescent="0.2">
      <c r="D905" s="127"/>
      <c r="E905" s="127"/>
      <c r="F905" s="127"/>
      <c r="G905" s="127"/>
      <c r="H905" s="127"/>
      <c r="I905" s="127"/>
      <c r="J905" s="127"/>
      <c r="K905" s="127"/>
      <c r="L905" s="127"/>
      <c r="M905" s="127"/>
      <c r="N905" s="127"/>
      <c r="O905" s="127"/>
      <c r="P905" s="127"/>
      <c r="Q905" s="127"/>
      <c r="R905" s="127"/>
      <c r="S905" s="127"/>
    </row>
    <row r="906" spans="4:19" x14ac:dyDescent="0.2">
      <c r="D906" s="127"/>
      <c r="E906" s="127"/>
      <c r="F906" s="127"/>
      <c r="G906" s="127"/>
      <c r="H906" s="127"/>
      <c r="I906" s="127"/>
      <c r="J906" s="127"/>
      <c r="K906" s="127"/>
      <c r="L906" s="127"/>
      <c r="M906" s="127"/>
      <c r="N906" s="127"/>
      <c r="O906" s="127"/>
      <c r="P906" s="127"/>
      <c r="Q906" s="127"/>
      <c r="R906" s="127"/>
      <c r="S906" s="127"/>
    </row>
    <row r="907" spans="4:19" x14ac:dyDescent="0.2">
      <c r="D907" s="127"/>
      <c r="E907" s="127"/>
      <c r="F907" s="127"/>
      <c r="G907" s="127"/>
      <c r="H907" s="127"/>
      <c r="I907" s="127"/>
      <c r="J907" s="127"/>
      <c r="K907" s="127"/>
      <c r="L907" s="127"/>
      <c r="M907" s="127"/>
      <c r="N907" s="127"/>
      <c r="O907" s="127"/>
      <c r="P907" s="127"/>
      <c r="Q907" s="127"/>
      <c r="R907" s="127"/>
      <c r="S907" s="127"/>
    </row>
    <row r="908" spans="4:19" x14ac:dyDescent="0.2">
      <c r="D908" s="127"/>
      <c r="E908" s="127"/>
      <c r="F908" s="127"/>
      <c r="G908" s="127"/>
      <c r="H908" s="127"/>
      <c r="I908" s="127"/>
      <c r="J908" s="127"/>
      <c r="K908" s="127"/>
      <c r="L908" s="127"/>
      <c r="M908" s="127"/>
      <c r="N908" s="127"/>
      <c r="O908" s="127"/>
      <c r="P908" s="127"/>
      <c r="Q908" s="127"/>
      <c r="R908" s="127"/>
      <c r="S908" s="127"/>
    </row>
    <row r="909" spans="4:19" x14ac:dyDescent="0.2">
      <c r="D909" s="127"/>
      <c r="E909" s="127"/>
      <c r="F909" s="127"/>
      <c r="G909" s="127"/>
      <c r="H909" s="127"/>
      <c r="I909" s="127"/>
      <c r="J909" s="127"/>
      <c r="K909" s="127"/>
      <c r="L909" s="127"/>
      <c r="M909" s="127"/>
      <c r="N909" s="127"/>
      <c r="O909" s="127"/>
      <c r="P909" s="127"/>
      <c r="Q909" s="127"/>
      <c r="R909" s="127"/>
      <c r="S909" s="127"/>
    </row>
    <row r="910" spans="4:19" x14ac:dyDescent="0.2">
      <c r="D910" s="127"/>
      <c r="E910" s="127"/>
      <c r="F910" s="127"/>
      <c r="G910" s="127"/>
      <c r="H910" s="127"/>
      <c r="I910" s="127"/>
      <c r="J910" s="127"/>
      <c r="K910" s="127"/>
      <c r="L910" s="127"/>
      <c r="M910" s="127"/>
      <c r="N910" s="127"/>
      <c r="O910" s="127"/>
      <c r="P910" s="127"/>
      <c r="Q910" s="127"/>
      <c r="R910" s="127"/>
      <c r="S910" s="127"/>
    </row>
    <row r="911" spans="4:19" x14ac:dyDescent="0.2">
      <c r="D911" s="127"/>
      <c r="E911" s="127"/>
      <c r="F911" s="127"/>
      <c r="G911" s="127"/>
      <c r="H911" s="127"/>
      <c r="I911" s="127"/>
      <c r="J911" s="127"/>
      <c r="K911" s="127"/>
      <c r="L911" s="127"/>
      <c r="M911" s="127"/>
      <c r="N911" s="127"/>
      <c r="O911" s="127"/>
      <c r="P911" s="127"/>
      <c r="Q911" s="127"/>
      <c r="R911" s="127"/>
      <c r="S911" s="127"/>
    </row>
    <row r="912" spans="4:19" x14ac:dyDescent="0.2">
      <c r="D912" s="127"/>
      <c r="E912" s="127"/>
      <c r="F912" s="127"/>
      <c r="G912" s="127"/>
      <c r="H912" s="127"/>
      <c r="I912" s="127"/>
      <c r="J912" s="127"/>
      <c r="K912" s="127"/>
      <c r="L912" s="127"/>
      <c r="M912" s="127"/>
      <c r="N912" s="127"/>
      <c r="O912" s="127"/>
      <c r="P912" s="127"/>
      <c r="Q912" s="127"/>
      <c r="R912" s="127"/>
      <c r="S912" s="127"/>
    </row>
    <row r="913" spans="4:19" x14ac:dyDescent="0.2">
      <c r="D913" s="127"/>
      <c r="E913" s="127"/>
      <c r="F913" s="127"/>
      <c r="G913" s="127"/>
      <c r="H913" s="127"/>
      <c r="I913" s="127"/>
      <c r="J913" s="127"/>
      <c r="K913" s="127"/>
      <c r="L913" s="127"/>
      <c r="M913" s="127"/>
      <c r="N913" s="127"/>
      <c r="O913" s="127"/>
      <c r="P913" s="127"/>
      <c r="Q913" s="127"/>
      <c r="R913" s="127"/>
      <c r="S913" s="127"/>
    </row>
    <row r="914" spans="4:19" x14ac:dyDescent="0.2">
      <c r="D914" s="127"/>
      <c r="E914" s="127"/>
      <c r="F914" s="127"/>
      <c r="G914" s="127"/>
      <c r="H914" s="127"/>
      <c r="I914" s="127"/>
      <c r="J914" s="127"/>
      <c r="K914" s="127"/>
      <c r="L914" s="127"/>
      <c r="M914" s="127"/>
      <c r="N914" s="127"/>
      <c r="O914" s="127"/>
      <c r="P914" s="127"/>
      <c r="Q914" s="127"/>
      <c r="R914" s="127"/>
      <c r="S914" s="127"/>
    </row>
    <row r="915" spans="4:19" x14ac:dyDescent="0.2">
      <c r="D915" s="127"/>
      <c r="E915" s="127"/>
      <c r="F915" s="127"/>
      <c r="G915" s="127"/>
      <c r="H915" s="127"/>
      <c r="I915" s="127"/>
      <c r="J915" s="127"/>
      <c r="K915" s="127"/>
      <c r="L915" s="127"/>
      <c r="M915" s="127"/>
      <c r="N915" s="127"/>
      <c r="O915" s="127"/>
      <c r="P915" s="127"/>
      <c r="Q915" s="127"/>
      <c r="R915" s="127"/>
      <c r="S915" s="127"/>
    </row>
    <row r="916" spans="4:19" x14ac:dyDescent="0.2">
      <c r="D916" s="127"/>
      <c r="E916" s="127"/>
      <c r="F916" s="127"/>
      <c r="G916" s="127"/>
      <c r="H916" s="127"/>
      <c r="I916" s="127"/>
      <c r="J916" s="127"/>
      <c r="K916" s="127"/>
      <c r="L916" s="127"/>
      <c r="M916" s="127"/>
      <c r="N916" s="127"/>
      <c r="O916" s="127"/>
      <c r="P916" s="127"/>
      <c r="Q916" s="127"/>
      <c r="R916" s="127"/>
      <c r="S916" s="127"/>
    </row>
    <row r="917" spans="4:19" x14ac:dyDescent="0.2">
      <c r="D917" s="127"/>
      <c r="E917" s="127"/>
      <c r="F917" s="127"/>
      <c r="G917" s="127"/>
      <c r="H917" s="127"/>
      <c r="I917" s="127"/>
      <c r="J917" s="127"/>
      <c r="K917" s="127"/>
      <c r="L917" s="127"/>
      <c r="M917" s="127"/>
      <c r="N917" s="127"/>
      <c r="O917" s="127"/>
      <c r="P917" s="127"/>
      <c r="Q917" s="127"/>
      <c r="R917" s="127"/>
      <c r="S917" s="127"/>
    </row>
    <row r="918" spans="4:19" x14ac:dyDescent="0.2">
      <c r="D918" s="127"/>
      <c r="E918" s="127"/>
      <c r="F918" s="127"/>
      <c r="G918" s="127"/>
      <c r="H918" s="127"/>
      <c r="I918" s="127"/>
      <c r="J918" s="127"/>
      <c r="K918" s="127"/>
      <c r="L918" s="127"/>
      <c r="M918" s="127"/>
      <c r="N918" s="127"/>
      <c r="O918" s="127"/>
      <c r="P918" s="127"/>
      <c r="Q918" s="127"/>
      <c r="R918" s="127"/>
      <c r="S918" s="127"/>
    </row>
    <row r="919" spans="4:19" x14ac:dyDescent="0.2">
      <c r="D919" s="127"/>
      <c r="E919" s="127"/>
      <c r="F919" s="127"/>
      <c r="G919" s="127"/>
      <c r="H919" s="127"/>
      <c r="I919" s="127"/>
      <c r="J919" s="127"/>
      <c r="K919" s="127"/>
      <c r="L919" s="127"/>
      <c r="M919" s="127"/>
      <c r="N919" s="127"/>
      <c r="O919" s="127"/>
      <c r="P919" s="127"/>
      <c r="Q919" s="127"/>
      <c r="R919" s="127"/>
      <c r="S919" s="127"/>
    </row>
    <row r="920" spans="4:19" x14ac:dyDescent="0.2">
      <c r="D920" s="127"/>
      <c r="E920" s="127"/>
      <c r="F920" s="127"/>
      <c r="G920" s="127"/>
      <c r="H920" s="127"/>
      <c r="I920" s="127"/>
      <c r="J920" s="127"/>
      <c r="K920" s="127"/>
      <c r="L920" s="127"/>
      <c r="M920" s="127"/>
      <c r="N920" s="127"/>
      <c r="O920" s="127"/>
      <c r="P920" s="127"/>
      <c r="Q920" s="127"/>
      <c r="R920" s="127"/>
      <c r="S920" s="127"/>
    </row>
    <row r="921" spans="4:19" x14ac:dyDescent="0.2">
      <c r="D921" s="127"/>
      <c r="E921" s="127"/>
      <c r="F921" s="127"/>
      <c r="G921" s="127"/>
      <c r="H921" s="127"/>
      <c r="I921" s="127"/>
      <c r="J921" s="127"/>
      <c r="K921" s="127"/>
      <c r="L921" s="127"/>
      <c r="M921" s="127"/>
      <c r="N921" s="127"/>
      <c r="O921" s="127"/>
      <c r="P921" s="127"/>
      <c r="Q921" s="127"/>
      <c r="R921" s="127"/>
      <c r="S921" s="127"/>
    </row>
    <row r="922" spans="4:19" x14ac:dyDescent="0.2">
      <c r="D922" s="127"/>
      <c r="E922" s="127"/>
      <c r="F922" s="127"/>
      <c r="G922" s="127"/>
      <c r="H922" s="127"/>
      <c r="I922" s="127"/>
      <c r="J922" s="127"/>
      <c r="K922" s="127"/>
      <c r="L922" s="127"/>
      <c r="M922" s="127"/>
      <c r="N922" s="127"/>
      <c r="O922" s="127"/>
      <c r="P922" s="127"/>
      <c r="Q922" s="127"/>
      <c r="R922" s="127"/>
      <c r="S922" s="127"/>
    </row>
    <row r="923" spans="4:19" x14ac:dyDescent="0.2">
      <c r="D923" s="127"/>
      <c r="E923" s="127"/>
      <c r="F923" s="127"/>
      <c r="G923" s="127"/>
      <c r="H923" s="127"/>
      <c r="I923" s="127"/>
      <c r="J923" s="127"/>
      <c r="K923" s="127"/>
      <c r="L923" s="127"/>
      <c r="M923" s="127"/>
      <c r="N923" s="127"/>
      <c r="O923" s="127"/>
      <c r="P923" s="127"/>
      <c r="Q923" s="127"/>
      <c r="R923" s="127"/>
      <c r="S923" s="127"/>
    </row>
    <row r="924" spans="4:19" x14ac:dyDescent="0.2">
      <c r="D924" s="127"/>
      <c r="E924" s="127"/>
      <c r="F924" s="127"/>
      <c r="G924" s="127"/>
      <c r="H924" s="127"/>
      <c r="I924" s="127"/>
      <c r="J924" s="127"/>
      <c r="K924" s="127"/>
      <c r="L924" s="127"/>
      <c r="M924" s="127"/>
      <c r="N924" s="127"/>
      <c r="O924" s="127"/>
      <c r="P924" s="127"/>
      <c r="Q924" s="127"/>
      <c r="R924" s="127"/>
      <c r="S924" s="127"/>
    </row>
    <row r="925" spans="4:19" x14ac:dyDescent="0.2">
      <c r="D925" s="127"/>
      <c r="E925" s="127"/>
      <c r="F925" s="127"/>
      <c r="G925" s="127"/>
      <c r="H925" s="127"/>
      <c r="I925" s="127"/>
      <c r="J925" s="127"/>
      <c r="K925" s="127"/>
      <c r="L925" s="127"/>
      <c r="M925" s="127"/>
      <c r="N925" s="127"/>
      <c r="O925" s="127"/>
      <c r="P925" s="127"/>
      <c r="Q925" s="127"/>
      <c r="R925" s="127"/>
      <c r="S925" s="127"/>
    </row>
    <row r="926" spans="4:19" x14ac:dyDescent="0.2">
      <c r="D926" s="127"/>
      <c r="E926" s="127"/>
      <c r="F926" s="127"/>
      <c r="G926" s="127"/>
      <c r="H926" s="127"/>
      <c r="I926" s="127"/>
      <c r="J926" s="127"/>
      <c r="K926" s="127"/>
      <c r="L926" s="127"/>
      <c r="M926" s="127"/>
      <c r="N926" s="127"/>
      <c r="O926" s="127"/>
      <c r="P926" s="127"/>
      <c r="Q926" s="127"/>
      <c r="R926" s="127"/>
      <c r="S926" s="127"/>
    </row>
    <row r="927" spans="4:19" x14ac:dyDescent="0.2">
      <c r="D927" s="127"/>
      <c r="E927" s="127"/>
      <c r="F927" s="127"/>
      <c r="G927" s="127"/>
      <c r="H927" s="127"/>
      <c r="I927" s="127"/>
      <c r="J927" s="127"/>
      <c r="K927" s="127"/>
      <c r="L927" s="127"/>
      <c r="M927" s="127"/>
      <c r="N927" s="127"/>
      <c r="O927" s="127"/>
      <c r="P927" s="127"/>
      <c r="Q927" s="127"/>
      <c r="R927" s="127"/>
      <c r="S927" s="127"/>
    </row>
    <row r="928" spans="4:19" x14ac:dyDescent="0.2">
      <c r="D928" s="127"/>
      <c r="E928" s="127"/>
      <c r="F928" s="127"/>
      <c r="G928" s="127"/>
      <c r="H928" s="127"/>
      <c r="I928" s="127"/>
      <c r="J928" s="127"/>
      <c r="K928" s="127"/>
      <c r="L928" s="127"/>
      <c r="M928" s="127"/>
      <c r="N928" s="127"/>
      <c r="O928" s="127"/>
      <c r="P928" s="127"/>
      <c r="Q928" s="127"/>
      <c r="R928" s="127"/>
      <c r="S928" s="127"/>
    </row>
    <row r="929" spans="4:19" x14ac:dyDescent="0.2">
      <c r="D929" s="127"/>
      <c r="E929" s="127"/>
      <c r="F929" s="127"/>
      <c r="G929" s="127"/>
      <c r="H929" s="127"/>
      <c r="I929" s="127"/>
      <c r="J929" s="127"/>
      <c r="K929" s="127"/>
      <c r="L929" s="127"/>
      <c r="M929" s="127"/>
      <c r="N929" s="127"/>
      <c r="O929" s="127"/>
      <c r="P929" s="127"/>
      <c r="Q929" s="127"/>
      <c r="R929" s="127"/>
      <c r="S929" s="127"/>
    </row>
    <row r="930" spans="4:19" x14ac:dyDescent="0.2">
      <c r="D930" s="127"/>
      <c r="E930" s="127"/>
      <c r="F930" s="127"/>
      <c r="G930" s="127"/>
      <c r="H930" s="127"/>
      <c r="I930" s="127"/>
      <c r="J930" s="127"/>
      <c r="K930" s="127"/>
      <c r="L930" s="127"/>
      <c r="M930" s="127"/>
      <c r="N930" s="127"/>
      <c r="O930" s="127"/>
      <c r="P930" s="127"/>
      <c r="Q930" s="127"/>
      <c r="R930" s="127"/>
      <c r="S930" s="127"/>
    </row>
    <row r="931" spans="4:19" x14ac:dyDescent="0.2">
      <c r="D931" s="127"/>
      <c r="E931" s="127"/>
      <c r="F931" s="127"/>
      <c r="G931" s="127"/>
      <c r="H931" s="127"/>
      <c r="I931" s="127"/>
      <c r="J931" s="127"/>
      <c r="K931" s="127"/>
      <c r="L931" s="127"/>
      <c r="M931" s="127"/>
      <c r="N931" s="127"/>
      <c r="O931" s="127"/>
      <c r="P931" s="127"/>
      <c r="Q931" s="127"/>
      <c r="R931" s="127"/>
      <c r="S931" s="127"/>
    </row>
    <row r="932" spans="4:19" x14ac:dyDescent="0.2">
      <c r="D932" s="127"/>
      <c r="E932" s="127"/>
      <c r="F932" s="127"/>
      <c r="G932" s="127"/>
      <c r="H932" s="127"/>
      <c r="I932" s="127"/>
      <c r="J932" s="127"/>
      <c r="K932" s="127"/>
      <c r="L932" s="127"/>
      <c r="M932" s="127"/>
      <c r="N932" s="127"/>
      <c r="O932" s="127"/>
      <c r="P932" s="127"/>
      <c r="Q932" s="127"/>
      <c r="R932" s="127"/>
      <c r="S932" s="127"/>
    </row>
    <row r="933" spans="4:19" x14ac:dyDescent="0.2">
      <c r="D933" s="127"/>
      <c r="E933" s="127"/>
      <c r="F933" s="127"/>
      <c r="G933" s="127"/>
      <c r="H933" s="127"/>
      <c r="I933" s="127"/>
      <c r="J933" s="127"/>
      <c r="K933" s="127"/>
      <c r="L933" s="127"/>
      <c r="M933" s="127"/>
      <c r="N933" s="127"/>
      <c r="O933" s="127"/>
      <c r="P933" s="127"/>
      <c r="Q933" s="127"/>
      <c r="R933" s="127"/>
      <c r="S933" s="127"/>
    </row>
    <row r="934" spans="4:19" x14ac:dyDescent="0.2">
      <c r="D934" s="127"/>
      <c r="E934" s="127"/>
      <c r="F934" s="127"/>
      <c r="G934" s="127"/>
      <c r="H934" s="127"/>
      <c r="I934" s="127"/>
      <c r="J934" s="127"/>
      <c r="K934" s="127"/>
      <c r="L934" s="127"/>
      <c r="M934" s="127"/>
      <c r="N934" s="127"/>
      <c r="O934" s="127"/>
      <c r="P934" s="127"/>
      <c r="Q934" s="127"/>
      <c r="R934" s="127"/>
      <c r="S934" s="127"/>
    </row>
    <row r="935" spans="4:19" x14ac:dyDescent="0.2">
      <c r="D935" s="127"/>
      <c r="E935" s="127"/>
      <c r="F935" s="127"/>
      <c r="G935" s="127"/>
      <c r="H935" s="127"/>
      <c r="I935" s="127"/>
      <c r="J935" s="127"/>
      <c r="K935" s="127"/>
      <c r="L935" s="127"/>
      <c r="M935" s="127"/>
      <c r="N935" s="127"/>
      <c r="O935" s="127"/>
      <c r="P935" s="127"/>
      <c r="Q935" s="127"/>
      <c r="R935" s="127"/>
      <c r="S935" s="127"/>
    </row>
    <row r="936" spans="4:19" x14ac:dyDescent="0.2">
      <c r="D936" s="127"/>
      <c r="E936" s="127"/>
      <c r="F936" s="127"/>
      <c r="G936" s="127"/>
      <c r="H936" s="127"/>
      <c r="I936" s="127"/>
      <c r="J936" s="127"/>
      <c r="K936" s="127"/>
      <c r="L936" s="127"/>
      <c r="M936" s="127"/>
      <c r="N936" s="127"/>
      <c r="O936" s="127"/>
      <c r="P936" s="127"/>
      <c r="Q936" s="127"/>
      <c r="R936" s="127"/>
      <c r="S936" s="127"/>
    </row>
    <row r="937" spans="4:19" x14ac:dyDescent="0.2">
      <c r="D937" s="127"/>
      <c r="E937" s="127"/>
      <c r="F937" s="127"/>
      <c r="G937" s="127"/>
      <c r="H937" s="127"/>
      <c r="I937" s="127"/>
      <c r="J937" s="127"/>
      <c r="K937" s="127"/>
      <c r="L937" s="127"/>
      <c r="M937" s="127"/>
      <c r="N937" s="127"/>
      <c r="O937" s="127"/>
      <c r="P937" s="127"/>
      <c r="Q937" s="127"/>
      <c r="R937" s="127"/>
      <c r="S937" s="127"/>
    </row>
    <row r="938" spans="4:19" x14ac:dyDescent="0.2">
      <c r="D938" s="127"/>
      <c r="E938" s="127"/>
      <c r="F938" s="127"/>
      <c r="G938" s="127"/>
      <c r="H938" s="127"/>
      <c r="I938" s="127"/>
      <c r="J938" s="127"/>
      <c r="K938" s="127"/>
      <c r="L938" s="127"/>
      <c r="M938" s="127"/>
      <c r="N938" s="127"/>
      <c r="O938" s="127"/>
      <c r="P938" s="127"/>
      <c r="Q938" s="127"/>
      <c r="R938" s="127"/>
      <c r="S938" s="127"/>
    </row>
    <row r="939" spans="4:19" x14ac:dyDescent="0.2">
      <c r="D939" s="127"/>
      <c r="E939" s="127"/>
      <c r="F939" s="127"/>
      <c r="G939" s="127"/>
      <c r="H939" s="127"/>
      <c r="I939" s="127"/>
      <c r="J939" s="127"/>
      <c r="K939" s="127"/>
      <c r="L939" s="127"/>
      <c r="M939" s="127"/>
      <c r="N939" s="127"/>
      <c r="O939" s="127"/>
      <c r="P939" s="127"/>
      <c r="Q939" s="127"/>
      <c r="R939" s="127"/>
      <c r="S939" s="127"/>
    </row>
    <row r="940" spans="4:19" x14ac:dyDescent="0.2">
      <c r="D940" s="127"/>
      <c r="E940" s="127"/>
      <c r="F940" s="127"/>
      <c r="G940" s="127"/>
      <c r="H940" s="127"/>
      <c r="I940" s="127"/>
      <c r="J940" s="127"/>
      <c r="K940" s="127"/>
      <c r="L940" s="127"/>
      <c r="M940" s="127"/>
      <c r="N940" s="127"/>
      <c r="O940" s="127"/>
      <c r="P940" s="127"/>
      <c r="Q940" s="127"/>
      <c r="R940" s="127"/>
      <c r="S940" s="127"/>
    </row>
    <row r="941" spans="4:19" x14ac:dyDescent="0.2">
      <c r="D941" s="127"/>
      <c r="E941" s="127"/>
      <c r="F941" s="127"/>
      <c r="G941" s="127"/>
      <c r="H941" s="127"/>
      <c r="I941" s="127"/>
      <c r="J941" s="127"/>
      <c r="K941" s="127"/>
      <c r="L941" s="127"/>
      <c r="M941" s="127"/>
      <c r="N941" s="127"/>
      <c r="O941" s="127"/>
      <c r="P941" s="127"/>
      <c r="Q941" s="127"/>
      <c r="R941" s="127"/>
      <c r="S941" s="127"/>
    </row>
    <row r="942" spans="4:19" x14ac:dyDescent="0.2">
      <c r="D942" s="127"/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127"/>
      <c r="P942" s="127"/>
      <c r="Q942" s="127"/>
      <c r="R942" s="127"/>
      <c r="S942" s="127"/>
    </row>
    <row r="943" spans="4:19" x14ac:dyDescent="0.2">
      <c r="D943" s="127"/>
      <c r="E943" s="127"/>
      <c r="F943" s="127"/>
      <c r="G943" s="127"/>
      <c r="H943" s="127"/>
      <c r="I943" s="127"/>
      <c r="J943" s="127"/>
      <c r="K943" s="127"/>
      <c r="L943" s="127"/>
      <c r="M943" s="127"/>
      <c r="N943" s="127"/>
      <c r="O943" s="127"/>
      <c r="P943" s="127"/>
      <c r="Q943" s="127"/>
      <c r="R943" s="127"/>
      <c r="S943" s="127"/>
    </row>
    <row r="944" spans="4:19" x14ac:dyDescent="0.2">
      <c r="D944" s="127"/>
      <c r="E944" s="127"/>
      <c r="F944" s="127"/>
      <c r="G944" s="127"/>
      <c r="H944" s="127"/>
      <c r="I944" s="127"/>
      <c r="J944" s="127"/>
      <c r="K944" s="127"/>
      <c r="L944" s="127"/>
      <c r="M944" s="127"/>
      <c r="N944" s="127"/>
      <c r="O944" s="127"/>
      <c r="P944" s="127"/>
      <c r="Q944" s="127"/>
      <c r="R944" s="127"/>
      <c r="S944" s="127"/>
    </row>
    <row r="945" spans="4:19" x14ac:dyDescent="0.2">
      <c r="D945" s="127"/>
      <c r="E945" s="127"/>
      <c r="F945" s="127"/>
      <c r="G945" s="127"/>
      <c r="H945" s="127"/>
      <c r="I945" s="127"/>
      <c r="J945" s="127"/>
      <c r="K945" s="127"/>
      <c r="L945" s="127"/>
      <c r="M945" s="127"/>
      <c r="N945" s="127"/>
      <c r="O945" s="127"/>
      <c r="P945" s="127"/>
      <c r="Q945" s="127"/>
      <c r="R945" s="127"/>
      <c r="S945" s="127"/>
    </row>
    <row r="946" spans="4:19" x14ac:dyDescent="0.2">
      <c r="D946" s="127"/>
      <c r="E946" s="127"/>
      <c r="F946" s="127"/>
      <c r="G946" s="127"/>
      <c r="H946" s="127"/>
      <c r="I946" s="127"/>
      <c r="J946" s="127"/>
      <c r="K946" s="127"/>
      <c r="L946" s="127"/>
      <c r="M946" s="127"/>
      <c r="N946" s="127"/>
      <c r="O946" s="127"/>
      <c r="P946" s="127"/>
      <c r="Q946" s="127"/>
      <c r="R946" s="127"/>
      <c r="S946" s="127"/>
    </row>
    <row r="947" spans="4:19" x14ac:dyDescent="0.2">
      <c r="D947" s="127"/>
      <c r="E947" s="127"/>
      <c r="F947" s="127"/>
      <c r="G947" s="127"/>
      <c r="H947" s="127"/>
      <c r="I947" s="127"/>
      <c r="J947" s="127"/>
      <c r="K947" s="127"/>
      <c r="L947" s="127"/>
      <c r="M947" s="127"/>
      <c r="N947" s="127"/>
      <c r="O947" s="127"/>
      <c r="P947" s="127"/>
      <c r="Q947" s="127"/>
      <c r="R947" s="127"/>
      <c r="S947" s="127"/>
    </row>
    <row r="948" spans="4:19" x14ac:dyDescent="0.2">
      <c r="D948" s="127"/>
      <c r="E948" s="127"/>
      <c r="F948" s="127"/>
      <c r="G948" s="127"/>
      <c r="H948" s="127"/>
      <c r="I948" s="127"/>
      <c r="J948" s="127"/>
      <c r="K948" s="127"/>
      <c r="L948" s="127"/>
      <c r="M948" s="127"/>
      <c r="N948" s="127"/>
      <c r="O948" s="127"/>
      <c r="P948" s="127"/>
      <c r="Q948" s="127"/>
      <c r="R948" s="127"/>
      <c r="S948" s="127"/>
    </row>
    <row r="949" spans="4:19" x14ac:dyDescent="0.2">
      <c r="D949" s="127"/>
      <c r="E949" s="127"/>
      <c r="F949" s="127"/>
      <c r="G949" s="127"/>
      <c r="H949" s="127"/>
      <c r="I949" s="127"/>
      <c r="J949" s="127"/>
      <c r="K949" s="127"/>
      <c r="L949" s="127"/>
      <c r="M949" s="127"/>
      <c r="N949" s="127"/>
      <c r="O949" s="127"/>
      <c r="P949" s="127"/>
      <c r="Q949" s="127"/>
      <c r="R949" s="127"/>
      <c r="S949" s="127"/>
    </row>
    <row r="950" spans="4:19" x14ac:dyDescent="0.2">
      <c r="D950" s="127"/>
      <c r="E950" s="127"/>
      <c r="F950" s="127"/>
      <c r="G950" s="127"/>
      <c r="H950" s="127"/>
      <c r="I950" s="127"/>
      <c r="J950" s="127"/>
      <c r="K950" s="127"/>
      <c r="L950" s="127"/>
      <c r="M950" s="127"/>
      <c r="N950" s="127"/>
      <c r="O950" s="127"/>
      <c r="P950" s="127"/>
      <c r="Q950" s="127"/>
      <c r="R950" s="127"/>
      <c r="S950" s="127"/>
    </row>
    <row r="951" spans="4:19" x14ac:dyDescent="0.2">
      <c r="D951" s="127"/>
      <c r="E951" s="127"/>
      <c r="F951" s="127"/>
      <c r="G951" s="127"/>
      <c r="H951" s="127"/>
      <c r="I951" s="127"/>
      <c r="J951" s="127"/>
      <c r="K951" s="127"/>
      <c r="L951" s="127"/>
      <c r="M951" s="127"/>
      <c r="N951" s="127"/>
      <c r="O951" s="127"/>
      <c r="P951" s="127"/>
      <c r="Q951" s="127"/>
      <c r="R951" s="127"/>
      <c r="S951" s="127"/>
    </row>
    <row r="952" spans="4:19" x14ac:dyDescent="0.2">
      <c r="D952" s="127"/>
      <c r="E952" s="127"/>
      <c r="F952" s="127"/>
      <c r="G952" s="127"/>
      <c r="H952" s="127"/>
      <c r="I952" s="127"/>
      <c r="J952" s="127"/>
      <c r="K952" s="127"/>
      <c r="L952" s="127"/>
      <c r="M952" s="127"/>
      <c r="N952" s="127"/>
      <c r="O952" s="127"/>
      <c r="P952" s="127"/>
      <c r="Q952" s="127"/>
      <c r="R952" s="127"/>
      <c r="S952" s="127"/>
    </row>
    <row r="953" spans="4:19" x14ac:dyDescent="0.2">
      <c r="D953" s="127"/>
      <c r="E953" s="127"/>
      <c r="F953" s="127"/>
      <c r="G953" s="127"/>
      <c r="H953" s="127"/>
      <c r="I953" s="127"/>
      <c r="J953" s="127"/>
      <c r="K953" s="127"/>
      <c r="L953" s="127"/>
      <c r="M953" s="127"/>
      <c r="N953" s="127"/>
      <c r="O953" s="127"/>
      <c r="P953" s="127"/>
      <c r="Q953" s="127"/>
      <c r="R953" s="127"/>
      <c r="S953" s="127"/>
    </row>
    <row r="954" spans="4:19" x14ac:dyDescent="0.2">
      <c r="D954" s="127"/>
      <c r="E954" s="127"/>
      <c r="F954" s="127"/>
      <c r="G954" s="127"/>
      <c r="H954" s="127"/>
      <c r="I954" s="127"/>
      <c r="J954" s="127"/>
      <c r="K954" s="127"/>
      <c r="L954" s="127"/>
      <c r="M954" s="127"/>
      <c r="N954" s="127"/>
      <c r="O954" s="127"/>
      <c r="P954" s="127"/>
      <c r="Q954" s="127"/>
      <c r="R954" s="127"/>
      <c r="S954" s="127"/>
    </row>
    <row r="955" spans="4:19" x14ac:dyDescent="0.2">
      <c r="D955" s="127"/>
      <c r="E955" s="127"/>
      <c r="F955" s="127"/>
      <c r="G955" s="127"/>
      <c r="H955" s="127"/>
      <c r="I955" s="127"/>
      <c r="J955" s="127"/>
      <c r="K955" s="127"/>
      <c r="L955" s="127"/>
      <c r="M955" s="127"/>
      <c r="N955" s="127"/>
      <c r="O955" s="127"/>
      <c r="P955" s="127"/>
      <c r="Q955" s="127"/>
      <c r="R955" s="127"/>
      <c r="S955" s="127"/>
    </row>
    <row r="956" spans="4:19" x14ac:dyDescent="0.2">
      <c r="D956" s="127"/>
      <c r="E956" s="127"/>
      <c r="F956" s="127"/>
      <c r="G956" s="127"/>
      <c r="H956" s="127"/>
      <c r="I956" s="127"/>
      <c r="J956" s="127"/>
      <c r="K956" s="127"/>
      <c r="L956" s="127"/>
      <c r="M956" s="127"/>
      <c r="N956" s="127"/>
      <c r="O956" s="127"/>
      <c r="P956" s="127"/>
      <c r="Q956" s="127"/>
      <c r="R956" s="127"/>
      <c r="S956" s="127"/>
    </row>
    <row r="957" spans="4:19" x14ac:dyDescent="0.2">
      <c r="D957" s="127"/>
      <c r="E957" s="127"/>
      <c r="F957" s="127"/>
      <c r="G957" s="127"/>
      <c r="H957" s="127"/>
      <c r="I957" s="127"/>
      <c r="J957" s="127"/>
      <c r="K957" s="127"/>
      <c r="L957" s="127"/>
      <c r="M957" s="127"/>
      <c r="N957" s="127"/>
      <c r="O957" s="127"/>
      <c r="P957" s="127"/>
      <c r="Q957" s="127"/>
      <c r="R957" s="127"/>
      <c r="S957" s="127"/>
    </row>
    <row r="958" spans="4:19" x14ac:dyDescent="0.2">
      <c r="D958" s="127"/>
      <c r="E958" s="127"/>
      <c r="F958" s="127"/>
      <c r="G958" s="127"/>
      <c r="H958" s="127"/>
      <c r="I958" s="127"/>
      <c r="J958" s="127"/>
      <c r="K958" s="127"/>
      <c r="L958" s="127"/>
      <c r="M958" s="127"/>
      <c r="N958" s="127"/>
      <c r="O958" s="127"/>
      <c r="P958" s="127"/>
      <c r="Q958" s="127"/>
      <c r="R958" s="127"/>
      <c r="S958" s="127"/>
    </row>
    <row r="959" spans="4:19" x14ac:dyDescent="0.2">
      <c r="D959" s="127"/>
      <c r="E959" s="127"/>
      <c r="F959" s="127"/>
      <c r="G959" s="127"/>
      <c r="H959" s="127"/>
      <c r="I959" s="127"/>
      <c r="J959" s="127"/>
      <c r="K959" s="127"/>
      <c r="L959" s="127"/>
      <c r="M959" s="127"/>
      <c r="N959" s="127"/>
      <c r="O959" s="127"/>
      <c r="P959" s="127"/>
      <c r="Q959" s="127"/>
      <c r="R959" s="127"/>
      <c r="S959" s="127"/>
    </row>
    <row r="960" spans="4:19" x14ac:dyDescent="0.2">
      <c r="D960" s="127"/>
      <c r="E960" s="127"/>
      <c r="F960" s="127"/>
      <c r="G960" s="127"/>
      <c r="H960" s="127"/>
      <c r="I960" s="127"/>
      <c r="J960" s="127"/>
      <c r="K960" s="127"/>
      <c r="L960" s="127"/>
      <c r="M960" s="127"/>
      <c r="N960" s="127"/>
      <c r="O960" s="127"/>
      <c r="P960" s="127"/>
      <c r="Q960" s="127"/>
      <c r="R960" s="127"/>
      <c r="S960" s="127"/>
    </row>
    <row r="961" spans="4:19" x14ac:dyDescent="0.2">
      <c r="D961" s="127"/>
      <c r="E961" s="127"/>
      <c r="F961" s="127"/>
      <c r="G961" s="127"/>
      <c r="H961" s="127"/>
      <c r="I961" s="127"/>
      <c r="J961" s="127"/>
      <c r="K961" s="127"/>
      <c r="L961" s="127"/>
      <c r="M961" s="127"/>
      <c r="N961" s="127"/>
      <c r="O961" s="127"/>
      <c r="P961" s="127"/>
      <c r="Q961" s="127"/>
      <c r="R961" s="127"/>
      <c r="S961" s="127"/>
    </row>
    <row r="962" spans="4:19" x14ac:dyDescent="0.2">
      <c r="D962" s="127"/>
      <c r="E962" s="127"/>
      <c r="F962" s="127"/>
      <c r="G962" s="127"/>
      <c r="H962" s="127"/>
      <c r="I962" s="127"/>
      <c r="J962" s="127"/>
      <c r="K962" s="127"/>
      <c r="L962" s="127"/>
      <c r="M962" s="127"/>
      <c r="N962" s="127"/>
      <c r="O962" s="127"/>
      <c r="P962" s="127"/>
      <c r="Q962" s="127"/>
      <c r="R962" s="127"/>
      <c r="S962" s="127"/>
    </row>
    <row r="963" spans="4:19" x14ac:dyDescent="0.2">
      <c r="D963" s="127"/>
      <c r="E963" s="127"/>
      <c r="F963" s="127"/>
      <c r="G963" s="127"/>
      <c r="H963" s="127"/>
      <c r="I963" s="127"/>
      <c r="J963" s="127"/>
      <c r="K963" s="127"/>
      <c r="L963" s="127"/>
      <c r="M963" s="127"/>
      <c r="N963" s="127"/>
      <c r="O963" s="127"/>
      <c r="P963" s="127"/>
      <c r="Q963" s="127"/>
      <c r="R963" s="127"/>
      <c r="S963" s="127"/>
    </row>
    <row r="964" spans="4:19" x14ac:dyDescent="0.2">
      <c r="D964" s="127"/>
      <c r="E964" s="127"/>
      <c r="F964" s="127"/>
      <c r="G964" s="127"/>
      <c r="H964" s="127"/>
      <c r="I964" s="127"/>
      <c r="J964" s="127"/>
      <c r="K964" s="127"/>
      <c r="L964" s="127"/>
      <c r="M964" s="127"/>
      <c r="N964" s="127"/>
      <c r="O964" s="127"/>
      <c r="P964" s="127"/>
      <c r="Q964" s="127"/>
      <c r="R964" s="127"/>
      <c r="S964" s="127"/>
    </row>
    <row r="965" spans="4:19" x14ac:dyDescent="0.2">
      <c r="D965" s="127"/>
      <c r="E965" s="127"/>
      <c r="F965" s="127"/>
      <c r="G965" s="127"/>
      <c r="H965" s="127"/>
      <c r="I965" s="127"/>
      <c r="J965" s="127"/>
      <c r="K965" s="127"/>
      <c r="L965" s="127"/>
      <c r="M965" s="127"/>
      <c r="N965" s="127"/>
      <c r="O965" s="127"/>
      <c r="P965" s="127"/>
      <c r="Q965" s="127"/>
      <c r="R965" s="127"/>
      <c r="S965" s="127"/>
    </row>
    <row r="966" spans="4:19" x14ac:dyDescent="0.2">
      <c r="D966" s="127"/>
      <c r="E966" s="127"/>
      <c r="F966" s="127"/>
      <c r="G966" s="127"/>
      <c r="H966" s="127"/>
      <c r="I966" s="127"/>
      <c r="J966" s="127"/>
      <c r="K966" s="127"/>
      <c r="L966" s="127"/>
      <c r="M966" s="127"/>
      <c r="N966" s="127"/>
      <c r="O966" s="127"/>
      <c r="P966" s="127"/>
      <c r="Q966" s="127"/>
      <c r="R966" s="127"/>
      <c r="S966" s="127"/>
    </row>
    <row r="967" spans="4:19" x14ac:dyDescent="0.2">
      <c r="D967" s="127"/>
      <c r="E967" s="127"/>
      <c r="F967" s="127"/>
      <c r="G967" s="127"/>
      <c r="H967" s="127"/>
      <c r="I967" s="127"/>
      <c r="J967" s="127"/>
      <c r="K967" s="127"/>
      <c r="L967" s="127"/>
      <c r="M967" s="127"/>
      <c r="N967" s="127"/>
      <c r="O967" s="127"/>
      <c r="P967" s="127"/>
      <c r="Q967" s="127"/>
      <c r="R967" s="127"/>
      <c r="S967" s="127"/>
    </row>
    <row r="968" spans="4:19" x14ac:dyDescent="0.2">
      <c r="D968" s="127"/>
      <c r="E968" s="127"/>
      <c r="F968" s="127"/>
      <c r="G968" s="127"/>
      <c r="H968" s="127"/>
      <c r="I968" s="127"/>
      <c r="J968" s="127"/>
      <c r="K968" s="127"/>
      <c r="L968" s="127"/>
      <c r="M968" s="127"/>
      <c r="N968" s="127"/>
      <c r="O968" s="127"/>
      <c r="P968" s="127"/>
      <c r="Q968" s="127"/>
      <c r="R968" s="127"/>
      <c r="S968" s="127"/>
    </row>
    <row r="969" spans="4:19" x14ac:dyDescent="0.2">
      <c r="D969" s="127"/>
      <c r="E969" s="127"/>
      <c r="F969" s="127"/>
      <c r="G969" s="127"/>
      <c r="H969" s="127"/>
      <c r="I969" s="127"/>
      <c r="J969" s="127"/>
      <c r="K969" s="127"/>
      <c r="L969" s="127"/>
      <c r="M969" s="127"/>
      <c r="N969" s="127"/>
      <c r="O969" s="127"/>
      <c r="P969" s="127"/>
      <c r="Q969" s="127"/>
      <c r="R969" s="127"/>
      <c r="S969" s="127"/>
    </row>
    <row r="970" spans="4:19" x14ac:dyDescent="0.2">
      <c r="D970" s="127"/>
      <c r="E970" s="127"/>
      <c r="F970" s="127"/>
      <c r="G970" s="127"/>
      <c r="H970" s="127"/>
      <c r="I970" s="127"/>
      <c r="J970" s="127"/>
      <c r="K970" s="127"/>
      <c r="L970" s="127"/>
      <c r="M970" s="127"/>
      <c r="N970" s="127"/>
      <c r="O970" s="127"/>
      <c r="P970" s="127"/>
      <c r="Q970" s="127"/>
      <c r="R970" s="127"/>
      <c r="S970" s="127"/>
    </row>
    <row r="971" spans="4:19" x14ac:dyDescent="0.2">
      <c r="D971" s="127"/>
      <c r="E971" s="127"/>
      <c r="F971" s="127"/>
      <c r="G971" s="127"/>
      <c r="H971" s="127"/>
      <c r="I971" s="127"/>
      <c r="J971" s="127"/>
      <c r="K971" s="127"/>
      <c r="L971" s="127"/>
      <c r="M971" s="127"/>
      <c r="N971" s="127"/>
      <c r="O971" s="127"/>
      <c r="P971" s="127"/>
      <c r="Q971" s="127"/>
      <c r="R971" s="127"/>
      <c r="S971" s="127"/>
    </row>
    <row r="972" spans="4:19" x14ac:dyDescent="0.2">
      <c r="D972" s="127"/>
      <c r="E972" s="127"/>
      <c r="F972" s="127"/>
      <c r="G972" s="127"/>
      <c r="H972" s="127"/>
      <c r="I972" s="127"/>
      <c r="J972" s="127"/>
      <c r="K972" s="127"/>
      <c r="L972" s="127"/>
      <c r="M972" s="127"/>
      <c r="N972" s="127"/>
      <c r="O972" s="127"/>
      <c r="P972" s="127"/>
      <c r="Q972" s="127"/>
      <c r="R972" s="127"/>
      <c r="S972" s="127"/>
    </row>
    <row r="973" spans="4:19" x14ac:dyDescent="0.2">
      <c r="D973" s="127"/>
      <c r="E973" s="127"/>
      <c r="F973" s="127"/>
      <c r="G973" s="127"/>
      <c r="H973" s="127"/>
      <c r="I973" s="127"/>
      <c r="J973" s="127"/>
      <c r="K973" s="127"/>
      <c r="L973" s="127"/>
      <c r="M973" s="127"/>
      <c r="N973" s="127"/>
      <c r="O973" s="127"/>
      <c r="P973" s="127"/>
      <c r="Q973" s="127"/>
      <c r="R973" s="127"/>
      <c r="S973" s="127"/>
    </row>
    <row r="974" spans="4:19" x14ac:dyDescent="0.2">
      <c r="D974" s="127"/>
      <c r="E974" s="127"/>
      <c r="F974" s="127"/>
      <c r="G974" s="127"/>
      <c r="H974" s="127"/>
      <c r="I974" s="127"/>
      <c r="J974" s="127"/>
      <c r="K974" s="127"/>
      <c r="L974" s="127"/>
      <c r="M974" s="127"/>
      <c r="N974" s="127"/>
      <c r="O974" s="127"/>
      <c r="P974" s="127"/>
      <c r="Q974" s="127"/>
      <c r="R974" s="127"/>
      <c r="S974" s="127"/>
    </row>
    <row r="975" spans="4:19" x14ac:dyDescent="0.2">
      <c r="D975" s="127"/>
      <c r="E975" s="127"/>
      <c r="F975" s="127"/>
      <c r="G975" s="127"/>
      <c r="H975" s="127"/>
      <c r="I975" s="127"/>
      <c r="J975" s="127"/>
      <c r="K975" s="127"/>
      <c r="L975" s="127"/>
      <c r="M975" s="127"/>
      <c r="N975" s="127"/>
      <c r="O975" s="127"/>
      <c r="P975" s="127"/>
      <c r="Q975" s="127"/>
      <c r="R975" s="127"/>
      <c r="S975" s="127"/>
    </row>
    <row r="976" spans="4:19" x14ac:dyDescent="0.2">
      <c r="D976" s="127"/>
      <c r="E976" s="127"/>
      <c r="F976" s="127"/>
      <c r="G976" s="127"/>
      <c r="H976" s="127"/>
      <c r="I976" s="127"/>
      <c r="J976" s="127"/>
      <c r="K976" s="127"/>
      <c r="L976" s="127"/>
      <c r="M976" s="127"/>
      <c r="N976" s="127"/>
      <c r="O976" s="127"/>
      <c r="P976" s="127"/>
      <c r="Q976" s="127"/>
      <c r="R976" s="127"/>
      <c r="S976" s="127"/>
    </row>
    <row r="977" spans="4:19" x14ac:dyDescent="0.2">
      <c r="D977" s="127"/>
      <c r="E977" s="127"/>
      <c r="F977" s="127"/>
      <c r="G977" s="127"/>
      <c r="H977" s="127"/>
      <c r="I977" s="127"/>
      <c r="J977" s="127"/>
      <c r="K977" s="127"/>
      <c r="L977" s="127"/>
      <c r="M977" s="127"/>
      <c r="N977" s="127"/>
      <c r="O977" s="127"/>
      <c r="P977" s="127"/>
      <c r="Q977" s="127"/>
      <c r="R977" s="127"/>
      <c r="S977" s="127"/>
    </row>
    <row r="978" spans="4:19" x14ac:dyDescent="0.2">
      <c r="D978" s="127"/>
      <c r="E978" s="127"/>
      <c r="F978" s="127"/>
      <c r="G978" s="127"/>
      <c r="H978" s="127"/>
      <c r="I978" s="127"/>
      <c r="J978" s="127"/>
      <c r="K978" s="127"/>
      <c r="L978" s="127"/>
      <c r="M978" s="127"/>
      <c r="N978" s="127"/>
      <c r="O978" s="127"/>
      <c r="P978" s="127"/>
      <c r="Q978" s="127"/>
      <c r="R978" s="127"/>
      <c r="S978" s="127"/>
    </row>
    <row r="979" spans="4:19" x14ac:dyDescent="0.2">
      <c r="D979" s="127"/>
      <c r="E979" s="127"/>
      <c r="F979" s="127"/>
      <c r="G979" s="127"/>
      <c r="H979" s="127"/>
      <c r="I979" s="127"/>
      <c r="J979" s="127"/>
      <c r="K979" s="127"/>
      <c r="L979" s="127"/>
      <c r="M979" s="127"/>
      <c r="N979" s="127"/>
      <c r="O979" s="127"/>
      <c r="P979" s="127"/>
      <c r="Q979" s="127"/>
      <c r="R979" s="127"/>
      <c r="S979" s="127"/>
    </row>
    <row r="980" spans="4:19" x14ac:dyDescent="0.2">
      <c r="D980" s="127"/>
      <c r="E980" s="127"/>
      <c r="F980" s="127"/>
      <c r="G980" s="127"/>
      <c r="H980" s="127"/>
      <c r="I980" s="127"/>
      <c r="J980" s="127"/>
      <c r="K980" s="127"/>
      <c r="L980" s="127"/>
      <c r="M980" s="127"/>
      <c r="N980" s="127"/>
      <c r="O980" s="127"/>
      <c r="P980" s="127"/>
      <c r="Q980" s="127"/>
      <c r="R980" s="127"/>
      <c r="S980" s="127"/>
    </row>
    <row r="981" spans="4:19" x14ac:dyDescent="0.2">
      <c r="D981" s="127"/>
      <c r="E981" s="127"/>
      <c r="F981" s="127"/>
      <c r="G981" s="127"/>
      <c r="H981" s="127"/>
      <c r="I981" s="127"/>
      <c r="J981" s="127"/>
      <c r="K981" s="127"/>
      <c r="L981" s="127"/>
      <c r="M981" s="127"/>
      <c r="N981" s="127"/>
      <c r="O981" s="127"/>
      <c r="P981" s="127"/>
      <c r="Q981" s="127"/>
      <c r="R981" s="127"/>
      <c r="S981" s="127"/>
    </row>
    <row r="982" spans="4:19" x14ac:dyDescent="0.2">
      <c r="D982" s="127"/>
      <c r="E982" s="127"/>
      <c r="F982" s="127"/>
      <c r="G982" s="127"/>
      <c r="H982" s="127"/>
      <c r="I982" s="127"/>
      <c r="J982" s="127"/>
      <c r="K982" s="127"/>
      <c r="L982" s="127"/>
      <c r="M982" s="127"/>
      <c r="N982" s="127"/>
      <c r="O982" s="127"/>
      <c r="P982" s="127"/>
      <c r="Q982" s="127"/>
      <c r="R982" s="127"/>
      <c r="S982" s="127"/>
    </row>
    <row r="983" spans="4:19" x14ac:dyDescent="0.2">
      <c r="D983" s="127"/>
      <c r="E983" s="127"/>
      <c r="F983" s="127"/>
      <c r="G983" s="127"/>
      <c r="H983" s="127"/>
      <c r="I983" s="127"/>
      <c r="J983" s="127"/>
      <c r="K983" s="127"/>
      <c r="L983" s="127"/>
      <c r="M983" s="127"/>
      <c r="N983" s="127"/>
      <c r="O983" s="127"/>
      <c r="P983" s="127"/>
      <c r="Q983" s="127"/>
      <c r="R983" s="127"/>
      <c r="S983" s="127"/>
    </row>
    <row r="984" spans="4:19" x14ac:dyDescent="0.2">
      <c r="D984" s="127"/>
      <c r="E984" s="127"/>
      <c r="F984" s="127"/>
      <c r="G984" s="127"/>
      <c r="H984" s="127"/>
      <c r="I984" s="127"/>
      <c r="J984" s="127"/>
      <c r="K984" s="127"/>
      <c r="L984" s="127"/>
      <c r="M984" s="127"/>
      <c r="N984" s="127"/>
      <c r="O984" s="127"/>
      <c r="P984" s="127"/>
      <c r="Q984" s="127"/>
      <c r="R984" s="127"/>
      <c r="S984" s="127"/>
    </row>
    <row r="985" spans="4:19" x14ac:dyDescent="0.2">
      <c r="D985" s="127"/>
      <c r="E985" s="127"/>
      <c r="F985" s="127"/>
      <c r="G985" s="127"/>
      <c r="H985" s="127"/>
      <c r="I985" s="127"/>
      <c r="J985" s="127"/>
      <c r="K985" s="127"/>
      <c r="L985" s="127"/>
      <c r="M985" s="127"/>
      <c r="N985" s="127"/>
      <c r="O985" s="127"/>
      <c r="P985" s="127"/>
      <c r="Q985" s="127"/>
      <c r="R985" s="127"/>
      <c r="S985" s="127"/>
    </row>
    <row r="986" spans="4:19" x14ac:dyDescent="0.2">
      <c r="D986" s="127"/>
      <c r="E986" s="127"/>
      <c r="F986" s="127"/>
      <c r="G986" s="127"/>
      <c r="H986" s="127"/>
      <c r="I986" s="127"/>
      <c r="J986" s="127"/>
      <c r="K986" s="127"/>
      <c r="L986" s="127"/>
      <c r="M986" s="127"/>
      <c r="N986" s="127"/>
      <c r="O986" s="127"/>
      <c r="P986" s="127"/>
      <c r="Q986" s="127"/>
      <c r="R986" s="127"/>
      <c r="S986" s="127"/>
    </row>
    <row r="987" spans="4:19" x14ac:dyDescent="0.2">
      <c r="D987" s="127"/>
      <c r="E987" s="127"/>
      <c r="F987" s="127"/>
      <c r="G987" s="127"/>
      <c r="H987" s="127"/>
      <c r="I987" s="127"/>
      <c r="J987" s="127"/>
      <c r="K987" s="127"/>
      <c r="L987" s="127"/>
      <c r="M987" s="127"/>
      <c r="N987" s="127"/>
      <c r="O987" s="127"/>
      <c r="P987" s="127"/>
      <c r="Q987" s="127"/>
      <c r="R987" s="127"/>
      <c r="S987" s="127"/>
    </row>
    <row r="988" spans="4:19" x14ac:dyDescent="0.2">
      <c r="D988" s="127"/>
      <c r="E988" s="127"/>
      <c r="F988" s="127"/>
      <c r="G988" s="127"/>
      <c r="H988" s="127"/>
      <c r="I988" s="127"/>
      <c r="J988" s="127"/>
      <c r="K988" s="127"/>
      <c r="L988" s="127"/>
      <c r="M988" s="127"/>
      <c r="N988" s="127"/>
      <c r="O988" s="127"/>
      <c r="P988" s="127"/>
      <c r="Q988" s="127"/>
      <c r="R988" s="127"/>
      <c r="S988" s="127"/>
    </row>
    <row r="989" spans="4:19" x14ac:dyDescent="0.2">
      <c r="D989" s="127"/>
      <c r="E989" s="127"/>
      <c r="F989" s="127"/>
      <c r="G989" s="127"/>
      <c r="H989" s="127"/>
      <c r="I989" s="127"/>
      <c r="J989" s="127"/>
      <c r="K989" s="127"/>
      <c r="L989" s="127"/>
      <c r="M989" s="127"/>
      <c r="N989" s="127"/>
      <c r="O989" s="127"/>
      <c r="P989" s="127"/>
      <c r="Q989" s="127"/>
      <c r="R989" s="127"/>
      <c r="S989" s="127"/>
    </row>
    <row r="990" spans="4:19" x14ac:dyDescent="0.2">
      <c r="D990" s="127"/>
      <c r="E990" s="127"/>
      <c r="F990" s="127"/>
      <c r="G990" s="127"/>
      <c r="H990" s="127"/>
      <c r="I990" s="127"/>
      <c r="J990" s="127"/>
      <c r="K990" s="127"/>
      <c r="L990" s="127"/>
      <c r="M990" s="127"/>
      <c r="N990" s="127"/>
      <c r="O990" s="127"/>
      <c r="P990" s="127"/>
      <c r="Q990" s="127"/>
      <c r="R990" s="127"/>
      <c r="S990" s="127"/>
    </row>
    <row r="991" spans="4:19" x14ac:dyDescent="0.2">
      <c r="D991" s="127"/>
      <c r="E991" s="127"/>
      <c r="F991" s="127"/>
      <c r="G991" s="127"/>
      <c r="H991" s="127"/>
      <c r="I991" s="127"/>
      <c r="J991" s="127"/>
      <c r="K991" s="127"/>
      <c r="L991" s="127"/>
      <c r="M991" s="127"/>
      <c r="N991" s="127"/>
      <c r="O991" s="127"/>
      <c r="P991" s="127"/>
      <c r="Q991" s="127"/>
      <c r="R991" s="127"/>
      <c r="S991" s="127"/>
    </row>
    <row r="992" spans="4:19" x14ac:dyDescent="0.2">
      <c r="D992" s="127"/>
      <c r="E992" s="127"/>
      <c r="F992" s="127"/>
      <c r="G992" s="127"/>
      <c r="H992" s="127"/>
      <c r="I992" s="127"/>
      <c r="J992" s="127"/>
      <c r="K992" s="127"/>
      <c r="L992" s="127"/>
      <c r="M992" s="127"/>
      <c r="N992" s="127"/>
      <c r="O992" s="127"/>
      <c r="P992" s="127"/>
      <c r="Q992" s="127"/>
      <c r="R992" s="127"/>
      <c r="S992" s="127"/>
    </row>
    <row r="993" spans="4:19" x14ac:dyDescent="0.2">
      <c r="D993" s="127"/>
      <c r="E993" s="127"/>
      <c r="F993" s="127"/>
      <c r="G993" s="127"/>
      <c r="H993" s="127"/>
      <c r="I993" s="127"/>
      <c r="J993" s="127"/>
      <c r="K993" s="127"/>
      <c r="L993" s="127"/>
      <c r="M993" s="127"/>
      <c r="N993" s="127"/>
      <c r="O993" s="127"/>
      <c r="P993" s="127"/>
      <c r="Q993" s="127"/>
      <c r="R993" s="127"/>
      <c r="S993" s="127"/>
    </row>
    <row r="994" spans="4:19" x14ac:dyDescent="0.2">
      <c r="D994" s="127"/>
      <c r="E994" s="127"/>
      <c r="F994" s="127"/>
      <c r="G994" s="127"/>
      <c r="H994" s="127"/>
      <c r="I994" s="127"/>
      <c r="J994" s="127"/>
      <c r="K994" s="127"/>
      <c r="L994" s="127"/>
      <c r="M994" s="127"/>
      <c r="N994" s="127"/>
      <c r="O994" s="127"/>
      <c r="P994" s="127"/>
      <c r="Q994" s="127"/>
      <c r="R994" s="127"/>
      <c r="S994" s="127"/>
    </row>
    <row r="995" spans="4:19" x14ac:dyDescent="0.2">
      <c r="D995" s="127"/>
      <c r="E995" s="127"/>
      <c r="F995" s="127"/>
      <c r="G995" s="127"/>
      <c r="H995" s="127"/>
      <c r="I995" s="127"/>
      <c r="J995" s="127"/>
      <c r="K995" s="127"/>
      <c r="L995" s="127"/>
      <c r="M995" s="127"/>
      <c r="N995" s="127"/>
      <c r="O995" s="127"/>
      <c r="P995" s="127"/>
      <c r="Q995" s="127"/>
      <c r="R995" s="127"/>
      <c r="S995" s="127"/>
    </row>
    <row r="996" spans="4:19" x14ac:dyDescent="0.2">
      <c r="D996" s="127"/>
      <c r="E996" s="127"/>
      <c r="F996" s="127"/>
      <c r="G996" s="127"/>
      <c r="H996" s="127"/>
      <c r="I996" s="127"/>
      <c r="J996" s="127"/>
      <c r="K996" s="127"/>
      <c r="L996" s="127"/>
      <c r="M996" s="127"/>
      <c r="N996" s="127"/>
      <c r="O996" s="127"/>
      <c r="P996" s="127"/>
      <c r="Q996" s="127"/>
      <c r="R996" s="127"/>
      <c r="S996" s="127"/>
    </row>
    <row r="997" spans="4:19" x14ac:dyDescent="0.2">
      <c r="D997" s="127"/>
      <c r="E997" s="127"/>
      <c r="F997" s="127"/>
      <c r="G997" s="127"/>
      <c r="H997" s="127"/>
      <c r="I997" s="127"/>
      <c r="J997" s="127"/>
      <c r="K997" s="127"/>
      <c r="L997" s="127"/>
      <c r="M997" s="127"/>
      <c r="N997" s="127"/>
      <c r="O997" s="127"/>
      <c r="P997" s="127"/>
      <c r="Q997" s="127"/>
      <c r="R997" s="127"/>
      <c r="S997" s="127"/>
    </row>
    <row r="998" spans="4:19" x14ac:dyDescent="0.2">
      <c r="D998" s="127"/>
      <c r="E998" s="127"/>
      <c r="F998" s="127"/>
      <c r="G998" s="127"/>
      <c r="H998" s="127"/>
      <c r="I998" s="127"/>
      <c r="J998" s="127"/>
      <c r="K998" s="127"/>
      <c r="L998" s="127"/>
      <c r="M998" s="127"/>
      <c r="N998" s="127"/>
      <c r="O998" s="127"/>
      <c r="P998" s="127"/>
      <c r="Q998" s="127"/>
      <c r="R998" s="127"/>
      <c r="S998" s="127"/>
    </row>
    <row r="999" spans="4:19" x14ac:dyDescent="0.2">
      <c r="D999" s="127"/>
      <c r="E999" s="127"/>
      <c r="F999" s="127"/>
      <c r="G999" s="127"/>
      <c r="H999" s="127"/>
      <c r="I999" s="127"/>
      <c r="J999" s="127"/>
      <c r="K999" s="127"/>
      <c r="L999" s="127"/>
      <c r="M999" s="127"/>
      <c r="N999" s="127"/>
      <c r="O999" s="127"/>
      <c r="P999" s="127"/>
      <c r="Q999" s="127"/>
      <c r="R999" s="127"/>
      <c r="S999" s="127"/>
    </row>
    <row r="1000" spans="4:19" x14ac:dyDescent="0.2">
      <c r="D1000" s="127"/>
      <c r="E1000" s="127"/>
      <c r="F1000" s="127"/>
      <c r="G1000" s="127"/>
      <c r="H1000" s="127"/>
      <c r="I1000" s="127"/>
      <c r="J1000" s="127"/>
      <c r="K1000" s="127"/>
      <c r="L1000" s="127"/>
      <c r="M1000" s="127"/>
      <c r="N1000" s="127"/>
      <c r="O1000" s="127"/>
      <c r="P1000" s="127"/>
      <c r="Q1000" s="127"/>
      <c r="R1000" s="127"/>
      <c r="S1000" s="127"/>
    </row>
    <row r="1001" spans="4:19" x14ac:dyDescent="0.2">
      <c r="D1001" s="127"/>
      <c r="E1001" s="127"/>
      <c r="F1001" s="127"/>
      <c r="G1001" s="127"/>
      <c r="H1001" s="127"/>
      <c r="I1001" s="127"/>
      <c r="J1001" s="127"/>
      <c r="K1001" s="127"/>
      <c r="L1001" s="127"/>
      <c r="M1001" s="127"/>
      <c r="N1001" s="127"/>
      <c r="O1001" s="127"/>
      <c r="P1001" s="127"/>
      <c r="Q1001" s="127"/>
      <c r="R1001" s="127"/>
      <c r="S1001" s="127"/>
    </row>
    <row r="1002" spans="4:19" x14ac:dyDescent="0.2">
      <c r="D1002" s="127"/>
      <c r="E1002" s="127"/>
      <c r="F1002" s="127"/>
      <c r="G1002" s="127"/>
      <c r="H1002" s="127"/>
      <c r="I1002" s="127"/>
      <c r="J1002" s="127"/>
      <c r="K1002" s="127"/>
      <c r="L1002" s="127"/>
      <c r="M1002" s="127"/>
      <c r="N1002" s="127"/>
      <c r="O1002" s="127"/>
      <c r="P1002" s="127"/>
      <c r="Q1002" s="127"/>
      <c r="R1002" s="127"/>
      <c r="S1002" s="127"/>
    </row>
    <row r="1003" spans="4:19" x14ac:dyDescent="0.2">
      <c r="D1003" s="127"/>
      <c r="E1003" s="127"/>
      <c r="F1003" s="127"/>
      <c r="G1003" s="127"/>
      <c r="H1003" s="127"/>
      <c r="I1003" s="127"/>
      <c r="J1003" s="127"/>
      <c r="K1003" s="127"/>
      <c r="L1003" s="127"/>
      <c r="M1003" s="127"/>
      <c r="N1003" s="127"/>
      <c r="O1003" s="127"/>
      <c r="P1003" s="127"/>
      <c r="Q1003" s="127"/>
      <c r="R1003" s="127"/>
      <c r="S1003" s="127"/>
    </row>
    <row r="1004" spans="4:19" x14ac:dyDescent="0.2">
      <c r="D1004" s="127"/>
      <c r="E1004" s="127"/>
      <c r="F1004" s="127"/>
      <c r="G1004" s="127"/>
      <c r="H1004" s="127"/>
      <c r="I1004" s="127"/>
      <c r="J1004" s="127"/>
      <c r="K1004" s="127"/>
      <c r="L1004" s="127"/>
      <c r="M1004" s="127"/>
      <c r="N1004" s="127"/>
      <c r="O1004" s="127"/>
      <c r="P1004" s="127"/>
      <c r="Q1004" s="127"/>
      <c r="R1004" s="127"/>
      <c r="S1004" s="127"/>
    </row>
    <row r="1005" spans="4:19" x14ac:dyDescent="0.2">
      <c r="D1005" s="127"/>
      <c r="E1005" s="127"/>
      <c r="F1005" s="127"/>
      <c r="G1005" s="127"/>
      <c r="H1005" s="127"/>
      <c r="I1005" s="127"/>
      <c r="J1005" s="127"/>
      <c r="K1005" s="127"/>
      <c r="L1005" s="127"/>
      <c r="M1005" s="127"/>
      <c r="N1005" s="127"/>
      <c r="O1005" s="127"/>
      <c r="P1005" s="127"/>
      <c r="Q1005" s="127"/>
      <c r="R1005" s="127"/>
      <c r="S1005" s="127"/>
    </row>
    <row r="1006" spans="4:19" x14ac:dyDescent="0.2">
      <c r="D1006" s="127"/>
      <c r="E1006" s="127"/>
      <c r="F1006" s="127"/>
      <c r="G1006" s="127"/>
      <c r="H1006" s="127"/>
      <c r="I1006" s="127"/>
      <c r="J1006" s="127"/>
      <c r="K1006" s="127"/>
      <c r="L1006" s="127"/>
      <c r="M1006" s="127"/>
      <c r="N1006" s="127"/>
      <c r="O1006" s="127"/>
      <c r="P1006" s="127"/>
      <c r="Q1006" s="127"/>
      <c r="R1006" s="127"/>
      <c r="S1006" s="127"/>
    </row>
    <row r="1007" spans="4:19" x14ac:dyDescent="0.2">
      <c r="D1007" s="127"/>
      <c r="E1007" s="127"/>
      <c r="F1007" s="127"/>
      <c r="G1007" s="127"/>
      <c r="H1007" s="127"/>
      <c r="I1007" s="127"/>
      <c r="J1007" s="127"/>
      <c r="K1007" s="127"/>
      <c r="L1007" s="127"/>
      <c r="M1007" s="127"/>
      <c r="N1007" s="127"/>
      <c r="O1007" s="127"/>
      <c r="P1007" s="127"/>
      <c r="Q1007" s="127"/>
      <c r="R1007" s="127"/>
      <c r="S1007" s="127"/>
    </row>
    <row r="1008" spans="4:19" x14ac:dyDescent="0.2">
      <c r="D1008" s="127"/>
      <c r="E1008" s="127"/>
      <c r="F1008" s="127"/>
      <c r="G1008" s="127"/>
      <c r="H1008" s="127"/>
      <c r="I1008" s="127"/>
      <c r="J1008" s="127"/>
      <c r="K1008" s="127"/>
      <c r="L1008" s="127"/>
      <c r="M1008" s="127"/>
      <c r="N1008" s="127"/>
      <c r="O1008" s="127"/>
      <c r="P1008" s="127"/>
      <c r="Q1008" s="127"/>
      <c r="R1008" s="127"/>
      <c r="S1008" s="127"/>
    </row>
    <row r="1009" spans="4:19" x14ac:dyDescent="0.2">
      <c r="D1009" s="127"/>
      <c r="E1009" s="127"/>
      <c r="F1009" s="127"/>
      <c r="G1009" s="127"/>
      <c r="H1009" s="127"/>
      <c r="I1009" s="127"/>
      <c r="J1009" s="127"/>
      <c r="K1009" s="127"/>
      <c r="L1009" s="127"/>
      <c r="M1009" s="127"/>
      <c r="N1009" s="127"/>
      <c r="O1009" s="127"/>
      <c r="P1009" s="127"/>
      <c r="Q1009" s="127"/>
      <c r="R1009" s="127"/>
      <c r="S1009" s="127"/>
    </row>
    <row r="1010" spans="4:19" x14ac:dyDescent="0.2">
      <c r="D1010" s="127"/>
      <c r="E1010" s="127"/>
      <c r="F1010" s="127"/>
      <c r="G1010" s="127"/>
      <c r="H1010" s="127"/>
      <c r="I1010" s="127"/>
      <c r="J1010" s="127"/>
      <c r="K1010" s="127"/>
      <c r="L1010" s="127"/>
      <c r="M1010" s="127"/>
      <c r="N1010" s="127"/>
      <c r="O1010" s="127"/>
      <c r="P1010" s="127"/>
      <c r="Q1010" s="127"/>
      <c r="R1010" s="127"/>
      <c r="S1010" s="127"/>
    </row>
    <row r="1011" spans="4:19" x14ac:dyDescent="0.2">
      <c r="D1011" s="127"/>
      <c r="E1011" s="127"/>
      <c r="F1011" s="127"/>
      <c r="G1011" s="127"/>
      <c r="H1011" s="127"/>
      <c r="I1011" s="127"/>
      <c r="J1011" s="127"/>
      <c r="K1011" s="127"/>
      <c r="L1011" s="127"/>
      <c r="M1011" s="127"/>
      <c r="N1011" s="127"/>
      <c r="O1011" s="127"/>
      <c r="P1011" s="127"/>
      <c r="Q1011" s="127"/>
      <c r="R1011" s="127"/>
      <c r="S1011" s="127"/>
    </row>
    <row r="1012" spans="4:19" x14ac:dyDescent="0.2">
      <c r="D1012" s="127"/>
      <c r="E1012" s="127"/>
      <c r="F1012" s="127"/>
      <c r="G1012" s="127"/>
      <c r="H1012" s="127"/>
      <c r="I1012" s="127"/>
      <c r="J1012" s="127"/>
      <c r="K1012" s="127"/>
      <c r="L1012" s="127"/>
      <c r="M1012" s="127"/>
      <c r="N1012" s="127"/>
      <c r="O1012" s="127"/>
      <c r="P1012" s="127"/>
      <c r="Q1012" s="127"/>
      <c r="R1012" s="127"/>
      <c r="S1012" s="127"/>
    </row>
    <row r="1013" spans="4:19" x14ac:dyDescent="0.2">
      <c r="D1013" s="127"/>
      <c r="E1013" s="127"/>
      <c r="F1013" s="127"/>
      <c r="G1013" s="127"/>
      <c r="H1013" s="127"/>
      <c r="I1013" s="127"/>
      <c r="J1013" s="127"/>
      <c r="K1013" s="127"/>
      <c r="L1013" s="127"/>
      <c r="M1013" s="127"/>
      <c r="N1013" s="127"/>
      <c r="O1013" s="127"/>
      <c r="P1013" s="127"/>
      <c r="Q1013" s="127"/>
      <c r="R1013" s="127"/>
      <c r="S1013" s="127"/>
    </row>
    <row r="1014" spans="4:19" x14ac:dyDescent="0.2">
      <c r="D1014" s="127"/>
      <c r="E1014" s="127"/>
      <c r="F1014" s="127"/>
      <c r="G1014" s="127"/>
      <c r="H1014" s="127"/>
      <c r="I1014" s="127"/>
      <c r="J1014" s="127"/>
      <c r="K1014" s="127"/>
      <c r="L1014" s="127"/>
      <c r="M1014" s="127"/>
      <c r="N1014" s="127"/>
      <c r="O1014" s="127"/>
      <c r="P1014" s="127"/>
      <c r="Q1014" s="127"/>
      <c r="R1014" s="127"/>
      <c r="S1014" s="127"/>
    </row>
    <row r="1015" spans="4:19" x14ac:dyDescent="0.2">
      <c r="D1015" s="127"/>
      <c r="E1015" s="127"/>
      <c r="F1015" s="127"/>
      <c r="G1015" s="127"/>
      <c r="H1015" s="127"/>
      <c r="I1015" s="127"/>
      <c r="J1015" s="127"/>
      <c r="K1015" s="127"/>
      <c r="L1015" s="127"/>
      <c r="M1015" s="127"/>
      <c r="N1015" s="127"/>
      <c r="O1015" s="127"/>
      <c r="P1015" s="127"/>
      <c r="Q1015" s="127"/>
      <c r="R1015" s="127"/>
      <c r="S1015" s="127"/>
    </row>
    <row r="1016" spans="4:19" x14ac:dyDescent="0.2">
      <c r="D1016" s="127"/>
      <c r="E1016" s="127"/>
      <c r="F1016" s="127"/>
      <c r="G1016" s="127"/>
      <c r="H1016" s="127"/>
      <c r="I1016" s="127"/>
      <c r="J1016" s="127"/>
      <c r="K1016" s="127"/>
      <c r="L1016" s="127"/>
      <c r="M1016" s="127"/>
      <c r="N1016" s="127"/>
      <c r="O1016" s="127"/>
      <c r="P1016" s="127"/>
      <c r="Q1016" s="127"/>
      <c r="R1016" s="127"/>
      <c r="S1016" s="127"/>
    </row>
    <row r="1017" spans="4:19" x14ac:dyDescent="0.2">
      <c r="D1017" s="127"/>
      <c r="E1017" s="127"/>
      <c r="F1017" s="127"/>
      <c r="G1017" s="127"/>
      <c r="H1017" s="127"/>
      <c r="I1017" s="127"/>
      <c r="J1017" s="127"/>
      <c r="K1017" s="127"/>
      <c r="L1017" s="127"/>
      <c r="M1017" s="127"/>
      <c r="N1017" s="127"/>
      <c r="O1017" s="127"/>
      <c r="P1017" s="127"/>
      <c r="Q1017" s="127"/>
      <c r="R1017" s="127"/>
      <c r="S1017" s="127"/>
    </row>
    <row r="1018" spans="4:19" x14ac:dyDescent="0.2">
      <c r="D1018" s="127"/>
      <c r="E1018" s="127"/>
      <c r="F1018" s="127"/>
      <c r="G1018" s="127"/>
      <c r="H1018" s="127"/>
      <c r="I1018" s="127"/>
      <c r="J1018" s="127"/>
      <c r="K1018" s="127"/>
      <c r="L1018" s="127"/>
      <c r="M1018" s="127"/>
      <c r="N1018" s="127"/>
      <c r="O1018" s="127"/>
      <c r="P1018" s="127"/>
      <c r="Q1018" s="127"/>
      <c r="R1018" s="127"/>
      <c r="S1018" s="127"/>
    </row>
    <row r="1019" spans="4:19" x14ac:dyDescent="0.2">
      <c r="D1019" s="127"/>
      <c r="E1019" s="127"/>
      <c r="F1019" s="127"/>
      <c r="G1019" s="127"/>
      <c r="H1019" s="127"/>
      <c r="I1019" s="127"/>
      <c r="J1019" s="127"/>
      <c r="K1019" s="127"/>
      <c r="L1019" s="127"/>
      <c r="M1019" s="127"/>
      <c r="N1019" s="127"/>
      <c r="O1019" s="127"/>
      <c r="P1019" s="127"/>
      <c r="Q1019" s="127"/>
      <c r="R1019" s="127"/>
      <c r="S1019" s="127"/>
    </row>
    <row r="1020" spans="4:19" x14ac:dyDescent="0.2">
      <c r="D1020" s="127"/>
      <c r="E1020" s="127"/>
      <c r="F1020" s="127"/>
      <c r="G1020" s="127"/>
      <c r="H1020" s="127"/>
      <c r="I1020" s="127"/>
      <c r="J1020" s="127"/>
      <c r="K1020" s="127"/>
      <c r="L1020" s="127"/>
      <c r="M1020" s="127"/>
      <c r="N1020" s="127"/>
      <c r="O1020" s="127"/>
      <c r="P1020" s="127"/>
      <c r="Q1020" s="127"/>
      <c r="R1020" s="127"/>
      <c r="S1020" s="127"/>
    </row>
    <row r="1021" spans="4:19" x14ac:dyDescent="0.2">
      <c r="D1021" s="127"/>
      <c r="E1021" s="127"/>
      <c r="F1021" s="127"/>
      <c r="G1021" s="127"/>
      <c r="H1021" s="127"/>
      <c r="I1021" s="127"/>
      <c r="J1021" s="127"/>
      <c r="K1021" s="127"/>
      <c r="L1021" s="127"/>
      <c r="M1021" s="127"/>
      <c r="N1021" s="127"/>
      <c r="O1021" s="127"/>
      <c r="P1021" s="127"/>
      <c r="Q1021" s="127"/>
      <c r="R1021" s="127"/>
      <c r="S1021" s="127"/>
    </row>
    <row r="1022" spans="4:19" x14ac:dyDescent="0.2">
      <c r="D1022" s="127"/>
      <c r="E1022" s="127"/>
      <c r="F1022" s="127"/>
      <c r="G1022" s="127"/>
      <c r="H1022" s="127"/>
      <c r="I1022" s="127"/>
      <c r="J1022" s="127"/>
      <c r="K1022" s="127"/>
      <c r="L1022" s="127"/>
      <c r="M1022" s="127"/>
      <c r="N1022" s="127"/>
      <c r="O1022" s="127"/>
      <c r="P1022" s="127"/>
      <c r="Q1022" s="127"/>
      <c r="R1022" s="127"/>
      <c r="S1022" s="127"/>
    </row>
    <row r="1023" spans="4:19" x14ac:dyDescent="0.2">
      <c r="D1023" s="127"/>
      <c r="E1023" s="127"/>
      <c r="F1023" s="127"/>
      <c r="G1023" s="127"/>
      <c r="H1023" s="127"/>
      <c r="I1023" s="127"/>
      <c r="J1023" s="127"/>
      <c r="K1023" s="127"/>
      <c r="L1023" s="127"/>
      <c r="M1023" s="127"/>
      <c r="N1023" s="127"/>
      <c r="O1023" s="127"/>
      <c r="P1023" s="127"/>
      <c r="Q1023" s="127"/>
      <c r="R1023" s="127"/>
      <c r="S1023" s="127"/>
    </row>
    <row r="1024" spans="4:19" x14ac:dyDescent="0.2">
      <c r="D1024" s="127"/>
      <c r="E1024" s="127"/>
      <c r="F1024" s="127"/>
      <c r="G1024" s="127"/>
      <c r="H1024" s="127"/>
      <c r="I1024" s="127"/>
      <c r="J1024" s="127"/>
      <c r="K1024" s="127"/>
      <c r="L1024" s="127"/>
      <c r="M1024" s="127"/>
      <c r="N1024" s="127"/>
      <c r="O1024" s="127"/>
      <c r="P1024" s="127"/>
      <c r="Q1024" s="127"/>
      <c r="R1024" s="127"/>
      <c r="S1024" s="127"/>
    </row>
    <row r="1025" spans="4:19" x14ac:dyDescent="0.2">
      <c r="D1025" s="127"/>
      <c r="E1025" s="127"/>
      <c r="F1025" s="127"/>
      <c r="G1025" s="127"/>
      <c r="H1025" s="127"/>
      <c r="I1025" s="127"/>
      <c r="J1025" s="127"/>
      <c r="K1025" s="127"/>
      <c r="L1025" s="127"/>
      <c r="M1025" s="127"/>
      <c r="N1025" s="127"/>
      <c r="O1025" s="127"/>
      <c r="P1025" s="127"/>
      <c r="Q1025" s="127"/>
      <c r="R1025" s="127"/>
      <c r="S1025" s="127"/>
    </row>
    <row r="1026" spans="4:19" x14ac:dyDescent="0.2">
      <c r="D1026" s="127"/>
      <c r="E1026" s="127"/>
      <c r="F1026" s="127"/>
      <c r="G1026" s="127"/>
      <c r="H1026" s="127"/>
      <c r="I1026" s="127"/>
      <c r="J1026" s="127"/>
      <c r="K1026" s="127"/>
      <c r="L1026" s="127"/>
      <c r="M1026" s="127"/>
      <c r="N1026" s="127"/>
      <c r="O1026" s="127"/>
      <c r="P1026" s="127"/>
      <c r="Q1026" s="127"/>
      <c r="R1026" s="127"/>
      <c r="S1026" s="127"/>
    </row>
    <row r="1027" spans="4:19" x14ac:dyDescent="0.2">
      <c r="D1027" s="127"/>
      <c r="E1027" s="127"/>
      <c r="F1027" s="127"/>
      <c r="G1027" s="127"/>
      <c r="H1027" s="127"/>
      <c r="I1027" s="127"/>
      <c r="J1027" s="127"/>
      <c r="K1027" s="127"/>
      <c r="L1027" s="127"/>
      <c r="M1027" s="127"/>
      <c r="N1027" s="127"/>
      <c r="O1027" s="127"/>
      <c r="P1027" s="127"/>
      <c r="Q1027" s="127"/>
      <c r="R1027" s="127"/>
      <c r="S1027" s="127"/>
    </row>
    <row r="1028" spans="4:19" x14ac:dyDescent="0.2">
      <c r="D1028" s="127"/>
      <c r="E1028" s="127"/>
      <c r="F1028" s="127"/>
      <c r="G1028" s="127"/>
      <c r="H1028" s="127"/>
      <c r="I1028" s="127"/>
      <c r="J1028" s="127"/>
      <c r="K1028" s="127"/>
      <c r="L1028" s="127"/>
      <c r="M1028" s="127"/>
      <c r="N1028" s="127"/>
      <c r="O1028" s="127"/>
      <c r="P1028" s="127"/>
      <c r="Q1028" s="127"/>
      <c r="R1028" s="127"/>
      <c r="S1028" s="127"/>
    </row>
    <row r="1029" spans="4:19" x14ac:dyDescent="0.2">
      <c r="D1029" s="127"/>
      <c r="E1029" s="127"/>
      <c r="F1029" s="127"/>
      <c r="G1029" s="127"/>
      <c r="H1029" s="127"/>
      <c r="I1029" s="127"/>
      <c r="J1029" s="127"/>
      <c r="K1029" s="127"/>
      <c r="L1029" s="127"/>
      <c r="M1029" s="127"/>
      <c r="N1029" s="127"/>
      <c r="O1029" s="127"/>
      <c r="P1029" s="127"/>
      <c r="Q1029" s="127"/>
      <c r="R1029" s="127"/>
      <c r="S1029" s="127"/>
    </row>
    <row r="1030" spans="4:19" x14ac:dyDescent="0.2">
      <c r="D1030" s="127"/>
      <c r="E1030" s="127"/>
      <c r="F1030" s="127"/>
      <c r="G1030" s="127"/>
      <c r="H1030" s="127"/>
      <c r="I1030" s="127"/>
      <c r="J1030" s="127"/>
      <c r="K1030" s="127"/>
      <c r="L1030" s="127"/>
      <c r="M1030" s="127"/>
      <c r="N1030" s="127"/>
      <c r="O1030" s="127"/>
      <c r="P1030" s="127"/>
      <c r="Q1030" s="127"/>
      <c r="R1030" s="127"/>
      <c r="S1030" s="127"/>
    </row>
    <row r="1031" spans="4:19" x14ac:dyDescent="0.2">
      <c r="D1031" s="127"/>
      <c r="E1031" s="127"/>
      <c r="F1031" s="127"/>
      <c r="G1031" s="127"/>
      <c r="H1031" s="127"/>
      <c r="I1031" s="127"/>
      <c r="J1031" s="127"/>
      <c r="K1031" s="127"/>
      <c r="L1031" s="127"/>
      <c r="M1031" s="127"/>
      <c r="N1031" s="127"/>
      <c r="O1031" s="127"/>
      <c r="P1031" s="127"/>
      <c r="Q1031" s="127"/>
      <c r="R1031" s="127"/>
      <c r="S1031" s="127"/>
    </row>
    <row r="1032" spans="4:19" x14ac:dyDescent="0.2">
      <c r="D1032" s="127"/>
      <c r="E1032" s="127"/>
      <c r="F1032" s="127"/>
      <c r="G1032" s="127"/>
      <c r="H1032" s="127"/>
      <c r="I1032" s="127"/>
      <c r="J1032" s="127"/>
      <c r="K1032" s="127"/>
      <c r="L1032" s="127"/>
      <c r="M1032" s="127"/>
      <c r="N1032" s="127"/>
      <c r="O1032" s="127"/>
      <c r="P1032" s="127"/>
      <c r="Q1032" s="127"/>
      <c r="R1032" s="127"/>
      <c r="S1032" s="127"/>
    </row>
    <row r="1033" spans="4:19" x14ac:dyDescent="0.2">
      <c r="D1033" s="127"/>
      <c r="E1033" s="127"/>
      <c r="F1033" s="127"/>
      <c r="G1033" s="127"/>
      <c r="H1033" s="127"/>
      <c r="I1033" s="127"/>
      <c r="J1033" s="127"/>
      <c r="K1033" s="127"/>
      <c r="L1033" s="127"/>
      <c r="M1033" s="127"/>
      <c r="N1033" s="127"/>
      <c r="O1033" s="127"/>
      <c r="P1033" s="127"/>
      <c r="Q1033" s="127"/>
      <c r="R1033" s="127"/>
      <c r="S1033" s="127"/>
    </row>
    <row r="1034" spans="4:19" x14ac:dyDescent="0.2">
      <c r="D1034" s="127"/>
      <c r="E1034" s="127"/>
      <c r="F1034" s="127"/>
      <c r="G1034" s="127"/>
      <c r="H1034" s="127"/>
      <c r="I1034" s="127"/>
      <c r="J1034" s="127"/>
      <c r="K1034" s="127"/>
      <c r="L1034" s="127"/>
      <c r="M1034" s="127"/>
      <c r="N1034" s="127"/>
      <c r="O1034" s="127"/>
      <c r="P1034" s="127"/>
      <c r="Q1034" s="127"/>
      <c r="R1034" s="127"/>
      <c r="S1034" s="127"/>
    </row>
    <row r="1035" spans="4:19" x14ac:dyDescent="0.2">
      <c r="D1035" s="127"/>
      <c r="E1035" s="127"/>
      <c r="F1035" s="127"/>
      <c r="G1035" s="127"/>
      <c r="H1035" s="127"/>
      <c r="I1035" s="127"/>
      <c r="J1035" s="127"/>
      <c r="K1035" s="127"/>
      <c r="L1035" s="127"/>
      <c r="M1035" s="127"/>
      <c r="N1035" s="127"/>
      <c r="O1035" s="127"/>
      <c r="P1035" s="127"/>
      <c r="Q1035" s="127"/>
      <c r="R1035" s="127"/>
      <c r="S1035" s="127"/>
    </row>
    <row r="1036" spans="4:19" x14ac:dyDescent="0.2">
      <c r="D1036" s="127"/>
      <c r="E1036" s="127"/>
      <c r="F1036" s="127"/>
      <c r="G1036" s="127"/>
      <c r="H1036" s="127"/>
      <c r="I1036" s="127"/>
      <c r="J1036" s="127"/>
      <c r="K1036" s="127"/>
      <c r="L1036" s="127"/>
      <c r="M1036" s="127"/>
      <c r="N1036" s="127"/>
      <c r="O1036" s="127"/>
      <c r="P1036" s="127"/>
      <c r="Q1036" s="127"/>
      <c r="R1036" s="127"/>
      <c r="S1036" s="127"/>
    </row>
    <row r="1037" spans="4:19" x14ac:dyDescent="0.2">
      <c r="D1037" s="127"/>
      <c r="E1037" s="127"/>
      <c r="F1037" s="127"/>
      <c r="G1037" s="127"/>
      <c r="H1037" s="127"/>
      <c r="I1037" s="127"/>
      <c r="J1037" s="127"/>
      <c r="K1037" s="127"/>
      <c r="L1037" s="127"/>
      <c r="M1037" s="127"/>
      <c r="N1037" s="127"/>
      <c r="O1037" s="127"/>
      <c r="P1037" s="127"/>
      <c r="Q1037" s="127"/>
      <c r="R1037" s="127"/>
      <c r="S1037" s="127"/>
    </row>
    <row r="1038" spans="4:19" x14ac:dyDescent="0.2">
      <c r="D1038" s="127"/>
      <c r="E1038" s="127"/>
      <c r="F1038" s="127"/>
      <c r="G1038" s="127"/>
      <c r="H1038" s="127"/>
      <c r="I1038" s="127"/>
      <c r="J1038" s="127"/>
      <c r="K1038" s="127"/>
      <c r="L1038" s="127"/>
      <c r="M1038" s="127"/>
      <c r="N1038" s="127"/>
      <c r="O1038" s="127"/>
      <c r="P1038" s="127"/>
      <c r="Q1038" s="127"/>
      <c r="R1038" s="127"/>
      <c r="S1038" s="127"/>
    </row>
    <row r="1039" spans="4:19" x14ac:dyDescent="0.2">
      <c r="D1039" s="127"/>
      <c r="E1039" s="127"/>
      <c r="F1039" s="127"/>
      <c r="G1039" s="127"/>
      <c r="H1039" s="127"/>
      <c r="I1039" s="127"/>
      <c r="J1039" s="127"/>
      <c r="K1039" s="127"/>
      <c r="L1039" s="127"/>
      <c r="M1039" s="127"/>
      <c r="N1039" s="127"/>
      <c r="O1039" s="127"/>
      <c r="P1039" s="127"/>
      <c r="Q1039" s="127"/>
      <c r="R1039" s="127"/>
      <c r="S1039" s="127"/>
    </row>
    <row r="1040" spans="4:19" x14ac:dyDescent="0.2">
      <c r="D1040" s="127"/>
      <c r="E1040" s="127"/>
      <c r="F1040" s="127"/>
      <c r="G1040" s="127"/>
      <c r="H1040" s="127"/>
      <c r="I1040" s="127"/>
      <c r="J1040" s="127"/>
      <c r="K1040" s="127"/>
      <c r="L1040" s="127"/>
      <c r="M1040" s="127"/>
      <c r="N1040" s="127"/>
      <c r="O1040" s="127"/>
      <c r="P1040" s="127"/>
      <c r="Q1040" s="127"/>
      <c r="R1040" s="127"/>
      <c r="S1040" s="127"/>
    </row>
    <row r="1041" spans="4:19" x14ac:dyDescent="0.2">
      <c r="D1041" s="127"/>
      <c r="E1041" s="127"/>
      <c r="F1041" s="127"/>
      <c r="G1041" s="127"/>
      <c r="H1041" s="127"/>
      <c r="I1041" s="127"/>
      <c r="J1041" s="127"/>
      <c r="K1041" s="127"/>
      <c r="L1041" s="127"/>
      <c r="M1041" s="127"/>
      <c r="N1041" s="127"/>
      <c r="O1041" s="127"/>
      <c r="P1041" s="127"/>
      <c r="Q1041" s="127"/>
      <c r="R1041" s="127"/>
      <c r="S1041" s="127"/>
    </row>
    <row r="1042" spans="4:19" x14ac:dyDescent="0.2">
      <c r="D1042" s="127"/>
      <c r="E1042" s="127"/>
      <c r="F1042" s="127"/>
      <c r="G1042" s="127"/>
      <c r="H1042" s="127"/>
      <c r="I1042" s="127"/>
      <c r="J1042" s="127"/>
      <c r="K1042" s="127"/>
      <c r="L1042" s="127"/>
      <c r="M1042" s="127"/>
      <c r="N1042" s="127"/>
      <c r="O1042" s="127"/>
      <c r="P1042" s="127"/>
      <c r="Q1042" s="127"/>
      <c r="R1042" s="127"/>
      <c r="S1042" s="127"/>
    </row>
    <row r="1043" spans="4:19" x14ac:dyDescent="0.2">
      <c r="D1043" s="127"/>
      <c r="E1043" s="127"/>
      <c r="F1043" s="127"/>
      <c r="G1043" s="127"/>
      <c r="H1043" s="127"/>
      <c r="I1043" s="127"/>
      <c r="J1043" s="127"/>
      <c r="K1043" s="127"/>
      <c r="L1043" s="127"/>
      <c r="M1043" s="127"/>
      <c r="N1043" s="127"/>
      <c r="O1043" s="127"/>
      <c r="P1043" s="127"/>
      <c r="Q1043" s="127"/>
      <c r="R1043" s="127"/>
      <c r="S1043" s="127"/>
    </row>
    <row r="1044" spans="4:19" x14ac:dyDescent="0.2">
      <c r="D1044" s="127"/>
      <c r="E1044" s="127"/>
      <c r="F1044" s="127"/>
      <c r="G1044" s="127"/>
      <c r="H1044" s="127"/>
      <c r="I1044" s="127"/>
      <c r="J1044" s="127"/>
      <c r="K1044" s="127"/>
      <c r="L1044" s="127"/>
      <c r="M1044" s="127"/>
      <c r="N1044" s="127"/>
      <c r="O1044" s="127"/>
      <c r="P1044" s="127"/>
      <c r="Q1044" s="127"/>
      <c r="R1044" s="127"/>
      <c r="S1044" s="127"/>
    </row>
    <row r="1045" spans="4:19" x14ac:dyDescent="0.2">
      <c r="D1045" s="127"/>
      <c r="E1045" s="127"/>
      <c r="F1045" s="127"/>
      <c r="G1045" s="127"/>
      <c r="H1045" s="127"/>
      <c r="I1045" s="127"/>
      <c r="J1045" s="127"/>
      <c r="K1045" s="127"/>
      <c r="L1045" s="127"/>
      <c r="M1045" s="127"/>
      <c r="N1045" s="127"/>
      <c r="O1045" s="127"/>
      <c r="P1045" s="127"/>
      <c r="Q1045" s="127"/>
      <c r="R1045" s="127"/>
      <c r="S1045" s="127"/>
    </row>
    <row r="1046" spans="4:19" x14ac:dyDescent="0.2">
      <c r="D1046" s="127"/>
      <c r="E1046" s="127"/>
      <c r="F1046" s="127"/>
      <c r="G1046" s="127"/>
      <c r="H1046" s="127"/>
      <c r="I1046" s="127"/>
      <c r="J1046" s="127"/>
      <c r="K1046" s="127"/>
      <c r="L1046" s="127"/>
      <c r="M1046" s="127"/>
      <c r="N1046" s="127"/>
      <c r="O1046" s="127"/>
      <c r="P1046" s="127"/>
      <c r="Q1046" s="127"/>
      <c r="R1046" s="127"/>
      <c r="S1046" s="127"/>
    </row>
    <row r="1047" spans="4:19" x14ac:dyDescent="0.2">
      <c r="D1047" s="127"/>
      <c r="E1047" s="127"/>
      <c r="F1047" s="127"/>
      <c r="G1047" s="127"/>
      <c r="H1047" s="127"/>
      <c r="I1047" s="127"/>
      <c r="J1047" s="127"/>
      <c r="K1047" s="127"/>
      <c r="L1047" s="127"/>
      <c r="M1047" s="127"/>
      <c r="N1047" s="127"/>
      <c r="O1047" s="127"/>
      <c r="P1047" s="127"/>
      <c r="Q1047" s="127"/>
      <c r="R1047" s="127"/>
      <c r="S1047" s="127"/>
    </row>
    <row r="1048" spans="4:19" x14ac:dyDescent="0.2">
      <c r="D1048" s="127"/>
      <c r="E1048" s="127"/>
      <c r="F1048" s="127"/>
      <c r="G1048" s="127"/>
      <c r="H1048" s="127"/>
      <c r="I1048" s="127"/>
      <c r="J1048" s="127"/>
      <c r="K1048" s="127"/>
      <c r="L1048" s="127"/>
      <c r="M1048" s="127"/>
      <c r="N1048" s="127"/>
      <c r="O1048" s="127"/>
      <c r="P1048" s="127"/>
      <c r="Q1048" s="127"/>
      <c r="R1048" s="127"/>
      <c r="S1048" s="127"/>
    </row>
    <row r="1049" spans="4:19" x14ac:dyDescent="0.2">
      <c r="D1049" s="127"/>
      <c r="E1049" s="127"/>
      <c r="F1049" s="127"/>
      <c r="G1049" s="127"/>
      <c r="H1049" s="127"/>
      <c r="I1049" s="127"/>
      <c r="J1049" s="127"/>
      <c r="K1049" s="127"/>
      <c r="L1049" s="127"/>
      <c r="M1049" s="127"/>
      <c r="N1049" s="127"/>
      <c r="O1049" s="127"/>
      <c r="P1049" s="127"/>
      <c r="Q1049" s="127"/>
      <c r="R1049" s="127"/>
      <c r="S1049" s="127"/>
    </row>
    <row r="1050" spans="4:19" x14ac:dyDescent="0.2">
      <c r="D1050" s="127"/>
      <c r="E1050" s="127"/>
      <c r="F1050" s="127"/>
      <c r="G1050" s="127"/>
      <c r="H1050" s="127"/>
      <c r="I1050" s="127"/>
      <c r="J1050" s="127"/>
      <c r="K1050" s="127"/>
      <c r="L1050" s="127"/>
      <c r="M1050" s="127"/>
      <c r="N1050" s="127"/>
      <c r="O1050" s="127"/>
      <c r="P1050" s="127"/>
      <c r="Q1050" s="127"/>
      <c r="R1050" s="127"/>
      <c r="S1050" s="127"/>
    </row>
    <row r="1051" spans="4:19" x14ac:dyDescent="0.2">
      <c r="D1051" s="127"/>
      <c r="E1051" s="127"/>
      <c r="F1051" s="127"/>
      <c r="G1051" s="127"/>
      <c r="H1051" s="127"/>
      <c r="I1051" s="127"/>
      <c r="J1051" s="127"/>
      <c r="K1051" s="127"/>
      <c r="L1051" s="127"/>
      <c r="M1051" s="127"/>
      <c r="N1051" s="127"/>
      <c r="O1051" s="127"/>
      <c r="P1051" s="127"/>
      <c r="Q1051" s="127"/>
      <c r="R1051" s="127"/>
      <c r="S1051" s="127"/>
    </row>
    <row r="1052" spans="4:19" x14ac:dyDescent="0.2">
      <c r="D1052" s="127"/>
      <c r="E1052" s="127"/>
      <c r="F1052" s="127"/>
      <c r="G1052" s="127"/>
      <c r="H1052" s="127"/>
      <c r="I1052" s="127"/>
      <c r="J1052" s="127"/>
      <c r="K1052" s="127"/>
      <c r="L1052" s="127"/>
      <c r="M1052" s="127"/>
      <c r="N1052" s="127"/>
      <c r="O1052" s="127"/>
      <c r="P1052" s="127"/>
      <c r="Q1052" s="127"/>
      <c r="R1052" s="127"/>
      <c r="S1052" s="127"/>
    </row>
    <row r="1053" spans="4:19" x14ac:dyDescent="0.2">
      <c r="D1053" s="127"/>
      <c r="E1053" s="127"/>
      <c r="F1053" s="127"/>
      <c r="G1053" s="127"/>
      <c r="H1053" s="127"/>
      <c r="I1053" s="127"/>
      <c r="J1053" s="127"/>
      <c r="K1053" s="127"/>
      <c r="L1053" s="127"/>
      <c r="M1053" s="127"/>
      <c r="N1053" s="127"/>
      <c r="O1053" s="127"/>
      <c r="P1053" s="127"/>
      <c r="Q1053" s="127"/>
      <c r="R1053" s="127"/>
      <c r="S1053" s="127"/>
    </row>
    <row r="1054" spans="4:19" x14ac:dyDescent="0.2">
      <c r="D1054" s="127"/>
      <c r="E1054" s="127"/>
      <c r="F1054" s="127"/>
      <c r="G1054" s="127"/>
      <c r="H1054" s="127"/>
      <c r="I1054" s="127"/>
      <c r="J1054" s="127"/>
      <c r="K1054" s="127"/>
      <c r="L1054" s="127"/>
      <c r="M1054" s="127"/>
      <c r="N1054" s="127"/>
      <c r="O1054" s="127"/>
      <c r="P1054" s="127"/>
      <c r="Q1054" s="127"/>
      <c r="R1054" s="127"/>
      <c r="S1054" s="127"/>
    </row>
    <row r="1055" spans="4:19" x14ac:dyDescent="0.2">
      <c r="D1055" s="127"/>
      <c r="E1055" s="127"/>
      <c r="F1055" s="127"/>
      <c r="G1055" s="127"/>
      <c r="H1055" s="127"/>
      <c r="I1055" s="127"/>
      <c r="J1055" s="127"/>
      <c r="K1055" s="127"/>
      <c r="L1055" s="127"/>
      <c r="M1055" s="127"/>
      <c r="N1055" s="127"/>
      <c r="O1055" s="127"/>
      <c r="P1055" s="127"/>
      <c r="Q1055" s="127"/>
      <c r="R1055" s="127"/>
      <c r="S1055" s="127"/>
    </row>
    <row r="1056" spans="4:19" x14ac:dyDescent="0.2">
      <c r="D1056" s="127"/>
      <c r="E1056" s="127"/>
      <c r="F1056" s="127"/>
      <c r="G1056" s="127"/>
      <c r="H1056" s="127"/>
      <c r="I1056" s="127"/>
      <c r="J1056" s="127"/>
      <c r="K1056" s="127"/>
      <c r="L1056" s="127"/>
      <c r="M1056" s="127"/>
      <c r="N1056" s="127"/>
      <c r="O1056" s="127"/>
      <c r="P1056" s="127"/>
      <c r="Q1056" s="127"/>
      <c r="R1056" s="127"/>
      <c r="S1056" s="127"/>
    </row>
    <row r="1057" spans="4:19" x14ac:dyDescent="0.2">
      <c r="D1057" s="127"/>
      <c r="E1057" s="127"/>
      <c r="F1057" s="127"/>
      <c r="G1057" s="127"/>
      <c r="H1057" s="127"/>
      <c r="I1057" s="127"/>
      <c r="J1057" s="127"/>
      <c r="K1057" s="127"/>
      <c r="L1057" s="127"/>
      <c r="M1057" s="127"/>
      <c r="N1057" s="127"/>
      <c r="O1057" s="127"/>
      <c r="P1057" s="127"/>
      <c r="Q1057" s="127"/>
      <c r="R1057" s="127"/>
      <c r="S1057" s="127"/>
    </row>
    <row r="1058" spans="4:19" x14ac:dyDescent="0.2">
      <c r="D1058" s="127"/>
      <c r="E1058" s="127"/>
      <c r="F1058" s="127"/>
      <c r="G1058" s="127"/>
      <c r="H1058" s="127"/>
      <c r="I1058" s="127"/>
      <c r="J1058" s="127"/>
      <c r="K1058" s="127"/>
      <c r="L1058" s="127"/>
      <c r="M1058" s="127"/>
      <c r="N1058" s="127"/>
      <c r="O1058" s="127"/>
      <c r="P1058" s="127"/>
      <c r="Q1058" s="127"/>
      <c r="R1058" s="127"/>
      <c r="S1058" s="127"/>
    </row>
    <row r="1059" spans="4:19" x14ac:dyDescent="0.2">
      <c r="D1059" s="127"/>
      <c r="E1059" s="127"/>
      <c r="F1059" s="127"/>
      <c r="G1059" s="127"/>
      <c r="H1059" s="127"/>
      <c r="I1059" s="127"/>
      <c r="J1059" s="127"/>
      <c r="K1059" s="127"/>
      <c r="L1059" s="127"/>
      <c r="M1059" s="127"/>
      <c r="N1059" s="127"/>
      <c r="O1059" s="127"/>
      <c r="P1059" s="127"/>
      <c r="Q1059" s="127"/>
      <c r="R1059" s="127"/>
      <c r="S1059" s="127"/>
    </row>
    <row r="1060" spans="4:19" x14ac:dyDescent="0.2">
      <c r="D1060" s="127"/>
      <c r="E1060" s="127"/>
      <c r="F1060" s="127"/>
      <c r="G1060" s="127"/>
      <c r="H1060" s="127"/>
      <c r="I1060" s="127"/>
      <c r="J1060" s="127"/>
      <c r="K1060" s="127"/>
      <c r="L1060" s="127"/>
      <c r="M1060" s="127"/>
      <c r="N1060" s="127"/>
      <c r="O1060" s="127"/>
      <c r="P1060" s="127"/>
      <c r="Q1060" s="127"/>
      <c r="R1060" s="127"/>
      <c r="S1060" s="127"/>
    </row>
    <row r="1061" spans="4:19" x14ac:dyDescent="0.2">
      <c r="D1061" s="127"/>
      <c r="E1061" s="127"/>
      <c r="F1061" s="127"/>
      <c r="G1061" s="127"/>
      <c r="H1061" s="127"/>
      <c r="I1061" s="127"/>
      <c r="J1061" s="127"/>
      <c r="K1061" s="127"/>
      <c r="L1061" s="127"/>
      <c r="M1061" s="127"/>
      <c r="N1061" s="127"/>
      <c r="O1061" s="127"/>
      <c r="P1061" s="127"/>
      <c r="Q1061" s="127"/>
      <c r="R1061" s="127"/>
      <c r="S1061" s="127"/>
    </row>
    <row r="1062" spans="4:19" x14ac:dyDescent="0.2">
      <c r="D1062" s="127"/>
      <c r="E1062" s="127"/>
      <c r="F1062" s="127"/>
      <c r="G1062" s="127"/>
      <c r="H1062" s="127"/>
      <c r="I1062" s="127"/>
      <c r="J1062" s="127"/>
      <c r="K1062" s="127"/>
      <c r="L1062" s="127"/>
      <c r="M1062" s="127"/>
      <c r="N1062" s="127"/>
      <c r="O1062" s="127"/>
      <c r="P1062" s="127"/>
      <c r="Q1062" s="127"/>
      <c r="R1062" s="127"/>
      <c r="S1062" s="127"/>
    </row>
    <row r="1063" spans="4:19" x14ac:dyDescent="0.2">
      <c r="D1063" s="127"/>
      <c r="E1063" s="127"/>
      <c r="F1063" s="127"/>
      <c r="G1063" s="127"/>
      <c r="H1063" s="127"/>
      <c r="I1063" s="127"/>
      <c r="J1063" s="127"/>
      <c r="K1063" s="127"/>
      <c r="L1063" s="127"/>
      <c r="M1063" s="127"/>
      <c r="N1063" s="127"/>
      <c r="O1063" s="127"/>
      <c r="P1063" s="127"/>
      <c r="Q1063" s="127"/>
      <c r="R1063" s="127"/>
      <c r="S1063" s="127"/>
    </row>
    <row r="1064" spans="4:19" x14ac:dyDescent="0.2">
      <c r="D1064" s="127"/>
      <c r="E1064" s="127"/>
      <c r="F1064" s="127"/>
      <c r="G1064" s="127"/>
      <c r="H1064" s="127"/>
      <c r="I1064" s="127"/>
      <c r="J1064" s="127"/>
      <c r="K1064" s="127"/>
      <c r="L1064" s="127"/>
      <c r="M1064" s="127"/>
      <c r="N1064" s="127"/>
      <c r="O1064" s="127"/>
      <c r="P1064" s="127"/>
      <c r="Q1064" s="127"/>
      <c r="R1064" s="127"/>
      <c r="S1064" s="127"/>
    </row>
    <row r="1065" spans="4:19" x14ac:dyDescent="0.2">
      <c r="D1065" s="127"/>
      <c r="E1065" s="127"/>
      <c r="F1065" s="127"/>
      <c r="G1065" s="127"/>
      <c r="H1065" s="127"/>
      <c r="I1065" s="127"/>
      <c r="J1065" s="127"/>
      <c r="K1065" s="127"/>
      <c r="L1065" s="127"/>
      <c r="M1065" s="127"/>
      <c r="N1065" s="127"/>
      <c r="O1065" s="127"/>
      <c r="P1065" s="127"/>
      <c r="Q1065" s="127"/>
      <c r="R1065" s="127"/>
      <c r="S1065" s="127"/>
    </row>
    <row r="1066" spans="4:19" x14ac:dyDescent="0.2">
      <c r="D1066" s="127"/>
      <c r="E1066" s="127"/>
      <c r="F1066" s="127"/>
      <c r="G1066" s="127"/>
      <c r="H1066" s="127"/>
      <c r="I1066" s="127"/>
      <c r="J1066" s="127"/>
      <c r="K1066" s="127"/>
      <c r="L1066" s="127"/>
      <c r="M1066" s="127"/>
      <c r="N1066" s="127"/>
      <c r="O1066" s="127"/>
      <c r="P1066" s="127"/>
      <c r="Q1066" s="127"/>
      <c r="R1066" s="127"/>
      <c r="S1066" s="127"/>
    </row>
    <row r="1067" spans="4:19" x14ac:dyDescent="0.2">
      <c r="D1067" s="127"/>
      <c r="E1067" s="127"/>
      <c r="F1067" s="127"/>
      <c r="G1067" s="127"/>
      <c r="H1067" s="127"/>
      <c r="I1067" s="127"/>
      <c r="J1067" s="127"/>
      <c r="K1067" s="127"/>
      <c r="L1067" s="127"/>
      <c r="M1067" s="127"/>
      <c r="N1067" s="127"/>
      <c r="O1067" s="127"/>
      <c r="P1067" s="127"/>
      <c r="Q1067" s="127"/>
      <c r="R1067" s="127"/>
      <c r="S1067" s="127"/>
    </row>
    <row r="1068" spans="4:19" x14ac:dyDescent="0.2">
      <c r="D1068" s="127"/>
      <c r="E1068" s="127"/>
      <c r="F1068" s="127"/>
      <c r="G1068" s="127"/>
      <c r="H1068" s="127"/>
      <c r="I1068" s="127"/>
      <c r="J1068" s="127"/>
      <c r="K1068" s="127"/>
      <c r="L1068" s="127"/>
      <c r="M1068" s="127"/>
      <c r="N1068" s="127"/>
      <c r="O1068" s="127"/>
      <c r="P1068" s="127"/>
      <c r="Q1068" s="127"/>
      <c r="R1068" s="127"/>
      <c r="S1068" s="127"/>
    </row>
    <row r="1069" spans="4:19" x14ac:dyDescent="0.2">
      <c r="D1069" s="127"/>
      <c r="E1069" s="127"/>
      <c r="F1069" s="127"/>
      <c r="G1069" s="127"/>
      <c r="H1069" s="127"/>
      <c r="I1069" s="127"/>
      <c r="J1069" s="127"/>
      <c r="K1069" s="127"/>
      <c r="L1069" s="127"/>
      <c r="M1069" s="127"/>
      <c r="N1069" s="127"/>
      <c r="O1069" s="127"/>
      <c r="P1069" s="127"/>
      <c r="Q1069" s="127"/>
      <c r="R1069" s="127"/>
      <c r="S1069" s="127"/>
    </row>
    <row r="1070" spans="4:19" x14ac:dyDescent="0.2">
      <c r="D1070" s="127"/>
      <c r="E1070" s="127"/>
      <c r="F1070" s="127"/>
      <c r="G1070" s="127"/>
      <c r="H1070" s="127"/>
      <c r="I1070" s="127"/>
      <c r="J1070" s="127"/>
      <c r="K1070" s="127"/>
      <c r="L1070" s="127"/>
      <c r="M1070" s="127"/>
      <c r="N1070" s="127"/>
      <c r="O1070" s="127"/>
      <c r="P1070" s="127"/>
      <c r="Q1070" s="127"/>
      <c r="R1070" s="127"/>
      <c r="S1070" s="127"/>
    </row>
    <row r="1071" spans="4:19" x14ac:dyDescent="0.2">
      <c r="D1071" s="127"/>
      <c r="E1071" s="127"/>
      <c r="F1071" s="127"/>
      <c r="G1071" s="127"/>
      <c r="H1071" s="127"/>
      <c r="I1071" s="127"/>
      <c r="J1071" s="127"/>
      <c r="K1071" s="127"/>
      <c r="L1071" s="127"/>
      <c r="M1071" s="127"/>
      <c r="N1071" s="127"/>
      <c r="O1071" s="127"/>
      <c r="P1071" s="127"/>
      <c r="Q1071" s="127"/>
      <c r="R1071" s="127"/>
      <c r="S1071" s="127"/>
    </row>
    <row r="1072" spans="4:19" x14ac:dyDescent="0.2">
      <c r="D1072" s="127"/>
      <c r="E1072" s="127"/>
      <c r="F1072" s="127"/>
      <c r="G1072" s="127"/>
      <c r="H1072" s="127"/>
      <c r="I1072" s="127"/>
      <c r="J1072" s="127"/>
      <c r="K1072" s="127"/>
      <c r="L1072" s="127"/>
      <c r="M1072" s="127"/>
      <c r="N1072" s="127"/>
      <c r="O1072" s="127"/>
      <c r="P1072" s="127"/>
      <c r="Q1072" s="127"/>
      <c r="R1072" s="127"/>
      <c r="S1072" s="127"/>
    </row>
    <row r="1073" spans="4:19" x14ac:dyDescent="0.2">
      <c r="D1073" s="127"/>
      <c r="E1073" s="127"/>
      <c r="F1073" s="127"/>
      <c r="G1073" s="127"/>
      <c r="H1073" s="127"/>
      <c r="I1073" s="127"/>
      <c r="J1073" s="127"/>
      <c r="K1073" s="127"/>
      <c r="L1073" s="127"/>
      <c r="M1073" s="127"/>
      <c r="N1073" s="127"/>
      <c r="O1073" s="127"/>
      <c r="P1073" s="127"/>
      <c r="Q1073" s="127"/>
      <c r="R1073" s="127"/>
      <c r="S1073" s="127"/>
    </row>
    <row r="1074" spans="4:19" x14ac:dyDescent="0.2">
      <c r="D1074" s="127"/>
      <c r="E1074" s="127"/>
      <c r="F1074" s="127"/>
      <c r="G1074" s="127"/>
      <c r="H1074" s="127"/>
      <c r="I1074" s="127"/>
      <c r="J1074" s="127"/>
      <c r="K1074" s="127"/>
      <c r="L1074" s="127"/>
      <c r="M1074" s="127"/>
      <c r="N1074" s="127"/>
      <c r="O1074" s="127"/>
      <c r="P1074" s="127"/>
      <c r="Q1074" s="127"/>
      <c r="R1074" s="127"/>
      <c r="S1074" s="127"/>
    </row>
    <row r="1075" spans="4:19" x14ac:dyDescent="0.2">
      <c r="D1075" s="127"/>
      <c r="E1075" s="127"/>
      <c r="F1075" s="127"/>
      <c r="G1075" s="127"/>
      <c r="H1075" s="127"/>
      <c r="I1075" s="127"/>
      <c r="J1075" s="127"/>
      <c r="K1075" s="127"/>
      <c r="L1075" s="127"/>
      <c r="M1075" s="127"/>
      <c r="N1075" s="127"/>
      <c r="O1075" s="127"/>
      <c r="P1075" s="127"/>
      <c r="Q1075" s="127"/>
      <c r="R1075" s="127"/>
      <c r="S1075" s="127"/>
    </row>
    <row r="1076" spans="4:19" x14ac:dyDescent="0.2">
      <c r="D1076" s="127"/>
      <c r="E1076" s="127"/>
      <c r="F1076" s="127"/>
      <c r="G1076" s="127"/>
      <c r="H1076" s="127"/>
      <c r="I1076" s="127"/>
      <c r="J1076" s="127"/>
      <c r="K1076" s="127"/>
      <c r="L1076" s="127"/>
      <c r="M1076" s="127"/>
      <c r="N1076" s="127"/>
      <c r="O1076" s="127"/>
      <c r="P1076" s="127"/>
      <c r="Q1076" s="127"/>
      <c r="R1076" s="127"/>
      <c r="S1076" s="127"/>
    </row>
    <row r="1077" spans="4:19" x14ac:dyDescent="0.2">
      <c r="D1077" s="127"/>
      <c r="E1077" s="127"/>
      <c r="F1077" s="127"/>
      <c r="G1077" s="127"/>
      <c r="H1077" s="127"/>
      <c r="I1077" s="127"/>
      <c r="J1077" s="127"/>
      <c r="K1077" s="127"/>
      <c r="L1077" s="127"/>
      <c r="M1077" s="127"/>
      <c r="N1077" s="127"/>
      <c r="O1077" s="127"/>
      <c r="P1077" s="127"/>
      <c r="Q1077" s="127"/>
      <c r="R1077" s="127"/>
      <c r="S1077" s="127"/>
    </row>
    <row r="1078" spans="4:19" x14ac:dyDescent="0.2">
      <c r="D1078" s="127"/>
      <c r="E1078" s="127"/>
      <c r="F1078" s="127"/>
      <c r="G1078" s="127"/>
      <c r="H1078" s="127"/>
      <c r="I1078" s="127"/>
      <c r="J1078" s="127"/>
      <c r="K1078" s="127"/>
      <c r="L1078" s="127"/>
      <c r="M1078" s="127"/>
      <c r="N1078" s="127"/>
      <c r="O1078" s="127"/>
      <c r="P1078" s="127"/>
      <c r="Q1078" s="127"/>
      <c r="R1078" s="127"/>
      <c r="S1078" s="127"/>
    </row>
    <row r="1079" spans="4:19" x14ac:dyDescent="0.2">
      <c r="D1079" s="127"/>
      <c r="E1079" s="127"/>
      <c r="F1079" s="127"/>
      <c r="G1079" s="127"/>
      <c r="H1079" s="127"/>
      <c r="I1079" s="127"/>
      <c r="J1079" s="127"/>
      <c r="K1079" s="127"/>
      <c r="L1079" s="127"/>
      <c r="M1079" s="127"/>
      <c r="N1079" s="127"/>
      <c r="O1079" s="127"/>
      <c r="P1079" s="127"/>
      <c r="Q1079" s="127"/>
      <c r="R1079" s="127"/>
      <c r="S1079" s="127"/>
    </row>
    <row r="1080" spans="4:19" x14ac:dyDescent="0.2">
      <c r="D1080" s="127"/>
      <c r="E1080" s="127"/>
      <c r="F1080" s="127"/>
      <c r="G1080" s="127"/>
      <c r="H1080" s="127"/>
      <c r="I1080" s="127"/>
      <c r="J1080" s="127"/>
      <c r="K1080" s="127"/>
      <c r="L1080" s="127"/>
      <c r="M1080" s="127"/>
      <c r="N1080" s="127"/>
      <c r="O1080" s="127"/>
      <c r="P1080" s="127"/>
      <c r="Q1080" s="127"/>
      <c r="R1080" s="127"/>
      <c r="S1080" s="127"/>
    </row>
    <row r="1081" spans="4:19" x14ac:dyDescent="0.2">
      <c r="D1081" s="127"/>
      <c r="E1081" s="127"/>
      <c r="F1081" s="127"/>
      <c r="G1081" s="127"/>
      <c r="H1081" s="127"/>
      <c r="I1081" s="127"/>
      <c r="J1081" s="127"/>
      <c r="K1081" s="127"/>
      <c r="L1081" s="127"/>
      <c r="M1081" s="127"/>
      <c r="N1081" s="127"/>
      <c r="O1081" s="127"/>
      <c r="P1081" s="127"/>
      <c r="Q1081" s="127"/>
      <c r="R1081" s="127"/>
      <c r="S1081" s="127"/>
    </row>
    <row r="1082" spans="4:19" x14ac:dyDescent="0.2">
      <c r="D1082" s="127"/>
      <c r="E1082" s="127"/>
      <c r="F1082" s="127"/>
      <c r="G1082" s="127"/>
      <c r="H1082" s="127"/>
      <c r="I1082" s="127"/>
      <c r="J1082" s="127"/>
      <c r="K1082" s="127"/>
      <c r="L1082" s="127"/>
      <c r="M1082" s="127"/>
      <c r="N1082" s="127"/>
      <c r="O1082" s="127"/>
      <c r="P1082" s="127"/>
      <c r="Q1082" s="127"/>
      <c r="R1082" s="127"/>
      <c r="S1082" s="127"/>
    </row>
    <row r="1083" spans="4:19" x14ac:dyDescent="0.2">
      <c r="D1083" s="127"/>
      <c r="E1083" s="127"/>
      <c r="F1083" s="127"/>
      <c r="G1083" s="127"/>
      <c r="H1083" s="127"/>
      <c r="I1083" s="127"/>
      <c r="J1083" s="127"/>
      <c r="K1083" s="127"/>
      <c r="L1083" s="127"/>
      <c r="M1083" s="127"/>
      <c r="N1083" s="127"/>
      <c r="O1083" s="127"/>
      <c r="P1083" s="127"/>
      <c r="Q1083" s="127"/>
      <c r="R1083" s="127"/>
      <c r="S1083" s="127"/>
    </row>
    <row r="1084" spans="4:19" x14ac:dyDescent="0.2">
      <c r="D1084" s="127"/>
      <c r="E1084" s="127"/>
      <c r="F1084" s="127"/>
      <c r="G1084" s="127"/>
      <c r="H1084" s="127"/>
      <c r="I1084" s="127"/>
      <c r="J1084" s="127"/>
      <c r="K1084" s="127"/>
      <c r="L1084" s="127"/>
      <c r="M1084" s="127"/>
      <c r="N1084" s="127"/>
      <c r="O1084" s="127"/>
      <c r="P1084" s="127"/>
      <c r="Q1084" s="127"/>
      <c r="R1084" s="127"/>
      <c r="S1084" s="127"/>
    </row>
    <row r="1085" spans="4:19" x14ac:dyDescent="0.2">
      <c r="D1085" s="127"/>
      <c r="E1085" s="127"/>
      <c r="F1085" s="127"/>
      <c r="G1085" s="127"/>
      <c r="H1085" s="127"/>
      <c r="I1085" s="127"/>
      <c r="J1085" s="127"/>
      <c r="K1085" s="127"/>
      <c r="L1085" s="127"/>
      <c r="M1085" s="127"/>
      <c r="N1085" s="127"/>
      <c r="O1085" s="127"/>
      <c r="P1085" s="127"/>
      <c r="Q1085" s="127"/>
      <c r="R1085" s="127"/>
      <c r="S1085" s="127"/>
    </row>
    <row r="1086" spans="4:19" x14ac:dyDescent="0.2">
      <c r="D1086" s="127"/>
      <c r="E1086" s="127"/>
      <c r="F1086" s="127"/>
      <c r="G1086" s="127"/>
      <c r="H1086" s="127"/>
      <c r="I1086" s="127"/>
      <c r="J1086" s="127"/>
      <c r="K1086" s="127"/>
      <c r="L1086" s="127"/>
      <c r="M1086" s="127"/>
      <c r="N1086" s="127"/>
      <c r="O1086" s="127"/>
      <c r="P1086" s="127"/>
      <c r="Q1086" s="127"/>
      <c r="R1086" s="127"/>
      <c r="S1086" s="127"/>
    </row>
    <row r="1087" spans="4:19" x14ac:dyDescent="0.2">
      <c r="D1087" s="127"/>
      <c r="E1087" s="127"/>
      <c r="F1087" s="127"/>
      <c r="G1087" s="127"/>
      <c r="H1087" s="127"/>
      <c r="I1087" s="127"/>
      <c r="J1087" s="127"/>
      <c r="K1087" s="127"/>
      <c r="L1087" s="127"/>
      <c r="M1087" s="127"/>
      <c r="N1087" s="127"/>
      <c r="O1087" s="127"/>
      <c r="P1087" s="127"/>
      <c r="Q1087" s="127"/>
      <c r="R1087" s="127"/>
      <c r="S1087" s="127"/>
    </row>
    <row r="1088" spans="4:19" x14ac:dyDescent="0.2">
      <c r="D1088" s="127"/>
      <c r="E1088" s="127"/>
      <c r="F1088" s="127"/>
      <c r="G1088" s="127"/>
      <c r="H1088" s="127"/>
      <c r="I1088" s="127"/>
      <c r="J1088" s="127"/>
      <c r="K1088" s="127"/>
      <c r="L1088" s="127"/>
      <c r="M1088" s="127"/>
      <c r="N1088" s="127"/>
      <c r="O1088" s="127"/>
      <c r="P1088" s="127"/>
      <c r="Q1088" s="127"/>
      <c r="R1088" s="127"/>
      <c r="S1088" s="127"/>
    </row>
    <row r="1089" spans="4:19" x14ac:dyDescent="0.2">
      <c r="D1089" s="127"/>
      <c r="E1089" s="127"/>
      <c r="F1089" s="127"/>
      <c r="G1089" s="127"/>
      <c r="H1089" s="127"/>
      <c r="I1089" s="127"/>
      <c r="J1089" s="127"/>
      <c r="K1089" s="127"/>
      <c r="L1089" s="127"/>
      <c r="M1089" s="127"/>
      <c r="N1089" s="127"/>
      <c r="O1089" s="127"/>
      <c r="P1089" s="127"/>
      <c r="Q1089" s="127"/>
      <c r="R1089" s="127"/>
      <c r="S1089" s="127"/>
    </row>
    <row r="1090" spans="4:19" x14ac:dyDescent="0.2">
      <c r="D1090" s="127"/>
      <c r="E1090" s="127"/>
      <c r="F1090" s="127"/>
      <c r="G1090" s="127"/>
      <c r="H1090" s="127"/>
      <c r="I1090" s="127"/>
      <c r="J1090" s="127"/>
      <c r="K1090" s="127"/>
      <c r="L1090" s="127"/>
      <c r="M1090" s="127"/>
      <c r="N1090" s="127"/>
      <c r="O1090" s="127"/>
      <c r="P1090" s="127"/>
      <c r="Q1090" s="127"/>
      <c r="R1090" s="127"/>
      <c r="S1090" s="127"/>
    </row>
    <row r="1091" spans="4:19" x14ac:dyDescent="0.2">
      <c r="D1091" s="127"/>
      <c r="E1091" s="127"/>
      <c r="F1091" s="127"/>
      <c r="G1091" s="127"/>
      <c r="H1091" s="127"/>
      <c r="I1091" s="127"/>
      <c r="J1091" s="127"/>
      <c r="K1091" s="127"/>
      <c r="L1091" s="127"/>
      <c r="M1091" s="127"/>
      <c r="N1091" s="127"/>
      <c r="O1091" s="127"/>
      <c r="P1091" s="127"/>
      <c r="Q1091" s="127"/>
      <c r="R1091" s="127"/>
      <c r="S1091" s="127"/>
    </row>
    <row r="1092" spans="4:19" x14ac:dyDescent="0.2">
      <c r="D1092" s="127"/>
      <c r="E1092" s="127"/>
      <c r="F1092" s="127"/>
      <c r="G1092" s="127"/>
      <c r="H1092" s="127"/>
      <c r="I1092" s="127"/>
      <c r="J1092" s="127"/>
      <c r="K1092" s="127"/>
      <c r="L1092" s="127"/>
      <c r="M1092" s="127"/>
      <c r="N1092" s="127"/>
      <c r="O1092" s="127"/>
      <c r="P1092" s="127"/>
      <c r="Q1092" s="127"/>
      <c r="R1092" s="127"/>
      <c r="S1092" s="127"/>
    </row>
    <row r="1093" spans="4:19" x14ac:dyDescent="0.2">
      <c r="D1093" s="127"/>
      <c r="E1093" s="127"/>
      <c r="F1093" s="127"/>
      <c r="G1093" s="127"/>
      <c r="H1093" s="127"/>
      <c r="I1093" s="127"/>
      <c r="J1093" s="127"/>
      <c r="K1093" s="127"/>
      <c r="L1093" s="127"/>
      <c r="M1093" s="127"/>
      <c r="N1093" s="127"/>
      <c r="O1093" s="127"/>
      <c r="P1093" s="127"/>
      <c r="Q1093" s="127"/>
      <c r="R1093" s="127"/>
      <c r="S1093" s="127"/>
    </row>
    <row r="1094" spans="4:19" x14ac:dyDescent="0.2">
      <c r="D1094" s="127"/>
      <c r="E1094" s="127"/>
      <c r="F1094" s="127"/>
      <c r="G1094" s="127"/>
      <c r="H1094" s="127"/>
      <c r="I1094" s="127"/>
      <c r="J1094" s="127"/>
      <c r="K1094" s="127"/>
      <c r="L1094" s="127"/>
      <c r="M1094" s="127"/>
      <c r="N1094" s="127"/>
      <c r="O1094" s="127"/>
      <c r="P1094" s="127"/>
      <c r="Q1094" s="127"/>
      <c r="R1094" s="127"/>
      <c r="S1094" s="127"/>
    </row>
    <row r="1095" spans="4:19" x14ac:dyDescent="0.2">
      <c r="D1095" s="127"/>
      <c r="E1095" s="127"/>
      <c r="F1095" s="127"/>
      <c r="G1095" s="127"/>
      <c r="H1095" s="127"/>
      <c r="I1095" s="127"/>
      <c r="J1095" s="127"/>
      <c r="K1095" s="127"/>
      <c r="L1095" s="127"/>
      <c r="M1095" s="127"/>
      <c r="N1095" s="127"/>
      <c r="O1095" s="127"/>
      <c r="P1095" s="127"/>
      <c r="Q1095" s="127"/>
      <c r="R1095" s="127"/>
      <c r="S1095" s="127"/>
    </row>
    <row r="1096" spans="4:19" x14ac:dyDescent="0.2">
      <c r="D1096" s="127"/>
      <c r="E1096" s="127"/>
      <c r="F1096" s="127"/>
      <c r="G1096" s="127"/>
      <c r="H1096" s="127"/>
      <c r="I1096" s="127"/>
      <c r="J1096" s="127"/>
      <c r="K1096" s="127"/>
      <c r="L1096" s="127"/>
      <c r="M1096" s="127"/>
      <c r="N1096" s="127"/>
      <c r="O1096" s="127"/>
      <c r="P1096" s="127"/>
      <c r="Q1096" s="127"/>
      <c r="R1096" s="127"/>
      <c r="S1096" s="127"/>
    </row>
    <row r="1097" spans="4:19" x14ac:dyDescent="0.2">
      <c r="D1097" s="127"/>
      <c r="E1097" s="127"/>
      <c r="F1097" s="127"/>
      <c r="G1097" s="127"/>
      <c r="H1097" s="127"/>
      <c r="I1097" s="127"/>
      <c r="J1097" s="127"/>
      <c r="K1097" s="127"/>
      <c r="L1097" s="127"/>
      <c r="M1097" s="127"/>
      <c r="N1097" s="127"/>
      <c r="O1097" s="127"/>
      <c r="P1097" s="127"/>
      <c r="Q1097" s="127"/>
      <c r="R1097" s="127"/>
      <c r="S1097" s="127"/>
    </row>
    <row r="1098" spans="4:19" x14ac:dyDescent="0.2">
      <c r="D1098" s="127"/>
      <c r="E1098" s="127"/>
      <c r="F1098" s="127"/>
      <c r="G1098" s="127"/>
      <c r="H1098" s="127"/>
      <c r="I1098" s="127"/>
      <c r="J1098" s="127"/>
      <c r="K1098" s="127"/>
      <c r="L1098" s="127"/>
      <c r="M1098" s="127"/>
      <c r="N1098" s="127"/>
      <c r="O1098" s="127"/>
      <c r="P1098" s="127"/>
      <c r="Q1098" s="127"/>
      <c r="R1098" s="127"/>
      <c r="S1098" s="127"/>
    </row>
    <row r="1099" spans="4:19" x14ac:dyDescent="0.2">
      <c r="D1099" s="127"/>
      <c r="E1099" s="127"/>
      <c r="F1099" s="127"/>
      <c r="G1099" s="127"/>
      <c r="H1099" s="127"/>
      <c r="I1099" s="127"/>
      <c r="J1099" s="127"/>
      <c r="K1099" s="127"/>
      <c r="L1099" s="127"/>
      <c r="M1099" s="127"/>
      <c r="N1099" s="127"/>
      <c r="O1099" s="127"/>
      <c r="P1099" s="127"/>
      <c r="Q1099" s="127"/>
      <c r="R1099" s="127"/>
      <c r="S1099" s="127"/>
    </row>
    <row r="1100" spans="4:19" x14ac:dyDescent="0.2">
      <c r="D1100" s="127"/>
      <c r="E1100" s="127"/>
      <c r="F1100" s="127"/>
      <c r="G1100" s="127"/>
      <c r="H1100" s="127"/>
      <c r="I1100" s="127"/>
      <c r="J1100" s="127"/>
      <c r="K1100" s="127"/>
      <c r="L1100" s="127"/>
      <c r="M1100" s="127"/>
      <c r="N1100" s="127"/>
      <c r="O1100" s="127"/>
      <c r="P1100" s="127"/>
      <c r="Q1100" s="127"/>
      <c r="R1100" s="127"/>
      <c r="S1100" s="127"/>
    </row>
    <row r="1101" spans="4:19" x14ac:dyDescent="0.2">
      <c r="D1101" s="127"/>
      <c r="E1101" s="127"/>
      <c r="F1101" s="127"/>
      <c r="G1101" s="127"/>
      <c r="H1101" s="127"/>
      <c r="I1101" s="127"/>
      <c r="J1101" s="127"/>
      <c r="K1101" s="127"/>
      <c r="L1101" s="127"/>
      <c r="M1101" s="127"/>
      <c r="N1101" s="127"/>
      <c r="O1101" s="127"/>
      <c r="P1101" s="127"/>
      <c r="Q1101" s="127"/>
      <c r="R1101" s="127"/>
      <c r="S1101" s="127"/>
    </row>
    <row r="1102" spans="4:19" x14ac:dyDescent="0.2">
      <c r="D1102" s="127"/>
      <c r="E1102" s="127"/>
      <c r="F1102" s="127"/>
      <c r="G1102" s="127"/>
      <c r="H1102" s="127"/>
      <c r="I1102" s="127"/>
      <c r="J1102" s="127"/>
      <c r="K1102" s="127"/>
      <c r="L1102" s="127"/>
      <c r="M1102" s="127"/>
      <c r="N1102" s="127"/>
      <c r="O1102" s="127"/>
      <c r="P1102" s="127"/>
      <c r="Q1102" s="127"/>
      <c r="R1102" s="127"/>
      <c r="S1102" s="127"/>
    </row>
    <row r="1103" spans="4:19" x14ac:dyDescent="0.2">
      <c r="D1103" s="127"/>
      <c r="E1103" s="127"/>
      <c r="F1103" s="127"/>
      <c r="G1103" s="127"/>
      <c r="H1103" s="127"/>
      <c r="I1103" s="127"/>
      <c r="J1103" s="127"/>
      <c r="K1103" s="127"/>
      <c r="L1103" s="127"/>
      <c r="M1103" s="127"/>
      <c r="N1103" s="127"/>
      <c r="O1103" s="127"/>
      <c r="P1103" s="127"/>
      <c r="Q1103" s="127"/>
      <c r="R1103" s="127"/>
      <c r="S1103" s="127"/>
    </row>
    <row r="1104" spans="4:19" x14ac:dyDescent="0.2">
      <c r="D1104" s="127"/>
      <c r="E1104" s="127"/>
      <c r="F1104" s="127"/>
      <c r="G1104" s="127"/>
      <c r="H1104" s="127"/>
      <c r="I1104" s="127"/>
      <c r="J1104" s="127"/>
      <c r="K1104" s="127"/>
      <c r="L1104" s="127"/>
      <c r="M1104" s="127"/>
      <c r="N1104" s="127"/>
      <c r="O1104" s="127"/>
      <c r="P1104" s="127"/>
      <c r="Q1104" s="127"/>
      <c r="R1104" s="127"/>
      <c r="S1104" s="127"/>
    </row>
    <row r="1105" spans="4:19" x14ac:dyDescent="0.2">
      <c r="D1105" s="127"/>
      <c r="E1105" s="127"/>
      <c r="F1105" s="127"/>
      <c r="G1105" s="127"/>
      <c r="H1105" s="127"/>
      <c r="I1105" s="127"/>
      <c r="J1105" s="127"/>
      <c r="K1105" s="127"/>
      <c r="L1105" s="127"/>
      <c r="M1105" s="127"/>
      <c r="N1105" s="127"/>
      <c r="O1105" s="127"/>
      <c r="P1105" s="127"/>
      <c r="Q1105" s="127"/>
      <c r="R1105" s="127"/>
      <c r="S1105" s="127"/>
    </row>
    <row r="1106" spans="4:19" x14ac:dyDescent="0.2">
      <c r="D1106" s="127"/>
      <c r="E1106" s="127"/>
      <c r="F1106" s="127"/>
      <c r="G1106" s="127"/>
      <c r="H1106" s="127"/>
      <c r="I1106" s="127"/>
      <c r="J1106" s="127"/>
      <c r="K1106" s="127"/>
      <c r="L1106" s="127"/>
      <c r="M1106" s="127"/>
      <c r="N1106" s="127"/>
      <c r="O1106" s="127"/>
      <c r="P1106" s="127"/>
      <c r="Q1106" s="127"/>
      <c r="R1106" s="127"/>
      <c r="S1106" s="127"/>
    </row>
    <row r="1107" spans="4:19" x14ac:dyDescent="0.2">
      <c r="D1107" s="127"/>
      <c r="E1107" s="127"/>
      <c r="F1107" s="127"/>
      <c r="G1107" s="127"/>
      <c r="H1107" s="127"/>
      <c r="I1107" s="127"/>
      <c r="J1107" s="127"/>
      <c r="K1107" s="127"/>
      <c r="L1107" s="127"/>
      <c r="M1107" s="127"/>
      <c r="N1107" s="127"/>
      <c r="O1107" s="127"/>
      <c r="P1107" s="127"/>
      <c r="Q1107" s="127"/>
      <c r="R1107" s="127"/>
      <c r="S1107" s="127"/>
    </row>
    <row r="1108" spans="4:19" x14ac:dyDescent="0.2">
      <c r="D1108" s="127"/>
      <c r="E1108" s="127"/>
      <c r="F1108" s="127"/>
      <c r="G1108" s="127"/>
      <c r="H1108" s="127"/>
      <c r="I1108" s="127"/>
      <c r="J1108" s="127"/>
      <c r="K1108" s="127"/>
      <c r="L1108" s="127"/>
      <c r="M1108" s="127"/>
      <c r="N1108" s="127"/>
      <c r="O1108" s="127"/>
      <c r="P1108" s="127"/>
      <c r="Q1108" s="127"/>
      <c r="R1108" s="127"/>
      <c r="S1108" s="127"/>
    </row>
    <row r="1109" spans="4:19" x14ac:dyDescent="0.2">
      <c r="D1109" s="127"/>
      <c r="E1109" s="127"/>
      <c r="F1109" s="127"/>
      <c r="G1109" s="127"/>
      <c r="H1109" s="127"/>
      <c r="I1109" s="127"/>
      <c r="J1109" s="127"/>
      <c r="K1109" s="127"/>
      <c r="L1109" s="127"/>
      <c r="M1109" s="127"/>
      <c r="N1109" s="127"/>
      <c r="O1109" s="127"/>
      <c r="P1109" s="127"/>
      <c r="Q1109" s="127"/>
      <c r="R1109" s="127"/>
      <c r="S1109" s="127"/>
    </row>
    <row r="1110" spans="4:19" x14ac:dyDescent="0.2">
      <c r="D1110" s="127"/>
      <c r="E1110" s="127"/>
      <c r="F1110" s="127"/>
      <c r="G1110" s="127"/>
      <c r="H1110" s="127"/>
      <c r="I1110" s="127"/>
      <c r="J1110" s="127"/>
      <c r="K1110" s="127"/>
      <c r="L1110" s="127"/>
      <c r="M1110" s="127"/>
      <c r="N1110" s="127"/>
      <c r="O1110" s="127"/>
      <c r="P1110" s="127"/>
      <c r="Q1110" s="127"/>
      <c r="R1110" s="127"/>
      <c r="S1110" s="127"/>
    </row>
    <row r="1111" spans="4:19" x14ac:dyDescent="0.2">
      <c r="D1111" s="127"/>
      <c r="E1111" s="127"/>
      <c r="F1111" s="127"/>
      <c r="G1111" s="127"/>
      <c r="H1111" s="127"/>
      <c r="I1111" s="127"/>
      <c r="J1111" s="127"/>
      <c r="K1111" s="127"/>
      <c r="L1111" s="127"/>
      <c r="M1111" s="127"/>
      <c r="N1111" s="127"/>
      <c r="O1111" s="127"/>
      <c r="P1111" s="127"/>
      <c r="Q1111" s="127"/>
      <c r="R1111" s="127"/>
      <c r="S1111" s="127"/>
    </row>
    <row r="1112" spans="4:19" x14ac:dyDescent="0.2">
      <c r="D1112" s="127"/>
      <c r="E1112" s="127"/>
      <c r="F1112" s="127"/>
      <c r="G1112" s="127"/>
      <c r="H1112" s="127"/>
      <c r="I1112" s="127"/>
      <c r="J1112" s="127"/>
      <c r="K1112" s="127"/>
      <c r="L1112" s="127"/>
      <c r="M1112" s="127"/>
      <c r="N1112" s="127"/>
      <c r="O1112" s="127"/>
      <c r="P1112" s="127"/>
      <c r="Q1112" s="127"/>
      <c r="R1112" s="127"/>
      <c r="S1112" s="127"/>
    </row>
    <row r="1113" spans="4:19" x14ac:dyDescent="0.2">
      <c r="D1113" s="127"/>
      <c r="E1113" s="127"/>
      <c r="F1113" s="127"/>
      <c r="G1113" s="127"/>
      <c r="H1113" s="127"/>
      <c r="I1113" s="127"/>
      <c r="J1113" s="127"/>
      <c r="K1113" s="127"/>
      <c r="L1113" s="127"/>
      <c r="M1113" s="127"/>
      <c r="N1113" s="127"/>
      <c r="O1113" s="127"/>
      <c r="P1113" s="127"/>
      <c r="Q1113" s="127"/>
      <c r="R1113" s="127"/>
      <c r="S1113" s="127"/>
    </row>
    <row r="1114" spans="4:19" x14ac:dyDescent="0.2">
      <c r="D1114" s="127"/>
      <c r="E1114" s="127"/>
      <c r="F1114" s="127"/>
      <c r="G1114" s="127"/>
      <c r="H1114" s="127"/>
      <c r="I1114" s="127"/>
      <c r="J1114" s="127"/>
      <c r="K1114" s="127"/>
      <c r="L1114" s="127"/>
      <c r="M1114" s="127"/>
      <c r="N1114" s="127"/>
      <c r="O1114" s="127"/>
      <c r="P1114" s="127"/>
      <c r="Q1114" s="127"/>
      <c r="R1114" s="127"/>
      <c r="S1114" s="127"/>
    </row>
    <row r="1115" spans="4:19" x14ac:dyDescent="0.2">
      <c r="D1115" s="127"/>
      <c r="E1115" s="127"/>
      <c r="F1115" s="127"/>
      <c r="G1115" s="127"/>
      <c r="H1115" s="127"/>
      <c r="I1115" s="127"/>
      <c r="J1115" s="127"/>
      <c r="K1115" s="127"/>
      <c r="L1115" s="127"/>
      <c r="M1115" s="127"/>
      <c r="N1115" s="127"/>
      <c r="O1115" s="127"/>
      <c r="P1115" s="127"/>
      <c r="Q1115" s="127"/>
      <c r="R1115" s="127"/>
      <c r="S1115" s="127"/>
    </row>
    <row r="1116" spans="4:19" x14ac:dyDescent="0.2">
      <c r="D1116" s="127"/>
      <c r="E1116" s="127"/>
      <c r="F1116" s="127"/>
      <c r="G1116" s="127"/>
      <c r="H1116" s="127"/>
      <c r="I1116" s="127"/>
      <c r="J1116" s="127"/>
      <c r="K1116" s="127"/>
      <c r="L1116" s="127"/>
      <c r="M1116" s="127"/>
      <c r="N1116" s="127"/>
      <c r="O1116" s="127"/>
      <c r="P1116" s="127"/>
      <c r="Q1116" s="127"/>
      <c r="R1116" s="127"/>
      <c r="S1116" s="127"/>
    </row>
    <row r="1117" spans="4:19" x14ac:dyDescent="0.2">
      <c r="D1117" s="127"/>
      <c r="E1117" s="127"/>
      <c r="F1117" s="127"/>
      <c r="G1117" s="127"/>
      <c r="H1117" s="127"/>
      <c r="I1117" s="127"/>
      <c r="J1117" s="127"/>
      <c r="K1117" s="127"/>
      <c r="L1117" s="127"/>
      <c r="M1117" s="127"/>
      <c r="N1117" s="127"/>
      <c r="O1117" s="127"/>
      <c r="P1117" s="127"/>
      <c r="Q1117" s="127"/>
      <c r="R1117" s="127"/>
      <c r="S1117" s="127"/>
    </row>
    <row r="1118" spans="4:19" x14ac:dyDescent="0.2">
      <c r="D1118" s="127"/>
      <c r="E1118" s="127"/>
      <c r="F1118" s="127"/>
      <c r="G1118" s="127"/>
      <c r="H1118" s="127"/>
      <c r="I1118" s="127"/>
      <c r="J1118" s="127"/>
      <c r="K1118" s="127"/>
      <c r="L1118" s="127"/>
      <c r="M1118" s="127"/>
      <c r="N1118" s="127"/>
      <c r="O1118" s="127"/>
      <c r="P1118" s="127"/>
      <c r="Q1118" s="127"/>
      <c r="R1118" s="127"/>
      <c r="S1118" s="127"/>
    </row>
    <row r="1119" spans="4:19" x14ac:dyDescent="0.2">
      <c r="D1119" s="127"/>
      <c r="E1119" s="127"/>
      <c r="F1119" s="127"/>
      <c r="G1119" s="127"/>
      <c r="H1119" s="127"/>
      <c r="I1119" s="127"/>
      <c r="J1119" s="127"/>
      <c r="K1119" s="127"/>
      <c r="L1119" s="127"/>
      <c r="M1119" s="127"/>
      <c r="N1119" s="127"/>
      <c r="O1119" s="127"/>
      <c r="P1119" s="127"/>
      <c r="Q1119" s="127"/>
      <c r="R1119" s="127"/>
      <c r="S1119" s="127"/>
    </row>
    <row r="1120" spans="4:19" x14ac:dyDescent="0.2">
      <c r="D1120" s="127"/>
      <c r="E1120" s="127"/>
      <c r="F1120" s="127"/>
      <c r="G1120" s="127"/>
      <c r="H1120" s="127"/>
      <c r="I1120" s="127"/>
      <c r="J1120" s="127"/>
      <c r="K1120" s="127"/>
      <c r="L1120" s="127"/>
      <c r="M1120" s="127"/>
      <c r="N1120" s="127"/>
      <c r="O1120" s="127"/>
      <c r="P1120" s="127"/>
      <c r="Q1120" s="127"/>
      <c r="R1120" s="127"/>
      <c r="S1120" s="127"/>
    </row>
    <row r="1121" spans="4:19" x14ac:dyDescent="0.2">
      <c r="D1121" s="127"/>
      <c r="E1121" s="127"/>
      <c r="F1121" s="127"/>
      <c r="G1121" s="127"/>
      <c r="H1121" s="127"/>
      <c r="I1121" s="127"/>
      <c r="J1121" s="127"/>
      <c r="K1121" s="127"/>
      <c r="L1121" s="127"/>
      <c r="M1121" s="127"/>
      <c r="N1121" s="127"/>
      <c r="O1121" s="127"/>
      <c r="P1121" s="127"/>
      <c r="Q1121" s="127"/>
      <c r="R1121" s="127"/>
      <c r="S1121" s="127"/>
    </row>
    <row r="1122" spans="4:19" x14ac:dyDescent="0.2">
      <c r="D1122" s="127"/>
      <c r="E1122" s="127"/>
      <c r="F1122" s="127"/>
      <c r="G1122" s="127"/>
      <c r="H1122" s="127"/>
      <c r="I1122" s="127"/>
      <c r="J1122" s="127"/>
      <c r="K1122" s="127"/>
      <c r="L1122" s="127"/>
      <c r="M1122" s="127"/>
      <c r="N1122" s="127"/>
      <c r="O1122" s="127"/>
      <c r="P1122" s="127"/>
      <c r="Q1122" s="127"/>
      <c r="R1122" s="127"/>
      <c r="S1122" s="127"/>
    </row>
    <row r="1123" spans="4:19" x14ac:dyDescent="0.2">
      <c r="D1123" s="127"/>
      <c r="E1123" s="127"/>
      <c r="F1123" s="127"/>
      <c r="G1123" s="127"/>
      <c r="H1123" s="127"/>
      <c r="I1123" s="127"/>
      <c r="J1123" s="127"/>
      <c r="K1123" s="127"/>
      <c r="L1123" s="127"/>
      <c r="M1123" s="127"/>
      <c r="N1123" s="127"/>
      <c r="O1123" s="127"/>
      <c r="P1123" s="127"/>
      <c r="Q1123" s="127"/>
      <c r="R1123" s="127"/>
      <c r="S1123" s="127"/>
    </row>
    <row r="1124" spans="4:19" x14ac:dyDescent="0.2">
      <c r="D1124" s="127"/>
      <c r="E1124" s="127"/>
      <c r="F1124" s="127"/>
      <c r="G1124" s="127"/>
      <c r="H1124" s="127"/>
      <c r="I1124" s="127"/>
      <c r="J1124" s="127"/>
      <c r="K1124" s="127"/>
      <c r="L1124" s="127"/>
      <c r="M1124" s="127"/>
      <c r="N1124" s="127"/>
      <c r="O1124" s="127"/>
      <c r="P1124" s="127"/>
      <c r="Q1124" s="127"/>
      <c r="R1124" s="127"/>
      <c r="S1124" s="127"/>
    </row>
    <row r="1125" spans="4:19" x14ac:dyDescent="0.2">
      <c r="D1125" s="127"/>
      <c r="E1125" s="127"/>
      <c r="F1125" s="127"/>
      <c r="G1125" s="127"/>
      <c r="H1125" s="127"/>
      <c r="I1125" s="127"/>
      <c r="J1125" s="127"/>
      <c r="K1125" s="127"/>
      <c r="L1125" s="127"/>
      <c r="M1125" s="127"/>
      <c r="N1125" s="127"/>
      <c r="O1125" s="127"/>
      <c r="P1125" s="127"/>
      <c r="Q1125" s="127"/>
      <c r="R1125" s="127"/>
      <c r="S1125" s="127"/>
    </row>
    <row r="1126" spans="4:19" x14ac:dyDescent="0.2">
      <c r="D1126" s="127"/>
      <c r="E1126" s="127"/>
      <c r="F1126" s="127"/>
      <c r="G1126" s="127"/>
      <c r="H1126" s="127"/>
      <c r="I1126" s="127"/>
      <c r="J1126" s="127"/>
      <c r="K1126" s="127"/>
      <c r="L1126" s="127"/>
      <c r="M1126" s="127"/>
      <c r="N1126" s="127"/>
      <c r="O1126" s="127"/>
      <c r="P1126" s="127"/>
      <c r="Q1126" s="127"/>
      <c r="R1126" s="127"/>
      <c r="S1126" s="127"/>
    </row>
    <row r="1127" spans="4:19" x14ac:dyDescent="0.2">
      <c r="D1127" s="127"/>
      <c r="E1127" s="127"/>
      <c r="F1127" s="127"/>
      <c r="G1127" s="127"/>
      <c r="H1127" s="127"/>
      <c r="I1127" s="127"/>
      <c r="J1127" s="127"/>
      <c r="K1127" s="127"/>
      <c r="L1127" s="127"/>
      <c r="M1127" s="127"/>
      <c r="N1127" s="127"/>
      <c r="O1127" s="127"/>
      <c r="P1127" s="127"/>
      <c r="Q1127" s="127"/>
      <c r="R1127" s="127"/>
      <c r="S1127" s="127"/>
    </row>
    <row r="1128" spans="4:19" x14ac:dyDescent="0.2">
      <c r="D1128" s="127"/>
      <c r="E1128" s="127"/>
      <c r="F1128" s="127"/>
      <c r="G1128" s="127"/>
      <c r="H1128" s="127"/>
      <c r="I1128" s="127"/>
      <c r="J1128" s="127"/>
      <c r="K1128" s="127"/>
      <c r="L1128" s="127"/>
      <c r="M1128" s="127"/>
      <c r="N1128" s="127"/>
      <c r="O1128" s="127"/>
      <c r="P1128" s="127"/>
      <c r="Q1128" s="127"/>
      <c r="R1128" s="127"/>
      <c r="S1128" s="127"/>
    </row>
    <row r="1129" spans="4:19" x14ac:dyDescent="0.2">
      <c r="D1129" s="127"/>
      <c r="E1129" s="127"/>
      <c r="F1129" s="127"/>
      <c r="G1129" s="127"/>
      <c r="H1129" s="127"/>
      <c r="I1129" s="127"/>
      <c r="J1129" s="127"/>
      <c r="K1129" s="127"/>
      <c r="L1129" s="127"/>
      <c r="M1129" s="127"/>
      <c r="N1129" s="127"/>
      <c r="O1129" s="127"/>
      <c r="P1129" s="127"/>
      <c r="Q1129" s="127"/>
      <c r="R1129" s="127"/>
      <c r="S1129" s="127"/>
    </row>
    <row r="1130" spans="4:19" x14ac:dyDescent="0.2">
      <c r="D1130" s="127"/>
      <c r="E1130" s="127"/>
      <c r="F1130" s="127"/>
      <c r="G1130" s="127"/>
      <c r="H1130" s="127"/>
      <c r="I1130" s="127"/>
      <c r="J1130" s="127"/>
      <c r="K1130" s="127"/>
      <c r="L1130" s="127"/>
      <c r="M1130" s="127"/>
      <c r="N1130" s="127"/>
      <c r="O1130" s="127"/>
      <c r="P1130" s="127"/>
      <c r="Q1130" s="127"/>
      <c r="R1130" s="127"/>
      <c r="S1130" s="127"/>
    </row>
    <row r="1131" spans="4:19" x14ac:dyDescent="0.2">
      <c r="D1131" s="127"/>
      <c r="E1131" s="127"/>
      <c r="F1131" s="127"/>
      <c r="G1131" s="127"/>
      <c r="H1131" s="127"/>
      <c r="I1131" s="127"/>
      <c r="J1131" s="127"/>
      <c r="K1131" s="127"/>
      <c r="L1131" s="127"/>
      <c r="M1131" s="127"/>
      <c r="N1131" s="127"/>
      <c r="O1131" s="127"/>
      <c r="P1131" s="127"/>
      <c r="Q1131" s="127"/>
      <c r="R1131" s="127"/>
      <c r="S1131" s="127"/>
    </row>
    <row r="1132" spans="4:19" x14ac:dyDescent="0.2">
      <c r="D1132" s="127"/>
      <c r="E1132" s="127"/>
      <c r="F1132" s="127"/>
      <c r="G1132" s="127"/>
      <c r="H1132" s="127"/>
      <c r="I1132" s="127"/>
      <c r="J1132" s="127"/>
      <c r="K1132" s="127"/>
      <c r="L1132" s="127"/>
      <c r="M1132" s="127"/>
      <c r="N1132" s="127"/>
      <c r="O1132" s="127"/>
      <c r="P1132" s="127"/>
      <c r="Q1132" s="127"/>
      <c r="R1132" s="127"/>
      <c r="S1132" s="127"/>
    </row>
    <row r="1133" spans="4:19" x14ac:dyDescent="0.2">
      <c r="D1133" s="127"/>
      <c r="E1133" s="127"/>
      <c r="F1133" s="127"/>
      <c r="G1133" s="127"/>
      <c r="H1133" s="127"/>
      <c r="I1133" s="127"/>
      <c r="J1133" s="127"/>
      <c r="K1133" s="127"/>
      <c r="L1133" s="127"/>
      <c r="M1133" s="127"/>
      <c r="N1133" s="127"/>
      <c r="O1133" s="127"/>
      <c r="P1133" s="127"/>
      <c r="Q1133" s="127"/>
      <c r="R1133" s="127"/>
      <c r="S1133" s="127"/>
    </row>
    <row r="1134" spans="4:19" x14ac:dyDescent="0.2">
      <c r="D1134" s="127"/>
      <c r="E1134" s="127"/>
      <c r="F1134" s="127"/>
      <c r="G1134" s="127"/>
      <c r="H1134" s="127"/>
      <c r="I1134" s="127"/>
      <c r="J1134" s="127"/>
      <c r="K1134" s="127"/>
      <c r="L1134" s="127"/>
      <c r="M1134" s="127"/>
      <c r="N1134" s="127"/>
      <c r="O1134" s="127"/>
      <c r="P1134" s="127"/>
      <c r="Q1134" s="127"/>
      <c r="R1134" s="127"/>
      <c r="S1134" s="127"/>
    </row>
    <row r="1135" spans="4:19" x14ac:dyDescent="0.2">
      <c r="D1135" s="127"/>
      <c r="E1135" s="127"/>
      <c r="F1135" s="127"/>
      <c r="G1135" s="127"/>
      <c r="H1135" s="127"/>
      <c r="I1135" s="127"/>
      <c r="J1135" s="127"/>
      <c r="K1135" s="127"/>
      <c r="L1135" s="127"/>
      <c r="M1135" s="127"/>
      <c r="N1135" s="127"/>
      <c r="O1135" s="127"/>
      <c r="P1135" s="127"/>
      <c r="Q1135" s="127"/>
      <c r="R1135" s="127"/>
      <c r="S1135" s="127"/>
    </row>
    <row r="1136" spans="4:19" x14ac:dyDescent="0.2">
      <c r="D1136" s="127"/>
      <c r="E1136" s="127"/>
      <c r="F1136" s="127"/>
      <c r="G1136" s="127"/>
      <c r="H1136" s="127"/>
      <c r="I1136" s="127"/>
      <c r="J1136" s="127"/>
      <c r="K1136" s="127"/>
      <c r="L1136" s="127"/>
      <c r="M1136" s="127"/>
      <c r="N1136" s="127"/>
      <c r="O1136" s="127"/>
      <c r="P1136" s="127"/>
      <c r="Q1136" s="127"/>
      <c r="R1136" s="127"/>
      <c r="S1136" s="127"/>
    </row>
    <row r="1137" spans="4:19" x14ac:dyDescent="0.2">
      <c r="D1137" s="127"/>
      <c r="E1137" s="127"/>
      <c r="F1137" s="127"/>
      <c r="G1137" s="127"/>
      <c r="H1137" s="127"/>
      <c r="I1137" s="127"/>
      <c r="J1137" s="127"/>
      <c r="K1137" s="127"/>
      <c r="L1137" s="127"/>
      <c r="M1137" s="127"/>
      <c r="N1137" s="127"/>
      <c r="O1137" s="127"/>
      <c r="P1137" s="127"/>
      <c r="Q1137" s="127"/>
      <c r="R1137" s="127"/>
      <c r="S1137" s="127"/>
    </row>
    <row r="1138" spans="4:19" x14ac:dyDescent="0.2">
      <c r="D1138" s="127"/>
      <c r="E1138" s="127"/>
      <c r="F1138" s="127"/>
      <c r="G1138" s="127"/>
      <c r="H1138" s="127"/>
      <c r="I1138" s="127"/>
      <c r="J1138" s="127"/>
      <c r="K1138" s="127"/>
      <c r="L1138" s="127"/>
      <c r="M1138" s="127"/>
      <c r="N1138" s="127"/>
      <c r="O1138" s="127"/>
      <c r="P1138" s="127"/>
      <c r="Q1138" s="127"/>
      <c r="R1138" s="127"/>
      <c r="S1138" s="127"/>
    </row>
    <row r="1139" spans="4:19" x14ac:dyDescent="0.2">
      <c r="D1139" s="127"/>
      <c r="E1139" s="127"/>
      <c r="F1139" s="127"/>
      <c r="G1139" s="127"/>
      <c r="H1139" s="127"/>
      <c r="I1139" s="127"/>
      <c r="J1139" s="127"/>
      <c r="K1139" s="127"/>
      <c r="L1139" s="127"/>
      <c r="M1139" s="127"/>
      <c r="N1139" s="127"/>
      <c r="O1139" s="127"/>
      <c r="P1139" s="127"/>
      <c r="Q1139" s="127"/>
      <c r="R1139" s="127"/>
      <c r="S1139" s="127"/>
    </row>
    <row r="1140" spans="4:19" x14ac:dyDescent="0.2">
      <c r="D1140" s="127"/>
      <c r="E1140" s="127"/>
      <c r="F1140" s="127"/>
      <c r="G1140" s="127"/>
      <c r="H1140" s="127"/>
      <c r="I1140" s="127"/>
      <c r="J1140" s="127"/>
      <c r="K1140" s="127"/>
      <c r="L1140" s="127"/>
      <c r="M1140" s="127"/>
      <c r="N1140" s="127"/>
      <c r="O1140" s="127"/>
      <c r="P1140" s="127"/>
      <c r="Q1140" s="127"/>
      <c r="R1140" s="127"/>
      <c r="S1140" s="127"/>
    </row>
    <row r="1141" spans="4:19" x14ac:dyDescent="0.2">
      <c r="D1141" s="127"/>
      <c r="E1141" s="127"/>
      <c r="F1141" s="127"/>
      <c r="G1141" s="127"/>
      <c r="H1141" s="127"/>
      <c r="I1141" s="127"/>
      <c r="J1141" s="127"/>
      <c r="K1141" s="127"/>
      <c r="L1141" s="127"/>
      <c r="M1141" s="127"/>
      <c r="N1141" s="127"/>
      <c r="O1141" s="127"/>
      <c r="P1141" s="127"/>
      <c r="Q1141" s="127"/>
      <c r="R1141" s="127"/>
      <c r="S1141" s="127"/>
    </row>
    <row r="1142" spans="4:19" x14ac:dyDescent="0.2">
      <c r="D1142" s="127"/>
      <c r="E1142" s="127"/>
      <c r="F1142" s="127"/>
      <c r="G1142" s="127"/>
      <c r="H1142" s="127"/>
      <c r="I1142" s="127"/>
      <c r="J1142" s="127"/>
      <c r="K1142" s="127"/>
      <c r="L1142" s="127"/>
      <c r="M1142" s="127"/>
      <c r="N1142" s="127"/>
      <c r="O1142" s="127"/>
      <c r="P1142" s="127"/>
      <c r="Q1142" s="127"/>
      <c r="R1142" s="127"/>
      <c r="S1142" s="127"/>
    </row>
    <row r="1143" spans="4:19" x14ac:dyDescent="0.2">
      <c r="D1143" s="127"/>
      <c r="E1143" s="127"/>
      <c r="F1143" s="127"/>
      <c r="G1143" s="127"/>
      <c r="H1143" s="127"/>
      <c r="I1143" s="127"/>
      <c r="J1143" s="127"/>
      <c r="K1143" s="127"/>
      <c r="L1143" s="127"/>
      <c r="M1143" s="127"/>
      <c r="N1143" s="127"/>
      <c r="O1143" s="127"/>
      <c r="P1143" s="127"/>
      <c r="Q1143" s="127"/>
      <c r="R1143" s="127"/>
      <c r="S1143" s="127"/>
    </row>
    <row r="1144" spans="4:19" x14ac:dyDescent="0.2">
      <c r="D1144" s="127"/>
      <c r="E1144" s="127"/>
      <c r="F1144" s="127"/>
      <c r="G1144" s="127"/>
      <c r="H1144" s="127"/>
      <c r="I1144" s="127"/>
      <c r="J1144" s="127"/>
      <c r="K1144" s="127"/>
      <c r="L1144" s="127"/>
      <c r="M1144" s="127"/>
      <c r="N1144" s="127"/>
      <c r="O1144" s="127"/>
      <c r="P1144" s="127"/>
      <c r="Q1144" s="127"/>
      <c r="R1144" s="127"/>
      <c r="S1144" s="127"/>
    </row>
    <row r="1145" spans="4:19" x14ac:dyDescent="0.2">
      <c r="D1145" s="127"/>
      <c r="E1145" s="127"/>
      <c r="F1145" s="127"/>
      <c r="G1145" s="127"/>
      <c r="H1145" s="127"/>
      <c r="I1145" s="127"/>
      <c r="J1145" s="127"/>
      <c r="K1145" s="127"/>
      <c r="L1145" s="127"/>
      <c r="M1145" s="127"/>
      <c r="N1145" s="127"/>
      <c r="O1145" s="127"/>
      <c r="P1145" s="127"/>
      <c r="Q1145" s="127"/>
      <c r="R1145" s="127"/>
      <c r="S1145" s="127"/>
    </row>
    <row r="1146" spans="4:19" x14ac:dyDescent="0.2">
      <c r="D1146" s="127"/>
      <c r="E1146" s="127"/>
      <c r="F1146" s="127"/>
      <c r="G1146" s="127"/>
      <c r="H1146" s="127"/>
      <c r="I1146" s="127"/>
      <c r="J1146" s="127"/>
      <c r="K1146" s="127"/>
      <c r="L1146" s="127"/>
      <c r="M1146" s="127"/>
      <c r="N1146" s="127"/>
      <c r="O1146" s="127"/>
      <c r="P1146" s="127"/>
      <c r="Q1146" s="127"/>
      <c r="R1146" s="127"/>
      <c r="S1146" s="127"/>
    </row>
    <row r="1147" spans="4:19" x14ac:dyDescent="0.2">
      <c r="D1147" s="127"/>
      <c r="E1147" s="127"/>
      <c r="F1147" s="127"/>
      <c r="G1147" s="127"/>
      <c r="H1147" s="127"/>
      <c r="I1147" s="127"/>
      <c r="J1147" s="127"/>
      <c r="K1147" s="127"/>
      <c r="L1147" s="127"/>
      <c r="M1147" s="127"/>
      <c r="N1147" s="127"/>
      <c r="O1147" s="127"/>
      <c r="P1147" s="127"/>
      <c r="Q1147" s="127"/>
      <c r="R1147" s="127"/>
      <c r="S1147" s="127"/>
    </row>
    <row r="1148" spans="4:19" x14ac:dyDescent="0.2">
      <c r="D1148" s="127"/>
      <c r="E1148" s="127"/>
      <c r="F1148" s="127"/>
      <c r="G1148" s="127"/>
      <c r="H1148" s="127"/>
      <c r="I1148" s="127"/>
      <c r="J1148" s="127"/>
      <c r="K1148" s="127"/>
      <c r="L1148" s="127"/>
      <c r="M1148" s="127"/>
      <c r="N1148" s="127"/>
      <c r="O1148" s="127"/>
      <c r="P1148" s="127"/>
      <c r="Q1148" s="127"/>
      <c r="R1148" s="127"/>
      <c r="S1148" s="127"/>
    </row>
    <row r="1149" spans="4:19" x14ac:dyDescent="0.2">
      <c r="D1149" s="127"/>
      <c r="E1149" s="127"/>
      <c r="F1149" s="127"/>
      <c r="G1149" s="127"/>
      <c r="H1149" s="127"/>
      <c r="I1149" s="127"/>
      <c r="J1149" s="127"/>
      <c r="K1149" s="127"/>
      <c r="L1149" s="127"/>
      <c r="M1149" s="127"/>
      <c r="N1149" s="127"/>
      <c r="O1149" s="127"/>
      <c r="P1149" s="127"/>
      <c r="Q1149" s="127"/>
      <c r="R1149" s="127"/>
      <c r="S1149" s="127"/>
    </row>
    <row r="1150" spans="4:19" x14ac:dyDescent="0.2">
      <c r="D1150" s="127"/>
      <c r="E1150" s="127"/>
      <c r="F1150" s="127"/>
      <c r="G1150" s="127"/>
      <c r="H1150" s="127"/>
      <c r="I1150" s="127"/>
      <c r="J1150" s="127"/>
      <c r="K1150" s="127"/>
      <c r="L1150" s="127"/>
      <c r="M1150" s="127"/>
      <c r="N1150" s="127"/>
      <c r="O1150" s="127"/>
      <c r="P1150" s="127"/>
      <c r="Q1150" s="127"/>
      <c r="R1150" s="127"/>
      <c r="S1150" s="127"/>
    </row>
    <row r="1151" spans="4:19" x14ac:dyDescent="0.2">
      <c r="D1151" s="127"/>
      <c r="E1151" s="127"/>
      <c r="F1151" s="127"/>
      <c r="G1151" s="127"/>
      <c r="H1151" s="127"/>
      <c r="I1151" s="127"/>
      <c r="J1151" s="127"/>
      <c r="K1151" s="127"/>
      <c r="L1151" s="127"/>
      <c r="M1151" s="127"/>
      <c r="N1151" s="127"/>
      <c r="O1151" s="127"/>
      <c r="P1151" s="127"/>
      <c r="Q1151" s="127"/>
      <c r="R1151" s="127"/>
      <c r="S1151" s="127"/>
    </row>
    <row r="1152" spans="4:19" x14ac:dyDescent="0.2">
      <c r="D1152" s="127"/>
      <c r="E1152" s="127"/>
      <c r="F1152" s="127"/>
      <c r="G1152" s="127"/>
      <c r="H1152" s="127"/>
      <c r="I1152" s="127"/>
      <c r="J1152" s="127"/>
      <c r="K1152" s="127"/>
      <c r="L1152" s="127"/>
      <c r="M1152" s="127"/>
      <c r="N1152" s="127"/>
      <c r="O1152" s="127"/>
      <c r="P1152" s="127"/>
      <c r="Q1152" s="127"/>
      <c r="R1152" s="127"/>
      <c r="S1152" s="127"/>
    </row>
    <row r="1153" spans="4:19" x14ac:dyDescent="0.2">
      <c r="D1153" s="127"/>
      <c r="E1153" s="127"/>
      <c r="F1153" s="127"/>
      <c r="G1153" s="127"/>
      <c r="H1153" s="127"/>
      <c r="I1153" s="127"/>
      <c r="J1153" s="127"/>
      <c r="K1153" s="127"/>
      <c r="L1153" s="127"/>
      <c r="M1153" s="127"/>
      <c r="N1153" s="127"/>
      <c r="O1153" s="127"/>
      <c r="P1153" s="127"/>
      <c r="Q1153" s="127"/>
      <c r="R1153" s="127"/>
      <c r="S1153" s="127"/>
    </row>
    <row r="1154" spans="4:19" x14ac:dyDescent="0.2">
      <c r="D1154" s="127"/>
      <c r="E1154" s="127"/>
      <c r="F1154" s="127"/>
      <c r="G1154" s="127"/>
      <c r="H1154" s="127"/>
      <c r="I1154" s="127"/>
      <c r="J1154" s="127"/>
      <c r="K1154" s="127"/>
      <c r="L1154" s="127"/>
      <c r="M1154" s="127"/>
      <c r="N1154" s="127"/>
      <c r="O1154" s="127"/>
      <c r="P1154" s="127"/>
      <c r="Q1154" s="127"/>
      <c r="R1154" s="127"/>
      <c r="S1154" s="127"/>
    </row>
    <row r="1155" spans="4:19" x14ac:dyDescent="0.2">
      <c r="D1155" s="127"/>
      <c r="E1155" s="127"/>
      <c r="F1155" s="127"/>
      <c r="G1155" s="127"/>
      <c r="H1155" s="127"/>
      <c r="I1155" s="127"/>
      <c r="J1155" s="127"/>
      <c r="K1155" s="127"/>
      <c r="L1155" s="127"/>
      <c r="M1155" s="127"/>
      <c r="N1155" s="127"/>
      <c r="O1155" s="127"/>
      <c r="P1155" s="127"/>
      <c r="Q1155" s="127"/>
      <c r="R1155" s="127"/>
      <c r="S1155" s="127"/>
    </row>
    <row r="1156" spans="4:19" x14ac:dyDescent="0.2">
      <c r="D1156" s="127"/>
      <c r="E1156" s="127"/>
      <c r="F1156" s="127"/>
      <c r="G1156" s="127"/>
      <c r="H1156" s="127"/>
      <c r="I1156" s="127"/>
      <c r="J1156" s="127"/>
      <c r="K1156" s="127"/>
      <c r="L1156" s="127"/>
      <c r="M1156" s="127"/>
      <c r="N1156" s="127"/>
      <c r="O1156" s="127"/>
      <c r="P1156" s="127"/>
      <c r="Q1156" s="127"/>
      <c r="R1156" s="127"/>
      <c r="S1156" s="127"/>
    </row>
    <row r="1157" spans="4:19" x14ac:dyDescent="0.2">
      <c r="D1157" s="127"/>
      <c r="E1157" s="127"/>
      <c r="F1157" s="127"/>
      <c r="G1157" s="127"/>
      <c r="H1157" s="127"/>
      <c r="I1157" s="127"/>
      <c r="J1157" s="127"/>
      <c r="K1157" s="127"/>
      <c r="L1157" s="127"/>
      <c r="M1157" s="127"/>
      <c r="N1157" s="127"/>
      <c r="O1157" s="127"/>
      <c r="P1157" s="127"/>
      <c r="Q1157" s="127"/>
      <c r="R1157" s="127"/>
      <c r="S1157" s="127"/>
    </row>
    <row r="1158" spans="4:19" x14ac:dyDescent="0.2">
      <c r="D1158" s="127"/>
      <c r="E1158" s="127"/>
      <c r="F1158" s="127"/>
      <c r="G1158" s="127"/>
      <c r="H1158" s="127"/>
      <c r="I1158" s="127"/>
      <c r="J1158" s="127"/>
      <c r="K1158" s="127"/>
      <c r="L1158" s="127"/>
      <c r="M1158" s="127"/>
      <c r="N1158" s="127"/>
      <c r="O1158" s="127"/>
      <c r="P1158" s="127"/>
      <c r="Q1158" s="127"/>
      <c r="R1158" s="127"/>
      <c r="S1158" s="127"/>
    </row>
    <row r="1159" spans="4:19" x14ac:dyDescent="0.2">
      <c r="D1159" s="127"/>
      <c r="E1159" s="127"/>
      <c r="F1159" s="127"/>
      <c r="G1159" s="127"/>
      <c r="H1159" s="127"/>
      <c r="I1159" s="127"/>
      <c r="J1159" s="127"/>
      <c r="K1159" s="127"/>
      <c r="L1159" s="127"/>
      <c r="M1159" s="127"/>
      <c r="N1159" s="127"/>
      <c r="O1159" s="127"/>
      <c r="P1159" s="127"/>
      <c r="Q1159" s="127"/>
      <c r="R1159" s="127"/>
      <c r="S1159" s="127"/>
    </row>
    <row r="1160" spans="4:19" x14ac:dyDescent="0.2">
      <c r="D1160" s="127"/>
      <c r="E1160" s="127"/>
      <c r="F1160" s="127"/>
      <c r="G1160" s="127"/>
      <c r="H1160" s="127"/>
      <c r="I1160" s="127"/>
      <c r="J1160" s="127"/>
      <c r="K1160" s="127"/>
      <c r="L1160" s="127"/>
      <c r="M1160" s="127"/>
      <c r="N1160" s="127"/>
      <c r="O1160" s="127"/>
      <c r="P1160" s="127"/>
      <c r="Q1160" s="127"/>
      <c r="R1160" s="127"/>
      <c r="S1160" s="127"/>
    </row>
    <row r="1161" spans="4:19" x14ac:dyDescent="0.2">
      <c r="D1161" s="127"/>
      <c r="E1161" s="127"/>
      <c r="F1161" s="127"/>
      <c r="G1161" s="127"/>
      <c r="H1161" s="127"/>
      <c r="I1161" s="127"/>
      <c r="J1161" s="127"/>
      <c r="K1161" s="127"/>
      <c r="L1161" s="127"/>
      <c r="M1161" s="127"/>
      <c r="N1161" s="127"/>
      <c r="O1161" s="127"/>
      <c r="P1161" s="127"/>
      <c r="Q1161" s="127"/>
      <c r="R1161" s="127"/>
      <c r="S1161" s="127"/>
    </row>
    <row r="1162" spans="4:19" x14ac:dyDescent="0.2">
      <c r="D1162" s="127"/>
      <c r="E1162" s="127"/>
      <c r="F1162" s="127"/>
      <c r="G1162" s="127"/>
      <c r="H1162" s="127"/>
      <c r="I1162" s="127"/>
      <c r="J1162" s="127"/>
      <c r="K1162" s="127"/>
      <c r="L1162" s="127"/>
      <c r="M1162" s="127"/>
      <c r="N1162" s="127"/>
      <c r="O1162" s="127"/>
      <c r="P1162" s="127"/>
      <c r="Q1162" s="127"/>
      <c r="R1162" s="127"/>
      <c r="S1162" s="127"/>
    </row>
    <row r="1163" spans="4:19" x14ac:dyDescent="0.2">
      <c r="D1163" s="127"/>
      <c r="E1163" s="127"/>
      <c r="F1163" s="127"/>
      <c r="G1163" s="127"/>
      <c r="H1163" s="127"/>
      <c r="I1163" s="127"/>
      <c r="J1163" s="127"/>
      <c r="K1163" s="127"/>
      <c r="L1163" s="127"/>
      <c r="M1163" s="127"/>
      <c r="N1163" s="127"/>
      <c r="O1163" s="127"/>
      <c r="P1163" s="127"/>
      <c r="Q1163" s="127"/>
      <c r="R1163" s="127"/>
      <c r="S1163" s="127"/>
    </row>
    <row r="1164" spans="4:19" x14ac:dyDescent="0.2">
      <c r="D1164" s="127"/>
      <c r="E1164" s="127"/>
      <c r="F1164" s="127"/>
      <c r="G1164" s="127"/>
      <c r="H1164" s="127"/>
      <c r="I1164" s="127"/>
      <c r="J1164" s="127"/>
      <c r="K1164" s="127"/>
      <c r="L1164" s="127"/>
      <c r="M1164" s="127"/>
      <c r="N1164" s="127"/>
      <c r="O1164" s="127"/>
      <c r="P1164" s="127"/>
      <c r="Q1164" s="127"/>
      <c r="R1164" s="127"/>
      <c r="S1164" s="127"/>
    </row>
    <row r="1165" spans="4:19" x14ac:dyDescent="0.2">
      <c r="D1165" s="127"/>
      <c r="E1165" s="127"/>
      <c r="F1165" s="127"/>
      <c r="G1165" s="127"/>
      <c r="H1165" s="127"/>
      <c r="I1165" s="127"/>
      <c r="J1165" s="127"/>
      <c r="K1165" s="127"/>
      <c r="L1165" s="127"/>
      <c r="M1165" s="127"/>
      <c r="N1165" s="127"/>
      <c r="O1165" s="127"/>
      <c r="P1165" s="127"/>
      <c r="Q1165" s="127"/>
      <c r="R1165" s="127"/>
      <c r="S1165" s="127"/>
    </row>
    <row r="1166" spans="4:19" x14ac:dyDescent="0.2">
      <c r="D1166" s="127"/>
      <c r="E1166" s="127"/>
      <c r="F1166" s="127"/>
      <c r="G1166" s="127"/>
      <c r="H1166" s="127"/>
      <c r="I1166" s="127"/>
      <c r="J1166" s="127"/>
      <c r="K1166" s="127"/>
      <c r="L1166" s="127"/>
      <c r="M1166" s="127"/>
      <c r="N1166" s="127"/>
      <c r="O1166" s="127"/>
      <c r="P1166" s="127"/>
      <c r="Q1166" s="127"/>
      <c r="R1166" s="127"/>
      <c r="S1166" s="127"/>
    </row>
    <row r="1167" spans="4:19" x14ac:dyDescent="0.2">
      <c r="D1167" s="127"/>
      <c r="E1167" s="127"/>
      <c r="F1167" s="127"/>
      <c r="G1167" s="127"/>
      <c r="H1167" s="127"/>
      <c r="I1167" s="127"/>
      <c r="J1167" s="127"/>
      <c r="K1167" s="127"/>
      <c r="L1167" s="127"/>
      <c r="M1167" s="127"/>
      <c r="N1167" s="127"/>
      <c r="O1167" s="127"/>
      <c r="P1167" s="127"/>
      <c r="Q1167" s="127"/>
      <c r="R1167" s="127"/>
      <c r="S1167" s="127"/>
    </row>
    <row r="1168" spans="4:19" x14ac:dyDescent="0.2">
      <c r="D1168" s="127"/>
      <c r="E1168" s="127"/>
      <c r="F1168" s="127"/>
      <c r="G1168" s="127"/>
      <c r="H1168" s="127"/>
      <c r="I1168" s="127"/>
      <c r="J1168" s="127"/>
      <c r="K1168" s="127"/>
      <c r="L1168" s="127"/>
      <c r="M1168" s="127"/>
      <c r="N1168" s="127"/>
      <c r="O1168" s="127"/>
      <c r="P1168" s="127"/>
      <c r="Q1168" s="127"/>
      <c r="R1168" s="127"/>
      <c r="S1168" s="127"/>
    </row>
    <row r="1169" spans="4:19" x14ac:dyDescent="0.2">
      <c r="D1169" s="127"/>
      <c r="E1169" s="127"/>
      <c r="F1169" s="127"/>
      <c r="G1169" s="127"/>
      <c r="H1169" s="127"/>
      <c r="I1169" s="127"/>
      <c r="J1169" s="127"/>
      <c r="K1169" s="127"/>
      <c r="L1169" s="127"/>
      <c r="M1169" s="127"/>
      <c r="N1169" s="127"/>
      <c r="O1169" s="127"/>
      <c r="P1169" s="127"/>
      <c r="Q1169" s="127"/>
      <c r="R1169" s="127"/>
      <c r="S1169" s="127"/>
    </row>
    <row r="1170" spans="4:19" x14ac:dyDescent="0.2">
      <c r="D1170" s="127"/>
      <c r="E1170" s="127"/>
      <c r="F1170" s="127"/>
      <c r="G1170" s="127"/>
      <c r="H1170" s="127"/>
      <c r="I1170" s="127"/>
      <c r="J1170" s="127"/>
      <c r="K1170" s="127"/>
      <c r="L1170" s="127"/>
      <c r="M1170" s="127"/>
      <c r="N1170" s="127"/>
      <c r="O1170" s="127"/>
      <c r="P1170" s="127"/>
      <c r="Q1170" s="127"/>
      <c r="R1170" s="127"/>
      <c r="S1170" s="127"/>
    </row>
    <row r="1171" spans="4:19" x14ac:dyDescent="0.2">
      <c r="D1171" s="127"/>
      <c r="E1171" s="127"/>
      <c r="F1171" s="127"/>
      <c r="G1171" s="127"/>
      <c r="H1171" s="127"/>
      <c r="I1171" s="127"/>
      <c r="J1171" s="127"/>
      <c r="K1171" s="127"/>
      <c r="L1171" s="127"/>
      <c r="M1171" s="127"/>
      <c r="N1171" s="127"/>
      <c r="O1171" s="127"/>
      <c r="P1171" s="127"/>
      <c r="Q1171" s="127"/>
      <c r="R1171" s="127"/>
      <c r="S1171" s="127"/>
    </row>
    <row r="1172" spans="4:19" x14ac:dyDescent="0.2">
      <c r="D1172" s="127"/>
      <c r="E1172" s="127"/>
      <c r="F1172" s="127"/>
      <c r="G1172" s="127"/>
      <c r="H1172" s="127"/>
      <c r="I1172" s="127"/>
      <c r="J1172" s="127"/>
      <c r="K1172" s="127"/>
      <c r="L1172" s="127"/>
      <c r="M1172" s="127"/>
      <c r="N1172" s="127"/>
      <c r="O1172" s="127"/>
      <c r="P1172" s="127"/>
      <c r="Q1172" s="127"/>
      <c r="R1172" s="127"/>
      <c r="S1172" s="127"/>
    </row>
    <row r="1173" spans="4:19" x14ac:dyDescent="0.2">
      <c r="D1173" s="127"/>
      <c r="E1173" s="127"/>
      <c r="F1173" s="127"/>
      <c r="G1173" s="127"/>
      <c r="H1173" s="127"/>
      <c r="I1173" s="127"/>
      <c r="J1173" s="127"/>
      <c r="K1173" s="127"/>
      <c r="L1173" s="127"/>
      <c r="M1173" s="127"/>
      <c r="N1173" s="127"/>
      <c r="O1173" s="127"/>
      <c r="P1173" s="127"/>
      <c r="Q1173" s="127"/>
      <c r="R1173" s="127"/>
      <c r="S1173" s="127"/>
    </row>
    <row r="1174" spans="4:19" x14ac:dyDescent="0.2">
      <c r="D1174" s="127"/>
      <c r="E1174" s="127"/>
      <c r="F1174" s="127"/>
      <c r="G1174" s="127"/>
      <c r="H1174" s="127"/>
      <c r="I1174" s="127"/>
      <c r="J1174" s="127"/>
      <c r="K1174" s="127"/>
      <c r="L1174" s="127"/>
      <c r="M1174" s="127"/>
      <c r="N1174" s="127"/>
      <c r="O1174" s="127"/>
      <c r="P1174" s="127"/>
      <c r="Q1174" s="127"/>
      <c r="R1174" s="127"/>
      <c r="S1174" s="127"/>
    </row>
    <row r="1175" spans="4:19" x14ac:dyDescent="0.2">
      <c r="D1175" s="127"/>
      <c r="E1175" s="127"/>
      <c r="F1175" s="127"/>
      <c r="G1175" s="127"/>
      <c r="H1175" s="127"/>
      <c r="I1175" s="127"/>
      <c r="J1175" s="127"/>
      <c r="K1175" s="127"/>
      <c r="L1175" s="127"/>
      <c r="M1175" s="127"/>
      <c r="N1175" s="127"/>
      <c r="O1175" s="127"/>
      <c r="P1175" s="127"/>
      <c r="Q1175" s="127"/>
      <c r="R1175" s="127"/>
      <c r="S1175" s="127"/>
    </row>
    <row r="1176" spans="4:19" x14ac:dyDescent="0.2">
      <c r="D1176" s="127"/>
      <c r="E1176" s="127"/>
      <c r="F1176" s="127"/>
      <c r="G1176" s="127"/>
      <c r="H1176" s="127"/>
      <c r="I1176" s="127"/>
      <c r="J1176" s="127"/>
      <c r="K1176" s="127"/>
      <c r="L1176" s="127"/>
      <c r="M1176" s="127"/>
      <c r="N1176" s="127"/>
      <c r="O1176" s="127"/>
      <c r="P1176" s="127"/>
      <c r="Q1176" s="127"/>
      <c r="R1176" s="127"/>
      <c r="S1176" s="127"/>
    </row>
    <row r="1177" spans="4:19" x14ac:dyDescent="0.2">
      <c r="D1177" s="127"/>
      <c r="E1177" s="127"/>
      <c r="F1177" s="127"/>
      <c r="G1177" s="127"/>
      <c r="H1177" s="127"/>
      <c r="I1177" s="127"/>
      <c r="J1177" s="127"/>
      <c r="K1177" s="127"/>
      <c r="L1177" s="127"/>
      <c r="M1177" s="127"/>
      <c r="N1177" s="127"/>
      <c r="O1177" s="127"/>
      <c r="P1177" s="127"/>
      <c r="Q1177" s="127"/>
      <c r="R1177" s="127"/>
      <c r="S1177" s="127"/>
    </row>
    <row r="1178" spans="4:19" x14ac:dyDescent="0.2">
      <c r="D1178" s="127"/>
      <c r="E1178" s="127"/>
      <c r="F1178" s="127"/>
      <c r="G1178" s="127"/>
      <c r="H1178" s="127"/>
      <c r="I1178" s="127"/>
      <c r="J1178" s="127"/>
      <c r="K1178" s="127"/>
      <c r="L1178" s="127"/>
      <c r="M1178" s="127"/>
      <c r="N1178" s="127"/>
      <c r="O1178" s="127"/>
      <c r="P1178" s="127"/>
      <c r="Q1178" s="127"/>
      <c r="R1178" s="127"/>
      <c r="S1178" s="127"/>
    </row>
    <row r="1179" spans="4:19" x14ac:dyDescent="0.2">
      <c r="D1179" s="127"/>
      <c r="E1179" s="127"/>
      <c r="F1179" s="127"/>
      <c r="G1179" s="127"/>
      <c r="H1179" s="127"/>
      <c r="I1179" s="127"/>
      <c r="J1179" s="127"/>
      <c r="K1179" s="127"/>
      <c r="L1179" s="127"/>
      <c r="M1179" s="127"/>
      <c r="N1179" s="127"/>
      <c r="O1179" s="127"/>
      <c r="P1179" s="127"/>
      <c r="Q1179" s="127"/>
      <c r="R1179" s="127"/>
      <c r="S1179" s="127"/>
    </row>
    <row r="1180" spans="4:19" x14ac:dyDescent="0.2">
      <c r="D1180" s="127"/>
      <c r="E1180" s="127"/>
      <c r="F1180" s="127"/>
      <c r="G1180" s="127"/>
      <c r="H1180" s="127"/>
      <c r="I1180" s="127"/>
      <c r="J1180" s="127"/>
      <c r="K1180" s="127"/>
      <c r="L1180" s="127"/>
      <c r="M1180" s="127"/>
      <c r="N1180" s="127"/>
      <c r="O1180" s="127"/>
      <c r="P1180" s="127"/>
      <c r="Q1180" s="127"/>
      <c r="R1180" s="127"/>
      <c r="S1180" s="127"/>
    </row>
    <row r="1181" spans="4:19" x14ac:dyDescent="0.2">
      <c r="D1181" s="127"/>
      <c r="E1181" s="127"/>
      <c r="F1181" s="127"/>
      <c r="G1181" s="127"/>
      <c r="H1181" s="127"/>
      <c r="I1181" s="127"/>
      <c r="J1181" s="127"/>
      <c r="K1181" s="127"/>
      <c r="L1181" s="127"/>
      <c r="M1181" s="127"/>
      <c r="N1181" s="127"/>
      <c r="O1181" s="127"/>
      <c r="P1181" s="127"/>
      <c r="Q1181" s="127"/>
      <c r="R1181" s="127"/>
      <c r="S1181" s="127"/>
    </row>
    <row r="1182" spans="4:19" x14ac:dyDescent="0.2">
      <c r="D1182" s="127"/>
      <c r="E1182" s="127"/>
      <c r="F1182" s="127"/>
      <c r="G1182" s="127"/>
      <c r="H1182" s="127"/>
      <c r="I1182" s="127"/>
      <c r="J1182" s="127"/>
      <c r="K1182" s="127"/>
      <c r="L1182" s="127"/>
      <c r="M1182" s="127"/>
      <c r="N1182" s="127"/>
      <c r="O1182" s="127"/>
      <c r="P1182" s="127"/>
      <c r="Q1182" s="127"/>
      <c r="R1182" s="127"/>
      <c r="S1182" s="127"/>
    </row>
    <row r="1183" spans="4:19" x14ac:dyDescent="0.2">
      <c r="D1183" s="127"/>
      <c r="E1183" s="127"/>
      <c r="F1183" s="127"/>
      <c r="G1183" s="127"/>
      <c r="H1183" s="127"/>
      <c r="I1183" s="127"/>
      <c r="J1183" s="127"/>
      <c r="K1183" s="127"/>
      <c r="L1183" s="127"/>
      <c r="M1183" s="127"/>
      <c r="N1183" s="127"/>
      <c r="O1183" s="127"/>
      <c r="P1183" s="127"/>
      <c r="Q1183" s="127"/>
      <c r="R1183" s="127"/>
      <c r="S1183" s="127"/>
    </row>
    <row r="1184" spans="4:19" x14ac:dyDescent="0.2">
      <c r="D1184" s="127"/>
      <c r="E1184" s="127"/>
      <c r="F1184" s="127"/>
      <c r="G1184" s="127"/>
      <c r="H1184" s="127"/>
      <c r="I1184" s="127"/>
      <c r="J1184" s="127"/>
      <c r="K1184" s="127"/>
      <c r="L1184" s="127"/>
      <c r="M1184" s="127"/>
      <c r="N1184" s="127"/>
      <c r="O1184" s="127"/>
      <c r="P1184" s="127"/>
      <c r="Q1184" s="127"/>
      <c r="R1184" s="127"/>
      <c r="S1184" s="127"/>
    </row>
    <row r="1185" spans="4:19" x14ac:dyDescent="0.2">
      <c r="D1185" s="127"/>
      <c r="E1185" s="127"/>
      <c r="F1185" s="127"/>
      <c r="G1185" s="127"/>
      <c r="H1185" s="127"/>
      <c r="I1185" s="127"/>
      <c r="J1185" s="127"/>
      <c r="K1185" s="127"/>
      <c r="L1185" s="127"/>
      <c r="M1185" s="127"/>
      <c r="N1185" s="127"/>
      <c r="O1185" s="127"/>
      <c r="P1185" s="127"/>
      <c r="Q1185" s="127"/>
      <c r="R1185" s="127"/>
      <c r="S1185" s="127"/>
    </row>
    <row r="1186" spans="4:19" x14ac:dyDescent="0.2">
      <c r="D1186" s="127"/>
      <c r="E1186" s="127"/>
      <c r="F1186" s="127"/>
      <c r="G1186" s="127"/>
      <c r="H1186" s="127"/>
      <c r="I1186" s="127"/>
      <c r="J1186" s="127"/>
      <c r="K1186" s="127"/>
      <c r="L1186" s="127"/>
      <c r="M1186" s="127"/>
      <c r="N1186" s="127"/>
      <c r="O1186" s="127"/>
      <c r="P1186" s="127"/>
      <c r="Q1186" s="127"/>
      <c r="R1186" s="127"/>
      <c r="S1186" s="127"/>
    </row>
    <row r="1187" spans="4:19" x14ac:dyDescent="0.2">
      <c r="D1187" s="127"/>
      <c r="E1187" s="127"/>
      <c r="F1187" s="127"/>
      <c r="G1187" s="127"/>
      <c r="H1187" s="127"/>
      <c r="I1187" s="127"/>
      <c r="J1187" s="127"/>
      <c r="K1187" s="127"/>
      <c r="L1187" s="127"/>
      <c r="M1187" s="127"/>
      <c r="N1187" s="127"/>
      <c r="O1187" s="127"/>
      <c r="P1187" s="127"/>
      <c r="Q1187" s="127"/>
      <c r="R1187" s="127"/>
      <c r="S1187" s="127"/>
    </row>
    <row r="1188" spans="4:19" x14ac:dyDescent="0.2">
      <c r="D1188" s="127"/>
      <c r="E1188" s="127"/>
      <c r="F1188" s="127"/>
      <c r="G1188" s="127"/>
      <c r="H1188" s="127"/>
      <c r="I1188" s="127"/>
      <c r="J1188" s="127"/>
      <c r="K1188" s="127"/>
      <c r="L1188" s="127"/>
      <c r="M1188" s="127"/>
      <c r="N1188" s="127"/>
      <c r="O1188" s="127"/>
      <c r="P1188" s="127"/>
      <c r="Q1188" s="127"/>
      <c r="R1188" s="127"/>
      <c r="S1188" s="127"/>
    </row>
    <row r="1189" spans="4:19" x14ac:dyDescent="0.2">
      <c r="D1189" s="127"/>
      <c r="E1189" s="127"/>
      <c r="F1189" s="127"/>
      <c r="G1189" s="127"/>
      <c r="H1189" s="127"/>
      <c r="I1189" s="127"/>
      <c r="J1189" s="127"/>
      <c r="K1189" s="127"/>
      <c r="L1189" s="127"/>
      <c r="M1189" s="127"/>
      <c r="N1189" s="127"/>
      <c r="O1189" s="127"/>
      <c r="P1189" s="127"/>
      <c r="Q1189" s="127"/>
      <c r="R1189" s="127"/>
      <c r="S1189" s="127"/>
    </row>
    <row r="1190" spans="4:19" x14ac:dyDescent="0.2">
      <c r="D1190" s="127"/>
      <c r="E1190" s="127"/>
      <c r="F1190" s="127"/>
      <c r="G1190" s="127"/>
      <c r="H1190" s="127"/>
      <c r="I1190" s="127"/>
      <c r="J1190" s="127"/>
      <c r="K1190" s="127"/>
      <c r="L1190" s="127"/>
      <c r="M1190" s="127"/>
      <c r="N1190" s="127"/>
      <c r="O1190" s="127"/>
      <c r="P1190" s="127"/>
      <c r="Q1190" s="127"/>
      <c r="R1190" s="127"/>
      <c r="S1190" s="127"/>
    </row>
    <row r="1191" spans="4:19" x14ac:dyDescent="0.2">
      <c r="D1191" s="127"/>
      <c r="E1191" s="127"/>
      <c r="F1191" s="127"/>
      <c r="G1191" s="127"/>
      <c r="H1191" s="127"/>
      <c r="I1191" s="127"/>
      <c r="J1191" s="127"/>
      <c r="K1191" s="127"/>
      <c r="L1191" s="127"/>
      <c r="M1191" s="127"/>
      <c r="N1191" s="127"/>
      <c r="O1191" s="127"/>
      <c r="P1191" s="127"/>
      <c r="Q1191" s="127"/>
      <c r="R1191" s="127"/>
      <c r="S1191" s="127"/>
    </row>
    <row r="1192" spans="4:19" x14ac:dyDescent="0.2">
      <c r="D1192" s="127"/>
      <c r="E1192" s="127"/>
      <c r="F1192" s="127"/>
      <c r="G1192" s="127"/>
      <c r="H1192" s="127"/>
      <c r="I1192" s="127"/>
      <c r="J1192" s="127"/>
      <c r="K1192" s="127"/>
      <c r="L1192" s="127"/>
      <c r="M1192" s="127"/>
      <c r="N1192" s="127"/>
      <c r="O1192" s="127"/>
      <c r="P1192" s="127"/>
      <c r="Q1192" s="127"/>
      <c r="R1192" s="127"/>
      <c r="S1192" s="127"/>
    </row>
    <row r="1193" spans="4:19" x14ac:dyDescent="0.2">
      <c r="D1193" s="127"/>
      <c r="E1193" s="127"/>
      <c r="F1193" s="127"/>
      <c r="G1193" s="127"/>
      <c r="H1193" s="127"/>
      <c r="I1193" s="127"/>
      <c r="J1193" s="127"/>
      <c r="K1193" s="127"/>
      <c r="L1193" s="127"/>
      <c r="M1193" s="127"/>
      <c r="N1193" s="127"/>
      <c r="O1193" s="127"/>
      <c r="P1193" s="127"/>
      <c r="Q1193" s="127"/>
      <c r="R1193" s="127"/>
      <c r="S1193" s="127"/>
    </row>
    <row r="1194" spans="4:19" x14ac:dyDescent="0.2">
      <c r="D1194" s="127"/>
      <c r="E1194" s="127"/>
      <c r="F1194" s="127"/>
      <c r="G1194" s="127"/>
      <c r="H1194" s="127"/>
      <c r="I1194" s="127"/>
      <c r="J1194" s="127"/>
      <c r="K1194" s="127"/>
      <c r="L1194" s="127"/>
      <c r="M1194" s="127"/>
      <c r="N1194" s="127"/>
      <c r="O1194" s="127"/>
      <c r="P1194" s="127"/>
      <c r="Q1194" s="127"/>
      <c r="R1194" s="127"/>
      <c r="S1194" s="127"/>
    </row>
    <row r="1195" spans="4:19" x14ac:dyDescent="0.2">
      <c r="D1195" s="127"/>
      <c r="E1195" s="127"/>
      <c r="F1195" s="127"/>
      <c r="G1195" s="127"/>
      <c r="H1195" s="127"/>
      <c r="I1195" s="127"/>
      <c r="J1195" s="127"/>
      <c r="K1195" s="127"/>
      <c r="L1195" s="127"/>
      <c r="M1195" s="127"/>
      <c r="N1195" s="127"/>
      <c r="O1195" s="127"/>
      <c r="P1195" s="127"/>
      <c r="Q1195" s="127"/>
      <c r="R1195" s="127"/>
      <c r="S1195" s="127"/>
    </row>
    <row r="1196" spans="4:19" x14ac:dyDescent="0.2">
      <c r="D1196" s="127"/>
      <c r="E1196" s="127"/>
      <c r="F1196" s="127"/>
      <c r="G1196" s="127"/>
      <c r="H1196" s="127"/>
      <c r="I1196" s="127"/>
      <c r="J1196" s="127"/>
      <c r="K1196" s="127"/>
      <c r="L1196" s="127"/>
      <c r="M1196" s="127"/>
      <c r="N1196" s="127"/>
      <c r="O1196" s="127"/>
      <c r="P1196" s="127"/>
      <c r="Q1196" s="127"/>
      <c r="R1196" s="127"/>
      <c r="S1196" s="127"/>
    </row>
    <row r="1197" spans="4:19" x14ac:dyDescent="0.2">
      <c r="D1197" s="127"/>
      <c r="E1197" s="127"/>
      <c r="F1197" s="127"/>
      <c r="G1197" s="127"/>
      <c r="H1197" s="127"/>
      <c r="I1197" s="127"/>
      <c r="J1197" s="127"/>
      <c r="K1197" s="127"/>
      <c r="L1197" s="127"/>
      <c r="M1197" s="127"/>
      <c r="N1197" s="127"/>
      <c r="O1197" s="127"/>
      <c r="P1197" s="127"/>
      <c r="Q1197" s="127"/>
      <c r="R1197" s="127"/>
      <c r="S1197" s="127"/>
    </row>
    <row r="1198" spans="4:19" x14ac:dyDescent="0.2">
      <c r="D1198" s="127"/>
      <c r="E1198" s="127"/>
      <c r="F1198" s="127"/>
      <c r="G1198" s="127"/>
      <c r="H1198" s="127"/>
      <c r="I1198" s="127"/>
      <c r="J1198" s="127"/>
      <c r="K1198" s="127"/>
      <c r="L1198" s="127"/>
      <c r="M1198" s="127"/>
      <c r="N1198" s="127"/>
      <c r="O1198" s="127"/>
      <c r="P1198" s="127"/>
      <c r="Q1198" s="127"/>
      <c r="R1198" s="127"/>
      <c r="S1198" s="127"/>
    </row>
    <row r="1199" spans="4:19" x14ac:dyDescent="0.2">
      <c r="D1199" s="127"/>
      <c r="E1199" s="127"/>
      <c r="F1199" s="127"/>
      <c r="G1199" s="127"/>
      <c r="H1199" s="127"/>
      <c r="I1199" s="127"/>
      <c r="J1199" s="127"/>
      <c r="K1199" s="127"/>
      <c r="L1199" s="127"/>
      <c r="M1199" s="127"/>
      <c r="N1199" s="127"/>
      <c r="O1199" s="127"/>
      <c r="P1199" s="127"/>
      <c r="Q1199" s="127"/>
      <c r="R1199" s="127"/>
      <c r="S1199" s="127"/>
    </row>
    <row r="1200" spans="4:19" x14ac:dyDescent="0.2">
      <c r="D1200" s="127"/>
      <c r="E1200" s="127"/>
      <c r="F1200" s="127"/>
      <c r="G1200" s="127"/>
      <c r="H1200" s="127"/>
      <c r="I1200" s="127"/>
      <c r="J1200" s="127"/>
      <c r="K1200" s="127"/>
      <c r="L1200" s="127"/>
      <c r="M1200" s="127"/>
      <c r="N1200" s="127"/>
      <c r="O1200" s="127"/>
      <c r="P1200" s="127"/>
      <c r="Q1200" s="127"/>
      <c r="R1200" s="127"/>
      <c r="S1200" s="127"/>
    </row>
    <row r="1201" spans="4:19" x14ac:dyDescent="0.2">
      <c r="D1201" s="127"/>
      <c r="E1201" s="127"/>
      <c r="F1201" s="127"/>
      <c r="G1201" s="127"/>
      <c r="H1201" s="127"/>
      <c r="I1201" s="127"/>
      <c r="J1201" s="127"/>
      <c r="K1201" s="127"/>
      <c r="L1201" s="127"/>
      <c r="M1201" s="127"/>
      <c r="N1201" s="127"/>
      <c r="O1201" s="127"/>
      <c r="P1201" s="127"/>
      <c r="Q1201" s="127"/>
      <c r="R1201" s="127"/>
      <c r="S1201" s="127"/>
    </row>
    <row r="1202" spans="4:19" x14ac:dyDescent="0.2">
      <c r="D1202" s="127"/>
      <c r="E1202" s="127"/>
      <c r="F1202" s="127"/>
      <c r="G1202" s="127"/>
      <c r="H1202" s="127"/>
      <c r="I1202" s="127"/>
      <c r="J1202" s="127"/>
      <c r="K1202" s="127"/>
      <c r="L1202" s="127"/>
      <c r="M1202" s="127"/>
      <c r="N1202" s="127"/>
      <c r="O1202" s="127"/>
      <c r="P1202" s="127"/>
      <c r="Q1202" s="127"/>
      <c r="R1202" s="127"/>
      <c r="S1202" s="127"/>
    </row>
    <row r="1203" spans="4:19" x14ac:dyDescent="0.2">
      <c r="D1203" s="127"/>
      <c r="E1203" s="127"/>
      <c r="F1203" s="127"/>
      <c r="G1203" s="127"/>
      <c r="H1203" s="127"/>
      <c r="I1203" s="127"/>
      <c r="J1203" s="127"/>
      <c r="K1203" s="127"/>
      <c r="L1203" s="127"/>
      <c r="M1203" s="127"/>
      <c r="N1203" s="127"/>
      <c r="O1203" s="127"/>
      <c r="P1203" s="127"/>
      <c r="Q1203" s="127"/>
      <c r="R1203" s="127"/>
      <c r="S1203" s="127"/>
    </row>
    <row r="1204" spans="4:19" x14ac:dyDescent="0.2">
      <c r="D1204" s="127"/>
      <c r="E1204" s="127"/>
      <c r="F1204" s="127"/>
      <c r="G1204" s="127"/>
      <c r="H1204" s="127"/>
      <c r="I1204" s="127"/>
      <c r="J1204" s="127"/>
      <c r="K1204" s="127"/>
      <c r="L1204" s="127"/>
      <c r="M1204" s="127"/>
      <c r="N1204" s="127"/>
      <c r="O1204" s="127"/>
      <c r="P1204" s="127"/>
      <c r="Q1204" s="127"/>
      <c r="R1204" s="127"/>
      <c r="S1204" s="127"/>
    </row>
    <row r="1205" spans="4:19" x14ac:dyDescent="0.2">
      <c r="D1205" s="127"/>
      <c r="E1205" s="127"/>
      <c r="F1205" s="127"/>
      <c r="G1205" s="127"/>
      <c r="H1205" s="127"/>
      <c r="I1205" s="127"/>
      <c r="J1205" s="127"/>
      <c r="K1205" s="127"/>
      <c r="L1205" s="127"/>
      <c r="M1205" s="127"/>
      <c r="N1205" s="127"/>
      <c r="O1205" s="127"/>
      <c r="P1205" s="127"/>
      <c r="Q1205" s="127"/>
      <c r="R1205" s="127"/>
      <c r="S1205" s="127"/>
    </row>
    <row r="1206" spans="4:19" x14ac:dyDescent="0.2">
      <c r="D1206" s="127"/>
      <c r="E1206" s="127"/>
      <c r="F1206" s="127"/>
      <c r="G1206" s="127"/>
      <c r="H1206" s="127"/>
      <c r="I1206" s="127"/>
      <c r="J1206" s="127"/>
      <c r="K1206" s="127"/>
      <c r="L1206" s="127"/>
      <c r="M1206" s="127"/>
      <c r="N1206" s="127"/>
      <c r="O1206" s="127"/>
      <c r="P1206" s="127"/>
      <c r="Q1206" s="127"/>
      <c r="R1206" s="127"/>
      <c r="S1206" s="127"/>
    </row>
    <row r="1207" spans="4:19" x14ac:dyDescent="0.2">
      <c r="D1207" s="127"/>
      <c r="E1207" s="127"/>
      <c r="F1207" s="127"/>
      <c r="G1207" s="127"/>
      <c r="H1207" s="127"/>
      <c r="I1207" s="127"/>
      <c r="J1207" s="127"/>
      <c r="K1207" s="127"/>
      <c r="L1207" s="127"/>
      <c r="M1207" s="127"/>
      <c r="N1207" s="127"/>
      <c r="O1207" s="127"/>
      <c r="P1207" s="127"/>
      <c r="Q1207" s="127"/>
      <c r="R1207" s="127"/>
      <c r="S1207" s="127"/>
    </row>
    <row r="1208" spans="4:19" x14ac:dyDescent="0.2">
      <c r="D1208" s="127"/>
      <c r="E1208" s="127"/>
      <c r="F1208" s="127"/>
      <c r="G1208" s="127"/>
      <c r="H1208" s="127"/>
      <c r="I1208" s="127"/>
      <c r="J1208" s="127"/>
      <c r="K1208" s="127"/>
      <c r="L1208" s="127"/>
      <c r="M1208" s="127"/>
      <c r="N1208" s="127"/>
      <c r="O1208" s="127"/>
      <c r="P1208" s="127"/>
      <c r="Q1208" s="127"/>
      <c r="R1208" s="127"/>
      <c r="S1208" s="127"/>
    </row>
    <row r="1209" spans="4:19" x14ac:dyDescent="0.2">
      <c r="D1209" s="127"/>
      <c r="E1209" s="127"/>
      <c r="F1209" s="127"/>
      <c r="G1209" s="127"/>
      <c r="H1209" s="127"/>
      <c r="I1209" s="127"/>
      <c r="J1209" s="127"/>
      <c r="K1209" s="127"/>
      <c r="L1209" s="127"/>
      <c r="M1209" s="127"/>
      <c r="N1209" s="127"/>
      <c r="O1209" s="127"/>
      <c r="P1209" s="127"/>
      <c r="Q1209" s="127"/>
      <c r="R1209" s="127"/>
      <c r="S1209" s="127"/>
    </row>
    <row r="1210" spans="4:19" x14ac:dyDescent="0.2">
      <c r="D1210" s="127"/>
      <c r="E1210" s="127"/>
      <c r="F1210" s="127"/>
      <c r="G1210" s="127"/>
      <c r="H1210" s="127"/>
      <c r="I1210" s="127"/>
      <c r="J1210" s="127"/>
      <c r="K1210" s="127"/>
      <c r="L1210" s="127"/>
      <c r="M1210" s="127"/>
      <c r="N1210" s="127"/>
      <c r="O1210" s="127"/>
      <c r="P1210" s="127"/>
      <c r="Q1210" s="127"/>
      <c r="R1210" s="127"/>
      <c r="S1210" s="127"/>
    </row>
    <row r="1211" spans="4:19" x14ac:dyDescent="0.2">
      <c r="D1211" s="127"/>
      <c r="E1211" s="127"/>
      <c r="F1211" s="127"/>
      <c r="G1211" s="127"/>
      <c r="H1211" s="127"/>
      <c r="I1211" s="127"/>
      <c r="J1211" s="127"/>
      <c r="K1211" s="127"/>
      <c r="L1211" s="127"/>
      <c r="M1211" s="127"/>
      <c r="N1211" s="127"/>
      <c r="O1211" s="127"/>
      <c r="P1211" s="127"/>
      <c r="Q1211" s="127"/>
      <c r="R1211" s="127"/>
      <c r="S1211" s="127"/>
    </row>
    <row r="1212" spans="4:19" x14ac:dyDescent="0.2">
      <c r="D1212" s="127"/>
      <c r="E1212" s="127"/>
      <c r="F1212" s="127"/>
      <c r="G1212" s="127"/>
      <c r="H1212" s="127"/>
      <c r="I1212" s="127"/>
      <c r="J1212" s="127"/>
      <c r="K1212" s="127"/>
      <c r="L1212" s="127"/>
      <c r="M1212" s="127"/>
      <c r="N1212" s="127"/>
      <c r="O1212" s="127"/>
      <c r="P1212" s="127"/>
      <c r="Q1212" s="127"/>
      <c r="R1212" s="127"/>
      <c r="S1212" s="127"/>
    </row>
    <row r="1213" spans="4:19" x14ac:dyDescent="0.2">
      <c r="D1213" s="127"/>
      <c r="E1213" s="127"/>
      <c r="F1213" s="127"/>
      <c r="G1213" s="127"/>
      <c r="H1213" s="127"/>
      <c r="I1213" s="127"/>
      <c r="J1213" s="127"/>
      <c r="K1213" s="127"/>
      <c r="L1213" s="127"/>
      <c r="M1213" s="127"/>
      <c r="N1213" s="127"/>
      <c r="O1213" s="127"/>
      <c r="P1213" s="127"/>
      <c r="Q1213" s="127"/>
      <c r="R1213" s="127"/>
      <c r="S1213" s="127"/>
    </row>
    <row r="1214" spans="4:19" x14ac:dyDescent="0.2">
      <c r="D1214" s="127"/>
      <c r="E1214" s="127"/>
      <c r="F1214" s="127"/>
      <c r="G1214" s="127"/>
      <c r="H1214" s="127"/>
      <c r="I1214" s="127"/>
      <c r="J1214" s="127"/>
      <c r="K1214" s="127"/>
      <c r="L1214" s="127"/>
      <c r="M1214" s="127"/>
      <c r="N1214" s="127"/>
      <c r="O1214" s="127"/>
      <c r="P1214" s="127"/>
      <c r="Q1214" s="127"/>
      <c r="R1214" s="127"/>
      <c r="S1214" s="127"/>
    </row>
    <row r="1215" spans="4:19" x14ac:dyDescent="0.2">
      <c r="D1215" s="127"/>
      <c r="E1215" s="127"/>
      <c r="F1215" s="127"/>
      <c r="G1215" s="127"/>
      <c r="H1215" s="127"/>
      <c r="I1215" s="127"/>
      <c r="J1215" s="127"/>
      <c r="K1215" s="127"/>
      <c r="L1215" s="127"/>
      <c r="M1215" s="127"/>
      <c r="N1215" s="127"/>
      <c r="O1215" s="127"/>
      <c r="P1215" s="127"/>
      <c r="Q1215" s="127"/>
      <c r="R1215" s="127"/>
      <c r="S1215" s="127"/>
    </row>
    <row r="1216" spans="4:19" x14ac:dyDescent="0.2">
      <c r="D1216" s="127"/>
      <c r="E1216" s="127"/>
      <c r="F1216" s="127"/>
      <c r="G1216" s="127"/>
      <c r="H1216" s="127"/>
      <c r="I1216" s="127"/>
      <c r="J1216" s="127"/>
      <c r="K1216" s="127"/>
      <c r="L1216" s="127"/>
      <c r="M1216" s="127"/>
      <c r="N1216" s="127"/>
      <c r="O1216" s="127"/>
      <c r="P1216" s="127"/>
      <c r="Q1216" s="127"/>
      <c r="R1216" s="127"/>
      <c r="S1216" s="127"/>
    </row>
    <row r="1217" spans="4:19" x14ac:dyDescent="0.2">
      <c r="D1217" s="127"/>
      <c r="E1217" s="127"/>
      <c r="F1217" s="127"/>
      <c r="G1217" s="127"/>
      <c r="H1217" s="127"/>
      <c r="I1217" s="127"/>
      <c r="J1217" s="127"/>
      <c r="K1217" s="127"/>
      <c r="L1217" s="127"/>
      <c r="M1217" s="127"/>
      <c r="N1217" s="127"/>
      <c r="O1217" s="127"/>
      <c r="P1217" s="127"/>
      <c r="Q1217" s="127"/>
      <c r="R1217" s="127"/>
      <c r="S1217" s="127"/>
    </row>
    <row r="1218" spans="4:19" x14ac:dyDescent="0.2">
      <c r="D1218" s="127"/>
      <c r="E1218" s="127"/>
      <c r="F1218" s="127"/>
      <c r="G1218" s="127"/>
      <c r="H1218" s="127"/>
      <c r="I1218" s="127"/>
      <c r="J1218" s="127"/>
      <c r="K1218" s="127"/>
      <c r="L1218" s="127"/>
      <c r="M1218" s="127"/>
      <c r="N1218" s="127"/>
      <c r="O1218" s="127"/>
      <c r="P1218" s="127"/>
      <c r="Q1218" s="127"/>
      <c r="R1218" s="127"/>
      <c r="S1218" s="127"/>
    </row>
    <row r="1219" spans="4:19" x14ac:dyDescent="0.2">
      <c r="D1219" s="127"/>
      <c r="E1219" s="127"/>
      <c r="F1219" s="127"/>
      <c r="G1219" s="127"/>
      <c r="H1219" s="127"/>
      <c r="I1219" s="127"/>
      <c r="J1219" s="127"/>
      <c r="K1219" s="127"/>
      <c r="L1219" s="127"/>
      <c r="M1219" s="127"/>
      <c r="N1219" s="127"/>
      <c r="O1219" s="127"/>
      <c r="P1219" s="127"/>
      <c r="Q1219" s="127"/>
      <c r="R1219" s="127"/>
      <c r="S1219" s="127"/>
    </row>
    <row r="1220" spans="4:19" x14ac:dyDescent="0.2">
      <c r="D1220" s="127"/>
      <c r="E1220" s="127"/>
      <c r="F1220" s="127"/>
      <c r="G1220" s="127"/>
      <c r="H1220" s="127"/>
      <c r="I1220" s="127"/>
      <c r="J1220" s="127"/>
      <c r="K1220" s="127"/>
      <c r="L1220" s="127"/>
      <c r="M1220" s="127"/>
      <c r="N1220" s="127"/>
      <c r="O1220" s="127"/>
      <c r="P1220" s="127"/>
      <c r="Q1220" s="127"/>
      <c r="R1220" s="127"/>
      <c r="S1220" s="127"/>
    </row>
    <row r="1221" spans="4:19" x14ac:dyDescent="0.2">
      <c r="D1221" s="127"/>
      <c r="E1221" s="127"/>
      <c r="F1221" s="127"/>
      <c r="G1221" s="127"/>
      <c r="H1221" s="127"/>
      <c r="I1221" s="127"/>
      <c r="J1221" s="127"/>
      <c r="K1221" s="127"/>
      <c r="L1221" s="127"/>
      <c r="M1221" s="127"/>
      <c r="N1221" s="127"/>
      <c r="O1221" s="127"/>
      <c r="P1221" s="127"/>
      <c r="Q1221" s="127"/>
      <c r="R1221" s="127"/>
      <c r="S1221" s="127"/>
    </row>
    <row r="1222" spans="4:19" x14ac:dyDescent="0.2">
      <c r="D1222" s="127"/>
      <c r="E1222" s="127"/>
      <c r="F1222" s="127"/>
      <c r="G1222" s="127"/>
      <c r="H1222" s="127"/>
      <c r="I1222" s="127"/>
      <c r="J1222" s="127"/>
      <c r="K1222" s="127"/>
      <c r="L1222" s="127"/>
      <c r="M1222" s="127"/>
      <c r="N1222" s="127"/>
      <c r="O1222" s="127"/>
      <c r="P1222" s="127"/>
      <c r="Q1222" s="127"/>
      <c r="R1222" s="127"/>
      <c r="S1222" s="127"/>
    </row>
    <row r="1223" spans="4:19" x14ac:dyDescent="0.2">
      <c r="D1223" s="127"/>
      <c r="E1223" s="127"/>
      <c r="F1223" s="127"/>
      <c r="G1223" s="127"/>
      <c r="H1223" s="127"/>
      <c r="I1223" s="127"/>
      <c r="J1223" s="127"/>
      <c r="K1223" s="127"/>
      <c r="L1223" s="127"/>
      <c r="M1223" s="127"/>
      <c r="N1223" s="127"/>
      <c r="O1223" s="127"/>
      <c r="P1223" s="127"/>
      <c r="Q1223" s="127"/>
      <c r="R1223" s="127"/>
      <c r="S1223" s="127"/>
    </row>
    <row r="1224" spans="4:19" x14ac:dyDescent="0.2">
      <c r="D1224" s="127"/>
      <c r="E1224" s="127"/>
      <c r="F1224" s="127"/>
      <c r="G1224" s="127"/>
      <c r="H1224" s="127"/>
      <c r="I1224" s="127"/>
      <c r="J1224" s="127"/>
      <c r="K1224" s="127"/>
      <c r="L1224" s="127"/>
      <c r="M1224" s="127"/>
      <c r="N1224" s="127"/>
      <c r="O1224" s="127"/>
      <c r="P1224" s="127"/>
      <c r="Q1224" s="127"/>
      <c r="R1224" s="127"/>
      <c r="S1224" s="127"/>
    </row>
    <row r="1225" spans="4:19" x14ac:dyDescent="0.2">
      <c r="D1225" s="127"/>
      <c r="E1225" s="127"/>
      <c r="F1225" s="127"/>
      <c r="G1225" s="127"/>
      <c r="H1225" s="127"/>
      <c r="I1225" s="127"/>
      <c r="J1225" s="127"/>
      <c r="K1225" s="127"/>
      <c r="L1225" s="127"/>
      <c r="M1225" s="127"/>
      <c r="N1225" s="127"/>
      <c r="O1225" s="127"/>
      <c r="P1225" s="127"/>
      <c r="Q1225" s="127"/>
      <c r="R1225" s="127"/>
      <c r="S1225" s="127"/>
    </row>
    <row r="1226" spans="4:19" x14ac:dyDescent="0.2">
      <c r="D1226" s="127"/>
      <c r="E1226" s="127"/>
      <c r="F1226" s="127"/>
      <c r="G1226" s="127"/>
      <c r="H1226" s="127"/>
      <c r="I1226" s="127"/>
      <c r="J1226" s="127"/>
      <c r="K1226" s="127"/>
      <c r="L1226" s="127"/>
      <c r="M1226" s="127"/>
      <c r="N1226" s="127"/>
      <c r="O1226" s="127"/>
      <c r="P1226" s="127"/>
      <c r="Q1226" s="127"/>
      <c r="R1226" s="127"/>
      <c r="S1226" s="127"/>
    </row>
    <row r="1227" spans="4:19" x14ac:dyDescent="0.2">
      <c r="D1227" s="127"/>
      <c r="E1227" s="127"/>
      <c r="F1227" s="127"/>
      <c r="G1227" s="127"/>
      <c r="H1227" s="127"/>
      <c r="I1227" s="127"/>
      <c r="J1227" s="127"/>
      <c r="K1227" s="127"/>
      <c r="L1227" s="127"/>
      <c r="M1227" s="127"/>
      <c r="N1227" s="127"/>
      <c r="O1227" s="127"/>
      <c r="P1227" s="127"/>
      <c r="Q1227" s="127"/>
      <c r="R1227" s="127"/>
      <c r="S1227" s="127"/>
    </row>
    <row r="1228" spans="4:19" x14ac:dyDescent="0.2">
      <c r="D1228" s="127"/>
      <c r="E1228" s="127"/>
      <c r="F1228" s="127"/>
      <c r="G1228" s="127"/>
      <c r="H1228" s="127"/>
      <c r="I1228" s="127"/>
      <c r="J1228" s="127"/>
      <c r="K1228" s="127"/>
      <c r="L1228" s="127"/>
      <c r="M1228" s="127"/>
      <c r="N1228" s="127"/>
      <c r="O1228" s="127"/>
      <c r="P1228" s="127"/>
      <c r="Q1228" s="127"/>
      <c r="R1228" s="127"/>
      <c r="S1228" s="127"/>
    </row>
    <row r="1229" spans="4:19" x14ac:dyDescent="0.2">
      <c r="D1229" s="127"/>
      <c r="E1229" s="127"/>
      <c r="F1229" s="127"/>
      <c r="G1229" s="127"/>
      <c r="H1229" s="127"/>
      <c r="I1229" s="127"/>
      <c r="J1229" s="127"/>
      <c r="K1229" s="127"/>
      <c r="L1229" s="127"/>
      <c r="M1229" s="127"/>
      <c r="N1229" s="127"/>
      <c r="O1229" s="127"/>
      <c r="P1229" s="127"/>
      <c r="Q1229" s="127"/>
      <c r="R1229" s="127"/>
      <c r="S1229" s="127"/>
    </row>
    <row r="1230" spans="4:19" x14ac:dyDescent="0.2">
      <c r="D1230" s="127"/>
      <c r="E1230" s="127"/>
      <c r="F1230" s="127"/>
      <c r="G1230" s="127"/>
      <c r="H1230" s="127"/>
      <c r="I1230" s="127"/>
      <c r="J1230" s="127"/>
      <c r="K1230" s="127"/>
      <c r="L1230" s="127"/>
      <c r="M1230" s="127"/>
      <c r="N1230" s="127"/>
      <c r="O1230" s="127"/>
      <c r="P1230" s="127"/>
      <c r="Q1230" s="127"/>
      <c r="R1230" s="127"/>
      <c r="S1230" s="127"/>
    </row>
    <row r="1231" spans="4:19" x14ac:dyDescent="0.2">
      <c r="D1231" s="127"/>
      <c r="E1231" s="127"/>
      <c r="F1231" s="127"/>
      <c r="G1231" s="127"/>
      <c r="H1231" s="127"/>
      <c r="I1231" s="127"/>
      <c r="J1231" s="127"/>
      <c r="K1231" s="127"/>
      <c r="L1231" s="127"/>
      <c r="M1231" s="127"/>
      <c r="N1231" s="127"/>
      <c r="O1231" s="127"/>
      <c r="P1231" s="127"/>
      <c r="Q1231" s="127"/>
      <c r="R1231" s="127"/>
      <c r="S1231" s="127"/>
    </row>
    <row r="1232" spans="4:19" x14ac:dyDescent="0.2">
      <c r="D1232" s="127"/>
      <c r="E1232" s="127"/>
      <c r="F1232" s="127"/>
      <c r="G1232" s="127"/>
      <c r="H1232" s="127"/>
      <c r="I1232" s="127"/>
      <c r="J1232" s="127"/>
      <c r="K1232" s="127"/>
      <c r="L1232" s="127"/>
      <c r="M1232" s="127"/>
      <c r="N1232" s="127"/>
      <c r="O1232" s="127"/>
      <c r="P1232" s="127"/>
      <c r="Q1232" s="127"/>
      <c r="R1232" s="127"/>
      <c r="S1232" s="127"/>
    </row>
    <row r="1233" spans="4:19" x14ac:dyDescent="0.2">
      <c r="D1233" s="127"/>
      <c r="E1233" s="127"/>
      <c r="F1233" s="127"/>
      <c r="G1233" s="127"/>
      <c r="H1233" s="127"/>
      <c r="I1233" s="127"/>
      <c r="J1233" s="127"/>
      <c r="K1233" s="127"/>
      <c r="L1233" s="127"/>
      <c r="M1233" s="127"/>
      <c r="N1233" s="127"/>
      <c r="O1233" s="127"/>
      <c r="P1233" s="127"/>
      <c r="Q1233" s="127"/>
      <c r="R1233" s="127"/>
      <c r="S1233" s="127"/>
    </row>
    <row r="1234" spans="4:19" x14ac:dyDescent="0.2">
      <c r="D1234" s="127"/>
      <c r="E1234" s="127"/>
      <c r="F1234" s="127"/>
      <c r="G1234" s="127"/>
      <c r="H1234" s="127"/>
      <c r="I1234" s="127"/>
      <c r="J1234" s="127"/>
      <c r="K1234" s="127"/>
      <c r="L1234" s="127"/>
      <c r="M1234" s="127"/>
      <c r="N1234" s="127"/>
      <c r="O1234" s="127"/>
      <c r="P1234" s="127"/>
      <c r="Q1234" s="127"/>
      <c r="R1234" s="127"/>
      <c r="S1234" s="127"/>
    </row>
    <row r="1235" spans="4:19" x14ac:dyDescent="0.2">
      <c r="D1235" s="127"/>
      <c r="E1235" s="127"/>
      <c r="F1235" s="127"/>
      <c r="G1235" s="127"/>
      <c r="H1235" s="127"/>
      <c r="I1235" s="127"/>
      <c r="J1235" s="127"/>
      <c r="K1235" s="127"/>
      <c r="L1235" s="127"/>
      <c r="M1235" s="127"/>
      <c r="N1235" s="127"/>
      <c r="O1235" s="127"/>
      <c r="P1235" s="127"/>
      <c r="Q1235" s="127"/>
      <c r="R1235" s="127"/>
      <c r="S1235" s="127"/>
    </row>
    <row r="1236" spans="4:19" x14ac:dyDescent="0.2">
      <c r="D1236" s="127"/>
      <c r="E1236" s="127"/>
      <c r="F1236" s="127"/>
      <c r="G1236" s="127"/>
      <c r="H1236" s="127"/>
      <c r="I1236" s="127"/>
      <c r="J1236" s="127"/>
      <c r="K1236" s="127"/>
      <c r="L1236" s="127"/>
      <c r="M1236" s="127"/>
      <c r="N1236" s="127"/>
      <c r="O1236" s="127"/>
      <c r="P1236" s="127"/>
      <c r="Q1236" s="127"/>
      <c r="R1236" s="127"/>
      <c r="S1236" s="127"/>
    </row>
    <row r="1237" spans="4:19" x14ac:dyDescent="0.2">
      <c r="D1237" s="127"/>
      <c r="E1237" s="127"/>
      <c r="F1237" s="127"/>
      <c r="G1237" s="127"/>
      <c r="H1237" s="127"/>
      <c r="I1237" s="127"/>
      <c r="J1237" s="127"/>
      <c r="K1237" s="127"/>
      <c r="L1237" s="127"/>
      <c r="M1237" s="127"/>
      <c r="N1237" s="127"/>
      <c r="O1237" s="127"/>
      <c r="P1237" s="127"/>
      <c r="Q1237" s="127"/>
      <c r="R1237" s="127"/>
      <c r="S1237" s="127"/>
    </row>
    <row r="1238" spans="4:19" x14ac:dyDescent="0.2">
      <c r="D1238" s="127"/>
      <c r="E1238" s="127"/>
      <c r="F1238" s="127"/>
      <c r="G1238" s="127"/>
      <c r="H1238" s="127"/>
      <c r="I1238" s="127"/>
      <c r="J1238" s="127"/>
      <c r="K1238" s="127"/>
      <c r="L1238" s="127"/>
      <c r="M1238" s="127"/>
      <c r="N1238" s="127"/>
      <c r="O1238" s="127"/>
      <c r="P1238" s="127"/>
      <c r="Q1238" s="127"/>
      <c r="R1238" s="127"/>
      <c r="S1238" s="127"/>
    </row>
    <row r="1239" spans="4:19" x14ac:dyDescent="0.2">
      <c r="D1239" s="127"/>
      <c r="E1239" s="127"/>
      <c r="F1239" s="127"/>
      <c r="G1239" s="127"/>
      <c r="H1239" s="127"/>
      <c r="I1239" s="127"/>
      <c r="J1239" s="127"/>
      <c r="K1239" s="127"/>
      <c r="L1239" s="127"/>
      <c r="M1239" s="127"/>
      <c r="N1239" s="127"/>
      <c r="O1239" s="127"/>
      <c r="P1239" s="127"/>
      <c r="Q1239" s="127"/>
      <c r="R1239" s="127"/>
      <c r="S1239" s="127"/>
    </row>
    <row r="1240" spans="4:19" x14ac:dyDescent="0.2">
      <c r="D1240" s="127"/>
      <c r="E1240" s="127"/>
      <c r="F1240" s="127"/>
      <c r="G1240" s="127"/>
      <c r="H1240" s="127"/>
      <c r="I1240" s="127"/>
      <c r="J1240" s="127"/>
      <c r="K1240" s="127"/>
      <c r="L1240" s="127"/>
      <c r="M1240" s="127"/>
      <c r="N1240" s="127"/>
      <c r="O1240" s="127"/>
      <c r="P1240" s="127"/>
      <c r="Q1240" s="127"/>
      <c r="R1240" s="127"/>
      <c r="S1240" s="127"/>
    </row>
    <row r="1241" spans="4:19" x14ac:dyDescent="0.2">
      <c r="D1241" s="127"/>
      <c r="E1241" s="127"/>
      <c r="F1241" s="127"/>
      <c r="G1241" s="127"/>
      <c r="H1241" s="127"/>
      <c r="I1241" s="127"/>
      <c r="J1241" s="127"/>
      <c r="K1241" s="127"/>
      <c r="L1241" s="127"/>
      <c r="M1241" s="127"/>
      <c r="N1241" s="127"/>
      <c r="O1241" s="127"/>
      <c r="P1241" s="127"/>
      <c r="Q1241" s="127"/>
      <c r="R1241" s="127"/>
      <c r="S1241" s="127"/>
    </row>
    <row r="1242" spans="4:19" x14ac:dyDescent="0.2">
      <c r="D1242" s="127"/>
      <c r="E1242" s="127"/>
      <c r="F1242" s="127"/>
      <c r="G1242" s="127"/>
      <c r="H1242" s="127"/>
      <c r="I1242" s="127"/>
      <c r="J1242" s="127"/>
      <c r="K1242" s="127"/>
      <c r="L1242" s="127"/>
      <c r="M1242" s="127"/>
      <c r="N1242" s="127"/>
      <c r="O1242" s="127"/>
      <c r="P1242" s="127"/>
      <c r="Q1242" s="127"/>
      <c r="R1242" s="127"/>
      <c r="S1242" s="127"/>
    </row>
    <row r="1243" spans="4:19" x14ac:dyDescent="0.2">
      <c r="D1243" s="127"/>
      <c r="E1243" s="127"/>
      <c r="F1243" s="127"/>
      <c r="G1243" s="127"/>
      <c r="H1243" s="127"/>
      <c r="I1243" s="127"/>
      <c r="J1243" s="127"/>
      <c r="K1243" s="127"/>
      <c r="L1243" s="127"/>
      <c r="M1243" s="127"/>
      <c r="N1243" s="127"/>
      <c r="O1243" s="127"/>
      <c r="P1243" s="127"/>
      <c r="Q1243" s="127"/>
      <c r="R1243" s="127"/>
      <c r="S1243" s="127"/>
    </row>
    <row r="1244" spans="4:19" x14ac:dyDescent="0.2">
      <c r="D1244" s="127"/>
      <c r="E1244" s="127"/>
      <c r="F1244" s="127"/>
      <c r="G1244" s="127"/>
      <c r="H1244" s="127"/>
      <c r="I1244" s="127"/>
      <c r="J1244" s="127"/>
      <c r="K1244" s="127"/>
      <c r="L1244" s="127"/>
      <c r="M1244" s="127"/>
      <c r="N1244" s="127"/>
      <c r="O1244" s="127"/>
      <c r="P1244" s="127"/>
      <c r="Q1244" s="127"/>
      <c r="R1244" s="127"/>
      <c r="S1244" s="127"/>
    </row>
    <row r="1245" spans="4:19" x14ac:dyDescent="0.2">
      <c r="D1245" s="127"/>
      <c r="E1245" s="127"/>
      <c r="F1245" s="127"/>
      <c r="G1245" s="127"/>
      <c r="H1245" s="127"/>
      <c r="I1245" s="127"/>
      <c r="J1245" s="127"/>
      <c r="K1245" s="127"/>
      <c r="L1245" s="127"/>
      <c r="M1245" s="127"/>
      <c r="N1245" s="127"/>
      <c r="O1245" s="127"/>
      <c r="P1245" s="127"/>
      <c r="Q1245" s="127"/>
      <c r="R1245" s="127"/>
      <c r="S1245" s="127"/>
    </row>
    <row r="1246" spans="4:19" x14ac:dyDescent="0.2">
      <c r="D1246" s="127"/>
      <c r="E1246" s="127"/>
      <c r="F1246" s="127"/>
      <c r="G1246" s="127"/>
      <c r="H1246" s="127"/>
      <c r="I1246" s="127"/>
      <c r="J1246" s="127"/>
      <c r="K1246" s="127"/>
      <c r="L1246" s="127"/>
      <c r="M1246" s="127"/>
      <c r="N1246" s="127"/>
      <c r="O1246" s="127"/>
      <c r="P1246" s="127"/>
      <c r="Q1246" s="127"/>
      <c r="R1246" s="127"/>
      <c r="S1246" s="127"/>
    </row>
    <row r="1247" spans="4:19" x14ac:dyDescent="0.2">
      <c r="D1247" s="127"/>
      <c r="E1247" s="127"/>
      <c r="F1247" s="127"/>
      <c r="G1247" s="127"/>
      <c r="H1247" s="127"/>
      <c r="I1247" s="127"/>
      <c r="J1247" s="127"/>
      <c r="K1247" s="127"/>
      <c r="L1247" s="127"/>
      <c r="M1247" s="127"/>
      <c r="N1247" s="127"/>
      <c r="O1247" s="127"/>
      <c r="P1247" s="127"/>
      <c r="Q1247" s="127"/>
      <c r="R1247" s="127"/>
      <c r="S1247" s="127"/>
    </row>
    <row r="1248" spans="4:19" x14ac:dyDescent="0.2">
      <c r="D1248" s="127"/>
      <c r="E1248" s="127"/>
      <c r="F1248" s="127"/>
      <c r="G1248" s="127"/>
      <c r="H1248" s="127"/>
      <c r="I1248" s="127"/>
      <c r="J1248" s="127"/>
      <c r="K1248" s="127"/>
      <c r="L1248" s="127"/>
      <c r="M1248" s="127"/>
      <c r="N1248" s="127"/>
      <c r="O1248" s="127"/>
      <c r="P1248" s="127"/>
      <c r="Q1248" s="127"/>
      <c r="R1248" s="127"/>
      <c r="S1248" s="127"/>
    </row>
    <row r="1249" spans="4:19" x14ac:dyDescent="0.2">
      <c r="D1249" s="127"/>
      <c r="E1249" s="127"/>
      <c r="F1249" s="127"/>
      <c r="G1249" s="127"/>
      <c r="H1249" s="127"/>
      <c r="I1249" s="127"/>
      <c r="J1249" s="127"/>
      <c r="K1249" s="127"/>
      <c r="L1249" s="127"/>
      <c r="M1249" s="127"/>
      <c r="N1249" s="127"/>
      <c r="O1249" s="127"/>
      <c r="P1249" s="127"/>
      <c r="Q1249" s="127"/>
      <c r="R1249" s="127"/>
      <c r="S1249" s="127"/>
    </row>
    <row r="1250" spans="4:19" x14ac:dyDescent="0.2">
      <c r="D1250" s="127"/>
      <c r="E1250" s="127"/>
      <c r="F1250" s="127"/>
      <c r="G1250" s="127"/>
      <c r="H1250" s="127"/>
      <c r="I1250" s="127"/>
      <c r="J1250" s="127"/>
      <c r="K1250" s="127"/>
      <c r="L1250" s="127"/>
      <c r="M1250" s="127"/>
      <c r="N1250" s="127"/>
      <c r="O1250" s="127"/>
      <c r="P1250" s="127"/>
      <c r="Q1250" s="127"/>
      <c r="R1250" s="127"/>
      <c r="S1250" s="127"/>
    </row>
    <row r="1251" spans="4:19" x14ac:dyDescent="0.2">
      <c r="D1251" s="127"/>
      <c r="E1251" s="127"/>
      <c r="F1251" s="127"/>
      <c r="G1251" s="127"/>
      <c r="H1251" s="127"/>
      <c r="I1251" s="127"/>
      <c r="J1251" s="127"/>
      <c r="K1251" s="127"/>
      <c r="L1251" s="127"/>
      <c r="M1251" s="127"/>
      <c r="N1251" s="127"/>
      <c r="O1251" s="127"/>
      <c r="P1251" s="127"/>
      <c r="Q1251" s="127"/>
      <c r="R1251" s="127"/>
      <c r="S1251" s="127"/>
    </row>
    <row r="1252" spans="4:19" x14ac:dyDescent="0.2">
      <c r="D1252" s="127"/>
      <c r="E1252" s="127"/>
      <c r="F1252" s="127"/>
      <c r="G1252" s="127"/>
      <c r="H1252" s="127"/>
      <c r="I1252" s="127"/>
      <c r="J1252" s="127"/>
      <c r="K1252" s="127"/>
      <c r="L1252" s="127"/>
      <c r="M1252" s="127"/>
      <c r="N1252" s="127"/>
      <c r="O1252" s="127"/>
      <c r="P1252" s="127"/>
      <c r="Q1252" s="127"/>
      <c r="R1252" s="127"/>
      <c r="S1252" s="127"/>
    </row>
    <row r="1253" spans="4:19" x14ac:dyDescent="0.2">
      <c r="D1253" s="127"/>
      <c r="E1253" s="127"/>
      <c r="F1253" s="127"/>
      <c r="G1253" s="127"/>
      <c r="H1253" s="127"/>
      <c r="I1253" s="127"/>
      <c r="J1253" s="127"/>
      <c r="K1253" s="127"/>
      <c r="L1253" s="127"/>
      <c r="M1253" s="127"/>
      <c r="N1253" s="127"/>
      <c r="O1253" s="127"/>
      <c r="P1253" s="127"/>
      <c r="Q1253" s="127"/>
      <c r="R1253" s="127"/>
      <c r="S1253" s="127"/>
    </row>
    <row r="1254" spans="4:19" x14ac:dyDescent="0.2">
      <c r="D1254" s="127"/>
      <c r="E1254" s="127"/>
      <c r="F1254" s="127"/>
      <c r="G1254" s="127"/>
      <c r="H1254" s="127"/>
      <c r="I1254" s="127"/>
      <c r="J1254" s="127"/>
      <c r="K1254" s="127"/>
      <c r="L1254" s="127"/>
      <c r="M1254" s="127"/>
      <c r="N1254" s="127"/>
      <c r="O1254" s="127"/>
      <c r="P1254" s="127"/>
      <c r="Q1254" s="127"/>
      <c r="R1254" s="127"/>
      <c r="S1254" s="127"/>
    </row>
    <row r="1255" spans="4:19" x14ac:dyDescent="0.2">
      <c r="D1255" s="127"/>
      <c r="E1255" s="127"/>
      <c r="F1255" s="127"/>
      <c r="G1255" s="127"/>
      <c r="H1255" s="127"/>
      <c r="I1255" s="127"/>
      <c r="J1255" s="127"/>
      <c r="K1255" s="127"/>
      <c r="L1255" s="127"/>
      <c r="M1255" s="127"/>
      <c r="N1255" s="127"/>
      <c r="O1255" s="127"/>
      <c r="P1255" s="127"/>
      <c r="Q1255" s="127"/>
      <c r="R1255" s="127"/>
      <c r="S1255" s="127"/>
    </row>
    <row r="1256" spans="4:19" x14ac:dyDescent="0.2">
      <c r="D1256" s="127"/>
      <c r="E1256" s="127"/>
      <c r="F1256" s="127"/>
      <c r="G1256" s="127"/>
      <c r="H1256" s="127"/>
      <c r="I1256" s="127"/>
      <c r="J1256" s="127"/>
      <c r="K1256" s="127"/>
      <c r="L1256" s="127"/>
      <c r="M1256" s="127"/>
      <c r="N1256" s="127"/>
      <c r="O1256" s="127"/>
      <c r="P1256" s="127"/>
      <c r="Q1256" s="127"/>
      <c r="R1256" s="127"/>
      <c r="S1256" s="127"/>
    </row>
    <row r="1257" spans="4:19" x14ac:dyDescent="0.2">
      <c r="D1257" s="127"/>
      <c r="E1257" s="127"/>
      <c r="F1257" s="127"/>
      <c r="G1257" s="127"/>
      <c r="H1257" s="127"/>
      <c r="I1257" s="127"/>
      <c r="J1257" s="127"/>
      <c r="K1257" s="127"/>
      <c r="L1257" s="127"/>
      <c r="M1257" s="127"/>
      <c r="N1257" s="127"/>
      <c r="O1257" s="127"/>
      <c r="P1257" s="127"/>
      <c r="Q1257" s="127"/>
      <c r="R1257" s="127"/>
      <c r="S1257" s="127"/>
    </row>
    <row r="1258" spans="4:19" x14ac:dyDescent="0.2">
      <c r="D1258" s="127"/>
      <c r="E1258" s="127"/>
      <c r="F1258" s="127"/>
      <c r="G1258" s="127"/>
      <c r="H1258" s="127"/>
      <c r="I1258" s="127"/>
      <c r="J1258" s="127"/>
      <c r="K1258" s="127"/>
      <c r="L1258" s="127"/>
      <c r="M1258" s="127"/>
      <c r="N1258" s="127"/>
      <c r="O1258" s="127"/>
      <c r="P1258" s="127"/>
      <c r="Q1258" s="127"/>
      <c r="R1258" s="127"/>
      <c r="S1258" s="127"/>
    </row>
    <row r="1259" spans="4:19" x14ac:dyDescent="0.2">
      <c r="D1259" s="127"/>
      <c r="E1259" s="127"/>
      <c r="F1259" s="127"/>
      <c r="G1259" s="127"/>
      <c r="H1259" s="127"/>
      <c r="I1259" s="127"/>
      <c r="J1259" s="127"/>
      <c r="K1259" s="127"/>
      <c r="L1259" s="127"/>
      <c r="M1259" s="127"/>
      <c r="N1259" s="127"/>
      <c r="O1259" s="127"/>
      <c r="P1259" s="127"/>
      <c r="Q1259" s="127"/>
      <c r="R1259" s="127"/>
      <c r="S1259" s="127"/>
    </row>
    <row r="1260" spans="4:19" x14ac:dyDescent="0.2">
      <c r="D1260" s="127"/>
      <c r="E1260" s="127"/>
      <c r="F1260" s="127"/>
      <c r="G1260" s="127"/>
      <c r="H1260" s="127"/>
      <c r="I1260" s="127"/>
      <c r="J1260" s="127"/>
      <c r="K1260" s="127"/>
      <c r="L1260" s="127"/>
      <c r="M1260" s="127"/>
      <c r="N1260" s="127"/>
      <c r="O1260" s="127"/>
      <c r="P1260" s="127"/>
      <c r="Q1260" s="127"/>
      <c r="R1260" s="127"/>
      <c r="S1260" s="127"/>
    </row>
    <row r="1261" spans="4:19" x14ac:dyDescent="0.2">
      <c r="D1261" s="127"/>
      <c r="E1261" s="127"/>
      <c r="F1261" s="127"/>
      <c r="G1261" s="127"/>
      <c r="H1261" s="127"/>
      <c r="I1261" s="127"/>
      <c r="J1261" s="127"/>
      <c r="K1261" s="127"/>
      <c r="L1261" s="127"/>
      <c r="M1261" s="127"/>
      <c r="N1261" s="127"/>
      <c r="O1261" s="127"/>
      <c r="P1261" s="127"/>
      <c r="Q1261" s="127"/>
      <c r="R1261" s="127"/>
      <c r="S1261" s="127"/>
    </row>
    <row r="1262" spans="4:19" x14ac:dyDescent="0.2">
      <c r="D1262" s="127"/>
      <c r="E1262" s="127"/>
      <c r="F1262" s="127"/>
      <c r="G1262" s="127"/>
      <c r="H1262" s="127"/>
      <c r="I1262" s="127"/>
      <c r="J1262" s="127"/>
      <c r="K1262" s="127"/>
      <c r="L1262" s="127"/>
      <c r="M1262" s="127"/>
      <c r="N1262" s="127"/>
      <c r="O1262" s="127"/>
      <c r="P1262" s="127"/>
      <c r="Q1262" s="127"/>
      <c r="R1262" s="127"/>
      <c r="S1262" s="127"/>
    </row>
    <row r="1263" spans="4:19" x14ac:dyDescent="0.2">
      <c r="D1263" s="127"/>
      <c r="E1263" s="127"/>
      <c r="F1263" s="127"/>
      <c r="G1263" s="127"/>
      <c r="H1263" s="127"/>
      <c r="I1263" s="127"/>
      <c r="J1263" s="127"/>
      <c r="K1263" s="127"/>
      <c r="L1263" s="127"/>
      <c r="M1263" s="127"/>
      <c r="N1263" s="127"/>
      <c r="O1263" s="127"/>
      <c r="P1263" s="127"/>
      <c r="Q1263" s="127"/>
      <c r="R1263" s="127"/>
      <c r="S1263" s="127"/>
    </row>
    <row r="1264" spans="4:19" x14ac:dyDescent="0.2">
      <c r="D1264" s="127"/>
      <c r="E1264" s="127"/>
      <c r="F1264" s="127"/>
      <c r="G1264" s="127"/>
      <c r="H1264" s="127"/>
      <c r="I1264" s="127"/>
      <c r="J1264" s="127"/>
      <c r="K1264" s="127"/>
      <c r="L1264" s="127"/>
      <c r="M1264" s="127"/>
      <c r="N1264" s="127"/>
      <c r="O1264" s="127"/>
      <c r="P1264" s="127"/>
      <c r="Q1264" s="127"/>
      <c r="R1264" s="127"/>
      <c r="S1264" s="127"/>
    </row>
    <row r="1265" spans="4:19" x14ac:dyDescent="0.2">
      <c r="D1265" s="127"/>
      <c r="E1265" s="127"/>
      <c r="F1265" s="127"/>
      <c r="G1265" s="127"/>
      <c r="H1265" s="127"/>
      <c r="I1265" s="127"/>
      <c r="J1265" s="127"/>
      <c r="K1265" s="127"/>
      <c r="L1265" s="127"/>
      <c r="M1265" s="127"/>
      <c r="N1265" s="127"/>
      <c r="O1265" s="127"/>
      <c r="P1265" s="127"/>
      <c r="Q1265" s="127"/>
      <c r="R1265" s="127"/>
      <c r="S1265" s="127"/>
    </row>
    <row r="1266" spans="4:19" x14ac:dyDescent="0.2">
      <c r="D1266" s="127"/>
      <c r="E1266" s="127"/>
      <c r="F1266" s="127"/>
      <c r="G1266" s="127"/>
      <c r="H1266" s="127"/>
      <c r="I1266" s="127"/>
      <c r="J1266" s="127"/>
      <c r="K1266" s="127"/>
      <c r="L1266" s="127"/>
      <c r="M1266" s="127"/>
      <c r="N1266" s="127"/>
      <c r="O1266" s="127"/>
      <c r="P1266" s="127"/>
      <c r="Q1266" s="127"/>
      <c r="R1266" s="127"/>
      <c r="S1266" s="127"/>
    </row>
    <row r="1267" spans="4:19" x14ac:dyDescent="0.2">
      <c r="D1267" s="127"/>
      <c r="E1267" s="127"/>
      <c r="F1267" s="127"/>
      <c r="G1267" s="127"/>
      <c r="H1267" s="127"/>
      <c r="I1267" s="127"/>
      <c r="J1267" s="127"/>
      <c r="K1267" s="127"/>
      <c r="L1267" s="127"/>
      <c r="M1267" s="127"/>
      <c r="N1267" s="127"/>
      <c r="O1267" s="127"/>
      <c r="P1267" s="127"/>
      <c r="Q1267" s="127"/>
      <c r="R1267" s="127"/>
      <c r="S1267" s="127"/>
    </row>
    <row r="1268" spans="4:19" x14ac:dyDescent="0.2">
      <c r="D1268" s="127"/>
      <c r="E1268" s="127"/>
      <c r="F1268" s="127"/>
      <c r="G1268" s="127"/>
      <c r="H1268" s="127"/>
      <c r="I1268" s="127"/>
      <c r="J1268" s="127"/>
      <c r="K1268" s="127"/>
      <c r="L1268" s="127"/>
      <c r="M1268" s="127"/>
      <c r="N1268" s="127"/>
      <c r="O1268" s="127"/>
      <c r="P1268" s="127"/>
      <c r="Q1268" s="127"/>
      <c r="R1268" s="127"/>
      <c r="S1268" s="127"/>
    </row>
    <row r="1269" spans="4:19" x14ac:dyDescent="0.2">
      <c r="D1269" s="127"/>
      <c r="E1269" s="127"/>
      <c r="F1269" s="127"/>
      <c r="G1269" s="127"/>
      <c r="H1269" s="127"/>
      <c r="I1269" s="127"/>
      <c r="J1269" s="127"/>
      <c r="K1269" s="127"/>
      <c r="L1269" s="127"/>
      <c r="M1269" s="127"/>
      <c r="N1269" s="127"/>
      <c r="O1269" s="127"/>
      <c r="P1269" s="127"/>
      <c r="Q1269" s="127"/>
      <c r="R1269" s="127"/>
      <c r="S1269" s="127"/>
    </row>
    <row r="1270" spans="4:19" x14ac:dyDescent="0.2">
      <c r="D1270" s="127"/>
      <c r="E1270" s="127"/>
      <c r="F1270" s="127"/>
      <c r="G1270" s="127"/>
      <c r="H1270" s="127"/>
      <c r="I1270" s="127"/>
      <c r="J1270" s="127"/>
      <c r="K1270" s="127"/>
      <c r="L1270" s="127"/>
      <c r="M1270" s="127"/>
      <c r="N1270" s="127"/>
      <c r="O1270" s="127"/>
      <c r="P1270" s="127"/>
      <c r="Q1270" s="127"/>
      <c r="R1270" s="127"/>
      <c r="S1270" s="127"/>
    </row>
    <row r="1271" spans="4:19" x14ac:dyDescent="0.2">
      <c r="D1271" s="127"/>
      <c r="E1271" s="127"/>
      <c r="F1271" s="127"/>
      <c r="G1271" s="127"/>
      <c r="H1271" s="127"/>
      <c r="I1271" s="127"/>
      <c r="J1271" s="127"/>
      <c r="K1271" s="127"/>
      <c r="L1271" s="127"/>
      <c r="M1271" s="127"/>
      <c r="N1271" s="127"/>
      <c r="O1271" s="127"/>
      <c r="P1271" s="127"/>
      <c r="Q1271" s="127"/>
      <c r="R1271" s="127"/>
      <c r="S1271" s="127"/>
    </row>
    <row r="1272" spans="4:19" x14ac:dyDescent="0.2">
      <c r="D1272" s="127"/>
      <c r="E1272" s="127"/>
      <c r="F1272" s="127"/>
      <c r="G1272" s="127"/>
      <c r="H1272" s="127"/>
      <c r="I1272" s="127"/>
      <c r="J1272" s="127"/>
      <c r="K1272" s="127"/>
      <c r="L1272" s="127"/>
      <c r="M1272" s="127"/>
      <c r="N1272" s="127"/>
      <c r="O1272" s="127"/>
      <c r="P1272" s="127"/>
      <c r="Q1272" s="127"/>
      <c r="R1272" s="127"/>
      <c r="S1272" s="127"/>
    </row>
    <row r="1273" spans="4:19" x14ac:dyDescent="0.2">
      <c r="D1273" s="127"/>
      <c r="E1273" s="127"/>
      <c r="F1273" s="127"/>
      <c r="G1273" s="127"/>
      <c r="H1273" s="127"/>
      <c r="I1273" s="127"/>
      <c r="J1273" s="127"/>
      <c r="K1273" s="127"/>
      <c r="L1273" s="127"/>
      <c r="M1273" s="127"/>
      <c r="N1273" s="127"/>
      <c r="O1273" s="127"/>
      <c r="P1273" s="127"/>
      <c r="Q1273" s="127"/>
      <c r="R1273" s="127"/>
      <c r="S1273" s="127"/>
    </row>
    <row r="1274" spans="4:19" x14ac:dyDescent="0.2">
      <c r="D1274" s="127"/>
      <c r="E1274" s="127"/>
      <c r="F1274" s="127"/>
      <c r="G1274" s="127"/>
      <c r="H1274" s="127"/>
      <c r="I1274" s="127"/>
      <c r="J1274" s="127"/>
      <c r="K1274" s="127"/>
      <c r="L1274" s="127"/>
      <c r="M1274" s="127"/>
      <c r="N1274" s="127"/>
      <c r="O1274" s="127"/>
      <c r="P1274" s="127"/>
      <c r="Q1274" s="127"/>
      <c r="R1274" s="127"/>
      <c r="S1274" s="127"/>
    </row>
    <row r="1275" spans="4:19" x14ac:dyDescent="0.2">
      <c r="D1275" s="127"/>
      <c r="E1275" s="127"/>
      <c r="F1275" s="127"/>
      <c r="G1275" s="127"/>
      <c r="H1275" s="127"/>
      <c r="I1275" s="127"/>
      <c r="J1275" s="127"/>
      <c r="K1275" s="127"/>
      <c r="L1275" s="127"/>
      <c r="M1275" s="127"/>
      <c r="N1275" s="127"/>
      <c r="O1275" s="127"/>
      <c r="P1275" s="127"/>
      <c r="Q1275" s="127"/>
      <c r="R1275" s="127"/>
      <c r="S1275" s="127"/>
    </row>
    <row r="1276" spans="4:19" x14ac:dyDescent="0.2">
      <c r="D1276" s="127"/>
      <c r="E1276" s="127"/>
      <c r="F1276" s="127"/>
      <c r="G1276" s="127"/>
      <c r="H1276" s="127"/>
      <c r="I1276" s="127"/>
      <c r="J1276" s="127"/>
      <c r="K1276" s="127"/>
      <c r="L1276" s="127"/>
      <c r="M1276" s="127"/>
      <c r="N1276" s="127"/>
      <c r="O1276" s="127"/>
      <c r="P1276" s="127"/>
      <c r="Q1276" s="127"/>
      <c r="R1276" s="127"/>
      <c r="S1276" s="127"/>
    </row>
    <row r="1277" spans="4:19" x14ac:dyDescent="0.2">
      <c r="D1277" s="127"/>
      <c r="E1277" s="127"/>
      <c r="F1277" s="127"/>
      <c r="G1277" s="127"/>
      <c r="H1277" s="127"/>
      <c r="I1277" s="127"/>
      <c r="J1277" s="127"/>
      <c r="K1277" s="127"/>
      <c r="L1277" s="127"/>
      <c r="M1277" s="127"/>
      <c r="N1277" s="127"/>
      <c r="O1277" s="127"/>
      <c r="P1277" s="127"/>
      <c r="Q1277" s="127"/>
      <c r="R1277" s="127"/>
      <c r="S1277" s="127"/>
    </row>
    <row r="1278" spans="4:19" x14ac:dyDescent="0.2">
      <c r="D1278" s="127"/>
      <c r="E1278" s="127"/>
      <c r="F1278" s="127"/>
      <c r="G1278" s="127"/>
      <c r="H1278" s="127"/>
      <c r="I1278" s="127"/>
      <c r="J1278" s="127"/>
      <c r="K1278" s="127"/>
      <c r="L1278" s="127"/>
      <c r="M1278" s="127"/>
      <c r="N1278" s="127"/>
      <c r="O1278" s="127"/>
      <c r="P1278" s="127"/>
      <c r="Q1278" s="127"/>
      <c r="R1278" s="127"/>
      <c r="S1278" s="127"/>
    </row>
    <row r="1279" spans="4:19" x14ac:dyDescent="0.2">
      <c r="D1279" s="127"/>
      <c r="E1279" s="127"/>
      <c r="F1279" s="127"/>
      <c r="G1279" s="127"/>
      <c r="H1279" s="127"/>
      <c r="I1279" s="127"/>
      <c r="J1279" s="127"/>
      <c r="K1279" s="127"/>
      <c r="L1279" s="127"/>
      <c r="M1279" s="127"/>
      <c r="N1279" s="127"/>
      <c r="O1279" s="127"/>
      <c r="P1279" s="127"/>
      <c r="Q1279" s="127"/>
      <c r="R1279" s="127"/>
      <c r="S1279" s="127"/>
    </row>
    <row r="1280" spans="4:19" x14ac:dyDescent="0.2">
      <c r="D1280" s="127"/>
      <c r="E1280" s="127"/>
      <c r="F1280" s="127"/>
      <c r="G1280" s="127"/>
      <c r="H1280" s="127"/>
      <c r="I1280" s="127"/>
      <c r="J1280" s="127"/>
      <c r="K1280" s="127"/>
      <c r="L1280" s="127"/>
      <c r="M1280" s="127"/>
      <c r="N1280" s="127"/>
      <c r="O1280" s="127"/>
      <c r="P1280" s="127"/>
      <c r="Q1280" s="127"/>
      <c r="R1280" s="127"/>
      <c r="S1280" s="127"/>
    </row>
    <row r="1281" spans="4:19" x14ac:dyDescent="0.2">
      <c r="D1281" s="127"/>
      <c r="E1281" s="127"/>
      <c r="F1281" s="127"/>
      <c r="G1281" s="127"/>
      <c r="H1281" s="127"/>
      <c r="I1281" s="127"/>
      <c r="J1281" s="127"/>
      <c r="K1281" s="127"/>
      <c r="L1281" s="127"/>
      <c r="M1281" s="127"/>
      <c r="N1281" s="127"/>
      <c r="O1281" s="127"/>
      <c r="P1281" s="127"/>
      <c r="Q1281" s="127"/>
      <c r="R1281" s="127"/>
      <c r="S1281" s="127"/>
    </row>
    <row r="1282" spans="4:19" x14ac:dyDescent="0.2">
      <c r="D1282" s="127"/>
      <c r="E1282" s="127"/>
      <c r="F1282" s="127"/>
      <c r="G1282" s="127"/>
      <c r="H1282" s="127"/>
      <c r="I1282" s="127"/>
      <c r="J1282" s="127"/>
      <c r="K1282" s="127"/>
      <c r="L1282" s="127"/>
      <c r="M1282" s="127"/>
      <c r="N1282" s="127"/>
      <c r="O1282" s="127"/>
      <c r="P1282" s="127"/>
      <c r="Q1282" s="127"/>
      <c r="R1282" s="127"/>
      <c r="S1282" s="127"/>
    </row>
    <row r="1283" spans="4:19" x14ac:dyDescent="0.2">
      <c r="D1283" s="127"/>
      <c r="E1283" s="127"/>
      <c r="F1283" s="127"/>
      <c r="G1283" s="127"/>
      <c r="H1283" s="127"/>
      <c r="I1283" s="127"/>
      <c r="J1283" s="127"/>
      <c r="K1283" s="127"/>
      <c r="L1283" s="127"/>
      <c r="M1283" s="127"/>
      <c r="N1283" s="127"/>
      <c r="O1283" s="127"/>
      <c r="P1283" s="127"/>
      <c r="Q1283" s="127"/>
      <c r="R1283" s="127"/>
      <c r="S1283" s="127"/>
    </row>
    <row r="1284" spans="4:19" x14ac:dyDescent="0.2">
      <c r="D1284" s="127"/>
      <c r="E1284" s="127"/>
      <c r="F1284" s="127"/>
      <c r="G1284" s="127"/>
      <c r="H1284" s="127"/>
      <c r="I1284" s="127"/>
      <c r="J1284" s="127"/>
      <c r="K1284" s="127"/>
      <c r="L1284" s="127"/>
      <c r="M1284" s="127"/>
      <c r="N1284" s="127"/>
      <c r="O1284" s="127"/>
      <c r="P1284" s="127"/>
      <c r="Q1284" s="127"/>
      <c r="R1284" s="127"/>
      <c r="S1284" s="127"/>
    </row>
    <row r="1285" spans="4:19" x14ac:dyDescent="0.2">
      <c r="D1285" s="127"/>
      <c r="E1285" s="127"/>
      <c r="F1285" s="127"/>
      <c r="G1285" s="127"/>
      <c r="H1285" s="127"/>
      <c r="I1285" s="127"/>
      <c r="J1285" s="127"/>
      <c r="K1285" s="127"/>
      <c r="L1285" s="127"/>
      <c r="M1285" s="127"/>
      <c r="N1285" s="127"/>
      <c r="O1285" s="127"/>
      <c r="P1285" s="127"/>
      <c r="Q1285" s="127"/>
      <c r="R1285" s="127"/>
      <c r="S1285" s="127"/>
    </row>
    <row r="1286" spans="4:19" x14ac:dyDescent="0.2">
      <c r="D1286" s="127"/>
      <c r="E1286" s="127"/>
      <c r="F1286" s="127"/>
      <c r="G1286" s="127"/>
      <c r="H1286" s="127"/>
      <c r="I1286" s="127"/>
      <c r="J1286" s="127"/>
      <c r="K1286" s="127"/>
      <c r="L1286" s="127"/>
      <c r="M1286" s="127"/>
      <c r="N1286" s="127"/>
      <c r="O1286" s="127"/>
      <c r="P1286" s="127"/>
      <c r="Q1286" s="127"/>
      <c r="R1286" s="127"/>
      <c r="S1286" s="127"/>
    </row>
    <row r="1287" spans="4:19" x14ac:dyDescent="0.2">
      <c r="D1287" s="127"/>
      <c r="E1287" s="127"/>
      <c r="F1287" s="127"/>
      <c r="G1287" s="127"/>
      <c r="H1287" s="127"/>
      <c r="I1287" s="127"/>
      <c r="J1287" s="127"/>
      <c r="K1287" s="127"/>
      <c r="L1287" s="127"/>
      <c r="M1287" s="127"/>
      <c r="N1287" s="127"/>
      <c r="O1287" s="127"/>
      <c r="P1287" s="127"/>
      <c r="Q1287" s="127"/>
      <c r="R1287" s="127"/>
      <c r="S1287" s="127"/>
    </row>
    <row r="1288" spans="4:19" x14ac:dyDescent="0.2">
      <c r="D1288" s="127"/>
      <c r="E1288" s="127"/>
      <c r="F1288" s="127"/>
      <c r="G1288" s="127"/>
      <c r="H1288" s="127"/>
      <c r="I1288" s="127"/>
      <c r="J1288" s="127"/>
      <c r="K1288" s="127"/>
      <c r="L1288" s="127"/>
      <c r="M1288" s="127"/>
      <c r="N1288" s="127"/>
      <c r="O1288" s="127"/>
      <c r="P1288" s="127"/>
      <c r="Q1288" s="127"/>
      <c r="R1288" s="127"/>
      <c r="S1288" s="127"/>
    </row>
    <row r="1289" spans="4:19" x14ac:dyDescent="0.2">
      <c r="D1289" s="127"/>
      <c r="E1289" s="127"/>
      <c r="F1289" s="127"/>
      <c r="G1289" s="127"/>
      <c r="H1289" s="127"/>
      <c r="I1289" s="127"/>
      <c r="J1289" s="127"/>
      <c r="K1289" s="127"/>
      <c r="L1289" s="127"/>
      <c r="M1289" s="127"/>
      <c r="N1289" s="127"/>
      <c r="O1289" s="127"/>
      <c r="P1289" s="127"/>
      <c r="Q1289" s="127"/>
      <c r="R1289" s="127"/>
      <c r="S1289" s="127"/>
    </row>
    <row r="1290" spans="4:19" x14ac:dyDescent="0.2">
      <c r="D1290" s="127"/>
      <c r="E1290" s="127"/>
      <c r="F1290" s="127"/>
      <c r="G1290" s="127"/>
      <c r="H1290" s="127"/>
      <c r="I1290" s="127"/>
      <c r="J1290" s="127"/>
      <c r="K1290" s="127"/>
      <c r="L1290" s="127"/>
      <c r="M1290" s="127"/>
      <c r="N1290" s="127"/>
      <c r="O1290" s="127"/>
      <c r="P1290" s="127"/>
      <c r="Q1290" s="127"/>
      <c r="R1290" s="127"/>
      <c r="S1290" s="127"/>
    </row>
    <row r="1291" spans="4:19" x14ac:dyDescent="0.2">
      <c r="D1291" s="127"/>
      <c r="E1291" s="127"/>
      <c r="F1291" s="127"/>
      <c r="G1291" s="127"/>
      <c r="H1291" s="127"/>
      <c r="I1291" s="127"/>
      <c r="J1291" s="127"/>
      <c r="K1291" s="127"/>
      <c r="L1291" s="127"/>
      <c r="M1291" s="127"/>
      <c r="N1291" s="127"/>
      <c r="O1291" s="127"/>
      <c r="P1291" s="127"/>
      <c r="Q1291" s="127"/>
      <c r="R1291" s="127"/>
      <c r="S1291" s="127"/>
    </row>
    <row r="1292" spans="4:19" x14ac:dyDescent="0.2">
      <c r="D1292" s="127"/>
      <c r="E1292" s="127"/>
      <c r="F1292" s="127"/>
      <c r="G1292" s="127"/>
      <c r="H1292" s="127"/>
      <c r="I1292" s="127"/>
      <c r="J1292" s="127"/>
      <c r="K1292" s="127"/>
      <c r="L1292" s="127"/>
      <c r="M1292" s="127"/>
      <c r="N1292" s="127"/>
      <c r="O1292" s="127"/>
      <c r="P1292" s="127"/>
      <c r="Q1292" s="127"/>
      <c r="R1292" s="127"/>
      <c r="S1292" s="127"/>
    </row>
    <row r="1293" spans="4:19" x14ac:dyDescent="0.2">
      <c r="D1293" s="127"/>
      <c r="E1293" s="127"/>
      <c r="F1293" s="127"/>
      <c r="G1293" s="127"/>
      <c r="H1293" s="127"/>
      <c r="I1293" s="127"/>
      <c r="J1293" s="127"/>
      <c r="K1293" s="127"/>
      <c r="L1293" s="127"/>
      <c r="M1293" s="127"/>
      <c r="N1293" s="127"/>
      <c r="O1293" s="127"/>
      <c r="P1293" s="127"/>
      <c r="Q1293" s="127"/>
      <c r="R1293" s="127"/>
      <c r="S1293" s="127"/>
    </row>
    <row r="1294" spans="4:19" x14ac:dyDescent="0.2">
      <c r="D1294" s="127"/>
      <c r="E1294" s="127"/>
      <c r="F1294" s="127"/>
      <c r="G1294" s="127"/>
      <c r="H1294" s="127"/>
      <c r="I1294" s="127"/>
      <c r="J1294" s="127"/>
      <c r="K1294" s="127"/>
      <c r="L1294" s="127"/>
      <c r="M1294" s="127"/>
      <c r="N1294" s="127"/>
      <c r="O1294" s="127"/>
      <c r="P1294" s="127"/>
      <c r="Q1294" s="127"/>
      <c r="R1294" s="127"/>
      <c r="S1294" s="127"/>
    </row>
    <row r="1295" spans="4:19" x14ac:dyDescent="0.2">
      <c r="D1295" s="127"/>
      <c r="E1295" s="127"/>
      <c r="F1295" s="127"/>
      <c r="G1295" s="127"/>
      <c r="H1295" s="127"/>
      <c r="I1295" s="127"/>
      <c r="J1295" s="127"/>
      <c r="K1295" s="127"/>
      <c r="L1295" s="127"/>
      <c r="M1295" s="127"/>
      <c r="N1295" s="127"/>
      <c r="O1295" s="127"/>
      <c r="P1295" s="127"/>
      <c r="Q1295" s="127"/>
      <c r="R1295" s="127"/>
      <c r="S1295" s="127"/>
    </row>
    <row r="1296" spans="4:19" x14ac:dyDescent="0.2">
      <c r="D1296" s="127"/>
      <c r="E1296" s="127"/>
      <c r="F1296" s="127"/>
      <c r="G1296" s="127"/>
      <c r="H1296" s="127"/>
      <c r="I1296" s="127"/>
      <c r="J1296" s="127"/>
      <c r="K1296" s="127"/>
      <c r="L1296" s="127"/>
      <c r="M1296" s="127"/>
      <c r="N1296" s="127"/>
      <c r="O1296" s="127"/>
      <c r="P1296" s="127"/>
      <c r="Q1296" s="127"/>
      <c r="R1296" s="127"/>
      <c r="S1296" s="127"/>
    </row>
    <row r="1297" spans="4:19" x14ac:dyDescent="0.2">
      <c r="D1297" s="127"/>
      <c r="E1297" s="127"/>
      <c r="F1297" s="127"/>
      <c r="G1297" s="127"/>
      <c r="H1297" s="127"/>
      <c r="I1297" s="127"/>
      <c r="J1297" s="127"/>
      <c r="K1297" s="127"/>
      <c r="L1297" s="127"/>
      <c r="M1297" s="127"/>
      <c r="N1297" s="127"/>
      <c r="O1297" s="127"/>
      <c r="P1297" s="127"/>
      <c r="Q1297" s="127"/>
      <c r="R1297" s="127"/>
      <c r="S1297" s="127"/>
    </row>
    <row r="1298" spans="4:19" x14ac:dyDescent="0.2">
      <c r="D1298" s="127"/>
      <c r="E1298" s="127"/>
      <c r="F1298" s="127"/>
      <c r="G1298" s="127"/>
      <c r="H1298" s="127"/>
      <c r="I1298" s="127"/>
      <c r="J1298" s="127"/>
      <c r="K1298" s="127"/>
      <c r="L1298" s="127"/>
      <c r="M1298" s="127"/>
      <c r="N1298" s="127"/>
      <c r="O1298" s="127"/>
      <c r="P1298" s="127"/>
      <c r="Q1298" s="127"/>
      <c r="R1298" s="127"/>
      <c r="S1298" s="127"/>
    </row>
    <row r="1299" spans="4:19" x14ac:dyDescent="0.2">
      <c r="D1299" s="127"/>
      <c r="E1299" s="127"/>
      <c r="F1299" s="127"/>
      <c r="G1299" s="127"/>
      <c r="H1299" s="127"/>
      <c r="I1299" s="127"/>
      <c r="J1299" s="127"/>
      <c r="K1299" s="127"/>
      <c r="L1299" s="127"/>
      <c r="M1299" s="127"/>
      <c r="N1299" s="127"/>
      <c r="O1299" s="127"/>
      <c r="P1299" s="127"/>
      <c r="Q1299" s="127"/>
      <c r="R1299" s="127"/>
      <c r="S1299" s="127"/>
    </row>
    <row r="1300" spans="4:19" x14ac:dyDescent="0.2">
      <c r="D1300" s="127"/>
      <c r="E1300" s="127"/>
      <c r="F1300" s="127"/>
      <c r="G1300" s="127"/>
      <c r="H1300" s="127"/>
      <c r="I1300" s="127"/>
      <c r="J1300" s="127"/>
      <c r="K1300" s="127"/>
      <c r="L1300" s="127"/>
      <c r="M1300" s="127"/>
      <c r="N1300" s="127"/>
      <c r="O1300" s="127"/>
      <c r="P1300" s="127"/>
      <c r="Q1300" s="127"/>
      <c r="R1300" s="127"/>
      <c r="S1300" s="127"/>
    </row>
    <row r="1301" spans="4:19" x14ac:dyDescent="0.2">
      <c r="D1301" s="127"/>
      <c r="E1301" s="127"/>
      <c r="F1301" s="127"/>
      <c r="G1301" s="127"/>
      <c r="H1301" s="127"/>
      <c r="I1301" s="127"/>
      <c r="J1301" s="127"/>
      <c r="K1301" s="127"/>
      <c r="L1301" s="127"/>
      <c r="M1301" s="127"/>
      <c r="N1301" s="127"/>
      <c r="O1301" s="127"/>
      <c r="P1301" s="127"/>
      <c r="Q1301" s="127"/>
      <c r="R1301" s="127"/>
      <c r="S1301" s="127"/>
    </row>
    <row r="1302" spans="4:19" x14ac:dyDescent="0.2">
      <c r="D1302" s="127"/>
      <c r="E1302" s="127"/>
      <c r="F1302" s="127"/>
      <c r="G1302" s="127"/>
      <c r="H1302" s="127"/>
      <c r="I1302" s="127"/>
      <c r="J1302" s="127"/>
      <c r="K1302" s="127"/>
      <c r="L1302" s="127"/>
      <c r="M1302" s="127"/>
      <c r="N1302" s="127"/>
      <c r="O1302" s="127"/>
      <c r="P1302" s="127"/>
      <c r="Q1302" s="127"/>
      <c r="R1302" s="127"/>
      <c r="S1302" s="127"/>
    </row>
    <row r="1303" spans="4:19" x14ac:dyDescent="0.2">
      <c r="D1303" s="127"/>
      <c r="E1303" s="127"/>
      <c r="F1303" s="127"/>
      <c r="G1303" s="127"/>
      <c r="H1303" s="127"/>
      <c r="I1303" s="127"/>
      <c r="J1303" s="127"/>
      <c r="K1303" s="127"/>
      <c r="L1303" s="127"/>
      <c r="M1303" s="127"/>
      <c r="N1303" s="127"/>
      <c r="O1303" s="127"/>
      <c r="P1303" s="127"/>
      <c r="Q1303" s="127"/>
      <c r="R1303" s="127"/>
      <c r="S1303" s="127"/>
    </row>
    <row r="1304" spans="4:19" x14ac:dyDescent="0.2">
      <c r="D1304" s="127"/>
      <c r="E1304" s="127"/>
      <c r="F1304" s="127"/>
      <c r="G1304" s="127"/>
      <c r="H1304" s="127"/>
      <c r="I1304" s="127"/>
      <c r="J1304" s="127"/>
      <c r="K1304" s="127"/>
      <c r="L1304" s="127"/>
      <c r="M1304" s="127"/>
      <c r="N1304" s="127"/>
      <c r="O1304" s="127"/>
      <c r="P1304" s="127"/>
      <c r="Q1304" s="127"/>
      <c r="R1304" s="127"/>
      <c r="S1304" s="127"/>
    </row>
    <row r="1305" spans="4:19" x14ac:dyDescent="0.2">
      <c r="D1305" s="127"/>
      <c r="E1305" s="127"/>
      <c r="F1305" s="127"/>
      <c r="G1305" s="127"/>
      <c r="H1305" s="127"/>
      <c r="I1305" s="127"/>
      <c r="J1305" s="127"/>
      <c r="K1305" s="127"/>
      <c r="L1305" s="127"/>
      <c r="M1305" s="127"/>
      <c r="N1305" s="127"/>
      <c r="O1305" s="127"/>
      <c r="P1305" s="127"/>
      <c r="Q1305" s="127"/>
      <c r="R1305" s="127"/>
      <c r="S1305" s="127"/>
    </row>
    <row r="1306" spans="4:19" x14ac:dyDescent="0.2">
      <c r="D1306" s="127"/>
      <c r="E1306" s="127"/>
      <c r="F1306" s="127"/>
      <c r="G1306" s="127"/>
      <c r="H1306" s="127"/>
      <c r="I1306" s="127"/>
      <c r="J1306" s="127"/>
      <c r="K1306" s="127"/>
      <c r="L1306" s="127"/>
      <c r="M1306" s="127"/>
      <c r="N1306" s="127"/>
      <c r="O1306" s="127"/>
      <c r="P1306" s="127"/>
      <c r="Q1306" s="127"/>
      <c r="R1306" s="127"/>
      <c r="S1306" s="127"/>
    </row>
    <row r="1307" spans="4:19" x14ac:dyDescent="0.2">
      <c r="D1307" s="127"/>
      <c r="E1307" s="127"/>
      <c r="F1307" s="127"/>
      <c r="G1307" s="127"/>
      <c r="H1307" s="127"/>
      <c r="I1307" s="127"/>
      <c r="J1307" s="127"/>
      <c r="K1307" s="127"/>
      <c r="L1307" s="127"/>
      <c r="M1307" s="127"/>
      <c r="N1307" s="127"/>
      <c r="O1307" s="127"/>
      <c r="P1307" s="127"/>
      <c r="Q1307" s="127"/>
      <c r="R1307" s="127"/>
      <c r="S1307" s="127"/>
    </row>
    <row r="1308" spans="4:19" x14ac:dyDescent="0.2">
      <c r="D1308" s="127"/>
      <c r="E1308" s="127"/>
      <c r="F1308" s="127"/>
      <c r="G1308" s="127"/>
      <c r="H1308" s="127"/>
      <c r="I1308" s="127"/>
      <c r="J1308" s="127"/>
      <c r="K1308" s="127"/>
      <c r="L1308" s="127"/>
      <c r="M1308" s="127"/>
      <c r="N1308" s="127"/>
      <c r="O1308" s="127"/>
      <c r="P1308" s="127"/>
      <c r="Q1308" s="127"/>
      <c r="R1308" s="127"/>
      <c r="S1308" s="127"/>
    </row>
    <row r="1309" spans="4:19" x14ac:dyDescent="0.2">
      <c r="D1309" s="127"/>
      <c r="E1309" s="127"/>
      <c r="F1309" s="127"/>
      <c r="G1309" s="127"/>
      <c r="H1309" s="127"/>
      <c r="I1309" s="127"/>
      <c r="J1309" s="127"/>
      <c r="K1309" s="127"/>
      <c r="L1309" s="127"/>
      <c r="M1309" s="127"/>
      <c r="N1309" s="127"/>
      <c r="O1309" s="127"/>
      <c r="P1309" s="127"/>
      <c r="Q1309" s="127"/>
      <c r="R1309" s="127"/>
      <c r="S1309" s="127"/>
    </row>
    <row r="1310" spans="4:19" x14ac:dyDescent="0.2">
      <c r="D1310" s="127"/>
      <c r="E1310" s="127"/>
      <c r="F1310" s="127"/>
      <c r="G1310" s="127"/>
      <c r="H1310" s="127"/>
      <c r="I1310" s="127"/>
      <c r="J1310" s="127"/>
      <c r="K1310" s="127"/>
      <c r="L1310" s="127"/>
      <c r="M1310" s="127"/>
      <c r="N1310" s="127"/>
      <c r="O1310" s="127"/>
      <c r="P1310" s="127"/>
      <c r="Q1310" s="127"/>
      <c r="R1310" s="127"/>
      <c r="S1310" s="127"/>
    </row>
    <row r="1311" spans="4:19" x14ac:dyDescent="0.2">
      <c r="D1311" s="127"/>
      <c r="E1311" s="127"/>
      <c r="F1311" s="127"/>
      <c r="G1311" s="127"/>
      <c r="H1311" s="127"/>
      <c r="I1311" s="127"/>
      <c r="J1311" s="127"/>
      <c r="K1311" s="127"/>
      <c r="L1311" s="127"/>
      <c r="M1311" s="127"/>
      <c r="N1311" s="127"/>
      <c r="O1311" s="127"/>
      <c r="P1311" s="127"/>
      <c r="Q1311" s="127"/>
      <c r="R1311" s="127"/>
      <c r="S1311" s="127"/>
    </row>
    <row r="1312" spans="4:19" x14ac:dyDescent="0.2">
      <c r="D1312" s="127"/>
      <c r="E1312" s="127"/>
      <c r="F1312" s="127"/>
      <c r="G1312" s="127"/>
      <c r="H1312" s="127"/>
      <c r="I1312" s="127"/>
      <c r="J1312" s="127"/>
      <c r="K1312" s="127"/>
      <c r="L1312" s="127"/>
      <c r="M1312" s="127"/>
      <c r="N1312" s="127"/>
      <c r="O1312" s="127"/>
      <c r="P1312" s="127"/>
      <c r="Q1312" s="127"/>
      <c r="R1312" s="127"/>
      <c r="S1312" s="127"/>
    </row>
    <row r="1313" spans="4:19" x14ac:dyDescent="0.2">
      <c r="D1313" s="127"/>
      <c r="E1313" s="127"/>
      <c r="F1313" s="127"/>
      <c r="G1313" s="127"/>
      <c r="H1313" s="127"/>
      <c r="I1313" s="127"/>
      <c r="J1313" s="127"/>
      <c r="K1313" s="127"/>
      <c r="L1313" s="127"/>
      <c r="M1313" s="127"/>
      <c r="N1313" s="127"/>
      <c r="O1313" s="127"/>
      <c r="P1313" s="127"/>
      <c r="Q1313" s="127"/>
      <c r="R1313" s="127"/>
      <c r="S1313" s="127"/>
    </row>
    <row r="1314" spans="4:19" x14ac:dyDescent="0.2">
      <c r="D1314" s="127"/>
      <c r="E1314" s="127"/>
      <c r="F1314" s="127"/>
      <c r="G1314" s="127"/>
      <c r="H1314" s="127"/>
      <c r="I1314" s="127"/>
      <c r="J1314" s="127"/>
      <c r="K1314" s="127"/>
      <c r="L1314" s="127"/>
      <c r="M1314" s="127"/>
      <c r="N1314" s="127"/>
      <c r="O1314" s="127"/>
      <c r="P1314" s="127"/>
      <c r="Q1314" s="127"/>
      <c r="R1314" s="127"/>
      <c r="S1314" s="127"/>
    </row>
    <row r="1315" spans="4:19" x14ac:dyDescent="0.2">
      <c r="D1315" s="127"/>
      <c r="E1315" s="127"/>
      <c r="F1315" s="127"/>
      <c r="G1315" s="127"/>
      <c r="H1315" s="127"/>
      <c r="I1315" s="127"/>
      <c r="J1315" s="127"/>
      <c r="K1315" s="127"/>
      <c r="L1315" s="127"/>
      <c r="M1315" s="127"/>
      <c r="N1315" s="127"/>
      <c r="O1315" s="127"/>
      <c r="P1315" s="127"/>
      <c r="Q1315" s="127"/>
      <c r="R1315" s="127"/>
      <c r="S1315" s="127"/>
    </row>
    <row r="1316" spans="4:19" x14ac:dyDescent="0.2">
      <c r="D1316" s="127"/>
      <c r="E1316" s="127"/>
      <c r="F1316" s="127"/>
      <c r="G1316" s="127"/>
      <c r="H1316" s="127"/>
      <c r="I1316" s="127"/>
      <c r="J1316" s="127"/>
      <c r="K1316" s="127"/>
      <c r="L1316" s="127"/>
      <c r="M1316" s="127"/>
      <c r="N1316" s="127"/>
      <c r="O1316" s="127"/>
      <c r="P1316" s="127"/>
      <c r="Q1316" s="127"/>
      <c r="R1316" s="127"/>
      <c r="S1316" s="127"/>
    </row>
    <row r="1317" spans="4:19" x14ac:dyDescent="0.2">
      <c r="D1317" s="127"/>
      <c r="E1317" s="127"/>
      <c r="F1317" s="127"/>
      <c r="G1317" s="127"/>
      <c r="H1317" s="127"/>
      <c r="I1317" s="127"/>
      <c r="J1317" s="127"/>
      <c r="K1317" s="127"/>
      <c r="L1317" s="127"/>
      <c r="M1317" s="127"/>
      <c r="N1317" s="127"/>
      <c r="O1317" s="127"/>
      <c r="P1317" s="127"/>
      <c r="Q1317" s="127"/>
      <c r="R1317" s="127"/>
      <c r="S1317" s="127"/>
    </row>
    <row r="1318" spans="4:19" x14ac:dyDescent="0.2">
      <c r="D1318" s="127"/>
      <c r="E1318" s="127"/>
      <c r="F1318" s="127"/>
      <c r="G1318" s="127"/>
      <c r="H1318" s="127"/>
      <c r="I1318" s="127"/>
      <c r="J1318" s="127"/>
      <c r="K1318" s="127"/>
      <c r="L1318" s="127"/>
      <c r="M1318" s="127"/>
      <c r="N1318" s="127"/>
      <c r="O1318" s="127"/>
      <c r="P1318" s="127"/>
      <c r="Q1318" s="127"/>
      <c r="R1318" s="127"/>
      <c r="S1318" s="127"/>
    </row>
    <row r="1319" spans="4:19" x14ac:dyDescent="0.2">
      <c r="D1319" s="127"/>
      <c r="E1319" s="127"/>
      <c r="F1319" s="127"/>
      <c r="G1319" s="127"/>
      <c r="H1319" s="127"/>
      <c r="I1319" s="127"/>
      <c r="J1319" s="127"/>
      <c r="K1319" s="127"/>
      <c r="L1319" s="127"/>
      <c r="M1319" s="127"/>
      <c r="N1319" s="127"/>
      <c r="O1319" s="127"/>
      <c r="P1319" s="127"/>
      <c r="Q1319" s="127"/>
      <c r="R1319" s="127"/>
      <c r="S1319" s="127"/>
    </row>
    <row r="1320" spans="4:19" x14ac:dyDescent="0.2">
      <c r="D1320" s="127"/>
      <c r="E1320" s="127"/>
      <c r="F1320" s="127"/>
      <c r="G1320" s="127"/>
      <c r="H1320" s="127"/>
      <c r="I1320" s="127"/>
      <c r="J1320" s="127"/>
      <c r="K1320" s="127"/>
      <c r="L1320" s="127"/>
      <c r="M1320" s="127"/>
      <c r="N1320" s="127"/>
      <c r="O1320" s="127"/>
      <c r="P1320" s="127"/>
      <c r="Q1320" s="127"/>
      <c r="R1320" s="127"/>
      <c r="S1320" s="127"/>
    </row>
    <row r="1321" spans="4:19" x14ac:dyDescent="0.2">
      <c r="D1321" s="127"/>
      <c r="E1321" s="127"/>
      <c r="F1321" s="127"/>
      <c r="G1321" s="127"/>
      <c r="H1321" s="127"/>
      <c r="I1321" s="127"/>
      <c r="J1321" s="127"/>
      <c r="K1321" s="127"/>
      <c r="L1321" s="127"/>
      <c r="M1321" s="127"/>
      <c r="N1321" s="127"/>
      <c r="O1321" s="127"/>
      <c r="P1321" s="127"/>
      <c r="Q1321" s="127"/>
      <c r="R1321" s="127"/>
      <c r="S1321" s="127"/>
    </row>
    <row r="1322" spans="4:19" x14ac:dyDescent="0.2">
      <c r="D1322" s="127"/>
      <c r="E1322" s="127"/>
      <c r="F1322" s="127"/>
      <c r="G1322" s="127"/>
      <c r="H1322" s="127"/>
      <c r="I1322" s="127"/>
      <c r="J1322" s="127"/>
      <c r="K1322" s="127"/>
      <c r="L1322" s="127"/>
      <c r="M1322" s="127"/>
      <c r="N1322" s="127"/>
      <c r="O1322" s="127"/>
      <c r="P1322" s="127"/>
      <c r="Q1322" s="127"/>
      <c r="R1322" s="127"/>
      <c r="S1322" s="127"/>
    </row>
    <row r="1323" spans="4:19" x14ac:dyDescent="0.2">
      <c r="D1323" s="127"/>
      <c r="E1323" s="127"/>
      <c r="F1323" s="127"/>
      <c r="G1323" s="127"/>
      <c r="H1323" s="127"/>
      <c r="I1323" s="127"/>
      <c r="J1323" s="127"/>
      <c r="K1323" s="127"/>
      <c r="L1323" s="127"/>
      <c r="M1323" s="127"/>
      <c r="N1323" s="127"/>
      <c r="O1323" s="127"/>
      <c r="P1323" s="127"/>
      <c r="Q1323" s="127"/>
      <c r="R1323" s="127"/>
      <c r="S1323" s="127"/>
    </row>
    <row r="1324" spans="4:19" x14ac:dyDescent="0.2">
      <c r="D1324" s="127"/>
      <c r="E1324" s="127"/>
      <c r="F1324" s="127"/>
      <c r="G1324" s="127"/>
      <c r="H1324" s="127"/>
      <c r="I1324" s="127"/>
      <c r="J1324" s="127"/>
      <c r="K1324" s="127"/>
      <c r="L1324" s="127"/>
      <c r="M1324" s="127"/>
      <c r="N1324" s="127"/>
      <c r="O1324" s="127"/>
      <c r="P1324" s="127"/>
      <c r="Q1324" s="127"/>
      <c r="R1324" s="127"/>
      <c r="S1324" s="127"/>
    </row>
    <row r="1325" spans="4:19" x14ac:dyDescent="0.2">
      <c r="D1325" s="127"/>
      <c r="E1325" s="127"/>
      <c r="F1325" s="127"/>
      <c r="G1325" s="127"/>
      <c r="H1325" s="127"/>
      <c r="I1325" s="127"/>
      <c r="J1325" s="127"/>
      <c r="K1325" s="127"/>
      <c r="L1325" s="127"/>
      <c r="M1325" s="127"/>
      <c r="N1325" s="127"/>
      <c r="O1325" s="127"/>
      <c r="P1325" s="127"/>
      <c r="Q1325" s="127"/>
      <c r="R1325" s="127"/>
      <c r="S1325" s="127"/>
    </row>
    <row r="1326" spans="4:19" x14ac:dyDescent="0.2">
      <c r="D1326" s="127"/>
      <c r="E1326" s="127"/>
      <c r="F1326" s="127"/>
      <c r="G1326" s="127"/>
      <c r="H1326" s="127"/>
      <c r="I1326" s="127"/>
      <c r="J1326" s="127"/>
      <c r="K1326" s="127"/>
      <c r="L1326" s="127"/>
      <c r="M1326" s="127"/>
      <c r="N1326" s="127"/>
      <c r="O1326" s="127"/>
      <c r="P1326" s="127"/>
      <c r="Q1326" s="127"/>
      <c r="R1326" s="127"/>
      <c r="S1326" s="127"/>
    </row>
    <row r="1327" spans="4:19" x14ac:dyDescent="0.2">
      <c r="D1327" s="127"/>
      <c r="E1327" s="127"/>
      <c r="F1327" s="127"/>
      <c r="G1327" s="127"/>
      <c r="H1327" s="127"/>
      <c r="I1327" s="127"/>
      <c r="J1327" s="127"/>
      <c r="K1327" s="127"/>
      <c r="L1327" s="127"/>
      <c r="M1327" s="127"/>
      <c r="N1327" s="127"/>
      <c r="O1327" s="127"/>
      <c r="P1327" s="127"/>
      <c r="Q1327" s="127"/>
      <c r="R1327" s="127"/>
      <c r="S1327" s="127"/>
    </row>
    <row r="1328" spans="4:19" x14ac:dyDescent="0.2">
      <c r="D1328" s="127"/>
      <c r="E1328" s="127"/>
      <c r="F1328" s="127"/>
      <c r="G1328" s="127"/>
      <c r="H1328" s="127"/>
      <c r="I1328" s="127"/>
      <c r="J1328" s="127"/>
      <c r="K1328" s="127"/>
      <c r="L1328" s="127"/>
      <c r="M1328" s="127"/>
      <c r="N1328" s="127"/>
      <c r="O1328" s="127"/>
      <c r="P1328" s="127"/>
      <c r="Q1328" s="127"/>
      <c r="R1328" s="127"/>
      <c r="S1328" s="127"/>
    </row>
    <row r="1329" spans="4:19" x14ac:dyDescent="0.2">
      <c r="D1329" s="127"/>
      <c r="E1329" s="127"/>
      <c r="F1329" s="127"/>
      <c r="G1329" s="127"/>
      <c r="H1329" s="127"/>
      <c r="I1329" s="127"/>
      <c r="J1329" s="127"/>
      <c r="K1329" s="127"/>
      <c r="L1329" s="127"/>
      <c r="M1329" s="127"/>
      <c r="N1329" s="127"/>
      <c r="O1329" s="127"/>
      <c r="P1329" s="127"/>
      <c r="Q1329" s="127"/>
      <c r="R1329" s="127"/>
      <c r="S1329" s="127"/>
    </row>
    <row r="1330" spans="4:19" x14ac:dyDescent="0.2">
      <c r="D1330" s="127"/>
      <c r="E1330" s="127"/>
      <c r="F1330" s="127"/>
      <c r="G1330" s="127"/>
      <c r="H1330" s="127"/>
      <c r="I1330" s="127"/>
      <c r="J1330" s="127"/>
      <c r="K1330" s="127"/>
      <c r="L1330" s="127"/>
      <c r="M1330" s="127"/>
      <c r="N1330" s="127"/>
      <c r="O1330" s="127"/>
      <c r="P1330" s="127"/>
      <c r="Q1330" s="127"/>
      <c r="R1330" s="127"/>
      <c r="S1330" s="127"/>
    </row>
    <row r="1331" spans="4:19" x14ac:dyDescent="0.2">
      <c r="D1331" s="127"/>
      <c r="E1331" s="127"/>
      <c r="F1331" s="127"/>
      <c r="G1331" s="127"/>
      <c r="H1331" s="127"/>
      <c r="I1331" s="127"/>
      <c r="J1331" s="127"/>
      <c r="K1331" s="127"/>
      <c r="L1331" s="127"/>
      <c r="M1331" s="127"/>
      <c r="N1331" s="127"/>
      <c r="O1331" s="127"/>
      <c r="P1331" s="127"/>
      <c r="Q1331" s="127"/>
      <c r="R1331" s="127"/>
      <c r="S1331" s="127"/>
    </row>
    <row r="1332" spans="4:19" x14ac:dyDescent="0.2">
      <c r="D1332" s="127"/>
      <c r="E1332" s="127"/>
      <c r="F1332" s="127"/>
      <c r="G1332" s="127"/>
      <c r="H1332" s="127"/>
      <c r="I1332" s="127"/>
      <c r="J1332" s="127"/>
      <c r="K1332" s="127"/>
      <c r="L1332" s="127"/>
      <c r="M1332" s="127"/>
      <c r="N1332" s="127"/>
      <c r="O1332" s="127"/>
      <c r="P1332" s="127"/>
      <c r="Q1332" s="127"/>
      <c r="R1332" s="127"/>
      <c r="S1332" s="127"/>
    </row>
    <row r="1333" spans="4:19" x14ac:dyDescent="0.2">
      <c r="D1333" s="127"/>
      <c r="E1333" s="127"/>
      <c r="F1333" s="127"/>
      <c r="G1333" s="127"/>
      <c r="H1333" s="127"/>
      <c r="I1333" s="127"/>
      <c r="J1333" s="127"/>
      <c r="K1333" s="127"/>
      <c r="L1333" s="127"/>
      <c r="M1333" s="127"/>
      <c r="N1333" s="127"/>
      <c r="O1333" s="127"/>
      <c r="P1333" s="127"/>
      <c r="Q1333" s="127"/>
      <c r="R1333" s="127"/>
      <c r="S1333" s="127"/>
    </row>
    <row r="1334" spans="4:19" x14ac:dyDescent="0.2">
      <c r="D1334" s="127"/>
      <c r="E1334" s="127"/>
      <c r="F1334" s="127"/>
      <c r="G1334" s="127"/>
      <c r="H1334" s="127"/>
      <c r="I1334" s="127"/>
      <c r="J1334" s="127"/>
      <c r="K1334" s="127"/>
      <c r="L1334" s="127"/>
      <c r="M1334" s="127"/>
      <c r="N1334" s="127"/>
      <c r="O1334" s="127"/>
      <c r="P1334" s="127"/>
      <c r="Q1334" s="127"/>
      <c r="R1334" s="127"/>
      <c r="S1334" s="127"/>
    </row>
    <row r="1335" spans="4:19" x14ac:dyDescent="0.2">
      <c r="D1335" s="127"/>
      <c r="E1335" s="127"/>
      <c r="F1335" s="127"/>
      <c r="G1335" s="127"/>
      <c r="H1335" s="127"/>
      <c r="I1335" s="127"/>
      <c r="J1335" s="127"/>
      <c r="K1335" s="127"/>
      <c r="L1335" s="127"/>
      <c r="M1335" s="127"/>
      <c r="N1335" s="127"/>
      <c r="O1335" s="127"/>
      <c r="P1335" s="127"/>
      <c r="Q1335" s="127"/>
      <c r="R1335" s="127"/>
      <c r="S1335" s="127"/>
    </row>
    <row r="1336" spans="4:19" x14ac:dyDescent="0.2">
      <c r="D1336" s="127"/>
      <c r="E1336" s="127"/>
      <c r="F1336" s="127"/>
      <c r="G1336" s="127"/>
      <c r="H1336" s="127"/>
      <c r="I1336" s="127"/>
      <c r="J1336" s="127"/>
      <c r="K1336" s="127"/>
      <c r="L1336" s="127"/>
      <c r="M1336" s="127"/>
      <c r="N1336" s="127"/>
      <c r="O1336" s="127"/>
      <c r="P1336" s="127"/>
      <c r="Q1336" s="127"/>
      <c r="R1336" s="127"/>
      <c r="S1336" s="127"/>
    </row>
    <row r="1337" spans="4:19" x14ac:dyDescent="0.2">
      <c r="D1337" s="127"/>
      <c r="E1337" s="127"/>
      <c r="F1337" s="127"/>
      <c r="G1337" s="127"/>
      <c r="H1337" s="127"/>
      <c r="I1337" s="127"/>
      <c r="J1337" s="127"/>
      <c r="K1337" s="127"/>
      <c r="L1337" s="127"/>
      <c r="M1337" s="127"/>
      <c r="N1337" s="127"/>
      <c r="O1337" s="127"/>
      <c r="P1337" s="127"/>
      <c r="Q1337" s="127"/>
      <c r="R1337" s="127"/>
      <c r="S1337" s="127"/>
    </row>
    <row r="1338" spans="4:19" x14ac:dyDescent="0.2">
      <c r="D1338" s="127"/>
      <c r="E1338" s="127"/>
      <c r="F1338" s="127"/>
      <c r="G1338" s="127"/>
      <c r="H1338" s="127"/>
      <c r="I1338" s="127"/>
      <c r="J1338" s="127"/>
      <c r="K1338" s="127"/>
      <c r="L1338" s="127"/>
      <c r="M1338" s="127"/>
      <c r="N1338" s="127"/>
      <c r="O1338" s="127"/>
      <c r="P1338" s="127"/>
      <c r="Q1338" s="127"/>
      <c r="R1338" s="127"/>
      <c r="S1338" s="127"/>
    </row>
    <row r="1339" spans="4:19" x14ac:dyDescent="0.2">
      <c r="D1339" s="127"/>
      <c r="E1339" s="127"/>
      <c r="F1339" s="127"/>
      <c r="G1339" s="127"/>
      <c r="H1339" s="127"/>
      <c r="I1339" s="127"/>
      <c r="J1339" s="127"/>
      <c r="K1339" s="127"/>
      <c r="L1339" s="127"/>
      <c r="M1339" s="127"/>
      <c r="N1339" s="127"/>
      <c r="O1339" s="127"/>
      <c r="P1339" s="127"/>
      <c r="Q1339" s="127"/>
      <c r="R1339" s="127"/>
      <c r="S1339" s="127"/>
    </row>
    <row r="1340" spans="4:19" x14ac:dyDescent="0.2">
      <c r="D1340" s="127"/>
      <c r="E1340" s="127"/>
      <c r="F1340" s="127"/>
      <c r="G1340" s="127"/>
      <c r="H1340" s="127"/>
      <c r="I1340" s="127"/>
      <c r="J1340" s="127"/>
      <c r="K1340" s="127"/>
      <c r="L1340" s="127"/>
      <c r="M1340" s="127"/>
      <c r="N1340" s="127"/>
      <c r="O1340" s="127"/>
      <c r="P1340" s="127"/>
      <c r="Q1340" s="127"/>
      <c r="R1340" s="127"/>
      <c r="S1340" s="127"/>
    </row>
    <row r="1341" spans="4:19" x14ac:dyDescent="0.2">
      <c r="D1341" s="127"/>
      <c r="E1341" s="127"/>
      <c r="F1341" s="127"/>
      <c r="G1341" s="127"/>
      <c r="H1341" s="127"/>
      <c r="I1341" s="127"/>
      <c r="J1341" s="127"/>
      <c r="K1341" s="127"/>
      <c r="L1341" s="127"/>
      <c r="M1341" s="127"/>
      <c r="N1341" s="127"/>
      <c r="O1341" s="127"/>
      <c r="P1341" s="127"/>
      <c r="Q1341" s="127"/>
      <c r="R1341" s="127"/>
      <c r="S1341" s="127"/>
    </row>
    <row r="1342" spans="4:19" x14ac:dyDescent="0.2">
      <c r="D1342" s="127"/>
      <c r="E1342" s="127"/>
      <c r="F1342" s="127"/>
      <c r="G1342" s="127"/>
      <c r="H1342" s="127"/>
      <c r="I1342" s="127"/>
      <c r="J1342" s="127"/>
      <c r="K1342" s="127"/>
      <c r="L1342" s="127"/>
      <c r="M1342" s="127"/>
      <c r="N1342" s="127"/>
      <c r="O1342" s="127"/>
      <c r="P1342" s="127"/>
      <c r="Q1342" s="127"/>
      <c r="R1342" s="127"/>
      <c r="S1342" s="127"/>
    </row>
    <row r="1343" spans="4:19" x14ac:dyDescent="0.2">
      <c r="D1343" s="127"/>
      <c r="E1343" s="127"/>
      <c r="F1343" s="127"/>
      <c r="G1343" s="127"/>
      <c r="H1343" s="127"/>
      <c r="I1343" s="127"/>
      <c r="J1343" s="127"/>
      <c r="K1343" s="127"/>
      <c r="L1343" s="127"/>
      <c r="M1343" s="127"/>
      <c r="N1343" s="127"/>
      <c r="O1343" s="127"/>
      <c r="P1343" s="127"/>
      <c r="Q1343" s="127"/>
      <c r="R1343" s="127"/>
      <c r="S1343" s="127"/>
    </row>
    <row r="1344" spans="4:19" x14ac:dyDescent="0.2">
      <c r="D1344" s="127"/>
      <c r="E1344" s="127"/>
      <c r="F1344" s="127"/>
      <c r="G1344" s="127"/>
      <c r="H1344" s="127"/>
      <c r="I1344" s="127"/>
      <c r="J1344" s="127"/>
      <c r="K1344" s="127"/>
      <c r="L1344" s="127"/>
      <c r="M1344" s="127"/>
      <c r="N1344" s="127"/>
      <c r="O1344" s="127"/>
      <c r="P1344" s="127"/>
      <c r="Q1344" s="127"/>
      <c r="R1344" s="127"/>
      <c r="S1344" s="127"/>
    </row>
    <row r="1345" spans="4:19" x14ac:dyDescent="0.2">
      <c r="D1345" s="127"/>
      <c r="E1345" s="127"/>
      <c r="F1345" s="127"/>
      <c r="G1345" s="127"/>
      <c r="H1345" s="127"/>
      <c r="I1345" s="127"/>
      <c r="J1345" s="127"/>
      <c r="K1345" s="127"/>
      <c r="L1345" s="127"/>
      <c r="M1345" s="127"/>
      <c r="N1345" s="127"/>
      <c r="O1345" s="127"/>
      <c r="P1345" s="127"/>
      <c r="Q1345" s="127"/>
      <c r="R1345" s="127"/>
      <c r="S1345" s="127"/>
    </row>
    <row r="1346" spans="4:19" x14ac:dyDescent="0.2">
      <c r="D1346" s="127"/>
      <c r="E1346" s="127"/>
      <c r="F1346" s="127"/>
      <c r="G1346" s="127"/>
      <c r="H1346" s="127"/>
      <c r="I1346" s="127"/>
      <c r="J1346" s="127"/>
      <c r="K1346" s="127"/>
      <c r="L1346" s="127"/>
      <c r="M1346" s="127"/>
      <c r="N1346" s="127"/>
      <c r="O1346" s="127"/>
      <c r="P1346" s="127"/>
      <c r="Q1346" s="127"/>
      <c r="R1346" s="127"/>
      <c r="S1346" s="127"/>
    </row>
    <row r="1347" spans="4:19" x14ac:dyDescent="0.2">
      <c r="D1347" s="127"/>
      <c r="E1347" s="127"/>
      <c r="F1347" s="127"/>
      <c r="G1347" s="127"/>
      <c r="H1347" s="127"/>
      <c r="I1347" s="127"/>
      <c r="J1347" s="127"/>
      <c r="K1347" s="127"/>
      <c r="L1347" s="127"/>
      <c r="M1347" s="127"/>
      <c r="N1347" s="127"/>
      <c r="O1347" s="127"/>
      <c r="P1347" s="127"/>
      <c r="Q1347" s="127"/>
      <c r="R1347" s="127"/>
      <c r="S1347" s="127"/>
    </row>
    <row r="1348" spans="4:19" x14ac:dyDescent="0.2">
      <c r="D1348" s="127"/>
      <c r="E1348" s="127"/>
      <c r="F1348" s="127"/>
      <c r="G1348" s="127"/>
      <c r="H1348" s="127"/>
      <c r="I1348" s="127"/>
      <c r="J1348" s="127"/>
      <c r="K1348" s="127"/>
      <c r="L1348" s="127"/>
      <c r="M1348" s="127"/>
      <c r="N1348" s="127"/>
      <c r="O1348" s="127"/>
      <c r="P1348" s="127"/>
      <c r="Q1348" s="127"/>
      <c r="R1348" s="127"/>
      <c r="S1348" s="127"/>
    </row>
    <row r="1349" spans="4:19" x14ac:dyDescent="0.2">
      <c r="D1349" s="127"/>
      <c r="E1349" s="127"/>
      <c r="F1349" s="127"/>
      <c r="G1349" s="127"/>
      <c r="H1349" s="127"/>
      <c r="I1349" s="127"/>
      <c r="J1349" s="127"/>
      <c r="K1349" s="127"/>
      <c r="L1349" s="127"/>
      <c r="M1349" s="127"/>
      <c r="N1349" s="127"/>
      <c r="O1349" s="127"/>
      <c r="P1349" s="127"/>
      <c r="Q1349" s="127"/>
      <c r="R1349" s="127"/>
      <c r="S1349" s="127"/>
    </row>
    <row r="1350" spans="4:19" x14ac:dyDescent="0.2">
      <c r="D1350" s="127"/>
      <c r="E1350" s="127"/>
      <c r="F1350" s="127"/>
      <c r="G1350" s="127"/>
      <c r="H1350" s="127"/>
      <c r="I1350" s="127"/>
      <c r="J1350" s="127"/>
      <c r="K1350" s="127"/>
      <c r="L1350" s="127"/>
      <c r="M1350" s="127"/>
      <c r="N1350" s="127"/>
      <c r="O1350" s="127"/>
      <c r="P1350" s="127"/>
      <c r="Q1350" s="127"/>
      <c r="R1350" s="127"/>
      <c r="S1350" s="127"/>
    </row>
    <row r="1351" spans="4:19" x14ac:dyDescent="0.2">
      <c r="D1351" s="127"/>
      <c r="E1351" s="127"/>
      <c r="F1351" s="127"/>
      <c r="G1351" s="127"/>
      <c r="H1351" s="127"/>
      <c r="I1351" s="127"/>
      <c r="J1351" s="127"/>
      <c r="K1351" s="127"/>
      <c r="L1351" s="127"/>
      <c r="M1351" s="127"/>
      <c r="N1351" s="127"/>
      <c r="O1351" s="127"/>
      <c r="P1351" s="127"/>
      <c r="Q1351" s="127"/>
      <c r="R1351" s="127"/>
      <c r="S1351" s="127"/>
    </row>
    <row r="1352" spans="4:19" x14ac:dyDescent="0.2">
      <c r="D1352" s="127"/>
      <c r="E1352" s="127"/>
      <c r="F1352" s="127"/>
      <c r="G1352" s="127"/>
      <c r="H1352" s="127"/>
      <c r="I1352" s="127"/>
      <c r="J1352" s="127"/>
      <c r="K1352" s="127"/>
      <c r="L1352" s="127"/>
      <c r="M1352" s="127"/>
      <c r="N1352" s="127"/>
      <c r="O1352" s="127"/>
      <c r="P1352" s="127"/>
      <c r="Q1352" s="127"/>
      <c r="R1352" s="127"/>
      <c r="S1352" s="127"/>
    </row>
    <row r="1353" spans="4:19" x14ac:dyDescent="0.2">
      <c r="D1353" s="127"/>
      <c r="E1353" s="127"/>
      <c r="F1353" s="127"/>
      <c r="G1353" s="127"/>
      <c r="H1353" s="127"/>
      <c r="I1353" s="127"/>
      <c r="J1353" s="127"/>
      <c r="K1353" s="127"/>
      <c r="L1353" s="127"/>
      <c r="M1353" s="127"/>
      <c r="N1353" s="127"/>
      <c r="O1353" s="127"/>
      <c r="P1353" s="127"/>
      <c r="Q1353" s="127"/>
      <c r="R1353" s="127"/>
      <c r="S1353" s="127"/>
    </row>
    <row r="1354" spans="4:19" x14ac:dyDescent="0.2">
      <c r="D1354" s="127"/>
      <c r="E1354" s="127"/>
      <c r="F1354" s="127"/>
      <c r="G1354" s="127"/>
      <c r="H1354" s="127"/>
      <c r="I1354" s="127"/>
      <c r="J1354" s="127"/>
      <c r="K1354" s="127"/>
      <c r="L1354" s="127"/>
      <c r="M1354" s="127"/>
      <c r="N1354" s="127"/>
      <c r="O1354" s="127"/>
      <c r="P1354" s="127"/>
      <c r="Q1354" s="127"/>
      <c r="R1354" s="127"/>
      <c r="S1354" s="127"/>
    </row>
    <row r="1355" spans="4:19" x14ac:dyDescent="0.2">
      <c r="D1355" s="127"/>
      <c r="E1355" s="127"/>
      <c r="F1355" s="127"/>
      <c r="G1355" s="127"/>
      <c r="H1355" s="127"/>
      <c r="I1355" s="127"/>
      <c r="J1355" s="127"/>
      <c r="K1355" s="127"/>
      <c r="L1355" s="127"/>
      <c r="M1355" s="127"/>
      <c r="N1355" s="127"/>
      <c r="O1355" s="127"/>
      <c r="P1355" s="127"/>
      <c r="Q1355" s="127"/>
      <c r="R1355" s="127"/>
      <c r="S1355" s="127"/>
    </row>
    <row r="1356" spans="4:19" x14ac:dyDescent="0.2">
      <c r="D1356" s="127"/>
      <c r="E1356" s="127"/>
      <c r="F1356" s="127"/>
      <c r="G1356" s="127"/>
      <c r="H1356" s="127"/>
      <c r="I1356" s="127"/>
      <c r="J1356" s="127"/>
      <c r="K1356" s="127"/>
      <c r="L1356" s="127"/>
      <c r="M1356" s="127"/>
      <c r="N1356" s="127"/>
      <c r="O1356" s="127"/>
      <c r="P1356" s="127"/>
      <c r="Q1356" s="127"/>
      <c r="R1356" s="127"/>
      <c r="S1356" s="127"/>
    </row>
    <row r="1357" spans="4:19" x14ac:dyDescent="0.2">
      <c r="D1357" s="127"/>
      <c r="E1357" s="127"/>
      <c r="F1357" s="127"/>
      <c r="G1357" s="127"/>
      <c r="H1357" s="127"/>
      <c r="I1357" s="127"/>
      <c r="J1357" s="127"/>
      <c r="K1357" s="127"/>
      <c r="L1357" s="127"/>
      <c r="M1357" s="127"/>
      <c r="N1357" s="127"/>
      <c r="O1357" s="127"/>
      <c r="P1357" s="127"/>
      <c r="Q1357" s="127"/>
      <c r="R1357" s="127"/>
      <c r="S1357" s="127"/>
    </row>
    <row r="1358" spans="4:19" x14ac:dyDescent="0.2">
      <c r="D1358" s="127"/>
      <c r="E1358" s="127"/>
      <c r="F1358" s="127"/>
      <c r="G1358" s="127"/>
      <c r="H1358" s="127"/>
      <c r="I1358" s="127"/>
      <c r="J1358" s="127"/>
      <c r="K1358" s="127"/>
      <c r="L1358" s="127"/>
      <c r="M1358" s="127"/>
      <c r="N1358" s="127"/>
      <c r="O1358" s="127"/>
      <c r="P1358" s="127"/>
      <c r="Q1358" s="127"/>
      <c r="R1358" s="127"/>
      <c r="S1358" s="127"/>
    </row>
    <row r="1359" spans="4:19" x14ac:dyDescent="0.2">
      <c r="D1359" s="127"/>
      <c r="E1359" s="127"/>
      <c r="F1359" s="127"/>
      <c r="G1359" s="127"/>
      <c r="H1359" s="127"/>
      <c r="I1359" s="127"/>
      <c r="J1359" s="127"/>
      <c r="K1359" s="127"/>
      <c r="L1359" s="127"/>
      <c r="M1359" s="127"/>
      <c r="N1359" s="127"/>
      <c r="O1359" s="127"/>
      <c r="P1359" s="127"/>
      <c r="Q1359" s="127"/>
      <c r="R1359" s="127"/>
      <c r="S1359" s="127"/>
    </row>
    <row r="1360" spans="4:19" x14ac:dyDescent="0.2">
      <c r="D1360" s="127"/>
      <c r="E1360" s="127"/>
      <c r="F1360" s="127"/>
      <c r="G1360" s="127"/>
      <c r="H1360" s="127"/>
      <c r="I1360" s="127"/>
      <c r="J1360" s="127"/>
      <c r="K1360" s="127"/>
      <c r="L1360" s="127"/>
      <c r="M1360" s="127"/>
      <c r="N1360" s="127"/>
      <c r="O1360" s="127"/>
      <c r="P1360" s="127"/>
      <c r="Q1360" s="127"/>
      <c r="R1360" s="127"/>
      <c r="S1360" s="127"/>
    </row>
    <row r="1361" spans="4:19" x14ac:dyDescent="0.2">
      <c r="D1361" s="127"/>
      <c r="E1361" s="127"/>
      <c r="F1361" s="127"/>
      <c r="G1361" s="127"/>
      <c r="H1361" s="127"/>
      <c r="I1361" s="127"/>
      <c r="J1361" s="127"/>
      <c r="K1361" s="127"/>
      <c r="L1361" s="127"/>
      <c r="M1361" s="127"/>
      <c r="N1361" s="127"/>
      <c r="O1361" s="127"/>
      <c r="P1361" s="127"/>
      <c r="Q1361" s="127"/>
      <c r="R1361" s="127"/>
      <c r="S1361" s="127"/>
    </row>
    <row r="1362" spans="4:19" x14ac:dyDescent="0.2">
      <c r="D1362" s="127"/>
      <c r="E1362" s="127"/>
      <c r="F1362" s="127"/>
      <c r="G1362" s="127"/>
      <c r="H1362" s="127"/>
      <c r="I1362" s="127"/>
      <c r="J1362" s="127"/>
      <c r="K1362" s="127"/>
      <c r="L1362" s="127"/>
      <c r="M1362" s="127"/>
      <c r="N1362" s="127"/>
      <c r="O1362" s="127"/>
      <c r="P1362" s="127"/>
      <c r="Q1362" s="127"/>
      <c r="R1362" s="127"/>
      <c r="S1362" s="127"/>
    </row>
    <row r="1363" spans="4:19" x14ac:dyDescent="0.2">
      <c r="D1363" s="127"/>
      <c r="E1363" s="127"/>
      <c r="F1363" s="127"/>
      <c r="G1363" s="127"/>
      <c r="H1363" s="127"/>
      <c r="I1363" s="127"/>
      <c r="J1363" s="127"/>
      <c r="K1363" s="127"/>
      <c r="L1363" s="127"/>
      <c r="M1363" s="127"/>
      <c r="N1363" s="127"/>
      <c r="O1363" s="127"/>
      <c r="P1363" s="127"/>
      <c r="Q1363" s="127"/>
      <c r="R1363" s="127"/>
      <c r="S1363" s="127"/>
    </row>
    <row r="1364" spans="4:19" x14ac:dyDescent="0.2">
      <c r="D1364" s="127"/>
      <c r="E1364" s="127"/>
      <c r="F1364" s="127"/>
      <c r="G1364" s="127"/>
      <c r="H1364" s="127"/>
      <c r="I1364" s="127"/>
      <c r="J1364" s="127"/>
      <c r="K1364" s="127"/>
      <c r="L1364" s="127"/>
      <c r="M1364" s="127"/>
      <c r="N1364" s="127"/>
      <c r="O1364" s="127"/>
      <c r="P1364" s="127"/>
      <c r="Q1364" s="127"/>
      <c r="R1364" s="127"/>
      <c r="S1364" s="127"/>
    </row>
    <row r="1365" spans="4:19" x14ac:dyDescent="0.2">
      <c r="D1365" s="127"/>
      <c r="E1365" s="127"/>
      <c r="F1365" s="127"/>
      <c r="G1365" s="127"/>
      <c r="H1365" s="127"/>
      <c r="I1365" s="127"/>
      <c r="J1365" s="127"/>
      <c r="K1365" s="127"/>
      <c r="L1365" s="127"/>
      <c r="M1365" s="127"/>
      <c r="N1365" s="127"/>
      <c r="O1365" s="127"/>
      <c r="P1365" s="127"/>
      <c r="Q1365" s="127"/>
      <c r="R1365" s="127"/>
      <c r="S1365" s="127"/>
    </row>
    <row r="1366" spans="4:19" x14ac:dyDescent="0.2">
      <c r="D1366" s="127"/>
      <c r="E1366" s="127"/>
      <c r="F1366" s="127"/>
      <c r="G1366" s="127"/>
      <c r="H1366" s="127"/>
      <c r="I1366" s="127"/>
      <c r="J1366" s="127"/>
      <c r="K1366" s="127"/>
      <c r="L1366" s="127"/>
      <c r="M1366" s="127"/>
      <c r="N1366" s="127"/>
      <c r="O1366" s="127"/>
      <c r="P1366" s="127"/>
      <c r="Q1366" s="127"/>
      <c r="R1366" s="127"/>
      <c r="S1366" s="127"/>
    </row>
    <row r="1367" spans="4:19" x14ac:dyDescent="0.2">
      <c r="D1367" s="127"/>
      <c r="E1367" s="127"/>
      <c r="F1367" s="127"/>
      <c r="G1367" s="127"/>
      <c r="H1367" s="127"/>
      <c r="I1367" s="127"/>
      <c r="J1367" s="127"/>
      <c r="K1367" s="127"/>
      <c r="L1367" s="127"/>
      <c r="M1367" s="127"/>
      <c r="N1367" s="127"/>
      <c r="O1367" s="127"/>
      <c r="P1367" s="127"/>
      <c r="Q1367" s="127"/>
      <c r="R1367" s="127"/>
      <c r="S1367" s="127"/>
    </row>
    <row r="1368" spans="4:19" x14ac:dyDescent="0.2">
      <c r="D1368" s="127"/>
      <c r="E1368" s="127"/>
      <c r="F1368" s="127"/>
      <c r="G1368" s="127"/>
      <c r="H1368" s="127"/>
      <c r="I1368" s="127"/>
      <c r="J1368" s="127"/>
      <c r="K1368" s="127"/>
      <c r="L1368" s="127"/>
      <c r="M1368" s="127"/>
      <c r="N1368" s="127"/>
      <c r="O1368" s="127"/>
      <c r="P1368" s="127"/>
      <c r="Q1368" s="127"/>
      <c r="R1368" s="127"/>
      <c r="S1368" s="127"/>
    </row>
    <row r="1369" spans="4:19" x14ac:dyDescent="0.2">
      <c r="D1369" s="127"/>
      <c r="E1369" s="127"/>
      <c r="F1369" s="127"/>
      <c r="G1369" s="127"/>
      <c r="H1369" s="127"/>
      <c r="I1369" s="127"/>
      <c r="J1369" s="127"/>
      <c r="K1369" s="127"/>
      <c r="L1369" s="127"/>
      <c r="M1369" s="127"/>
      <c r="N1369" s="127"/>
      <c r="O1369" s="127"/>
      <c r="P1369" s="127"/>
      <c r="Q1369" s="127"/>
      <c r="R1369" s="127"/>
      <c r="S1369" s="127"/>
    </row>
    <row r="1370" spans="4:19" x14ac:dyDescent="0.2">
      <c r="D1370" s="127"/>
      <c r="E1370" s="127"/>
      <c r="F1370" s="127"/>
      <c r="G1370" s="127"/>
      <c r="H1370" s="127"/>
      <c r="I1370" s="127"/>
      <c r="J1370" s="127"/>
      <c r="K1370" s="127"/>
      <c r="L1370" s="127"/>
      <c r="M1370" s="127"/>
      <c r="N1370" s="127"/>
      <c r="O1370" s="127"/>
      <c r="P1370" s="127"/>
      <c r="Q1370" s="127"/>
      <c r="R1370" s="127"/>
      <c r="S1370" s="127"/>
    </row>
    <row r="1371" spans="4:19" x14ac:dyDescent="0.2">
      <c r="D1371" s="127"/>
      <c r="E1371" s="127"/>
      <c r="F1371" s="127"/>
      <c r="G1371" s="127"/>
      <c r="H1371" s="127"/>
      <c r="I1371" s="127"/>
      <c r="J1371" s="127"/>
      <c r="K1371" s="127"/>
      <c r="L1371" s="127"/>
      <c r="M1371" s="127"/>
      <c r="N1371" s="127"/>
      <c r="O1371" s="127"/>
      <c r="P1371" s="127"/>
      <c r="Q1371" s="127"/>
      <c r="R1371" s="127"/>
      <c r="S1371" s="127"/>
    </row>
    <row r="1372" spans="4:19" x14ac:dyDescent="0.2">
      <c r="D1372" s="127"/>
      <c r="E1372" s="127"/>
      <c r="F1372" s="127"/>
      <c r="G1372" s="127"/>
      <c r="H1372" s="127"/>
      <c r="I1372" s="127"/>
      <c r="J1372" s="127"/>
      <c r="K1372" s="127"/>
      <c r="L1372" s="127"/>
      <c r="M1372" s="127"/>
      <c r="N1372" s="127"/>
      <c r="O1372" s="127"/>
      <c r="P1372" s="127"/>
      <c r="Q1372" s="127"/>
      <c r="R1372" s="127"/>
      <c r="S1372" s="127"/>
    </row>
    <row r="1373" spans="4:19" x14ac:dyDescent="0.2">
      <c r="D1373" s="127"/>
      <c r="E1373" s="127"/>
      <c r="F1373" s="127"/>
      <c r="G1373" s="127"/>
      <c r="H1373" s="127"/>
      <c r="I1373" s="127"/>
      <c r="J1373" s="127"/>
      <c r="K1373" s="127"/>
      <c r="L1373" s="127"/>
      <c r="M1373" s="127"/>
      <c r="N1373" s="127"/>
      <c r="O1373" s="127"/>
      <c r="P1373" s="127"/>
      <c r="Q1373" s="127"/>
      <c r="R1373" s="127"/>
      <c r="S1373" s="127"/>
    </row>
    <row r="1374" spans="4:19" x14ac:dyDescent="0.2">
      <c r="D1374" s="127"/>
      <c r="E1374" s="127"/>
      <c r="F1374" s="127"/>
      <c r="G1374" s="127"/>
      <c r="H1374" s="127"/>
      <c r="I1374" s="127"/>
      <c r="J1374" s="127"/>
      <c r="K1374" s="127"/>
      <c r="L1374" s="127"/>
      <c r="M1374" s="127"/>
      <c r="N1374" s="127"/>
      <c r="O1374" s="127"/>
      <c r="P1374" s="127"/>
      <c r="Q1374" s="127"/>
      <c r="R1374" s="127"/>
      <c r="S1374" s="127"/>
    </row>
    <row r="1375" spans="4:19" x14ac:dyDescent="0.2">
      <c r="D1375" s="127"/>
      <c r="E1375" s="127"/>
      <c r="F1375" s="127"/>
      <c r="G1375" s="127"/>
      <c r="H1375" s="127"/>
      <c r="I1375" s="127"/>
      <c r="J1375" s="127"/>
      <c r="K1375" s="127"/>
      <c r="L1375" s="127"/>
      <c r="M1375" s="127"/>
      <c r="N1375" s="127"/>
      <c r="O1375" s="127"/>
      <c r="P1375" s="127"/>
      <c r="Q1375" s="127"/>
      <c r="R1375" s="127"/>
      <c r="S1375" s="127"/>
    </row>
    <row r="1376" spans="4:19" x14ac:dyDescent="0.2">
      <c r="D1376" s="127"/>
      <c r="E1376" s="127"/>
      <c r="F1376" s="127"/>
      <c r="G1376" s="127"/>
      <c r="H1376" s="127"/>
      <c r="I1376" s="127"/>
      <c r="J1376" s="127"/>
      <c r="K1376" s="127"/>
      <c r="L1376" s="127"/>
      <c r="M1376" s="127"/>
      <c r="N1376" s="127"/>
      <c r="O1376" s="127"/>
      <c r="P1376" s="127"/>
      <c r="Q1376" s="127"/>
      <c r="R1376" s="127"/>
      <c r="S1376" s="127"/>
    </row>
    <row r="1377" spans="4:19" x14ac:dyDescent="0.2">
      <c r="D1377" s="127"/>
      <c r="E1377" s="127"/>
      <c r="F1377" s="127"/>
      <c r="G1377" s="127"/>
      <c r="H1377" s="127"/>
      <c r="I1377" s="127"/>
      <c r="J1377" s="127"/>
      <c r="K1377" s="127"/>
      <c r="L1377" s="127"/>
      <c r="M1377" s="127"/>
      <c r="N1377" s="127"/>
      <c r="O1377" s="127"/>
      <c r="P1377" s="127"/>
      <c r="Q1377" s="127"/>
      <c r="R1377" s="127"/>
      <c r="S1377" s="127"/>
    </row>
    <row r="1378" spans="4:19" x14ac:dyDescent="0.2">
      <c r="D1378" s="127"/>
      <c r="E1378" s="127"/>
      <c r="F1378" s="127"/>
      <c r="G1378" s="127"/>
      <c r="H1378" s="127"/>
      <c r="I1378" s="127"/>
      <c r="J1378" s="127"/>
      <c r="K1378" s="127"/>
      <c r="L1378" s="127"/>
      <c r="M1378" s="127"/>
      <c r="N1378" s="127"/>
      <c r="O1378" s="127"/>
      <c r="P1378" s="127"/>
      <c r="Q1378" s="127"/>
      <c r="R1378" s="127"/>
      <c r="S1378" s="127"/>
    </row>
    <row r="1379" spans="4:19" x14ac:dyDescent="0.2">
      <c r="D1379" s="127"/>
      <c r="E1379" s="127"/>
      <c r="F1379" s="127"/>
      <c r="G1379" s="127"/>
      <c r="H1379" s="127"/>
      <c r="I1379" s="127"/>
      <c r="J1379" s="127"/>
      <c r="K1379" s="127"/>
      <c r="L1379" s="127"/>
      <c r="M1379" s="127"/>
      <c r="N1379" s="127"/>
      <c r="O1379" s="127"/>
      <c r="P1379" s="127"/>
      <c r="Q1379" s="127"/>
      <c r="R1379" s="127"/>
      <c r="S1379" s="127"/>
    </row>
    <row r="1380" spans="4:19" x14ac:dyDescent="0.2">
      <c r="D1380" s="127"/>
      <c r="E1380" s="127"/>
      <c r="F1380" s="127"/>
      <c r="G1380" s="127"/>
      <c r="H1380" s="127"/>
      <c r="I1380" s="127"/>
      <c r="J1380" s="127"/>
      <c r="K1380" s="127"/>
      <c r="L1380" s="127"/>
      <c r="M1380" s="127"/>
      <c r="N1380" s="127"/>
      <c r="O1380" s="127"/>
      <c r="P1380" s="127"/>
      <c r="Q1380" s="127"/>
      <c r="R1380" s="127"/>
      <c r="S1380" s="127"/>
    </row>
    <row r="1381" spans="4:19" x14ac:dyDescent="0.2">
      <c r="D1381" s="127"/>
      <c r="E1381" s="127"/>
      <c r="F1381" s="127"/>
      <c r="G1381" s="127"/>
      <c r="H1381" s="127"/>
      <c r="I1381" s="127"/>
      <c r="J1381" s="127"/>
      <c r="K1381" s="127"/>
      <c r="L1381" s="127"/>
      <c r="M1381" s="127"/>
      <c r="N1381" s="127"/>
      <c r="O1381" s="127"/>
      <c r="P1381" s="127"/>
      <c r="Q1381" s="127"/>
      <c r="R1381" s="127"/>
      <c r="S1381" s="127"/>
    </row>
    <row r="1382" spans="4:19" x14ac:dyDescent="0.2">
      <c r="D1382" s="127"/>
      <c r="E1382" s="127"/>
      <c r="F1382" s="127"/>
      <c r="G1382" s="127"/>
      <c r="H1382" s="127"/>
      <c r="I1382" s="127"/>
      <c r="J1382" s="127"/>
      <c r="K1382" s="127"/>
      <c r="L1382" s="127"/>
      <c r="M1382" s="127"/>
      <c r="N1382" s="127"/>
      <c r="O1382" s="127"/>
      <c r="P1382" s="127"/>
      <c r="Q1382" s="127"/>
      <c r="R1382" s="127"/>
      <c r="S1382" s="127"/>
    </row>
    <row r="1383" spans="4:19" x14ac:dyDescent="0.2">
      <c r="D1383" s="127"/>
      <c r="E1383" s="127"/>
      <c r="F1383" s="127"/>
      <c r="G1383" s="127"/>
      <c r="H1383" s="127"/>
      <c r="I1383" s="127"/>
      <c r="J1383" s="127"/>
      <c r="K1383" s="127"/>
      <c r="L1383" s="127"/>
      <c r="M1383" s="127"/>
      <c r="N1383" s="127"/>
      <c r="O1383" s="127"/>
      <c r="P1383" s="127"/>
      <c r="Q1383" s="127"/>
      <c r="R1383" s="127"/>
      <c r="S1383" s="127"/>
    </row>
    <row r="1384" spans="4:19" x14ac:dyDescent="0.2">
      <c r="D1384" s="127"/>
      <c r="E1384" s="127"/>
      <c r="F1384" s="127"/>
      <c r="G1384" s="127"/>
      <c r="H1384" s="127"/>
      <c r="I1384" s="127"/>
      <c r="J1384" s="127"/>
      <c r="K1384" s="127"/>
      <c r="L1384" s="127"/>
      <c r="M1384" s="127"/>
      <c r="N1384" s="127"/>
      <c r="O1384" s="127"/>
      <c r="P1384" s="127"/>
      <c r="Q1384" s="127"/>
      <c r="R1384" s="127"/>
      <c r="S1384" s="127"/>
    </row>
    <row r="1385" spans="4:19" x14ac:dyDescent="0.2">
      <c r="D1385" s="127"/>
      <c r="E1385" s="127"/>
      <c r="F1385" s="127"/>
      <c r="G1385" s="127"/>
      <c r="H1385" s="127"/>
      <c r="I1385" s="127"/>
      <c r="J1385" s="127"/>
      <c r="K1385" s="127"/>
      <c r="L1385" s="127"/>
      <c r="M1385" s="127"/>
      <c r="N1385" s="127"/>
      <c r="O1385" s="127"/>
      <c r="P1385" s="127"/>
      <c r="Q1385" s="127"/>
      <c r="R1385" s="127"/>
      <c r="S1385" s="127"/>
    </row>
    <row r="1386" spans="4:19" x14ac:dyDescent="0.2">
      <c r="D1386" s="127"/>
      <c r="E1386" s="127"/>
      <c r="F1386" s="127"/>
      <c r="G1386" s="127"/>
      <c r="H1386" s="127"/>
      <c r="I1386" s="127"/>
      <c r="J1386" s="127"/>
      <c r="K1386" s="127"/>
      <c r="L1386" s="127"/>
      <c r="M1386" s="127"/>
      <c r="N1386" s="127"/>
      <c r="O1386" s="127"/>
      <c r="P1386" s="127"/>
      <c r="Q1386" s="127"/>
      <c r="R1386" s="127"/>
      <c r="S1386" s="127"/>
    </row>
    <row r="1387" spans="4:19" x14ac:dyDescent="0.2">
      <c r="D1387" s="127"/>
      <c r="E1387" s="127"/>
      <c r="F1387" s="127"/>
      <c r="G1387" s="127"/>
      <c r="H1387" s="127"/>
      <c r="I1387" s="127"/>
      <c r="J1387" s="127"/>
      <c r="K1387" s="127"/>
      <c r="L1387" s="127"/>
      <c r="M1387" s="127"/>
      <c r="N1387" s="127"/>
      <c r="O1387" s="127"/>
      <c r="P1387" s="127"/>
      <c r="Q1387" s="127"/>
      <c r="R1387" s="127"/>
      <c r="S1387" s="127"/>
    </row>
    <row r="1388" spans="4:19" x14ac:dyDescent="0.2">
      <c r="D1388" s="127"/>
      <c r="E1388" s="127"/>
      <c r="F1388" s="127"/>
      <c r="G1388" s="127"/>
      <c r="H1388" s="127"/>
      <c r="I1388" s="127"/>
      <c r="J1388" s="127"/>
      <c r="K1388" s="127"/>
      <c r="L1388" s="127"/>
      <c r="M1388" s="127"/>
      <c r="N1388" s="127"/>
      <c r="O1388" s="127"/>
      <c r="P1388" s="127"/>
      <c r="Q1388" s="127"/>
      <c r="R1388" s="127"/>
      <c r="S1388" s="127"/>
    </row>
    <row r="1389" spans="4:19" x14ac:dyDescent="0.2">
      <c r="D1389" s="127"/>
      <c r="E1389" s="127"/>
      <c r="F1389" s="127"/>
      <c r="G1389" s="127"/>
      <c r="H1389" s="127"/>
      <c r="I1389" s="127"/>
      <c r="J1389" s="127"/>
      <c r="K1389" s="127"/>
      <c r="L1389" s="127"/>
      <c r="M1389" s="127"/>
      <c r="N1389" s="127"/>
      <c r="O1389" s="127"/>
      <c r="P1389" s="127"/>
      <c r="Q1389" s="127"/>
      <c r="R1389" s="127"/>
      <c r="S1389" s="127"/>
    </row>
    <row r="1390" spans="4:19" x14ac:dyDescent="0.2">
      <c r="D1390" s="127"/>
      <c r="E1390" s="127"/>
      <c r="F1390" s="127"/>
      <c r="G1390" s="127"/>
      <c r="H1390" s="127"/>
      <c r="I1390" s="127"/>
      <c r="J1390" s="127"/>
      <c r="K1390" s="127"/>
      <c r="L1390" s="127"/>
      <c r="M1390" s="127"/>
      <c r="N1390" s="127"/>
      <c r="O1390" s="127"/>
      <c r="P1390" s="127"/>
      <c r="Q1390" s="127"/>
      <c r="R1390" s="127"/>
      <c r="S1390" s="127"/>
    </row>
    <row r="1391" spans="4:19" x14ac:dyDescent="0.2">
      <c r="D1391" s="127"/>
      <c r="E1391" s="127"/>
      <c r="F1391" s="127"/>
      <c r="G1391" s="127"/>
      <c r="H1391" s="127"/>
      <c r="I1391" s="127"/>
      <c r="J1391" s="127"/>
      <c r="K1391" s="127"/>
      <c r="L1391" s="127"/>
      <c r="M1391" s="127"/>
      <c r="N1391" s="127"/>
      <c r="O1391" s="127"/>
      <c r="P1391" s="127"/>
      <c r="Q1391" s="127"/>
      <c r="R1391" s="127"/>
      <c r="S1391" s="127"/>
    </row>
    <row r="1392" spans="4:19" x14ac:dyDescent="0.2">
      <c r="D1392" s="127"/>
      <c r="E1392" s="127"/>
      <c r="F1392" s="127"/>
      <c r="G1392" s="127"/>
      <c r="H1392" s="127"/>
      <c r="I1392" s="127"/>
      <c r="J1392" s="127"/>
      <c r="K1392" s="127"/>
      <c r="L1392" s="127"/>
      <c r="M1392" s="127"/>
      <c r="N1392" s="127"/>
      <c r="O1392" s="127"/>
      <c r="P1392" s="127"/>
      <c r="Q1392" s="127"/>
      <c r="R1392" s="127"/>
      <c r="S1392" s="127"/>
    </row>
    <row r="1393" spans="4:19" x14ac:dyDescent="0.2">
      <c r="D1393" s="127"/>
      <c r="E1393" s="127"/>
      <c r="F1393" s="127"/>
      <c r="G1393" s="127"/>
      <c r="H1393" s="127"/>
      <c r="I1393" s="127"/>
      <c r="J1393" s="127"/>
      <c r="K1393" s="127"/>
      <c r="L1393" s="127"/>
      <c r="M1393" s="127"/>
      <c r="N1393" s="127"/>
      <c r="O1393" s="127"/>
      <c r="P1393" s="127"/>
      <c r="Q1393" s="127"/>
      <c r="R1393" s="127"/>
      <c r="S1393" s="127"/>
    </row>
    <row r="1394" spans="4:19" x14ac:dyDescent="0.2">
      <c r="D1394" s="127"/>
      <c r="E1394" s="127"/>
      <c r="F1394" s="127"/>
      <c r="G1394" s="127"/>
      <c r="H1394" s="127"/>
      <c r="I1394" s="127"/>
      <c r="J1394" s="127"/>
      <c r="K1394" s="127"/>
      <c r="L1394" s="127"/>
      <c r="M1394" s="127"/>
      <c r="N1394" s="127"/>
      <c r="O1394" s="127"/>
      <c r="P1394" s="127"/>
      <c r="Q1394" s="127"/>
      <c r="R1394" s="127"/>
      <c r="S1394" s="127"/>
    </row>
    <row r="1395" spans="4:19" x14ac:dyDescent="0.2"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27"/>
      <c r="P1395" s="127"/>
      <c r="Q1395" s="127"/>
      <c r="R1395" s="127"/>
      <c r="S1395" s="127"/>
    </row>
    <row r="1396" spans="4:19" x14ac:dyDescent="0.2">
      <c r="D1396" s="127"/>
      <c r="E1396" s="127"/>
      <c r="F1396" s="127"/>
      <c r="G1396" s="127"/>
      <c r="H1396" s="127"/>
      <c r="I1396" s="127"/>
      <c r="J1396" s="127"/>
      <c r="K1396" s="127"/>
      <c r="L1396" s="127"/>
      <c r="M1396" s="127"/>
      <c r="N1396" s="127"/>
      <c r="O1396" s="127"/>
      <c r="P1396" s="127"/>
      <c r="Q1396" s="127"/>
      <c r="R1396" s="127"/>
      <c r="S1396" s="127"/>
    </row>
    <row r="1397" spans="4:19" x14ac:dyDescent="0.2">
      <c r="D1397" s="127"/>
      <c r="E1397" s="127"/>
      <c r="F1397" s="127"/>
      <c r="G1397" s="127"/>
      <c r="H1397" s="127"/>
      <c r="I1397" s="127"/>
      <c r="J1397" s="127"/>
      <c r="K1397" s="127"/>
      <c r="L1397" s="127"/>
      <c r="M1397" s="127"/>
      <c r="N1397" s="127"/>
      <c r="O1397" s="127"/>
      <c r="P1397" s="127"/>
      <c r="Q1397" s="127"/>
      <c r="R1397" s="127"/>
      <c r="S1397" s="127"/>
    </row>
    <row r="1398" spans="4:19" x14ac:dyDescent="0.2">
      <c r="D1398" s="127"/>
      <c r="E1398" s="127"/>
      <c r="F1398" s="127"/>
      <c r="G1398" s="127"/>
      <c r="H1398" s="127"/>
      <c r="I1398" s="127"/>
      <c r="J1398" s="127"/>
      <c r="K1398" s="127"/>
      <c r="L1398" s="127"/>
      <c r="M1398" s="127"/>
      <c r="N1398" s="127"/>
      <c r="O1398" s="127"/>
      <c r="P1398" s="127"/>
      <c r="Q1398" s="127"/>
      <c r="R1398" s="127"/>
      <c r="S1398" s="127"/>
    </row>
    <row r="1399" spans="4:19" x14ac:dyDescent="0.2">
      <c r="D1399" s="127"/>
      <c r="E1399" s="127"/>
      <c r="F1399" s="127"/>
      <c r="G1399" s="127"/>
      <c r="H1399" s="127"/>
      <c r="I1399" s="127"/>
      <c r="J1399" s="127"/>
      <c r="K1399" s="127"/>
      <c r="L1399" s="127"/>
      <c r="M1399" s="127"/>
      <c r="N1399" s="127"/>
      <c r="O1399" s="127"/>
      <c r="P1399" s="127"/>
      <c r="Q1399" s="127"/>
      <c r="R1399" s="127"/>
      <c r="S1399" s="127"/>
    </row>
    <row r="1400" spans="4:19" x14ac:dyDescent="0.2">
      <c r="D1400" s="127"/>
      <c r="E1400" s="127"/>
      <c r="F1400" s="127"/>
      <c r="G1400" s="127"/>
      <c r="H1400" s="127"/>
      <c r="I1400" s="127"/>
      <c r="J1400" s="127"/>
      <c r="K1400" s="127"/>
      <c r="L1400" s="127"/>
      <c r="M1400" s="127"/>
      <c r="N1400" s="127"/>
      <c r="O1400" s="127"/>
      <c r="P1400" s="127"/>
      <c r="Q1400" s="127"/>
      <c r="R1400" s="127"/>
      <c r="S1400" s="127"/>
    </row>
    <row r="1401" spans="4:19" x14ac:dyDescent="0.2">
      <c r="D1401" s="127"/>
      <c r="E1401" s="127"/>
      <c r="F1401" s="127"/>
      <c r="G1401" s="127"/>
      <c r="H1401" s="127"/>
      <c r="I1401" s="127"/>
      <c r="J1401" s="127"/>
      <c r="K1401" s="127"/>
      <c r="L1401" s="127"/>
      <c r="M1401" s="127"/>
      <c r="N1401" s="127"/>
      <c r="O1401" s="127"/>
      <c r="P1401" s="127"/>
      <c r="Q1401" s="127"/>
      <c r="R1401" s="127"/>
      <c r="S1401" s="127"/>
    </row>
    <row r="1402" spans="4:19" x14ac:dyDescent="0.2">
      <c r="D1402" s="127"/>
      <c r="E1402" s="127"/>
      <c r="F1402" s="127"/>
      <c r="G1402" s="127"/>
      <c r="H1402" s="127"/>
      <c r="I1402" s="127"/>
      <c r="J1402" s="127"/>
      <c r="K1402" s="127"/>
      <c r="L1402" s="127"/>
      <c r="M1402" s="127"/>
      <c r="N1402" s="127"/>
      <c r="O1402" s="127"/>
      <c r="P1402" s="127"/>
      <c r="Q1402" s="127"/>
      <c r="R1402" s="127"/>
      <c r="S1402" s="127"/>
    </row>
    <row r="1403" spans="4:19" x14ac:dyDescent="0.2">
      <c r="D1403" s="127"/>
      <c r="E1403" s="127"/>
      <c r="F1403" s="127"/>
      <c r="G1403" s="127"/>
      <c r="H1403" s="127"/>
      <c r="I1403" s="127"/>
      <c r="J1403" s="127"/>
      <c r="K1403" s="127"/>
      <c r="L1403" s="127"/>
      <c r="M1403" s="127"/>
      <c r="N1403" s="127"/>
      <c r="O1403" s="127"/>
      <c r="P1403" s="127"/>
      <c r="Q1403" s="127"/>
      <c r="R1403" s="127"/>
      <c r="S1403" s="127"/>
    </row>
    <row r="1404" spans="4:19" x14ac:dyDescent="0.2">
      <c r="D1404" s="127"/>
      <c r="E1404" s="127"/>
      <c r="F1404" s="127"/>
      <c r="G1404" s="127"/>
      <c r="H1404" s="127"/>
      <c r="I1404" s="127"/>
      <c r="J1404" s="127"/>
      <c r="K1404" s="127"/>
      <c r="L1404" s="127"/>
      <c r="M1404" s="127"/>
      <c r="N1404" s="127"/>
      <c r="O1404" s="127"/>
      <c r="P1404" s="127"/>
      <c r="Q1404" s="127"/>
      <c r="R1404" s="127"/>
      <c r="S1404" s="127"/>
    </row>
    <row r="1405" spans="4:19" x14ac:dyDescent="0.2">
      <c r="D1405" s="127"/>
      <c r="E1405" s="127"/>
      <c r="F1405" s="127"/>
      <c r="G1405" s="127"/>
      <c r="H1405" s="127"/>
      <c r="I1405" s="127"/>
      <c r="J1405" s="127"/>
      <c r="K1405" s="127"/>
      <c r="L1405" s="127"/>
      <c r="M1405" s="127"/>
      <c r="N1405" s="127"/>
      <c r="O1405" s="127"/>
      <c r="P1405" s="127"/>
      <c r="Q1405" s="127"/>
      <c r="R1405" s="127"/>
      <c r="S1405" s="127"/>
    </row>
    <row r="1406" spans="4:19" x14ac:dyDescent="0.2">
      <c r="D1406" s="127"/>
      <c r="E1406" s="127"/>
      <c r="F1406" s="127"/>
      <c r="G1406" s="127"/>
      <c r="H1406" s="127"/>
      <c r="I1406" s="127"/>
      <c r="J1406" s="127"/>
      <c r="K1406" s="127"/>
      <c r="L1406" s="127"/>
      <c r="M1406" s="127"/>
      <c r="N1406" s="127"/>
      <c r="O1406" s="127"/>
      <c r="P1406" s="127"/>
      <c r="Q1406" s="127"/>
      <c r="R1406" s="127"/>
      <c r="S1406" s="127"/>
    </row>
    <row r="1407" spans="4:19" x14ac:dyDescent="0.2">
      <c r="D1407" s="127"/>
      <c r="E1407" s="127"/>
      <c r="F1407" s="127"/>
      <c r="G1407" s="127"/>
      <c r="H1407" s="127"/>
      <c r="I1407" s="127"/>
      <c r="J1407" s="127"/>
      <c r="K1407" s="127"/>
      <c r="L1407" s="127"/>
      <c r="M1407" s="127"/>
      <c r="N1407" s="127"/>
      <c r="O1407" s="127"/>
      <c r="P1407" s="127"/>
      <c r="Q1407" s="127"/>
      <c r="R1407" s="127"/>
      <c r="S1407" s="127"/>
    </row>
    <row r="1408" spans="4:19" x14ac:dyDescent="0.2">
      <c r="D1408" s="127"/>
      <c r="E1408" s="127"/>
      <c r="F1408" s="127"/>
      <c r="G1408" s="127"/>
      <c r="H1408" s="127"/>
      <c r="I1408" s="127"/>
      <c r="J1408" s="127"/>
      <c r="K1408" s="127"/>
      <c r="L1408" s="127"/>
      <c r="M1408" s="127"/>
      <c r="N1408" s="127"/>
      <c r="O1408" s="127"/>
      <c r="P1408" s="127"/>
      <c r="Q1408" s="127"/>
      <c r="R1408" s="127"/>
      <c r="S1408" s="127"/>
    </row>
    <row r="1409" spans="4:19" x14ac:dyDescent="0.2">
      <c r="D1409" s="127"/>
      <c r="E1409" s="127"/>
      <c r="F1409" s="127"/>
      <c r="G1409" s="127"/>
      <c r="H1409" s="127"/>
      <c r="I1409" s="127"/>
      <c r="J1409" s="127"/>
      <c r="K1409" s="127"/>
      <c r="L1409" s="127"/>
      <c r="M1409" s="127"/>
      <c r="N1409" s="127"/>
      <c r="O1409" s="127"/>
      <c r="P1409" s="127"/>
      <c r="Q1409" s="127"/>
      <c r="R1409" s="127"/>
      <c r="S1409" s="127"/>
    </row>
    <row r="1410" spans="4:19" x14ac:dyDescent="0.2">
      <c r="D1410" s="127"/>
      <c r="E1410" s="127"/>
      <c r="F1410" s="127"/>
      <c r="G1410" s="127"/>
      <c r="H1410" s="127"/>
      <c r="I1410" s="127"/>
      <c r="J1410" s="127"/>
      <c r="K1410" s="127"/>
      <c r="L1410" s="127"/>
      <c r="M1410" s="127"/>
      <c r="N1410" s="127"/>
      <c r="O1410" s="127"/>
      <c r="P1410" s="127"/>
      <c r="Q1410" s="127"/>
      <c r="R1410" s="127"/>
      <c r="S1410" s="127"/>
    </row>
    <row r="1411" spans="4:19" x14ac:dyDescent="0.2">
      <c r="D1411" s="127"/>
      <c r="E1411" s="127"/>
      <c r="F1411" s="127"/>
      <c r="G1411" s="127"/>
      <c r="H1411" s="127"/>
      <c r="I1411" s="127"/>
      <c r="J1411" s="127"/>
      <c r="K1411" s="127"/>
      <c r="L1411" s="127"/>
      <c r="M1411" s="127"/>
      <c r="N1411" s="127"/>
      <c r="O1411" s="127"/>
      <c r="P1411" s="127"/>
      <c r="Q1411" s="127"/>
      <c r="R1411" s="127"/>
      <c r="S1411" s="127"/>
    </row>
    <row r="1412" spans="4:19" x14ac:dyDescent="0.2">
      <c r="D1412" s="127"/>
      <c r="E1412" s="127"/>
      <c r="F1412" s="127"/>
      <c r="G1412" s="127"/>
      <c r="H1412" s="127"/>
      <c r="I1412" s="127"/>
      <c r="J1412" s="127"/>
      <c r="K1412" s="127"/>
      <c r="L1412" s="127"/>
      <c r="M1412" s="127"/>
      <c r="N1412" s="127"/>
      <c r="O1412" s="127"/>
      <c r="P1412" s="127"/>
      <c r="Q1412" s="127"/>
      <c r="R1412" s="127"/>
      <c r="S1412" s="127"/>
    </row>
    <row r="1413" spans="4:19" x14ac:dyDescent="0.2">
      <c r="D1413" s="127"/>
      <c r="E1413" s="127"/>
      <c r="F1413" s="127"/>
      <c r="G1413" s="127"/>
      <c r="H1413" s="127"/>
      <c r="I1413" s="127"/>
      <c r="J1413" s="127"/>
      <c r="K1413" s="127"/>
      <c r="L1413" s="127"/>
      <c r="M1413" s="127"/>
      <c r="N1413" s="127"/>
      <c r="O1413" s="127"/>
      <c r="P1413" s="127"/>
      <c r="Q1413" s="127"/>
      <c r="R1413" s="127"/>
      <c r="S1413" s="127"/>
    </row>
    <row r="1414" spans="4:19" x14ac:dyDescent="0.2">
      <c r="D1414" s="127"/>
      <c r="E1414" s="127"/>
      <c r="F1414" s="127"/>
      <c r="G1414" s="127"/>
      <c r="H1414" s="127"/>
      <c r="I1414" s="127"/>
      <c r="J1414" s="127"/>
      <c r="K1414" s="127"/>
      <c r="L1414" s="127"/>
      <c r="M1414" s="127"/>
      <c r="N1414" s="127"/>
      <c r="O1414" s="127"/>
      <c r="P1414" s="127"/>
      <c r="Q1414" s="127"/>
      <c r="R1414" s="127"/>
      <c r="S1414" s="127"/>
    </row>
    <row r="1415" spans="4:19" x14ac:dyDescent="0.2">
      <c r="D1415" s="127"/>
      <c r="E1415" s="127"/>
      <c r="F1415" s="127"/>
      <c r="G1415" s="127"/>
      <c r="H1415" s="127"/>
      <c r="I1415" s="127"/>
      <c r="J1415" s="127"/>
      <c r="K1415" s="127"/>
      <c r="L1415" s="127"/>
      <c r="M1415" s="127"/>
      <c r="N1415" s="127"/>
      <c r="O1415" s="127"/>
      <c r="P1415" s="127"/>
      <c r="Q1415" s="127"/>
      <c r="R1415" s="127"/>
      <c r="S1415" s="127"/>
    </row>
    <row r="1416" spans="4:19" x14ac:dyDescent="0.2">
      <c r="D1416" s="127"/>
      <c r="E1416" s="127"/>
      <c r="F1416" s="127"/>
      <c r="G1416" s="127"/>
      <c r="H1416" s="127"/>
      <c r="I1416" s="127"/>
      <c r="J1416" s="127"/>
      <c r="K1416" s="127"/>
      <c r="L1416" s="127"/>
      <c r="M1416" s="127"/>
      <c r="N1416" s="127"/>
      <c r="O1416" s="127"/>
      <c r="P1416" s="127"/>
      <c r="Q1416" s="127"/>
      <c r="R1416" s="127"/>
      <c r="S1416" s="127"/>
    </row>
    <row r="1417" spans="4:19" x14ac:dyDescent="0.2">
      <c r="D1417" s="127"/>
      <c r="E1417" s="127"/>
      <c r="F1417" s="127"/>
      <c r="G1417" s="127"/>
      <c r="H1417" s="127"/>
      <c r="I1417" s="127"/>
      <c r="J1417" s="127"/>
      <c r="K1417" s="127"/>
      <c r="L1417" s="127"/>
      <c r="M1417" s="127"/>
      <c r="N1417" s="127"/>
      <c r="O1417" s="127"/>
      <c r="P1417" s="127"/>
      <c r="Q1417" s="127"/>
      <c r="R1417" s="127"/>
      <c r="S1417" s="127"/>
    </row>
    <row r="1418" spans="4:19" x14ac:dyDescent="0.2">
      <c r="D1418" s="127"/>
      <c r="E1418" s="127"/>
      <c r="F1418" s="127"/>
      <c r="G1418" s="127"/>
      <c r="H1418" s="127"/>
      <c r="I1418" s="127"/>
      <c r="J1418" s="127"/>
      <c r="K1418" s="127"/>
      <c r="L1418" s="127"/>
      <c r="M1418" s="127"/>
      <c r="N1418" s="127"/>
      <c r="O1418" s="127"/>
      <c r="P1418" s="127"/>
      <c r="Q1418" s="127"/>
      <c r="R1418" s="127"/>
      <c r="S1418" s="127"/>
    </row>
    <row r="1419" spans="4:19" x14ac:dyDescent="0.2">
      <c r="D1419" s="127"/>
      <c r="E1419" s="127"/>
      <c r="F1419" s="127"/>
      <c r="G1419" s="127"/>
      <c r="H1419" s="127"/>
      <c r="I1419" s="127"/>
      <c r="J1419" s="127"/>
      <c r="K1419" s="127"/>
      <c r="L1419" s="127"/>
      <c r="M1419" s="127"/>
      <c r="N1419" s="127"/>
      <c r="O1419" s="127"/>
      <c r="P1419" s="127"/>
      <c r="Q1419" s="127"/>
      <c r="R1419" s="127"/>
      <c r="S1419" s="127"/>
    </row>
    <row r="1420" spans="4:19" x14ac:dyDescent="0.2">
      <c r="D1420" s="127"/>
      <c r="E1420" s="127"/>
      <c r="F1420" s="127"/>
      <c r="G1420" s="127"/>
      <c r="H1420" s="127"/>
      <c r="I1420" s="127"/>
      <c r="J1420" s="127"/>
      <c r="K1420" s="127"/>
      <c r="L1420" s="127"/>
      <c r="M1420" s="127"/>
      <c r="N1420" s="127"/>
      <c r="O1420" s="127"/>
      <c r="P1420" s="127"/>
      <c r="Q1420" s="127"/>
      <c r="R1420" s="127"/>
      <c r="S1420" s="127"/>
    </row>
    <row r="1421" spans="4:19" x14ac:dyDescent="0.2">
      <c r="D1421" s="127"/>
      <c r="E1421" s="127"/>
      <c r="F1421" s="127"/>
      <c r="G1421" s="127"/>
      <c r="H1421" s="127"/>
      <c r="I1421" s="127"/>
      <c r="J1421" s="127"/>
      <c r="K1421" s="127"/>
      <c r="L1421" s="127"/>
      <c r="M1421" s="127"/>
      <c r="N1421" s="127"/>
      <c r="O1421" s="127"/>
      <c r="P1421" s="127"/>
      <c r="Q1421" s="127"/>
      <c r="R1421" s="127"/>
      <c r="S1421" s="127"/>
    </row>
    <row r="1422" spans="4:19" x14ac:dyDescent="0.2">
      <c r="D1422" s="127"/>
      <c r="E1422" s="127"/>
      <c r="F1422" s="127"/>
      <c r="G1422" s="127"/>
      <c r="H1422" s="127"/>
      <c r="I1422" s="127"/>
      <c r="J1422" s="127"/>
      <c r="K1422" s="127"/>
      <c r="L1422" s="127"/>
      <c r="M1422" s="127"/>
      <c r="N1422" s="127"/>
      <c r="O1422" s="127"/>
      <c r="P1422" s="127"/>
      <c r="Q1422" s="127"/>
      <c r="R1422" s="127"/>
      <c r="S1422" s="127"/>
    </row>
    <row r="1423" spans="4:19" x14ac:dyDescent="0.2">
      <c r="D1423" s="127"/>
      <c r="E1423" s="127"/>
      <c r="F1423" s="127"/>
      <c r="G1423" s="127"/>
      <c r="H1423" s="127"/>
      <c r="I1423" s="127"/>
      <c r="J1423" s="127"/>
      <c r="K1423" s="127"/>
      <c r="L1423" s="127"/>
      <c r="M1423" s="127"/>
      <c r="N1423" s="127"/>
      <c r="O1423" s="127"/>
      <c r="P1423" s="127"/>
      <c r="Q1423" s="127"/>
      <c r="R1423" s="127"/>
      <c r="S1423" s="127"/>
    </row>
    <row r="1424" spans="4:19" x14ac:dyDescent="0.2">
      <c r="D1424" s="127"/>
      <c r="E1424" s="127"/>
      <c r="F1424" s="127"/>
      <c r="G1424" s="127"/>
      <c r="H1424" s="127"/>
      <c r="I1424" s="127"/>
      <c r="J1424" s="127"/>
      <c r="K1424" s="127"/>
      <c r="L1424" s="127"/>
      <c r="M1424" s="127"/>
      <c r="N1424" s="127"/>
      <c r="O1424" s="127"/>
      <c r="P1424" s="127"/>
      <c r="Q1424" s="127"/>
      <c r="R1424" s="127"/>
      <c r="S1424" s="127"/>
    </row>
    <row r="1425" spans="4:19" x14ac:dyDescent="0.2">
      <c r="D1425" s="127"/>
      <c r="E1425" s="127"/>
      <c r="F1425" s="127"/>
      <c r="G1425" s="127"/>
      <c r="H1425" s="127"/>
      <c r="I1425" s="127"/>
      <c r="J1425" s="127"/>
      <c r="K1425" s="127"/>
      <c r="L1425" s="127"/>
      <c r="M1425" s="127"/>
      <c r="N1425" s="127"/>
      <c r="O1425" s="127"/>
      <c r="P1425" s="127"/>
      <c r="Q1425" s="127"/>
      <c r="R1425" s="127"/>
      <c r="S1425" s="127"/>
    </row>
    <row r="1426" spans="4:19" x14ac:dyDescent="0.2">
      <c r="D1426" s="127"/>
      <c r="E1426" s="127"/>
      <c r="F1426" s="127"/>
      <c r="G1426" s="127"/>
      <c r="H1426" s="127"/>
      <c r="I1426" s="127"/>
      <c r="J1426" s="127"/>
      <c r="K1426" s="127"/>
      <c r="L1426" s="127"/>
      <c r="M1426" s="127"/>
      <c r="N1426" s="127"/>
      <c r="O1426" s="127"/>
      <c r="P1426" s="127"/>
      <c r="Q1426" s="127"/>
      <c r="R1426" s="127"/>
      <c r="S1426" s="127"/>
    </row>
    <row r="1427" spans="4:19" x14ac:dyDescent="0.2">
      <c r="D1427" s="127"/>
      <c r="E1427" s="127"/>
      <c r="F1427" s="127"/>
      <c r="G1427" s="127"/>
      <c r="H1427" s="127"/>
      <c r="I1427" s="127"/>
      <c r="J1427" s="127"/>
      <c r="K1427" s="127"/>
      <c r="L1427" s="127"/>
      <c r="M1427" s="127"/>
      <c r="N1427" s="127"/>
      <c r="O1427" s="127"/>
      <c r="P1427" s="127"/>
      <c r="Q1427" s="127"/>
      <c r="R1427" s="127"/>
      <c r="S1427" s="127"/>
    </row>
    <row r="1428" spans="4:19" x14ac:dyDescent="0.2">
      <c r="D1428" s="127"/>
      <c r="E1428" s="127"/>
      <c r="F1428" s="127"/>
      <c r="G1428" s="127"/>
      <c r="H1428" s="127"/>
      <c r="I1428" s="127"/>
      <c r="J1428" s="127"/>
      <c r="K1428" s="127"/>
      <c r="L1428" s="127"/>
      <c r="M1428" s="127"/>
      <c r="N1428" s="127"/>
      <c r="O1428" s="127"/>
      <c r="P1428" s="127"/>
      <c r="Q1428" s="127"/>
      <c r="R1428" s="127"/>
      <c r="S1428" s="127"/>
    </row>
    <row r="1429" spans="4:19" x14ac:dyDescent="0.2">
      <c r="D1429" s="127"/>
      <c r="E1429" s="127"/>
      <c r="F1429" s="127"/>
      <c r="G1429" s="127"/>
      <c r="H1429" s="127"/>
      <c r="I1429" s="127"/>
      <c r="J1429" s="127"/>
      <c r="K1429" s="127"/>
      <c r="L1429" s="127"/>
      <c r="M1429" s="127"/>
      <c r="N1429" s="127"/>
      <c r="O1429" s="127"/>
      <c r="P1429" s="127"/>
      <c r="Q1429" s="127"/>
      <c r="R1429" s="127"/>
      <c r="S1429" s="127"/>
    </row>
    <row r="1430" spans="4:19" x14ac:dyDescent="0.2">
      <c r="D1430" s="127"/>
      <c r="E1430" s="127"/>
      <c r="F1430" s="127"/>
      <c r="G1430" s="127"/>
      <c r="H1430" s="127"/>
      <c r="I1430" s="127"/>
      <c r="J1430" s="127"/>
      <c r="K1430" s="127"/>
      <c r="L1430" s="127"/>
      <c r="M1430" s="127"/>
      <c r="N1430" s="127"/>
      <c r="O1430" s="127"/>
      <c r="P1430" s="127"/>
      <c r="Q1430" s="127"/>
      <c r="R1430" s="127"/>
      <c r="S1430" s="127"/>
    </row>
    <row r="1431" spans="4:19" x14ac:dyDescent="0.2"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27"/>
      <c r="P1431" s="127"/>
      <c r="Q1431" s="127"/>
      <c r="R1431" s="127"/>
      <c r="S1431" s="127"/>
    </row>
    <row r="1432" spans="4:19" x14ac:dyDescent="0.2">
      <c r="D1432" s="127"/>
      <c r="E1432" s="127"/>
      <c r="F1432" s="127"/>
      <c r="G1432" s="127"/>
      <c r="H1432" s="127"/>
      <c r="I1432" s="127"/>
      <c r="J1432" s="127"/>
      <c r="K1432" s="127"/>
      <c r="L1432" s="127"/>
      <c r="M1432" s="127"/>
      <c r="N1432" s="127"/>
      <c r="O1432" s="127"/>
      <c r="P1432" s="127"/>
      <c r="Q1432" s="127"/>
      <c r="R1432" s="127"/>
      <c r="S1432" s="127"/>
    </row>
    <row r="1433" spans="4:19" x14ac:dyDescent="0.2">
      <c r="D1433" s="127"/>
      <c r="E1433" s="127"/>
      <c r="F1433" s="127"/>
      <c r="G1433" s="127"/>
      <c r="H1433" s="127"/>
      <c r="I1433" s="127"/>
      <c r="J1433" s="127"/>
      <c r="K1433" s="127"/>
      <c r="L1433" s="127"/>
      <c r="M1433" s="127"/>
      <c r="N1433" s="127"/>
      <c r="O1433" s="127"/>
      <c r="P1433" s="127"/>
      <c r="Q1433" s="127"/>
      <c r="R1433" s="127"/>
      <c r="S1433" s="127"/>
    </row>
    <row r="1434" spans="4:19" x14ac:dyDescent="0.2">
      <c r="D1434" s="127"/>
      <c r="E1434" s="127"/>
      <c r="F1434" s="127"/>
      <c r="G1434" s="127"/>
      <c r="H1434" s="127"/>
      <c r="I1434" s="127"/>
      <c r="J1434" s="127"/>
      <c r="K1434" s="127"/>
      <c r="L1434" s="127"/>
      <c r="M1434" s="127"/>
      <c r="N1434" s="127"/>
      <c r="O1434" s="127"/>
      <c r="P1434" s="127"/>
      <c r="Q1434" s="127"/>
      <c r="R1434" s="127"/>
      <c r="S1434" s="127"/>
    </row>
    <row r="1435" spans="4:19" x14ac:dyDescent="0.2">
      <c r="D1435" s="127"/>
      <c r="E1435" s="127"/>
      <c r="F1435" s="127"/>
      <c r="G1435" s="127"/>
      <c r="H1435" s="127"/>
      <c r="I1435" s="127"/>
      <c r="J1435" s="127"/>
      <c r="K1435" s="127"/>
      <c r="L1435" s="127"/>
      <c r="M1435" s="127"/>
      <c r="N1435" s="127"/>
      <c r="O1435" s="127"/>
      <c r="P1435" s="127"/>
      <c r="Q1435" s="127"/>
      <c r="R1435" s="127"/>
      <c r="S1435" s="127"/>
    </row>
    <row r="1436" spans="4:19" x14ac:dyDescent="0.2">
      <c r="D1436" s="127"/>
      <c r="E1436" s="127"/>
      <c r="F1436" s="127"/>
      <c r="G1436" s="127"/>
      <c r="H1436" s="127"/>
      <c r="I1436" s="127"/>
      <c r="J1436" s="127"/>
      <c r="K1436" s="127"/>
      <c r="L1436" s="127"/>
      <c r="M1436" s="127"/>
      <c r="N1436" s="127"/>
      <c r="O1436" s="127"/>
      <c r="P1436" s="127"/>
      <c r="Q1436" s="127"/>
      <c r="R1436" s="127"/>
      <c r="S1436" s="127"/>
    </row>
    <row r="1437" spans="4:19" x14ac:dyDescent="0.2">
      <c r="D1437" s="127"/>
      <c r="E1437" s="127"/>
      <c r="F1437" s="127"/>
      <c r="G1437" s="127"/>
      <c r="H1437" s="127"/>
      <c r="I1437" s="127"/>
      <c r="J1437" s="127"/>
      <c r="K1437" s="127"/>
      <c r="L1437" s="127"/>
      <c r="M1437" s="127"/>
      <c r="N1437" s="127"/>
      <c r="O1437" s="127"/>
      <c r="P1437" s="127"/>
      <c r="Q1437" s="127"/>
      <c r="R1437" s="127"/>
      <c r="S1437" s="127"/>
    </row>
    <row r="1438" spans="4:19" x14ac:dyDescent="0.2">
      <c r="D1438" s="127"/>
      <c r="E1438" s="127"/>
      <c r="F1438" s="127"/>
      <c r="G1438" s="127"/>
      <c r="H1438" s="127"/>
      <c r="I1438" s="127"/>
      <c r="J1438" s="127"/>
      <c r="K1438" s="127"/>
      <c r="L1438" s="127"/>
      <c r="M1438" s="127"/>
      <c r="N1438" s="127"/>
      <c r="O1438" s="127"/>
      <c r="P1438" s="127"/>
      <c r="Q1438" s="127"/>
      <c r="R1438" s="127"/>
      <c r="S1438" s="127"/>
    </row>
    <row r="1439" spans="4:19" x14ac:dyDescent="0.2">
      <c r="D1439" s="127"/>
      <c r="E1439" s="127"/>
      <c r="F1439" s="127"/>
      <c r="G1439" s="127"/>
      <c r="H1439" s="127"/>
      <c r="I1439" s="127"/>
      <c r="J1439" s="127"/>
      <c r="K1439" s="127"/>
      <c r="L1439" s="127"/>
      <c r="M1439" s="127"/>
      <c r="N1439" s="127"/>
      <c r="O1439" s="127"/>
      <c r="P1439" s="127"/>
      <c r="Q1439" s="127"/>
      <c r="R1439" s="127"/>
      <c r="S1439" s="127"/>
    </row>
    <row r="1440" spans="4:19" x14ac:dyDescent="0.2">
      <c r="D1440" s="127"/>
      <c r="E1440" s="127"/>
      <c r="F1440" s="127"/>
      <c r="G1440" s="127"/>
      <c r="H1440" s="127"/>
      <c r="I1440" s="127"/>
      <c r="J1440" s="127"/>
      <c r="K1440" s="127"/>
      <c r="L1440" s="127"/>
      <c r="M1440" s="127"/>
      <c r="N1440" s="127"/>
      <c r="O1440" s="127"/>
      <c r="P1440" s="127"/>
      <c r="Q1440" s="127"/>
      <c r="R1440" s="127"/>
      <c r="S1440" s="127"/>
    </row>
    <row r="1441" spans="4:19" x14ac:dyDescent="0.2">
      <c r="D1441" s="127"/>
      <c r="E1441" s="127"/>
      <c r="F1441" s="127"/>
      <c r="G1441" s="127"/>
      <c r="H1441" s="127"/>
      <c r="I1441" s="127"/>
      <c r="J1441" s="127"/>
      <c r="K1441" s="127"/>
      <c r="L1441" s="127"/>
      <c r="M1441" s="127"/>
      <c r="N1441" s="127"/>
      <c r="O1441" s="127"/>
      <c r="P1441" s="127"/>
      <c r="Q1441" s="127"/>
      <c r="R1441" s="127"/>
      <c r="S1441" s="127"/>
    </row>
    <row r="1442" spans="4:19" x14ac:dyDescent="0.2">
      <c r="D1442" s="127"/>
      <c r="E1442" s="127"/>
      <c r="F1442" s="127"/>
      <c r="G1442" s="127"/>
      <c r="H1442" s="127"/>
      <c r="I1442" s="127"/>
      <c r="J1442" s="127"/>
      <c r="K1442" s="127"/>
      <c r="L1442" s="127"/>
      <c r="M1442" s="127"/>
      <c r="N1442" s="127"/>
      <c r="O1442" s="127"/>
      <c r="P1442" s="127"/>
      <c r="Q1442" s="127"/>
      <c r="R1442" s="127"/>
      <c r="S1442" s="127"/>
    </row>
    <row r="1443" spans="4:19" x14ac:dyDescent="0.2">
      <c r="D1443" s="127"/>
      <c r="E1443" s="127"/>
      <c r="F1443" s="127"/>
      <c r="G1443" s="127"/>
      <c r="H1443" s="127"/>
      <c r="I1443" s="127"/>
      <c r="J1443" s="127"/>
      <c r="K1443" s="127"/>
      <c r="L1443" s="127"/>
      <c r="M1443" s="127"/>
      <c r="N1443" s="127"/>
      <c r="O1443" s="127"/>
      <c r="P1443" s="127"/>
      <c r="Q1443" s="127"/>
      <c r="R1443" s="127"/>
      <c r="S1443" s="127"/>
    </row>
    <row r="1444" spans="4:19" x14ac:dyDescent="0.2">
      <c r="D1444" s="127"/>
      <c r="E1444" s="127"/>
      <c r="F1444" s="127"/>
      <c r="G1444" s="127"/>
      <c r="H1444" s="127"/>
      <c r="I1444" s="127"/>
      <c r="J1444" s="127"/>
      <c r="K1444" s="127"/>
      <c r="L1444" s="127"/>
      <c r="M1444" s="127"/>
      <c r="N1444" s="127"/>
      <c r="O1444" s="127"/>
      <c r="P1444" s="127"/>
      <c r="Q1444" s="127"/>
      <c r="R1444" s="127"/>
      <c r="S1444" s="127"/>
    </row>
    <row r="1445" spans="4:19" x14ac:dyDescent="0.2">
      <c r="D1445" s="127"/>
      <c r="E1445" s="127"/>
      <c r="F1445" s="127"/>
      <c r="G1445" s="127"/>
      <c r="H1445" s="127"/>
      <c r="I1445" s="127"/>
      <c r="J1445" s="127"/>
      <c r="K1445" s="127"/>
      <c r="L1445" s="127"/>
      <c r="M1445" s="127"/>
      <c r="N1445" s="127"/>
      <c r="O1445" s="127"/>
      <c r="P1445" s="127"/>
      <c r="Q1445" s="127"/>
      <c r="R1445" s="127"/>
      <c r="S1445" s="127"/>
    </row>
    <row r="1446" spans="4:19" x14ac:dyDescent="0.2">
      <c r="D1446" s="127"/>
      <c r="E1446" s="127"/>
      <c r="F1446" s="127"/>
      <c r="G1446" s="127"/>
      <c r="H1446" s="127"/>
      <c r="I1446" s="127"/>
      <c r="J1446" s="127"/>
      <c r="K1446" s="127"/>
      <c r="L1446" s="127"/>
      <c r="M1446" s="127"/>
      <c r="N1446" s="127"/>
      <c r="O1446" s="127"/>
      <c r="P1446" s="127"/>
      <c r="Q1446" s="127"/>
      <c r="R1446" s="127"/>
      <c r="S1446" s="127"/>
    </row>
    <row r="1447" spans="4:19" x14ac:dyDescent="0.2">
      <c r="D1447" s="127"/>
      <c r="E1447" s="127"/>
      <c r="F1447" s="127"/>
      <c r="G1447" s="127"/>
      <c r="H1447" s="127"/>
      <c r="I1447" s="127"/>
      <c r="J1447" s="127"/>
      <c r="K1447" s="127"/>
      <c r="L1447" s="127"/>
      <c r="M1447" s="127"/>
      <c r="N1447" s="127"/>
      <c r="O1447" s="127"/>
      <c r="P1447" s="127"/>
      <c r="Q1447" s="127"/>
      <c r="R1447" s="127"/>
      <c r="S1447" s="127"/>
    </row>
    <row r="1448" spans="4:19" x14ac:dyDescent="0.2">
      <c r="D1448" s="127"/>
      <c r="E1448" s="127"/>
      <c r="F1448" s="127"/>
      <c r="G1448" s="127"/>
      <c r="H1448" s="127"/>
      <c r="I1448" s="127"/>
      <c r="J1448" s="127"/>
      <c r="K1448" s="127"/>
      <c r="L1448" s="127"/>
      <c r="M1448" s="127"/>
      <c r="N1448" s="127"/>
      <c r="O1448" s="127"/>
      <c r="P1448" s="127"/>
      <c r="Q1448" s="127"/>
      <c r="R1448" s="127"/>
      <c r="S1448" s="127"/>
    </row>
    <row r="1449" spans="4:19" x14ac:dyDescent="0.2">
      <c r="D1449" s="127"/>
      <c r="E1449" s="127"/>
      <c r="F1449" s="127"/>
      <c r="G1449" s="127"/>
      <c r="H1449" s="127"/>
      <c r="I1449" s="127"/>
      <c r="J1449" s="127"/>
      <c r="K1449" s="127"/>
      <c r="L1449" s="127"/>
      <c r="M1449" s="127"/>
      <c r="N1449" s="127"/>
      <c r="O1449" s="127"/>
      <c r="P1449" s="127"/>
      <c r="Q1449" s="127"/>
      <c r="R1449" s="127"/>
      <c r="S1449" s="127"/>
    </row>
    <row r="1450" spans="4:19" x14ac:dyDescent="0.2">
      <c r="D1450" s="127"/>
      <c r="E1450" s="127"/>
      <c r="F1450" s="127"/>
      <c r="G1450" s="127"/>
      <c r="H1450" s="127"/>
      <c r="I1450" s="127"/>
      <c r="J1450" s="127"/>
      <c r="K1450" s="127"/>
      <c r="L1450" s="127"/>
      <c r="M1450" s="127"/>
      <c r="N1450" s="127"/>
      <c r="O1450" s="127"/>
      <c r="P1450" s="127"/>
      <c r="Q1450" s="127"/>
      <c r="R1450" s="127"/>
      <c r="S1450" s="127"/>
    </row>
    <row r="1451" spans="4:19" x14ac:dyDescent="0.2">
      <c r="D1451" s="127"/>
      <c r="E1451" s="127"/>
      <c r="F1451" s="127"/>
      <c r="G1451" s="127"/>
      <c r="H1451" s="127"/>
      <c r="I1451" s="127"/>
      <c r="J1451" s="127"/>
      <c r="K1451" s="127"/>
      <c r="L1451" s="127"/>
      <c r="M1451" s="127"/>
      <c r="N1451" s="127"/>
      <c r="O1451" s="127"/>
      <c r="P1451" s="127"/>
      <c r="Q1451" s="127"/>
      <c r="R1451" s="127"/>
      <c r="S1451" s="127"/>
    </row>
    <row r="1452" spans="4:19" x14ac:dyDescent="0.2">
      <c r="D1452" s="127"/>
      <c r="E1452" s="127"/>
      <c r="F1452" s="127"/>
      <c r="G1452" s="127"/>
      <c r="H1452" s="127"/>
      <c r="I1452" s="127"/>
      <c r="J1452" s="127"/>
      <c r="K1452" s="127"/>
      <c r="L1452" s="127"/>
      <c r="M1452" s="127"/>
      <c r="N1452" s="127"/>
      <c r="O1452" s="127"/>
      <c r="P1452" s="127"/>
      <c r="Q1452" s="127"/>
      <c r="R1452" s="127"/>
      <c r="S1452" s="127"/>
    </row>
    <row r="1453" spans="4:19" x14ac:dyDescent="0.2">
      <c r="D1453" s="127"/>
      <c r="E1453" s="127"/>
      <c r="F1453" s="127"/>
      <c r="G1453" s="127"/>
      <c r="H1453" s="127"/>
      <c r="I1453" s="127"/>
      <c r="J1453" s="127"/>
      <c r="K1453" s="127"/>
      <c r="L1453" s="127"/>
      <c r="M1453" s="127"/>
      <c r="N1453" s="127"/>
      <c r="O1453" s="127"/>
      <c r="P1453" s="127"/>
      <c r="Q1453" s="127"/>
      <c r="R1453" s="127"/>
      <c r="S1453" s="127"/>
    </row>
    <row r="1454" spans="4:19" x14ac:dyDescent="0.2"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27"/>
      <c r="P1454" s="127"/>
      <c r="Q1454" s="127"/>
      <c r="R1454" s="127"/>
      <c r="S1454" s="127"/>
    </row>
    <row r="1455" spans="4:19" x14ac:dyDescent="0.2">
      <c r="D1455" s="127"/>
      <c r="E1455" s="127"/>
      <c r="F1455" s="127"/>
      <c r="G1455" s="127"/>
      <c r="H1455" s="127"/>
      <c r="I1455" s="127"/>
      <c r="J1455" s="127"/>
      <c r="K1455" s="127"/>
      <c r="L1455" s="127"/>
      <c r="M1455" s="127"/>
      <c r="N1455" s="127"/>
      <c r="O1455" s="127"/>
      <c r="P1455" s="127"/>
      <c r="Q1455" s="127"/>
      <c r="R1455" s="127"/>
      <c r="S1455" s="127"/>
    </row>
    <row r="1456" spans="4:19" x14ac:dyDescent="0.2">
      <c r="D1456" s="127"/>
      <c r="E1456" s="127"/>
      <c r="F1456" s="127"/>
      <c r="G1456" s="127"/>
      <c r="H1456" s="127"/>
      <c r="I1456" s="127"/>
      <c r="J1456" s="127"/>
      <c r="K1456" s="127"/>
      <c r="L1456" s="127"/>
      <c r="M1456" s="127"/>
      <c r="N1456" s="127"/>
      <c r="O1456" s="127"/>
      <c r="P1456" s="127"/>
      <c r="Q1456" s="127"/>
      <c r="R1456" s="127"/>
      <c r="S1456" s="127"/>
    </row>
    <row r="1457" spans="4:19" x14ac:dyDescent="0.2">
      <c r="D1457" s="127"/>
      <c r="E1457" s="127"/>
      <c r="F1457" s="127"/>
      <c r="G1457" s="127"/>
      <c r="H1457" s="127"/>
      <c r="I1457" s="127"/>
      <c r="J1457" s="127"/>
      <c r="K1457" s="127"/>
      <c r="L1457" s="127"/>
      <c r="M1457" s="127"/>
      <c r="N1457" s="127"/>
      <c r="O1457" s="127"/>
      <c r="P1457" s="127"/>
      <c r="Q1457" s="127"/>
      <c r="R1457" s="127"/>
      <c r="S1457" s="127"/>
    </row>
    <row r="1458" spans="4:19" x14ac:dyDescent="0.2">
      <c r="D1458" s="127"/>
      <c r="E1458" s="127"/>
      <c r="F1458" s="127"/>
      <c r="G1458" s="127"/>
      <c r="H1458" s="127"/>
      <c r="I1458" s="127"/>
      <c r="J1458" s="127"/>
      <c r="K1458" s="127"/>
      <c r="L1458" s="127"/>
      <c r="M1458" s="127"/>
      <c r="N1458" s="127"/>
      <c r="O1458" s="127"/>
      <c r="P1458" s="127"/>
      <c r="Q1458" s="127"/>
      <c r="R1458" s="127"/>
      <c r="S1458" s="127"/>
    </row>
    <row r="1459" spans="4:19" x14ac:dyDescent="0.2">
      <c r="D1459" s="127"/>
      <c r="E1459" s="127"/>
      <c r="F1459" s="127"/>
      <c r="G1459" s="127"/>
      <c r="H1459" s="127"/>
      <c r="I1459" s="127"/>
      <c r="J1459" s="127"/>
      <c r="K1459" s="127"/>
      <c r="L1459" s="127"/>
      <c r="M1459" s="127"/>
      <c r="N1459" s="127"/>
      <c r="O1459" s="127"/>
      <c r="P1459" s="127"/>
      <c r="Q1459" s="127"/>
      <c r="R1459" s="127"/>
      <c r="S1459" s="127"/>
    </row>
    <row r="1460" spans="4:19" x14ac:dyDescent="0.2">
      <c r="D1460" s="127"/>
      <c r="E1460" s="127"/>
      <c r="F1460" s="127"/>
      <c r="G1460" s="127"/>
      <c r="H1460" s="127"/>
      <c r="I1460" s="127"/>
      <c r="J1460" s="127"/>
      <c r="K1460" s="127"/>
      <c r="L1460" s="127"/>
      <c r="M1460" s="127"/>
      <c r="N1460" s="127"/>
      <c r="O1460" s="127"/>
      <c r="P1460" s="127"/>
      <c r="Q1460" s="127"/>
      <c r="R1460" s="127"/>
      <c r="S1460" s="127"/>
    </row>
    <row r="1461" spans="4:19" x14ac:dyDescent="0.2">
      <c r="D1461" s="127"/>
      <c r="E1461" s="127"/>
      <c r="F1461" s="127"/>
      <c r="G1461" s="127"/>
      <c r="H1461" s="127"/>
      <c r="I1461" s="127"/>
      <c r="J1461" s="127"/>
      <c r="K1461" s="127"/>
      <c r="L1461" s="127"/>
      <c r="M1461" s="127"/>
      <c r="N1461" s="127"/>
      <c r="O1461" s="127"/>
      <c r="P1461" s="127"/>
      <c r="Q1461" s="127"/>
      <c r="R1461" s="127"/>
      <c r="S1461" s="127"/>
    </row>
    <row r="1462" spans="4:19" x14ac:dyDescent="0.2">
      <c r="D1462" s="127"/>
      <c r="E1462" s="127"/>
      <c r="F1462" s="127"/>
      <c r="G1462" s="127"/>
      <c r="H1462" s="127"/>
      <c r="I1462" s="127"/>
      <c r="J1462" s="127"/>
      <c r="K1462" s="127"/>
      <c r="L1462" s="127"/>
      <c r="M1462" s="127"/>
      <c r="N1462" s="127"/>
      <c r="O1462" s="127"/>
      <c r="P1462" s="127"/>
      <c r="Q1462" s="127"/>
      <c r="R1462" s="127"/>
      <c r="S1462" s="127"/>
    </row>
    <row r="1463" spans="4:19" x14ac:dyDescent="0.2">
      <c r="D1463" s="127"/>
      <c r="E1463" s="127"/>
      <c r="F1463" s="127"/>
      <c r="G1463" s="127"/>
      <c r="H1463" s="127"/>
      <c r="I1463" s="127"/>
      <c r="J1463" s="127"/>
      <c r="K1463" s="127"/>
      <c r="L1463" s="127"/>
      <c r="M1463" s="127"/>
      <c r="N1463" s="127"/>
      <c r="O1463" s="127"/>
      <c r="P1463" s="127"/>
      <c r="Q1463" s="127"/>
      <c r="R1463" s="127"/>
      <c r="S1463" s="127"/>
    </row>
    <row r="1464" spans="4:19" x14ac:dyDescent="0.2">
      <c r="D1464" s="127"/>
      <c r="E1464" s="127"/>
      <c r="F1464" s="127"/>
      <c r="G1464" s="127"/>
      <c r="H1464" s="127"/>
      <c r="I1464" s="127"/>
      <c r="J1464" s="127"/>
      <c r="K1464" s="127"/>
      <c r="L1464" s="127"/>
      <c r="M1464" s="127"/>
      <c r="N1464" s="127"/>
      <c r="O1464" s="127"/>
      <c r="P1464" s="127"/>
      <c r="Q1464" s="127"/>
      <c r="R1464" s="127"/>
      <c r="S1464" s="127"/>
    </row>
    <row r="1465" spans="4:19" x14ac:dyDescent="0.2">
      <c r="D1465" s="127"/>
      <c r="E1465" s="127"/>
      <c r="F1465" s="127"/>
      <c r="G1465" s="127"/>
      <c r="H1465" s="127"/>
      <c r="I1465" s="127"/>
      <c r="J1465" s="127"/>
      <c r="K1465" s="127"/>
      <c r="L1465" s="127"/>
      <c r="M1465" s="127"/>
      <c r="N1465" s="127"/>
      <c r="O1465" s="127"/>
      <c r="P1465" s="127"/>
      <c r="Q1465" s="127"/>
      <c r="R1465" s="127"/>
      <c r="S1465" s="127"/>
    </row>
    <row r="1466" spans="4:19" x14ac:dyDescent="0.2">
      <c r="D1466" s="127"/>
      <c r="E1466" s="127"/>
      <c r="F1466" s="127"/>
      <c r="G1466" s="127"/>
      <c r="H1466" s="127"/>
      <c r="I1466" s="127"/>
      <c r="J1466" s="127"/>
      <c r="K1466" s="127"/>
      <c r="L1466" s="127"/>
      <c r="M1466" s="127"/>
      <c r="N1466" s="127"/>
      <c r="O1466" s="127"/>
      <c r="P1466" s="127"/>
      <c r="Q1466" s="127"/>
      <c r="R1466" s="127"/>
      <c r="S1466" s="127"/>
    </row>
    <row r="1467" spans="4:19" x14ac:dyDescent="0.2">
      <c r="D1467" s="127"/>
      <c r="E1467" s="127"/>
      <c r="F1467" s="127"/>
      <c r="G1467" s="127"/>
      <c r="H1467" s="127"/>
      <c r="I1467" s="127"/>
      <c r="J1467" s="127"/>
      <c r="K1467" s="127"/>
      <c r="L1467" s="127"/>
      <c r="M1467" s="127"/>
      <c r="N1467" s="127"/>
      <c r="O1467" s="127"/>
      <c r="P1467" s="127"/>
      <c r="Q1467" s="127"/>
      <c r="R1467" s="127"/>
      <c r="S1467" s="127"/>
    </row>
    <row r="1468" spans="4:19" x14ac:dyDescent="0.2">
      <c r="D1468" s="127"/>
      <c r="E1468" s="127"/>
      <c r="F1468" s="127"/>
      <c r="G1468" s="127"/>
      <c r="H1468" s="127"/>
      <c r="I1468" s="127"/>
      <c r="J1468" s="127"/>
      <c r="K1468" s="127"/>
      <c r="L1468" s="127"/>
      <c r="M1468" s="127"/>
      <c r="N1468" s="127"/>
      <c r="O1468" s="127"/>
      <c r="P1468" s="127"/>
      <c r="Q1468" s="127"/>
      <c r="R1468" s="127"/>
      <c r="S1468" s="127"/>
    </row>
    <row r="1469" spans="4:19" x14ac:dyDescent="0.2">
      <c r="D1469" s="127"/>
      <c r="E1469" s="127"/>
      <c r="F1469" s="127"/>
      <c r="G1469" s="127"/>
      <c r="H1469" s="127"/>
      <c r="I1469" s="127"/>
      <c r="J1469" s="127"/>
      <c r="K1469" s="127"/>
      <c r="L1469" s="127"/>
      <c r="M1469" s="127"/>
      <c r="N1469" s="127"/>
      <c r="O1469" s="127"/>
      <c r="P1469" s="127"/>
      <c r="Q1469" s="127"/>
      <c r="R1469" s="127"/>
      <c r="S1469" s="127"/>
    </row>
    <row r="1470" spans="4:19" x14ac:dyDescent="0.2">
      <c r="D1470" s="127"/>
      <c r="E1470" s="127"/>
      <c r="F1470" s="127"/>
      <c r="G1470" s="127"/>
      <c r="H1470" s="127"/>
      <c r="I1470" s="127"/>
      <c r="J1470" s="127"/>
      <c r="K1470" s="127"/>
      <c r="L1470" s="127"/>
      <c r="M1470" s="127"/>
      <c r="N1470" s="127"/>
      <c r="O1470" s="127"/>
      <c r="P1470" s="127"/>
      <c r="Q1470" s="127"/>
      <c r="R1470" s="127"/>
      <c r="S1470" s="127"/>
    </row>
    <row r="1471" spans="4:19" x14ac:dyDescent="0.2">
      <c r="D1471" s="127"/>
      <c r="E1471" s="127"/>
      <c r="F1471" s="127"/>
      <c r="G1471" s="127"/>
      <c r="H1471" s="127"/>
      <c r="I1471" s="127"/>
      <c r="J1471" s="127"/>
      <c r="K1471" s="127"/>
      <c r="L1471" s="127"/>
      <c r="M1471" s="127"/>
      <c r="N1471" s="127"/>
      <c r="O1471" s="127"/>
      <c r="P1471" s="127"/>
      <c r="Q1471" s="127"/>
      <c r="R1471" s="127"/>
      <c r="S1471" s="127"/>
    </row>
    <row r="1472" spans="4:19" x14ac:dyDescent="0.2">
      <c r="D1472" s="127"/>
      <c r="E1472" s="127"/>
      <c r="F1472" s="127"/>
      <c r="G1472" s="127"/>
      <c r="H1472" s="127"/>
      <c r="I1472" s="127"/>
      <c r="J1472" s="127"/>
      <c r="K1472" s="127"/>
      <c r="L1472" s="127"/>
      <c r="M1472" s="127"/>
      <c r="N1472" s="127"/>
      <c r="O1472" s="127"/>
      <c r="P1472" s="127"/>
      <c r="Q1472" s="127"/>
      <c r="R1472" s="127"/>
      <c r="S1472" s="127"/>
    </row>
    <row r="1473" spans="4:19" x14ac:dyDescent="0.2">
      <c r="D1473" s="127"/>
      <c r="E1473" s="127"/>
      <c r="F1473" s="127"/>
      <c r="G1473" s="127"/>
      <c r="H1473" s="127"/>
      <c r="I1473" s="127"/>
      <c r="J1473" s="127"/>
      <c r="K1473" s="127"/>
      <c r="L1473" s="127"/>
      <c r="M1473" s="127"/>
      <c r="N1473" s="127"/>
      <c r="O1473" s="127"/>
      <c r="P1473" s="127"/>
      <c r="Q1473" s="127"/>
      <c r="R1473" s="127"/>
      <c r="S1473" s="127"/>
    </row>
    <row r="1474" spans="4:19" x14ac:dyDescent="0.2">
      <c r="D1474" s="127"/>
      <c r="E1474" s="127"/>
      <c r="F1474" s="127"/>
      <c r="G1474" s="127"/>
      <c r="H1474" s="127"/>
      <c r="I1474" s="127"/>
      <c r="J1474" s="127"/>
      <c r="K1474" s="127"/>
      <c r="L1474" s="127"/>
      <c r="M1474" s="127"/>
      <c r="N1474" s="127"/>
      <c r="O1474" s="127"/>
      <c r="P1474" s="127"/>
      <c r="Q1474" s="127"/>
      <c r="R1474" s="127"/>
      <c r="S1474" s="127"/>
    </row>
    <row r="1475" spans="4:19" x14ac:dyDescent="0.2">
      <c r="D1475" s="127"/>
      <c r="E1475" s="127"/>
      <c r="F1475" s="127"/>
      <c r="G1475" s="127"/>
      <c r="H1475" s="127"/>
      <c r="I1475" s="127"/>
      <c r="J1475" s="127"/>
      <c r="K1475" s="127"/>
      <c r="L1475" s="127"/>
      <c r="M1475" s="127"/>
      <c r="N1475" s="127"/>
      <c r="O1475" s="127"/>
      <c r="P1475" s="127"/>
      <c r="Q1475" s="127"/>
      <c r="R1475" s="127"/>
      <c r="S1475" s="127"/>
    </row>
    <row r="1476" spans="4:19" x14ac:dyDescent="0.2">
      <c r="D1476" s="127"/>
      <c r="E1476" s="127"/>
      <c r="F1476" s="127"/>
      <c r="G1476" s="127"/>
      <c r="H1476" s="127"/>
      <c r="I1476" s="127"/>
      <c r="J1476" s="127"/>
      <c r="K1476" s="127"/>
      <c r="L1476" s="127"/>
      <c r="M1476" s="127"/>
      <c r="N1476" s="127"/>
      <c r="O1476" s="127"/>
      <c r="P1476" s="127"/>
      <c r="Q1476" s="127"/>
      <c r="R1476" s="127"/>
      <c r="S1476" s="127"/>
    </row>
    <row r="1477" spans="4:19" x14ac:dyDescent="0.2"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27"/>
      <c r="P1477" s="127"/>
      <c r="Q1477" s="127"/>
      <c r="R1477" s="127"/>
      <c r="S1477" s="127"/>
    </row>
    <row r="1478" spans="4:19" x14ac:dyDescent="0.2">
      <c r="D1478" s="127"/>
      <c r="E1478" s="127"/>
      <c r="F1478" s="127"/>
      <c r="G1478" s="127"/>
      <c r="H1478" s="127"/>
      <c r="I1478" s="127"/>
      <c r="J1478" s="127"/>
      <c r="K1478" s="127"/>
      <c r="L1478" s="127"/>
      <c r="M1478" s="127"/>
      <c r="N1478" s="127"/>
      <c r="O1478" s="127"/>
      <c r="P1478" s="127"/>
      <c r="Q1478" s="127"/>
      <c r="R1478" s="127"/>
      <c r="S1478" s="127"/>
    </row>
    <row r="1479" spans="4:19" x14ac:dyDescent="0.2">
      <c r="D1479" s="127"/>
      <c r="E1479" s="127"/>
      <c r="F1479" s="127"/>
      <c r="G1479" s="127"/>
      <c r="H1479" s="127"/>
      <c r="I1479" s="127"/>
      <c r="J1479" s="127"/>
      <c r="K1479" s="127"/>
      <c r="L1479" s="127"/>
      <c r="M1479" s="127"/>
      <c r="N1479" s="127"/>
      <c r="O1479" s="127"/>
      <c r="P1479" s="127"/>
      <c r="Q1479" s="127"/>
      <c r="R1479" s="127"/>
      <c r="S1479" s="127"/>
    </row>
    <row r="1480" spans="4:19" x14ac:dyDescent="0.2">
      <c r="D1480" s="127"/>
      <c r="E1480" s="127"/>
      <c r="F1480" s="127"/>
      <c r="G1480" s="127"/>
      <c r="H1480" s="127"/>
      <c r="I1480" s="127"/>
      <c r="J1480" s="127"/>
      <c r="K1480" s="127"/>
      <c r="L1480" s="127"/>
      <c r="M1480" s="127"/>
      <c r="N1480" s="127"/>
      <c r="O1480" s="127"/>
      <c r="P1480" s="127"/>
      <c r="Q1480" s="127"/>
      <c r="R1480" s="127"/>
      <c r="S1480" s="127"/>
    </row>
    <row r="1481" spans="4:19" x14ac:dyDescent="0.2">
      <c r="D1481" s="127"/>
      <c r="E1481" s="127"/>
      <c r="F1481" s="127"/>
      <c r="G1481" s="127"/>
      <c r="H1481" s="127"/>
      <c r="I1481" s="127"/>
      <c r="J1481" s="127"/>
      <c r="K1481" s="127"/>
      <c r="L1481" s="127"/>
      <c r="M1481" s="127"/>
      <c r="N1481" s="127"/>
      <c r="O1481" s="127"/>
      <c r="P1481" s="127"/>
      <c r="Q1481" s="127"/>
      <c r="R1481" s="127"/>
      <c r="S1481" s="127"/>
    </row>
    <row r="1482" spans="4:19" x14ac:dyDescent="0.2">
      <c r="D1482" s="127"/>
      <c r="E1482" s="127"/>
      <c r="F1482" s="127"/>
      <c r="G1482" s="127"/>
      <c r="H1482" s="127"/>
      <c r="I1482" s="127"/>
      <c r="J1482" s="127"/>
      <c r="K1482" s="127"/>
      <c r="L1482" s="127"/>
      <c r="M1482" s="127"/>
      <c r="N1482" s="127"/>
      <c r="O1482" s="127"/>
      <c r="P1482" s="127"/>
      <c r="Q1482" s="127"/>
      <c r="R1482" s="127"/>
      <c r="S1482" s="127"/>
    </row>
    <row r="1483" spans="4:19" x14ac:dyDescent="0.2">
      <c r="D1483" s="127"/>
      <c r="E1483" s="127"/>
      <c r="F1483" s="127"/>
      <c r="G1483" s="127"/>
      <c r="H1483" s="127"/>
      <c r="I1483" s="127"/>
      <c r="J1483" s="127"/>
      <c r="K1483" s="127"/>
      <c r="L1483" s="127"/>
      <c r="M1483" s="127"/>
      <c r="N1483" s="127"/>
      <c r="O1483" s="127"/>
      <c r="P1483" s="127"/>
      <c r="Q1483" s="127"/>
      <c r="R1483" s="127"/>
      <c r="S1483" s="127"/>
    </row>
    <row r="1484" spans="4:19" x14ac:dyDescent="0.2">
      <c r="D1484" s="127"/>
      <c r="E1484" s="127"/>
      <c r="F1484" s="127"/>
      <c r="G1484" s="127"/>
      <c r="H1484" s="127"/>
      <c r="I1484" s="127"/>
      <c r="J1484" s="127"/>
      <c r="K1484" s="127"/>
      <c r="L1484" s="127"/>
      <c r="M1484" s="127"/>
      <c r="N1484" s="127"/>
      <c r="O1484" s="127"/>
      <c r="P1484" s="127"/>
      <c r="Q1484" s="127"/>
      <c r="R1484" s="127"/>
      <c r="S1484" s="127"/>
    </row>
    <row r="1485" spans="4:19" x14ac:dyDescent="0.2">
      <c r="D1485" s="127"/>
      <c r="E1485" s="127"/>
      <c r="F1485" s="127"/>
      <c r="G1485" s="127"/>
      <c r="H1485" s="127"/>
      <c r="I1485" s="127"/>
      <c r="J1485" s="127"/>
      <c r="K1485" s="127"/>
      <c r="L1485" s="127"/>
      <c r="M1485" s="127"/>
      <c r="N1485" s="127"/>
      <c r="O1485" s="127"/>
      <c r="P1485" s="127"/>
      <c r="Q1485" s="127"/>
      <c r="R1485" s="127"/>
      <c r="S1485" s="127"/>
    </row>
    <row r="1486" spans="4:19" x14ac:dyDescent="0.2">
      <c r="D1486" s="127"/>
      <c r="E1486" s="127"/>
      <c r="F1486" s="127"/>
      <c r="G1486" s="127"/>
      <c r="H1486" s="127"/>
      <c r="I1486" s="127"/>
      <c r="J1486" s="127"/>
      <c r="K1486" s="127"/>
      <c r="L1486" s="127"/>
      <c r="M1486" s="127"/>
      <c r="N1486" s="127"/>
      <c r="O1486" s="127"/>
      <c r="P1486" s="127"/>
      <c r="Q1486" s="127"/>
      <c r="R1486" s="127"/>
      <c r="S1486" s="127"/>
    </row>
    <row r="1487" spans="4:19" x14ac:dyDescent="0.2">
      <c r="D1487" s="127"/>
      <c r="E1487" s="127"/>
      <c r="F1487" s="127"/>
      <c r="G1487" s="127"/>
      <c r="H1487" s="127"/>
      <c r="I1487" s="127"/>
      <c r="J1487" s="127"/>
      <c r="K1487" s="127"/>
      <c r="L1487" s="127"/>
      <c r="M1487" s="127"/>
      <c r="N1487" s="127"/>
      <c r="O1487" s="127"/>
      <c r="P1487" s="127"/>
      <c r="Q1487" s="127"/>
      <c r="R1487" s="127"/>
      <c r="S1487" s="127"/>
    </row>
    <row r="1488" spans="4:19" x14ac:dyDescent="0.2">
      <c r="D1488" s="127"/>
      <c r="E1488" s="127"/>
      <c r="F1488" s="127"/>
      <c r="G1488" s="127"/>
      <c r="H1488" s="127"/>
      <c r="I1488" s="127"/>
      <c r="J1488" s="127"/>
      <c r="K1488" s="127"/>
      <c r="L1488" s="127"/>
      <c r="M1488" s="127"/>
      <c r="N1488" s="127"/>
      <c r="O1488" s="127"/>
      <c r="P1488" s="127"/>
      <c r="Q1488" s="127"/>
      <c r="R1488" s="127"/>
      <c r="S1488" s="127"/>
    </row>
    <row r="1489" spans="4:19" x14ac:dyDescent="0.2">
      <c r="D1489" s="127"/>
      <c r="E1489" s="127"/>
      <c r="F1489" s="127"/>
      <c r="G1489" s="127"/>
      <c r="H1489" s="127"/>
      <c r="I1489" s="127"/>
      <c r="J1489" s="127"/>
      <c r="K1489" s="127"/>
      <c r="L1489" s="127"/>
      <c r="M1489" s="127"/>
      <c r="N1489" s="127"/>
      <c r="O1489" s="127"/>
      <c r="P1489" s="127"/>
      <c r="Q1489" s="127"/>
      <c r="R1489" s="127"/>
      <c r="S1489" s="127"/>
    </row>
    <row r="1490" spans="4:19" x14ac:dyDescent="0.2">
      <c r="D1490" s="127"/>
      <c r="E1490" s="127"/>
      <c r="F1490" s="127"/>
      <c r="G1490" s="127"/>
      <c r="H1490" s="127"/>
      <c r="I1490" s="127"/>
      <c r="J1490" s="127"/>
      <c r="K1490" s="127"/>
      <c r="L1490" s="127"/>
      <c r="M1490" s="127"/>
      <c r="N1490" s="127"/>
      <c r="O1490" s="127"/>
      <c r="P1490" s="127"/>
      <c r="Q1490" s="127"/>
      <c r="R1490" s="127"/>
      <c r="S1490" s="127"/>
    </row>
    <row r="1491" spans="4:19" x14ac:dyDescent="0.2">
      <c r="D1491" s="127"/>
      <c r="E1491" s="127"/>
      <c r="F1491" s="127"/>
      <c r="G1491" s="127"/>
      <c r="H1491" s="127"/>
      <c r="I1491" s="127"/>
      <c r="J1491" s="127"/>
      <c r="K1491" s="127"/>
      <c r="L1491" s="127"/>
      <c r="M1491" s="127"/>
      <c r="N1491" s="127"/>
      <c r="O1491" s="127"/>
      <c r="P1491" s="127"/>
      <c r="Q1491" s="127"/>
      <c r="R1491" s="127"/>
      <c r="S1491" s="127"/>
    </row>
    <row r="1492" spans="4:19" x14ac:dyDescent="0.2">
      <c r="D1492" s="127"/>
      <c r="E1492" s="127"/>
      <c r="F1492" s="127"/>
      <c r="G1492" s="127"/>
      <c r="H1492" s="127"/>
      <c r="I1492" s="127"/>
      <c r="J1492" s="127"/>
      <c r="K1492" s="127"/>
      <c r="L1492" s="127"/>
      <c r="M1492" s="127"/>
      <c r="N1492" s="127"/>
      <c r="O1492" s="127"/>
      <c r="P1492" s="127"/>
      <c r="Q1492" s="127"/>
      <c r="R1492" s="127"/>
      <c r="S1492" s="127"/>
    </row>
    <row r="1493" spans="4:19" x14ac:dyDescent="0.2">
      <c r="D1493" s="127"/>
      <c r="E1493" s="127"/>
      <c r="F1493" s="127"/>
      <c r="G1493" s="127"/>
      <c r="H1493" s="127"/>
      <c r="I1493" s="127"/>
      <c r="J1493" s="127"/>
      <c r="K1493" s="127"/>
      <c r="L1493" s="127"/>
      <c r="M1493" s="127"/>
      <c r="N1493" s="127"/>
      <c r="O1493" s="127"/>
      <c r="P1493" s="127"/>
      <c r="Q1493" s="127"/>
      <c r="R1493" s="127"/>
      <c r="S1493" s="127"/>
    </row>
    <row r="1494" spans="4:19" x14ac:dyDescent="0.2">
      <c r="D1494" s="127"/>
      <c r="E1494" s="127"/>
      <c r="F1494" s="127"/>
      <c r="G1494" s="127"/>
      <c r="H1494" s="127"/>
      <c r="I1494" s="127"/>
      <c r="J1494" s="127"/>
      <c r="K1494" s="127"/>
      <c r="L1494" s="127"/>
      <c r="M1494" s="127"/>
      <c r="N1494" s="127"/>
      <c r="O1494" s="127"/>
      <c r="P1494" s="127"/>
      <c r="Q1494" s="127"/>
      <c r="R1494" s="127"/>
      <c r="S1494" s="127"/>
    </row>
    <row r="1495" spans="4:19" x14ac:dyDescent="0.2">
      <c r="D1495" s="127"/>
      <c r="E1495" s="127"/>
      <c r="F1495" s="127"/>
      <c r="G1495" s="127"/>
      <c r="H1495" s="127"/>
      <c r="I1495" s="127"/>
      <c r="J1495" s="127"/>
      <c r="K1495" s="127"/>
      <c r="L1495" s="127"/>
      <c r="M1495" s="127"/>
      <c r="N1495" s="127"/>
      <c r="O1495" s="127"/>
      <c r="P1495" s="127"/>
      <c r="Q1495" s="127"/>
      <c r="R1495" s="127"/>
      <c r="S1495" s="127"/>
    </row>
    <row r="1496" spans="4:19" x14ac:dyDescent="0.2">
      <c r="D1496" s="127"/>
      <c r="E1496" s="127"/>
      <c r="F1496" s="127"/>
      <c r="G1496" s="127"/>
      <c r="H1496" s="127"/>
      <c r="I1496" s="127"/>
      <c r="J1496" s="127"/>
      <c r="K1496" s="127"/>
      <c r="L1496" s="127"/>
      <c r="M1496" s="127"/>
      <c r="N1496" s="127"/>
      <c r="O1496" s="127"/>
      <c r="P1496" s="127"/>
      <c r="Q1496" s="127"/>
      <c r="R1496" s="127"/>
      <c r="S1496" s="127"/>
    </row>
    <row r="1497" spans="4:19" x14ac:dyDescent="0.2">
      <c r="D1497" s="127"/>
      <c r="E1497" s="127"/>
      <c r="F1497" s="127"/>
      <c r="G1497" s="127"/>
      <c r="H1497" s="127"/>
      <c r="I1497" s="127"/>
      <c r="J1497" s="127"/>
      <c r="K1497" s="127"/>
      <c r="L1497" s="127"/>
      <c r="M1497" s="127"/>
      <c r="N1497" s="127"/>
      <c r="O1497" s="127"/>
      <c r="P1497" s="127"/>
      <c r="Q1497" s="127"/>
      <c r="R1497" s="127"/>
      <c r="S1497" s="127"/>
    </row>
    <row r="1498" spans="4:19" x14ac:dyDescent="0.2">
      <c r="D1498" s="127"/>
      <c r="E1498" s="127"/>
      <c r="F1498" s="127"/>
      <c r="G1498" s="127"/>
      <c r="H1498" s="127"/>
      <c r="I1498" s="127"/>
      <c r="J1498" s="127"/>
      <c r="K1498" s="127"/>
      <c r="L1498" s="127"/>
      <c r="M1498" s="127"/>
      <c r="N1498" s="127"/>
      <c r="O1498" s="127"/>
      <c r="P1498" s="127"/>
      <c r="Q1498" s="127"/>
      <c r="R1498" s="127"/>
      <c r="S1498" s="127"/>
    </row>
    <row r="1499" spans="4:19" x14ac:dyDescent="0.2">
      <c r="D1499" s="127"/>
      <c r="E1499" s="127"/>
      <c r="F1499" s="127"/>
      <c r="G1499" s="127"/>
      <c r="H1499" s="127"/>
      <c r="I1499" s="127"/>
      <c r="J1499" s="127"/>
      <c r="K1499" s="127"/>
      <c r="L1499" s="127"/>
      <c r="M1499" s="127"/>
      <c r="N1499" s="127"/>
      <c r="O1499" s="127"/>
      <c r="P1499" s="127"/>
      <c r="Q1499" s="127"/>
      <c r="R1499" s="127"/>
      <c r="S1499" s="127"/>
    </row>
    <row r="1500" spans="4:19" x14ac:dyDescent="0.2"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27"/>
      <c r="P1500" s="127"/>
      <c r="Q1500" s="127"/>
      <c r="R1500" s="127"/>
      <c r="S1500" s="127"/>
    </row>
    <row r="1501" spans="4:19" x14ac:dyDescent="0.2">
      <c r="D1501" s="127"/>
      <c r="E1501" s="127"/>
      <c r="F1501" s="127"/>
      <c r="G1501" s="127"/>
      <c r="H1501" s="127"/>
      <c r="I1501" s="127"/>
      <c r="J1501" s="127"/>
      <c r="K1501" s="127"/>
      <c r="L1501" s="127"/>
      <c r="M1501" s="127"/>
      <c r="N1501" s="127"/>
      <c r="O1501" s="127"/>
      <c r="P1501" s="127"/>
      <c r="Q1501" s="127"/>
      <c r="R1501" s="127"/>
      <c r="S1501" s="127"/>
    </row>
    <row r="1502" spans="4:19" x14ac:dyDescent="0.2">
      <c r="D1502" s="127"/>
      <c r="E1502" s="127"/>
      <c r="F1502" s="127"/>
      <c r="G1502" s="127"/>
      <c r="H1502" s="127"/>
      <c r="I1502" s="127"/>
      <c r="J1502" s="127"/>
      <c r="K1502" s="127"/>
      <c r="L1502" s="127"/>
      <c r="M1502" s="127"/>
      <c r="N1502" s="127"/>
      <c r="O1502" s="127"/>
      <c r="P1502" s="127"/>
      <c r="Q1502" s="127"/>
      <c r="R1502" s="127"/>
      <c r="S1502" s="127"/>
    </row>
    <row r="1503" spans="4:19" x14ac:dyDescent="0.2">
      <c r="D1503" s="127"/>
      <c r="E1503" s="127"/>
      <c r="F1503" s="127"/>
      <c r="G1503" s="127"/>
      <c r="H1503" s="127"/>
      <c r="I1503" s="127"/>
      <c r="J1503" s="127"/>
      <c r="K1503" s="127"/>
      <c r="L1503" s="127"/>
      <c r="M1503" s="127"/>
      <c r="N1503" s="127"/>
      <c r="O1503" s="127"/>
      <c r="P1503" s="127"/>
      <c r="Q1503" s="127"/>
      <c r="R1503" s="127"/>
      <c r="S1503" s="127"/>
    </row>
    <row r="1504" spans="4:19" x14ac:dyDescent="0.2">
      <c r="D1504" s="127"/>
      <c r="E1504" s="127"/>
      <c r="F1504" s="127"/>
      <c r="G1504" s="127"/>
      <c r="H1504" s="127"/>
      <c r="I1504" s="127"/>
      <c r="J1504" s="127"/>
      <c r="K1504" s="127"/>
      <c r="L1504" s="127"/>
      <c r="M1504" s="127"/>
      <c r="N1504" s="127"/>
      <c r="O1504" s="127"/>
      <c r="P1504" s="127"/>
      <c r="Q1504" s="127"/>
      <c r="R1504" s="127"/>
      <c r="S1504" s="127"/>
    </row>
    <row r="1505" spans="4:19" x14ac:dyDescent="0.2">
      <c r="D1505" s="127"/>
      <c r="E1505" s="127"/>
      <c r="F1505" s="127"/>
      <c r="G1505" s="127"/>
      <c r="H1505" s="127"/>
      <c r="I1505" s="127"/>
      <c r="J1505" s="127"/>
      <c r="K1505" s="127"/>
      <c r="L1505" s="127"/>
      <c r="M1505" s="127"/>
      <c r="N1505" s="127"/>
      <c r="O1505" s="127"/>
      <c r="P1505" s="127"/>
      <c r="Q1505" s="127"/>
      <c r="R1505" s="127"/>
      <c r="S1505" s="127"/>
    </row>
    <row r="1506" spans="4:19" x14ac:dyDescent="0.2">
      <c r="D1506" s="127"/>
      <c r="E1506" s="127"/>
      <c r="F1506" s="127"/>
      <c r="G1506" s="127"/>
      <c r="H1506" s="127"/>
      <c r="I1506" s="127"/>
      <c r="J1506" s="127"/>
      <c r="K1506" s="127"/>
      <c r="L1506" s="127"/>
      <c r="M1506" s="127"/>
      <c r="N1506" s="127"/>
      <c r="O1506" s="127"/>
      <c r="P1506" s="127"/>
      <c r="Q1506" s="127"/>
      <c r="R1506" s="127"/>
      <c r="S1506" s="127"/>
    </row>
    <row r="1507" spans="4:19" x14ac:dyDescent="0.2">
      <c r="D1507" s="127"/>
      <c r="E1507" s="127"/>
      <c r="F1507" s="127"/>
      <c r="G1507" s="127"/>
      <c r="H1507" s="127"/>
      <c r="I1507" s="127"/>
      <c r="J1507" s="127"/>
      <c r="K1507" s="127"/>
      <c r="L1507" s="127"/>
      <c r="M1507" s="127"/>
      <c r="N1507" s="127"/>
      <c r="O1507" s="127"/>
      <c r="P1507" s="127"/>
      <c r="Q1507" s="127"/>
      <c r="R1507" s="127"/>
      <c r="S1507" s="127"/>
    </row>
    <row r="1508" spans="4:19" x14ac:dyDescent="0.2">
      <c r="D1508" s="127"/>
      <c r="E1508" s="127"/>
      <c r="F1508" s="127"/>
      <c r="G1508" s="127"/>
      <c r="H1508" s="127"/>
      <c r="I1508" s="127"/>
      <c r="J1508" s="127"/>
      <c r="K1508" s="127"/>
      <c r="L1508" s="127"/>
      <c r="M1508" s="127"/>
      <c r="N1508" s="127"/>
      <c r="O1508" s="127"/>
      <c r="P1508" s="127"/>
      <c r="Q1508" s="127"/>
      <c r="R1508" s="127"/>
      <c r="S1508" s="127"/>
    </row>
    <row r="1509" spans="4:19" x14ac:dyDescent="0.2">
      <c r="D1509" s="127"/>
      <c r="E1509" s="127"/>
      <c r="F1509" s="127"/>
      <c r="G1509" s="127"/>
      <c r="H1509" s="127"/>
      <c r="I1509" s="127"/>
      <c r="J1509" s="127"/>
      <c r="K1509" s="127"/>
      <c r="L1509" s="127"/>
      <c r="M1509" s="127"/>
      <c r="N1509" s="127"/>
      <c r="O1509" s="127"/>
      <c r="P1509" s="127"/>
      <c r="Q1509" s="127"/>
      <c r="R1509" s="127"/>
      <c r="S1509" s="127"/>
    </row>
    <row r="1510" spans="4:19" x14ac:dyDescent="0.2">
      <c r="D1510" s="127"/>
      <c r="E1510" s="127"/>
      <c r="F1510" s="127"/>
      <c r="G1510" s="127"/>
      <c r="H1510" s="127"/>
      <c r="I1510" s="127"/>
      <c r="J1510" s="127"/>
      <c r="K1510" s="127"/>
      <c r="L1510" s="127"/>
      <c r="M1510" s="127"/>
      <c r="N1510" s="127"/>
      <c r="O1510" s="127"/>
      <c r="P1510" s="127"/>
      <c r="Q1510" s="127"/>
      <c r="R1510" s="127"/>
      <c r="S1510" s="127"/>
    </row>
    <row r="1511" spans="4:19" x14ac:dyDescent="0.2">
      <c r="D1511" s="127"/>
      <c r="E1511" s="127"/>
      <c r="F1511" s="127"/>
      <c r="G1511" s="127"/>
      <c r="H1511" s="127"/>
      <c r="I1511" s="127"/>
      <c r="J1511" s="127"/>
      <c r="K1511" s="127"/>
      <c r="L1511" s="127"/>
      <c r="M1511" s="127"/>
      <c r="N1511" s="127"/>
      <c r="O1511" s="127"/>
      <c r="P1511" s="127"/>
      <c r="Q1511" s="127"/>
      <c r="R1511" s="127"/>
      <c r="S1511" s="127"/>
    </row>
    <row r="1512" spans="4:19" x14ac:dyDescent="0.2">
      <c r="D1512" s="127"/>
      <c r="E1512" s="127"/>
      <c r="F1512" s="127"/>
      <c r="G1512" s="127"/>
      <c r="H1512" s="127"/>
      <c r="I1512" s="127"/>
      <c r="J1512" s="127"/>
      <c r="K1512" s="127"/>
      <c r="L1512" s="127"/>
      <c r="M1512" s="127"/>
      <c r="N1512" s="127"/>
      <c r="O1512" s="127"/>
      <c r="P1512" s="127"/>
      <c r="Q1512" s="127"/>
      <c r="R1512" s="127"/>
      <c r="S1512" s="127"/>
    </row>
    <row r="1513" spans="4:19" x14ac:dyDescent="0.2">
      <c r="D1513" s="127"/>
      <c r="E1513" s="127"/>
      <c r="F1513" s="127"/>
      <c r="G1513" s="127"/>
      <c r="H1513" s="127"/>
      <c r="I1513" s="127"/>
      <c r="J1513" s="127"/>
      <c r="K1513" s="127"/>
      <c r="L1513" s="127"/>
      <c r="M1513" s="127"/>
      <c r="N1513" s="127"/>
      <c r="O1513" s="127"/>
      <c r="P1513" s="127"/>
      <c r="Q1513" s="127"/>
      <c r="R1513" s="127"/>
      <c r="S1513" s="127"/>
    </row>
    <row r="1514" spans="4:19" x14ac:dyDescent="0.2">
      <c r="D1514" s="127"/>
      <c r="E1514" s="127"/>
      <c r="F1514" s="127"/>
      <c r="G1514" s="127"/>
      <c r="H1514" s="127"/>
      <c r="I1514" s="127"/>
      <c r="J1514" s="127"/>
      <c r="K1514" s="127"/>
      <c r="L1514" s="127"/>
      <c r="M1514" s="127"/>
      <c r="N1514" s="127"/>
      <c r="O1514" s="127"/>
      <c r="P1514" s="127"/>
      <c r="Q1514" s="127"/>
      <c r="R1514" s="127"/>
      <c r="S1514" s="127"/>
    </row>
    <row r="1515" spans="4:19" x14ac:dyDescent="0.2">
      <c r="D1515" s="127"/>
      <c r="E1515" s="127"/>
      <c r="F1515" s="127"/>
      <c r="G1515" s="127"/>
      <c r="H1515" s="127"/>
      <c r="I1515" s="127"/>
      <c r="J1515" s="127"/>
      <c r="K1515" s="127"/>
      <c r="L1515" s="127"/>
      <c r="M1515" s="127"/>
      <c r="N1515" s="127"/>
      <c r="O1515" s="127"/>
      <c r="P1515" s="127"/>
      <c r="Q1515" s="127"/>
      <c r="R1515" s="127"/>
      <c r="S1515" s="127"/>
    </row>
    <row r="1516" spans="4:19" x14ac:dyDescent="0.2">
      <c r="D1516" s="127"/>
      <c r="E1516" s="127"/>
      <c r="F1516" s="127"/>
      <c r="G1516" s="127"/>
      <c r="H1516" s="127"/>
      <c r="I1516" s="127"/>
      <c r="J1516" s="127"/>
      <c r="K1516" s="127"/>
      <c r="L1516" s="127"/>
      <c r="M1516" s="127"/>
      <c r="N1516" s="127"/>
      <c r="O1516" s="127"/>
      <c r="P1516" s="127"/>
      <c r="Q1516" s="127"/>
      <c r="R1516" s="127"/>
      <c r="S1516" s="127"/>
    </row>
    <row r="1517" spans="4:19" x14ac:dyDescent="0.2">
      <c r="D1517" s="127"/>
      <c r="E1517" s="127"/>
      <c r="F1517" s="127"/>
      <c r="G1517" s="127"/>
      <c r="H1517" s="127"/>
      <c r="I1517" s="127"/>
      <c r="J1517" s="127"/>
      <c r="K1517" s="127"/>
      <c r="L1517" s="127"/>
      <c r="M1517" s="127"/>
      <c r="N1517" s="127"/>
      <c r="O1517" s="127"/>
      <c r="P1517" s="127"/>
      <c r="Q1517" s="127"/>
      <c r="R1517" s="127"/>
      <c r="S1517" s="127"/>
    </row>
    <row r="1518" spans="4:19" x14ac:dyDescent="0.2">
      <c r="D1518" s="127"/>
      <c r="E1518" s="127"/>
      <c r="F1518" s="127"/>
      <c r="G1518" s="127"/>
      <c r="H1518" s="127"/>
      <c r="I1518" s="127"/>
      <c r="J1518" s="127"/>
      <c r="K1518" s="127"/>
      <c r="L1518" s="127"/>
      <c r="M1518" s="127"/>
      <c r="N1518" s="127"/>
      <c r="O1518" s="127"/>
      <c r="P1518" s="127"/>
      <c r="Q1518" s="127"/>
      <c r="R1518" s="127"/>
      <c r="S1518" s="127"/>
    </row>
    <row r="1519" spans="4:19" x14ac:dyDescent="0.2">
      <c r="D1519" s="127"/>
      <c r="E1519" s="127"/>
      <c r="F1519" s="127"/>
      <c r="G1519" s="127"/>
      <c r="H1519" s="127"/>
      <c r="I1519" s="127"/>
      <c r="J1519" s="127"/>
      <c r="K1519" s="127"/>
      <c r="L1519" s="127"/>
      <c r="M1519" s="127"/>
      <c r="N1519" s="127"/>
      <c r="O1519" s="127"/>
      <c r="P1519" s="127"/>
      <c r="Q1519" s="127"/>
      <c r="R1519" s="127"/>
      <c r="S1519" s="127"/>
    </row>
    <row r="1520" spans="4:19" x14ac:dyDescent="0.2">
      <c r="D1520" s="127"/>
      <c r="E1520" s="127"/>
      <c r="F1520" s="127"/>
      <c r="G1520" s="127"/>
      <c r="H1520" s="127"/>
      <c r="I1520" s="127"/>
      <c r="J1520" s="127"/>
      <c r="K1520" s="127"/>
      <c r="L1520" s="127"/>
      <c r="M1520" s="127"/>
      <c r="N1520" s="127"/>
      <c r="O1520" s="127"/>
      <c r="P1520" s="127"/>
      <c r="Q1520" s="127"/>
      <c r="R1520" s="127"/>
      <c r="S1520" s="127"/>
    </row>
    <row r="1521" spans="4:19" x14ac:dyDescent="0.2">
      <c r="D1521" s="127"/>
      <c r="E1521" s="127"/>
      <c r="F1521" s="127"/>
      <c r="G1521" s="127"/>
      <c r="H1521" s="127"/>
      <c r="I1521" s="127"/>
      <c r="J1521" s="127"/>
      <c r="K1521" s="127"/>
      <c r="L1521" s="127"/>
      <c r="M1521" s="127"/>
      <c r="N1521" s="127"/>
      <c r="O1521" s="127"/>
      <c r="P1521" s="127"/>
      <c r="Q1521" s="127"/>
      <c r="R1521" s="127"/>
      <c r="S1521" s="127"/>
    </row>
    <row r="1522" spans="4:19" x14ac:dyDescent="0.2">
      <c r="D1522" s="127"/>
      <c r="E1522" s="127"/>
      <c r="F1522" s="127"/>
      <c r="G1522" s="127"/>
      <c r="H1522" s="127"/>
      <c r="I1522" s="127"/>
      <c r="J1522" s="127"/>
      <c r="K1522" s="127"/>
      <c r="L1522" s="127"/>
      <c r="M1522" s="127"/>
      <c r="N1522" s="127"/>
      <c r="O1522" s="127"/>
      <c r="P1522" s="127"/>
      <c r="Q1522" s="127"/>
      <c r="R1522" s="127"/>
      <c r="S1522" s="127"/>
    </row>
    <row r="1523" spans="4:19" x14ac:dyDescent="0.2">
      <c r="D1523" s="127"/>
      <c r="E1523" s="127"/>
      <c r="F1523" s="127"/>
      <c r="G1523" s="127"/>
      <c r="H1523" s="127"/>
      <c r="I1523" s="127"/>
      <c r="J1523" s="127"/>
      <c r="K1523" s="127"/>
      <c r="L1523" s="127"/>
      <c r="M1523" s="127"/>
      <c r="N1523" s="127"/>
      <c r="O1523" s="127"/>
      <c r="P1523" s="127"/>
      <c r="Q1523" s="127"/>
      <c r="R1523" s="127"/>
      <c r="S1523" s="127"/>
    </row>
    <row r="1524" spans="4:19" x14ac:dyDescent="0.2">
      <c r="D1524" s="127"/>
      <c r="E1524" s="127"/>
      <c r="F1524" s="127"/>
      <c r="G1524" s="127"/>
      <c r="H1524" s="127"/>
      <c r="I1524" s="127"/>
      <c r="J1524" s="127"/>
      <c r="K1524" s="127"/>
      <c r="L1524" s="127"/>
      <c r="M1524" s="127"/>
      <c r="N1524" s="127"/>
      <c r="O1524" s="127"/>
      <c r="P1524" s="127"/>
      <c r="Q1524" s="127"/>
      <c r="R1524" s="127"/>
      <c r="S1524" s="127"/>
    </row>
    <row r="1525" spans="4:19" x14ac:dyDescent="0.2">
      <c r="D1525" s="127"/>
      <c r="E1525" s="127"/>
      <c r="F1525" s="127"/>
      <c r="G1525" s="127"/>
      <c r="H1525" s="127"/>
      <c r="I1525" s="127"/>
      <c r="J1525" s="127"/>
      <c r="K1525" s="127"/>
      <c r="L1525" s="127"/>
      <c r="M1525" s="127"/>
      <c r="N1525" s="127"/>
      <c r="O1525" s="127"/>
      <c r="P1525" s="127"/>
      <c r="Q1525" s="127"/>
      <c r="R1525" s="127"/>
      <c r="S1525" s="127"/>
    </row>
    <row r="1526" spans="4:19" x14ac:dyDescent="0.2">
      <c r="D1526" s="127"/>
      <c r="E1526" s="127"/>
      <c r="F1526" s="127"/>
      <c r="G1526" s="127"/>
      <c r="H1526" s="127"/>
      <c r="I1526" s="127"/>
      <c r="J1526" s="127"/>
      <c r="K1526" s="127"/>
      <c r="L1526" s="127"/>
      <c r="M1526" s="127"/>
      <c r="N1526" s="127"/>
      <c r="O1526" s="127"/>
      <c r="P1526" s="127"/>
      <c r="Q1526" s="127"/>
      <c r="R1526" s="127"/>
      <c r="S1526" s="127"/>
    </row>
    <row r="1527" spans="4:19" x14ac:dyDescent="0.2">
      <c r="D1527" s="127"/>
      <c r="E1527" s="127"/>
      <c r="F1527" s="127"/>
      <c r="G1527" s="127"/>
      <c r="H1527" s="127"/>
      <c r="I1527" s="127"/>
      <c r="J1527" s="127"/>
      <c r="K1527" s="127"/>
      <c r="L1527" s="127"/>
      <c r="M1527" s="127"/>
      <c r="N1527" s="127"/>
      <c r="O1527" s="127"/>
      <c r="P1527" s="127"/>
      <c r="Q1527" s="127"/>
      <c r="R1527" s="127"/>
      <c r="S1527" s="127"/>
    </row>
    <row r="1528" spans="4:19" x14ac:dyDescent="0.2">
      <c r="D1528" s="127"/>
      <c r="E1528" s="127"/>
      <c r="F1528" s="127"/>
      <c r="G1528" s="127"/>
      <c r="H1528" s="127"/>
      <c r="I1528" s="127"/>
      <c r="J1528" s="127"/>
      <c r="K1528" s="127"/>
      <c r="L1528" s="127"/>
      <c r="M1528" s="127"/>
      <c r="N1528" s="127"/>
      <c r="O1528" s="127"/>
      <c r="P1528" s="127"/>
      <c r="Q1528" s="127"/>
      <c r="R1528" s="127"/>
      <c r="S1528" s="127"/>
    </row>
    <row r="1529" spans="4:19" x14ac:dyDescent="0.2">
      <c r="D1529" s="127"/>
      <c r="E1529" s="127"/>
      <c r="F1529" s="127"/>
      <c r="G1529" s="127"/>
      <c r="H1529" s="127"/>
      <c r="I1529" s="127"/>
      <c r="J1529" s="127"/>
      <c r="K1529" s="127"/>
      <c r="L1529" s="127"/>
      <c r="M1529" s="127"/>
      <c r="N1529" s="127"/>
      <c r="O1529" s="127"/>
      <c r="P1529" s="127"/>
      <c r="Q1529" s="127"/>
      <c r="R1529" s="127"/>
      <c r="S1529" s="127"/>
    </row>
    <row r="1530" spans="4:19" x14ac:dyDescent="0.2">
      <c r="D1530" s="127"/>
      <c r="E1530" s="127"/>
      <c r="F1530" s="127"/>
      <c r="G1530" s="127"/>
      <c r="H1530" s="127"/>
      <c r="I1530" s="127"/>
      <c r="J1530" s="127"/>
      <c r="K1530" s="127"/>
      <c r="L1530" s="127"/>
      <c r="M1530" s="127"/>
      <c r="N1530" s="127"/>
      <c r="O1530" s="127"/>
      <c r="P1530" s="127"/>
      <c r="Q1530" s="127"/>
      <c r="R1530" s="127"/>
      <c r="S1530" s="127"/>
    </row>
    <row r="1531" spans="4:19" x14ac:dyDescent="0.2">
      <c r="D1531" s="127"/>
      <c r="E1531" s="127"/>
      <c r="F1531" s="127"/>
      <c r="G1531" s="127"/>
      <c r="H1531" s="127"/>
      <c r="I1531" s="127"/>
      <c r="J1531" s="127"/>
      <c r="K1531" s="127"/>
      <c r="L1531" s="127"/>
      <c r="M1531" s="127"/>
      <c r="N1531" s="127"/>
      <c r="O1531" s="127"/>
      <c r="P1531" s="127"/>
      <c r="Q1531" s="127"/>
      <c r="R1531" s="127"/>
      <c r="S1531" s="127"/>
    </row>
    <row r="1532" spans="4:19" x14ac:dyDescent="0.2">
      <c r="D1532" s="127"/>
      <c r="E1532" s="127"/>
      <c r="F1532" s="127"/>
      <c r="G1532" s="127"/>
      <c r="H1532" s="127"/>
      <c r="I1532" s="127"/>
      <c r="J1532" s="127"/>
      <c r="K1532" s="127"/>
      <c r="L1532" s="127"/>
      <c r="M1532" s="127"/>
      <c r="N1532" s="127"/>
      <c r="O1532" s="127"/>
      <c r="P1532" s="127"/>
      <c r="Q1532" s="127"/>
      <c r="R1532" s="127"/>
      <c r="S1532" s="127"/>
    </row>
    <row r="1533" spans="4:19" x14ac:dyDescent="0.2">
      <c r="D1533" s="127"/>
      <c r="E1533" s="127"/>
      <c r="F1533" s="127"/>
      <c r="G1533" s="127"/>
      <c r="H1533" s="127"/>
      <c r="I1533" s="127"/>
      <c r="J1533" s="127"/>
      <c r="K1533" s="127"/>
      <c r="L1533" s="127"/>
      <c r="M1533" s="127"/>
      <c r="N1533" s="127"/>
      <c r="O1533" s="127"/>
      <c r="P1533" s="127"/>
      <c r="Q1533" s="127"/>
      <c r="R1533" s="127"/>
      <c r="S1533" s="127"/>
    </row>
    <row r="1534" spans="4:19" x14ac:dyDescent="0.2">
      <c r="D1534" s="127"/>
      <c r="E1534" s="127"/>
      <c r="F1534" s="127"/>
      <c r="G1534" s="127"/>
      <c r="H1534" s="127"/>
      <c r="I1534" s="127"/>
      <c r="J1534" s="127"/>
      <c r="K1534" s="127"/>
      <c r="L1534" s="127"/>
      <c r="M1534" s="127"/>
      <c r="N1534" s="127"/>
      <c r="O1534" s="127"/>
      <c r="P1534" s="127"/>
      <c r="Q1534" s="127"/>
      <c r="R1534" s="127"/>
      <c r="S1534" s="127"/>
    </row>
    <row r="1535" spans="4:19" x14ac:dyDescent="0.2">
      <c r="D1535" s="127"/>
      <c r="E1535" s="127"/>
      <c r="F1535" s="127"/>
      <c r="G1535" s="127"/>
      <c r="H1535" s="127"/>
      <c r="I1535" s="127"/>
      <c r="J1535" s="127"/>
      <c r="K1535" s="127"/>
      <c r="L1535" s="127"/>
      <c r="M1535" s="127"/>
      <c r="N1535" s="127"/>
      <c r="O1535" s="127"/>
      <c r="P1535" s="127"/>
      <c r="Q1535" s="127"/>
      <c r="R1535" s="127"/>
      <c r="S1535" s="127"/>
    </row>
    <row r="1536" spans="4:19" x14ac:dyDescent="0.2">
      <c r="D1536" s="127"/>
      <c r="E1536" s="127"/>
      <c r="F1536" s="127"/>
      <c r="G1536" s="127"/>
      <c r="H1536" s="127"/>
      <c r="I1536" s="127"/>
      <c r="J1536" s="127"/>
      <c r="K1536" s="127"/>
      <c r="L1536" s="127"/>
      <c r="M1536" s="127"/>
      <c r="N1536" s="127"/>
      <c r="O1536" s="127"/>
      <c r="P1536" s="127"/>
      <c r="Q1536" s="127"/>
      <c r="R1536" s="127"/>
      <c r="S1536" s="127"/>
    </row>
    <row r="1537" spans="4:19" x14ac:dyDescent="0.2">
      <c r="D1537" s="127"/>
      <c r="E1537" s="127"/>
      <c r="F1537" s="127"/>
      <c r="G1537" s="127"/>
      <c r="H1537" s="127"/>
      <c r="I1537" s="127"/>
      <c r="J1537" s="127"/>
      <c r="K1537" s="127"/>
      <c r="L1537" s="127"/>
      <c r="M1537" s="127"/>
      <c r="N1537" s="127"/>
      <c r="O1537" s="127"/>
      <c r="P1537" s="127"/>
      <c r="Q1537" s="127"/>
      <c r="R1537" s="127"/>
      <c r="S1537" s="127"/>
    </row>
    <row r="1538" spans="4:19" x14ac:dyDescent="0.2">
      <c r="D1538" s="127"/>
      <c r="E1538" s="127"/>
      <c r="F1538" s="127"/>
      <c r="G1538" s="127"/>
      <c r="H1538" s="127"/>
      <c r="I1538" s="127"/>
      <c r="J1538" s="127"/>
      <c r="K1538" s="127"/>
      <c r="L1538" s="127"/>
      <c r="M1538" s="127"/>
      <c r="N1538" s="127"/>
      <c r="O1538" s="127"/>
      <c r="P1538" s="127"/>
      <c r="Q1538" s="127"/>
      <c r="R1538" s="127"/>
      <c r="S1538" s="127"/>
    </row>
    <row r="1539" spans="4:19" x14ac:dyDescent="0.2">
      <c r="D1539" s="127"/>
      <c r="E1539" s="127"/>
      <c r="F1539" s="127"/>
      <c r="G1539" s="127"/>
      <c r="H1539" s="127"/>
      <c r="I1539" s="127"/>
      <c r="J1539" s="127"/>
      <c r="K1539" s="127"/>
      <c r="L1539" s="127"/>
      <c r="M1539" s="127"/>
      <c r="N1539" s="127"/>
      <c r="O1539" s="127"/>
      <c r="P1539" s="127"/>
      <c r="Q1539" s="127"/>
      <c r="R1539" s="127"/>
      <c r="S1539" s="127"/>
    </row>
    <row r="1540" spans="4:19" x14ac:dyDescent="0.2">
      <c r="D1540" s="127"/>
      <c r="E1540" s="127"/>
      <c r="F1540" s="127"/>
      <c r="G1540" s="127"/>
      <c r="H1540" s="127"/>
      <c r="I1540" s="127"/>
      <c r="J1540" s="127"/>
      <c r="K1540" s="127"/>
      <c r="L1540" s="127"/>
      <c r="M1540" s="127"/>
      <c r="N1540" s="127"/>
      <c r="O1540" s="127"/>
      <c r="P1540" s="127"/>
      <c r="Q1540" s="127"/>
      <c r="R1540" s="127"/>
      <c r="S1540" s="127"/>
    </row>
    <row r="1541" spans="4:19" x14ac:dyDescent="0.2">
      <c r="D1541" s="127"/>
      <c r="E1541" s="127"/>
      <c r="F1541" s="127"/>
      <c r="G1541" s="127"/>
      <c r="H1541" s="127"/>
      <c r="I1541" s="127"/>
      <c r="J1541" s="127"/>
      <c r="K1541" s="127"/>
      <c r="L1541" s="127"/>
      <c r="M1541" s="127"/>
      <c r="N1541" s="127"/>
      <c r="O1541" s="127"/>
      <c r="P1541" s="127"/>
      <c r="Q1541" s="127"/>
      <c r="R1541" s="127"/>
      <c r="S1541" s="127"/>
    </row>
    <row r="1542" spans="4:19" x14ac:dyDescent="0.2">
      <c r="D1542" s="127"/>
      <c r="E1542" s="127"/>
      <c r="F1542" s="127"/>
      <c r="G1542" s="127"/>
      <c r="H1542" s="127"/>
      <c r="I1542" s="127"/>
      <c r="J1542" s="127"/>
      <c r="K1542" s="127"/>
      <c r="L1542" s="127"/>
      <c r="M1542" s="127"/>
      <c r="N1542" s="127"/>
      <c r="O1542" s="127"/>
      <c r="P1542" s="127"/>
      <c r="Q1542" s="127"/>
      <c r="R1542" s="127"/>
      <c r="S1542" s="127"/>
    </row>
    <row r="1543" spans="4:19" x14ac:dyDescent="0.2">
      <c r="D1543" s="127"/>
      <c r="E1543" s="127"/>
      <c r="F1543" s="127"/>
      <c r="G1543" s="127"/>
      <c r="H1543" s="127"/>
      <c r="I1543" s="127"/>
      <c r="J1543" s="127"/>
      <c r="K1543" s="127"/>
      <c r="L1543" s="127"/>
      <c r="M1543" s="127"/>
      <c r="N1543" s="127"/>
      <c r="O1543" s="127"/>
      <c r="P1543" s="127"/>
      <c r="Q1543" s="127"/>
      <c r="R1543" s="127"/>
      <c r="S1543" s="127"/>
    </row>
    <row r="1544" spans="4:19" x14ac:dyDescent="0.2">
      <c r="D1544" s="127"/>
      <c r="E1544" s="127"/>
      <c r="F1544" s="127"/>
      <c r="G1544" s="127"/>
      <c r="H1544" s="127"/>
      <c r="I1544" s="127"/>
      <c r="J1544" s="127"/>
      <c r="K1544" s="127"/>
      <c r="L1544" s="127"/>
      <c r="M1544" s="127"/>
      <c r="N1544" s="127"/>
      <c r="O1544" s="127"/>
      <c r="P1544" s="127"/>
      <c r="Q1544" s="127"/>
      <c r="R1544" s="127"/>
      <c r="S1544" s="127"/>
    </row>
    <row r="1545" spans="4:19" x14ac:dyDescent="0.2">
      <c r="D1545" s="127"/>
      <c r="E1545" s="127"/>
      <c r="F1545" s="127"/>
      <c r="G1545" s="127"/>
      <c r="H1545" s="127"/>
      <c r="I1545" s="127"/>
      <c r="J1545" s="127"/>
      <c r="K1545" s="127"/>
      <c r="L1545" s="127"/>
      <c r="M1545" s="127"/>
      <c r="N1545" s="127"/>
      <c r="O1545" s="127"/>
      <c r="P1545" s="127"/>
      <c r="Q1545" s="127"/>
      <c r="R1545" s="127"/>
      <c r="S1545" s="127"/>
    </row>
    <row r="1546" spans="4:19" x14ac:dyDescent="0.2">
      <c r="D1546" s="127"/>
      <c r="E1546" s="127"/>
      <c r="F1546" s="127"/>
      <c r="G1546" s="127"/>
      <c r="H1546" s="127"/>
      <c r="I1546" s="127"/>
      <c r="J1546" s="127"/>
      <c r="K1546" s="127"/>
      <c r="L1546" s="127"/>
      <c r="M1546" s="127"/>
      <c r="N1546" s="127"/>
      <c r="O1546" s="127"/>
      <c r="P1546" s="127"/>
      <c r="Q1546" s="127"/>
      <c r="R1546" s="127"/>
      <c r="S1546" s="127"/>
    </row>
    <row r="1547" spans="4:19" x14ac:dyDescent="0.2">
      <c r="D1547" s="127"/>
      <c r="E1547" s="127"/>
      <c r="F1547" s="127"/>
      <c r="G1547" s="127"/>
      <c r="H1547" s="127"/>
      <c r="I1547" s="127"/>
      <c r="J1547" s="127"/>
      <c r="K1547" s="127"/>
      <c r="L1547" s="127"/>
      <c r="M1547" s="127"/>
      <c r="N1547" s="127"/>
      <c r="O1547" s="127"/>
      <c r="P1547" s="127"/>
      <c r="Q1547" s="127"/>
      <c r="R1547" s="127"/>
      <c r="S1547" s="127"/>
    </row>
    <row r="1548" spans="4:19" x14ac:dyDescent="0.2">
      <c r="D1548" s="127"/>
      <c r="E1548" s="127"/>
      <c r="F1548" s="127"/>
      <c r="G1548" s="127"/>
      <c r="H1548" s="127"/>
      <c r="I1548" s="127"/>
      <c r="J1548" s="127"/>
      <c r="K1548" s="127"/>
      <c r="L1548" s="127"/>
      <c r="M1548" s="127"/>
      <c r="N1548" s="127"/>
      <c r="O1548" s="127"/>
      <c r="P1548" s="127"/>
      <c r="Q1548" s="127"/>
      <c r="R1548" s="127"/>
      <c r="S1548" s="127"/>
    </row>
    <row r="1549" spans="4:19" x14ac:dyDescent="0.2">
      <c r="D1549" s="127"/>
      <c r="E1549" s="127"/>
      <c r="F1549" s="127"/>
      <c r="G1549" s="127"/>
      <c r="H1549" s="127"/>
      <c r="I1549" s="127"/>
      <c r="J1549" s="127"/>
      <c r="K1549" s="127"/>
      <c r="L1549" s="127"/>
      <c r="M1549" s="127"/>
      <c r="N1549" s="127"/>
      <c r="O1549" s="127"/>
      <c r="P1549" s="127"/>
      <c r="Q1549" s="127"/>
      <c r="R1549" s="127"/>
      <c r="S1549" s="127"/>
    </row>
    <row r="1550" spans="4:19" x14ac:dyDescent="0.2">
      <c r="D1550" s="127"/>
      <c r="E1550" s="127"/>
      <c r="F1550" s="127"/>
      <c r="G1550" s="127"/>
      <c r="H1550" s="127"/>
      <c r="I1550" s="127"/>
      <c r="J1550" s="127"/>
      <c r="K1550" s="127"/>
      <c r="L1550" s="127"/>
      <c r="M1550" s="127"/>
      <c r="N1550" s="127"/>
      <c r="O1550" s="127"/>
      <c r="P1550" s="127"/>
      <c r="Q1550" s="127"/>
      <c r="R1550" s="127"/>
      <c r="S1550" s="127"/>
    </row>
    <row r="1551" spans="4:19" x14ac:dyDescent="0.2">
      <c r="D1551" s="127"/>
      <c r="E1551" s="127"/>
      <c r="F1551" s="127"/>
      <c r="G1551" s="127"/>
      <c r="H1551" s="127"/>
      <c r="I1551" s="127"/>
      <c r="J1551" s="127"/>
      <c r="K1551" s="127"/>
      <c r="L1551" s="127"/>
      <c r="M1551" s="127"/>
      <c r="N1551" s="127"/>
      <c r="O1551" s="127"/>
      <c r="P1551" s="127"/>
      <c r="Q1551" s="127"/>
      <c r="R1551" s="127"/>
      <c r="S1551" s="127"/>
    </row>
    <row r="1552" spans="4:19" x14ac:dyDescent="0.2">
      <c r="D1552" s="127"/>
      <c r="E1552" s="127"/>
      <c r="F1552" s="127"/>
      <c r="G1552" s="127"/>
      <c r="H1552" s="127"/>
      <c r="I1552" s="127"/>
      <c r="J1552" s="127"/>
      <c r="K1552" s="127"/>
      <c r="L1552" s="127"/>
      <c r="M1552" s="127"/>
      <c r="N1552" s="127"/>
      <c r="O1552" s="127"/>
      <c r="P1552" s="127"/>
      <c r="Q1552" s="127"/>
      <c r="R1552" s="127"/>
      <c r="S1552" s="127"/>
    </row>
    <row r="1553" spans="4:19" x14ac:dyDescent="0.2">
      <c r="D1553" s="127"/>
      <c r="E1553" s="127"/>
      <c r="F1553" s="127"/>
      <c r="G1553" s="127"/>
      <c r="H1553" s="127"/>
      <c r="I1553" s="127"/>
      <c r="J1553" s="127"/>
      <c r="K1553" s="127"/>
      <c r="L1553" s="127"/>
      <c r="M1553" s="127"/>
      <c r="N1553" s="127"/>
      <c r="O1553" s="127"/>
      <c r="P1553" s="127"/>
      <c r="Q1553" s="127"/>
      <c r="R1553" s="127"/>
      <c r="S1553" s="127"/>
    </row>
    <row r="1554" spans="4:19" x14ac:dyDescent="0.2">
      <c r="D1554" s="127"/>
      <c r="E1554" s="127"/>
      <c r="F1554" s="127"/>
      <c r="G1554" s="127"/>
      <c r="H1554" s="127"/>
      <c r="I1554" s="127"/>
      <c r="J1554" s="127"/>
      <c r="K1554" s="127"/>
      <c r="L1554" s="127"/>
      <c r="M1554" s="127"/>
      <c r="N1554" s="127"/>
      <c r="O1554" s="127"/>
      <c r="P1554" s="127"/>
      <c r="Q1554" s="127"/>
      <c r="R1554" s="127"/>
      <c r="S1554" s="127"/>
    </row>
    <row r="1555" spans="4:19" x14ac:dyDescent="0.2">
      <c r="D1555" s="127"/>
      <c r="E1555" s="127"/>
      <c r="F1555" s="127"/>
      <c r="G1555" s="127"/>
      <c r="H1555" s="127"/>
      <c r="I1555" s="127"/>
      <c r="J1555" s="127"/>
      <c r="K1555" s="127"/>
      <c r="L1555" s="127"/>
      <c r="M1555" s="127"/>
      <c r="N1555" s="127"/>
      <c r="O1555" s="127"/>
      <c r="P1555" s="127"/>
      <c r="Q1555" s="127"/>
      <c r="R1555" s="127"/>
      <c r="S1555" s="127"/>
    </row>
    <row r="1556" spans="4:19" x14ac:dyDescent="0.2">
      <c r="D1556" s="127"/>
      <c r="E1556" s="127"/>
      <c r="F1556" s="127"/>
      <c r="G1556" s="127"/>
      <c r="H1556" s="127"/>
      <c r="I1556" s="127"/>
      <c r="J1556" s="127"/>
      <c r="K1556" s="127"/>
      <c r="L1556" s="127"/>
      <c r="M1556" s="127"/>
      <c r="N1556" s="127"/>
      <c r="O1556" s="127"/>
      <c r="P1556" s="127"/>
      <c r="Q1556" s="127"/>
      <c r="R1556" s="127"/>
      <c r="S1556" s="127"/>
    </row>
    <row r="1557" spans="4:19" x14ac:dyDescent="0.2">
      <c r="D1557" s="127"/>
      <c r="E1557" s="127"/>
      <c r="F1557" s="127"/>
      <c r="G1557" s="127"/>
      <c r="H1557" s="127"/>
      <c r="I1557" s="127"/>
      <c r="J1557" s="127"/>
      <c r="K1557" s="127"/>
      <c r="L1557" s="127"/>
      <c r="M1557" s="127"/>
      <c r="N1557" s="127"/>
      <c r="O1557" s="127"/>
      <c r="P1557" s="127"/>
      <c r="Q1557" s="127"/>
      <c r="R1557" s="127"/>
      <c r="S1557" s="127"/>
    </row>
    <row r="1558" spans="4:19" x14ac:dyDescent="0.2">
      <c r="D1558" s="127"/>
      <c r="E1558" s="127"/>
      <c r="F1558" s="127"/>
      <c r="G1558" s="127"/>
      <c r="H1558" s="127"/>
      <c r="I1558" s="127"/>
      <c r="J1558" s="127"/>
      <c r="K1558" s="127"/>
      <c r="L1558" s="127"/>
      <c r="M1558" s="127"/>
      <c r="N1558" s="127"/>
      <c r="O1558" s="127"/>
      <c r="P1558" s="127"/>
      <c r="Q1558" s="127"/>
      <c r="R1558" s="127"/>
      <c r="S1558" s="127"/>
    </row>
    <row r="1559" spans="4:19" x14ac:dyDescent="0.2">
      <c r="D1559" s="127"/>
      <c r="E1559" s="127"/>
      <c r="F1559" s="127"/>
      <c r="G1559" s="127"/>
      <c r="H1559" s="127"/>
      <c r="I1559" s="127"/>
      <c r="J1559" s="127"/>
      <c r="K1559" s="127"/>
      <c r="L1559" s="127"/>
      <c r="M1559" s="127"/>
      <c r="N1559" s="127"/>
      <c r="O1559" s="127"/>
      <c r="P1559" s="127"/>
      <c r="Q1559" s="127"/>
      <c r="R1559" s="127"/>
      <c r="S1559" s="127"/>
    </row>
    <row r="1560" spans="4:19" x14ac:dyDescent="0.2">
      <c r="D1560" s="127"/>
      <c r="E1560" s="127"/>
      <c r="F1560" s="127"/>
      <c r="G1560" s="127"/>
      <c r="H1560" s="127"/>
      <c r="I1560" s="127"/>
      <c r="J1560" s="127"/>
      <c r="K1560" s="127"/>
      <c r="L1560" s="127"/>
      <c r="M1560" s="127"/>
      <c r="N1560" s="127"/>
      <c r="O1560" s="127"/>
      <c r="P1560" s="127"/>
      <c r="Q1560" s="127"/>
      <c r="R1560" s="127"/>
      <c r="S1560" s="127"/>
    </row>
    <row r="1561" spans="4:19" x14ac:dyDescent="0.2">
      <c r="D1561" s="127"/>
      <c r="E1561" s="127"/>
      <c r="F1561" s="127"/>
      <c r="G1561" s="127"/>
      <c r="H1561" s="127"/>
      <c r="I1561" s="127"/>
      <c r="J1561" s="127"/>
      <c r="K1561" s="127"/>
      <c r="L1561" s="127"/>
      <c r="M1561" s="127"/>
      <c r="N1561" s="127"/>
      <c r="O1561" s="127"/>
      <c r="P1561" s="127"/>
      <c r="Q1561" s="127"/>
      <c r="R1561" s="127"/>
      <c r="S1561" s="127"/>
    </row>
    <row r="1562" spans="4:19" x14ac:dyDescent="0.2">
      <c r="D1562" s="127"/>
      <c r="E1562" s="127"/>
      <c r="F1562" s="127"/>
      <c r="G1562" s="127"/>
      <c r="H1562" s="127"/>
      <c r="I1562" s="127"/>
      <c r="J1562" s="127"/>
      <c r="K1562" s="127"/>
      <c r="L1562" s="127"/>
      <c r="M1562" s="127"/>
      <c r="N1562" s="127"/>
      <c r="O1562" s="127"/>
      <c r="P1562" s="127"/>
      <c r="Q1562" s="127"/>
      <c r="R1562" s="127"/>
      <c r="S1562" s="127"/>
    </row>
    <row r="1563" spans="4:19" x14ac:dyDescent="0.2">
      <c r="D1563" s="127"/>
      <c r="E1563" s="127"/>
      <c r="F1563" s="127"/>
      <c r="G1563" s="127"/>
      <c r="H1563" s="127"/>
      <c r="I1563" s="127"/>
      <c r="J1563" s="127"/>
      <c r="K1563" s="127"/>
      <c r="L1563" s="127"/>
      <c r="M1563" s="127"/>
      <c r="N1563" s="127"/>
      <c r="O1563" s="127"/>
      <c r="P1563" s="127"/>
      <c r="Q1563" s="127"/>
      <c r="R1563" s="127"/>
      <c r="S1563" s="127"/>
    </row>
    <row r="1564" spans="4:19" x14ac:dyDescent="0.2">
      <c r="D1564" s="127"/>
      <c r="E1564" s="127"/>
      <c r="F1564" s="127"/>
      <c r="G1564" s="127"/>
      <c r="H1564" s="127"/>
      <c r="I1564" s="127"/>
      <c r="J1564" s="127"/>
      <c r="K1564" s="127"/>
      <c r="L1564" s="127"/>
      <c r="M1564" s="127"/>
      <c r="N1564" s="127"/>
      <c r="O1564" s="127"/>
      <c r="P1564" s="127"/>
      <c r="Q1564" s="127"/>
      <c r="R1564" s="127"/>
      <c r="S1564" s="127"/>
    </row>
    <row r="1565" spans="4:19" x14ac:dyDescent="0.2">
      <c r="D1565" s="127"/>
      <c r="E1565" s="127"/>
      <c r="F1565" s="127"/>
      <c r="G1565" s="127"/>
      <c r="H1565" s="127"/>
      <c r="I1565" s="127"/>
      <c r="J1565" s="127"/>
      <c r="K1565" s="127"/>
      <c r="L1565" s="127"/>
      <c r="M1565" s="127"/>
      <c r="N1565" s="127"/>
      <c r="O1565" s="127"/>
      <c r="P1565" s="127"/>
      <c r="Q1565" s="127"/>
      <c r="R1565" s="127"/>
      <c r="S1565" s="127"/>
    </row>
    <row r="1566" spans="4:19" x14ac:dyDescent="0.2">
      <c r="D1566" s="127"/>
      <c r="E1566" s="127"/>
      <c r="F1566" s="127"/>
      <c r="G1566" s="127"/>
      <c r="H1566" s="127"/>
      <c r="I1566" s="127"/>
      <c r="J1566" s="127"/>
      <c r="K1566" s="127"/>
      <c r="L1566" s="127"/>
      <c r="M1566" s="127"/>
      <c r="N1566" s="127"/>
      <c r="O1566" s="127"/>
      <c r="P1566" s="127"/>
      <c r="Q1566" s="127"/>
      <c r="R1566" s="127"/>
      <c r="S1566" s="127"/>
    </row>
    <row r="1567" spans="4:19" x14ac:dyDescent="0.2">
      <c r="D1567" s="127"/>
      <c r="E1567" s="127"/>
      <c r="F1567" s="127"/>
      <c r="G1567" s="127"/>
      <c r="H1567" s="127"/>
      <c r="I1567" s="127"/>
      <c r="J1567" s="127"/>
      <c r="K1567" s="127"/>
      <c r="L1567" s="127"/>
      <c r="M1567" s="127"/>
      <c r="N1567" s="127"/>
      <c r="O1567" s="127"/>
      <c r="P1567" s="127"/>
      <c r="Q1567" s="127"/>
      <c r="R1567" s="127"/>
      <c r="S1567" s="127"/>
    </row>
    <row r="1568" spans="4:19" x14ac:dyDescent="0.2">
      <c r="D1568" s="127"/>
      <c r="E1568" s="127"/>
      <c r="F1568" s="127"/>
      <c r="G1568" s="127"/>
      <c r="H1568" s="127"/>
      <c r="I1568" s="127"/>
      <c r="J1568" s="127"/>
      <c r="K1568" s="127"/>
      <c r="L1568" s="127"/>
      <c r="M1568" s="127"/>
      <c r="N1568" s="127"/>
      <c r="O1568" s="127"/>
      <c r="P1568" s="127"/>
      <c r="Q1568" s="127"/>
      <c r="R1568" s="127"/>
      <c r="S1568" s="127"/>
    </row>
    <row r="1569" spans="4:19" x14ac:dyDescent="0.2">
      <c r="D1569" s="127"/>
      <c r="E1569" s="127"/>
      <c r="F1569" s="127"/>
      <c r="G1569" s="127"/>
      <c r="H1569" s="127"/>
      <c r="I1569" s="127"/>
      <c r="J1569" s="127"/>
      <c r="K1569" s="127"/>
      <c r="L1569" s="127"/>
      <c r="M1569" s="127"/>
      <c r="N1569" s="127"/>
      <c r="O1569" s="127"/>
      <c r="P1569" s="127"/>
      <c r="Q1569" s="127"/>
      <c r="R1569" s="127"/>
      <c r="S1569" s="127"/>
    </row>
    <row r="1570" spans="4:19" x14ac:dyDescent="0.2">
      <c r="D1570" s="127"/>
      <c r="E1570" s="127"/>
      <c r="F1570" s="127"/>
      <c r="G1570" s="127"/>
      <c r="H1570" s="127"/>
      <c r="I1570" s="127"/>
      <c r="J1570" s="127"/>
      <c r="K1570" s="127"/>
      <c r="L1570" s="127"/>
      <c r="M1570" s="127"/>
      <c r="N1570" s="127"/>
      <c r="O1570" s="127"/>
      <c r="P1570" s="127"/>
      <c r="Q1570" s="127"/>
      <c r="R1570" s="127"/>
      <c r="S1570" s="127"/>
    </row>
    <row r="1571" spans="4:19" x14ac:dyDescent="0.2">
      <c r="D1571" s="127"/>
      <c r="E1571" s="127"/>
      <c r="F1571" s="127"/>
      <c r="G1571" s="127"/>
      <c r="H1571" s="127"/>
      <c r="I1571" s="127"/>
      <c r="J1571" s="127"/>
      <c r="K1571" s="127"/>
      <c r="L1571" s="127"/>
      <c r="M1571" s="127"/>
      <c r="N1571" s="127"/>
      <c r="O1571" s="127"/>
      <c r="P1571" s="127"/>
      <c r="Q1571" s="127"/>
      <c r="R1571" s="127"/>
      <c r="S1571" s="127"/>
    </row>
    <row r="1572" spans="4:19" x14ac:dyDescent="0.2">
      <c r="D1572" s="127"/>
      <c r="E1572" s="127"/>
      <c r="F1572" s="127"/>
      <c r="G1572" s="127"/>
      <c r="H1572" s="127"/>
      <c r="I1572" s="127"/>
      <c r="J1572" s="127"/>
      <c r="K1572" s="127"/>
      <c r="L1572" s="127"/>
      <c r="M1572" s="127"/>
      <c r="N1572" s="127"/>
      <c r="O1572" s="127"/>
      <c r="P1572" s="127"/>
      <c r="Q1572" s="127"/>
      <c r="R1572" s="127"/>
      <c r="S1572" s="127"/>
    </row>
    <row r="1573" spans="4:19" x14ac:dyDescent="0.2">
      <c r="D1573" s="127"/>
      <c r="E1573" s="127"/>
      <c r="F1573" s="127"/>
      <c r="G1573" s="127"/>
      <c r="H1573" s="127"/>
      <c r="I1573" s="127"/>
      <c r="J1573" s="127"/>
      <c r="K1573" s="127"/>
      <c r="L1573" s="127"/>
      <c r="M1573" s="127"/>
      <c r="N1573" s="127"/>
      <c r="O1573" s="127"/>
      <c r="P1573" s="127"/>
      <c r="Q1573" s="127"/>
      <c r="R1573" s="127"/>
      <c r="S1573" s="127"/>
    </row>
    <row r="1574" spans="4:19" x14ac:dyDescent="0.2">
      <c r="D1574" s="127"/>
      <c r="E1574" s="127"/>
      <c r="F1574" s="127"/>
      <c r="G1574" s="127"/>
      <c r="H1574" s="127"/>
      <c r="I1574" s="127"/>
      <c r="J1574" s="127"/>
      <c r="K1574" s="127"/>
      <c r="L1574" s="127"/>
      <c r="M1574" s="127"/>
      <c r="N1574" s="127"/>
      <c r="O1574" s="127"/>
      <c r="P1574" s="127"/>
      <c r="Q1574" s="127"/>
      <c r="R1574" s="127"/>
      <c r="S1574" s="127"/>
    </row>
    <row r="1575" spans="4:19" x14ac:dyDescent="0.2">
      <c r="D1575" s="127"/>
      <c r="E1575" s="127"/>
      <c r="F1575" s="127"/>
      <c r="G1575" s="127"/>
      <c r="H1575" s="127"/>
      <c r="I1575" s="127"/>
      <c r="J1575" s="127"/>
      <c r="K1575" s="127"/>
      <c r="L1575" s="127"/>
      <c r="M1575" s="127"/>
      <c r="N1575" s="127"/>
      <c r="O1575" s="127"/>
      <c r="P1575" s="127"/>
      <c r="Q1575" s="127"/>
      <c r="R1575" s="127"/>
      <c r="S1575" s="127"/>
    </row>
    <row r="1576" spans="4:19" x14ac:dyDescent="0.2">
      <c r="D1576" s="127"/>
      <c r="E1576" s="127"/>
      <c r="F1576" s="127"/>
      <c r="G1576" s="127"/>
      <c r="H1576" s="127"/>
      <c r="I1576" s="127"/>
      <c r="J1576" s="127"/>
      <c r="K1576" s="127"/>
      <c r="L1576" s="127"/>
      <c r="M1576" s="127"/>
      <c r="N1576" s="127"/>
      <c r="O1576" s="127"/>
      <c r="P1576" s="127"/>
      <c r="Q1576" s="127"/>
      <c r="R1576" s="127"/>
      <c r="S1576" s="127"/>
    </row>
    <row r="1577" spans="4:19" x14ac:dyDescent="0.2">
      <c r="D1577" s="127"/>
      <c r="E1577" s="127"/>
      <c r="F1577" s="127"/>
      <c r="G1577" s="127"/>
      <c r="H1577" s="127"/>
      <c r="I1577" s="127"/>
      <c r="J1577" s="127"/>
      <c r="K1577" s="127"/>
      <c r="L1577" s="127"/>
      <c r="M1577" s="127"/>
      <c r="N1577" s="127"/>
      <c r="O1577" s="127"/>
      <c r="P1577" s="127"/>
      <c r="Q1577" s="127"/>
      <c r="R1577" s="127"/>
      <c r="S1577" s="127"/>
    </row>
    <row r="1578" spans="4:19" x14ac:dyDescent="0.2">
      <c r="D1578" s="127"/>
      <c r="E1578" s="127"/>
      <c r="F1578" s="127"/>
      <c r="G1578" s="127"/>
      <c r="H1578" s="127"/>
      <c r="I1578" s="127"/>
      <c r="J1578" s="127"/>
      <c r="K1578" s="127"/>
      <c r="L1578" s="127"/>
      <c r="M1578" s="127"/>
      <c r="N1578" s="127"/>
      <c r="O1578" s="127"/>
      <c r="P1578" s="127"/>
      <c r="Q1578" s="127"/>
      <c r="R1578" s="127"/>
      <c r="S1578" s="127"/>
    </row>
    <row r="1579" spans="4:19" x14ac:dyDescent="0.2">
      <c r="D1579" s="127"/>
      <c r="E1579" s="127"/>
      <c r="F1579" s="127"/>
      <c r="G1579" s="127"/>
      <c r="H1579" s="127"/>
      <c r="I1579" s="127"/>
      <c r="J1579" s="127"/>
      <c r="K1579" s="127"/>
      <c r="L1579" s="127"/>
      <c r="M1579" s="127"/>
      <c r="N1579" s="127"/>
      <c r="O1579" s="127"/>
      <c r="P1579" s="127"/>
      <c r="Q1579" s="127"/>
      <c r="R1579" s="127"/>
      <c r="S1579" s="127"/>
    </row>
    <row r="1580" spans="4:19" x14ac:dyDescent="0.2">
      <c r="D1580" s="127"/>
      <c r="E1580" s="127"/>
      <c r="F1580" s="127"/>
      <c r="G1580" s="127"/>
      <c r="H1580" s="127"/>
      <c r="I1580" s="127"/>
      <c r="J1580" s="127"/>
      <c r="K1580" s="127"/>
      <c r="L1580" s="127"/>
      <c r="M1580" s="127"/>
      <c r="N1580" s="127"/>
      <c r="O1580" s="127"/>
      <c r="P1580" s="127"/>
      <c r="Q1580" s="127"/>
      <c r="R1580" s="127"/>
      <c r="S1580" s="127"/>
    </row>
    <row r="1581" spans="4:19" x14ac:dyDescent="0.2">
      <c r="D1581" s="127"/>
      <c r="E1581" s="127"/>
      <c r="F1581" s="127"/>
      <c r="G1581" s="127"/>
      <c r="H1581" s="127"/>
      <c r="I1581" s="127"/>
      <c r="J1581" s="127"/>
      <c r="K1581" s="127"/>
      <c r="L1581" s="127"/>
      <c r="M1581" s="127"/>
      <c r="N1581" s="127"/>
      <c r="O1581" s="127"/>
      <c r="P1581" s="127"/>
      <c r="Q1581" s="127"/>
      <c r="R1581" s="127"/>
      <c r="S1581" s="127"/>
    </row>
    <row r="1582" spans="4:19" x14ac:dyDescent="0.2">
      <c r="D1582" s="127"/>
      <c r="E1582" s="127"/>
      <c r="F1582" s="127"/>
      <c r="G1582" s="127"/>
      <c r="H1582" s="127"/>
      <c r="I1582" s="127"/>
      <c r="J1582" s="127"/>
      <c r="K1582" s="127"/>
      <c r="L1582" s="127"/>
      <c r="M1582" s="127"/>
      <c r="N1582" s="127"/>
      <c r="O1582" s="127"/>
      <c r="P1582" s="127"/>
      <c r="Q1582" s="127"/>
      <c r="R1582" s="127"/>
      <c r="S1582" s="127"/>
    </row>
    <row r="1583" spans="4:19" x14ac:dyDescent="0.2">
      <c r="D1583" s="127"/>
      <c r="E1583" s="127"/>
      <c r="F1583" s="127"/>
      <c r="G1583" s="127"/>
      <c r="H1583" s="127"/>
      <c r="I1583" s="127"/>
      <c r="J1583" s="127"/>
      <c r="K1583" s="127"/>
      <c r="L1583" s="127"/>
      <c r="M1583" s="127"/>
      <c r="N1583" s="127"/>
      <c r="O1583" s="127"/>
      <c r="P1583" s="127"/>
      <c r="Q1583" s="127"/>
      <c r="R1583" s="127"/>
      <c r="S1583" s="127"/>
    </row>
    <row r="1584" spans="4:19" x14ac:dyDescent="0.2">
      <c r="D1584" s="127"/>
      <c r="E1584" s="127"/>
      <c r="F1584" s="127"/>
      <c r="G1584" s="127"/>
      <c r="H1584" s="127"/>
      <c r="I1584" s="127"/>
      <c r="J1584" s="127"/>
      <c r="K1584" s="127"/>
      <c r="L1584" s="127"/>
      <c r="M1584" s="127"/>
      <c r="N1584" s="127"/>
      <c r="O1584" s="127"/>
      <c r="P1584" s="127"/>
      <c r="Q1584" s="127"/>
      <c r="R1584" s="127"/>
      <c r="S1584" s="127"/>
    </row>
    <row r="1585" spans="4:19" x14ac:dyDescent="0.2">
      <c r="D1585" s="127"/>
      <c r="E1585" s="127"/>
      <c r="F1585" s="127"/>
      <c r="G1585" s="127"/>
      <c r="H1585" s="127"/>
      <c r="I1585" s="127"/>
      <c r="J1585" s="127"/>
      <c r="K1585" s="127"/>
      <c r="L1585" s="127"/>
      <c r="M1585" s="127"/>
      <c r="N1585" s="127"/>
      <c r="O1585" s="127"/>
      <c r="P1585" s="127"/>
      <c r="Q1585" s="127"/>
      <c r="R1585" s="127"/>
      <c r="S1585" s="127"/>
    </row>
    <row r="1586" spans="4:19" x14ac:dyDescent="0.2">
      <c r="D1586" s="127"/>
      <c r="E1586" s="127"/>
      <c r="F1586" s="127"/>
      <c r="G1586" s="127"/>
      <c r="H1586" s="127"/>
      <c r="I1586" s="127"/>
      <c r="J1586" s="127"/>
      <c r="K1586" s="127"/>
      <c r="L1586" s="127"/>
      <c r="M1586" s="127"/>
      <c r="N1586" s="127"/>
      <c r="O1586" s="127"/>
      <c r="P1586" s="127"/>
      <c r="Q1586" s="127"/>
      <c r="R1586" s="127"/>
      <c r="S1586" s="127"/>
    </row>
    <row r="1587" spans="4:19" x14ac:dyDescent="0.2">
      <c r="D1587" s="127"/>
      <c r="E1587" s="127"/>
      <c r="F1587" s="127"/>
      <c r="G1587" s="127"/>
      <c r="H1587" s="127"/>
      <c r="I1587" s="127"/>
      <c r="J1587" s="127"/>
      <c r="K1587" s="127"/>
      <c r="L1587" s="127"/>
      <c r="M1587" s="127"/>
      <c r="N1587" s="127"/>
      <c r="O1587" s="127"/>
      <c r="P1587" s="127"/>
      <c r="Q1587" s="127"/>
      <c r="R1587" s="127"/>
      <c r="S1587" s="127"/>
    </row>
    <row r="1588" spans="4:19" x14ac:dyDescent="0.2">
      <c r="D1588" s="127"/>
      <c r="E1588" s="127"/>
      <c r="F1588" s="127"/>
      <c r="G1588" s="127"/>
      <c r="H1588" s="127"/>
      <c r="I1588" s="127"/>
      <c r="J1588" s="127"/>
      <c r="K1588" s="127"/>
      <c r="L1588" s="127"/>
      <c r="M1588" s="127"/>
      <c r="N1588" s="127"/>
      <c r="O1588" s="127"/>
      <c r="P1588" s="127"/>
      <c r="Q1588" s="127"/>
      <c r="R1588" s="127"/>
      <c r="S1588" s="127"/>
    </row>
    <row r="1589" spans="4:19" x14ac:dyDescent="0.2">
      <c r="D1589" s="127"/>
      <c r="E1589" s="127"/>
      <c r="F1589" s="127"/>
      <c r="G1589" s="127"/>
      <c r="H1589" s="127"/>
      <c r="I1589" s="127"/>
      <c r="J1589" s="127"/>
      <c r="K1589" s="127"/>
      <c r="L1589" s="127"/>
      <c r="M1589" s="127"/>
      <c r="N1589" s="127"/>
      <c r="O1589" s="127"/>
      <c r="P1589" s="127"/>
      <c r="Q1589" s="127"/>
      <c r="R1589" s="127"/>
      <c r="S1589" s="127"/>
    </row>
    <row r="1590" spans="4:19" x14ac:dyDescent="0.2">
      <c r="D1590" s="127"/>
      <c r="E1590" s="127"/>
      <c r="F1590" s="127"/>
      <c r="G1590" s="127"/>
      <c r="H1590" s="127"/>
      <c r="I1590" s="127"/>
      <c r="J1590" s="127"/>
      <c r="K1590" s="127"/>
      <c r="L1590" s="127"/>
      <c r="M1590" s="127"/>
      <c r="N1590" s="127"/>
      <c r="O1590" s="127"/>
      <c r="P1590" s="127"/>
      <c r="Q1590" s="127"/>
      <c r="R1590" s="127"/>
      <c r="S1590" s="127"/>
    </row>
    <row r="1591" spans="4:19" x14ac:dyDescent="0.2">
      <c r="D1591" s="127"/>
      <c r="E1591" s="127"/>
      <c r="F1591" s="127"/>
      <c r="G1591" s="127"/>
      <c r="H1591" s="127"/>
      <c r="I1591" s="127"/>
      <c r="J1591" s="127"/>
      <c r="K1591" s="127"/>
      <c r="L1591" s="127"/>
      <c r="M1591" s="127"/>
      <c r="N1591" s="127"/>
      <c r="O1591" s="127"/>
      <c r="P1591" s="127"/>
      <c r="Q1591" s="127"/>
      <c r="R1591" s="127"/>
      <c r="S1591" s="127"/>
    </row>
    <row r="1592" spans="4:19" x14ac:dyDescent="0.2">
      <c r="D1592" s="127"/>
      <c r="E1592" s="127"/>
      <c r="F1592" s="127"/>
      <c r="G1592" s="127"/>
      <c r="H1592" s="127"/>
      <c r="I1592" s="127"/>
      <c r="J1592" s="127"/>
      <c r="K1592" s="127"/>
      <c r="L1592" s="127"/>
      <c r="M1592" s="127"/>
      <c r="N1592" s="127"/>
      <c r="O1592" s="127"/>
      <c r="P1592" s="127"/>
      <c r="Q1592" s="127"/>
      <c r="R1592" s="127"/>
      <c r="S1592" s="127"/>
    </row>
    <row r="1593" spans="4:19" x14ac:dyDescent="0.2">
      <c r="D1593" s="127"/>
      <c r="E1593" s="127"/>
      <c r="F1593" s="127"/>
      <c r="G1593" s="127"/>
      <c r="H1593" s="127"/>
      <c r="I1593" s="127"/>
      <c r="J1593" s="127"/>
      <c r="K1593" s="127"/>
      <c r="L1593" s="127"/>
      <c r="M1593" s="127"/>
      <c r="N1593" s="127"/>
      <c r="O1593" s="127"/>
      <c r="P1593" s="127"/>
      <c r="Q1593" s="127"/>
      <c r="R1593" s="127"/>
      <c r="S1593" s="127"/>
    </row>
    <row r="1594" spans="4:19" x14ac:dyDescent="0.2">
      <c r="D1594" s="127"/>
      <c r="E1594" s="127"/>
      <c r="F1594" s="127"/>
      <c r="G1594" s="127"/>
      <c r="H1594" s="127"/>
      <c r="I1594" s="127"/>
      <c r="J1594" s="127"/>
      <c r="K1594" s="127"/>
      <c r="L1594" s="127"/>
      <c r="M1594" s="127"/>
      <c r="N1594" s="127"/>
      <c r="O1594" s="127"/>
      <c r="P1594" s="127"/>
      <c r="Q1594" s="127"/>
      <c r="R1594" s="127"/>
      <c r="S1594" s="127"/>
    </row>
    <row r="1595" spans="4:19" x14ac:dyDescent="0.2">
      <c r="D1595" s="127"/>
      <c r="E1595" s="127"/>
      <c r="F1595" s="127"/>
      <c r="G1595" s="127"/>
      <c r="H1595" s="127"/>
      <c r="I1595" s="127"/>
      <c r="J1595" s="127"/>
      <c r="K1595" s="127"/>
      <c r="L1595" s="127"/>
      <c r="M1595" s="127"/>
      <c r="N1595" s="127"/>
      <c r="O1595" s="127"/>
      <c r="P1595" s="127"/>
      <c r="Q1595" s="127"/>
      <c r="R1595" s="127"/>
      <c r="S1595" s="127"/>
    </row>
    <row r="1596" spans="4:19" x14ac:dyDescent="0.2">
      <c r="D1596" s="127"/>
      <c r="E1596" s="127"/>
      <c r="F1596" s="127"/>
      <c r="G1596" s="127"/>
      <c r="H1596" s="127"/>
      <c r="I1596" s="127"/>
      <c r="J1596" s="127"/>
      <c r="K1596" s="127"/>
      <c r="L1596" s="127"/>
      <c r="M1596" s="127"/>
      <c r="N1596" s="127"/>
      <c r="O1596" s="127"/>
      <c r="P1596" s="127"/>
      <c r="Q1596" s="127"/>
      <c r="R1596" s="127"/>
      <c r="S1596" s="127"/>
    </row>
    <row r="1597" spans="4:19" x14ac:dyDescent="0.2">
      <c r="D1597" s="127"/>
      <c r="E1597" s="127"/>
      <c r="F1597" s="127"/>
      <c r="G1597" s="127"/>
      <c r="H1597" s="127"/>
      <c r="I1597" s="127"/>
      <c r="J1597" s="127"/>
      <c r="K1597" s="127"/>
      <c r="L1597" s="127"/>
      <c r="M1597" s="127"/>
      <c r="N1597" s="127"/>
      <c r="O1597" s="127"/>
      <c r="P1597" s="127"/>
      <c r="Q1597" s="127"/>
      <c r="R1597" s="127"/>
      <c r="S1597" s="127"/>
    </row>
    <row r="1598" spans="4:19" x14ac:dyDescent="0.2">
      <c r="D1598" s="127"/>
      <c r="E1598" s="127"/>
      <c r="F1598" s="127"/>
      <c r="G1598" s="127"/>
      <c r="H1598" s="127"/>
      <c r="I1598" s="127"/>
      <c r="J1598" s="127"/>
      <c r="K1598" s="127"/>
      <c r="L1598" s="127"/>
      <c r="M1598" s="127"/>
      <c r="N1598" s="127"/>
      <c r="O1598" s="127"/>
      <c r="P1598" s="127"/>
      <c r="Q1598" s="127"/>
      <c r="R1598" s="127"/>
      <c r="S1598" s="127"/>
    </row>
    <row r="1599" spans="4:19" x14ac:dyDescent="0.2">
      <c r="D1599" s="127"/>
      <c r="E1599" s="127"/>
      <c r="F1599" s="127"/>
      <c r="G1599" s="127"/>
      <c r="H1599" s="127"/>
      <c r="I1599" s="127"/>
      <c r="J1599" s="127"/>
      <c r="K1599" s="127"/>
      <c r="L1599" s="127"/>
      <c r="M1599" s="127"/>
      <c r="N1599" s="127"/>
      <c r="O1599" s="127"/>
      <c r="P1599" s="127"/>
      <c r="Q1599" s="127"/>
      <c r="R1599" s="127"/>
      <c r="S1599" s="127"/>
    </row>
    <row r="1600" spans="4:19" x14ac:dyDescent="0.2">
      <c r="D1600" s="127"/>
      <c r="E1600" s="127"/>
      <c r="F1600" s="127"/>
      <c r="G1600" s="127"/>
      <c r="H1600" s="127"/>
      <c r="I1600" s="127"/>
      <c r="J1600" s="127"/>
      <c r="K1600" s="127"/>
      <c r="L1600" s="127"/>
      <c r="M1600" s="127"/>
      <c r="N1600" s="127"/>
      <c r="O1600" s="127"/>
      <c r="P1600" s="127"/>
      <c r="Q1600" s="127"/>
      <c r="R1600" s="127"/>
      <c r="S1600" s="127"/>
    </row>
    <row r="1601" spans="4:19" x14ac:dyDescent="0.2">
      <c r="D1601" s="127"/>
      <c r="E1601" s="127"/>
      <c r="F1601" s="127"/>
      <c r="G1601" s="127"/>
      <c r="H1601" s="127"/>
      <c r="I1601" s="127"/>
      <c r="J1601" s="127"/>
      <c r="K1601" s="127"/>
      <c r="L1601" s="127"/>
      <c r="M1601" s="127"/>
      <c r="N1601" s="127"/>
      <c r="O1601" s="127"/>
      <c r="P1601" s="127"/>
      <c r="Q1601" s="127"/>
      <c r="R1601" s="127"/>
      <c r="S1601" s="127"/>
    </row>
    <row r="1602" spans="4:19" x14ac:dyDescent="0.2">
      <c r="D1602" s="127"/>
      <c r="E1602" s="127"/>
      <c r="F1602" s="127"/>
      <c r="G1602" s="127"/>
      <c r="H1602" s="127"/>
      <c r="I1602" s="127"/>
      <c r="J1602" s="127"/>
      <c r="K1602" s="127"/>
      <c r="L1602" s="127"/>
      <c r="M1602" s="127"/>
      <c r="N1602" s="127"/>
      <c r="O1602" s="127"/>
      <c r="P1602" s="127"/>
      <c r="Q1602" s="127"/>
      <c r="R1602" s="127"/>
      <c r="S1602" s="127"/>
    </row>
    <row r="1603" spans="4:19" x14ac:dyDescent="0.2">
      <c r="D1603" s="127"/>
      <c r="E1603" s="127"/>
      <c r="F1603" s="127"/>
      <c r="G1603" s="127"/>
      <c r="H1603" s="127"/>
      <c r="I1603" s="127"/>
      <c r="J1603" s="127"/>
      <c r="K1603" s="127"/>
      <c r="L1603" s="127"/>
      <c r="M1603" s="127"/>
      <c r="N1603" s="127"/>
      <c r="O1603" s="127"/>
      <c r="P1603" s="127"/>
      <c r="Q1603" s="127"/>
      <c r="R1603" s="127"/>
      <c r="S1603" s="127"/>
    </row>
    <row r="1604" spans="4:19" x14ac:dyDescent="0.2">
      <c r="D1604" s="127"/>
      <c r="E1604" s="127"/>
      <c r="F1604" s="127"/>
      <c r="G1604" s="127"/>
      <c r="H1604" s="127"/>
      <c r="I1604" s="127"/>
      <c r="J1604" s="127"/>
      <c r="K1604" s="127"/>
      <c r="L1604" s="127"/>
      <c r="M1604" s="127"/>
      <c r="N1604" s="127"/>
      <c r="O1604" s="127"/>
      <c r="P1604" s="127"/>
      <c r="Q1604" s="127"/>
      <c r="R1604" s="127"/>
      <c r="S1604" s="127"/>
    </row>
    <row r="1605" spans="4:19" x14ac:dyDescent="0.2">
      <c r="D1605" s="127"/>
      <c r="E1605" s="127"/>
      <c r="F1605" s="127"/>
      <c r="G1605" s="127"/>
      <c r="H1605" s="127"/>
      <c r="I1605" s="127"/>
      <c r="J1605" s="127"/>
      <c r="K1605" s="127"/>
      <c r="L1605" s="127"/>
      <c r="M1605" s="127"/>
      <c r="N1605" s="127"/>
      <c r="O1605" s="127"/>
      <c r="P1605" s="127"/>
      <c r="Q1605" s="127"/>
      <c r="R1605" s="127"/>
      <c r="S1605" s="127"/>
    </row>
    <row r="1606" spans="4:19" x14ac:dyDescent="0.2">
      <c r="D1606" s="127"/>
      <c r="E1606" s="127"/>
      <c r="F1606" s="127"/>
      <c r="G1606" s="127"/>
      <c r="H1606" s="127"/>
      <c r="I1606" s="127"/>
      <c r="J1606" s="127"/>
      <c r="K1606" s="127"/>
      <c r="L1606" s="127"/>
      <c r="M1606" s="127"/>
      <c r="N1606" s="127"/>
      <c r="O1606" s="127"/>
      <c r="P1606" s="127"/>
      <c r="Q1606" s="127"/>
      <c r="R1606" s="127"/>
      <c r="S1606" s="127"/>
    </row>
    <row r="1607" spans="4:19" x14ac:dyDescent="0.2">
      <c r="D1607" s="127"/>
      <c r="E1607" s="127"/>
      <c r="F1607" s="127"/>
      <c r="G1607" s="127"/>
      <c r="H1607" s="127"/>
      <c r="I1607" s="127"/>
      <c r="J1607" s="127"/>
      <c r="K1607" s="127"/>
      <c r="L1607" s="127"/>
      <c r="M1607" s="127"/>
      <c r="N1607" s="127"/>
      <c r="O1607" s="127"/>
      <c r="P1607" s="127"/>
      <c r="Q1607" s="127"/>
      <c r="R1607" s="127"/>
      <c r="S1607" s="127"/>
    </row>
    <row r="1608" spans="4:19" x14ac:dyDescent="0.2">
      <c r="D1608" s="127"/>
      <c r="E1608" s="127"/>
      <c r="F1608" s="127"/>
      <c r="G1608" s="127"/>
      <c r="H1608" s="127"/>
      <c r="I1608" s="127"/>
      <c r="J1608" s="127"/>
      <c r="K1608" s="127"/>
      <c r="L1608" s="127"/>
      <c r="M1608" s="127"/>
      <c r="N1608" s="127"/>
      <c r="O1608" s="127"/>
      <c r="P1608" s="127"/>
      <c r="Q1608" s="127"/>
      <c r="R1608" s="127"/>
      <c r="S1608" s="127"/>
    </row>
    <row r="1609" spans="4:19" x14ac:dyDescent="0.2">
      <c r="D1609" s="127"/>
      <c r="E1609" s="127"/>
      <c r="F1609" s="127"/>
      <c r="G1609" s="127"/>
      <c r="H1609" s="127"/>
      <c r="I1609" s="127"/>
      <c r="J1609" s="127"/>
      <c r="K1609" s="127"/>
      <c r="L1609" s="127"/>
      <c r="M1609" s="127"/>
      <c r="N1609" s="127"/>
      <c r="O1609" s="127"/>
      <c r="P1609" s="127"/>
      <c r="Q1609" s="127"/>
      <c r="R1609" s="127"/>
      <c r="S1609" s="127"/>
    </row>
    <row r="1610" spans="4:19" x14ac:dyDescent="0.2">
      <c r="D1610" s="127"/>
      <c r="E1610" s="127"/>
      <c r="F1610" s="127"/>
      <c r="G1610" s="127"/>
      <c r="H1610" s="127"/>
      <c r="I1610" s="127"/>
      <c r="J1610" s="127"/>
      <c r="K1610" s="127"/>
      <c r="L1610" s="127"/>
      <c r="M1610" s="127"/>
      <c r="N1610" s="127"/>
      <c r="O1610" s="127"/>
      <c r="P1610" s="127"/>
      <c r="Q1610" s="127"/>
      <c r="R1610" s="127"/>
      <c r="S1610" s="127"/>
    </row>
    <row r="1611" spans="4:19" x14ac:dyDescent="0.2">
      <c r="D1611" s="127"/>
      <c r="E1611" s="127"/>
      <c r="F1611" s="127"/>
      <c r="G1611" s="127"/>
      <c r="H1611" s="127"/>
      <c r="I1611" s="127"/>
      <c r="J1611" s="127"/>
      <c r="K1611" s="127"/>
      <c r="L1611" s="127"/>
      <c r="M1611" s="127"/>
      <c r="N1611" s="127"/>
      <c r="O1611" s="127"/>
      <c r="P1611" s="127"/>
      <c r="Q1611" s="127"/>
      <c r="R1611" s="127"/>
      <c r="S1611" s="127"/>
    </row>
    <row r="1612" spans="4:19" x14ac:dyDescent="0.2">
      <c r="D1612" s="127"/>
      <c r="E1612" s="127"/>
      <c r="F1612" s="127"/>
      <c r="G1612" s="127"/>
      <c r="H1612" s="127"/>
      <c r="I1612" s="127"/>
      <c r="J1612" s="127"/>
      <c r="K1612" s="127"/>
      <c r="L1612" s="127"/>
      <c r="M1612" s="127"/>
      <c r="N1612" s="127"/>
      <c r="O1612" s="127"/>
      <c r="P1612" s="127"/>
      <c r="Q1612" s="127"/>
      <c r="R1612" s="127"/>
      <c r="S1612" s="127"/>
    </row>
    <row r="1613" spans="4:19" x14ac:dyDescent="0.2">
      <c r="D1613" s="127"/>
      <c r="E1613" s="127"/>
      <c r="F1613" s="127"/>
      <c r="G1613" s="127"/>
      <c r="H1613" s="127"/>
      <c r="I1613" s="127"/>
      <c r="J1613" s="127"/>
      <c r="K1613" s="127"/>
      <c r="L1613" s="127"/>
      <c r="M1613" s="127"/>
      <c r="N1613" s="127"/>
      <c r="O1613" s="127"/>
      <c r="P1613" s="127"/>
      <c r="Q1613" s="127"/>
      <c r="R1613" s="127"/>
      <c r="S1613" s="127"/>
    </row>
    <row r="1614" spans="4:19" x14ac:dyDescent="0.2">
      <c r="D1614" s="127"/>
      <c r="E1614" s="127"/>
      <c r="F1614" s="127"/>
      <c r="G1614" s="127"/>
      <c r="H1614" s="127"/>
      <c r="I1614" s="127"/>
      <c r="J1614" s="127"/>
      <c r="K1614" s="127"/>
      <c r="L1614" s="127"/>
      <c r="M1614" s="127"/>
      <c r="N1614" s="127"/>
      <c r="O1614" s="127"/>
      <c r="P1614" s="127"/>
      <c r="Q1614" s="127"/>
      <c r="R1614" s="127"/>
      <c r="S1614" s="127"/>
    </row>
    <row r="1615" spans="4:19" x14ac:dyDescent="0.2">
      <c r="D1615" s="127"/>
      <c r="E1615" s="127"/>
      <c r="F1615" s="127"/>
      <c r="G1615" s="127"/>
      <c r="H1615" s="127"/>
      <c r="I1615" s="127"/>
      <c r="J1615" s="127"/>
      <c r="K1615" s="127"/>
      <c r="L1615" s="127"/>
      <c r="M1615" s="127"/>
      <c r="N1615" s="127"/>
      <c r="O1615" s="127"/>
      <c r="P1615" s="127"/>
      <c r="Q1615" s="127"/>
      <c r="R1615" s="127"/>
      <c r="S1615" s="127"/>
    </row>
    <row r="1616" spans="4:19" x14ac:dyDescent="0.2">
      <c r="D1616" s="127"/>
      <c r="E1616" s="127"/>
      <c r="F1616" s="127"/>
      <c r="G1616" s="127"/>
      <c r="H1616" s="127"/>
      <c r="I1616" s="127"/>
      <c r="J1616" s="127"/>
      <c r="K1616" s="127"/>
      <c r="L1616" s="127"/>
      <c r="M1616" s="127"/>
      <c r="N1616" s="127"/>
      <c r="O1616" s="127"/>
      <c r="P1616" s="127"/>
      <c r="Q1616" s="127"/>
      <c r="R1616" s="127"/>
      <c r="S1616" s="127"/>
    </row>
    <row r="1617" spans="4:19" x14ac:dyDescent="0.2">
      <c r="D1617" s="127"/>
      <c r="E1617" s="127"/>
      <c r="F1617" s="127"/>
      <c r="G1617" s="127"/>
      <c r="H1617" s="127"/>
      <c r="I1617" s="127"/>
      <c r="J1617" s="127"/>
      <c r="K1617" s="127"/>
      <c r="L1617" s="127"/>
      <c r="M1617" s="127"/>
      <c r="N1617" s="127"/>
      <c r="O1617" s="127"/>
      <c r="P1617" s="127"/>
      <c r="Q1617" s="127"/>
      <c r="R1617" s="127"/>
      <c r="S1617" s="127"/>
    </row>
    <row r="1618" spans="4:19" x14ac:dyDescent="0.2">
      <c r="D1618" s="127"/>
      <c r="E1618" s="127"/>
      <c r="F1618" s="127"/>
      <c r="G1618" s="127"/>
      <c r="H1618" s="127"/>
      <c r="I1618" s="127"/>
      <c r="J1618" s="127"/>
      <c r="K1618" s="127"/>
      <c r="L1618" s="127"/>
      <c r="M1618" s="127"/>
      <c r="N1618" s="127"/>
      <c r="O1618" s="127"/>
      <c r="P1618" s="127"/>
      <c r="Q1618" s="127"/>
      <c r="R1618" s="127"/>
      <c r="S1618" s="127"/>
    </row>
    <row r="1619" spans="4:19" x14ac:dyDescent="0.2">
      <c r="D1619" s="127"/>
      <c r="E1619" s="127"/>
      <c r="F1619" s="127"/>
      <c r="G1619" s="127"/>
      <c r="H1619" s="127"/>
      <c r="I1619" s="127"/>
      <c r="J1619" s="127"/>
      <c r="K1619" s="127"/>
      <c r="L1619" s="127"/>
      <c r="M1619" s="127"/>
      <c r="N1619" s="127"/>
      <c r="O1619" s="127"/>
      <c r="P1619" s="127"/>
      <c r="Q1619" s="127"/>
      <c r="R1619" s="127"/>
      <c r="S1619" s="127"/>
    </row>
    <row r="1620" spans="4:19" x14ac:dyDescent="0.2">
      <c r="D1620" s="127"/>
      <c r="E1620" s="127"/>
      <c r="F1620" s="127"/>
      <c r="G1620" s="127"/>
      <c r="H1620" s="127"/>
      <c r="I1620" s="127"/>
      <c r="J1620" s="127"/>
      <c r="K1620" s="127"/>
      <c r="L1620" s="127"/>
      <c r="M1620" s="127"/>
      <c r="N1620" s="127"/>
      <c r="O1620" s="127"/>
      <c r="P1620" s="127"/>
      <c r="Q1620" s="127"/>
      <c r="R1620" s="127"/>
      <c r="S1620" s="127"/>
    </row>
    <row r="1621" spans="4:19" x14ac:dyDescent="0.2">
      <c r="D1621" s="127"/>
      <c r="E1621" s="127"/>
      <c r="F1621" s="127"/>
      <c r="G1621" s="127"/>
      <c r="H1621" s="127"/>
      <c r="I1621" s="127"/>
      <c r="J1621" s="127"/>
      <c r="K1621" s="127"/>
      <c r="L1621" s="127"/>
      <c r="M1621" s="127"/>
      <c r="N1621" s="127"/>
      <c r="O1621" s="127"/>
      <c r="P1621" s="127"/>
      <c r="Q1621" s="127"/>
      <c r="R1621" s="127"/>
      <c r="S1621" s="127"/>
    </row>
    <row r="1622" spans="4:19" x14ac:dyDescent="0.2">
      <c r="D1622" s="127"/>
      <c r="E1622" s="127"/>
      <c r="F1622" s="127"/>
      <c r="G1622" s="127"/>
      <c r="H1622" s="127"/>
      <c r="I1622" s="127"/>
      <c r="J1622" s="127"/>
      <c r="K1622" s="127"/>
      <c r="L1622" s="127"/>
      <c r="M1622" s="127"/>
      <c r="N1622" s="127"/>
      <c r="O1622" s="127"/>
      <c r="P1622" s="127"/>
      <c r="Q1622" s="127"/>
      <c r="R1622" s="127"/>
      <c r="S1622" s="127"/>
    </row>
    <row r="1623" spans="4:19" x14ac:dyDescent="0.2">
      <c r="D1623" s="127"/>
      <c r="E1623" s="127"/>
      <c r="F1623" s="127"/>
      <c r="G1623" s="127"/>
      <c r="H1623" s="127"/>
      <c r="I1623" s="127"/>
      <c r="J1623" s="127"/>
      <c r="K1623" s="127"/>
      <c r="L1623" s="127"/>
      <c r="M1623" s="127"/>
      <c r="N1623" s="127"/>
      <c r="O1623" s="127"/>
      <c r="P1623" s="127"/>
      <c r="Q1623" s="127"/>
      <c r="R1623" s="127"/>
      <c r="S1623" s="127"/>
    </row>
    <row r="1624" spans="4:19" x14ac:dyDescent="0.2">
      <c r="D1624" s="127"/>
      <c r="E1624" s="127"/>
      <c r="F1624" s="127"/>
      <c r="G1624" s="127"/>
      <c r="H1624" s="127"/>
      <c r="I1624" s="127"/>
      <c r="J1624" s="127"/>
      <c r="K1624" s="127"/>
      <c r="L1624" s="127"/>
      <c r="M1624" s="127"/>
      <c r="N1624" s="127"/>
      <c r="O1624" s="127"/>
      <c r="P1624" s="127"/>
      <c r="Q1624" s="127"/>
      <c r="R1624" s="127"/>
      <c r="S1624" s="127"/>
    </row>
    <row r="1625" spans="4:19" x14ac:dyDescent="0.2">
      <c r="D1625" s="127"/>
      <c r="E1625" s="127"/>
      <c r="F1625" s="127"/>
      <c r="G1625" s="127"/>
      <c r="H1625" s="127"/>
      <c r="I1625" s="127"/>
      <c r="J1625" s="127"/>
      <c r="K1625" s="127"/>
      <c r="L1625" s="127"/>
      <c r="M1625" s="127"/>
      <c r="N1625" s="127"/>
      <c r="O1625" s="127"/>
      <c r="P1625" s="127"/>
      <c r="Q1625" s="127"/>
      <c r="R1625" s="127"/>
      <c r="S1625" s="127"/>
    </row>
    <row r="1626" spans="4:19" x14ac:dyDescent="0.2">
      <c r="D1626" s="127"/>
      <c r="E1626" s="127"/>
      <c r="F1626" s="127"/>
      <c r="G1626" s="127"/>
      <c r="H1626" s="127"/>
      <c r="I1626" s="127"/>
      <c r="J1626" s="127"/>
      <c r="K1626" s="127"/>
      <c r="L1626" s="127"/>
      <c r="M1626" s="127"/>
      <c r="N1626" s="127"/>
      <c r="O1626" s="127"/>
      <c r="P1626" s="127"/>
      <c r="Q1626" s="127"/>
      <c r="R1626" s="127"/>
      <c r="S1626" s="127"/>
    </row>
    <row r="1627" spans="4:19" x14ac:dyDescent="0.2">
      <c r="D1627" s="127"/>
      <c r="E1627" s="127"/>
      <c r="F1627" s="127"/>
      <c r="G1627" s="127"/>
      <c r="H1627" s="127"/>
      <c r="I1627" s="127"/>
      <c r="J1627" s="127"/>
      <c r="K1627" s="127"/>
      <c r="L1627" s="127"/>
      <c r="M1627" s="127"/>
      <c r="N1627" s="127"/>
      <c r="O1627" s="127"/>
      <c r="P1627" s="127"/>
      <c r="Q1627" s="127"/>
      <c r="R1627" s="127"/>
      <c r="S1627" s="127"/>
    </row>
    <row r="1628" spans="4:19" x14ac:dyDescent="0.2">
      <c r="D1628" s="127"/>
      <c r="E1628" s="127"/>
      <c r="F1628" s="127"/>
      <c r="G1628" s="127"/>
      <c r="H1628" s="127"/>
      <c r="I1628" s="127"/>
      <c r="J1628" s="127"/>
      <c r="K1628" s="127"/>
      <c r="L1628" s="127"/>
      <c r="M1628" s="127"/>
      <c r="N1628" s="127"/>
      <c r="O1628" s="127"/>
      <c r="P1628" s="127"/>
      <c r="Q1628" s="127"/>
      <c r="R1628" s="127"/>
      <c r="S1628" s="127"/>
    </row>
    <row r="1629" spans="4:19" x14ac:dyDescent="0.2">
      <c r="D1629" s="127"/>
      <c r="E1629" s="127"/>
      <c r="F1629" s="127"/>
      <c r="G1629" s="127"/>
      <c r="H1629" s="127"/>
      <c r="I1629" s="127"/>
      <c r="J1629" s="127"/>
      <c r="K1629" s="127"/>
      <c r="L1629" s="127"/>
      <c r="M1629" s="127"/>
      <c r="N1629" s="127"/>
      <c r="O1629" s="127"/>
      <c r="P1629" s="127"/>
      <c r="Q1629" s="127"/>
      <c r="R1629" s="127"/>
      <c r="S1629" s="127"/>
    </row>
    <row r="1630" spans="4:19" x14ac:dyDescent="0.2">
      <c r="D1630" s="127"/>
      <c r="E1630" s="127"/>
      <c r="F1630" s="127"/>
      <c r="G1630" s="127"/>
      <c r="H1630" s="127"/>
      <c r="I1630" s="127"/>
      <c r="J1630" s="127"/>
      <c r="K1630" s="127"/>
      <c r="L1630" s="127"/>
      <c r="M1630" s="127"/>
      <c r="N1630" s="127"/>
      <c r="O1630" s="127"/>
      <c r="P1630" s="127"/>
      <c r="Q1630" s="127"/>
      <c r="R1630" s="127"/>
      <c r="S1630" s="127"/>
    </row>
    <row r="1631" spans="4:19" x14ac:dyDescent="0.2">
      <c r="D1631" s="127"/>
      <c r="E1631" s="127"/>
      <c r="F1631" s="127"/>
      <c r="G1631" s="127"/>
      <c r="H1631" s="127"/>
      <c r="I1631" s="127"/>
      <c r="J1631" s="127"/>
      <c r="K1631" s="127"/>
      <c r="L1631" s="127"/>
      <c r="M1631" s="127"/>
      <c r="N1631" s="127"/>
      <c r="O1631" s="127"/>
      <c r="P1631" s="127"/>
      <c r="Q1631" s="127"/>
      <c r="R1631" s="127"/>
      <c r="S1631" s="127"/>
    </row>
    <row r="1632" spans="4:19" x14ac:dyDescent="0.2">
      <c r="D1632" s="127"/>
      <c r="E1632" s="127"/>
      <c r="F1632" s="127"/>
      <c r="G1632" s="127"/>
      <c r="H1632" s="127"/>
      <c r="I1632" s="127"/>
      <c r="J1632" s="127"/>
      <c r="K1632" s="127"/>
      <c r="L1632" s="127"/>
      <c r="M1632" s="127"/>
      <c r="N1632" s="127"/>
      <c r="O1632" s="127"/>
      <c r="P1632" s="127"/>
      <c r="Q1632" s="127"/>
      <c r="R1632" s="127"/>
      <c r="S1632" s="127"/>
    </row>
    <row r="1633" spans="4:19" x14ac:dyDescent="0.2">
      <c r="D1633" s="127"/>
      <c r="E1633" s="127"/>
      <c r="F1633" s="127"/>
      <c r="G1633" s="127"/>
      <c r="H1633" s="127"/>
      <c r="I1633" s="127"/>
      <c r="J1633" s="127"/>
      <c r="K1633" s="127"/>
      <c r="L1633" s="127"/>
      <c r="M1633" s="127"/>
      <c r="N1633" s="127"/>
      <c r="O1633" s="127"/>
      <c r="P1633" s="127"/>
      <c r="Q1633" s="127"/>
      <c r="R1633" s="127"/>
      <c r="S1633" s="127"/>
    </row>
    <row r="1634" spans="4:19" x14ac:dyDescent="0.2">
      <c r="D1634" s="127"/>
      <c r="E1634" s="127"/>
      <c r="F1634" s="127"/>
      <c r="G1634" s="127"/>
      <c r="H1634" s="127"/>
      <c r="I1634" s="127"/>
      <c r="J1634" s="127"/>
      <c r="K1634" s="127"/>
      <c r="L1634" s="127"/>
      <c r="M1634" s="127"/>
      <c r="N1634" s="127"/>
      <c r="O1634" s="127"/>
      <c r="P1634" s="127"/>
      <c r="Q1634" s="127"/>
      <c r="R1634" s="127"/>
      <c r="S1634" s="127"/>
    </row>
    <row r="1635" spans="4:19" x14ac:dyDescent="0.2">
      <c r="D1635" s="127"/>
      <c r="E1635" s="127"/>
      <c r="F1635" s="127"/>
      <c r="G1635" s="127"/>
      <c r="H1635" s="127"/>
      <c r="I1635" s="127"/>
      <c r="J1635" s="127"/>
      <c r="K1635" s="127"/>
      <c r="L1635" s="127"/>
      <c r="M1635" s="127"/>
      <c r="N1635" s="127"/>
      <c r="O1635" s="127"/>
      <c r="P1635" s="127"/>
      <c r="Q1635" s="127"/>
      <c r="R1635" s="127"/>
      <c r="S1635" s="127"/>
    </row>
    <row r="1636" spans="4:19" x14ac:dyDescent="0.2">
      <c r="D1636" s="127"/>
      <c r="E1636" s="127"/>
      <c r="F1636" s="127"/>
      <c r="G1636" s="127"/>
      <c r="H1636" s="127"/>
      <c r="I1636" s="127"/>
      <c r="J1636" s="127"/>
      <c r="K1636" s="127"/>
      <c r="L1636" s="127"/>
      <c r="M1636" s="127"/>
      <c r="N1636" s="127"/>
      <c r="O1636" s="127"/>
      <c r="P1636" s="127"/>
      <c r="Q1636" s="127"/>
      <c r="R1636" s="127"/>
      <c r="S1636" s="127"/>
    </row>
    <row r="1637" spans="4:19" x14ac:dyDescent="0.2">
      <c r="D1637" s="127"/>
      <c r="E1637" s="127"/>
      <c r="F1637" s="127"/>
      <c r="G1637" s="127"/>
      <c r="H1637" s="127"/>
      <c r="I1637" s="127"/>
      <c r="J1637" s="127"/>
      <c r="K1637" s="127"/>
      <c r="L1637" s="127"/>
      <c r="M1637" s="127"/>
      <c r="N1637" s="127"/>
      <c r="O1637" s="127"/>
      <c r="P1637" s="127"/>
      <c r="Q1637" s="127"/>
      <c r="R1637" s="127"/>
      <c r="S1637" s="127"/>
    </row>
    <row r="1638" spans="4:19" x14ac:dyDescent="0.2">
      <c r="D1638" s="127"/>
      <c r="E1638" s="127"/>
      <c r="F1638" s="127"/>
      <c r="G1638" s="127"/>
      <c r="H1638" s="127"/>
      <c r="I1638" s="127"/>
      <c r="J1638" s="127"/>
      <c r="K1638" s="127"/>
      <c r="L1638" s="127"/>
      <c r="M1638" s="127"/>
      <c r="N1638" s="127"/>
      <c r="O1638" s="127"/>
      <c r="P1638" s="127"/>
      <c r="Q1638" s="127"/>
      <c r="R1638" s="127"/>
      <c r="S1638" s="127"/>
    </row>
    <row r="1639" spans="4:19" x14ac:dyDescent="0.2">
      <c r="D1639" s="127"/>
      <c r="E1639" s="127"/>
      <c r="F1639" s="127"/>
      <c r="G1639" s="127"/>
      <c r="H1639" s="127"/>
      <c r="I1639" s="127"/>
      <c r="J1639" s="127"/>
      <c r="K1639" s="127"/>
      <c r="L1639" s="127"/>
      <c r="M1639" s="127"/>
      <c r="N1639" s="127"/>
      <c r="O1639" s="127"/>
      <c r="P1639" s="127"/>
      <c r="Q1639" s="127"/>
      <c r="R1639" s="127"/>
      <c r="S1639" s="127"/>
    </row>
    <row r="1640" spans="4:19" x14ac:dyDescent="0.2">
      <c r="D1640" s="127"/>
      <c r="E1640" s="127"/>
      <c r="F1640" s="127"/>
      <c r="G1640" s="127"/>
      <c r="H1640" s="127"/>
      <c r="I1640" s="127"/>
      <c r="J1640" s="127"/>
      <c r="K1640" s="127"/>
      <c r="L1640" s="127"/>
      <c r="M1640" s="127"/>
      <c r="N1640" s="127"/>
      <c r="O1640" s="127"/>
      <c r="P1640" s="127"/>
      <c r="Q1640" s="127"/>
      <c r="R1640" s="127"/>
      <c r="S1640" s="127"/>
    </row>
    <row r="1641" spans="4:19" x14ac:dyDescent="0.2">
      <c r="D1641" s="127"/>
      <c r="E1641" s="127"/>
      <c r="F1641" s="127"/>
      <c r="G1641" s="127"/>
      <c r="H1641" s="127"/>
      <c r="I1641" s="127"/>
      <c r="J1641" s="127"/>
      <c r="K1641" s="127"/>
      <c r="L1641" s="127"/>
      <c r="M1641" s="127"/>
      <c r="N1641" s="127"/>
      <c r="O1641" s="127"/>
      <c r="P1641" s="127"/>
      <c r="Q1641" s="127"/>
      <c r="R1641" s="127"/>
      <c r="S1641" s="127"/>
    </row>
    <row r="1642" spans="4:19" x14ac:dyDescent="0.2">
      <c r="D1642" s="127"/>
      <c r="E1642" s="127"/>
      <c r="F1642" s="127"/>
      <c r="G1642" s="127"/>
      <c r="H1642" s="127"/>
      <c r="I1642" s="127"/>
      <c r="J1642" s="127"/>
      <c r="K1642" s="127"/>
      <c r="L1642" s="127"/>
      <c r="M1642" s="127"/>
      <c r="N1642" s="127"/>
      <c r="O1642" s="127"/>
      <c r="P1642" s="127"/>
      <c r="Q1642" s="127"/>
      <c r="R1642" s="127"/>
      <c r="S1642" s="127"/>
    </row>
    <row r="1643" spans="4:19" x14ac:dyDescent="0.2">
      <c r="D1643" s="127"/>
      <c r="E1643" s="127"/>
      <c r="F1643" s="127"/>
      <c r="G1643" s="127"/>
      <c r="H1643" s="127"/>
      <c r="I1643" s="127"/>
      <c r="J1643" s="127"/>
      <c r="K1643" s="127"/>
      <c r="L1643" s="127"/>
      <c r="M1643" s="127"/>
      <c r="N1643" s="127"/>
      <c r="O1643" s="127"/>
      <c r="P1643" s="127"/>
      <c r="Q1643" s="127"/>
      <c r="R1643" s="127"/>
      <c r="S1643" s="127"/>
    </row>
    <row r="1644" spans="4:19" x14ac:dyDescent="0.2">
      <c r="D1644" s="127"/>
      <c r="E1644" s="127"/>
      <c r="F1644" s="127"/>
      <c r="G1644" s="127"/>
      <c r="H1644" s="127"/>
      <c r="I1644" s="127"/>
      <c r="J1644" s="127"/>
      <c r="K1644" s="127"/>
      <c r="L1644" s="127"/>
      <c r="M1644" s="127"/>
      <c r="N1644" s="127"/>
      <c r="O1644" s="127"/>
      <c r="P1644" s="127"/>
      <c r="Q1644" s="127"/>
      <c r="R1644" s="127"/>
      <c r="S1644" s="127"/>
    </row>
    <row r="1645" spans="4:19" x14ac:dyDescent="0.2">
      <c r="D1645" s="127"/>
      <c r="E1645" s="127"/>
      <c r="F1645" s="127"/>
      <c r="G1645" s="127"/>
      <c r="H1645" s="127"/>
      <c r="I1645" s="127"/>
      <c r="J1645" s="127"/>
      <c r="K1645" s="127"/>
      <c r="L1645" s="127"/>
      <c r="M1645" s="127"/>
      <c r="N1645" s="127"/>
      <c r="O1645" s="127"/>
      <c r="P1645" s="127"/>
      <c r="Q1645" s="127"/>
      <c r="R1645" s="127"/>
      <c r="S1645" s="127"/>
    </row>
    <row r="1646" spans="4:19" x14ac:dyDescent="0.2">
      <c r="D1646" s="127"/>
      <c r="E1646" s="127"/>
      <c r="F1646" s="127"/>
      <c r="G1646" s="127"/>
      <c r="H1646" s="127"/>
      <c r="I1646" s="127"/>
      <c r="J1646" s="127"/>
      <c r="K1646" s="127"/>
      <c r="L1646" s="127"/>
      <c r="M1646" s="127"/>
      <c r="N1646" s="127"/>
      <c r="O1646" s="127"/>
      <c r="P1646" s="127"/>
      <c r="Q1646" s="127"/>
      <c r="R1646" s="127"/>
      <c r="S1646" s="127"/>
    </row>
    <row r="1647" spans="4:19" x14ac:dyDescent="0.2">
      <c r="D1647" s="127"/>
      <c r="E1647" s="127"/>
      <c r="F1647" s="127"/>
      <c r="G1647" s="127"/>
      <c r="H1647" s="127"/>
      <c r="I1647" s="127"/>
      <c r="J1647" s="127"/>
      <c r="K1647" s="127"/>
      <c r="L1647" s="127"/>
      <c r="M1647" s="127"/>
      <c r="N1647" s="127"/>
      <c r="O1647" s="127"/>
      <c r="P1647" s="127"/>
      <c r="Q1647" s="127"/>
      <c r="R1647" s="127"/>
      <c r="S1647" s="127"/>
    </row>
    <row r="1648" spans="4:19" x14ac:dyDescent="0.2">
      <c r="D1648" s="127"/>
      <c r="E1648" s="127"/>
      <c r="F1648" s="127"/>
      <c r="G1648" s="127"/>
      <c r="H1648" s="127"/>
      <c r="I1648" s="127"/>
      <c r="J1648" s="127"/>
      <c r="K1648" s="127"/>
      <c r="L1648" s="127"/>
      <c r="M1648" s="127"/>
      <c r="N1648" s="127"/>
      <c r="O1648" s="127"/>
      <c r="P1648" s="127"/>
      <c r="Q1648" s="127"/>
      <c r="R1648" s="127"/>
      <c r="S1648" s="127"/>
    </row>
    <row r="1649" spans="4:19" x14ac:dyDescent="0.2">
      <c r="D1649" s="127"/>
      <c r="E1649" s="127"/>
      <c r="F1649" s="127"/>
      <c r="G1649" s="127"/>
      <c r="H1649" s="127"/>
      <c r="I1649" s="127"/>
      <c r="J1649" s="127"/>
      <c r="K1649" s="127"/>
      <c r="L1649" s="127"/>
      <c r="M1649" s="127"/>
      <c r="N1649" s="127"/>
      <c r="O1649" s="127"/>
      <c r="P1649" s="127"/>
      <c r="Q1649" s="127"/>
      <c r="R1649" s="127"/>
      <c r="S1649" s="127"/>
    </row>
    <row r="1650" spans="4:19" x14ac:dyDescent="0.2">
      <c r="D1650" s="127"/>
      <c r="E1650" s="127"/>
      <c r="F1650" s="127"/>
      <c r="G1650" s="127"/>
      <c r="H1650" s="127"/>
      <c r="I1650" s="127"/>
      <c r="J1650" s="127"/>
      <c r="K1650" s="127"/>
      <c r="L1650" s="127"/>
      <c r="M1650" s="127"/>
      <c r="N1650" s="127"/>
      <c r="O1650" s="127"/>
      <c r="P1650" s="127"/>
      <c r="Q1650" s="127"/>
      <c r="R1650" s="127"/>
      <c r="S1650" s="127"/>
    </row>
    <row r="1651" spans="4:19" x14ac:dyDescent="0.2">
      <c r="D1651" s="127"/>
      <c r="E1651" s="127"/>
      <c r="F1651" s="127"/>
      <c r="G1651" s="127"/>
      <c r="H1651" s="127"/>
      <c r="I1651" s="127"/>
      <c r="J1651" s="127"/>
      <c r="K1651" s="127"/>
      <c r="L1651" s="127"/>
      <c r="M1651" s="127"/>
      <c r="N1651" s="127"/>
      <c r="O1651" s="127"/>
      <c r="P1651" s="127"/>
      <c r="Q1651" s="127"/>
      <c r="R1651" s="127"/>
      <c r="S1651" s="127"/>
    </row>
    <row r="1652" spans="4:19" x14ac:dyDescent="0.2">
      <c r="D1652" s="127"/>
      <c r="E1652" s="127"/>
      <c r="F1652" s="127"/>
      <c r="G1652" s="127"/>
      <c r="H1652" s="127"/>
      <c r="I1652" s="127"/>
      <c r="J1652" s="127"/>
      <c r="K1652" s="127"/>
      <c r="L1652" s="127"/>
      <c r="M1652" s="127"/>
      <c r="N1652" s="127"/>
      <c r="O1652" s="127"/>
      <c r="P1652" s="127"/>
      <c r="Q1652" s="127"/>
      <c r="R1652" s="127"/>
      <c r="S1652" s="127"/>
    </row>
    <row r="1653" spans="4:19" x14ac:dyDescent="0.2">
      <c r="D1653" s="127"/>
      <c r="E1653" s="127"/>
      <c r="F1653" s="127"/>
      <c r="G1653" s="127"/>
      <c r="H1653" s="127"/>
      <c r="I1653" s="127"/>
      <c r="J1653" s="127"/>
      <c r="K1653" s="127"/>
      <c r="L1653" s="127"/>
      <c r="M1653" s="127"/>
      <c r="N1653" s="127"/>
      <c r="O1653" s="127"/>
      <c r="P1653" s="127"/>
      <c r="Q1653" s="127"/>
      <c r="R1653" s="127"/>
      <c r="S1653" s="127"/>
    </row>
    <row r="1654" spans="4:19" x14ac:dyDescent="0.2">
      <c r="D1654" s="127"/>
      <c r="E1654" s="127"/>
      <c r="F1654" s="127"/>
      <c r="G1654" s="127"/>
      <c r="H1654" s="127"/>
      <c r="I1654" s="127"/>
      <c r="J1654" s="127"/>
      <c r="K1654" s="127"/>
      <c r="L1654" s="127"/>
      <c r="M1654" s="127"/>
      <c r="N1654" s="127"/>
      <c r="O1654" s="127"/>
      <c r="P1654" s="127"/>
      <c r="Q1654" s="127"/>
      <c r="R1654" s="127"/>
      <c r="S1654" s="127"/>
    </row>
    <row r="1655" spans="4:19" x14ac:dyDescent="0.2">
      <c r="D1655" s="127"/>
      <c r="E1655" s="127"/>
      <c r="F1655" s="127"/>
      <c r="G1655" s="127"/>
      <c r="H1655" s="127"/>
      <c r="I1655" s="127"/>
      <c r="J1655" s="127"/>
      <c r="K1655" s="127"/>
      <c r="L1655" s="127"/>
      <c r="M1655" s="127"/>
      <c r="N1655" s="127"/>
      <c r="O1655" s="127"/>
      <c r="P1655" s="127"/>
      <c r="Q1655" s="127"/>
      <c r="R1655" s="127"/>
      <c r="S1655" s="127"/>
    </row>
    <row r="1656" spans="4:19" x14ac:dyDescent="0.2">
      <c r="D1656" s="127"/>
      <c r="E1656" s="127"/>
      <c r="F1656" s="127"/>
      <c r="G1656" s="127"/>
      <c r="H1656" s="127"/>
      <c r="I1656" s="127"/>
      <c r="J1656" s="127"/>
      <c r="K1656" s="127"/>
      <c r="L1656" s="127"/>
      <c r="M1656" s="127"/>
      <c r="N1656" s="127"/>
      <c r="O1656" s="127"/>
      <c r="P1656" s="127"/>
      <c r="Q1656" s="127"/>
      <c r="R1656" s="127"/>
      <c r="S1656" s="127"/>
    </row>
    <row r="1657" spans="4:19" x14ac:dyDescent="0.2">
      <c r="D1657" s="127"/>
      <c r="E1657" s="127"/>
      <c r="F1657" s="127"/>
      <c r="G1657" s="127"/>
      <c r="H1657" s="127"/>
      <c r="I1657" s="127"/>
      <c r="J1657" s="127"/>
      <c r="K1657" s="127"/>
      <c r="L1657" s="127"/>
      <c r="M1657" s="127"/>
      <c r="N1657" s="127"/>
      <c r="O1657" s="127"/>
      <c r="P1657" s="127"/>
      <c r="Q1657" s="127"/>
      <c r="R1657" s="127"/>
      <c r="S1657" s="127"/>
    </row>
    <row r="1658" spans="4:19" x14ac:dyDescent="0.2">
      <c r="D1658" s="127"/>
      <c r="E1658" s="127"/>
      <c r="F1658" s="127"/>
      <c r="G1658" s="127"/>
      <c r="H1658" s="127"/>
      <c r="I1658" s="127"/>
      <c r="J1658" s="127"/>
      <c r="K1658" s="127"/>
      <c r="L1658" s="127"/>
      <c r="M1658" s="127"/>
      <c r="N1658" s="127"/>
      <c r="O1658" s="127"/>
      <c r="P1658" s="127"/>
      <c r="Q1658" s="127"/>
      <c r="R1658" s="127"/>
      <c r="S1658" s="127"/>
    </row>
    <row r="1659" spans="4:19" x14ac:dyDescent="0.2">
      <c r="D1659" s="127"/>
      <c r="E1659" s="127"/>
      <c r="F1659" s="127"/>
      <c r="G1659" s="127"/>
      <c r="H1659" s="127"/>
      <c r="I1659" s="127"/>
      <c r="J1659" s="127"/>
      <c r="K1659" s="127"/>
      <c r="L1659" s="127"/>
      <c r="M1659" s="127"/>
      <c r="N1659" s="127"/>
      <c r="O1659" s="127"/>
      <c r="P1659" s="127"/>
      <c r="Q1659" s="127"/>
      <c r="R1659" s="127"/>
      <c r="S1659" s="127"/>
    </row>
    <row r="1660" spans="4:19" x14ac:dyDescent="0.2">
      <c r="D1660" s="127"/>
      <c r="E1660" s="127"/>
      <c r="F1660" s="127"/>
      <c r="G1660" s="127"/>
      <c r="H1660" s="127"/>
      <c r="I1660" s="127"/>
      <c r="J1660" s="127"/>
      <c r="K1660" s="127"/>
      <c r="L1660" s="127"/>
      <c r="M1660" s="127"/>
      <c r="N1660" s="127"/>
      <c r="O1660" s="127"/>
      <c r="P1660" s="127"/>
      <c r="Q1660" s="127"/>
      <c r="R1660" s="127"/>
      <c r="S1660" s="127"/>
    </row>
    <row r="1661" spans="4:19" x14ac:dyDescent="0.2">
      <c r="D1661" s="127"/>
      <c r="E1661" s="127"/>
      <c r="F1661" s="127"/>
      <c r="G1661" s="127"/>
      <c r="H1661" s="127"/>
      <c r="I1661" s="127"/>
      <c r="J1661" s="127"/>
      <c r="K1661" s="127"/>
      <c r="L1661" s="127"/>
      <c r="M1661" s="127"/>
      <c r="N1661" s="127"/>
      <c r="O1661" s="127"/>
      <c r="P1661" s="127"/>
      <c r="Q1661" s="127"/>
      <c r="R1661" s="127"/>
      <c r="S1661" s="127"/>
    </row>
    <row r="1662" spans="4:19" x14ac:dyDescent="0.2">
      <c r="D1662" s="127"/>
      <c r="E1662" s="127"/>
      <c r="F1662" s="127"/>
      <c r="G1662" s="127"/>
      <c r="H1662" s="127"/>
      <c r="I1662" s="127"/>
      <c r="J1662" s="127"/>
      <c r="K1662" s="127"/>
      <c r="L1662" s="127"/>
      <c r="M1662" s="127"/>
      <c r="N1662" s="127"/>
      <c r="O1662" s="127"/>
      <c r="P1662" s="127"/>
      <c r="Q1662" s="127"/>
      <c r="R1662" s="127"/>
      <c r="S1662" s="127"/>
    </row>
    <row r="1663" spans="4:19" x14ac:dyDescent="0.2">
      <c r="D1663" s="127"/>
      <c r="E1663" s="127"/>
      <c r="F1663" s="127"/>
      <c r="G1663" s="127"/>
      <c r="H1663" s="127"/>
      <c r="I1663" s="127"/>
      <c r="J1663" s="127"/>
      <c r="K1663" s="127"/>
      <c r="L1663" s="127"/>
      <c r="M1663" s="127"/>
      <c r="N1663" s="127"/>
      <c r="O1663" s="127"/>
      <c r="P1663" s="127"/>
      <c r="Q1663" s="127"/>
      <c r="R1663" s="127"/>
      <c r="S1663" s="127"/>
    </row>
    <row r="1664" spans="4:19" x14ac:dyDescent="0.2">
      <c r="D1664" s="127"/>
      <c r="E1664" s="127"/>
      <c r="F1664" s="127"/>
      <c r="G1664" s="127"/>
      <c r="H1664" s="127"/>
      <c r="I1664" s="127"/>
      <c r="J1664" s="127"/>
      <c r="K1664" s="127"/>
      <c r="L1664" s="127"/>
      <c r="M1664" s="127"/>
      <c r="N1664" s="127"/>
      <c r="O1664" s="127"/>
      <c r="P1664" s="127"/>
      <c r="Q1664" s="127"/>
      <c r="R1664" s="127"/>
      <c r="S1664" s="127"/>
    </row>
    <row r="1665" spans="4:19" x14ac:dyDescent="0.2">
      <c r="D1665" s="127"/>
      <c r="E1665" s="127"/>
      <c r="F1665" s="127"/>
      <c r="G1665" s="127"/>
      <c r="H1665" s="127"/>
      <c r="I1665" s="127"/>
      <c r="J1665" s="127"/>
      <c r="K1665" s="127"/>
      <c r="L1665" s="127"/>
      <c r="M1665" s="127"/>
      <c r="N1665" s="127"/>
      <c r="O1665" s="127"/>
      <c r="P1665" s="127"/>
      <c r="Q1665" s="127"/>
      <c r="R1665" s="127"/>
      <c r="S1665" s="127"/>
    </row>
    <row r="1666" spans="4:19" x14ac:dyDescent="0.2">
      <c r="D1666" s="127"/>
      <c r="E1666" s="127"/>
      <c r="F1666" s="127"/>
      <c r="G1666" s="127"/>
      <c r="H1666" s="127"/>
      <c r="I1666" s="127"/>
      <c r="J1666" s="127"/>
      <c r="K1666" s="127"/>
      <c r="L1666" s="127"/>
      <c r="M1666" s="127"/>
      <c r="N1666" s="127"/>
      <c r="O1666" s="127"/>
      <c r="P1666" s="127"/>
      <c r="Q1666" s="127"/>
      <c r="R1666" s="127"/>
      <c r="S1666" s="127"/>
    </row>
    <row r="1667" spans="4:19" x14ac:dyDescent="0.2">
      <c r="D1667" s="127"/>
      <c r="E1667" s="127"/>
      <c r="F1667" s="127"/>
      <c r="G1667" s="127"/>
      <c r="H1667" s="127"/>
      <c r="I1667" s="127"/>
      <c r="J1667" s="127"/>
      <c r="K1667" s="127"/>
      <c r="L1667" s="127"/>
      <c r="M1667" s="127"/>
      <c r="N1667" s="127"/>
      <c r="O1667" s="127"/>
      <c r="P1667" s="127"/>
      <c r="Q1667" s="127"/>
      <c r="R1667" s="127"/>
      <c r="S1667" s="127"/>
    </row>
    <row r="1668" spans="4:19" x14ac:dyDescent="0.2">
      <c r="D1668" s="127"/>
      <c r="E1668" s="127"/>
      <c r="F1668" s="127"/>
      <c r="G1668" s="127"/>
      <c r="H1668" s="127"/>
      <c r="I1668" s="127"/>
      <c r="J1668" s="127"/>
      <c r="K1668" s="127"/>
      <c r="L1668" s="127"/>
      <c r="M1668" s="127"/>
      <c r="N1668" s="127"/>
      <c r="O1668" s="127"/>
      <c r="P1668" s="127"/>
      <c r="Q1668" s="127"/>
      <c r="R1668" s="127"/>
      <c r="S1668" s="127"/>
    </row>
    <row r="1669" spans="4:19" x14ac:dyDescent="0.2">
      <c r="D1669" s="127"/>
      <c r="E1669" s="127"/>
      <c r="F1669" s="127"/>
      <c r="G1669" s="127"/>
      <c r="H1669" s="127"/>
      <c r="I1669" s="127"/>
      <c r="J1669" s="127"/>
      <c r="K1669" s="127"/>
      <c r="L1669" s="127"/>
      <c r="M1669" s="127"/>
      <c r="N1669" s="127"/>
      <c r="O1669" s="127"/>
      <c r="P1669" s="127"/>
      <c r="Q1669" s="127"/>
      <c r="R1669" s="127"/>
      <c r="S1669" s="127"/>
    </row>
    <row r="1670" spans="4:19" x14ac:dyDescent="0.2">
      <c r="D1670" s="127"/>
      <c r="E1670" s="127"/>
      <c r="F1670" s="127"/>
      <c r="G1670" s="127"/>
      <c r="H1670" s="127"/>
      <c r="I1670" s="127"/>
      <c r="J1670" s="127"/>
      <c r="K1670" s="127"/>
      <c r="L1670" s="127"/>
      <c r="M1670" s="127"/>
      <c r="N1670" s="127"/>
      <c r="O1670" s="127"/>
      <c r="P1670" s="127"/>
      <c r="Q1670" s="127"/>
      <c r="R1670" s="127"/>
      <c r="S1670" s="127"/>
    </row>
    <row r="1671" spans="4:19" x14ac:dyDescent="0.2">
      <c r="D1671" s="127"/>
      <c r="E1671" s="127"/>
      <c r="F1671" s="127"/>
      <c r="G1671" s="127"/>
      <c r="H1671" s="127"/>
      <c r="I1671" s="127"/>
      <c r="J1671" s="127"/>
      <c r="K1671" s="127"/>
      <c r="L1671" s="127"/>
      <c r="M1671" s="127"/>
      <c r="N1671" s="127"/>
      <c r="O1671" s="127"/>
      <c r="P1671" s="127"/>
      <c r="Q1671" s="127"/>
      <c r="R1671" s="127"/>
      <c r="S1671" s="127"/>
    </row>
    <row r="1672" spans="4:19" x14ac:dyDescent="0.2">
      <c r="D1672" s="127"/>
      <c r="E1672" s="127"/>
      <c r="F1672" s="127"/>
      <c r="G1672" s="127"/>
      <c r="H1672" s="127"/>
      <c r="I1672" s="127"/>
      <c r="J1672" s="127"/>
      <c r="K1672" s="127"/>
      <c r="L1672" s="127"/>
      <c r="M1672" s="127"/>
      <c r="N1672" s="127"/>
      <c r="O1672" s="127"/>
      <c r="P1672" s="127"/>
      <c r="Q1672" s="127"/>
      <c r="R1672" s="127"/>
      <c r="S1672" s="127"/>
    </row>
    <row r="1673" spans="4:19" x14ac:dyDescent="0.2">
      <c r="D1673" s="127"/>
      <c r="E1673" s="127"/>
      <c r="F1673" s="127"/>
      <c r="G1673" s="127"/>
      <c r="H1673" s="127"/>
      <c r="I1673" s="127"/>
      <c r="J1673" s="127"/>
      <c r="K1673" s="127"/>
      <c r="L1673" s="127"/>
      <c r="M1673" s="127"/>
      <c r="N1673" s="127"/>
      <c r="O1673" s="127"/>
      <c r="P1673" s="127"/>
      <c r="Q1673" s="127"/>
      <c r="R1673" s="127"/>
      <c r="S1673" s="127"/>
    </row>
    <row r="1674" spans="4:19" x14ac:dyDescent="0.2">
      <c r="D1674" s="127"/>
      <c r="E1674" s="127"/>
      <c r="F1674" s="127"/>
      <c r="G1674" s="127"/>
      <c r="H1674" s="127"/>
      <c r="I1674" s="127"/>
      <c r="J1674" s="127"/>
      <c r="K1674" s="127"/>
      <c r="L1674" s="127"/>
      <c r="M1674" s="127"/>
      <c r="N1674" s="127"/>
      <c r="O1674" s="127"/>
      <c r="P1674" s="127"/>
      <c r="Q1674" s="127"/>
      <c r="R1674" s="127"/>
      <c r="S1674" s="127"/>
    </row>
    <row r="1675" spans="4:19" x14ac:dyDescent="0.2">
      <c r="D1675" s="127"/>
      <c r="E1675" s="127"/>
      <c r="F1675" s="127"/>
      <c r="G1675" s="127"/>
      <c r="H1675" s="127"/>
      <c r="I1675" s="127"/>
      <c r="J1675" s="127"/>
      <c r="K1675" s="127"/>
      <c r="L1675" s="127"/>
      <c r="M1675" s="127"/>
      <c r="N1675" s="127"/>
      <c r="O1675" s="127"/>
      <c r="P1675" s="127"/>
      <c r="Q1675" s="127"/>
      <c r="R1675" s="127"/>
      <c r="S1675" s="127"/>
    </row>
    <row r="1676" spans="4:19" x14ac:dyDescent="0.2">
      <c r="D1676" s="127"/>
      <c r="E1676" s="127"/>
      <c r="F1676" s="127"/>
      <c r="G1676" s="127"/>
      <c r="H1676" s="127"/>
      <c r="I1676" s="127"/>
      <c r="J1676" s="127"/>
      <c r="K1676" s="127"/>
      <c r="L1676" s="127"/>
      <c r="M1676" s="127"/>
      <c r="N1676" s="127"/>
      <c r="O1676" s="127"/>
      <c r="P1676" s="127"/>
      <c r="Q1676" s="127"/>
      <c r="R1676" s="127"/>
      <c r="S1676" s="127"/>
    </row>
    <row r="1677" spans="4:19" x14ac:dyDescent="0.2">
      <c r="D1677" s="127"/>
      <c r="E1677" s="127"/>
      <c r="F1677" s="127"/>
      <c r="G1677" s="127"/>
      <c r="H1677" s="127"/>
      <c r="I1677" s="127"/>
      <c r="J1677" s="127"/>
      <c r="K1677" s="127"/>
      <c r="L1677" s="127"/>
      <c r="M1677" s="127"/>
      <c r="N1677" s="127"/>
      <c r="O1677" s="127"/>
      <c r="P1677" s="127"/>
      <c r="Q1677" s="127"/>
      <c r="R1677" s="127"/>
      <c r="S1677" s="127"/>
    </row>
    <row r="1678" spans="4:19" x14ac:dyDescent="0.2">
      <c r="D1678" s="127"/>
      <c r="E1678" s="127"/>
      <c r="F1678" s="127"/>
      <c r="G1678" s="127"/>
      <c r="H1678" s="127"/>
      <c r="I1678" s="127"/>
      <c r="J1678" s="127"/>
      <c r="K1678" s="127"/>
      <c r="L1678" s="127"/>
      <c r="M1678" s="127"/>
      <c r="N1678" s="127"/>
      <c r="O1678" s="127"/>
      <c r="P1678" s="127"/>
      <c r="Q1678" s="127"/>
      <c r="R1678" s="127"/>
      <c r="S1678" s="127"/>
    </row>
    <row r="1679" spans="4:19" x14ac:dyDescent="0.2">
      <c r="D1679" s="127"/>
      <c r="E1679" s="127"/>
      <c r="F1679" s="127"/>
      <c r="G1679" s="127"/>
      <c r="H1679" s="127"/>
      <c r="I1679" s="127"/>
      <c r="J1679" s="127"/>
      <c r="K1679" s="127"/>
      <c r="L1679" s="127"/>
      <c r="M1679" s="127"/>
      <c r="N1679" s="127"/>
      <c r="O1679" s="127"/>
      <c r="P1679" s="127"/>
      <c r="Q1679" s="127"/>
      <c r="R1679" s="127"/>
      <c r="S1679" s="127"/>
    </row>
    <row r="1680" spans="4:19" x14ac:dyDescent="0.2">
      <c r="D1680" s="127"/>
      <c r="E1680" s="127"/>
      <c r="F1680" s="127"/>
      <c r="G1680" s="127"/>
      <c r="H1680" s="127"/>
      <c r="I1680" s="127"/>
      <c r="J1680" s="127"/>
      <c r="K1680" s="127"/>
      <c r="L1680" s="127"/>
      <c r="M1680" s="127"/>
      <c r="N1680" s="127"/>
      <c r="O1680" s="127"/>
      <c r="P1680" s="127"/>
      <c r="Q1680" s="127"/>
      <c r="R1680" s="127"/>
      <c r="S1680" s="127"/>
    </row>
    <row r="1681" spans="4:19" x14ac:dyDescent="0.2">
      <c r="D1681" s="127"/>
      <c r="E1681" s="127"/>
      <c r="F1681" s="127"/>
      <c r="G1681" s="127"/>
      <c r="H1681" s="127"/>
      <c r="I1681" s="127"/>
      <c r="J1681" s="127"/>
      <c r="K1681" s="127"/>
      <c r="L1681" s="127"/>
      <c r="M1681" s="127"/>
      <c r="N1681" s="127"/>
      <c r="O1681" s="127"/>
      <c r="P1681" s="127"/>
      <c r="Q1681" s="127"/>
      <c r="R1681" s="127"/>
      <c r="S1681" s="127"/>
    </row>
    <row r="1682" spans="4:19" x14ac:dyDescent="0.2">
      <c r="D1682" s="127"/>
      <c r="E1682" s="127"/>
      <c r="F1682" s="127"/>
      <c r="G1682" s="127"/>
      <c r="H1682" s="127"/>
      <c r="I1682" s="127"/>
      <c r="J1682" s="127"/>
      <c r="K1682" s="127"/>
      <c r="L1682" s="127"/>
      <c r="M1682" s="127"/>
      <c r="N1682" s="127"/>
      <c r="O1682" s="127"/>
      <c r="P1682" s="127"/>
      <c r="Q1682" s="127"/>
      <c r="R1682" s="127"/>
      <c r="S1682" s="127"/>
    </row>
    <row r="1683" spans="4:19" x14ac:dyDescent="0.2">
      <c r="D1683" s="127"/>
      <c r="E1683" s="127"/>
      <c r="F1683" s="127"/>
      <c r="G1683" s="127"/>
      <c r="H1683" s="127"/>
      <c r="I1683" s="127"/>
      <c r="J1683" s="127"/>
      <c r="K1683" s="127"/>
      <c r="L1683" s="127"/>
      <c r="M1683" s="127"/>
      <c r="N1683" s="127"/>
      <c r="O1683" s="127"/>
      <c r="P1683" s="127"/>
      <c r="Q1683" s="127"/>
      <c r="R1683" s="127"/>
      <c r="S1683" s="127"/>
    </row>
    <row r="1684" spans="4:19" x14ac:dyDescent="0.2">
      <c r="D1684" s="127"/>
      <c r="E1684" s="127"/>
      <c r="F1684" s="127"/>
      <c r="G1684" s="127"/>
      <c r="H1684" s="127"/>
      <c r="I1684" s="127"/>
      <c r="J1684" s="127"/>
      <c r="K1684" s="127"/>
      <c r="L1684" s="127"/>
      <c r="M1684" s="127"/>
      <c r="N1684" s="127"/>
      <c r="O1684" s="127"/>
      <c r="P1684" s="127"/>
      <c r="Q1684" s="127"/>
      <c r="R1684" s="127"/>
      <c r="S1684" s="127"/>
    </row>
    <row r="1685" spans="4:19" x14ac:dyDescent="0.2">
      <c r="D1685" s="127"/>
      <c r="E1685" s="127"/>
      <c r="F1685" s="127"/>
      <c r="G1685" s="127"/>
      <c r="H1685" s="127"/>
      <c r="I1685" s="127"/>
      <c r="J1685" s="127"/>
      <c r="K1685" s="127"/>
      <c r="L1685" s="127"/>
      <c r="M1685" s="127"/>
      <c r="N1685" s="127"/>
      <c r="O1685" s="127"/>
      <c r="P1685" s="127"/>
      <c r="Q1685" s="127"/>
      <c r="R1685" s="127"/>
      <c r="S1685" s="127"/>
    </row>
    <row r="1686" spans="4:19" x14ac:dyDescent="0.2">
      <c r="D1686" s="127"/>
      <c r="E1686" s="127"/>
      <c r="F1686" s="127"/>
      <c r="G1686" s="127"/>
      <c r="H1686" s="127"/>
      <c r="I1686" s="127"/>
      <c r="J1686" s="127"/>
      <c r="K1686" s="127"/>
      <c r="L1686" s="127"/>
      <c r="M1686" s="127"/>
      <c r="N1686" s="127"/>
      <c r="O1686" s="127"/>
      <c r="P1686" s="127"/>
      <c r="Q1686" s="127"/>
      <c r="R1686" s="127"/>
      <c r="S1686" s="127"/>
    </row>
    <row r="1687" spans="4:19" x14ac:dyDescent="0.2">
      <c r="D1687" s="127"/>
      <c r="E1687" s="127"/>
      <c r="F1687" s="127"/>
      <c r="G1687" s="127"/>
      <c r="H1687" s="127"/>
      <c r="I1687" s="127"/>
      <c r="J1687" s="127"/>
      <c r="K1687" s="127"/>
      <c r="L1687" s="127"/>
      <c r="M1687" s="127"/>
      <c r="N1687" s="127"/>
      <c r="O1687" s="127"/>
      <c r="P1687" s="127"/>
      <c r="Q1687" s="127"/>
      <c r="R1687" s="127"/>
      <c r="S1687" s="127"/>
    </row>
    <row r="1688" spans="4:19" x14ac:dyDescent="0.2">
      <c r="D1688" s="127"/>
      <c r="E1688" s="127"/>
      <c r="F1688" s="127"/>
      <c r="G1688" s="127"/>
      <c r="H1688" s="127"/>
      <c r="I1688" s="127"/>
      <c r="J1688" s="127"/>
      <c r="K1688" s="127"/>
      <c r="L1688" s="127"/>
      <c r="M1688" s="127"/>
      <c r="N1688" s="127"/>
      <c r="O1688" s="127"/>
      <c r="P1688" s="127"/>
      <c r="Q1688" s="127"/>
      <c r="R1688" s="127"/>
      <c r="S1688" s="127"/>
    </row>
    <row r="1689" spans="4:19" x14ac:dyDescent="0.2">
      <c r="D1689" s="127"/>
      <c r="E1689" s="127"/>
      <c r="F1689" s="127"/>
      <c r="G1689" s="127"/>
      <c r="H1689" s="127"/>
      <c r="I1689" s="127"/>
      <c r="J1689" s="127"/>
      <c r="K1689" s="127"/>
      <c r="L1689" s="127"/>
      <c r="M1689" s="127"/>
      <c r="N1689" s="127"/>
      <c r="O1689" s="127"/>
      <c r="P1689" s="127"/>
      <c r="Q1689" s="127"/>
      <c r="R1689" s="127"/>
      <c r="S1689" s="127"/>
    </row>
    <row r="1690" spans="4:19" x14ac:dyDescent="0.2">
      <c r="D1690" s="127"/>
      <c r="E1690" s="127"/>
      <c r="F1690" s="127"/>
      <c r="G1690" s="127"/>
      <c r="H1690" s="127"/>
      <c r="I1690" s="127"/>
      <c r="J1690" s="127"/>
      <c r="K1690" s="127"/>
      <c r="L1690" s="127"/>
      <c r="M1690" s="127"/>
      <c r="N1690" s="127"/>
      <c r="O1690" s="127"/>
      <c r="P1690" s="127"/>
      <c r="Q1690" s="127"/>
      <c r="R1690" s="127"/>
      <c r="S1690" s="127"/>
    </row>
    <row r="1691" spans="4:19" x14ac:dyDescent="0.2">
      <c r="D1691" s="127"/>
      <c r="E1691" s="127"/>
      <c r="F1691" s="127"/>
      <c r="G1691" s="127"/>
      <c r="H1691" s="127"/>
      <c r="I1691" s="127"/>
      <c r="J1691" s="127"/>
      <c r="K1691" s="127"/>
      <c r="L1691" s="127"/>
      <c r="M1691" s="127"/>
      <c r="N1691" s="127"/>
      <c r="O1691" s="127"/>
      <c r="P1691" s="127"/>
      <c r="Q1691" s="127"/>
      <c r="R1691" s="127"/>
      <c r="S1691" s="127"/>
    </row>
    <row r="1692" spans="4:19" x14ac:dyDescent="0.2">
      <c r="D1692" s="127"/>
      <c r="E1692" s="127"/>
      <c r="F1692" s="127"/>
      <c r="G1692" s="127"/>
      <c r="H1692" s="127"/>
      <c r="I1692" s="127"/>
      <c r="J1692" s="127"/>
      <c r="K1692" s="127"/>
      <c r="L1692" s="127"/>
      <c r="M1692" s="127"/>
      <c r="N1692" s="127"/>
      <c r="O1692" s="127"/>
      <c r="P1692" s="127"/>
      <c r="Q1692" s="127"/>
      <c r="R1692" s="127"/>
      <c r="S1692" s="127"/>
    </row>
    <row r="1693" spans="4:19" x14ac:dyDescent="0.2">
      <c r="D1693" s="127"/>
      <c r="E1693" s="127"/>
      <c r="F1693" s="127"/>
      <c r="G1693" s="127"/>
      <c r="H1693" s="127"/>
      <c r="I1693" s="127"/>
      <c r="J1693" s="127"/>
      <c r="K1693" s="127"/>
      <c r="L1693" s="127"/>
      <c r="M1693" s="127"/>
      <c r="N1693" s="127"/>
      <c r="O1693" s="127"/>
      <c r="P1693" s="127"/>
      <c r="Q1693" s="127"/>
      <c r="R1693" s="127"/>
      <c r="S1693" s="127"/>
    </row>
    <row r="1694" spans="4:19" x14ac:dyDescent="0.2">
      <c r="D1694" s="127"/>
      <c r="E1694" s="127"/>
      <c r="F1694" s="127"/>
      <c r="G1694" s="127"/>
      <c r="H1694" s="127"/>
      <c r="I1694" s="127"/>
      <c r="J1694" s="127"/>
      <c r="K1694" s="127"/>
      <c r="L1694" s="127"/>
      <c r="M1694" s="127"/>
      <c r="N1694" s="127"/>
      <c r="O1694" s="127"/>
      <c r="P1694" s="127"/>
      <c r="Q1694" s="127"/>
      <c r="R1694" s="127"/>
      <c r="S1694" s="127"/>
    </row>
    <row r="1695" spans="4:19" x14ac:dyDescent="0.2">
      <c r="D1695" s="127"/>
      <c r="E1695" s="127"/>
      <c r="F1695" s="127"/>
      <c r="G1695" s="127"/>
      <c r="H1695" s="127"/>
      <c r="I1695" s="127"/>
      <c r="J1695" s="127"/>
      <c r="K1695" s="127"/>
      <c r="L1695" s="127"/>
      <c r="M1695" s="127"/>
      <c r="N1695" s="127"/>
      <c r="O1695" s="127"/>
      <c r="P1695" s="127"/>
      <c r="Q1695" s="127"/>
      <c r="R1695" s="127"/>
      <c r="S1695" s="127"/>
    </row>
    <row r="1696" spans="4:19" x14ac:dyDescent="0.2">
      <c r="D1696" s="127"/>
      <c r="E1696" s="127"/>
      <c r="F1696" s="127"/>
      <c r="G1696" s="127"/>
      <c r="H1696" s="127"/>
      <c r="I1696" s="127"/>
      <c r="J1696" s="127"/>
      <c r="K1696" s="127"/>
      <c r="L1696" s="127"/>
      <c r="M1696" s="127"/>
      <c r="N1696" s="127"/>
      <c r="O1696" s="127"/>
      <c r="P1696" s="127"/>
      <c r="Q1696" s="127"/>
      <c r="R1696" s="127"/>
      <c r="S1696" s="127"/>
    </row>
    <row r="1697" spans="4:19" x14ac:dyDescent="0.2">
      <c r="D1697" s="127"/>
      <c r="E1697" s="127"/>
      <c r="F1697" s="127"/>
      <c r="G1697" s="127"/>
      <c r="H1697" s="127"/>
      <c r="I1697" s="127"/>
      <c r="J1697" s="127"/>
      <c r="K1697" s="127"/>
      <c r="L1697" s="127"/>
      <c r="M1697" s="127"/>
      <c r="N1697" s="127"/>
      <c r="O1697" s="127"/>
      <c r="P1697" s="127"/>
      <c r="Q1697" s="127"/>
      <c r="R1697" s="127"/>
      <c r="S1697" s="127"/>
    </row>
    <row r="1698" spans="4:19" x14ac:dyDescent="0.2">
      <c r="D1698" s="127"/>
      <c r="E1698" s="127"/>
      <c r="F1698" s="127"/>
      <c r="G1698" s="127"/>
      <c r="H1698" s="127"/>
      <c r="I1698" s="127"/>
      <c r="J1698" s="127"/>
      <c r="K1698" s="127"/>
      <c r="L1698" s="127"/>
      <c r="M1698" s="127"/>
      <c r="N1698" s="127"/>
      <c r="O1698" s="127"/>
      <c r="P1698" s="127"/>
      <c r="Q1698" s="127"/>
      <c r="R1698" s="127"/>
      <c r="S1698" s="127"/>
    </row>
    <row r="1699" spans="4:19" x14ac:dyDescent="0.2">
      <c r="D1699" s="127"/>
      <c r="E1699" s="127"/>
      <c r="F1699" s="127"/>
      <c r="G1699" s="127"/>
      <c r="H1699" s="127"/>
      <c r="I1699" s="127"/>
      <c r="J1699" s="127"/>
      <c r="K1699" s="127"/>
      <c r="L1699" s="127"/>
      <c r="M1699" s="127"/>
      <c r="N1699" s="127"/>
      <c r="O1699" s="127"/>
      <c r="P1699" s="127"/>
      <c r="Q1699" s="127"/>
      <c r="R1699" s="127"/>
      <c r="S1699" s="127"/>
    </row>
    <row r="1700" spans="4:19" x14ac:dyDescent="0.2">
      <c r="D1700" s="127"/>
      <c r="E1700" s="127"/>
      <c r="F1700" s="127"/>
      <c r="G1700" s="127"/>
      <c r="H1700" s="127"/>
      <c r="I1700" s="127"/>
      <c r="J1700" s="127"/>
      <c r="K1700" s="127"/>
      <c r="L1700" s="127"/>
      <c r="M1700" s="127"/>
      <c r="N1700" s="127"/>
      <c r="O1700" s="127"/>
      <c r="P1700" s="127"/>
      <c r="Q1700" s="127"/>
      <c r="R1700" s="127"/>
      <c r="S1700" s="127"/>
    </row>
    <row r="1701" spans="4:19" x14ac:dyDescent="0.2">
      <c r="D1701" s="127"/>
      <c r="E1701" s="127"/>
      <c r="F1701" s="127"/>
      <c r="G1701" s="127"/>
      <c r="H1701" s="127"/>
      <c r="I1701" s="127"/>
      <c r="J1701" s="127"/>
      <c r="K1701" s="127"/>
      <c r="L1701" s="127"/>
      <c r="M1701" s="127"/>
      <c r="N1701" s="127"/>
      <c r="O1701" s="127"/>
      <c r="P1701" s="127"/>
      <c r="Q1701" s="127"/>
      <c r="R1701" s="127"/>
      <c r="S1701" s="127"/>
    </row>
    <row r="1702" spans="4:19" x14ac:dyDescent="0.2">
      <c r="D1702" s="127"/>
      <c r="E1702" s="127"/>
      <c r="F1702" s="127"/>
      <c r="G1702" s="127"/>
      <c r="H1702" s="127"/>
      <c r="I1702" s="127"/>
      <c r="J1702" s="127"/>
      <c r="K1702" s="127"/>
      <c r="L1702" s="127"/>
      <c r="M1702" s="127"/>
      <c r="N1702" s="127"/>
      <c r="O1702" s="127"/>
      <c r="P1702" s="127"/>
      <c r="Q1702" s="127"/>
      <c r="R1702" s="127"/>
      <c r="S1702" s="127"/>
    </row>
    <row r="1703" spans="4:19" x14ac:dyDescent="0.2">
      <c r="D1703" s="127"/>
      <c r="E1703" s="127"/>
      <c r="F1703" s="127"/>
      <c r="G1703" s="127"/>
      <c r="H1703" s="127"/>
      <c r="I1703" s="127"/>
      <c r="J1703" s="127"/>
      <c r="K1703" s="127"/>
      <c r="L1703" s="127"/>
      <c r="M1703" s="127"/>
      <c r="N1703" s="127"/>
      <c r="O1703" s="127"/>
      <c r="P1703" s="127"/>
      <c r="Q1703" s="127"/>
      <c r="R1703" s="127"/>
      <c r="S1703" s="127"/>
    </row>
    <row r="1704" spans="4:19" x14ac:dyDescent="0.2">
      <c r="D1704" s="127"/>
      <c r="E1704" s="127"/>
      <c r="F1704" s="127"/>
      <c r="G1704" s="127"/>
      <c r="H1704" s="127"/>
      <c r="I1704" s="127"/>
      <c r="J1704" s="127"/>
      <c r="K1704" s="127"/>
      <c r="L1704" s="127"/>
      <c r="M1704" s="127"/>
      <c r="N1704" s="127"/>
      <c r="O1704" s="127"/>
      <c r="P1704" s="127"/>
      <c r="Q1704" s="127"/>
      <c r="R1704" s="127"/>
      <c r="S1704" s="127"/>
    </row>
    <row r="1705" spans="4:19" x14ac:dyDescent="0.2">
      <c r="D1705" s="127"/>
      <c r="E1705" s="127"/>
      <c r="F1705" s="127"/>
      <c r="G1705" s="127"/>
      <c r="H1705" s="127"/>
      <c r="I1705" s="127"/>
      <c r="J1705" s="127"/>
      <c r="K1705" s="127"/>
      <c r="L1705" s="127"/>
      <c r="M1705" s="127"/>
      <c r="N1705" s="127"/>
      <c r="O1705" s="127"/>
      <c r="P1705" s="127"/>
      <c r="Q1705" s="127"/>
      <c r="R1705" s="127"/>
      <c r="S1705" s="127"/>
    </row>
    <row r="1706" spans="4:19" x14ac:dyDescent="0.2">
      <c r="D1706" s="127"/>
      <c r="E1706" s="127"/>
      <c r="F1706" s="127"/>
      <c r="G1706" s="127"/>
      <c r="H1706" s="127"/>
      <c r="I1706" s="127"/>
      <c r="J1706" s="127"/>
      <c r="K1706" s="127"/>
      <c r="L1706" s="127"/>
      <c r="M1706" s="127"/>
      <c r="N1706" s="127"/>
      <c r="O1706" s="127"/>
      <c r="P1706" s="127"/>
      <c r="Q1706" s="127"/>
      <c r="R1706" s="127"/>
      <c r="S1706" s="127"/>
    </row>
    <row r="1707" spans="4:19" x14ac:dyDescent="0.2">
      <c r="D1707" s="127"/>
      <c r="E1707" s="127"/>
      <c r="F1707" s="127"/>
      <c r="G1707" s="127"/>
      <c r="H1707" s="127"/>
      <c r="I1707" s="127"/>
      <c r="J1707" s="127"/>
      <c r="K1707" s="127"/>
      <c r="L1707" s="127"/>
      <c r="M1707" s="127"/>
      <c r="N1707" s="127"/>
      <c r="O1707" s="127"/>
      <c r="P1707" s="127"/>
      <c r="Q1707" s="127"/>
      <c r="R1707" s="127"/>
      <c r="S1707" s="127"/>
    </row>
    <row r="1708" spans="4:19" x14ac:dyDescent="0.2">
      <c r="D1708" s="127"/>
      <c r="E1708" s="127"/>
      <c r="F1708" s="127"/>
      <c r="G1708" s="127"/>
      <c r="H1708" s="127"/>
      <c r="I1708" s="127"/>
      <c r="J1708" s="127"/>
      <c r="K1708" s="127"/>
      <c r="L1708" s="127"/>
      <c r="M1708" s="127"/>
      <c r="N1708" s="127"/>
      <c r="O1708" s="127"/>
      <c r="P1708" s="127"/>
      <c r="Q1708" s="127"/>
      <c r="R1708" s="127"/>
      <c r="S1708" s="127"/>
    </row>
    <row r="1709" spans="4:19" x14ac:dyDescent="0.2">
      <c r="D1709" s="127"/>
      <c r="E1709" s="127"/>
      <c r="F1709" s="127"/>
      <c r="G1709" s="127"/>
      <c r="H1709" s="127"/>
      <c r="I1709" s="127"/>
      <c r="J1709" s="127"/>
      <c r="K1709" s="127"/>
      <c r="L1709" s="127"/>
      <c r="M1709" s="127"/>
      <c r="N1709" s="127"/>
      <c r="O1709" s="127"/>
      <c r="P1709" s="127"/>
      <c r="Q1709" s="127"/>
      <c r="R1709" s="127"/>
      <c r="S1709" s="127"/>
    </row>
    <row r="1710" spans="4:19" x14ac:dyDescent="0.2">
      <c r="D1710" s="127"/>
      <c r="E1710" s="127"/>
      <c r="F1710" s="127"/>
      <c r="G1710" s="127"/>
      <c r="H1710" s="127"/>
      <c r="I1710" s="127"/>
      <c r="J1710" s="127"/>
      <c r="K1710" s="127"/>
      <c r="L1710" s="127"/>
      <c r="M1710" s="127"/>
      <c r="N1710" s="127"/>
      <c r="O1710" s="127"/>
      <c r="P1710" s="127"/>
      <c r="Q1710" s="127"/>
      <c r="R1710" s="127"/>
      <c r="S1710" s="127"/>
    </row>
    <row r="1711" spans="4:19" x14ac:dyDescent="0.2">
      <c r="D1711" s="127"/>
      <c r="E1711" s="127"/>
      <c r="F1711" s="127"/>
      <c r="G1711" s="127"/>
      <c r="H1711" s="127"/>
      <c r="I1711" s="127"/>
      <c r="J1711" s="127"/>
      <c r="K1711" s="127"/>
      <c r="L1711" s="127"/>
      <c r="M1711" s="127"/>
      <c r="N1711" s="127"/>
      <c r="O1711" s="127"/>
      <c r="P1711" s="127"/>
      <c r="Q1711" s="127"/>
      <c r="R1711" s="127"/>
      <c r="S1711" s="127"/>
    </row>
    <row r="1712" spans="4:19" x14ac:dyDescent="0.2">
      <c r="D1712" s="127"/>
      <c r="E1712" s="127"/>
      <c r="F1712" s="127"/>
      <c r="G1712" s="127"/>
      <c r="H1712" s="127"/>
      <c r="I1712" s="127"/>
      <c r="J1712" s="127"/>
      <c r="K1712" s="127"/>
      <c r="L1712" s="127"/>
      <c r="M1712" s="127"/>
      <c r="N1712" s="127"/>
      <c r="O1712" s="127"/>
      <c r="P1712" s="127"/>
      <c r="Q1712" s="127"/>
      <c r="R1712" s="127"/>
      <c r="S1712" s="127"/>
    </row>
    <row r="1713" spans="4:19" x14ac:dyDescent="0.2">
      <c r="D1713" s="127"/>
      <c r="E1713" s="127"/>
      <c r="F1713" s="127"/>
      <c r="G1713" s="127"/>
      <c r="H1713" s="127"/>
      <c r="I1713" s="127"/>
      <c r="J1713" s="127"/>
      <c r="K1713" s="127"/>
      <c r="L1713" s="127"/>
      <c r="M1713" s="127"/>
      <c r="N1713" s="127"/>
      <c r="O1713" s="127"/>
      <c r="P1713" s="127"/>
      <c r="Q1713" s="127"/>
      <c r="R1713" s="127"/>
      <c r="S1713" s="127"/>
    </row>
    <row r="1714" spans="4:19" x14ac:dyDescent="0.2">
      <c r="D1714" s="127"/>
      <c r="E1714" s="127"/>
      <c r="F1714" s="127"/>
      <c r="G1714" s="127"/>
      <c r="H1714" s="127"/>
      <c r="I1714" s="127"/>
      <c r="J1714" s="127"/>
      <c r="K1714" s="127"/>
      <c r="L1714" s="127"/>
      <c r="M1714" s="127"/>
      <c r="N1714" s="127"/>
      <c r="O1714" s="127"/>
      <c r="P1714" s="127"/>
      <c r="Q1714" s="127"/>
      <c r="R1714" s="127"/>
      <c r="S1714" s="127"/>
    </row>
    <row r="1715" spans="4:19" x14ac:dyDescent="0.2">
      <c r="D1715" s="127"/>
      <c r="E1715" s="127"/>
      <c r="F1715" s="127"/>
      <c r="G1715" s="127"/>
      <c r="H1715" s="127"/>
      <c r="I1715" s="127"/>
      <c r="J1715" s="127"/>
      <c r="K1715" s="127"/>
      <c r="L1715" s="127"/>
      <c r="M1715" s="127"/>
      <c r="N1715" s="127"/>
      <c r="O1715" s="127"/>
      <c r="P1715" s="127"/>
      <c r="Q1715" s="127"/>
      <c r="R1715" s="127"/>
      <c r="S1715" s="127"/>
    </row>
    <row r="1716" spans="4:19" x14ac:dyDescent="0.2">
      <c r="D1716" s="127"/>
      <c r="E1716" s="127"/>
      <c r="F1716" s="127"/>
      <c r="G1716" s="127"/>
      <c r="H1716" s="127"/>
      <c r="I1716" s="127"/>
      <c r="J1716" s="127"/>
      <c r="K1716" s="127"/>
      <c r="L1716" s="127"/>
      <c r="M1716" s="127"/>
      <c r="N1716" s="127"/>
      <c r="O1716" s="127"/>
      <c r="P1716" s="127"/>
      <c r="Q1716" s="127"/>
      <c r="R1716" s="127"/>
      <c r="S1716" s="127"/>
    </row>
    <row r="1717" spans="4:19" x14ac:dyDescent="0.2">
      <c r="D1717" s="127"/>
      <c r="E1717" s="127"/>
      <c r="F1717" s="127"/>
      <c r="G1717" s="127"/>
      <c r="H1717" s="127"/>
      <c r="I1717" s="127"/>
      <c r="J1717" s="127"/>
      <c r="K1717" s="127"/>
      <c r="L1717" s="127"/>
      <c r="M1717" s="127"/>
      <c r="N1717" s="127"/>
      <c r="O1717" s="127"/>
      <c r="P1717" s="127"/>
      <c r="Q1717" s="127"/>
      <c r="R1717" s="127"/>
      <c r="S1717" s="127"/>
    </row>
    <row r="1718" spans="4:19" x14ac:dyDescent="0.2">
      <c r="D1718" s="127"/>
      <c r="E1718" s="127"/>
      <c r="F1718" s="127"/>
      <c r="G1718" s="127"/>
      <c r="H1718" s="127"/>
      <c r="I1718" s="127"/>
      <c r="J1718" s="127"/>
      <c r="K1718" s="127"/>
      <c r="L1718" s="127"/>
      <c r="M1718" s="127"/>
      <c r="N1718" s="127"/>
      <c r="O1718" s="127"/>
      <c r="P1718" s="127"/>
      <c r="Q1718" s="127"/>
      <c r="R1718" s="127"/>
      <c r="S1718" s="127"/>
    </row>
    <row r="1719" spans="4:19" x14ac:dyDescent="0.2">
      <c r="D1719" s="127"/>
      <c r="E1719" s="127"/>
      <c r="F1719" s="127"/>
      <c r="G1719" s="127"/>
      <c r="H1719" s="127"/>
      <c r="I1719" s="127"/>
      <c r="J1719" s="127"/>
      <c r="K1719" s="127"/>
      <c r="L1719" s="127"/>
      <c r="M1719" s="127"/>
      <c r="N1719" s="127"/>
      <c r="O1719" s="127"/>
      <c r="P1719" s="127"/>
      <c r="Q1719" s="127"/>
      <c r="R1719" s="127"/>
      <c r="S1719" s="127"/>
    </row>
    <row r="1720" spans="4:19" x14ac:dyDescent="0.2">
      <c r="D1720" s="127"/>
      <c r="E1720" s="127"/>
      <c r="F1720" s="127"/>
      <c r="G1720" s="127"/>
      <c r="H1720" s="127"/>
      <c r="I1720" s="127"/>
      <c r="J1720" s="127"/>
      <c r="K1720" s="127"/>
      <c r="L1720" s="127"/>
      <c r="M1720" s="127"/>
      <c r="N1720" s="127"/>
      <c r="O1720" s="127"/>
      <c r="P1720" s="127"/>
      <c r="Q1720" s="127"/>
      <c r="R1720" s="127"/>
      <c r="S1720" s="127"/>
    </row>
    <row r="1721" spans="4:19" x14ac:dyDescent="0.2">
      <c r="D1721" s="127"/>
      <c r="E1721" s="127"/>
      <c r="F1721" s="127"/>
      <c r="G1721" s="127"/>
      <c r="H1721" s="127"/>
      <c r="I1721" s="127"/>
      <c r="J1721" s="127"/>
      <c r="K1721" s="127"/>
      <c r="L1721" s="127"/>
      <c r="M1721" s="127"/>
      <c r="N1721" s="127"/>
      <c r="O1721" s="127"/>
      <c r="P1721" s="127"/>
      <c r="Q1721" s="127"/>
      <c r="R1721" s="127"/>
      <c r="S1721" s="127"/>
    </row>
    <row r="1722" spans="4:19" x14ac:dyDescent="0.2">
      <c r="D1722" s="127"/>
      <c r="E1722" s="127"/>
      <c r="F1722" s="127"/>
      <c r="G1722" s="127"/>
      <c r="H1722" s="127"/>
      <c r="I1722" s="127"/>
      <c r="J1722" s="127"/>
      <c r="K1722" s="127"/>
      <c r="L1722" s="127"/>
      <c r="M1722" s="127"/>
      <c r="N1722" s="127"/>
      <c r="O1722" s="127"/>
      <c r="P1722" s="127"/>
      <c r="Q1722" s="127"/>
      <c r="R1722" s="127"/>
      <c r="S1722" s="127"/>
    </row>
    <row r="1723" spans="4:19" x14ac:dyDescent="0.2">
      <c r="D1723" s="127"/>
      <c r="E1723" s="127"/>
      <c r="F1723" s="127"/>
      <c r="G1723" s="127"/>
      <c r="H1723" s="127"/>
      <c r="I1723" s="127"/>
      <c r="J1723" s="127"/>
      <c r="K1723" s="127"/>
      <c r="L1723" s="127"/>
      <c r="M1723" s="127"/>
      <c r="N1723" s="127"/>
      <c r="O1723" s="127"/>
      <c r="P1723" s="127"/>
      <c r="Q1723" s="127"/>
      <c r="R1723" s="127"/>
      <c r="S1723" s="127"/>
    </row>
    <row r="1724" spans="4:19" x14ac:dyDescent="0.2">
      <c r="D1724" s="127"/>
      <c r="E1724" s="127"/>
      <c r="F1724" s="127"/>
      <c r="G1724" s="127"/>
      <c r="H1724" s="127"/>
      <c r="I1724" s="127"/>
      <c r="J1724" s="127"/>
      <c r="K1724" s="127"/>
      <c r="L1724" s="127"/>
      <c r="M1724" s="127"/>
      <c r="N1724" s="127"/>
      <c r="O1724" s="127"/>
      <c r="P1724" s="127"/>
      <c r="Q1724" s="127"/>
      <c r="R1724" s="127"/>
      <c r="S1724" s="127"/>
    </row>
    <row r="1725" spans="4:19" x14ac:dyDescent="0.2">
      <c r="D1725" s="127"/>
      <c r="E1725" s="127"/>
      <c r="F1725" s="127"/>
      <c r="G1725" s="127"/>
      <c r="H1725" s="127"/>
      <c r="I1725" s="127"/>
      <c r="J1725" s="127"/>
      <c r="K1725" s="127"/>
      <c r="L1725" s="127"/>
      <c r="M1725" s="127"/>
      <c r="N1725" s="127"/>
      <c r="O1725" s="127"/>
      <c r="P1725" s="127"/>
      <c r="Q1725" s="127"/>
      <c r="R1725" s="127"/>
      <c r="S1725" s="127"/>
    </row>
    <row r="1726" spans="4:19" x14ac:dyDescent="0.2">
      <c r="D1726" s="127"/>
      <c r="E1726" s="127"/>
      <c r="F1726" s="127"/>
      <c r="G1726" s="127"/>
      <c r="H1726" s="127"/>
      <c r="I1726" s="127"/>
      <c r="J1726" s="127"/>
      <c r="K1726" s="127"/>
      <c r="L1726" s="127"/>
      <c r="M1726" s="127"/>
      <c r="N1726" s="127"/>
      <c r="O1726" s="127"/>
      <c r="P1726" s="127"/>
      <c r="Q1726" s="127"/>
      <c r="R1726" s="127"/>
      <c r="S1726" s="127"/>
    </row>
    <row r="1727" spans="4:19" x14ac:dyDescent="0.2">
      <c r="D1727" s="127"/>
      <c r="E1727" s="127"/>
      <c r="F1727" s="127"/>
      <c r="G1727" s="127"/>
      <c r="H1727" s="127"/>
      <c r="I1727" s="127"/>
      <c r="J1727" s="127"/>
      <c r="K1727" s="127"/>
      <c r="L1727" s="127"/>
      <c r="M1727" s="127"/>
      <c r="N1727" s="127"/>
      <c r="O1727" s="127"/>
      <c r="P1727" s="127"/>
      <c r="Q1727" s="127"/>
      <c r="R1727" s="127"/>
      <c r="S1727" s="127"/>
    </row>
    <row r="1728" spans="4:19" x14ac:dyDescent="0.2">
      <c r="D1728" s="127"/>
      <c r="E1728" s="127"/>
      <c r="F1728" s="127"/>
      <c r="G1728" s="127"/>
      <c r="H1728" s="127"/>
      <c r="I1728" s="127"/>
      <c r="J1728" s="127"/>
      <c r="K1728" s="127"/>
      <c r="L1728" s="127"/>
      <c r="M1728" s="127"/>
      <c r="N1728" s="127"/>
      <c r="O1728" s="127"/>
      <c r="P1728" s="127"/>
      <c r="Q1728" s="127"/>
      <c r="R1728" s="127"/>
      <c r="S1728" s="127"/>
    </row>
    <row r="1729" spans="4:19" x14ac:dyDescent="0.2">
      <c r="D1729" s="127"/>
      <c r="E1729" s="127"/>
      <c r="F1729" s="127"/>
      <c r="G1729" s="127"/>
      <c r="H1729" s="127"/>
      <c r="I1729" s="127"/>
      <c r="J1729" s="127"/>
      <c r="K1729" s="127"/>
      <c r="L1729" s="127"/>
      <c r="M1729" s="127"/>
      <c r="N1729" s="127"/>
      <c r="O1729" s="127"/>
      <c r="P1729" s="127"/>
      <c r="Q1729" s="127"/>
      <c r="R1729" s="127"/>
      <c r="S1729" s="127"/>
    </row>
    <row r="1730" spans="4:19" x14ac:dyDescent="0.2">
      <c r="D1730" s="127"/>
      <c r="E1730" s="127"/>
      <c r="F1730" s="127"/>
      <c r="G1730" s="127"/>
      <c r="H1730" s="127"/>
      <c r="I1730" s="127"/>
      <c r="J1730" s="127"/>
      <c r="K1730" s="127"/>
      <c r="L1730" s="127"/>
      <c r="M1730" s="127"/>
      <c r="N1730" s="127"/>
      <c r="O1730" s="127"/>
      <c r="P1730" s="127"/>
      <c r="Q1730" s="127"/>
      <c r="R1730" s="127"/>
      <c r="S1730" s="127"/>
    </row>
    <row r="1731" spans="4:19" x14ac:dyDescent="0.2">
      <c r="D1731" s="127"/>
      <c r="E1731" s="127"/>
      <c r="F1731" s="127"/>
      <c r="G1731" s="127"/>
      <c r="H1731" s="127"/>
      <c r="I1731" s="127"/>
      <c r="J1731" s="127"/>
      <c r="K1731" s="127"/>
      <c r="L1731" s="127"/>
      <c r="M1731" s="127"/>
      <c r="N1731" s="127"/>
      <c r="O1731" s="127"/>
      <c r="P1731" s="127"/>
      <c r="Q1731" s="127"/>
      <c r="R1731" s="127"/>
      <c r="S1731" s="127"/>
    </row>
    <row r="1732" spans="4:19" x14ac:dyDescent="0.2">
      <c r="D1732" s="127"/>
      <c r="E1732" s="127"/>
      <c r="F1732" s="127"/>
      <c r="G1732" s="127"/>
      <c r="H1732" s="127"/>
      <c r="I1732" s="127"/>
      <c r="J1732" s="127"/>
      <c r="K1732" s="127"/>
      <c r="L1732" s="127"/>
      <c r="M1732" s="127"/>
      <c r="N1732" s="127"/>
      <c r="O1732" s="127"/>
      <c r="P1732" s="127"/>
      <c r="Q1732" s="127"/>
      <c r="R1732" s="127"/>
      <c r="S1732" s="127"/>
    </row>
    <row r="1733" spans="4:19" x14ac:dyDescent="0.2">
      <c r="D1733" s="127"/>
      <c r="E1733" s="127"/>
      <c r="F1733" s="127"/>
      <c r="G1733" s="127"/>
      <c r="H1733" s="127"/>
      <c r="I1733" s="127"/>
      <c r="J1733" s="127"/>
      <c r="K1733" s="127"/>
      <c r="L1733" s="127"/>
      <c r="M1733" s="127"/>
      <c r="N1733" s="127"/>
      <c r="O1733" s="127"/>
      <c r="P1733" s="127"/>
      <c r="Q1733" s="127"/>
      <c r="R1733" s="127"/>
      <c r="S1733" s="127"/>
    </row>
    <row r="1734" spans="4:19" x14ac:dyDescent="0.2">
      <c r="D1734" s="127"/>
      <c r="E1734" s="127"/>
      <c r="F1734" s="127"/>
      <c r="G1734" s="127"/>
      <c r="H1734" s="127"/>
      <c r="I1734" s="127"/>
      <c r="J1734" s="127"/>
      <c r="K1734" s="127"/>
      <c r="L1734" s="127"/>
      <c r="M1734" s="127"/>
      <c r="N1734" s="127"/>
      <c r="O1734" s="127"/>
      <c r="P1734" s="127"/>
      <c r="Q1734" s="127"/>
      <c r="R1734" s="127"/>
      <c r="S1734" s="127"/>
    </row>
    <row r="1735" spans="4:19" x14ac:dyDescent="0.2">
      <c r="D1735" s="127"/>
      <c r="E1735" s="127"/>
      <c r="F1735" s="127"/>
      <c r="G1735" s="127"/>
      <c r="H1735" s="127"/>
      <c r="I1735" s="127"/>
      <c r="J1735" s="127"/>
      <c r="K1735" s="127"/>
      <c r="L1735" s="127"/>
      <c r="M1735" s="127"/>
      <c r="N1735" s="127"/>
      <c r="O1735" s="127"/>
      <c r="P1735" s="127"/>
      <c r="Q1735" s="127"/>
      <c r="R1735" s="127"/>
      <c r="S1735" s="127"/>
    </row>
    <row r="1736" spans="4:19" x14ac:dyDescent="0.2">
      <c r="D1736" s="127"/>
      <c r="E1736" s="127"/>
      <c r="F1736" s="127"/>
      <c r="G1736" s="127"/>
      <c r="H1736" s="127"/>
      <c r="I1736" s="127"/>
      <c r="J1736" s="127"/>
      <c r="K1736" s="127"/>
      <c r="L1736" s="127"/>
      <c r="M1736" s="127"/>
      <c r="N1736" s="127"/>
      <c r="O1736" s="127"/>
      <c r="P1736" s="127"/>
      <c r="Q1736" s="127"/>
      <c r="R1736" s="127"/>
      <c r="S1736" s="127"/>
    </row>
    <row r="1737" spans="4:19" x14ac:dyDescent="0.2">
      <c r="D1737" s="127"/>
      <c r="E1737" s="127"/>
      <c r="F1737" s="127"/>
      <c r="G1737" s="127"/>
      <c r="H1737" s="127"/>
      <c r="I1737" s="127"/>
      <c r="J1737" s="127"/>
      <c r="K1737" s="127"/>
      <c r="L1737" s="127"/>
      <c r="M1737" s="127"/>
      <c r="N1737" s="127"/>
      <c r="O1737" s="127"/>
      <c r="P1737" s="127"/>
      <c r="Q1737" s="127"/>
      <c r="R1737" s="127"/>
      <c r="S1737" s="127"/>
    </row>
    <row r="1738" spans="4:19" x14ac:dyDescent="0.2">
      <c r="D1738" s="127"/>
      <c r="E1738" s="127"/>
      <c r="F1738" s="127"/>
      <c r="G1738" s="127"/>
      <c r="H1738" s="127"/>
      <c r="I1738" s="127"/>
      <c r="J1738" s="127"/>
      <c r="K1738" s="127"/>
      <c r="L1738" s="127"/>
      <c r="M1738" s="127"/>
      <c r="N1738" s="127"/>
      <c r="O1738" s="127"/>
      <c r="P1738" s="127"/>
      <c r="Q1738" s="127"/>
      <c r="R1738" s="127"/>
      <c r="S1738" s="127"/>
    </row>
    <row r="1739" spans="4:19" x14ac:dyDescent="0.2">
      <c r="D1739" s="127"/>
      <c r="E1739" s="127"/>
      <c r="F1739" s="127"/>
      <c r="G1739" s="127"/>
      <c r="H1739" s="127"/>
      <c r="I1739" s="127"/>
      <c r="J1739" s="127"/>
      <c r="K1739" s="127"/>
      <c r="L1739" s="127"/>
      <c r="M1739" s="127"/>
      <c r="N1739" s="127"/>
      <c r="O1739" s="127"/>
      <c r="P1739" s="127"/>
      <c r="Q1739" s="127"/>
      <c r="R1739" s="127"/>
      <c r="S1739" s="127"/>
    </row>
    <row r="1740" spans="4:19" x14ac:dyDescent="0.2">
      <c r="D1740" s="127"/>
      <c r="E1740" s="127"/>
      <c r="F1740" s="127"/>
      <c r="G1740" s="127"/>
      <c r="H1740" s="127"/>
      <c r="I1740" s="127"/>
      <c r="J1740" s="127"/>
      <c r="K1740" s="127"/>
      <c r="L1740" s="127"/>
      <c r="M1740" s="127"/>
      <c r="N1740" s="127"/>
      <c r="O1740" s="127"/>
      <c r="P1740" s="127"/>
      <c r="Q1740" s="127"/>
      <c r="R1740" s="127"/>
      <c r="S1740" s="127"/>
    </row>
    <row r="1741" spans="4:19" x14ac:dyDescent="0.2">
      <c r="D1741" s="127"/>
      <c r="E1741" s="127"/>
      <c r="F1741" s="127"/>
      <c r="G1741" s="127"/>
      <c r="H1741" s="127"/>
      <c r="I1741" s="127"/>
      <c r="J1741" s="127"/>
      <c r="K1741" s="127"/>
      <c r="L1741" s="127"/>
      <c r="M1741" s="127"/>
      <c r="N1741" s="127"/>
      <c r="O1741" s="127"/>
      <c r="P1741" s="127"/>
      <c r="Q1741" s="127"/>
      <c r="R1741" s="127"/>
      <c r="S1741" s="127"/>
    </row>
    <row r="1742" spans="4:19" x14ac:dyDescent="0.2">
      <c r="D1742" s="127"/>
      <c r="E1742" s="127"/>
      <c r="F1742" s="127"/>
      <c r="G1742" s="127"/>
      <c r="H1742" s="127"/>
      <c r="I1742" s="127"/>
      <c r="J1742" s="127"/>
      <c r="K1742" s="127"/>
      <c r="L1742" s="127"/>
      <c r="M1742" s="127"/>
      <c r="N1742" s="127"/>
      <c r="O1742" s="127"/>
      <c r="P1742" s="127"/>
      <c r="Q1742" s="127"/>
      <c r="R1742" s="127"/>
      <c r="S1742" s="127"/>
    </row>
    <row r="1743" spans="4:19" x14ac:dyDescent="0.2">
      <c r="D1743" s="127"/>
      <c r="E1743" s="127"/>
      <c r="F1743" s="127"/>
      <c r="G1743" s="127"/>
      <c r="H1743" s="127"/>
      <c r="I1743" s="127"/>
      <c r="J1743" s="127"/>
      <c r="K1743" s="127"/>
      <c r="L1743" s="127"/>
      <c r="M1743" s="127"/>
      <c r="N1743" s="127"/>
      <c r="O1743" s="127"/>
      <c r="P1743" s="127"/>
      <c r="Q1743" s="127"/>
      <c r="R1743" s="127"/>
      <c r="S1743" s="127"/>
    </row>
    <row r="1744" spans="4:19" x14ac:dyDescent="0.2">
      <c r="D1744" s="127"/>
      <c r="E1744" s="127"/>
      <c r="F1744" s="127"/>
      <c r="G1744" s="127"/>
      <c r="H1744" s="127"/>
      <c r="I1744" s="127"/>
      <c r="J1744" s="127"/>
      <c r="K1744" s="127"/>
      <c r="L1744" s="127"/>
      <c r="M1744" s="127"/>
      <c r="N1744" s="127"/>
      <c r="O1744" s="127"/>
      <c r="P1744" s="127"/>
      <c r="Q1744" s="127"/>
      <c r="R1744" s="127"/>
      <c r="S1744" s="127"/>
    </row>
    <row r="1745" spans="4:19" x14ac:dyDescent="0.2">
      <c r="D1745" s="127"/>
      <c r="E1745" s="127"/>
      <c r="F1745" s="127"/>
      <c r="G1745" s="127"/>
      <c r="H1745" s="127"/>
      <c r="I1745" s="127"/>
      <c r="J1745" s="127"/>
      <c r="K1745" s="127"/>
      <c r="L1745" s="127"/>
      <c r="M1745" s="127"/>
      <c r="N1745" s="127"/>
      <c r="O1745" s="127"/>
      <c r="P1745" s="127"/>
      <c r="Q1745" s="127"/>
      <c r="R1745" s="127"/>
      <c r="S1745" s="127"/>
    </row>
    <row r="1746" spans="4:19" x14ac:dyDescent="0.2">
      <c r="D1746" s="127"/>
      <c r="E1746" s="127"/>
      <c r="F1746" s="127"/>
      <c r="G1746" s="127"/>
      <c r="H1746" s="127"/>
      <c r="I1746" s="127"/>
      <c r="J1746" s="127"/>
      <c r="K1746" s="127"/>
      <c r="L1746" s="127"/>
      <c r="M1746" s="127"/>
      <c r="N1746" s="127"/>
      <c r="O1746" s="127"/>
      <c r="P1746" s="127"/>
      <c r="Q1746" s="127"/>
      <c r="R1746" s="127"/>
      <c r="S1746" s="127"/>
    </row>
    <row r="1747" spans="4:19" x14ac:dyDescent="0.2">
      <c r="D1747" s="127"/>
      <c r="E1747" s="127"/>
      <c r="F1747" s="127"/>
      <c r="G1747" s="127"/>
      <c r="H1747" s="127"/>
      <c r="I1747" s="127"/>
      <c r="J1747" s="127"/>
      <c r="K1747" s="127"/>
      <c r="L1747" s="127"/>
      <c r="M1747" s="127"/>
      <c r="N1747" s="127"/>
      <c r="O1747" s="127"/>
      <c r="P1747" s="127"/>
      <c r="Q1747" s="127"/>
      <c r="R1747" s="127"/>
      <c r="S1747" s="127"/>
    </row>
    <row r="1748" spans="4:19" x14ac:dyDescent="0.2">
      <c r="D1748" s="127"/>
      <c r="E1748" s="127"/>
      <c r="F1748" s="127"/>
      <c r="G1748" s="127"/>
      <c r="H1748" s="127"/>
      <c r="I1748" s="127"/>
      <c r="J1748" s="127"/>
      <c r="K1748" s="127"/>
      <c r="L1748" s="127"/>
      <c r="M1748" s="127"/>
      <c r="N1748" s="127"/>
      <c r="O1748" s="127"/>
      <c r="P1748" s="127"/>
      <c r="Q1748" s="127"/>
      <c r="R1748" s="127"/>
      <c r="S1748" s="127"/>
    </row>
    <row r="1749" spans="4:19" x14ac:dyDescent="0.2">
      <c r="D1749" s="127"/>
      <c r="E1749" s="127"/>
      <c r="F1749" s="127"/>
      <c r="G1749" s="127"/>
      <c r="H1749" s="127"/>
      <c r="I1749" s="127"/>
      <c r="J1749" s="127"/>
      <c r="K1749" s="127"/>
      <c r="L1749" s="127"/>
      <c r="M1749" s="127"/>
      <c r="N1749" s="127"/>
      <c r="O1749" s="127"/>
      <c r="P1749" s="127"/>
      <c r="Q1749" s="127"/>
      <c r="R1749" s="127"/>
      <c r="S1749" s="127"/>
    </row>
    <row r="1750" spans="4:19" x14ac:dyDescent="0.2">
      <c r="D1750" s="127"/>
      <c r="E1750" s="127"/>
      <c r="F1750" s="127"/>
      <c r="G1750" s="127"/>
      <c r="H1750" s="127"/>
      <c r="I1750" s="127"/>
      <c r="J1750" s="127"/>
      <c r="K1750" s="127"/>
      <c r="L1750" s="127"/>
      <c r="M1750" s="127"/>
      <c r="N1750" s="127"/>
      <c r="O1750" s="127"/>
      <c r="P1750" s="127"/>
      <c r="Q1750" s="127"/>
      <c r="R1750" s="127"/>
      <c r="S1750" s="127"/>
    </row>
    <row r="1751" spans="4:19" x14ac:dyDescent="0.2">
      <c r="D1751" s="127"/>
      <c r="E1751" s="127"/>
      <c r="F1751" s="127"/>
      <c r="G1751" s="127"/>
      <c r="H1751" s="127"/>
      <c r="I1751" s="127"/>
      <c r="J1751" s="127"/>
      <c r="K1751" s="127"/>
      <c r="L1751" s="127"/>
      <c r="M1751" s="127"/>
      <c r="N1751" s="127"/>
      <c r="O1751" s="127"/>
      <c r="P1751" s="127"/>
      <c r="Q1751" s="127"/>
      <c r="R1751" s="127"/>
      <c r="S1751" s="127"/>
    </row>
    <row r="1752" spans="4:19" x14ac:dyDescent="0.2">
      <c r="D1752" s="127"/>
      <c r="E1752" s="127"/>
      <c r="F1752" s="127"/>
      <c r="G1752" s="127"/>
      <c r="H1752" s="127"/>
      <c r="I1752" s="127"/>
      <c r="J1752" s="127"/>
      <c r="K1752" s="127"/>
      <c r="L1752" s="127"/>
      <c r="M1752" s="127"/>
      <c r="N1752" s="127"/>
      <c r="O1752" s="127"/>
      <c r="P1752" s="127"/>
      <c r="Q1752" s="127"/>
      <c r="R1752" s="127"/>
      <c r="S1752" s="127"/>
    </row>
    <row r="1753" spans="4:19" x14ac:dyDescent="0.2">
      <c r="D1753" s="127"/>
      <c r="E1753" s="127"/>
      <c r="F1753" s="127"/>
      <c r="G1753" s="127"/>
      <c r="H1753" s="127"/>
      <c r="I1753" s="127"/>
      <c r="J1753" s="127"/>
      <c r="K1753" s="127"/>
      <c r="L1753" s="127"/>
      <c r="M1753" s="127"/>
      <c r="N1753" s="127"/>
      <c r="O1753" s="127"/>
      <c r="P1753" s="127"/>
      <c r="Q1753" s="127"/>
      <c r="R1753" s="127"/>
      <c r="S1753" s="127"/>
    </row>
    <row r="1754" spans="4:19" x14ac:dyDescent="0.2">
      <c r="D1754" s="127"/>
      <c r="E1754" s="127"/>
      <c r="F1754" s="127"/>
      <c r="G1754" s="127"/>
      <c r="H1754" s="127"/>
      <c r="I1754" s="127"/>
      <c r="J1754" s="127"/>
      <c r="K1754" s="127"/>
      <c r="L1754" s="127"/>
      <c r="M1754" s="127"/>
      <c r="N1754" s="127"/>
      <c r="O1754" s="127"/>
      <c r="P1754" s="127"/>
      <c r="Q1754" s="127"/>
      <c r="R1754" s="127"/>
      <c r="S1754" s="127"/>
    </row>
    <row r="1755" spans="4:19" x14ac:dyDescent="0.2">
      <c r="D1755" s="127"/>
      <c r="E1755" s="127"/>
      <c r="F1755" s="127"/>
      <c r="G1755" s="127"/>
      <c r="H1755" s="127"/>
      <c r="I1755" s="127"/>
      <c r="J1755" s="127"/>
      <c r="K1755" s="127"/>
      <c r="L1755" s="127"/>
      <c r="M1755" s="127"/>
      <c r="N1755" s="127"/>
      <c r="O1755" s="127"/>
      <c r="P1755" s="127"/>
      <c r="Q1755" s="127"/>
      <c r="R1755" s="127"/>
      <c r="S1755" s="127"/>
    </row>
    <row r="1756" spans="4:19" x14ac:dyDescent="0.2">
      <c r="D1756" s="127"/>
      <c r="E1756" s="127"/>
      <c r="F1756" s="127"/>
      <c r="G1756" s="127"/>
      <c r="H1756" s="127"/>
      <c r="I1756" s="127"/>
      <c r="J1756" s="127"/>
      <c r="K1756" s="127"/>
      <c r="L1756" s="127"/>
      <c r="M1756" s="127"/>
      <c r="N1756" s="127"/>
      <c r="O1756" s="127"/>
      <c r="P1756" s="127"/>
      <c r="Q1756" s="127"/>
      <c r="R1756" s="127"/>
      <c r="S1756" s="127"/>
    </row>
    <row r="1757" spans="4:19" x14ac:dyDescent="0.2">
      <c r="D1757" s="127"/>
      <c r="E1757" s="127"/>
      <c r="F1757" s="127"/>
      <c r="G1757" s="127"/>
      <c r="H1757" s="127"/>
      <c r="I1757" s="127"/>
      <c r="J1757" s="127"/>
      <c r="K1757" s="127"/>
      <c r="L1757" s="127"/>
      <c r="M1757" s="127"/>
      <c r="N1757" s="127"/>
      <c r="O1757" s="127"/>
      <c r="P1757" s="127"/>
      <c r="Q1757" s="127"/>
      <c r="R1757" s="127"/>
      <c r="S1757" s="127"/>
    </row>
    <row r="1758" spans="4:19" x14ac:dyDescent="0.2">
      <c r="D1758" s="127"/>
      <c r="E1758" s="127"/>
      <c r="F1758" s="127"/>
      <c r="G1758" s="127"/>
      <c r="H1758" s="127"/>
      <c r="I1758" s="127"/>
      <c r="J1758" s="127"/>
      <c r="K1758" s="127"/>
      <c r="L1758" s="127"/>
      <c r="M1758" s="127"/>
      <c r="N1758" s="127"/>
      <c r="O1758" s="127"/>
      <c r="P1758" s="127"/>
      <c r="Q1758" s="127"/>
      <c r="R1758" s="127"/>
      <c r="S1758" s="127"/>
    </row>
    <row r="1759" spans="4:19" x14ac:dyDescent="0.2">
      <c r="D1759" s="127"/>
      <c r="E1759" s="127"/>
      <c r="F1759" s="127"/>
      <c r="G1759" s="127"/>
      <c r="H1759" s="127"/>
      <c r="I1759" s="127"/>
      <c r="J1759" s="127"/>
      <c r="K1759" s="127"/>
      <c r="L1759" s="127"/>
      <c r="M1759" s="127"/>
      <c r="N1759" s="127"/>
      <c r="O1759" s="127"/>
      <c r="P1759" s="127"/>
      <c r="Q1759" s="127"/>
      <c r="R1759" s="127"/>
      <c r="S1759" s="127"/>
    </row>
    <row r="1760" spans="4:19" x14ac:dyDescent="0.2">
      <c r="D1760" s="127"/>
      <c r="E1760" s="127"/>
      <c r="F1760" s="127"/>
      <c r="G1760" s="127"/>
      <c r="H1760" s="127"/>
      <c r="I1760" s="127"/>
      <c r="J1760" s="127"/>
      <c r="K1760" s="127"/>
      <c r="L1760" s="127"/>
      <c r="M1760" s="127"/>
      <c r="N1760" s="127"/>
      <c r="O1760" s="127"/>
      <c r="P1760" s="127"/>
      <c r="Q1760" s="127"/>
      <c r="R1760" s="127"/>
      <c r="S1760" s="127"/>
    </row>
    <row r="1761" spans="4:19" x14ac:dyDescent="0.2">
      <c r="D1761" s="127"/>
      <c r="E1761" s="127"/>
      <c r="F1761" s="127"/>
      <c r="G1761" s="127"/>
      <c r="H1761" s="127"/>
      <c r="I1761" s="127"/>
      <c r="J1761" s="127"/>
      <c r="K1761" s="127"/>
      <c r="L1761" s="127"/>
      <c r="M1761" s="127"/>
      <c r="N1761" s="127"/>
      <c r="O1761" s="127"/>
      <c r="P1761" s="127"/>
      <c r="Q1761" s="127"/>
      <c r="R1761" s="127"/>
      <c r="S1761" s="127"/>
    </row>
    <row r="1762" spans="4:19" x14ac:dyDescent="0.2">
      <c r="D1762" s="127"/>
      <c r="E1762" s="127"/>
      <c r="F1762" s="127"/>
      <c r="G1762" s="127"/>
      <c r="H1762" s="127"/>
      <c r="I1762" s="127"/>
      <c r="J1762" s="127"/>
      <c r="K1762" s="127"/>
      <c r="L1762" s="127"/>
      <c r="M1762" s="127"/>
      <c r="N1762" s="127"/>
      <c r="O1762" s="127"/>
      <c r="P1762" s="127"/>
      <c r="Q1762" s="127"/>
      <c r="R1762" s="127"/>
      <c r="S1762" s="127"/>
    </row>
    <row r="1763" spans="4:19" x14ac:dyDescent="0.2">
      <c r="D1763" s="127"/>
      <c r="E1763" s="127"/>
      <c r="F1763" s="127"/>
      <c r="G1763" s="127"/>
      <c r="H1763" s="127"/>
      <c r="I1763" s="127"/>
      <c r="J1763" s="127"/>
      <c r="K1763" s="127"/>
      <c r="L1763" s="127"/>
      <c r="M1763" s="127"/>
      <c r="N1763" s="127"/>
      <c r="O1763" s="127"/>
      <c r="P1763" s="127"/>
      <c r="Q1763" s="127"/>
      <c r="R1763" s="127"/>
      <c r="S1763" s="127"/>
    </row>
    <row r="1764" spans="4:19" x14ac:dyDescent="0.2">
      <c r="D1764" s="127"/>
      <c r="E1764" s="127"/>
      <c r="F1764" s="127"/>
      <c r="G1764" s="127"/>
      <c r="H1764" s="127"/>
      <c r="I1764" s="127"/>
      <c r="J1764" s="127"/>
      <c r="K1764" s="127"/>
      <c r="L1764" s="127"/>
      <c r="M1764" s="127"/>
      <c r="N1764" s="127"/>
      <c r="O1764" s="127"/>
      <c r="P1764" s="127"/>
      <c r="Q1764" s="127"/>
      <c r="R1764" s="127"/>
      <c r="S1764" s="127"/>
    </row>
    <row r="1765" spans="4:19" x14ac:dyDescent="0.2">
      <c r="D1765" s="127"/>
      <c r="E1765" s="127"/>
      <c r="F1765" s="127"/>
      <c r="G1765" s="127"/>
      <c r="H1765" s="127"/>
      <c r="I1765" s="127"/>
      <c r="J1765" s="127"/>
      <c r="K1765" s="127"/>
      <c r="L1765" s="127"/>
      <c r="M1765" s="127"/>
      <c r="N1765" s="127"/>
      <c r="O1765" s="127"/>
      <c r="P1765" s="127"/>
      <c r="Q1765" s="127"/>
      <c r="R1765" s="127"/>
      <c r="S1765" s="127"/>
    </row>
    <row r="1766" spans="4:19" x14ac:dyDescent="0.2">
      <c r="D1766" s="127"/>
      <c r="E1766" s="127"/>
      <c r="F1766" s="127"/>
      <c r="G1766" s="127"/>
      <c r="H1766" s="127"/>
      <c r="I1766" s="127"/>
      <c r="J1766" s="127"/>
      <c r="K1766" s="127"/>
      <c r="L1766" s="127"/>
      <c r="M1766" s="127"/>
      <c r="N1766" s="127"/>
      <c r="O1766" s="127"/>
      <c r="P1766" s="127"/>
      <c r="Q1766" s="127"/>
      <c r="R1766" s="127"/>
      <c r="S1766" s="127"/>
    </row>
    <row r="1767" spans="4:19" x14ac:dyDescent="0.2">
      <c r="D1767" s="127"/>
      <c r="E1767" s="127"/>
      <c r="F1767" s="127"/>
      <c r="G1767" s="127"/>
      <c r="H1767" s="127"/>
      <c r="I1767" s="127"/>
      <c r="J1767" s="127"/>
      <c r="K1767" s="127"/>
      <c r="L1767" s="127"/>
      <c r="M1767" s="127"/>
      <c r="N1767" s="127"/>
      <c r="O1767" s="127"/>
      <c r="P1767" s="127"/>
      <c r="Q1767" s="127"/>
      <c r="R1767" s="127"/>
      <c r="S1767" s="127"/>
    </row>
    <row r="1768" spans="4:19" x14ac:dyDescent="0.2">
      <c r="D1768" s="127"/>
      <c r="E1768" s="127"/>
      <c r="F1768" s="127"/>
      <c r="G1768" s="127"/>
      <c r="H1768" s="127"/>
      <c r="I1768" s="127"/>
      <c r="J1768" s="127"/>
      <c r="K1768" s="127"/>
      <c r="L1768" s="127"/>
      <c r="M1768" s="127"/>
      <c r="N1768" s="127"/>
      <c r="O1768" s="127"/>
      <c r="P1768" s="127"/>
      <c r="Q1768" s="127"/>
      <c r="R1768" s="127"/>
      <c r="S1768" s="127"/>
    </row>
    <row r="1769" spans="4:19" x14ac:dyDescent="0.2">
      <c r="D1769" s="127"/>
      <c r="E1769" s="127"/>
      <c r="F1769" s="127"/>
      <c r="G1769" s="127"/>
      <c r="H1769" s="127"/>
      <c r="I1769" s="127"/>
      <c r="J1769" s="127"/>
      <c r="K1769" s="127"/>
      <c r="L1769" s="127"/>
      <c r="M1769" s="127"/>
      <c r="N1769" s="127"/>
      <c r="O1769" s="127"/>
      <c r="P1769" s="127"/>
      <c r="Q1769" s="127"/>
      <c r="R1769" s="127"/>
      <c r="S1769" s="127"/>
    </row>
    <row r="1770" spans="4:19" x14ac:dyDescent="0.2">
      <c r="D1770" s="127"/>
      <c r="E1770" s="127"/>
      <c r="F1770" s="127"/>
      <c r="G1770" s="127"/>
      <c r="H1770" s="127"/>
      <c r="I1770" s="127"/>
      <c r="J1770" s="127"/>
      <c r="K1770" s="127"/>
      <c r="L1770" s="127"/>
      <c r="M1770" s="127"/>
      <c r="N1770" s="127"/>
      <c r="O1770" s="127"/>
      <c r="P1770" s="127"/>
      <c r="Q1770" s="127"/>
      <c r="R1770" s="127"/>
      <c r="S1770" s="127"/>
    </row>
    <row r="1771" spans="4:19" x14ac:dyDescent="0.2">
      <c r="D1771" s="127"/>
      <c r="E1771" s="127"/>
      <c r="F1771" s="127"/>
      <c r="G1771" s="127"/>
      <c r="H1771" s="127"/>
      <c r="I1771" s="127"/>
      <c r="J1771" s="127"/>
      <c r="K1771" s="127"/>
      <c r="L1771" s="127"/>
      <c r="M1771" s="127"/>
      <c r="N1771" s="127"/>
      <c r="O1771" s="127"/>
      <c r="P1771" s="127"/>
      <c r="Q1771" s="127"/>
      <c r="R1771" s="127"/>
      <c r="S1771" s="127"/>
    </row>
    <row r="1772" spans="4:19" x14ac:dyDescent="0.2">
      <c r="D1772" s="127"/>
      <c r="E1772" s="127"/>
      <c r="F1772" s="127"/>
      <c r="G1772" s="127"/>
      <c r="H1772" s="127"/>
      <c r="I1772" s="127"/>
      <c r="J1772" s="127"/>
      <c r="K1772" s="127"/>
      <c r="L1772" s="127"/>
      <c r="M1772" s="127"/>
      <c r="N1772" s="127"/>
      <c r="O1772" s="127"/>
      <c r="P1772" s="127"/>
      <c r="Q1772" s="127"/>
      <c r="R1772" s="127"/>
      <c r="S1772" s="127"/>
    </row>
    <row r="1773" spans="4:19" x14ac:dyDescent="0.2">
      <c r="D1773" s="127"/>
      <c r="E1773" s="127"/>
      <c r="F1773" s="127"/>
      <c r="G1773" s="127"/>
      <c r="H1773" s="127"/>
      <c r="I1773" s="127"/>
      <c r="J1773" s="127"/>
      <c r="K1773" s="127"/>
      <c r="L1773" s="127"/>
      <c r="M1773" s="127"/>
      <c r="N1773" s="127"/>
      <c r="O1773" s="127"/>
      <c r="P1773" s="127"/>
      <c r="Q1773" s="127"/>
      <c r="R1773" s="127"/>
      <c r="S1773" s="127"/>
    </row>
    <row r="1774" spans="4:19" x14ac:dyDescent="0.2">
      <c r="D1774" s="127"/>
      <c r="E1774" s="127"/>
      <c r="F1774" s="127"/>
      <c r="G1774" s="127"/>
      <c r="H1774" s="127"/>
      <c r="I1774" s="127"/>
      <c r="J1774" s="127"/>
      <c r="K1774" s="127"/>
      <c r="L1774" s="127"/>
      <c r="M1774" s="127"/>
      <c r="N1774" s="127"/>
      <c r="O1774" s="127"/>
      <c r="P1774" s="127"/>
      <c r="Q1774" s="127"/>
      <c r="R1774" s="127"/>
      <c r="S1774" s="127"/>
    </row>
    <row r="1775" spans="4:19" x14ac:dyDescent="0.2">
      <c r="D1775" s="127"/>
      <c r="E1775" s="127"/>
      <c r="F1775" s="127"/>
      <c r="G1775" s="127"/>
      <c r="H1775" s="127"/>
      <c r="I1775" s="127"/>
      <c r="J1775" s="127"/>
      <c r="K1775" s="127"/>
      <c r="L1775" s="127"/>
      <c r="M1775" s="127"/>
      <c r="N1775" s="127"/>
      <c r="O1775" s="127"/>
      <c r="P1775" s="127"/>
      <c r="Q1775" s="127"/>
      <c r="R1775" s="127"/>
      <c r="S1775" s="127"/>
    </row>
    <row r="1776" spans="4:19" x14ac:dyDescent="0.2">
      <c r="D1776" s="127"/>
      <c r="E1776" s="127"/>
      <c r="F1776" s="127"/>
      <c r="G1776" s="127"/>
      <c r="H1776" s="127"/>
      <c r="I1776" s="127"/>
      <c r="J1776" s="127"/>
      <c r="K1776" s="127"/>
      <c r="L1776" s="127"/>
      <c r="M1776" s="127"/>
      <c r="N1776" s="127"/>
      <c r="O1776" s="127"/>
      <c r="P1776" s="127"/>
      <c r="Q1776" s="127"/>
      <c r="R1776" s="127"/>
      <c r="S1776" s="127"/>
    </row>
    <row r="1777" spans="4:19" x14ac:dyDescent="0.2">
      <c r="D1777" s="127"/>
      <c r="E1777" s="127"/>
      <c r="F1777" s="127"/>
      <c r="G1777" s="127"/>
      <c r="H1777" s="127"/>
      <c r="I1777" s="127"/>
      <c r="J1777" s="127"/>
      <c r="K1777" s="127"/>
      <c r="L1777" s="127"/>
      <c r="M1777" s="127"/>
      <c r="N1777" s="127"/>
      <c r="O1777" s="127"/>
      <c r="P1777" s="127"/>
      <c r="Q1777" s="127"/>
      <c r="R1777" s="127"/>
      <c r="S1777" s="127"/>
    </row>
    <row r="1778" spans="4:19" x14ac:dyDescent="0.2">
      <c r="D1778" s="127"/>
      <c r="E1778" s="127"/>
      <c r="F1778" s="127"/>
      <c r="G1778" s="127"/>
      <c r="H1778" s="127"/>
      <c r="I1778" s="127"/>
      <c r="J1778" s="127"/>
      <c r="K1778" s="127"/>
      <c r="L1778" s="127"/>
      <c r="M1778" s="127"/>
      <c r="N1778" s="127"/>
      <c r="O1778" s="127"/>
      <c r="P1778" s="127"/>
      <c r="Q1778" s="127"/>
      <c r="R1778" s="127"/>
      <c r="S1778" s="127"/>
    </row>
    <row r="1779" spans="4:19" x14ac:dyDescent="0.2">
      <c r="D1779" s="127"/>
      <c r="E1779" s="127"/>
      <c r="F1779" s="127"/>
      <c r="G1779" s="127"/>
      <c r="H1779" s="127"/>
      <c r="I1779" s="127"/>
      <c r="J1779" s="127"/>
      <c r="K1779" s="127"/>
      <c r="L1779" s="127"/>
      <c r="M1779" s="127"/>
      <c r="N1779" s="127"/>
      <c r="O1779" s="127"/>
      <c r="P1779" s="127"/>
      <c r="Q1779" s="127"/>
      <c r="R1779" s="127"/>
      <c r="S1779" s="127"/>
    </row>
    <row r="1780" spans="4:19" x14ac:dyDescent="0.2">
      <c r="D1780" s="127"/>
      <c r="E1780" s="127"/>
      <c r="F1780" s="127"/>
      <c r="G1780" s="127"/>
      <c r="H1780" s="127"/>
      <c r="I1780" s="127"/>
      <c r="J1780" s="127"/>
      <c r="K1780" s="127"/>
      <c r="L1780" s="127"/>
      <c r="M1780" s="127"/>
      <c r="N1780" s="127"/>
      <c r="O1780" s="127"/>
      <c r="P1780" s="127"/>
      <c r="Q1780" s="127"/>
      <c r="R1780" s="127"/>
      <c r="S1780" s="127"/>
    </row>
    <row r="1781" spans="4:19" x14ac:dyDescent="0.2">
      <c r="D1781" s="127"/>
      <c r="E1781" s="127"/>
      <c r="F1781" s="127"/>
      <c r="G1781" s="127"/>
      <c r="H1781" s="127"/>
      <c r="I1781" s="127"/>
      <c r="J1781" s="127"/>
      <c r="K1781" s="127"/>
      <c r="L1781" s="127"/>
      <c r="M1781" s="127"/>
      <c r="N1781" s="127"/>
      <c r="O1781" s="127"/>
      <c r="P1781" s="127"/>
      <c r="Q1781" s="127"/>
      <c r="R1781" s="127"/>
      <c r="S1781" s="127"/>
    </row>
    <row r="1782" spans="4:19" x14ac:dyDescent="0.2">
      <c r="D1782" s="127"/>
      <c r="E1782" s="127"/>
      <c r="F1782" s="127"/>
      <c r="G1782" s="127"/>
      <c r="H1782" s="127"/>
      <c r="I1782" s="127"/>
      <c r="J1782" s="127"/>
      <c r="K1782" s="127"/>
      <c r="L1782" s="127"/>
      <c r="M1782" s="127"/>
      <c r="N1782" s="127"/>
      <c r="O1782" s="127"/>
      <c r="P1782" s="127"/>
      <c r="Q1782" s="127"/>
      <c r="R1782" s="127"/>
      <c r="S1782" s="127"/>
    </row>
    <row r="1783" spans="4:19" x14ac:dyDescent="0.2">
      <c r="D1783" s="127"/>
      <c r="E1783" s="127"/>
      <c r="F1783" s="127"/>
      <c r="G1783" s="127"/>
      <c r="H1783" s="127"/>
      <c r="I1783" s="127"/>
      <c r="J1783" s="127"/>
      <c r="K1783" s="127"/>
      <c r="L1783" s="127"/>
      <c r="M1783" s="127"/>
      <c r="N1783" s="127"/>
      <c r="O1783" s="127"/>
      <c r="P1783" s="127"/>
      <c r="Q1783" s="127"/>
      <c r="R1783" s="127"/>
      <c r="S1783" s="127"/>
    </row>
    <row r="1784" spans="4:19" x14ac:dyDescent="0.2">
      <c r="D1784" s="127"/>
      <c r="E1784" s="127"/>
      <c r="F1784" s="127"/>
      <c r="G1784" s="127"/>
      <c r="H1784" s="127"/>
      <c r="I1784" s="127"/>
      <c r="J1784" s="127"/>
      <c r="K1784" s="127"/>
      <c r="L1784" s="127"/>
      <c r="M1784" s="127"/>
      <c r="N1784" s="127"/>
      <c r="O1784" s="127"/>
      <c r="P1784" s="127"/>
      <c r="Q1784" s="127"/>
      <c r="R1784" s="127"/>
      <c r="S1784" s="127"/>
    </row>
    <row r="1785" spans="4:19" x14ac:dyDescent="0.2">
      <c r="D1785" s="127"/>
      <c r="E1785" s="127"/>
      <c r="F1785" s="127"/>
      <c r="G1785" s="127"/>
      <c r="H1785" s="127"/>
      <c r="I1785" s="127"/>
      <c r="J1785" s="127"/>
      <c r="K1785" s="127"/>
      <c r="L1785" s="127"/>
      <c r="M1785" s="127"/>
      <c r="N1785" s="127"/>
      <c r="O1785" s="127"/>
      <c r="P1785" s="127"/>
      <c r="Q1785" s="127"/>
      <c r="R1785" s="127"/>
      <c r="S1785" s="127"/>
    </row>
    <row r="1786" spans="4:19" x14ac:dyDescent="0.2">
      <c r="D1786" s="127"/>
      <c r="E1786" s="127"/>
      <c r="F1786" s="127"/>
      <c r="G1786" s="127"/>
      <c r="H1786" s="127"/>
      <c r="I1786" s="127"/>
      <c r="J1786" s="127"/>
      <c r="K1786" s="127"/>
      <c r="L1786" s="127"/>
      <c r="M1786" s="127"/>
      <c r="N1786" s="127"/>
      <c r="O1786" s="127"/>
      <c r="P1786" s="127"/>
      <c r="Q1786" s="127"/>
      <c r="R1786" s="127"/>
      <c r="S1786" s="127"/>
    </row>
    <row r="1787" spans="4:19" x14ac:dyDescent="0.2">
      <c r="D1787" s="127"/>
      <c r="E1787" s="127"/>
      <c r="F1787" s="127"/>
      <c r="G1787" s="127"/>
      <c r="H1787" s="127"/>
      <c r="I1787" s="127"/>
      <c r="J1787" s="127"/>
      <c r="K1787" s="127"/>
      <c r="L1787" s="127"/>
      <c r="M1787" s="127"/>
      <c r="N1787" s="127"/>
      <c r="O1787" s="127"/>
      <c r="P1787" s="127"/>
      <c r="Q1787" s="127"/>
      <c r="R1787" s="127"/>
      <c r="S1787" s="127"/>
    </row>
    <row r="1788" spans="4:19" x14ac:dyDescent="0.2">
      <c r="D1788" s="127"/>
      <c r="E1788" s="127"/>
      <c r="F1788" s="127"/>
      <c r="G1788" s="127"/>
      <c r="H1788" s="127"/>
      <c r="I1788" s="127"/>
      <c r="J1788" s="127"/>
      <c r="K1788" s="127"/>
      <c r="L1788" s="127"/>
      <c r="M1788" s="127"/>
      <c r="N1788" s="127"/>
      <c r="O1788" s="127"/>
      <c r="P1788" s="127"/>
      <c r="Q1788" s="127"/>
      <c r="R1788" s="127"/>
      <c r="S1788" s="127"/>
    </row>
    <row r="1789" spans="4:19" x14ac:dyDescent="0.2">
      <c r="D1789" s="127"/>
      <c r="E1789" s="127"/>
      <c r="F1789" s="127"/>
      <c r="G1789" s="127"/>
      <c r="H1789" s="127"/>
      <c r="I1789" s="127"/>
      <c r="J1789" s="127"/>
      <c r="K1789" s="127"/>
      <c r="L1789" s="127"/>
      <c r="M1789" s="127"/>
      <c r="N1789" s="127"/>
      <c r="O1789" s="127"/>
      <c r="P1789" s="127"/>
      <c r="Q1789" s="127"/>
      <c r="R1789" s="127"/>
      <c r="S1789" s="127"/>
    </row>
    <row r="1790" spans="4:19" x14ac:dyDescent="0.2">
      <c r="D1790" s="127"/>
      <c r="E1790" s="127"/>
      <c r="F1790" s="127"/>
      <c r="G1790" s="127"/>
      <c r="H1790" s="127"/>
      <c r="I1790" s="127"/>
      <c r="J1790" s="127"/>
      <c r="K1790" s="127"/>
      <c r="L1790" s="127"/>
      <c r="M1790" s="127"/>
      <c r="N1790" s="127"/>
      <c r="O1790" s="127"/>
      <c r="P1790" s="127"/>
      <c r="Q1790" s="127"/>
      <c r="R1790" s="127"/>
      <c r="S1790" s="127"/>
    </row>
    <row r="1791" spans="4:19" x14ac:dyDescent="0.2">
      <c r="D1791" s="127"/>
      <c r="E1791" s="127"/>
      <c r="F1791" s="127"/>
      <c r="G1791" s="127"/>
      <c r="H1791" s="127"/>
      <c r="I1791" s="127"/>
      <c r="J1791" s="127"/>
      <c r="K1791" s="127"/>
      <c r="L1791" s="127"/>
      <c r="M1791" s="127"/>
      <c r="N1791" s="127"/>
      <c r="O1791" s="127"/>
      <c r="P1791" s="127"/>
      <c r="Q1791" s="127"/>
      <c r="R1791" s="127"/>
      <c r="S1791" s="127"/>
    </row>
    <row r="1792" spans="4:19" x14ac:dyDescent="0.2">
      <c r="D1792" s="127"/>
      <c r="E1792" s="127"/>
      <c r="F1792" s="127"/>
      <c r="G1792" s="127"/>
      <c r="H1792" s="127"/>
      <c r="I1792" s="127"/>
      <c r="J1792" s="127"/>
      <c r="K1792" s="127"/>
      <c r="L1792" s="127"/>
      <c r="M1792" s="127"/>
      <c r="N1792" s="127"/>
      <c r="O1792" s="127"/>
      <c r="P1792" s="127"/>
      <c r="Q1792" s="127"/>
      <c r="R1792" s="127"/>
      <c r="S1792" s="127"/>
    </row>
    <row r="1793" spans="4:19" x14ac:dyDescent="0.2">
      <c r="D1793" s="127"/>
      <c r="E1793" s="127"/>
      <c r="F1793" s="127"/>
      <c r="G1793" s="127"/>
      <c r="H1793" s="127"/>
      <c r="I1793" s="127"/>
      <c r="J1793" s="127"/>
      <c r="K1793" s="127"/>
      <c r="L1793" s="127"/>
      <c r="M1793" s="127"/>
      <c r="N1793" s="127"/>
      <c r="O1793" s="127"/>
      <c r="P1793" s="127"/>
      <c r="Q1793" s="127"/>
      <c r="R1793" s="127"/>
      <c r="S1793" s="127"/>
    </row>
    <row r="1794" spans="4:19" x14ac:dyDescent="0.2">
      <c r="D1794" s="127"/>
      <c r="E1794" s="127"/>
      <c r="F1794" s="127"/>
      <c r="G1794" s="127"/>
      <c r="H1794" s="127"/>
      <c r="I1794" s="127"/>
      <c r="J1794" s="127"/>
      <c r="K1794" s="127"/>
      <c r="L1794" s="127"/>
      <c r="M1794" s="127"/>
      <c r="N1794" s="127"/>
      <c r="O1794" s="127"/>
      <c r="P1794" s="127"/>
      <c r="Q1794" s="127"/>
      <c r="R1794" s="127"/>
      <c r="S1794" s="127"/>
    </row>
    <row r="1795" spans="4:19" x14ac:dyDescent="0.2">
      <c r="D1795" s="127"/>
      <c r="E1795" s="127"/>
      <c r="F1795" s="127"/>
      <c r="G1795" s="127"/>
      <c r="H1795" s="127"/>
      <c r="I1795" s="127"/>
      <c r="J1795" s="127"/>
      <c r="K1795" s="127"/>
      <c r="L1795" s="127"/>
      <c r="M1795" s="127"/>
      <c r="N1795" s="127"/>
      <c r="O1795" s="127"/>
      <c r="P1795" s="127"/>
      <c r="Q1795" s="127"/>
      <c r="R1795" s="127"/>
      <c r="S1795" s="127"/>
    </row>
    <row r="1796" spans="4:19" x14ac:dyDescent="0.2">
      <c r="D1796" s="127"/>
      <c r="E1796" s="127"/>
      <c r="F1796" s="127"/>
      <c r="G1796" s="127"/>
      <c r="H1796" s="127"/>
      <c r="I1796" s="127"/>
      <c r="J1796" s="127"/>
      <c r="K1796" s="127"/>
      <c r="L1796" s="127"/>
      <c r="M1796" s="127"/>
      <c r="N1796" s="127"/>
      <c r="O1796" s="127"/>
      <c r="P1796" s="127"/>
      <c r="Q1796" s="127"/>
      <c r="R1796" s="127"/>
      <c r="S1796" s="127"/>
    </row>
    <row r="1797" spans="4:19" x14ac:dyDescent="0.2">
      <c r="D1797" s="127"/>
      <c r="E1797" s="127"/>
      <c r="F1797" s="127"/>
      <c r="G1797" s="127"/>
      <c r="H1797" s="127"/>
      <c r="I1797" s="127"/>
      <c r="J1797" s="127"/>
      <c r="K1797" s="127"/>
      <c r="L1797" s="127"/>
      <c r="M1797" s="127"/>
      <c r="N1797" s="127"/>
      <c r="O1797" s="127"/>
      <c r="P1797" s="127"/>
      <c r="Q1797" s="127"/>
      <c r="R1797" s="127"/>
      <c r="S1797" s="127"/>
    </row>
    <row r="1798" spans="4:19" x14ac:dyDescent="0.2">
      <c r="D1798" s="127"/>
      <c r="E1798" s="127"/>
      <c r="F1798" s="127"/>
      <c r="G1798" s="127"/>
      <c r="H1798" s="127"/>
      <c r="I1798" s="127"/>
      <c r="J1798" s="127"/>
      <c r="K1798" s="127"/>
      <c r="L1798" s="127"/>
      <c r="M1798" s="127"/>
      <c r="N1798" s="127"/>
      <c r="O1798" s="127"/>
      <c r="P1798" s="127"/>
      <c r="Q1798" s="127"/>
      <c r="R1798" s="127"/>
      <c r="S1798" s="127"/>
    </row>
    <row r="1799" spans="4:19" x14ac:dyDescent="0.2">
      <c r="D1799" s="127"/>
      <c r="E1799" s="127"/>
      <c r="F1799" s="127"/>
      <c r="G1799" s="127"/>
      <c r="H1799" s="127"/>
      <c r="I1799" s="127"/>
      <c r="J1799" s="127"/>
      <c r="K1799" s="127"/>
      <c r="L1799" s="127"/>
      <c r="M1799" s="127"/>
      <c r="N1799" s="127"/>
      <c r="O1799" s="127"/>
      <c r="P1799" s="127"/>
      <c r="Q1799" s="127"/>
      <c r="R1799" s="127"/>
      <c r="S1799" s="127"/>
    </row>
    <row r="1800" spans="4:19" x14ac:dyDescent="0.2">
      <c r="D1800" s="127"/>
      <c r="E1800" s="127"/>
      <c r="F1800" s="127"/>
      <c r="G1800" s="127"/>
      <c r="H1800" s="127"/>
      <c r="I1800" s="127"/>
      <c r="J1800" s="127"/>
      <c r="K1800" s="127"/>
      <c r="L1800" s="127"/>
      <c r="M1800" s="127"/>
      <c r="N1800" s="127"/>
      <c r="O1800" s="127"/>
      <c r="P1800" s="127"/>
      <c r="Q1800" s="127"/>
      <c r="R1800" s="127"/>
      <c r="S1800" s="127"/>
    </row>
    <row r="1801" spans="4:19" x14ac:dyDescent="0.2">
      <c r="D1801" s="127"/>
      <c r="E1801" s="127"/>
      <c r="F1801" s="127"/>
      <c r="G1801" s="127"/>
      <c r="H1801" s="127"/>
      <c r="I1801" s="127"/>
      <c r="J1801" s="127"/>
      <c r="K1801" s="127"/>
      <c r="L1801" s="127"/>
      <c r="M1801" s="127"/>
      <c r="N1801" s="127"/>
      <c r="O1801" s="127"/>
      <c r="P1801" s="127"/>
      <c r="Q1801" s="127"/>
      <c r="R1801" s="127"/>
      <c r="S1801" s="127"/>
    </row>
    <row r="1802" spans="4:19" x14ac:dyDescent="0.2">
      <c r="D1802" s="127"/>
      <c r="E1802" s="127"/>
      <c r="F1802" s="127"/>
      <c r="G1802" s="127"/>
      <c r="H1802" s="127"/>
      <c r="I1802" s="127"/>
      <c r="J1802" s="127"/>
      <c r="K1802" s="127"/>
      <c r="L1802" s="127"/>
      <c r="M1802" s="127"/>
      <c r="N1802" s="127"/>
      <c r="O1802" s="127"/>
      <c r="P1802" s="127"/>
      <c r="Q1802" s="127"/>
      <c r="R1802" s="127"/>
      <c r="S1802" s="127"/>
    </row>
    <row r="1803" spans="4:19" x14ac:dyDescent="0.2">
      <c r="D1803" s="127"/>
      <c r="E1803" s="127"/>
      <c r="F1803" s="127"/>
      <c r="G1803" s="127"/>
      <c r="H1803" s="127"/>
      <c r="I1803" s="127"/>
      <c r="J1803" s="127"/>
      <c r="K1803" s="127"/>
      <c r="L1803" s="127"/>
      <c r="M1803" s="127"/>
      <c r="N1803" s="127"/>
      <c r="O1803" s="127"/>
      <c r="P1803" s="127"/>
      <c r="Q1803" s="127"/>
      <c r="R1803" s="127"/>
      <c r="S1803" s="127"/>
    </row>
    <row r="1804" spans="4:19" x14ac:dyDescent="0.2">
      <c r="D1804" s="127"/>
      <c r="E1804" s="127"/>
      <c r="F1804" s="127"/>
      <c r="G1804" s="127"/>
      <c r="H1804" s="127"/>
      <c r="I1804" s="127"/>
      <c r="J1804" s="127"/>
      <c r="K1804" s="127"/>
      <c r="L1804" s="127"/>
      <c r="M1804" s="127"/>
      <c r="N1804" s="127"/>
      <c r="O1804" s="127"/>
      <c r="P1804" s="127"/>
      <c r="Q1804" s="127"/>
      <c r="R1804" s="127"/>
      <c r="S1804" s="127"/>
    </row>
    <row r="1805" spans="4:19" x14ac:dyDescent="0.2">
      <c r="D1805" s="127"/>
      <c r="E1805" s="127"/>
      <c r="F1805" s="127"/>
      <c r="G1805" s="127"/>
      <c r="H1805" s="127"/>
      <c r="I1805" s="127"/>
      <c r="J1805" s="127"/>
      <c r="K1805" s="127"/>
      <c r="L1805" s="127"/>
      <c r="M1805" s="127"/>
      <c r="N1805" s="127"/>
      <c r="O1805" s="127"/>
      <c r="P1805" s="127"/>
      <c r="Q1805" s="127"/>
      <c r="R1805" s="127"/>
      <c r="S1805" s="127"/>
    </row>
    <row r="1806" spans="4:19" x14ac:dyDescent="0.2">
      <c r="D1806" s="127"/>
      <c r="E1806" s="127"/>
      <c r="F1806" s="127"/>
      <c r="G1806" s="127"/>
      <c r="H1806" s="127"/>
      <c r="I1806" s="127"/>
      <c r="J1806" s="127"/>
      <c r="K1806" s="127"/>
      <c r="L1806" s="127"/>
      <c r="M1806" s="127"/>
      <c r="N1806" s="127"/>
      <c r="O1806" s="127"/>
      <c r="P1806" s="127"/>
      <c r="Q1806" s="127"/>
      <c r="R1806" s="127"/>
      <c r="S1806" s="127"/>
    </row>
    <row r="1807" spans="4:19" x14ac:dyDescent="0.2">
      <c r="D1807" s="127"/>
      <c r="E1807" s="127"/>
      <c r="F1807" s="127"/>
      <c r="G1807" s="127"/>
      <c r="H1807" s="127"/>
      <c r="I1807" s="127"/>
      <c r="J1807" s="127"/>
      <c r="K1807" s="127"/>
      <c r="L1807" s="127"/>
      <c r="M1807" s="127"/>
      <c r="N1807" s="127"/>
      <c r="O1807" s="127"/>
      <c r="P1807" s="127"/>
      <c r="Q1807" s="127"/>
      <c r="R1807" s="127"/>
      <c r="S1807" s="127"/>
    </row>
    <row r="1808" spans="4:19" x14ac:dyDescent="0.2">
      <c r="D1808" s="127"/>
      <c r="E1808" s="127"/>
      <c r="F1808" s="127"/>
      <c r="G1808" s="127"/>
      <c r="H1808" s="127"/>
      <c r="I1808" s="127"/>
      <c r="J1808" s="127"/>
      <c r="K1808" s="127"/>
      <c r="L1808" s="127"/>
      <c r="M1808" s="127"/>
      <c r="N1808" s="127"/>
      <c r="O1808" s="127"/>
      <c r="P1808" s="127"/>
      <c r="Q1808" s="127"/>
      <c r="R1808" s="127"/>
      <c r="S1808" s="127"/>
    </row>
    <row r="1809" spans="4:19" x14ac:dyDescent="0.2">
      <c r="D1809" s="127"/>
      <c r="E1809" s="127"/>
      <c r="F1809" s="127"/>
      <c r="G1809" s="127"/>
      <c r="H1809" s="127"/>
      <c r="I1809" s="127"/>
      <c r="J1809" s="127"/>
      <c r="K1809" s="127"/>
      <c r="L1809" s="127"/>
      <c r="M1809" s="127"/>
      <c r="N1809" s="127"/>
      <c r="O1809" s="127"/>
      <c r="P1809" s="127"/>
      <c r="Q1809" s="127"/>
      <c r="R1809" s="127"/>
      <c r="S1809" s="127"/>
    </row>
    <row r="1810" spans="4:19" x14ac:dyDescent="0.2">
      <c r="D1810" s="127"/>
      <c r="E1810" s="127"/>
      <c r="F1810" s="127"/>
      <c r="G1810" s="127"/>
      <c r="H1810" s="127"/>
      <c r="I1810" s="127"/>
      <c r="J1810" s="127"/>
      <c r="K1810" s="127"/>
      <c r="L1810" s="127"/>
      <c r="M1810" s="127"/>
      <c r="N1810" s="127"/>
      <c r="O1810" s="127"/>
      <c r="P1810" s="127"/>
      <c r="Q1810" s="127"/>
      <c r="R1810" s="127"/>
      <c r="S1810" s="127"/>
    </row>
    <row r="1811" spans="4:19" x14ac:dyDescent="0.2">
      <c r="D1811" s="127"/>
      <c r="E1811" s="127"/>
      <c r="F1811" s="127"/>
      <c r="G1811" s="127"/>
      <c r="H1811" s="127"/>
      <c r="I1811" s="127"/>
      <c r="J1811" s="127"/>
      <c r="K1811" s="127"/>
      <c r="L1811" s="127"/>
      <c r="M1811" s="127"/>
      <c r="N1811" s="127"/>
      <c r="O1811" s="127"/>
      <c r="P1811" s="127"/>
      <c r="Q1811" s="127"/>
      <c r="R1811" s="127"/>
      <c r="S1811" s="127"/>
    </row>
    <row r="1812" spans="4:19" x14ac:dyDescent="0.2">
      <c r="D1812" s="127"/>
      <c r="E1812" s="127"/>
      <c r="F1812" s="127"/>
      <c r="G1812" s="127"/>
      <c r="H1812" s="127"/>
      <c r="I1812" s="127"/>
      <c r="J1812" s="127"/>
      <c r="K1812" s="127"/>
      <c r="L1812" s="127"/>
      <c r="M1812" s="127"/>
      <c r="N1812" s="127"/>
      <c r="O1812" s="127"/>
      <c r="P1812" s="127"/>
      <c r="Q1812" s="127"/>
      <c r="R1812" s="127"/>
      <c r="S1812" s="127"/>
    </row>
    <row r="1813" spans="4:19" x14ac:dyDescent="0.2">
      <c r="D1813" s="127"/>
      <c r="E1813" s="127"/>
      <c r="F1813" s="127"/>
      <c r="G1813" s="127"/>
      <c r="H1813" s="127"/>
      <c r="I1813" s="127"/>
      <c r="J1813" s="127"/>
      <c r="K1813" s="127"/>
      <c r="L1813" s="127"/>
      <c r="M1813" s="127"/>
      <c r="N1813" s="127"/>
      <c r="O1813" s="127"/>
      <c r="P1813" s="127"/>
      <c r="Q1813" s="127"/>
      <c r="R1813" s="127"/>
      <c r="S1813" s="127"/>
    </row>
    <row r="1814" spans="4:19" x14ac:dyDescent="0.2">
      <c r="D1814" s="127"/>
      <c r="E1814" s="127"/>
      <c r="F1814" s="127"/>
      <c r="G1814" s="127"/>
      <c r="H1814" s="127"/>
      <c r="I1814" s="127"/>
      <c r="J1814" s="127"/>
      <c r="K1814" s="127"/>
      <c r="L1814" s="127"/>
      <c r="M1814" s="127"/>
      <c r="N1814" s="127"/>
      <c r="O1814" s="127"/>
      <c r="P1814" s="127"/>
      <c r="Q1814" s="127"/>
      <c r="R1814" s="127"/>
      <c r="S1814" s="127"/>
    </row>
    <row r="1815" spans="4:19" x14ac:dyDescent="0.2">
      <c r="D1815" s="127"/>
      <c r="E1815" s="127"/>
      <c r="F1815" s="127"/>
      <c r="G1815" s="127"/>
      <c r="H1815" s="127"/>
      <c r="I1815" s="127"/>
      <c r="J1815" s="127"/>
      <c r="K1815" s="127"/>
      <c r="L1815" s="127"/>
      <c r="M1815" s="127"/>
      <c r="N1815" s="127"/>
      <c r="O1815" s="127"/>
      <c r="P1815" s="127"/>
      <c r="Q1815" s="127"/>
      <c r="R1815" s="127"/>
      <c r="S1815" s="127"/>
    </row>
    <row r="1816" spans="4:19" x14ac:dyDescent="0.2">
      <c r="D1816" s="127"/>
      <c r="E1816" s="127"/>
      <c r="F1816" s="127"/>
      <c r="G1816" s="127"/>
      <c r="H1816" s="127"/>
      <c r="I1816" s="127"/>
      <c r="J1816" s="127"/>
      <c r="K1816" s="127"/>
      <c r="L1816" s="127"/>
      <c r="M1816" s="127"/>
      <c r="N1816" s="127"/>
      <c r="O1816" s="127"/>
      <c r="P1816" s="127"/>
      <c r="Q1816" s="127"/>
      <c r="R1816" s="127"/>
      <c r="S1816" s="127"/>
    </row>
    <row r="1817" spans="4:19" x14ac:dyDescent="0.2">
      <c r="D1817" s="127"/>
      <c r="E1817" s="127"/>
      <c r="F1817" s="127"/>
      <c r="G1817" s="127"/>
      <c r="H1817" s="127"/>
      <c r="I1817" s="127"/>
      <c r="J1817" s="127"/>
      <c r="K1817" s="127"/>
      <c r="L1817" s="127"/>
      <c r="M1817" s="127"/>
      <c r="N1817" s="127"/>
      <c r="O1817" s="127"/>
      <c r="P1817" s="127"/>
      <c r="Q1817" s="127"/>
      <c r="R1817" s="127"/>
      <c r="S1817" s="127"/>
    </row>
    <row r="1818" spans="4:19" x14ac:dyDescent="0.2">
      <c r="D1818" s="127"/>
      <c r="E1818" s="127"/>
      <c r="F1818" s="127"/>
      <c r="G1818" s="127"/>
      <c r="H1818" s="127"/>
      <c r="I1818" s="127"/>
      <c r="J1818" s="127"/>
      <c r="K1818" s="127"/>
      <c r="L1818" s="127"/>
      <c r="M1818" s="127"/>
      <c r="N1818" s="127"/>
      <c r="O1818" s="127"/>
      <c r="P1818" s="127"/>
      <c r="Q1818" s="127"/>
      <c r="R1818" s="127"/>
      <c r="S1818" s="127"/>
    </row>
    <row r="1819" spans="4:19" x14ac:dyDescent="0.2">
      <c r="D1819" s="127"/>
      <c r="E1819" s="127"/>
      <c r="F1819" s="127"/>
      <c r="G1819" s="127"/>
      <c r="H1819" s="127"/>
      <c r="I1819" s="127"/>
      <c r="J1819" s="127"/>
      <c r="K1819" s="127"/>
      <c r="L1819" s="127"/>
      <c r="M1819" s="127"/>
      <c r="N1819" s="127"/>
      <c r="O1819" s="127"/>
      <c r="P1819" s="127"/>
      <c r="Q1819" s="127"/>
      <c r="R1819" s="127"/>
      <c r="S1819" s="127"/>
    </row>
    <row r="1820" spans="4:19" x14ac:dyDescent="0.2">
      <c r="D1820" s="127"/>
      <c r="E1820" s="127"/>
      <c r="F1820" s="127"/>
      <c r="G1820" s="127"/>
      <c r="H1820" s="127"/>
      <c r="I1820" s="127"/>
      <c r="J1820" s="127"/>
      <c r="K1820" s="127"/>
      <c r="L1820" s="127"/>
      <c r="M1820" s="127"/>
      <c r="N1820" s="127"/>
      <c r="O1820" s="127"/>
      <c r="P1820" s="127"/>
      <c r="Q1820" s="127"/>
      <c r="R1820" s="127"/>
      <c r="S1820" s="127"/>
    </row>
    <row r="1821" spans="4:19" x14ac:dyDescent="0.2">
      <c r="D1821" s="127"/>
      <c r="E1821" s="127"/>
      <c r="F1821" s="127"/>
      <c r="G1821" s="127"/>
      <c r="H1821" s="127"/>
      <c r="I1821" s="127"/>
      <c r="J1821" s="127"/>
      <c r="K1821" s="127"/>
      <c r="L1821" s="127"/>
      <c r="M1821" s="127"/>
      <c r="N1821" s="127"/>
      <c r="O1821" s="127"/>
      <c r="P1821" s="127"/>
      <c r="Q1821" s="127"/>
      <c r="R1821" s="127"/>
      <c r="S1821" s="127"/>
    </row>
    <row r="1822" spans="4:19" x14ac:dyDescent="0.2">
      <c r="D1822" s="127"/>
      <c r="E1822" s="127"/>
      <c r="F1822" s="127"/>
      <c r="G1822" s="127"/>
      <c r="H1822" s="127"/>
      <c r="I1822" s="127"/>
      <c r="J1822" s="127"/>
      <c r="K1822" s="127"/>
      <c r="L1822" s="127"/>
      <c r="M1822" s="127"/>
      <c r="N1822" s="127"/>
      <c r="O1822" s="127"/>
      <c r="P1822" s="127"/>
      <c r="Q1822" s="127"/>
      <c r="R1822" s="127"/>
      <c r="S1822" s="127"/>
    </row>
    <row r="1823" spans="4:19" x14ac:dyDescent="0.2">
      <c r="D1823" s="127"/>
      <c r="E1823" s="127"/>
      <c r="F1823" s="127"/>
      <c r="G1823" s="127"/>
      <c r="H1823" s="127"/>
      <c r="I1823" s="127"/>
      <c r="J1823" s="127"/>
      <c r="K1823" s="127"/>
      <c r="L1823" s="127"/>
      <c r="M1823" s="127"/>
      <c r="N1823" s="127"/>
      <c r="O1823" s="127"/>
      <c r="P1823" s="127"/>
      <c r="Q1823" s="127"/>
      <c r="R1823" s="127"/>
      <c r="S1823" s="127"/>
    </row>
    <row r="1824" spans="4:19" x14ac:dyDescent="0.2">
      <c r="D1824" s="127"/>
      <c r="E1824" s="127"/>
      <c r="F1824" s="127"/>
      <c r="G1824" s="127"/>
      <c r="H1824" s="127"/>
      <c r="I1824" s="127"/>
      <c r="J1824" s="127"/>
      <c r="K1824" s="127"/>
      <c r="L1824" s="127"/>
      <c r="M1824" s="127"/>
      <c r="N1824" s="127"/>
      <c r="O1824" s="127"/>
      <c r="P1824" s="127"/>
      <c r="Q1824" s="127"/>
      <c r="R1824" s="127"/>
      <c r="S1824" s="127"/>
    </row>
    <row r="1825" spans="4:19" x14ac:dyDescent="0.2">
      <c r="D1825" s="127"/>
      <c r="E1825" s="127"/>
      <c r="F1825" s="127"/>
      <c r="G1825" s="127"/>
      <c r="H1825" s="127"/>
      <c r="I1825" s="127"/>
      <c r="J1825" s="127"/>
      <c r="K1825" s="127"/>
      <c r="L1825" s="127"/>
      <c r="M1825" s="127"/>
      <c r="N1825" s="127"/>
      <c r="O1825" s="127"/>
      <c r="P1825" s="127"/>
      <c r="Q1825" s="127"/>
      <c r="R1825" s="127"/>
      <c r="S1825" s="127"/>
    </row>
    <row r="1826" spans="4:19" x14ac:dyDescent="0.2">
      <c r="D1826" s="127"/>
      <c r="E1826" s="127"/>
      <c r="F1826" s="127"/>
      <c r="G1826" s="127"/>
      <c r="H1826" s="127"/>
      <c r="I1826" s="127"/>
      <c r="J1826" s="127"/>
      <c r="K1826" s="127"/>
      <c r="L1826" s="127"/>
      <c r="M1826" s="127"/>
      <c r="N1826" s="127"/>
      <c r="O1826" s="127"/>
      <c r="P1826" s="127"/>
      <c r="Q1826" s="127"/>
      <c r="R1826" s="127"/>
      <c r="S1826" s="127"/>
    </row>
    <row r="1827" spans="4:19" x14ac:dyDescent="0.2">
      <c r="D1827" s="127"/>
      <c r="E1827" s="127"/>
      <c r="F1827" s="127"/>
      <c r="G1827" s="127"/>
      <c r="H1827" s="127"/>
      <c r="I1827" s="127"/>
      <c r="J1827" s="127"/>
      <c r="K1827" s="127"/>
      <c r="L1827" s="127"/>
      <c r="M1827" s="127"/>
      <c r="N1827" s="127"/>
      <c r="O1827" s="127"/>
      <c r="P1827" s="127"/>
      <c r="Q1827" s="127"/>
      <c r="R1827" s="127"/>
      <c r="S1827" s="127"/>
    </row>
    <row r="1828" spans="4:19" x14ac:dyDescent="0.2">
      <c r="D1828" s="127"/>
      <c r="E1828" s="127"/>
      <c r="F1828" s="127"/>
      <c r="G1828" s="127"/>
      <c r="H1828" s="127"/>
      <c r="I1828" s="127"/>
      <c r="J1828" s="127"/>
      <c r="K1828" s="127"/>
      <c r="L1828" s="127"/>
      <c r="M1828" s="127"/>
      <c r="N1828" s="127"/>
      <c r="O1828" s="127"/>
      <c r="P1828" s="127"/>
      <c r="Q1828" s="127"/>
      <c r="R1828" s="127"/>
      <c r="S1828" s="127"/>
    </row>
    <row r="1829" spans="4:19" x14ac:dyDescent="0.2">
      <c r="D1829" s="127"/>
      <c r="E1829" s="127"/>
      <c r="F1829" s="127"/>
      <c r="G1829" s="127"/>
      <c r="H1829" s="127"/>
      <c r="I1829" s="127"/>
      <c r="J1829" s="127"/>
      <c r="K1829" s="127"/>
      <c r="L1829" s="127"/>
      <c r="M1829" s="127"/>
      <c r="N1829" s="127"/>
      <c r="O1829" s="127"/>
      <c r="P1829" s="127"/>
      <c r="Q1829" s="127"/>
      <c r="R1829" s="127"/>
      <c r="S1829" s="127"/>
    </row>
    <row r="1830" spans="4:19" x14ac:dyDescent="0.2">
      <c r="D1830" s="127"/>
      <c r="E1830" s="127"/>
      <c r="F1830" s="127"/>
      <c r="G1830" s="127"/>
      <c r="H1830" s="127"/>
      <c r="I1830" s="127"/>
      <c r="J1830" s="127"/>
      <c r="K1830" s="127"/>
      <c r="L1830" s="127"/>
      <c r="M1830" s="127"/>
      <c r="N1830" s="127"/>
      <c r="O1830" s="127"/>
      <c r="P1830" s="127"/>
      <c r="Q1830" s="127"/>
      <c r="R1830" s="127"/>
      <c r="S1830" s="127"/>
    </row>
    <row r="1831" spans="4:19" x14ac:dyDescent="0.2">
      <c r="D1831" s="127"/>
      <c r="E1831" s="127"/>
      <c r="F1831" s="127"/>
      <c r="G1831" s="127"/>
      <c r="H1831" s="127"/>
      <c r="I1831" s="127"/>
      <c r="J1831" s="127"/>
      <c r="K1831" s="127"/>
      <c r="L1831" s="127"/>
      <c r="M1831" s="127"/>
      <c r="N1831" s="127"/>
      <c r="O1831" s="127"/>
      <c r="P1831" s="127"/>
      <c r="Q1831" s="127"/>
      <c r="R1831" s="127"/>
      <c r="S1831" s="127"/>
    </row>
    <row r="1832" spans="4:19" x14ac:dyDescent="0.2">
      <c r="D1832" s="127"/>
      <c r="E1832" s="127"/>
      <c r="F1832" s="127"/>
      <c r="G1832" s="127"/>
      <c r="H1832" s="127"/>
      <c r="I1832" s="127"/>
      <c r="J1832" s="127"/>
      <c r="K1832" s="127"/>
      <c r="L1832" s="127"/>
      <c r="M1832" s="127"/>
      <c r="N1832" s="127"/>
      <c r="O1832" s="127"/>
      <c r="P1832" s="127"/>
      <c r="Q1832" s="127"/>
      <c r="R1832" s="127"/>
      <c r="S1832" s="127"/>
    </row>
    <row r="1833" spans="4:19" x14ac:dyDescent="0.2">
      <c r="D1833" s="127"/>
      <c r="E1833" s="127"/>
      <c r="F1833" s="127"/>
      <c r="G1833" s="127"/>
      <c r="H1833" s="127"/>
      <c r="I1833" s="127"/>
      <c r="J1833" s="127"/>
      <c r="K1833" s="127"/>
      <c r="L1833" s="127"/>
      <c r="M1833" s="127"/>
      <c r="N1833" s="127"/>
      <c r="O1833" s="127"/>
      <c r="P1833" s="127"/>
      <c r="Q1833" s="127"/>
      <c r="R1833" s="127"/>
      <c r="S1833" s="127"/>
    </row>
    <row r="1834" spans="4:19" x14ac:dyDescent="0.2">
      <c r="D1834" s="127"/>
      <c r="E1834" s="127"/>
      <c r="F1834" s="127"/>
      <c r="G1834" s="127"/>
      <c r="H1834" s="127"/>
      <c r="I1834" s="127"/>
      <c r="J1834" s="127"/>
      <c r="K1834" s="127"/>
      <c r="L1834" s="127"/>
      <c r="M1834" s="127"/>
      <c r="N1834" s="127"/>
      <c r="O1834" s="127"/>
      <c r="P1834" s="127"/>
      <c r="Q1834" s="127"/>
      <c r="R1834" s="127"/>
      <c r="S1834" s="127"/>
    </row>
    <row r="1835" spans="4:19" x14ac:dyDescent="0.2">
      <c r="D1835" s="127"/>
      <c r="E1835" s="127"/>
      <c r="F1835" s="127"/>
      <c r="G1835" s="127"/>
      <c r="H1835" s="127"/>
      <c r="I1835" s="127"/>
      <c r="J1835" s="127"/>
      <c r="K1835" s="127"/>
      <c r="L1835" s="127"/>
      <c r="M1835" s="127"/>
      <c r="N1835" s="127"/>
      <c r="O1835" s="127"/>
      <c r="P1835" s="127"/>
      <c r="Q1835" s="127"/>
      <c r="R1835" s="127"/>
      <c r="S1835" s="127"/>
    </row>
    <row r="1836" spans="4:19" x14ac:dyDescent="0.2">
      <c r="D1836" s="127"/>
      <c r="E1836" s="127"/>
      <c r="F1836" s="127"/>
      <c r="G1836" s="127"/>
      <c r="H1836" s="127"/>
      <c r="I1836" s="127"/>
      <c r="J1836" s="127"/>
      <c r="K1836" s="127"/>
      <c r="L1836" s="127"/>
      <c r="M1836" s="127"/>
      <c r="N1836" s="127"/>
      <c r="O1836" s="127"/>
      <c r="P1836" s="127"/>
      <c r="Q1836" s="127"/>
      <c r="R1836" s="127"/>
      <c r="S1836" s="127"/>
    </row>
    <row r="1837" spans="4:19" x14ac:dyDescent="0.2">
      <c r="D1837" s="127"/>
      <c r="E1837" s="127"/>
      <c r="F1837" s="127"/>
      <c r="G1837" s="127"/>
      <c r="H1837" s="127"/>
      <c r="I1837" s="127"/>
      <c r="J1837" s="127"/>
      <c r="K1837" s="127"/>
      <c r="L1837" s="127"/>
      <c r="M1837" s="127"/>
      <c r="N1837" s="127"/>
      <c r="O1837" s="127"/>
      <c r="P1837" s="127"/>
      <c r="Q1837" s="127"/>
      <c r="R1837" s="127"/>
      <c r="S1837" s="127"/>
    </row>
    <row r="1838" spans="4:19" x14ac:dyDescent="0.2">
      <c r="D1838" s="127"/>
      <c r="E1838" s="127"/>
      <c r="F1838" s="127"/>
      <c r="G1838" s="127"/>
      <c r="H1838" s="127"/>
      <c r="I1838" s="127"/>
      <c r="J1838" s="127"/>
      <c r="K1838" s="127"/>
      <c r="L1838" s="127"/>
      <c r="M1838" s="127"/>
      <c r="N1838" s="127"/>
      <c r="O1838" s="127"/>
      <c r="P1838" s="127"/>
      <c r="Q1838" s="127"/>
      <c r="R1838" s="127"/>
      <c r="S1838" s="127"/>
    </row>
    <row r="1839" spans="4:19" x14ac:dyDescent="0.2">
      <c r="D1839" s="127"/>
      <c r="E1839" s="127"/>
      <c r="F1839" s="127"/>
      <c r="G1839" s="127"/>
      <c r="H1839" s="127"/>
      <c r="I1839" s="127"/>
      <c r="J1839" s="127"/>
      <c r="K1839" s="127"/>
      <c r="L1839" s="127"/>
      <c r="M1839" s="127"/>
      <c r="N1839" s="127"/>
      <c r="O1839" s="127"/>
      <c r="P1839" s="127"/>
      <c r="Q1839" s="127"/>
      <c r="R1839" s="127"/>
      <c r="S1839" s="127"/>
    </row>
    <row r="1840" spans="4:19" x14ac:dyDescent="0.2">
      <c r="D1840" s="127"/>
      <c r="E1840" s="127"/>
      <c r="F1840" s="127"/>
      <c r="G1840" s="127"/>
      <c r="H1840" s="127"/>
      <c r="I1840" s="127"/>
      <c r="J1840" s="127"/>
      <c r="K1840" s="127"/>
      <c r="L1840" s="127"/>
      <c r="M1840" s="127"/>
      <c r="N1840" s="127"/>
      <c r="O1840" s="127"/>
      <c r="P1840" s="127"/>
      <c r="Q1840" s="127"/>
      <c r="R1840" s="127"/>
      <c r="S1840" s="127"/>
    </row>
    <row r="1841" spans="4:19" x14ac:dyDescent="0.2">
      <c r="D1841" s="127"/>
      <c r="E1841" s="127"/>
      <c r="F1841" s="127"/>
      <c r="G1841" s="127"/>
      <c r="H1841" s="127"/>
      <c r="I1841" s="127"/>
      <c r="J1841" s="127"/>
      <c r="K1841" s="127"/>
      <c r="L1841" s="127"/>
      <c r="M1841" s="127"/>
      <c r="N1841" s="127"/>
      <c r="O1841" s="127"/>
      <c r="P1841" s="127"/>
      <c r="Q1841" s="127"/>
      <c r="R1841" s="127"/>
      <c r="S1841" s="127"/>
    </row>
    <row r="1842" spans="4:19" x14ac:dyDescent="0.2">
      <c r="D1842" s="127"/>
      <c r="E1842" s="127"/>
      <c r="F1842" s="127"/>
      <c r="G1842" s="127"/>
      <c r="H1842" s="127"/>
      <c r="I1842" s="127"/>
      <c r="J1842" s="127"/>
      <c r="K1842" s="127"/>
      <c r="L1842" s="127"/>
      <c r="M1842" s="127"/>
      <c r="N1842" s="127"/>
      <c r="O1842" s="127"/>
      <c r="P1842" s="127"/>
      <c r="Q1842" s="127"/>
      <c r="R1842" s="127"/>
      <c r="S1842" s="127"/>
    </row>
    <row r="1843" spans="4:19" x14ac:dyDescent="0.2">
      <c r="D1843" s="127"/>
      <c r="E1843" s="127"/>
      <c r="F1843" s="127"/>
      <c r="G1843" s="127"/>
      <c r="H1843" s="127"/>
      <c r="I1843" s="127"/>
      <c r="J1843" s="127"/>
      <c r="K1843" s="127"/>
      <c r="L1843" s="127"/>
      <c r="M1843" s="127"/>
      <c r="N1843" s="127"/>
      <c r="O1843" s="127"/>
      <c r="P1843" s="127"/>
      <c r="Q1843" s="127"/>
      <c r="R1843" s="127"/>
      <c r="S1843" s="127"/>
    </row>
    <row r="1844" spans="4:19" x14ac:dyDescent="0.2">
      <c r="D1844" s="127"/>
      <c r="E1844" s="127"/>
      <c r="F1844" s="127"/>
      <c r="G1844" s="127"/>
      <c r="H1844" s="127"/>
      <c r="I1844" s="127"/>
      <c r="J1844" s="127"/>
      <c r="K1844" s="127"/>
      <c r="L1844" s="127"/>
      <c r="M1844" s="127"/>
      <c r="N1844" s="127"/>
      <c r="O1844" s="127"/>
      <c r="P1844" s="127"/>
      <c r="Q1844" s="127"/>
      <c r="R1844" s="127"/>
      <c r="S1844" s="127"/>
    </row>
    <row r="1845" spans="4:19" x14ac:dyDescent="0.2">
      <c r="D1845" s="127"/>
      <c r="E1845" s="127"/>
      <c r="F1845" s="127"/>
      <c r="G1845" s="127"/>
      <c r="H1845" s="127"/>
      <c r="I1845" s="127"/>
      <c r="J1845" s="127"/>
      <c r="K1845" s="127"/>
      <c r="L1845" s="127"/>
      <c r="M1845" s="127"/>
      <c r="N1845" s="127"/>
      <c r="O1845" s="127"/>
      <c r="P1845" s="127"/>
      <c r="Q1845" s="127"/>
      <c r="R1845" s="127"/>
      <c r="S1845" s="127"/>
    </row>
    <row r="1846" spans="4:19" x14ac:dyDescent="0.2">
      <c r="D1846" s="127"/>
      <c r="E1846" s="127"/>
      <c r="F1846" s="127"/>
      <c r="G1846" s="127"/>
      <c r="H1846" s="127"/>
      <c r="I1846" s="127"/>
      <c r="J1846" s="127"/>
      <c r="K1846" s="127"/>
      <c r="L1846" s="127"/>
      <c r="M1846" s="127"/>
      <c r="N1846" s="127"/>
      <c r="O1846" s="127"/>
      <c r="P1846" s="127"/>
      <c r="Q1846" s="127"/>
      <c r="R1846" s="127"/>
      <c r="S1846" s="127"/>
    </row>
    <row r="1847" spans="4:19" x14ac:dyDescent="0.2">
      <c r="D1847" s="127"/>
      <c r="E1847" s="127"/>
      <c r="F1847" s="127"/>
      <c r="G1847" s="127"/>
      <c r="H1847" s="127"/>
      <c r="I1847" s="127"/>
      <c r="J1847" s="127"/>
      <c r="K1847" s="127"/>
      <c r="L1847" s="127"/>
      <c r="M1847" s="127"/>
      <c r="N1847" s="127"/>
      <c r="O1847" s="127"/>
      <c r="P1847" s="127"/>
      <c r="Q1847" s="127"/>
      <c r="R1847" s="127"/>
      <c r="S1847" s="127"/>
    </row>
    <row r="1848" spans="4:19" x14ac:dyDescent="0.2">
      <c r="D1848" s="127"/>
      <c r="E1848" s="127"/>
      <c r="F1848" s="127"/>
      <c r="G1848" s="127"/>
      <c r="H1848" s="127"/>
      <c r="I1848" s="127"/>
      <c r="J1848" s="127"/>
      <c r="K1848" s="127"/>
      <c r="L1848" s="127"/>
      <c r="M1848" s="127"/>
      <c r="N1848" s="127"/>
      <c r="O1848" s="127"/>
      <c r="P1848" s="127"/>
      <c r="Q1848" s="127"/>
      <c r="R1848" s="127"/>
      <c r="S1848" s="127"/>
    </row>
    <row r="1849" spans="4:19" x14ac:dyDescent="0.2">
      <c r="D1849" s="127"/>
      <c r="E1849" s="127"/>
      <c r="F1849" s="127"/>
      <c r="G1849" s="127"/>
      <c r="H1849" s="127"/>
      <c r="I1849" s="127"/>
      <c r="J1849" s="127"/>
      <c r="K1849" s="127"/>
      <c r="L1849" s="127"/>
      <c r="M1849" s="127"/>
      <c r="N1849" s="127"/>
      <c r="O1849" s="127"/>
      <c r="P1849" s="127"/>
      <c r="Q1849" s="127"/>
      <c r="R1849" s="127"/>
      <c r="S1849" s="127"/>
    </row>
    <row r="1850" spans="4:19" x14ac:dyDescent="0.2">
      <c r="D1850" s="127"/>
      <c r="E1850" s="127"/>
      <c r="F1850" s="127"/>
      <c r="G1850" s="127"/>
      <c r="H1850" s="127"/>
      <c r="I1850" s="127"/>
      <c r="J1850" s="127"/>
      <c r="K1850" s="127"/>
      <c r="L1850" s="127"/>
      <c r="M1850" s="127"/>
      <c r="N1850" s="127"/>
      <c r="O1850" s="127"/>
      <c r="P1850" s="127"/>
      <c r="Q1850" s="127"/>
      <c r="R1850" s="127"/>
      <c r="S1850" s="127"/>
    </row>
    <row r="1851" spans="4:19" x14ac:dyDescent="0.2">
      <c r="D1851" s="127"/>
      <c r="E1851" s="127"/>
      <c r="F1851" s="127"/>
      <c r="G1851" s="127"/>
      <c r="H1851" s="127"/>
      <c r="I1851" s="127"/>
      <c r="J1851" s="127"/>
      <c r="K1851" s="127"/>
      <c r="L1851" s="127"/>
      <c r="M1851" s="127"/>
      <c r="N1851" s="127"/>
      <c r="O1851" s="127"/>
      <c r="P1851" s="127"/>
      <c r="Q1851" s="127"/>
      <c r="R1851" s="127"/>
      <c r="S1851" s="127"/>
    </row>
    <row r="1852" spans="4:19" x14ac:dyDescent="0.2">
      <c r="D1852" s="127"/>
      <c r="E1852" s="127"/>
      <c r="F1852" s="127"/>
      <c r="G1852" s="127"/>
      <c r="H1852" s="127"/>
      <c r="I1852" s="127"/>
      <c r="J1852" s="127"/>
      <c r="K1852" s="127"/>
      <c r="L1852" s="127"/>
      <c r="M1852" s="127"/>
      <c r="N1852" s="127"/>
      <c r="O1852" s="127"/>
      <c r="P1852" s="127"/>
      <c r="Q1852" s="127"/>
      <c r="R1852" s="127"/>
      <c r="S1852" s="127"/>
    </row>
    <row r="1853" spans="4:19" x14ac:dyDescent="0.2">
      <c r="D1853" s="127"/>
      <c r="E1853" s="127"/>
      <c r="F1853" s="127"/>
      <c r="G1853" s="127"/>
      <c r="H1853" s="127"/>
      <c r="I1853" s="127"/>
      <c r="J1853" s="127"/>
      <c r="K1853" s="127"/>
      <c r="L1853" s="127"/>
      <c r="M1853" s="127"/>
      <c r="N1853" s="127"/>
      <c r="O1853" s="127"/>
      <c r="P1853" s="127"/>
      <c r="Q1853" s="127"/>
      <c r="R1853" s="127"/>
      <c r="S1853" s="127"/>
    </row>
    <row r="1854" spans="4:19" x14ac:dyDescent="0.2">
      <c r="D1854" s="127"/>
      <c r="E1854" s="127"/>
      <c r="F1854" s="127"/>
      <c r="G1854" s="127"/>
      <c r="H1854" s="127"/>
      <c r="I1854" s="127"/>
      <c r="J1854" s="127"/>
      <c r="K1854" s="127"/>
      <c r="L1854" s="127"/>
      <c r="M1854" s="127"/>
      <c r="N1854" s="127"/>
      <c r="O1854" s="127"/>
      <c r="P1854" s="127"/>
      <c r="Q1854" s="127"/>
      <c r="R1854" s="127"/>
      <c r="S1854" s="127"/>
    </row>
    <row r="1855" spans="4:19" x14ac:dyDescent="0.2">
      <c r="D1855" s="127"/>
      <c r="E1855" s="127"/>
      <c r="F1855" s="127"/>
      <c r="G1855" s="127"/>
      <c r="H1855" s="127"/>
      <c r="I1855" s="127"/>
      <c r="J1855" s="127"/>
      <c r="K1855" s="127"/>
      <c r="L1855" s="127"/>
      <c r="M1855" s="127"/>
      <c r="N1855" s="127"/>
      <c r="O1855" s="127"/>
      <c r="P1855" s="127"/>
      <c r="Q1855" s="127"/>
      <c r="R1855" s="127"/>
      <c r="S1855" s="127"/>
    </row>
    <row r="1856" spans="4:19" x14ac:dyDescent="0.2">
      <c r="D1856" s="127"/>
      <c r="E1856" s="127"/>
      <c r="F1856" s="127"/>
      <c r="G1856" s="127"/>
      <c r="H1856" s="127"/>
      <c r="I1856" s="127"/>
      <c r="J1856" s="127"/>
      <c r="K1856" s="127"/>
      <c r="L1856" s="127"/>
      <c r="M1856" s="127"/>
      <c r="N1856" s="127"/>
      <c r="O1856" s="127"/>
      <c r="P1856" s="127"/>
      <c r="Q1856" s="127"/>
      <c r="R1856" s="127"/>
      <c r="S1856" s="127"/>
    </row>
    <row r="1857" spans="4:19" x14ac:dyDescent="0.2">
      <c r="D1857" s="127"/>
      <c r="E1857" s="127"/>
      <c r="F1857" s="127"/>
      <c r="G1857" s="127"/>
      <c r="H1857" s="127"/>
      <c r="I1857" s="127"/>
      <c r="J1857" s="127"/>
      <c r="K1857" s="127"/>
      <c r="L1857" s="127"/>
      <c r="M1857" s="127"/>
      <c r="N1857" s="127"/>
      <c r="O1857" s="127"/>
      <c r="P1857" s="127"/>
      <c r="Q1857" s="127"/>
      <c r="R1857" s="127"/>
      <c r="S1857" s="127"/>
    </row>
    <row r="1858" spans="4:19" x14ac:dyDescent="0.2">
      <c r="D1858" s="127"/>
      <c r="E1858" s="127"/>
      <c r="F1858" s="127"/>
      <c r="G1858" s="127"/>
      <c r="H1858" s="127"/>
      <c r="I1858" s="127"/>
      <c r="J1858" s="127"/>
      <c r="K1858" s="127"/>
      <c r="L1858" s="127"/>
      <c r="M1858" s="127"/>
      <c r="N1858" s="127"/>
      <c r="O1858" s="127"/>
      <c r="P1858" s="127"/>
      <c r="Q1858" s="127"/>
      <c r="R1858" s="127"/>
      <c r="S1858" s="127"/>
    </row>
    <row r="1859" spans="4:19" x14ac:dyDescent="0.2">
      <c r="D1859" s="127"/>
      <c r="E1859" s="127"/>
      <c r="F1859" s="127"/>
      <c r="G1859" s="127"/>
      <c r="H1859" s="127"/>
      <c r="I1859" s="127"/>
      <c r="J1859" s="127"/>
      <c r="K1859" s="127"/>
      <c r="L1859" s="127"/>
      <c r="M1859" s="127"/>
      <c r="N1859" s="127"/>
      <c r="O1859" s="127"/>
      <c r="P1859" s="127"/>
      <c r="Q1859" s="127"/>
      <c r="R1859" s="127"/>
      <c r="S1859" s="127"/>
    </row>
    <row r="1860" spans="4:19" x14ac:dyDescent="0.2">
      <c r="D1860" s="127"/>
      <c r="E1860" s="127"/>
      <c r="F1860" s="127"/>
      <c r="G1860" s="127"/>
      <c r="H1860" s="127"/>
      <c r="I1860" s="127"/>
      <c r="J1860" s="127"/>
      <c r="K1860" s="127"/>
      <c r="L1860" s="127"/>
      <c r="M1860" s="127"/>
      <c r="N1860" s="127"/>
      <c r="O1860" s="127"/>
      <c r="P1860" s="127"/>
      <c r="Q1860" s="127"/>
      <c r="R1860" s="127"/>
      <c r="S1860" s="127"/>
    </row>
    <row r="1861" spans="4:19" x14ac:dyDescent="0.2">
      <c r="D1861" s="127"/>
      <c r="E1861" s="127"/>
      <c r="F1861" s="127"/>
      <c r="G1861" s="127"/>
      <c r="H1861" s="127"/>
      <c r="I1861" s="127"/>
      <c r="J1861" s="127"/>
      <c r="K1861" s="127"/>
      <c r="L1861" s="127"/>
      <c r="M1861" s="127"/>
      <c r="N1861" s="127"/>
      <c r="O1861" s="127"/>
      <c r="P1861" s="127"/>
      <c r="Q1861" s="127"/>
      <c r="R1861" s="127"/>
      <c r="S1861" s="127"/>
    </row>
    <row r="1862" spans="4:19" x14ac:dyDescent="0.2">
      <c r="D1862" s="127"/>
      <c r="E1862" s="127"/>
      <c r="F1862" s="127"/>
      <c r="G1862" s="127"/>
      <c r="H1862" s="127"/>
      <c r="I1862" s="127"/>
      <c r="J1862" s="127"/>
      <c r="K1862" s="127"/>
      <c r="L1862" s="127"/>
      <c r="M1862" s="127"/>
      <c r="N1862" s="127"/>
      <c r="O1862" s="127"/>
      <c r="P1862" s="127"/>
      <c r="Q1862" s="127"/>
      <c r="R1862" s="127"/>
      <c r="S1862" s="127"/>
    </row>
    <row r="1863" spans="4:19" x14ac:dyDescent="0.2">
      <c r="D1863" s="127"/>
      <c r="E1863" s="127"/>
      <c r="F1863" s="127"/>
      <c r="G1863" s="127"/>
      <c r="H1863" s="127"/>
      <c r="I1863" s="127"/>
      <c r="J1863" s="127"/>
      <c r="K1863" s="127"/>
      <c r="L1863" s="127"/>
      <c r="M1863" s="127"/>
      <c r="N1863" s="127"/>
      <c r="O1863" s="127"/>
      <c r="P1863" s="127"/>
      <c r="Q1863" s="127"/>
      <c r="R1863" s="127"/>
      <c r="S1863" s="127"/>
    </row>
    <row r="1864" spans="4:19" x14ac:dyDescent="0.2">
      <c r="D1864" s="127"/>
      <c r="E1864" s="127"/>
      <c r="F1864" s="127"/>
      <c r="G1864" s="127"/>
      <c r="H1864" s="127"/>
      <c r="I1864" s="127"/>
      <c r="J1864" s="127"/>
      <c r="K1864" s="127"/>
      <c r="L1864" s="127"/>
      <c r="M1864" s="127"/>
      <c r="N1864" s="127"/>
      <c r="O1864" s="127"/>
      <c r="P1864" s="127"/>
      <c r="Q1864" s="127"/>
      <c r="R1864" s="127"/>
      <c r="S1864" s="127"/>
    </row>
    <row r="1865" spans="4:19" x14ac:dyDescent="0.2">
      <c r="D1865" s="127"/>
      <c r="E1865" s="127"/>
      <c r="F1865" s="127"/>
      <c r="G1865" s="127"/>
      <c r="H1865" s="127"/>
      <c r="I1865" s="127"/>
      <c r="J1865" s="127"/>
      <c r="K1865" s="127"/>
      <c r="L1865" s="127"/>
      <c r="M1865" s="127"/>
      <c r="N1865" s="127"/>
      <c r="O1865" s="127"/>
      <c r="P1865" s="127"/>
      <c r="Q1865" s="127"/>
      <c r="R1865" s="127"/>
      <c r="S1865" s="127"/>
    </row>
    <row r="1866" spans="4:19" x14ac:dyDescent="0.2">
      <c r="D1866" s="127"/>
      <c r="E1866" s="127"/>
      <c r="F1866" s="127"/>
      <c r="G1866" s="127"/>
      <c r="H1866" s="127"/>
      <c r="I1866" s="127"/>
      <c r="J1866" s="127"/>
      <c r="K1866" s="127"/>
      <c r="L1866" s="127"/>
      <c r="M1866" s="127"/>
      <c r="N1866" s="127"/>
      <c r="O1866" s="127"/>
      <c r="P1866" s="127"/>
      <c r="Q1866" s="127"/>
      <c r="R1866" s="127"/>
      <c r="S1866" s="127"/>
    </row>
    <row r="1867" spans="4:19" x14ac:dyDescent="0.2">
      <c r="D1867" s="127"/>
      <c r="E1867" s="127"/>
      <c r="F1867" s="127"/>
      <c r="G1867" s="127"/>
      <c r="H1867" s="127"/>
      <c r="I1867" s="127"/>
      <c r="J1867" s="127"/>
      <c r="K1867" s="127"/>
      <c r="L1867" s="127"/>
      <c r="M1867" s="127"/>
      <c r="N1867" s="127"/>
      <c r="O1867" s="127"/>
      <c r="P1867" s="127"/>
      <c r="Q1867" s="127"/>
      <c r="R1867" s="127"/>
      <c r="S1867" s="127"/>
    </row>
    <row r="1868" spans="4:19" x14ac:dyDescent="0.2">
      <c r="D1868" s="127"/>
      <c r="E1868" s="127"/>
      <c r="F1868" s="127"/>
      <c r="G1868" s="127"/>
      <c r="H1868" s="127"/>
      <c r="I1868" s="127"/>
      <c r="J1868" s="127"/>
      <c r="K1868" s="127"/>
      <c r="L1868" s="127"/>
      <c r="M1868" s="127"/>
      <c r="N1868" s="127"/>
      <c r="O1868" s="127"/>
      <c r="P1868" s="127"/>
      <c r="Q1868" s="127"/>
      <c r="R1868" s="127"/>
      <c r="S1868" s="127"/>
    </row>
    <row r="1869" spans="4:19" x14ac:dyDescent="0.2">
      <c r="D1869" s="127"/>
      <c r="E1869" s="127"/>
      <c r="F1869" s="127"/>
      <c r="G1869" s="127"/>
      <c r="H1869" s="127"/>
      <c r="I1869" s="127"/>
      <c r="J1869" s="127"/>
      <c r="K1869" s="127"/>
      <c r="L1869" s="127"/>
      <c r="M1869" s="127"/>
      <c r="N1869" s="127"/>
      <c r="O1869" s="127"/>
      <c r="P1869" s="127"/>
      <c r="Q1869" s="127"/>
      <c r="R1869" s="127"/>
      <c r="S1869" s="127"/>
    </row>
    <row r="1870" spans="4:19" x14ac:dyDescent="0.2">
      <c r="D1870" s="127"/>
      <c r="E1870" s="127"/>
      <c r="F1870" s="127"/>
      <c r="G1870" s="127"/>
      <c r="H1870" s="127"/>
      <c r="I1870" s="127"/>
      <c r="J1870" s="127"/>
      <c r="K1870" s="127"/>
      <c r="L1870" s="127"/>
      <c r="M1870" s="127"/>
      <c r="N1870" s="127"/>
      <c r="O1870" s="127"/>
      <c r="P1870" s="127"/>
      <c r="Q1870" s="127"/>
      <c r="R1870" s="127"/>
      <c r="S1870" s="127"/>
    </row>
    <row r="1871" spans="4:19" x14ac:dyDescent="0.2">
      <c r="D1871" s="127"/>
      <c r="E1871" s="127"/>
      <c r="F1871" s="127"/>
      <c r="G1871" s="127"/>
      <c r="H1871" s="127"/>
      <c r="I1871" s="127"/>
      <c r="J1871" s="127"/>
      <c r="K1871" s="127"/>
      <c r="L1871" s="127"/>
      <c r="M1871" s="127"/>
      <c r="N1871" s="127"/>
      <c r="O1871" s="127"/>
      <c r="P1871" s="127"/>
      <c r="Q1871" s="127"/>
      <c r="R1871" s="127"/>
      <c r="S1871" s="127"/>
    </row>
    <row r="1872" spans="4:19" x14ac:dyDescent="0.2">
      <c r="D1872" s="127"/>
      <c r="E1872" s="127"/>
      <c r="F1872" s="127"/>
      <c r="G1872" s="127"/>
      <c r="H1872" s="127"/>
      <c r="I1872" s="127"/>
      <c r="J1872" s="127"/>
      <c r="K1872" s="127"/>
      <c r="L1872" s="127"/>
      <c r="M1872" s="127"/>
      <c r="N1872" s="127"/>
      <c r="O1872" s="127"/>
      <c r="P1872" s="127"/>
      <c r="Q1872" s="127"/>
      <c r="R1872" s="127"/>
      <c r="S1872" s="127"/>
    </row>
    <row r="1873" spans="4:19" x14ac:dyDescent="0.2">
      <c r="D1873" s="127"/>
      <c r="E1873" s="127"/>
      <c r="F1873" s="127"/>
      <c r="G1873" s="127"/>
      <c r="H1873" s="127"/>
      <c r="I1873" s="127"/>
      <c r="J1873" s="127"/>
      <c r="K1873" s="127"/>
      <c r="L1873" s="127"/>
      <c r="M1873" s="127"/>
      <c r="N1873" s="127"/>
      <c r="O1873" s="127"/>
      <c r="P1873" s="127"/>
      <c r="Q1873" s="127"/>
      <c r="R1873" s="127"/>
      <c r="S1873" s="127"/>
    </row>
    <row r="1874" spans="4:19" x14ac:dyDescent="0.2">
      <c r="D1874" s="127"/>
      <c r="E1874" s="127"/>
      <c r="F1874" s="127"/>
      <c r="G1874" s="127"/>
      <c r="H1874" s="127"/>
      <c r="I1874" s="127"/>
      <c r="J1874" s="127"/>
      <c r="K1874" s="127"/>
      <c r="L1874" s="127"/>
      <c r="M1874" s="127"/>
      <c r="N1874" s="127"/>
      <c r="O1874" s="127"/>
      <c r="P1874" s="127"/>
      <c r="Q1874" s="127"/>
      <c r="R1874" s="127"/>
      <c r="S1874" s="127"/>
    </row>
    <row r="1875" spans="4:19" x14ac:dyDescent="0.2">
      <c r="D1875" s="127"/>
      <c r="E1875" s="127"/>
      <c r="F1875" s="127"/>
      <c r="G1875" s="127"/>
      <c r="H1875" s="127"/>
      <c r="I1875" s="127"/>
      <c r="J1875" s="127"/>
      <c r="K1875" s="127"/>
      <c r="L1875" s="127"/>
      <c r="M1875" s="127"/>
      <c r="N1875" s="127"/>
      <c r="O1875" s="127"/>
      <c r="P1875" s="127"/>
      <c r="Q1875" s="127"/>
      <c r="R1875" s="127"/>
      <c r="S1875" s="127"/>
    </row>
    <row r="1876" spans="4:19" x14ac:dyDescent="0.2">
      <c r="D1876" s="127"/>
      <c r="E1876" s="127"/>
      <c r="F1876" s="127"/>
      <c r="G1876" s="127"/>
      <c r="H1876" s="127"/>
      <c r="I1876" s="127"/>
      <c r="J1876" s="127"/>
      <c r="K1876" s="127"/>
      <c r="L1876" s="127"/>
      <c r="M1876" s="127"/>
      <c r="N1876" s="127"/>
      <c r="O1876" s="127"/>
      <c r="P1876" s="127"/>
      <c r="Q1876" s="127"/>
      <c r="R1876" s="127"/>
      <c r="S1876" s="127"/>
    </row>
    <row r="1877" spans="4:19" x14ac:dyDescent="0.2">
      <c r="D1877" s="127"/>
      <c r="E1877" s="127"/>
      <c r="F1877" s="127"/>
      <c r="G1877" s="127"/>
      <c r="H1877" s="127"/>
      <c r="I1877" s="127"/>
      <c r="J1877" s="127"/>
      <c r="K1877" s="127"/>
      <c r="L1877" s="127"/>
      <c r="M1877" s="127"/>
      <c r="N1877" s="127"/>
      <c r="O1877" s="127"/>
      <c r="P1877" s="127"/>
      <c r="Q1877" s="127"/>
      <c r="R1877" s="127"/>
      <c r="S1877" s="127"/>
    </row>
    <row r="1878" spans="4:19" x14ac:dyDescent="0.2">
      <c r="D1878" s="127"/>
      <c r="E1878" s="127"/>
      <c r="F1878" s="127"/>
      <c r="G1878" s="127"/>
      <c r="H1878" s="127"/>
      <c r="I1878" s="127"/>
      <c r="J1878" s="127"/>
      <c r="K1878" s="127"/>
      <c r="L1878" s="127"/>
      <c r="M1878" s="127"/>
      <c r="N1878" s="127"/>
      <c r="O1878" s="127"/>
      <c r="P1878" s="127"/>
      <c r="Q1878" s="127"/>
      <c r="R1878" s="127"/>
      <c r="S1878" s="127"/>
    </row>
    <row r="1879" spans="4:19" x14ac:dyDescent="0.2">
      <c r="D1879" s="127"/>
      <c r="E1879" s="127"/>
      <c r="F1879" s="127"/>
      <c r="G1879" s="127"/>
      <c r="H1879" s="127"/>
      <c r="I1879" s="127"/>
      <c r="J1879" s="127"/>
      <c r="K1879" s="127"/>
      <c r="L1879" s="127"/>
      <c r="M1879" s="127"/>
      <c r="N1879" s="127"/>
      <c r="O1879" s="127"/>
      <c r="P1879" s="127"/>
      <c r="Q1879" s="127"/>
      <c r="R1879" s="127"/>
      <c r="S1879" s="127"/>
    </row>
    <row r="1880" spans="4:19" x14ac:dyDescent="0.2">
      <c r="D1880" s="127"/>
      <c r="E1880" s="127"/>
      <c r="F1880" s="127"/>
      <c r="G1880" s="127"/>
      <c r="H1880" s="127"/>
      <c r="I1880" s="127"/>
      <c r="J1880" s="127"/>
      <c r="K1880" s="127"/>
      <c r="L1880" s="127"/>
      <c r="M1880" s="127"/>
      <c r="N1880" s="127"/>
      <c r="O1880" s="127"/>
      <c r="P1880" s="127"/>
      <c r="Q1880" s="127"/>
      <c r="R1880" s="127"/>
      <c r="S1880" s="127"/>
    </row>
    <row r="1881" spans="4:19" x14ac:dyDescent="0.2">
      <c r="D1881" s="127"/>
      <c r="E1881" s="127"/>
      <c r="F1881" s="127"/>
      <c r="G1881" s="127"/>
      <c r="H1881" s="127"/>
      <c r="I1881" s="127"/>
      <c r="J1881" s="127"/>
      <c r="K1881" s="127"/>
      <c r="L1881" s="127"/>
      <c r="M1881" s="127"/>
      <c r="N1881" s="127"/>
      <c r="O1881" s="127"/>
      <c r="P1881" s="127"/>
      <c r="Q1881" s="127"/>
      <c r="R1881" s="127"/>
      <c r="S1881" s="127"/>
    </row>
    <row r="1882" spans="4:19" x14ac:dyDescent="0.2">
      <c r="D1882" s="127"/>
      <c r="E1882" s="127"/>
      <c r="F1882" s="127"/>
      <c r="G1882" s="127"/>
      <c r="H1882" s="127"/>
      <c r="I1882" s="127"/>
      <c r="J1882" s="127"/>
      <c r="K1882" s="127"/>
      <c r="L1882" s="127"/>
      <c r="M1882" s="127"/>
      <c r="N1882" s="127"/>
      <c r="O1882" s="127"/>
      <c r="P1882" s="127"/>
      <c r="Q1882" s="127"/>
      <c r="R1882" s="127"/>
      <c r="S1882" s="127"/>
    </row>
    <row r="1883" spans="4:19" x14ac:dyDescent="0.2">
      <c r="D1883" s="127"/>
      <c r="E1883" s="127"/>
      <c r="F1883" s="127"/>
      <c r="G1883" s="127"/>
      <c r="H1883" s="127"/>
      <c r="I1883" s="127"/>
      <c r="J1883" s="127"/>
      <c r="K1883" s="127"/>
      <c r="L1883" s="127"/>
      <c r="M1883" s="127"/>
      <c r="N1883" s="127"/>
      <c r="O1883" s="127"/>
      <c r="P1883" s="127"/>
      <c r="Q1883" s="127"/>
      <c r="R1883" s="127"/>
      <c r="S1883" s="127"/>
    </row>
    <row r="1884" spans="4:19" x14ac:dyDescent="0.2">
      <c r="D1884" s="127"/>
      <c r="E1884" s="127"/>
      <c r="F1884" s="127"/>
      <c r="G1884" s="127"/>
      <c r="H1884" s="127"/>
      <c r="I1884" s="127"/>
      <c r="J1884" s="127"/>
      <c r="K1884" s="127"/>
      <c r="L1884" s="127"/>
      <c r="M1884" s="127"/>
      <c r="N1884" s="127"/>
      <c r="O1884" s="127"/>
      <c r="P1884" s="127"/>
      <c r="Q1884" s="127"/>
      <c r="R1884" s="127"/>
      <c r="S1884" s="127"/>
    </row>
    <row r="1885" spans="4:19" x14ac:dyDescent="0.2">
      <c r="D1885" s="127"/>
      <c r="E1885" s="127"/>
      <c r="F1885" s="127"/>
      <c r="G1885" s="127"/>
      <c r="H1885" s="127"/>
      <c r="I1885" s="127"/>
      <c r="J1885" s="127"/>
      <c r="K1885" s="127"/>
      <c r="L1885" s="127"/>
      <c r="M1885" s="127"/>
      <c r="N1885" s="127"/>
      <c r="O1885" s="127"/>
      <c r="P1885" s="127"/>
      <c r="Q1885" s="127"/>
      <c r="R1885" s="127"/>
      <c r="S1885" s="127"/>
    </row>
    <row r="1886" spans="4:19" x14ac:dyDescent="0.2">
      <c r="D1886" s="127"/>
      <c r="E1886" s="127"/>
      <c r="F1886" s="127"/>
      <c r="G1886" s="127"/>
      <c r="H1886" s="127"/>
      <c r="I1886" s="127"/>
      <c r="J1886" s="127"/>
      <c r="K1886" s="127"/>
      <c r="L1886" s="127"/>
      <c r="M1886" s="127"/>
      <c r="N1886" s="127"/>
      <c r="O1886" s="127"/>
      <c r="P1886" s="127"/>
      <c r="Q1886" s="127"/>
      <c r="R1886" s="127"/>
      <c r="S1886" s="127"/>
    </row>
    <row r="1887" spans="4:19" x14ac:dyDescent="0.2">
      <c r="D1887" s="127"/>
      <c r="E1887" s="127"/>
      <c r="F1887" s="127"/>
      <c r="G1887" s="127"/>
      <c r="H1887" s="127"/>
      <c r="I1887" s="127"/>
      <c r="J1887" s="127"/>
      <c r="K1887" s="127"/>
      <c r="L1887" s="127"/>
      <c r="M1887" s="127"/>
      <c r="N1887" s="127"/>
      <c r="O1887" s="127"/>
      <c r="P1887" s="127"/>
      <c r="Q1887" s="127"/>
      <c r="R1887" s="127"/>
      <c r="S1887" s="127"/>
    </row>
    <row r="1888" spans="4:19" x14ac:dyDescent="0.2">
      <c r="D1888" s="127"/>
      <c r="E1888" s="127"/>
      <c r="F1888" s="127"/>
      <c r="G1888" s="127"/>
      <c r="H1888" s="127"/>
      <c r="I1888" s="127"/>
      <c r="J1888" s="127"/>
      <c r="K1888" s="127"/>
      <c r="L1888" s="127"/>
      <c r="M1888" s="127"/>
      <c r="N1888" s="127"/>
      <c r="O1888" s="127"/>
      <c r="P1888" s="127"/>
      <c r="Q1888" s="127"/>
      <c r="R1888" s="127"/>
      <c r="S1888" s="127"/>
    </row>
    <row r="1889" spans="4:19" x14ac:dyDescent="0.2">
      <c r="D1889" s="127"/>
      <c r="E1889" s="127"/>
      <c r="F1889" s="127"/>
      <c r="G1889" s="127"/>
      <c r="H1889" s="127"/>
      <c r="I1889" s="127"/>
      <c r="J1889" s="127"/>
      <c r="K1889" s="127"/>
      <c r="L1889" s="127"/>
      <c r="M1889" s="127"/>
      <c r="N1889" s="127"/>
      <c r="O1889" s="127"/>
      <c r="P1889" s="127"/>
      <c r="Q1889" s="127"/>
      <c r="R1889" s="127"/>
      <c r="S1889" s="127"/>
    </row>
    <row r="1890" spans="4:19" x14ac:dyDescent="0.2">
      <c r="D1890" s="127"/>
      <c r="E1890" s="127"/>
      <c r="F1890" s="127"/>
      <c r="G1890" s="127"/>
      <c r="H1890" s="127"/>
      <c r="I1890" s="127"/>
      <c r="J1890" s="127"/>
      <c r="K1890" s="127"/>
      <c r="L1890" s="127"/>
      <c r="M1890" s="127"/>
      <c r="N1890" s="127"/>
      <c r="O1890" s="127"/>
      <c r="P1890" s="127"/>
      <c r="Q1890" s="127"/>
      <c r="R1890" s="127"/>
      <c r="S1890" s="127"/>
    </row>
    <row r="1891" spans="4:19" x14ac:dyDescent="0.2">
      <c r="D1891" s="127"/>
      <c r="E1891" s="127"/>
      <c r="F1891" s="127"/>
      <c r="G1891" s="127"/>
      <c r="H1891" s="127"/>
      <c r="I1891" s="127"/>
      <c r="J1891" s="127"/>
      <c r="K1891" s="127"/>
      <c r="L1891" s="127"/>
      <c r="M1891" s="127"/>
      <c r="N1891" s="127"/>
      <c r="O1891" s="127"/>
      <c r="P1891" s="127"/>
      <c r="Q1891" s="127"/>
      <c r="R1891" s="127"/>
      <c r="S1891" s="127"/>
    </row>
    <row r="1892" spans="4:19" x14ac:dyDescent="0.2">
      <c r="D1892" s="127"/>
      <c r="E1892" s="127"/>
      <c r="F1892" s="127"/>
      <c r="G1892" s="127"/>
      <c r="H1892" s="127"/>
      <c r="I1892" s="127"/>
      <c r="J1892" s="127"/>
      <c r="K1892" s="127"/>
      <c r="L1892" s="127"/>
      <c r="M1892" s="127"/>
      <c r="N1892" s="127"/>
      <c r="O1892" s="127"/>
      <c r="P1892" s="127"/>
      <c r="Q1892" s="127"/>
      <c r="R1892" s="127"/>
      <c r="S1892" s="127"/>
    </row>
    <row r="1893" spans="4:19" x14ac:dyDescent="0.2">
      <c r="D1893" s="127"/>
      <c r="E1893" s="127"/>
      <c r="F1893" s="127"/>
      <c r="G1893" s="127"/>
      <c r="H1893" s="127"/>
      <c r="I1893" s="127"/>
      <c r="J1893" s="127"/>
      <c r="K1893" s="127"/>
      <c r="L1893" s="127"/>
      <c r="M1893" s="127"/>
      <c r="N1893" s="127"/>
      <c r="O1893" s="127"/>
      <c r="P1893" s="127"/>
      <c r="Q1893" s="127"/>
      <c r="R1893" s="127"/>
      <c r="S1893" s="127"/>
    </row>
    <row r="1894" spans="4:19" x14ac:dyDescent="0.2">
      <c r="D1894" s="127"/>
      <c r="E1894" s="127"/>
      <c r="F1894" s="127"/>
      <c r="G1894" s="127"/>
      <c r="H1894" s="127"/>
      <c r="I1894" s="127"/>
      <c r="J1894" s="127"/>
      <c r="K1894" s="127"/>
      <c r="L1894" s="127"/>
      <c r="M1894" s="127"/>
      <c r="N1894" s="127"/>
      <c r="O1894" s="127"/>
      <c r="P1894" s="127"/>
      <c r="Q1894" s="127"/>
      <c r="R1894" s="127"/>
      <c r="S1894" s="127"/>
    </row>
    <row r="1895" spans="4:19" x14ac:dyDescent="0.2">
      <c r="D1895" s="127"/>
      <c r="E1895" s="127"/>
      <c r="F1895" s="127"/>
      <c r="G1895" s="127"/>
      <c r="H1895" s="127"/>
      <c r="I1895" s="127"/>
      <c r="J1895" s="127"/>
      <c r="K1895" s="127"/>
      <c r="L1895" s="127"/>
      <c r="M1895" s="127"/>
      <c r="N1895" s="127"/>
      <c r="O1895" s="127"/>
      <c r="P1895" s="127"/>
      <c r="Q1895" s="127"/>
      <c r="R1895" s="127"/>
      <c r="S1895" s="127"/>
    </row>
    <row r="1896" spans="4:19" x14ac:dyDescent="0.2">
      <c r="D1896" s="127"/>
      <c r="E1896" s="127"/>
      <c r="F1896" s="127"/>
      <c r="G1896" s="127"/>
      <c r="H1896" s="127"/>
      <c r="I1896" s="127"/>
      <c r="J1896" s="127"/>
      <c r="K1896" s="127"/>
      <c r="L1896" s="127"/>
      <c r="M1896" s="127"/>
      <c r="N1896" s="127"/>
      <c r="O1896" s="127"/>
      <c r="P1896" s="127"/>
      <c r="Q1896" s="127"/>
      <c r="R1896" s="127"/>
      <c r="S1896" s="127"/>
    </row>
    <row r="1897" spans="4:19" x14ac:dyDescent="0.2">
      <c r="D1897" s="127"/>
      <c r="E1897" s="127"/>
      <c r="F1897" s="127"/>
      <c r="G1897" s="127"/>
      <c r="H1897" s="127"/>
      <c r="I1897" s="127"/>
      <c r="J1897" s="127"/>
      <c r="K1897" s="127"/>
      <c r="L1897" s="127"/>
      <c r="M1897" s="127"/>
      <c r="N1897" s="127"/>
      <c r="O1897" s="127"/>
      <c r="P1897" s="127"/>
      <c r="Q1897" s="127"/>
      <c r="R1897" s="127"/>
      <c r="S1897" s="127"/>
    </row>
    <row r="1898" spans="4:19" x14ac:dyDescent="0.2">
      <c r="D1898" s="127"/>
      <c r="E1898" s="127"/>
      <c r="F1898" s="127"/>
      <c r="G1898" s="127"/>
      <c r="H1898" s="127"/>
      <c r="I1898" s="127"/>
      <c r="J1898" s="127"/>
      <c r="K1898" s="127"/>
      <c r="L1898" s="127"/>
      <c r="M1898" s="127"/>
      <c r="N1898" s="127"/>
      <c r="O1898" s="127"/>
      <c r="P1898" s="127"/>
      <c r="Q1898" s="127"/>
      <c r="R1898" s="127"/>
      <c r="S1898" s="127"/>
    </row>
    <row r="1899" spans="4:19" x14ac:dyDescent="0.2">
      <c r="D1899" s="127"/>
      <c r="E1899" s="127"/>
      <c r="F1899" s="127"/>
      <c r="G1899" s="127"/>
      <c r="H1899" s="127"/>
      <c r="I1899" s="127"/>
      <c r="J1899" s="127"/>
      <c r="K1899" s="127"/>
      <c r="L1899" s="127"/>
      <c r="M1899" s="127"/>
      <c r="N1899" s="127"/>
      <c r="O1899" s="127"/>
      <c r="P1899" s="127"/>
      <c r="Q1899" s="127"/>
      <c r="R1899" s="127"/>
      <c r="S1899" s="127"/>
    </row>
    <row r="1900" spans="4:19" x14ac:dyDescent="0.2">
      <c r="D1900" s="127"/>
      <c r="E1900" s="127"/>
      <c r="F1900" s="127"/>
      <c r="G1900" s="127"/>
      <c r="H1900" s="127"/>
      <c r="I1900" s="127"/>
      <c r="J1900" s="127"/>
      <c r="K1900" s="127"/>
      <c r="L1900" s="127"/>
      <c r="M1900" s="127"/>
      <c r="N1900" s="127"/>
      <c r="O1900" s="127"/>
      <c r="P1900" s="127"/>
      <c r="Q1900" s="127"/>
      <c r="R1900" s="127"/>
      <c r="S1900" s="127"/>
    </row>
    <row r="1901" spans="4:19" x14ac:dyDescent="0.2">
      <c r="D1901" s="127"/>
      <c r="E1901" s="127"/>
      <c r="F1901" s="127"/>
      <c r="G1901" s="127"/>
      <c r="H1901" s="127"/>
      <c r="I1901" s="127"/>
      <c r="J1901" s="127"/>
      <c r="K1901" s="127"/>
      <c r="L1901" s="127"/>
      <c r="M1901" s="127"/>
      <c r="N1901" s="127"/>
      <c r="O1901" s="127"/>
      <c r="P1901" s="127"/>
      <c r="Q1901" s="127"/>
      <c r="R1901" s="127"/>
      <c r="S1901" s="127"/>
    </row>
    <row r="1902" spans="4:19" x14ac:dyDescent="0.2">
      <c r="D1902" s="127"/>
      <c r="E1902" s="127"/>
      <c r="F1902" s="127"/>
      <c r="G1902" s="127"/>
      <c r="H1902" s="127"/>
      <c r="I1902" s="127"/>
      <c r="J1902" s="127"/>
      <c r="K1902" s="127"/>
      <c r="L1902" s="127"/>
      <c r="M1902" s="127"/>
      <c r="N1902" s="127"/>
      <c r="O1902" s="127"/>
      <c r="P1902" s="127"/>
      <c r="Q1902" s="127"/>
      <c r="R1902" s="127"/>
      <c r="S1902" s="127"/>
    </row>
    <row r="1903" spans="4:19" x14ac:dyDescent="0.2">
      <c r="D1903" s="127"/>
      <c r="E1903" s="127"/>
      <c r="F1903" s="127"/>
      <c r="G1903" s="127"/>
      <c r="H1903" s="127"/>
      <c r="I1903" s="127"/>
      <c r="J1903" s="127"/>
      <c r="K1903" s="127"/>
      <c r="L1903" s="127"/>
      <c r="M1903" s="127"/>
      <c r="N1903" s="127"/>
      <c r="O1903" s="127"/>
      <c r="P1903" s="127"/>
      <c r="Q1903" s="127"/>
      <c r="R1903" s="127"/>
      <c r="S1903" s="127"/>
    </row>
    <row r="1904" spans="4:19" x14ac:dyDescent="0.2">
      <c r="D1904" s="127"/>
      <c r="E1904" s="127"/>
      <c r="F1904" s="127"/>
      <c r="G1904" s="127"/>
      <c r="H1904" s="127"/>
      <c r="I1904" s="127"/>
      <c r="J1904" s="127"/>
      <c r="K1904" s="127"/>
      <c r="L1904" s="127"/>
      <c r="M1904" s="127"/>
      <c r="N1904" s="127"/>
      <c r="O1904" s="127"/>
      <c r="P1904" s="127"/>
      <c r="Q1904" s="127"/>
      <c r="R1904" s="127"/>
      <c r="S1904" s="127"/>
    </row>
    <row r="1905" spans="4:19" x14ac:dyDescent="0.2">
      <c r="D1905" s="127"/>
      <c r="E1905" s="127"/>
      <c r="F1905" s="127"/>
      <c r="G1905" s="127"/>
      <c r="H1905" s="127"/>
      <c r="I1905" s="127"/>
      <c r="J1905" s="127"/>
      <c r="K1905" s="127"/>
      <c r="L1905" s="127"/>
      <c r="M1905" s="127"/>
      <c r="N1905" s="127"/>
      <c r="O1905" s="127"/>
      <c r="P1905" s="127"/>
      <c r="Q1905" s="127"/>
      <c r="R1905" s="127"/>
      <c r="S1905" s="127"/>
    </row>
    <row r="1906" spans="4:19" x14ac:dyDescent="0.2">
      <c r="D1906" s="127"/>
      <c r="E1906" s="127"/>
      <c r="F1906" s="127"/>
      <c r="G1906" s="127"/>
      <c r="H1906" s="127"/>
      <c r="I1906" s="127"/>
      <c r="J1906" s="127"/>
      <c r="K1906" s="127"/>
      <c r="L1906" s="127"/>
      <c r="M1906" s="127"/>
      <c r="N1906" s="127"/>
      <c r="O1906" s="127"/>
      <c r="P1906" s="127"/>
      <c r="Q1906" s="127"/>
      <c r="R1906" s="127"/>
      <c r="S1906" s="127"/>
    </row>
    <row r="1907" spans="4:19" x14ac:dyDescent="0.2">
      <c r="D1907" s="127"/>
      <c r="E1907" s="127"/>
      <c r="F1907" s="127"/>
      <c r="G1907" s="127"/>
      <c r="H1907" s="127"/>
      <c r="I1907" s="127"/>
      <c r="J1907" s="127"/>
      <c r="K1907" s="127"/>
      <c r="L1907" s="127"/>
      <c r="M1907" s="127"/>
      <c r="N1907" s="127"/>
      <c r="O1907" s="127"/>
      <c r="P1907" s="127"/>
      <c r="Q1907" s="127"/>
      <c r="R1907" s="127"/>
      <c r="S1907" s="127"/>
    </row>
    <row r="1908" spans="4:19" x14ac:dyDescent="0.2">
      <c r="D1908" s="127"/>
      <c r="E1908" s="127"/>
      <c r="F1908" s="127"/>
      <c r="G1908" s="127"/>
      <c r="H1908" s="127"/>
      <c r="I1908" s="127"/>
      <c r="J1908" s="127"/>
      <c r="K1908" s="127"/>
      <c r="L1908" s="127"/>
      <c r="M1908" s="127"/>
      <c r="N1908" s="127"/>
      <c r="O1908" s="127"/>
      <c r="P1908" s="127"/>
      <c r="Q1908" s="127"/>
      <c r="R1908" s="127"/>
      <c r="S1908" s="127"/>
    </row>
    <row r="1909" spans="4:19" x14ac:dyDescent="0.2">
      <c r="D1909" s="127"/>
      <c r="E1909" s="127"/>
      <c r="F1909" s="127"/>
      <c r="G1909" s="127"/>
      <c r="H1909" s="127"/>
      <c r="I1909" s="127"/>
      <c r="J1909" s="127"/>
      <c r="K1909" s="127"/>
      <c r="L1909" s="127"/>
      <c r="M1909" s="127"/>
      <c r="N1909" s="127"/>
      <c r="O1909" s="127"/>
      <c r="P1909" s="127"/>
      <c r="Q1909" s="127"/>
      <c r="R1909" s="127"/>
      <c r="S1909" s="127"/>
    </row>
    <row r="1910" spans="4:19" x14ac:dyDescent="0.2">
      <c r="D1910" s="127"/>
      <c r="E1910" s="127"/>
      <c r="F1910" s="127"/>
      <c r="G1910" s="127"/>
      <c r="H1910" s="127"/>
      <c r="I1910" s="127"/>
      <c r="J1910" s="127"/>
      <c r="K1910" s="127"/>
      <c r="L1910" s="127"/>
      <c r="M1910" s="127"/>
      <c r="N1910" s="127"/>
      <c r="O1910" s="127"/>
      <c r="P1910" s="127"/>
      <c r="Q1910" s="127"/>
      <c r="R1910" s="127"/>
      <c r="S1910" s="127"/>
    </row>
    <row r="1911" spans="4:19" x14ac:dyDescent="0.2">
      <c r="D1911" s="127"/>
      <c r="E1911" s="127"/>
      <c r="F1911" s="127"/>
      <c r="G1911" s="127"/>
      <c r="H1911" s="127"/>
      <c r="I1911" s="127"/>
      <c r="J1911" s="127"/>
      <c r="K1911" s="127"/>
      <c r="L1911" s="127"/>
      <c r="M1911" s="127"/>
      <c r="N1911" s="127"/>
      <c r="O1911" s="127"/>
      <c r="P1911" s="127"/>
      <c r="Q1911" s="127"/>
      <c r="R1911" s="127"/>
      <c r="S1911" s="127"/>
    </row>
    <row r="1912" spans="4:19" x14ac:dyDescent="0.2">
      <c r="D1912" s="127"/>
      <c r="E1912" s="127"/>
      <c r="F1912" s="127"/>
      <c r="G1912" s="127"/>
      <c r="H1912" s="127"/>
      <c r="I1912" s="127"/>
      <c r="J1912" s="127"/>
      <c r="K1912" s="127"/>
      <c r="L1912" s="127"/>
      <c r="M1912" s="127"/>
      <c r="N1912" s="127"/>
      <c r="O1912" s="127"/>
      <c r="P1912" s="127"/>
      <c r="Q1912" s="127"/>
      <c r="R1912" s="127"/>
      <c r="S1912" s="127"/>
    </row>
    <row r="1913" spans="4:19" x14ac:dyDescent="0.2">
      <c r="D1913" s="127"/>
      <c r="E1913" s="127"/>
      <c r="F1913" s="127"/>
      <c r="G1913" s="127"/>
      <c r="H1913" s="127"/>
      <c r="I1913" s="127"/>
      <c r="J1913" s="127"/>
      <c r="K1913" s="127"/>
      <c r="L1913" s="127"/>
      <c r="M1913" s="127"/>
      <c r="N1913" s="127"/>
      <c r="O1913" s="127"/>
      <c r="P1913" s="127"/>
      <c r="Q1913" s="127"/>
      <c r="R1913" s="127"/>
      <c r="S1913" s="127"/>
    </row>
    <row r="1914" spans="4:19" x14ac:dyDescent="0.2">
      <c r="D1914" s="127"/>
      <c r="E1914" s="127"/>
      <c r="F1914" s="127"/>
      <c r="G1914" s="127"/>
      <c r="H1914" s="127"/>
      <c r="I1914" s="127"/>
      <c r="J1914" s="127"/>
      <c r="K1914" s="127"/>
      <c r="L1914" s="127"/>
      <c r="M1914" s="127"/>
      <c r="N1914" s="127"/>
      <c r="O1914" s="127"/>
      <c r="P1914" s="127"/>
      <c r="Q1914" s="127"/>
      <c r="R1914" s="127"/>
      <c r="S1914" s="127"/>
    </row>
    <row r="1915" spans="4:19" x14ac:dyDescent="0.2">
      <c r="D1915" s="127"/>
      <c r="E1915" s="127"/>
      <c r="F1915" s="127"/>
      <c r="G1915" s="127"/>
      <c r="H1915" s="127"/>
      <c r="I1915" s="127"/>
      <c r="J1915" s="127"/>
      <c r="K1915" s="127"/>
      <c r="L1915" s="127"/>
      <c r="M1915" s="127"/>
      <c r="N1915" s="127"/>
      <c r="O1915" s="127"/>
      <c r="P1915" s="127"/>
      <c r="Q1915" s="127"/>
      <c r="R1915" s="127"/>
      <c r="S1915" s="127"/>
    </row>
    <row r="1916" spans="4:19" x14ac:dyDescent="0.2">
      <c r="D1916" s="127"/>
      <c r="E1916" s="127"/>
      <c r="F1916" s="127"/>
      <c r="G1916" s="127"/>
      <c r="H1916" s="127"/>
      <c r="I1916" s="127"/>
      <c r="J1916" s="127"/>
      <c r="K1916" s="127"/>
      <c r="L1916" s="127"/>
      <c r="M1916" s="127"/>
      <c r="N1916" s="127"/>
      <c r="O1916" s="127"/>
      <c r="P1916" s="127"/>
      <c r="Q1916" s="127"/>
      <c r="R1916" s="127"/>
      <c r="S1916" s="127"/>
    </row>
    <row r="1917" spans="4:19" x14ac:dyDescent="0.2">
      <c r="D1917" s="127"/>
      <c r="E1917" s="127"/>
      <c r="F1917" s="127"/>
      <c r="G1917" s="127"/>
      <c r="H1917" s="127"/>
      <c r="I1917" s="127"/>
      <c r="J1917" s="127"/>
      <c r="K1917" s="127"/>
      <c r="L1917" s="127"/>
      <c r="M1917" s="127"/>
      <c r="N1917" s="127"/>
      <c r="O1917" s="127"/>
      <c r="P1917" s="127"/>
      <c r="Q1917" s="127"/>
      <c r="R1917" s="127"/>
      <c r="S1917" s="127"/>
    </row>
    <row r="1918" spans="4:19" x14ac:dyDescent="0.2">
      <c r="D1918" s="127"/>
      <c r="E1918" s="127"/>
      <c r="F1918" s="127"/>
      <c r="G1918" s="127"/>
      <c r="H1918" s="127"/>
      <c r="I1918" s="127"/>
      <c r="J1918" s="127"/>
      <c r="K1918" s="127"/>
      <c r="L1918" s="127"/>
      <c r="M1918" s="127"/>
      <c r="N1918" s="127"/>
      <c r="O1918" s="127"/>
      <c r="P1918" s="127"/>
      <c r="Q1918" s="127"/>
      <c r="R1918" s="127"/>
      <c r="S1918" s="127"/>
    </row>
    <row r="1919" spans="4:19" x14ac:dyDescent="0.2">
      <c r="D1919" s="127"/>
      <c r="E1919" s="127"/>
      <c r="F1919" s="127"/>
      <c r="G1919" s="127"/>
      <c r="H1919" s="127"/>
      <c r="I1919" s="127"/>
      <c r="J1919" s="127"/>
      <c r="K1919" s="127"/>
      <c r="L1919" s="127"/>
      <c r="M1919" s="127"/>
      <c r="N1919" s="127"/>
      <c r="O1919" s="127"/>
      <c r="P1919" s="127"/>
      <c r="Q1919" s="127"/>
      <c r="R1919" s="127"/>
      <c r="S1919" s="127"/>
    </row>
    <row r="1920" spans="4:19" x14ac:dyDescent="0.2">
      <c r="D1920" s="127"/>
      <c r="E1920" s="127"/>
      <c r="F1920" s="127"/>
      <c r="G1920" s="127"/>
      <c r="H1920" s="127"/>
      <c r="I1920" s="127"/>
      <c r="J1920" s="127"/>
      <c r="K1920" s="127"/>
      <c r="L1920" s="127"/>
      <c r="M1920" s="127"/>
      <c r="N1920" s="127"/>
      <c r="O1920" s="127"/>
      <c r="P1920" s="127"/>
      <c r="Q1920" s="127"/>
      <c r="R1920" s="127"/>
      <c r="S1920" s="127"/>
    </row>
    <row r="1921" spans="4:19" x14ac:dyDescent="0.2">
      <c r="D1921" s="127"/>
      <c r="E1921" s="127"/>
      <c r="F1921" s="127"/>
      <c r="G1921" s="127"/>
      <c r="H1921" s="127"/>
      <c r="I1921" s="127"/>
      <c r="J1921" s="127"/>
      <c r="K1921" s="127"/>
      <c r="L1921" s="127"/>
      <c r="M1921" s="127"/>
      <c r="N1921" s="127"/>
      <c r="O1921" s="127"/>
      <c r="P1921" s="127"/>
      <c r="Q1921" s="127"/>
      <c r="R1921" s="127"/>
      <c r="S1921" s="127"/>
    </row>
    <row r="1922" spans="4:19" x14ac:dyDescent="0.2">
      <c r="D1922" s="127"/>
      <c r="E1922" s="127"/>
      <c r="F1922" s="127"/>
      <c r="G1922" s="127"/>
      <c r="H1922" s="127"/>
      <c r="I1922" s="127"/>
      <c r="J1922" s="127"/>
      <c r="K1922" s="127"/>
      <c r="L1922" s="127"/>
      <c r="M1922" s="127"/>
      <c r="N1922" s="127"/>
      <c r="O1922" s="127"/>
      <c r="P1922" s="127"/>
      <c r="Q1922" s="127"/>
      <c r="R1922" s="127"/>
      <c r="S1922" s="127"/>
    </row>
    <row r="1923" spans="4:19" x14ac:dyDescent="0.2">
      <c r="D1923" s="127"/>
      <c r="E1923" s="127"/>
      <c r="F1923" s="127"/>
      <c r="G1923" s="127"/>
      <c r="H1923" s="127"/>
      <c r="I1923" s="127"/>
      <c r="J1923" s="127"/>
      <c r="K1923" s="127"/>
      <c r="L1923" s="127"/>
      <c r="M1923" s="127"/>
      <c r="N1923" s="127"/>
      <c r="O1923" s="127"/>
      <c r="P1923" s="127"/>
      <c r="Q1923" s="127"/>
      <c r="R1923" s="127"/>
      <c r="S1923" s="127"/>
    </row>
    <row r="1924" spans="4:19" x14ac:dyDescent="0.2">
      <c r="D1924" s="127"/>
      <c r="E1924" s="127"/>
      <c r="F1924" s="127"/>
      <c r="G1924" s="127"/>
      <c r="H1924" s="127"/>
      <c r="I1924" s="127"/>
      <c r="J1924" s="127"/>
      <c r="K1924" s="127"/>
      <c r="L1924" s="127"/>
      <c r="M1924" s="127"/>
      <c r="N1924" s="127"/>
      <c r="O1924" s="127"/>
      <c r="P1924" s="127"/>
      <c r="Q1924" s="127"/>
      <c r="R1924" s="127"/>
      <c r="S1924" s="127"/>
    </row>
    <row r="1925" spans="4:19" x14ac:dyDescent="0.2">
      <c r="D1925" s="127"/>
      <c r="E1925" s="127"/>
      <c r="F1925" s="127"/>
      <c r="G1925" s="127"/>
      <c r="H1925" s="127"/>
      <c r="I1925" s="127"/>
      <c r="J1925" s="127"/>
      <c r="K1925" s="127"/>
      <c r="L1925" s="127"/>
      <c r="M1925" s="127"/>
      <c r="N1925" s="127"/>
      <c r="O1925" s="127"/>
      <c r="P1925" s="127"/>
      <c r="Q1925" s="127"/>
      <c r="R1925" s="127"/>
      <c r="S1925" s="127"/>
    </row>
    <row r="1926" spans="4:19" x14ac:dyDescent="0.2">
      <c r="D1926" s="127"/>
      <c r="E1926" s="127"/>
      <c r="F1926" s="127"/>
      <c r="G1926" s="127"/>
      <c r="H1926" s="127"/>
      <c r="I1926" s="127"/>
      <c r="J1926" s="127"/>
      <c r="K1926" s="127"/>
      <c r="L1926" s="127"/>
      <c r="M1926" s="127"/>
      <c r="N1926" s="127"/>
      <c r="O1926" s="127"/>
      <c r="P1926" s="127"/>
      <c r="Q1926" s="127"/>
      <c r="R1926" s="127"/>
      <c r="S1926" s="127"/>
    </row>
    <row r="1927" spans="4:19" x14ac:dyDescent="0.2">
      <c r="D1927" s="127"/>
      <c r="E1927" s="127"/>
      <c r="F1927" s="127"/>
      <c r="G1927" s="127"/>
      <c r="H1927" s="127"/>
      <c r="I1927" s="127"/>
      <c r="J1927" s="127"/>
      <c r="K1927" s="127"/>
      <c r="L1927" s="127"/>
      <c r="M1927" s="127"/>
      <c r="N1927" s="127"/>
      <c r="O1927" s="127"/>
      <c r="P1927" s="127"/>
      <c r="Q1927" s="127"/>
      <c r="R1927" s="127"/>
      <c r="S1927" s="127"/>
    </row>
    <row r="1928" spans="4:19" x14ac:dyDescent="0.2">
      <c r="D1928" s="127"/>
      <c r="E1928" s="127"/>
      <c r="F1928" s="127"/>
      <c r="G1928" s="127"/>
      <c r="H1928" s="127"/>
      <c r="I1928" s="127"/>
      <c r="J1928" s="127"/>
      <c r="K1928" s="127"/>
      <c r="L1928" s="127"/>
      <c r="M1928" s="127"/>
      <c r="N1928" s="127"/>
      <c r="O1928" s="127"/>
      <c r="P1928" s="127"/>
      <c r="Q1928" s="127"/>
      <c r="R1928" s="127"/>
      <c r="S1928" s="127"/>
    </row>
    <row r="1929" spans="4:19" x14ac:dyDescent="0.2">
      <c r="D1929" s="127"/>
      <c r="E1929" s="127"/>
      <c r="F1929" s="127"/>
      <c r="G1929" s="127"/>
      <c r="H1929" s="127"/>
      <c r="I1929" s="127"/>
      <c r="J1929" s="127"/>
      <c r="K1929" s="127"/>
      <c r="L1929" s="127"/>
      <c r="M1929" s="127"/>
      <c r="N1929" s="127"/>
      <c r="O1929" s="127"/>
      <c r="P1929" s="127"/>
      <c r="Q1929" s="127"/>
      <c r="R1929" s="127"/>
      <c r="S1929" s="127"/>
    </row>
    <row r="1930" spans="4:19" x14ac:dyDescent="0.2">
      <c r="D1930" s="127"/>
      <c r="E1930" s="127"/>
      <c r="F1930" s="127"/>
      <c r="G1930" s="127"/>
      <c r="H1930" s="127"/>
      <c r="I1930" s="127"/>
      <c r="J1930" s="127"/>
      <c r="K1930" s="127"/>
      <c r="L1930" s="127"/>
      <c r="M1930" s="127"/>
      <c r="N1930" s="127"/>
      <c r="O1930" s="127"/>
      <c r="P1930" s="127"/>
      <c r="Q1930" s="127"/>
      <c r="R1930" s="127"/>
      <c r="S1930" s="127"/>
    </row>
    <row r="1931" spans="4:19" x14ac:dyDescent="0.2">
      <c r="D1931" s="127"/>
      <c r="E1931" s="127"/>
      <c r="F1931" s="127"/>
      <c r="G1931" s="127"/>
      <c r="H1931" s="127"/>
      <c r="I1931" s="127"/>
      <c r="J1931" s="127"/>
      <c r="K1931" s="127"/>
      <c r="L1931" s="127"/>
      <c r="M1931" s="127"/>
      <c r="N1931" s="127"/>
      <c r="O1931" s="127"/>
      <c r="P1931" s="127"/>
      <c r="Q1931" s="127"/>
      <c r="R1931" s="127"/>
      <c r="S1931" s="127"/>
    </row>
    <row r="1932" spans="4:19" x14ac:dyDescent="0.2">
      <c r="D1932" s="127"/>
      <c r="E1932" s="127"/>
      <c r="F1932" s="127"/>
      <c r="G1932" s="127"/>
      <c r="H1932" s="127"/>
      <c r="I1932" s="127"/>
      <c r="J1932" s="127"/>
      <c r="K1932" s="127"/>
      <c r="L1932" s="127"/>
      <c r="M1932" s="127"/>
      <c r="N1932" s="127"/>
      <c r="O1932" s="127"/>
      <c r="P1932" s="127"/>
      <c r="Q1932" s="127"/>
      <c r="R1932" s="127"/>
      <c r="S1932" s="127"/>
    </row>
    <row r="1933" spans="4:19" x14ac:dyDescent="0.2">
      <c r="D1933" s="127"/>
      <c r="E1933" s="127"/>
      <c r="F1933" s="127"/>
      <c r="G1933" s="127"/>
      <c r="H1933" s="127"/>
      <c r="I1933" s="127"/>
      <c r="J1933" s="127"/>
      <c r="K1933" s="127"/>
      <c r="L1933" s="127"/>
      <c r="M1933" s="127"/>
      <c r="N1933" s="127"/>
      <c r="O1933" s="127"/>
      <c r="P1933" s="127"/>
      <c r="Q1933" s="127"/>
      <c r="R1933" s="127"/>
      <c r="S1933" s="127"/>
    </row>
    <row r="1934" spans="4:19" x14ac:dyDescent="0.2">
      <c r="D1934" s="127"/>
      <c r="E1934" s="127"/>
      <c r="F1934" s="127"/>
      <c r="G1934" s="127"/>
      <c r="H1934" s="127"/>
      <c r="I1934" s="127"/>
      <c r="J1934" s="127"/>
      <c r="K1934" s="127"/>
      <c r="L1934" s="127"/>
      <c r="M1934" s="127"/>
      <c r="N1934" s="127"/>
      <c r="O1934" s="127"/>
      <c r="P1934" s="127"/>
      <c r="Q1934" s="127"/>
      <c r="R1934" s="127"/>
      <c r="S1934" s="127"/>
    </row>
    <row r="1935" spans="4:19" x14ac:dyDescent="0.2">
      <c r="D1935" s="127"/>
      <c r="E1935" s="127"/>
      <c r="F1935" s="127"/>
      <c r="G1935" s="127"/>
      <c r="H1935" s="127"/>
      <c r="I1935" s="127"/>
      <c r="J1935" s="127"/>
      <c r="K1935" s="127"/>
      <c r="L1935" s="127"/>
      <c r="M1935" s="127"/>
      <c r="N1935" s="127"/>
      <c r="O1935" s="127"/>
      <c r="P1935" s="127"/>
      <c r="Q1935" s="127"/>
      <c r="R1935" s="127"/>
      <c r="S1935" s="127"/>
    </row>
    <row r="1936" spans="4:19" x14ac:dyDescent="0.2">
      <c r="D1936" s="127"/>
      <c r="E1936" s="127"/>
      <c r="F1936" s="127"/>
      <c r="G1936" s="127"/>
      <c r="H1936" s="127"/>
      <c r="I1936" s="127"/>
      <c r="J1936" s="127"/>
      <c r="K1936" s="127"/>
      <c r="L1936" s="127"/>
      <c r="M1936" s="127"/>
      <c r="N1936" s="127"/>
      <c r="O1936" s="127"/>
      <c r="P1936" s="127"/>
      <c r="Q1936" s="127"/>
      <c r="R1936" s="127"/>
      <c r="S1936" s="127"/>
    </row>
    <row r="1937" spans="4:19" x14ac:dyDescent="0.2">
      <c r="D1937" s="127"/>
      <c r="E1937" s="127"/>
      <c r="F1937" s="127"/>
      <c r="G1937" s="127"/>
      <c r="H1937" s="127"/>
      <c r="I1937" s="127"/>
      <c r="J1937" s="127"/>
      <c r="K1937" s="127"/>
      <c r="L1937" s="127"/>
      <c r="M1937" s="127"/>
      <c r="N1937" s="127"/>
      <c r="O1937" s="127"/>
      <c r="P1937" s="127"/>
      <c r="Q1937" s="127"/>
      <c r="R1937" s="127"/>
      <c r="S1937" s="127"/>
    </row>
    <row r="1938" spans="4:19" x14ac:dyDescent="0.2">
      <c r="D1938" s="127"/>
      <c r="E1938" s="127"/>
      <c r="F1938" s="127"/>
      <c r="G1938" s="127"/>
      <c r="H1938" s="127"/>
      <c r="I1938" s="127"/>
      <c r="J1938" s="127"/>
      <c r="K1938" s="127"/>
      <c r="L1938" s="127"/>
      <c r="M1938" s="127"/>
      <c r="N1938" s="127"/>
      <c r="O1938" s="127"/>
      <c r="P1938" s="127"/>
      <c r="Q1938" s="127"/>
      <c r="R1938" s="127"/>
      <c r="S1938" s="127"/>
    </row>
    <row r="1939" spans="4:19" x14ac:dyDescent="0.2">
      <c r="D1939" s="127"/>
      <c r="E1939" s="127"/>
      <c r="F1939" s="127"/>
      <c r="G1939" s="127"/>
      <c r="H1939" s="127"/>
      <c r="I1939" s="127"/>
      <c r="J1939" s="127"/>
      <c r="K1939" s="127"/>
      <c r="L1939" s="127"/>
      <c r="M1939" s="127"/>
      <c r="N1939" s="127"/>
      <c r="O1939" s="127"/>
      <c r="P1939" s="127"/>
      <c r="Q1939" s="127"/>
      <c r="R1939" s="127"/>
      <c r="S1939" s="127"/>
    </row>
    <row r="1940" spans="4:19" x14ac:dyDescent="0.2">
      <c r="D1940" s="127"/>
      <c r="E1940" s="127"/>
      <c r="F1940" s="127"/>
      <c r="G1940" s="127"/>
      <c r="H1940" s="127"/>
      <c r="I1940" s="127"/>
      <c r="J1940" s="127"/>
      <c r="K1940" s="127"/>
      <c r="L1940" s="127"/>
      <c r="M1940" s="127"/>
      <c r="N1940" s="127"/>
      <c r="O1940" s="127"/>
      <c r="P1940" s="127"/>
      <c r="Q1940" s="127"/>
      <c r="R1940" s="127"/>
      <c r="S1940" s="127"/>
    </row>
    <row r="1941" spans="4:19" x14ac:dyDescent="0.2">
      <c r="D1941" s="127"/>
      <c r="E1941" s="127"/>
      <c r="F1941" s="127"/>
      <c r="G1941" s="127"/>
      <c r="H1941" s="127"/>
      <c r="I1941" s="127"/>
      <c r="J1941" s="127"/>
      <c r="K1941" s="127"/>
      <c r="L1941" s="127"/>
      <c r="M1941" s="127"/>
      <c r="N1941" s="127"/>
      <c r="O1941" s="127"/>
      <c r="P1941" s="127"/>
      <c r="Q1941" s="127"/>
      <c r="R1941" s="127"/>
      <c r="S1941" s="127"/>
    </row>
    <row r="1942" spans="4:19" x14ac:dyDescent="0.2">
      <c r="D1942" s="127"/>
      <c r="E1942" s="127"/>
      <c r="F1942" s="127"/>
      <c r="G1942" s="127"/>
      <c r="H1942" s="127"/>
      <c r="I1942" s="127"/>
      <c r="J1942" s="127"/>
      <c r="K1942" s="127"/>
      <c r="L1942" s="127"/>
      <c r="M1942" s="127"/>
      <c r="N1942" s="127"/>
      <c r="O1942" s="127"/>
      <c r="P1942" s="127"/>
      <c r="Q1942" s="127"/>
      <c r="R1942" s="127"/>
      <c r="S1942" s="127"/>
    </row>
    <row r="1943" spans="4:19" x14ac:dyDescent="0.2">
      <c r="D1943" s="127"/>
      <c r="E1943" s="127"/>
      <c r="F1943" s="127"/>
      <c r="G1943" s="127"/>
      <c r="H1943" s="127"/>
      <c r="I1943" s="127"/>
      <c r="J1943" s="127"/>
      <c r="K1943" s="127"/>
      <c r="L1943" s="127"/>
      <c r="M1943" s="127"/>
      <c r="N1943" s="127"/>
      <c r="O1943" s="127"/>
      <c r="P1943" s="127"/>
      <c r="Q1943" s="127"/>
      <c r="R1943" s="127"/>
      <c r="S1943" s="127"/>
    </row>
    <row r="1944" spans="4:19" x14ac:dyDescent="0.2">
      <c r="D1944" s="127"/>
      <c r="E1944" s="127"/>
      <c r="F1944" s="127"/>
      <c r="G1944" s="127"/>
      <c r="H1944" s="127"/>
      <c r="I1944" s="127"/>
      <c r="J1944" s="127"/>
      <c r="K1944" s="127"/>
      <c r="L1944" s="127"/>
      <c r="M1944" s="127"/>
      <c r="N1944" s="127"/>
      <c r="O1944" s="127"/>
      <c r="P1944" s="127"/>
      <c r="Q1944" s="127"/>
      <c r="R1944" s="127"/>
      <c r="S1944" s="127"/>
    </row>
    <row r="1945" spans="4:19" x14ac:dyDescent="0.2">
      <c r="D1945" s="127"/>
      <c r="E1945" s="127"/>
      <c r="F1945" s="127"/>
      <c r="G1945" s="127"/>
      <c r="H1945" s="127"/>
      <c r="I1945" s="127"/>
      <c r="J1945" s="127"/>
      <c r="K1945" s="127"/>
      <c r="L1945" s="127"/>
      <c r="M1945" s="127"/>
      <c r="N1945" s="127"/>
      <c r="O1945" s="127"/>
      <c r="P1945" s="127"/>
      <c r="Q1945" s="127"/>
      <c r="R1945" s="127"/>
      <c r="S1945" s="127"/>
    </row>
    <row r="1946" spans="4:19" x14ac:dyDescent="0.2">
      <c r="D1946" s="127"/>
      <c r="E1946" s="127"/>
      <c r="F1946" s="127"/>
      <c r="G1946" s="127"/>
      <c r="H1946" s="127"/>
      <c r="I1946" s="127"/>
      <c r="J1946" s="127"/>
      <c r="K1946" s="127"/>
      <c r="L1946" s="127"/>
      <c r="M1946" s="127"/>
      <c r="N1946" s="127"/>
      <c r="O1946" s="127"/>
      <c r="P1946" s="127"/>
      <c r="Q1946" s="127"/>
      <c r="R1946" s="127"/>
      <c r="S1946" s="127"/>
    </row>
    <row r="1947" spans="4:19" x14ac:dyDescent="0.2">
      <c r="D1947" s="127"/>
      <c r="E1947" s="127"/>
      <c r="F1947" s="127"/>
      <c r="G1947" s="127"/>
      <c r="H1947" s="127"/>
      <c r="I1947" s="127"/>
      <c r="J1947" s="127"/>
      <c r="K1947" s="127"/>
      <c r="L1947" s="127"/>
      <c r="M1947" s="127"/>
      <c r="N1947" s="127"/>
      <c r="O1947" s="127"/>
      <c r="P1947" s="127"/>
      <c r="Q1947" s="127"/>
      <c r="R1947" s="127"/>
      <c r="S1947" s="127"/>
    </row>
    <row r="1948" spans="4:19" x14ac:dyDescent="0.2">
      <c r="D1948" s="127"/>
      <c r="E1948" s="127"/>
      <c r="F1948" s="127"/>
      <c r="G1948" s="127"/>
      <c r="H1948" s="127"/>
      <c r="I1948" s="127"/>
      <c r="J1948" s="127"/>
      <c r="K1948" s="127"/>
      <c r="L1948" s="127"/>
      <c r="M1948" s="127"/>
      <c r="N1948" s="127"/>
      <c r="O1948" s="127"/>
      <c r="P1948" s="127"/>
      <c r="Q1948" s="127"/>
      <c r="R1948" s="127"/>
      <c r="S1948" s="127"/>
    </row>
    <row r="1949" spans="4:19" x14ac:dyDescent="0.2">
      <c r="D1949" s="127"/>
      <c r="E1949" s="127"/>
      <c r="F1949" s="127"/>
      <c r="G1949" s="127"/>
      <c r="H1949" s="127"/>
      <c r="I1949" s="127"/>
      <c r="J1949" s="127"/>
      <c r="K1949" s="127"/>
      <c r="L1949" s="127"/>
      <c r="M1949" s="127"/>
      <c r="N1949" s="127"/>
      <c r="O1949" s="127"/>
      <c r="P1949" s="127"/>
      <c r="Q1949" s="127"/>
      <c r="R1949" s="127"/>
      <c r="S1949" s="127"/>
    </row>
    <row r="1950" spans="4:19" x14ac:dyDescent="0.2">
      <c r="D1950" s="127"/>
      <c r="E1950" s="127"/>
      <c r="F1950" s="127"/>
      <c r="G1950" s="127"/>
      <c r="H1950" s="127"/>
      <c r="I1950" s="127"/>
      <c r="J1950" s="127"/>
      <c r="K1950" s="127"/>
      <c r="L1950" s="127"/>
      <c r="M1950" s="127"/>
      <c r="N1950" s="127"/>
      <c r="O1950" s="127"/>
      <c r="P1950" s="127"/>
      <c r="Q1950" s="127"/>
      <c r="R1950" s="127"/>
      <c r="S1950" s="127"/>
    </row>
    <row r="1951" spans="4:19" x14ac:dyDescent="0.2">
      <c r="D1951" s="127"/>
      <c r="E1951" s="127"/>
      <c r="F1951" s="127"/>
      <c r="G1951" s="127"/>
      <c r="H1951" s="127"/>
      <c r="I1951" s="127"/>
      <c r="J1951" s="127"/>
      <c r="K1951" s="127"/>
      <c r="L1951" s="127"/>
      <c r="M1951" s="127"/>
      <c r="N1951" s="127"/>
      <c r="O1951" s="127"/>
      <c r="P1951" s="127"/>
      <c r="Q1951" s="127"/>
      <c r="R1951" s="127"/>
      <c r="S1951" s="127"/>
    </row>
    <row r="1952" spans="4:19" x14ac:dyDescent="0.2">
      <c r="D1952" s="127"/>
      <c r="E1952" s="127"/>
      <c r="F1952" s="127"/>
      <c r="G1952" s="127"/>
      <c r="H1952" s="127"/>
      <c r="I1952" s="127"/>
      <c r="J1952" s="127"/>
      <c r="K1952" s="127"/>
      <c r="L1952" s="127"/>
      <c r="M1952" s="127"/>
      <c r="N1952" s="127"/>
      <c r="O1952" s="127"/>
      <c r="P1952" s="127"/>
      <c r="Q1952" s="127"/>
      <c r="R1952" s="127"/>
      <c r="S1952" s="127"/>
    </row>
    <row r="1953" spans="4:19" x14ac:dyDescent="0.2">
      <c r="D1953" s="127"/>
      <c r="E1953" s="127"/>
      <c r="F1953" s="127"/>
      <c r="G1953" s="127"/>
      <c r="H1953" s="127"/>
      <c r="I1953" s="127"/>
      <c r="J1953" s="127"/>
      <c r="K1953" s="127"/>
      <c r="L1953" s="127"/>
      <c r="M1953" s="127"/>
      <c r="N1953" s="127"/>
      <c r="O1953" s="127"/>
      <c r="P1953" s="127"/>
      <c r="Q1953" s="127"/>
      <c r="R1953" s="127"/>
      <c r="S1953" s="127"/>
    </row>
    <row r="1954" spans="4:19" x14ac:dyDescent="0.2">
      <c r="D1954" s="127"/>
      <c r="E1954" s="127"/>
      <c r="F1954" s="127"/>
      <c r="G1954" s="127"/>
      <c r="H1954" s="127"/>
      <c r="I1954" s="127"/>
      <c r="J1954" s="127"/>
      <c r="K1954" s="127"/>
      <c r="L1954" s="127"/>
      <c r="M1954" s="127"/>
      <c r="N1954" s="127"/>
      <c r="O1954" s="127"/>
      <c r="P1954" s="127"/>
      <c r="Q1954" s="127"/>
      <c r="R1954" s="127"/>
      <c r="S1954" s="127"/>
    </row>
    <row r="1955" spans="4:19" x14ac:dyDescent="0.2">
      <c r="D1955" s="127"/>
      <c r="E1955" s="127"/>
      <c r="F1955" s="127"/>
      <c r="G1955" s="127"/>
      <c r="H1955" s="127"/>
      <c r="I1955" s="127"/>
      <c r="J1955" s="127"/>
      <c r="K1955" s="127"/>
      <c r="L1955" s="127"/>
      <c r="M1955" s="127"/>
      <c r="N1955" s="127"/>
      <c r="O1955" s="127"/>
      <c r="P1955" s="127"/>
      <c r="Q1955" s="127"/>
      <c r="R1955" s="127"/>
      <c r="S1955" s="127"/>
    </row>
    <row r="1956" spans="4:19" x14ac:dyDescent="0.2">
      <c r="D1956" s="127"/>
      <c r="E1956" s="127"/>
      <c r="F1956" s="127"/>
      <c r="G1956" s="127"/>
      <c r="H1956" s="127"/>
      <c r="I1956" s="127"/>
      <c r="J1956" s="127"/>
      <c r="K1956" s="127"/>
      <c r="L1956" s="127"/>
      <c r="M1956" s="127"/>
      <c r="N1956" s="127"/>
      <c r="O1956" s="127"/>
      <c r="P1956" s="127"/>
      <c r="Q1956" s="127"/>
      <c r="R1956" s="127"/>
      <c r="S1956" s="127"/>
    </row>
    <row r="1957" spans="4:19" x14ac:dyDescent="0.2">
      <c r="D1957" s="127"/>
      <c r="E1957" s="127"/>
      <c r="F1957" s="127"/>
      <c r="G1957" s="127"/>
      <c r="H1957" s="127"/>
      <c r="I1957" s="127"/>
      <c r="J1957" s="127"/>
      <c r="K1957" s="127"/>
      <c r="L1957" s="127"/>
      <c r="M1957" s="127"/>
      <c r="N1957" s="127"/>
      <c r="O1957" s="127"/>
      <c r="P1957" s="127"/>
      <c r="Q1957" s="127"/>
      <c r="R1957" s="127"/>
      <c r="S1957" s="127"/>
    </row>
    <row r="1958" spans="4:19" x14ac:dyDescent="0.2">
      <c r="D1958" s="127"/>
      <c r="E1958" s="127"/>
      <c r="F1958" s="127"/>
      <c r="G1958" s="127"/>
      <c r="H1958" s="127"/>
      <c r="I1958" s="127"/>
      <c r="J1958" s="127"/>
      <c r="K1958" s="127"/>
      <c r="L1958" s="127"/>
      <c r="M1958" s="127"/>
      <c r="N1958" s="127"/>
      <c r="O1958" s="127"/>
      <c r="P1958" s="127"/>
      <c r="Q1958" s="127"/>
      <c r="R1958" s="127"/>
      <c r="S1958" s="127"/>
    </row>
    <row r="1959" spans="4:19" x14ac:dyDescent="0.2">
      <c r="D1959" s="127"/>
      <c r="E1959" s="127"/>
      <c r="F1959" s="127"/>
      <c r="G1959" s="127"/>
      <c r="H1959" s="127"/>
      <c r="I1959" s="127"/>
      <c r="J1959" s="127"/>
      <c r="K1959" s="127"/>
      <c r="L1959" s="127"/>
      <c r="M1959" s="127"/>
      <c r="N1959" s="127"/>
      <c r="O1959" s="127"/>
      <c r="P1959" s="127"/>
      <c r="Q1959" s="127"/>
      <c r="R1959" s="127"/>
      <c r="S1959" s="127"/>
    </row>
    <row r="1960" spans="4:19" x14ac:dyDescent="0.2">
      <c r="D1960" s="127"/>
      <c r="E1960" s="127"/>
      <c r="F1960" s="127"/>
      <c r="G1960" s="127"/>
      <c r="H1960" s="127"/>
      <c r="I1960" s="127"/>
      <c r="J1960" s="127"/>
      <c r="K1960" s="127"/>
      <c r="L1960" s="127"/>
      <c r="M1960" s="127"/>
      <c r="N1960" s="127"/>
      <c r="O1960" s="127"/>
      <c r="P1960" s="127"/>
      <c r="Q1960" s="127"/>
      <c r="R1960" s="127"/>
      <c r="S1960" s="127"/>
    </row>
    <row r="1961" spans="4:19" x14ac:dyDescent="0.2">
      <c r="D1961" s="127"/>
      <c r="E1961" s="127"/>
      <c r="F1961" s="127"/>
      <c r="G1961" s="127"/>
      <c r="H1961" s="127"/>
      <c r="I1961" s="127"/>
      <c r="J1961" s="127"/>
      <c r="K1961" s="127"/>
      <c r="L1961" s="127"/>
      <c r="M1961" s="127"/>
      <c r="N1961" s="127"/>
      <c r="O1961" s="127"/>
      <c r="P1961" s="127"/>
      <c r="Q1961" s="127"/>
      <c r="R1961" s="127"/>
      <c r="S1961" s="127"/>
    </row>
    <row r="1962" spans="4:19" x14ac:dyDescent="0.2">
      <c r="D1962" s="127"/>
      <c r="E1962" s="127"/>
      <c r="F1962" s="127"/>
      <c r="G1962" s="127"/>
      <c r="H1962" s="127"/>
      <c r="I1962" s="127"/>
      <c r="J1962" s="127"/>
      <c r="K1962" s="127"/>
      <c r="L1962" s="127"/>
      <c r="M1962" s="127"/>
      <c r="N1962" s="127"/>
      <c r="O1962" s="127"/>
      <c r="P1962" s="127"/>
      <c r="Q1962" s="127"/>
      <c r="R1962" s="127"/>
      <c r="S1962" s="127"/>
    </row>
    <row r="1963" spans="4:19" x14ac:dyDescent="0.2">
      <c r="D1963" s="127"/>
      <c r="E1963" s="127"/>
      <c r="F1963" s="127"/>
      <c r="G1963" s="127"/>
      <c r="H1963" s="127"/>
      <c r="I1963" s="127"/>
      <c r="J1963" s="127"/>
      <c r="K1963" s="127"/>
      <c r="L1963" s="127"/>
      <c r="M1963" s="127"/>
      <c r="N1963" s="127"/>
      <c r="O1963" s="127"/>
      <c r="P1963" s="127"/>
      <c r="Q1963" s="127"/>
      <c r="R1963" s="127"/>
      <c r="S1963" s="127"/>
    </row>
    <row r="1964" spans="4:19" x14ac:dyDescent="0.2">
      <c r="D1964" s="127"/>
      <c r="E1964" s="127"/>
      <c r="F1964" s="127"/>
      <c r="G1964" s="127"/>
      <c r="H1964" s="127"/>
      <c r="I1964" s="127"/>
      <c r="J1964" s="127"/>
      <c r="K1964" s="127"/>
      <c r="L1964" s="127"/>
      <c r="M1964" s="127"/>
      <c r="N1964" s="127"/>
      <c r="O1964" s="127"/>
      <c r="P1964" s="127"/>
      <c r="Q1964" s="127"/>
      <c r="R1964" s="127"/>
      <c r="S1964" s="127"/>
    </row>
    <row r="1965" spans="4:19" x14ac:dyDescent="0.2">
      <c r="D1965" s="127"/>
      <c r="E1965" s="127"/>
      <c r="F1965" s="127"/>
      <c r="G1965" s="127"/>
      <c r="H1965" s="127"/>
      <c r="I1965" s="127"/>
      <c r="J1965" s="127"/>
      <c r="K1965" s="127"/>
      <c r="L1965" s="127"/>
      <c r="M1965" s="127"/>
      <c r="N1965" s="127"/>
      <c r="O1965" s="127"/>
      <c r="P1965" s="127"/>
      <c r="Q1965" s="127"/>
      <c r="R1965" s="127"/>
      <c r="S1965" s="127"/>
    </row>
    <row r="1966" spans="4:19" x14ac:dyDescent="0.2">
      <c r="D1966" s="127"/>
      <c r="E1966" s="127"/>
      <c r="F1966" s="127"/>
      <c r="G1966" s="127"/>
      <c r="H1966" s="127"/>
      <c r="I1966" s="127"/>
      <c r="J1966" s="127"/>
      <c r="K1966" s="127"/>
      <c r="L1966" s="127"/>
      <c r="M1966" s="127"/>
      <c r="N1966" s="127"/>
      <c r="O1966" s="127"/>
      <c r="P1966" s="127"/>
      <c r="Q1966" s="127"/>
      <c r="R1966" s="127"/>
      <c r="S1966" s="127"/>
    </row>
    <row r="1967" spans="4:19" x14ac:dyDescent="0.2">
      <c r="D1967" s="127"/>
      <c r="E1967" s="127"/>
      <c r="F1967" s="127"/>
      <c r="G1967" s="127"/>
      <c r="H1967" s="127"/>
      <c r="I1967" s="127"/>
      <c r="J1967" s="127"/>
      <c r="K1967" s="127"/>
      <c r="L1967" s="127"/>
      <c r="M1967" s="127"/>
      <c r="N1967" s="127"/>
      <c r="O1967" s="127"/>
      <c r="P1967" s="127"/>
      <c r="Q1967" s="127"/>
      <c r="R1967" s="127"/>
      <c r="S1967" s="127"/>
    </row>
    <row r="1968" spans="4:19" x14ac:dyDescent="0.2">
      <c r="D1968" s="127"/>
      <c r="E1968" s="127"/>
      <c r="F1968" s="127"/>
      <c r="G1968" s="127"/>
      <c r="H1968" s="127"/>
      <c r="I1968" s="127"/>
      <c r="J1968" s="127"/>
      <c r="K1968" s="127"/>
      <c r="L1968" s="127"/>
      <c r="M1968" s="127"/>
      <c r="N1968" s="127"/>
      <c r="O1968" s="127"/>
      <c r="P1968" s="127"/>
      <c r="Q1968" s="127"/>
      <c r="R1968" s="127"/>
      <c r="S1968" s="127"/>
    </row>
    <row r="1969" spans="4:19" x14ac:dyDescent="0.2">
      <c r="D1969" s="127"/>
      <c r="E1969" s="127"/>
      <c r="F1969" s="127"/>
      <c r="G1969" s="127"/>
      <c r="H1969" s="127"/>
      <c r="I1969" s="127"/>
      <c r="J1969" s="127"/>
      <c r="K1969" s="127"/>
      <c r="L1969" s="127"/>
      <c r="M1969" s="127"/>
      <c r="N1969" s="127"/>
      <c r="O1969" s="127"/>
      <c r="P1969" s="127"/>
      <c r="Q1969" s="127"/>
      <c r="R1969" s="127"/>
      <c r="S1969" s="127"/>
    </row>
    <row r="1970" spans="4:19" x14ac:dyDescent="0.2">
      <c r="D1970" s="127"/>
      <c r="E1970" s="127"/>
      <c r="F1970" s="127"/>
      <c r="G1970" s="127"/>
      <c r="H1970" s="127"/>
      <c r="I1970" s="127"/>
      <c r="J1970" s="127"/>
      <c r="K1970" s="127"/>
      <c r="L1970" s="127"/>
      <c r="M1970" s="127"/>
      <c r="N1970" s="127"/>
      <c r="O1970" s="127"/>
      <c r="P1970" s="127"/>
      <c r="Q1970" s="127"/>
      <c r="R1970" s="127"/>
      <c r="S1970" s="127"/>
    </row>
    <row r="1971" spans="4:19" x14ac:dyDescent="0.2">
      <c r="D1971" s="127"/>
      <c r="E1971" s="127"/>
      <c r="F1971" s="127"/>
      <c r="G1971" s="127"/>
      <c r="H1971" s="127"/>
      <c r="I1971" s="127"/>
      <c r="J1971" s="127"/>
      <c r="K1971" s="127"/>
      <c r="L1971" s="127"/>
      <c r="M1971" s="127"/>
      <c r="N1971" s="127"/>
      <c r="O1971" s="127"/>
      <c r="P1971" s="127"/>
      <c r="Q1971" s="127"/>
      <c r="R1971" s="127"/>
      <c r="S1971" s="127"/>
    </row>
    <row r="1972" spans="4:19" x14ac:dyDescent="0.2">
      <c r="D1972" s="127"/>
      <c r="E1972" s="127"/>
      <c r="F1972" s="127"/>
      <c r="G1972" s="127"/>
      <c r="H1972" s="127"/>
      <c r="I1972" s="127"/>
      <c r="J1972" s="127"/>
      <c r="K1972" s="127"/>
      <c r="L1972" s="127"/>
      <c r="M1972" s="127"/>
      <c r="N1972" s="127"/>
      <c r="O1972" s="127"/>
      <c r="P1972" s="127"/>
      <c r="Q1972" s="127"/>
      <c r="R1972" s="127"/>
      <c r="S1972" s="127"/>
    </row>
    <row r="1973" spans="4:19" x14ac:dyDescent="0.2">
      <c r="D1973" s="127"/>
      <c r="E1973" s="127"/>
      <c r="F1973" s="127"/>
      <c r="G1973" s="127"/>
      <c r="H1973" s="127"/>
      <c r="I1973" s="127"/>
      <c r="J1973" s="127"/>
      <c r="K1973" s="127"/>
      <c r="L1973" s="127"/>
      <c r="M1973" s="127"/>
      <c r="N1973" s="127"/>
      <c r="O1973" s="127"/>
      <c r="P1973" s="127"/>
      <c r="Q1973" s="127"/>
      <c r="R1973" s="127"/>
      <c r="S1973" s="127"/>
    </row>
    <row r="1974" spans="4:19" x14ac:dyDescent="0.2">
      <c r="D1974" s="127"/>
      <c r="E1974" s="127"/>
      <c r="F1974" s="127"/>
      <c r="G1974" s="127"/>
      <c r="H1974" s="127"/>
      <c r="I1974" s="127"/>
      <c r="J1974" s="127"/>
      <c r="K1974" s="127"/>
      <c r="L1974" s="127"/>
      <c r="M1974" s="127"/>
      <c r="N1974" s="127"/>
      <c r="O1974" s="127"/>
      <c r="P1974" s="127"/>
      <c r="Q1974" s="127"/>
      <c r="R1974" s="127"/>
      <c r="S1974" s="127"/>
    </row>
    <row r="1975" spans="4:19" x14ac:dyDescent="0.2">
      <c r="D1975" s="127"/>
      <c r="E1975" s="127"/>
      <c r="F1975" s="127"/>
      <c r="G1975" s="127"/>
      <c r="H1975" s="127"/>
      <c r="I1975" s="127"/>
      <c r="J1975" s="127"/>
      <c r="K1975" s="127"/>
      <c r="L1975" s="127"/>
      <c r="M1975" s="127"/>
      <c r="N1975" s="127"/>
      <c r="O1975" s="127"/>
      <c r="P1975" s="127"/>
      <c r="Q1975" s="127"/>
      <c r="R1975" s="127"/>
      <c r="S1975" s="127"/>
    </row>
    <row r="1976" spans="4:19" x14ac:dyDescent="0.2">
      <c r="D1976" s="127"/>
      <c r="E1976" s="127"/>
      <c r="F1976" s="127"/>
      <c r="G1976" s="127"/>
      <c r="H1976" s="127"/>
      <c r="I1976" s="127"/>
      <c r="J1976" s="127"/>
      <c r="K1976" s="127"/>
      <c r="L1976" s="127"/>
      <c r="M1976" s="127"/>
      <c r="N1976" s="127"/>
      <c r="O1976" s="127"/>
      <c r="P1976" s="127"/>
      <c r="Q1976" s="127"/>
      <c r="R1976" s="127"/>
      <c r="S1976" s="127"/>
    </row>
    <row r="1977" spans="4:19" x14ac:dyDescent="0.2">
      <c r="D1977" s="127"/>
      <c r="E1977" s="127"/>
      <c r="F1977" s="127"/>
      <c r="G1977" s="127"/>
      <c r="H1977" s="127"/>
      <c r="I1977" s="127"/>
      <c r="J1977" s="127"/>
      <c r="K1977" s="127"/>
      <c r="L1977" s="127"/>
      <c r="M1977" s="127"/>
      <c r="N1977" s="127"/>
      <c r="O1977" s="127"/>
      <c r="P1977" s="127"/>
      <c r="Q1977" s="127"/>
      <c r="R1977" s="127"/>
      <c r="S1977" s="127"/>
    </row>
    <row r="1978" spans="4:19" x14ac:dyDescent="0.2">
      <c r="D1978" s="127"/>
      <c r="E1978" s="127"/>
      <c r="F1978" s="127"/>
      <c r="G1978" s="127"/>
      <c r="H1978" s="127"/>
      <c r="I1978" s="127"/>
      <c r="J1978" s="127"/>
      <c r="K1978" s="127"/>
      <c r="L1978" s="127"/>
      <c r="M1978" s="127"/>
      <c r="N1978" s="127"/>
      <c r="O1978" s="127"/>
      <c r="P1978" s="127"/>
      <c r="Q1978" s="127"/>
      <c r="R1978" s="127"/>
      <c r="S1978" s="127"/>
    </row>
    <row r="1979" spans="4:19" x14ac:dyDescent="0.2">
      <c r="D1979" s="127"/>
      <c r="E1979" s="127"/>
      <c r="F1979" s="127"/>
      <c r="G1979" s="127"/>
      <c r="H1979" s="127"/>
      <c r="I1979" s="127"/>
      <c r="J1979" s="127"/>
      <c r="K1979" s="127"/>
      <c r="L1979" s="127"/>
      <c r="M1979" s="127"/>
      <c r="N1979" s="127"/>
      <c r="O1979" s="127"/>
      <c r="P1979" s="127"/>
      <c r="Q1979" s="127"/>
      <c r="R1979" s="127"/>
      <c r="S1979" s="127"/>
    </row>
    <row r="1980" spans="4:19" x14ac:dyDescent="0.2">
      <c r="D1980" s="127"/>
      <c r="E1980" s="127"/>
      <c r="F1980" s="127"/>
      <c r="G1980" s="127"/>
      <c r="H1980" s="127"/>
      <c r="I1980" s="127"/>
      <c r="J1980" s="127"/>
      <c r="K1980" s="127"/>
      <c r="L1980" s="127"/>
      <c r="M1980" s="127"/>
      <c r="N1980" s="127"/>
      <c r="O1980" s="127"/>
      <c r="P1980" s="127"/>
      <c r="Q1980" s="127"/>
      <c r="R1980" s="127"/>
      <c r="S1980" s="127"/>
    </row>
    <row r="1981" spans="4:19" x14ac:dyDescent="0.2">
      <c r="D1981" s="127"/>
      <c r="E1981" s="127"/>
      <c r="F1981" s="127"/>
      <c r="G1981" s="127"/>
      <c r="H1981" s="127"/>
      <c r="I1981" s="127"/>
      <c r="J1981" s="127"/>
      <c r="K1981" s="127"/>
      <c r="L1981" s="127"/>
      <c r="M1981" s="127"/>
      <c r="N1981" s="127"/>
      <c r="O1981" s="127"/>
      <c r="P1981" s="127"/>
      <c r="Q1981" s="127"/>
      <c r="R1981" s="127"/>
      <c r="S1981" s="127"/>
    </row>
    <row r="1982" spans="4:19" x14ac:dyDescent="0.2">
      <c r="D1982" s="127"/>
      <c r="E1982" s="127"/>
      <c r="F1982" s="127"/>
      <c r="G1982" s="127"/>
      <c r="H1982" s="127"/>
      <c r="I1982" s="127"/>
      <c r="J1982" s="127"/>
      <c r="K1982" s="127"/>
      <c r="L1982" s="127"/>
      <c r="M1982" s="127"/>
      <c r="N1982" s="127"/>
      <c r="O1982" s="127"/>
      <c r="P1982" s="127"/>
      <c r="Q1982" s="127"/>
      <c r="R1982" s="127"/>
      <c r="S1982" s="127"/>
    </row>
    <row r="1983" spans="4:19" x14ac:dyDescent="0.2">
      <c r="D1983" s="127"/>
      <c r="E1983" s="127"/>
      <c r="F1983" s="127"/>
      <c r="G1983" s="127"/>
      <c r="H1983" s="127"/>
      <c r="I1983" s="127"/>
      <c r="J1983" s="127"/>
      <c r="K1983" s="127"/>
      <c r="L1983" s="127"/>
      <c r="M1983" s="127"/>
      <c r="N1983" s="127"/>
      <c r="O1983" s="127"/>
      <c r="P1983" s="127"/>
      <c r="Q1983" s="127"/>
      <c r="R1983" s="127"/>
      <c r="S1983" s="127"/>
    </row>
    <row r="1984" spans="4:19" x14ac:dyDescent="0.2">
      <c r="D1984" s="127"/>
      <c r="E1984" s="127"/>
      <c r="F1984" s="127"/>
      <c r="G1984" s="127"/>
      <c r="H1984" s="127"/>
      <c r="I1984" s="127"/>
      <c r="J1984" s="127"/>
      <c r="K1984" s="127"/>
      <c r="L1984" s="127"/>
      <c r="M1984" s="127"/>
      <c r="N1984" s="127"/>
      <c r="O1984" s="127"/>
      <c r="P1984" s="127"/>
      <c r="Q1984" s="127"/>
      <c r="R1984" s="127"/>
      <c r="S1984" s="127"/>
    </row>
    <row r="1985" spans="4:19" x14ac:dyDescent="0.2">
      <c r="D1985" s="127"/>
      <c r="E1985" s="127"/>
      <c r="F1985" s="127"/>
      <c r="G1985" s="127"/>
      <c r="H1985" s="127"/>
      <c r="I1985" s="127"/>
      <c r="J1985" s="127"/>
      <c r="K1985" s="127"/>
      <c r="L1985" s="127"/>
      <c r="M1985" s="127"/>
      <c r="N1985" s="127"/>
      <c r="O1985" s="127"/>
      <c r="P1985" s="127"/>
      <c r="Q1985" s="127"/>
      <c r="R1985" s="127"/>
      <c r="S1985" s="127"/>
    </row>
    <row r="1986" spans="4:19" x14ac:dyDescent="0.2">
      <c r="D1986" s="127"/>
      <c r="E1986" s="127"/>
      <c r="F1986" s="127"/>
      <c r="G1986" s="127"/>
      <c r="H1986" s="127"/>
      <c r="I1986" s="127"/>
      <c r="J1986" s="127"/>
      <c r="K1986" s="127"/>
      <c r="L1986" s="127"/>
      <c r="M1986" s="127"/>
      <c r="N1986" s="127"/>
      <c r="O1986" s="127"/>
      <c r="P1986" s="127"/>
      <c r="Q1986" s="127"/>
      <c r="R1986" s="127"/>
      <c r="S1986" s="127"/>
    </row>
    <row r="1987" spans="4:19" x14ac:dyDescent="0.2">
      <c r="D1987" s="127"/>
      <c r="E1987" s="127"/>
      <c r="F1987" s="127"/>
      <c r="G1987" s="127"/>
      <c r="H1987" s="127"/>
      <c r="I1987" s="127"/>
      <c r="J1987" s="127"/>
      <c r="K1987" s="127"/>
      <c r="L1987" s="127"/>
      <c r="M1987" s="127"/>
      <c r="N1987" s="127"/>
      <c r="O1987" s="127"/>
      <c r="P1987" s="127"/>
      <c r="Q1987" s="127"/>
      <c r="R1987" s="127"/>
      <c r="S1987" s="127"/>
    </row>
    <row r="1988" spans="4:19" x14ac:dyDescent="0.2">
      <c r="D1988" s="127"/>
      <c r="E1988" s="127"/>
      <c r="F1988" s="127"/>
      <c r="G1988" s="127"/>
      <c r="H1988" s="127"/>
      <c r="I1988" s="127"/>
      <c r="J1988" s="127"/>
      <c r="K1988" s="127"/>
      <c r="L1988" s="127"/>
      <c r="M1988" s="127"/>
      <c r="N1988" s="127"/>
      <c r="O1988" s="127"/>
      <c r="P1988" s="127"/>
      <c r="Q1988" s="127"/>
      <c r="R1988" s="127"/>
      <c r="S1988" s="127"/>
    </row>
    <row r="1989" spans="4:19" x14ac:dyDescent="0.2">
      <c r="D1989" s="127"/>
      <c r="E1989" s="127"/>
      <c r="F1989" s="127"/>
      <c r="G1989" s="127"/>
      <c r="H1989" s="127"/>
      <c r="I1989" s="127"/>
      <c r="J1989" s="127"/>
      <c r="K1989" s="127"/>
      <c r="L1989" s="127"/>
      <c r="M1989" s="127"/>
      <c r="N1989" s="127"/>
      <c r="O1989" s="127"/>
      <c r="P1989" s="127"/>
      <c r="Q1989" s="127"/>
      <c r="R1989" s="127"/>
      <c r="S1989" s="127"/>
    </row>
    <row r="1990" spans="4:19" x14ac:dyDescent="0.2">
      <c r="D1990" s="127"/>
      <c r="E1990" s="127"/>
      <c r="F1990" s="127"/>
      <c r="G1990" s="127"/>
      <c r="H1990" s="127"/>
      <c r="I1990" s="127"/>
      <c r="J1990" s="127"/>
      <c r="K1990" s="127"/>
      <c r="L1990" s="127"/>
      <c r="M1990" s="127"/>
      <c r="N1990" s="127"/>
      <c r="O1990" s="127"/>
      <c r="P1990" s="127"/>
      <c r="Q1990" s="127"/>
      <c r="R1990" s="127"/>
      <c r="S1990" s="127"/>
    </row>
    <row r="1991" spans="4:19" x14ac:dyDescent="0.2">
      <c r="D1991" s="127"/>
      <c r="E1991" s="127"/>
      <c r="F1991" s="127"/>
      <c r="G1991" s="127"/>
      <c r="H1991" s="127"/>
      <c r="I1991" s="127"/>
      <c r="J1991" s="127"/>
      <c r="K1991" s="127"/>
      <c r="L1991" s="127"/>
      <c r="M1991" s="127"/>
      <c r="N1991" s="127"/>
      <c r="O1991" s="127"/>
      <c r="P1991" s="127"/>
      <c r="Q1991" s="127"/>
      <c r="R1991" s="127"/>
      <c r="S1991" s="127"/>
    </row>
    <row r="1992" spans="4:19" x14ac:dyDescent="0.2">
      <c r="D1992" s="127"/>
      <c r="E1992" s="127"/>
      <c r="F1992" s="127"/>
      <c r="G1992" s="127"/>
      <c r="H1992" s="127"/>
      <c r="I1992" s="127"/>
      <c r="J1992" s="127"/>
      <c r="K1992" s="127"/>
      <c r="L1992" s="127"/>
      <c r="M1992" s="127"/>
      <c r="N1992" s="127"/>
      <c r="O1992" s="127"/>
      <c r="P1992" s="127"/>
      <c r="Q1992" s="127"/>
      <c r="R1992" s="127"/>
      <c r="S1992" s="127"/>
    </row>
    <row r="1993" spans="4:19" x14ac:dyDescent="0.2">
      <c r="D1993" s="127"/>
      <c r="E1993" s="127"/>
      <c r="F1993" s="127"/>
      <c r="G1993" s="127"/>
      <c r="H1993" s="127"/>
      <c r="I1993" s="127"/>
      <c r="J1993" s="127"/>
      <c r="K1993" s="127"/>
      <c r="L1993" s="127"/>
      <c r="M1993" s="127"/>
      <c r="N1993" s="127"/>
      <c r="O1993" s="127"/>
      <c r="P1993" s="127"/>
      <c r="Q1993" s="127"/>
      <c r="R1993" s="127"/>
      <c r="S1993" s="127"/>
    </row>
    <row r="1994" spans="4:19" x14ac:dyDescent="0.2">
      <c r="D1994" s="127"/>
      <c r="E1994" s="127"/>
      <c r="F1994" s="127"/>
      <c r="G1994" s="127"/>
      <c r="H1994" s="127"/>
      <c r="I1994" s="127"/>
      <c r="J1994" s="127"/>
      <c r="K1994" s="127"/>
      <c r="L1994" s="127"/>
      <c r="M1994" s="127"/>
      <c r="N1994" s="127"/>
      <c r="O1994" s="127"/>
      <c r="P1994" s="127"/>
      <c r="Q1994" s="127"/>
      <c r="R1994" s="127"/>
      <c r="S1994" s="127"/>
    </row>
    <row r="1995" spans="4:19" x14ac:dyDescent="0.2">
      <c r="D1995" s="127"/>
      <c r="E1995" s="127"/>
      <c r="F1995" s="127"/>
      <c r="G1995" s="127"/>
      <c r="H1995" s="127"/>
      <c r="I1995" s="127"/>
      <c r="J1995" s="127"/>
      <c r="K1995" s="127"/>
      <c r="L1995" s="127"/>
      <c r="M1995" s="127"/>
      <c r="N1995" s="127"/>
      <c r="O1995" s="127"/>
      <c r="P1995" s="127"/>
      <c r="Q1995" s="127"/>
      <c r="R1995" s="127"/>
      <c r="S1995" s="127"/>
    </row>
    <row r="1996" spans="4:19" x14ac:dyDescent="0.2">
      <c r="D1996" s="127"/>
      <c r="E1996" s="127"/>
      <c r="F1996" s="127"/>
      <c r="G1996" s="127"/>
      <c r="H1996" s="127"/>
      <c r="I1996" s="127"/>
      <c r="J1996" s="127"/>
      <c r="K1996" s="127"/>
      <c r="L1996" s="127"/>
      <c r="M1996" s="127"/>
      <c r="N1996" s="127"/>
      <c r="O1996" s="127"/>
      <c r="P1996" s="127"/>
      <c r="Q1996" s="127"/>
      <c r="R1996" s="127"/>
      <c r="S1996" s="127"/>
    </row>
    <row r="1997" spans="4:19" x14ac:dyDescent="0.2">
      <c r="D1997" s="127"/>
      <c r="E1997" s="127"/>
      <c r="F1997" s="127"/>
      <c r="G1997" s="127"/>
      <c r="H1997" s="127"/>
      <c r="I1997" s="127"/>
      <c r="J1997" s="127"/>
      <c r="K1997" s="127"/>
      <c r="L1997" s="127"/>
      <c r="M1997" s="127"/>
      <c r="N1997" s="127"/>
      <c r="O1997" s="127"/>
      <c r="P1997" s="127"/>
      <c r="Q1997" s="127"/>
      <c r="R1997" s="127"/>
      <c r="S1997" s="127"/>
    </row>
    <row r="1998" spans="4:19" x14ac:dyDescent="0.2">
      <c r="D1998" s="127"/>
      <c r="E1998" s="127"/>
      <c r="F1998" s="127"/>
      <c r="G1998" s="127"/>
      <c r="H1998" s="127"/>
      <c r="I1998" s="127"/>
      <c r="J1998" s="127"/>
      <c r="K1998" s="127"/>
      <c r="L1998" s="127"/>
      <c r="M1998" s="127"/>
      <c r="N1998" s="127"/>
      <c r="O1998" s="127"/>
      <c r="P1998" s="127"/>
      <c r="Q1998" s="127"/>
      <c r="R1998" s="127"/>
      <c r="S1998" s="127"/>
    </row>
    <row r="1999" spans="4:19" x14ac:dyDescent="0.2">
      <c r="D1999" s="127"/>
      <c r="E1999" s="127"/>
      <c r="F1999" s="127"/>
      <c r="G1999" s="127"/>
      <c r="H1999" s="127"/>
      <c r="I1999" s="127"/>
      <c r="J1999" s="127"/>
      <c r="K1999" s="127"/>
      <c r="L1999" s="127"/>
      <c r="M1999" s="127"/>
      <c r="N1999" s="127"/>
      <c r="O1999" s="127"/>
      <c r="P1999" s="127"/>
      <c r="Q1999" s="127"/>
      <c r="R1999" s="127"/>
      <c r="S1999" s="127"/>
    </row>
    <row r="2000" spans="4:19" x14ac:dyDescent="0.2">
      <c r="D2000" s="127"/>
      <c r="E2000" s="127"/>
      <c r="F2000" s="127"/>
      <c r="G2000" s="127"/>
      <c r="H2000" s="127"/>
      <c r="I2000" s="127"/>
      <c r="J2000" s="127"/>
      <c r="K2000" s="127"/>
      <c r="L2000" s="127"/>
      <c r="M2000" s="127"/>
      <c r="N2000" s="127"/>
      <c r="O2000" s="127"/>
      <c r="P2000" s="127"/>
      <c r="Q2000" s="127"/>
      <c r="R2000" s="127"/>
      <c r="S2000" s="127"/>
    </row>
    <row r="2001" spans="4:19" x14ac:dyDescent="0.2">
      <c r="D2001" s="127"/>
      <c r="E2001" s="127"/>
      <c r="F2001" s="127"/>
      <c r="G2001" s="127"/>
      <c r="H2001" s="127"/>
      <c r="I2001" s="127"/>
      <c r="J2001" s="127"/>
      <c r="K2001" s="127"/>
      <c r="L2001" s="127"/>
      <c r="M2001" s="127"/>
      <c r="N2001" s="127"/>
      <c r="O2001" s="127"/>
      <c r="P2001" s="127"/>
      <c r="Q2001" s="127"/>
      <c r="R2001" s="127"/>
      <c r="S2001" s="127"/>
    </row>
    <row r="2002" spans="4:19" x14ac:dyDescent="0.2">
      <c r="D2002" s="127"/>
      <c r="E2002" s="127"/>
      <c r="F2002" s="127"/>
      <c r="G2002" s="127"/>
      <c r="H2002" s="127"/>
      <c r="I2002" s="127"/>
      <c r="J2002" s="127"/>
      <c r="K2002" s="127"/>
      <c r="L2002" s="127"/>
      <c r="M2002" s="127"/>
      <c r="N2002" s="127"/>
      <c r="O2002" s="127"/>
      <c r="P2002" s="127"/>
      <c r="Q2002" s="127"/>
      <c r="R2002" s="127"/>
      <c r="S2002" s="127"/>
    </row>
    <row r="2003" spans="4:19" x14ac:dyDescent="0.2">
      <c r="D2003" s="127"/>
      <c r="E2003" s="127"/>
      <c r="F2003" s="127"/>
      <c r="G2003" s="127"/>
      <c r="H2003" s="127"/>
      <c r="I2003" s="127"/>
      <c r="J2003" s="127"/>
      <c r="K2003" s="127"/>
      <c r="L2003" s="127"/>
      <c r="M2003" s="127"/>
      <c r="N2003" s="127"/>
      <c r="O2003" s="127"/>
      <c r="P2003" s="127"/>
      <c r="Q2003" s="127"/>
      <c r="R2003" s="127"/>
      <c r="S2003" s="127"/>
    </row>
    <row r="2004" spans="4:19" x14ac:dyDescent="0.2">
      <c r="D2004" s="127"/>
      <c r="E2004" s="127"/>
      <c r="F2004" s="127"/>
      <c r="G2004" s="127"/>
      <c r="H2004" s="127"/>
      <c r="I2004" s="127"/>
      <c r="J2004" s="127"/>
      <c r="K2004" s="127"/>
      <c r="L2004" s="127"/>
      <c r="M2004" s="127"/>
      <c r="N2004" s="127"/>
      <c r="O2004" s="127"/>
      <c r="P2004" s="127"/>
      <c r="Q2004" s="127"/>
      <c r="R2004" s="127"/>
      <c r="S2004" s="127"/>
    </row>
    <row r="2005" spans="4:19" x14ac:dyDescent="0.2">
      <c r="D2005" s="127"/>
      <c r="E2005" s="127"/>
      <c r="F2005" s="127"/>
      <c r="G2005" s="127"/>
      <c r="H2005" s="127"/>
      <c r="I2005" s="127"/>
      <c r="J2005" s="127"/>
      <c r="K2005" s="127"/>
      <c r="L2005" s="127"/>
      <c r="M2005" s="127"/>
      <c r="N2005" s="127"/>
      <c r="O2005" s="127"/>
      <c r="P2005" s="127"/>
      <c r="Q2005" s="127"/>
      <c r="R2005" s="127"/>
      <c r="S2005" s="127"/>
    </row>
    <row r="2006" spans="4:19" x14ac:dyDescent="0.2">
      <c r="D2006" s="127"/>
      <c r="E2006" s="127"/>
      <c r="F2006" s="127"/>
      <c r="G2006" s="127"/>
      <c r="H2006" s="127"/>
      <c r="I2006" s="127"/>
      <c r="J2006" s="127"/>
      <c r="K2006" s="127"/>
      <c r="L2006" s="127"/>
      <c r="M2006" s="127"/>
      <c r="N2006" s="127"/>
      <c r="O2006" s="127"/>
      <c r="P2006" s="127"/>
      <c r="Q2006" s="127"/>
      <c r="R2006" s="127"/>
      <c r="S2006" s="127"/>
    </row>
    <row r="2007" spans="4:19" x14ac:dyDescent="0.2">
      <c r="D2007" s="127"/>
      <c r="E2007" s="127"/>
      <c r="F2007" s="127"/>
      <c r="G2007" s="127"/>
      <c r="H2007" s="127"/>
      <c r="I2007" s="127"/>
      <c r="J2007" s="127"/>
      <c r="K2007" s="127"/>
      <c r="L2007" s="127"/>
      <c r="M2007" s="127"/>
      <c r="N2007" s="127"/>
      <c r="O2007" s="127"/>
      <c r="P2007" s="127"/>
      <c r="Q2007" s="127"/>
      <c r="R2007" s="127"/>
      <c r="S2007" s="127"/>
    </row>
    <row r="2008" spans="4:19" x14ac:dyDescent="0.2">
      <c r="D2008" s="127"/>
      <c r="E2008" s="127"/>
      <c r="F2008" s="127"/>
      <c r="G2008" s="127"/>
      <c r="H2008" s="127"/>
      <c r="I2008" s="127"/>
      <c r="J2008" s="127"/>
      <c r="K2008" s="127"/>
      <c r="L2008" s="127"/>
      <c r="M2008" s="127"/>
      <c r="N2008" s="127"/>
      <c r="O2008" s="127"/>
      <c r="P2008" s="127"/>
      <c r="Q2008" s="127"/>
      <c r="R2008" s="127"/>
      <c r="S2008" s="127"/>
    </row>
    <row r="2009" spans="4:19" x14ac:dyDescent="0.2">
      <c r="D2009" s="127"/>
      <c r="E2009" s="127"/>
      <c r="F2009" s="127"/>
      <c r="G2009" s="127"/>
      <c r="H2009" s="127"/>
      <c r="I2009" s="127"/>
      <c r="J2009" s="127"/>
      <c r="K2009" s="127"/>
      <c r="L2009" s="127"/>
      <c r="M2009" s="127"/>
      <c r="N2009" s="127"/>
      <c r="O2009" s="127"/>
      <c r="P2009" s="127"/>
      <c r="Q2009" s="127"/>
      <c r="R2009" s="127"/>
      <c r="S2009" s="127"/>
    </row>
    <row r="2010" spans="4:19" x14ac:dyDescent="0.2">
      <c r="D2010" s="127"/>
      <c r="E2010" s="127"/>
      <c r="F2010" s="127"/>
      <c r="G2010" s="127"/>
      <c r="H2010" s="127"/>
      <c r="I2010" s="127"/>
      <c r="J2010" s="127"/>
      <c r="K2010" s="127"/>
      <c r="L2010" s="127"/>
      <c r="M2010" s="127"/>
      <c r="N2010" s="127"/>
      <c r="O2010" s="127"/>
      <c r="P2010" s="127"/>
      <c r="Q2010" s="127"/>
      <c r="R2010" s="127"/>
      <c r="S2010" s="127"/>
    </row>
    <row r="2011" spans="4:19" x14ac:dyDescent="0.2">
      <c r="D2011" s="127"/>
      <c r="E2011" s="127"/>
      <c r="F2011" s="127"/>
      <c r="G2011" s="127"/>
      <c r="H2011" s="127"/>
      <c r="I2011" s="127"/>
      <c r="J2011" s="127"/>
      <c r="K2011" s="127"/>
      <c r="L2011" s="127"/>
      <c r="M2011" s="127"/>
      <c r="N2011" s="127"/>
      <c r="O2011" s="127"/>
      <c r="P2011" s="127"/>
      <c r="Q2011" s="127"/>
      <c r="R2011" s="127"/>
      <c r="S2011" s="127"/>
    </row>
    <row r="2012" spans="4:19" x14ac:dyDescent="0.2">
      <c r="D2012" s="127"/>
      <c r="E2012" s="127"/>
      <c r="F2012" s="127"/>
      <c r="G2012" s="127"/>
      <c r="H2012" s="127"/>
      <c r="I2012" s="127"/>
      <c r="J2012" s="127"/>
      <c r="K2012" s="127"/>
      <c r="L2012" s="127"/>
      <c r="M2012" s="127"/>
      <c r="N2012" s="127"/>
      <c r="O2012" s="127"/>
      <c r="P2012" s="127"/>
      <c r="Q2012" s="127"/>
      <c r="R2012" s="127"/>
      <c r="S2012" s="127"/>
    </row>
    <row r="2013" spans="4:19" x14ac:dyDescent="0.2">
      <c r="D2013" s="127"/>
      <c r="E2013" s="127"/>
      <c r="F2013" s="127"/>
      <c r="G2013" s="127"/>
      <c r="H2013" s="127"/>
      <c r="I2013" s="127"/>
      <c r="J2013" s="127"/>
      <c r="K2013" s="127"/>
      <c r="L2013" s="127"/>
      <c r="M2013" s="127"/>
      <c r="N2013" s="127"/>
      <c r="O2013" s="127"/>
      <c r="P2013" s="127"/>
      <c r="Q2013" s="127"/>
      <c r="R2013" s="127"/>
      <c r="S2013" s="127"/>
    </row>
    <row r="2014" spans="4:19" x14ac:dyDescent="0.2">
      <c r="D2014" s="127"/>
      <c r="E2014" s="127"/>
      <c r="F2014" s="127"/>
      <c r="G2014" s="127"/>
      <c r="H2014" s="127"/>
      <c r="I2014" s="127"/>
      <c r="J2014" s="127"/>
      <c r="K2014" s="127"/>
      <c r="L2014" s="127"/>
      <c r="M2014" s="127"/>
      <c r="N2014" s="127"/>
      <c r="O2014" s="127"/>
      <c r="P2014" s="127"/>
      <c r="Q2014" s="127"/>
      <c r="R2014" s="127"/>
      <c r="S2014" s="127"/>
    </row>
    <row r="2015" spans="4:19" x14ac:dyDescent="0.2">
      <c r="D2015" s="127"/>
      <c r="E2015" s="127"/>
      <c r="F2015" s="127"/>
      <c r="G2015" s="127"/>
      <c r="H2015" s="127"/>
      <c r="I2015" s="127"/>
      <c r="J2015" s="127"/>
      <c r="K2015" s="127"/>
      <c r="L2015" s="127"/>
      <c r="M2015" s="127"/>
      <c r="N2015" s="127"/>
      <c r="O2015" s="127"/>
      <c r="P2015" s="127"/>
      <c r="Q2015" s="127"/>
      <c r="R2015" s="127"/>
      <c r="S2015" s="127"/>
    </row>
    <row r="2016" spans="4:19" x14ac:dyDescent="0.2">
      <c r="D2016" s="127"/>
      <c r="E2016" s="127"/>
      <c r="F2016" s="127"/>
      <c r="G2016" s="127"/>
      <c r="H2016" s="127"/>
      <c r="I2016" s="127"/>
      <c r="J2016" s="127"/>
      <c r="K2016" s="127"/>
      <c r="L2016" s="127"/>
      <c r="M2016" s="127"/>
      <c r="N2016" s="127"/>
      <c r="O2016" s="127"/>
      <c r="P2016" s="127"/>
      <c r="Q2016" s="127"/>
      <c r="R2016" s="127"/>
      <c r="S2016" s="127"/>
    </row>
    <row r="2017" spans="4:19" x14ac:dyDescent="0.2">
      <c r="D2017" s="127"/>
      <c r="E2017" s="127"/>
      <c r="F2017" s="127"/>
      <c r="G2017" s="127"/>
      <c r="H2017" s="127"/>
      <c r="I2017" s="127"/>
      <c r="J2017" s="127"/>
      <c r="K2017" s="127"/>
      <c r="L2017" s="127"/>
      <c r="M2017" s="127"/>
      <c r="N2017" s="127"/>
      <c r="O2017" s="127"/>
      <c r="P2017" s="127"/>
      <c r="Q2017" s="127"/>
      <c r="R2017" s="127"/>
      <c r="S2017" s="127"/>
    </row>
    <row r="2018" spans="4:19" x14ac:dyDescent="0.2">
      <c r="D2018" s="127"/>
      <c r="E2018" s="127"/>
      <c r="F2018" s="127"/>
      <c r="G2018" s="127"/>
      <c r="H2018" s="127"/>
      <c r="I2018" s="127"/>
      <c r="J2018" s="127"/>
      <c r="K2018" s="127"/>
      <c r="L2018" s="127"/>
      <c r="M2018" s="127"/>
      <c r="N2018" s="127"/>
      <c r="O2018" s="127"/>
      <c r="P2018" s="127"/>
      <c r="Q2018" s="127"/>
      <c r="R2018" s="127"/>
      <c r="S2018" s="127"/>
    </row>
    <row r="2019" spans="4:19" x14ac:dyDescent="0.2">
      <c r="D2019" s="127"/>
      <c r="E2019" s="127"/>
      <c r="F2019" s="127"/>
      <c r="G2019" s="127"/>
      <c r="H2019" s="127"/>
      <c r="I2019" s="127"/>
      <c r="J2019" s="127"/>
      <c r="K2019" s="127"/>
      <c r="L2019" s="127"/>
      <c r="M2019" s="127"/>
      <c r="N2019" s="127"/>
      <c r="O2019" s="127"/>
      <c r="P2019" s="127"/>
      <c r="Q2019" s="127"/>
      <c r="R2019" s="127"/>
      <c r="S2019" s="127"/>
    </row>
    <row r="2020" spans="4:19" x14ac:dyDescent="0.2">
      <c r="D2020" s="127"/>
      <c r="E2020" s="127"/>
      <c r="F2020" s="127"/>
      <c r="G2020" s="127"/>
      <c r="H2020" s="127"/>
      <c r="I2020" s="127"/>
      <c r="J2020" s="127"/>
      <c r="K2020" s="127"/>
      <c r="L2020" s="127"/>
      <c r="M2020" s="127"/>
      <c r="N2020" s="127"/>
      <c r="O2020" s="127"/>
      <c r="P2020" s="127"/>
      <c r="Q2020" s="127"/>
      <c r="R2020" s="127"/>
      <c r="S2020" s="127"/>
    </row>
    <row r="2021" spans="4:19" x14ac:dyDescent="0.2">
      <c r="D2021" s="127"/>
      <c r="E2021" s="127"/>
      <c r="F2021" s="127"/>
      <c r="G2021" s="127"/>
      <c r="H2021" s="127"/>
      <c r="I2021" s="127"/>
      <c r="J2021" s="127"/>
      <c r="K2021" s="127"/>
      <c r="L2021" s="127"/>
      <c r="M2021" s="127"/>
      <c r="N2021" s="127"/>
      <c r="O2021" s="127"/>
      <c r="P2021" s="127"/>
      <c r="Q2021" s="127"/>
      <c r="R2021" s="127"/>
      <c r="S2021" s="127"/>
    </row>
    <row r="2022" spans="4:19" x14ac:dyDescent="0.2">
      <c r="D2022" s="127"/>
      <c r="E2022" s="127"/>
      <c r="F2022" s="127"/>
      <c r="G2022" s="127"/>
      <c r="H2022" s="127"/>
      <c r="I2022" s="127"/>
      <c r="J2022" s="127"/>
      <c r="K2022" s="127"/>
      <c r="L2022" s="127"/>
      <c r="M2022" s="127"/>
      <c r="N2022" s="127"/>
      <c r="O2022" s="127"/>
      <c r="P2022" s="127"/>
      <c r="Q2022" s="127"/>
      <c r="R2022" s="127"/>
      <c r="S2022" s="127"/>
    </row>
    <row r="2023" spans="4:19" x14ac:dyDescent="0.2">
      <c r="D2023" s="127"/>
      <c r="E2023" s="127"/>
      <c r="F2023" s="127"/>
      <c r="G2023" s="127"/>
      <c r="H2023" s="127"/>
      <c r="I2023" s="127"/>
      <c r="J2023" s="127"/>
      <c r="K2023" s="127"/>
      <c r="L2023" s="127"/>
      <c r="M2023" s="127"/>
      <c r="N2023" s="127"/>
      <c r="O2023" s="127"/>
      <c r="P2023" s="127"/>
      <c r="Q2023" s="127"/>
      <c r="R2023" s="127"/>
      <c r="S2023" s="127"/>
    </row>
    <row r="2024" spans="4:19" x14ac:dyDescent="0.2">
      <c r="D2024" s="127"/>
      <c r="E2024" s="127"/>
      <c r="F2024" s="127"/>
      <c r="G2024" s="127"/>
      <c r="H2024" s="127"/>
      <c r="I2024" s="127"/>
      <c r="J2024" s="127"/>
      <c r="K2024" s="127"/>
      <c r="L2024" s="127"/>
      <c r="M2024" s="127"/>
      <c r="N2024" s="127"/>
      <c r="O2024" s="127"/>
      <c r="P2024" s="127"/>
      <c r="Q2024" s="127"/>
      <c r="R2024" s="127"/>
      <c r="S2024" s="127"/>
    </row>
    <row r="2025" spans="4:19" x14ac:dyDescent="0.2">
      <c r="D2025" s="127"/>
      <c r="E2025" s="127"/>
      <c r="F2025" s="127"/>
      <c r="G2025" s="127"/>
      <c r="H2025" s="127"/>
      <c r="I2025" s="127"/>
      <c r="J2025" s="127"/>
      <c r="K2025" s="127"/>
      <c r="L2025" s="127"/>
      <c r="M2025" s="127"/>
      <c r="N2025" s="127"/>
      <c r="O2025" s="127"/>
      <c r="P2025" s="127"/>
      <c r="Q2025" s="127"/>
      <c r="R2025" s="127"/>
      <c r="S2025" s="127"/>
    </row>
    <row r="2026" spans="4:19" x14ac:dyDescent="0.2">
      <c r="D2026" s="127"/>
      <c r="E2026" s="127"/>
      <c r="F2026" s="127"/>
      <c r="G2026" s="127"/>
      <c r="H2026" s="127"/>
      <c r="I2026" s="127"/>
      <c r="J2026" s="127"/>
      <c r="K2026" s="127"/>
      <c r="L2026" s="127"/>
      <c r="M2026" s="127"/>
      <c r="N2026" s="127"/>
      <c r="O2026" s="127"/>
      <c r="P2026" s="127"/>
      <c r="Q2026" s="127"/>
      <c r="R2026" s="127"/>
      <c r="S2026" s="127"/>
    </row>
    <row r="2027" spans="4:19" x14ac:dyDescent="0.2">
      <c r="D2027" s="127"/>
      <c r="E2027" s="127"/>
      <c r="F2027" s="127"/>
      <c r="G2027" s="127"/>
      <c r="H2027" s="127"/>
      <c r="I2027" s="127"/>
      <c r="J2027" s="127"/>
      <c r="K2027" s="127"/>
      <c r="L2027" s="127"/>
      <c r="M2027" s="127"/>
      <c r="N2027" s="127"/>
      <c r="O2027" s="127"/>
      <c r="P2027" s="127"/>
      <c r="Q2027" s="127"/>
      <c r="R2027" s="127"/>
      <c r="S2027" s="127"/>
    </row>
    <row r="2028" spans="4:19" x14ac:dyDescent="0.2">
      <c r="D2028" s="127"/>
      <c r="E2028" s="127"/>
      <c r="F2028" s="127"/>
      <c r="G2028" s="127"/>
      <c r="H2028" s="127"/>
      <c r="I2028" s="127"/>
      <c r="J2028" s="127"/>
      <c r="K2028" s="127"/>
      <c r="L2028" s="127"/>
      <c r="M2028" s="127"/>
      <c r="N2028" s="127"/>
      <c r="O2028" s="127"/>
      <c r="P2028" s="127"/>
      <c r="Q2028" s="127"/>
      <c r="R2028" s="127"/>
      <c r="S2028" s="127"/>
    </row>
    <row r="2029" spans="4:19" x14ac:dyDescent="0.2">
      <c r="D2029" s="127"/>
      <c r="E2029" s="127"/>
      <c r="F2029" s="127"/>
      <c r="G2029" s="127"/>
      <c r="H2029" s="127"/>
      <c r="I2029" s="127"/>
      <c r="J2029" s="127"/>
      <c r="K2029" s="127"/>
      <c r="L2029" s="127"/>
      <c r="M2029" s="127"/>
      <c r="N2029" s="127"/>
      <c r="O2029" s="127"/>
      <c r="P2029" s="127"/>
      <c r="Q2029" s="127"/>
      <c r="R2029" s="127"/>
      <c r="S2029" s="127"/>
    </row>
    <row r="2030" spans="4:19" x14ac:dyDescent="0.2">
      <c r="D2030" s="127"/>
      <c r="E2030" s="127"/>
      <c r="F2030" s="127"/>
      <c r="G2030" s="127"/>
      <c r="H2030" s="127"/>
      <c r="I2030" s="127"/>
      <c r="J2030" s="127"/>
      <c r="K2030" s="127"/>
      <c r="L2030" s="127"/>
      <c r="M2030" s="127"/>
      <c r="N2030" s="127"/>
      <c r="O2030" s="127"/>
      <c r="P2030" s="127"/>
      <c r="Q2030" s="127"/>
      <c r="R2030" s="127"/>
      <c r="S2030" s="127"/>
    </row>
    <row r="2031" spans="4:19" x14ac:dyDescent="0.2">
      <c r="D2031" s="127"/>
      <c r="E2031" s="127"/>
      <c r="F2031" s="127"/>
      <c r="G2031" s="127"/>
      <c r="H2031" s="127"/>
      <c r="I2031" s="127"/>
      <c r="J2031" s="127"/>
      <c r="K2031" s="127"/>
      <c r="L2031" s="127"/>
      <c r="M2031" s="127"/>
      <c r="N2031" s="127"/>
      <c r="O2031" s="127"/>
      <c r="P2031" s="127"/>
      <c r="Q2031" s="127"/>
      <c r="R2031" s="127"/>
      <c r="S2031" s="127"/>
    </row>
    <row r="2032" spans="4:19" x14ac:dyDescent="0.2">
      <c r="D2032" s="127"/>
      <c r="E2032" s="127"/>
      <c r="F2032" s="127"/>
      <c r="G2032" s="127"/>
      <c r="H2032" s="127"/>
      <c r="I2032" s="127"/>
      <c r="J2032" s="127"/>
      <c r="K2032" s="127"/>
      <c r="L2032" s="127"/>
      <c r="M2032" s="127"/>
      <c r="N2032" s="127"/>
      <c r="O2032" s="127"/>
      <c r="P2032" s="127"/>
      <c r="Q2032" s="127"/>
      <c r="R2032" s="127"/>
      <c r="S2032" s="127"/>
    </row>
    <row r="2033" spans="4:19" x14ac:dyDescent="0.2">
      <c r="D2033" s="127"/>
      <c r="E2033" s="127"/>
      <c r="F2033" s="127"/>
      <c r="G2033" s="127"/>
      <c r="H2033" s="127"/>
      <c r="I2033" s="127"/>
      <c r="J2033" s="127"/>
      <c r="K2033" s="127"/>
      <c r="L2033" s="127"/>
      <c r="M2033" s="127"/>
      <c r="N2033" s="127"/>
      <c r="O2033" s="127"/>
      <c r="P2033" s="127"/>
      <c r="Q2033" s="127"/>
      <c r="R2033" s="127"/>
      <c r="S2033" s="127"/>
    </row>
    <row r="2034" spans="4:19" x14ac:dyDescent="0.2">
      <c r="D2034" s="127"/>
      <c r="E2034" s="127"/>
      <c r="F2034" s="127"/>
      <c r="G2034" s="127"/>
      <c r="H2034" s="127"/>
      <c r="I2034" s="127"/>
      <c r="J2034" s="127"/>
      <c r="K2034" s="127"/>
      <c r="L2034" s="127"/>
      <c r="M2034" s="127"/>
      <c r="N2034" s="127"/>
      <c r="O2034" s="127"/>
      <c r="P2034" s="127"/>
      <c r="Q2034" s="127"/>
      <c r="R2034" s="127"/>
      <c r="S2034" s="127"/>
    </row>
    <row r="2035" spans="4:19" x14ac:dyDescent="0.2">
      <c r="D2035" s="127"/>
      <c r="E2035" s="127"/>
      <c r="F2035" s="127"/>
      <c r="G2035" s="127"/>
      <c r="H2035" s="127"/>
      <c r="I2035" s="127"/>
      <c r="J2035" s="127"/>
      <c r="K2035" s="127"/>
      <c r="L2035" s="127"/>
      <c r="M2035" s="127"/>
      <c r="N2035" s="127"/>
      <c r="O2035" s="127"/>
      <c r="P2035" s="127"/>
      <c r="Q2035" s="127"/>
      <c r="R2035" s="127"/>
      <c r="S2035" s="127"/>
    </row>
    <row r="2036" spans="4:19" x14ac:dyDescent="0.2">
      <c r="D2036" s="127"/>
      <c r="E2036" s="127"/>
      <c r="F2036" s="127"/>
      <c r="G2036" s="127"/>
      <c r="H2036" s="127"/>
      <c r="I2036" s="127"/>
      <c r="J2036" s="127"/>
      <c r="K2036" s="127"/>
      <c r="L2036" s="127"/>
      <c r="M2036" s="127"/>
      <c r="N2036" s="127"/>
      <c r="O2036" s="127"/>
      <c r="P2036" s="127"/>
      <c r="Q2036" s="127"/>
      <c r="R2036" s="127"/>
      <c r="S2036" s="127"/>
    </row>
    <row r="2037" spans="4:19" x14ac:dyDescent="0.2">
      <c r="D2037" s="127"/>
      <c r="E2037" s="127"/>
      <c r="F2037" s="127"/>
      <c r="G2037" s="127"/>
      <c r="H2037" s="127"/>
      <c r="I2037" s="127"/>
      <c r="J2037" s="127"/>
      <c r="K2037" s="127"/>
      <c r="L2037" s="127"/>
      <c r="M2037" s="127"/>
      <c r="N2037" s="127"/>
      <c r="O2037" s="127"/>
      <c r="P2037" s="127"/>
      <c r="Q2037" s="127"/>
      <c r="R2037" s="127"/>
      <c r="S2037" s="127"/>
    </row>
    <row r="2038" spans="4:19" x14ac:dyDescent="0.2">
      <c r="D2038" s="127"/>
      <c r="E2038" s="127"/>
      <c r="F2038" s="127"/>
      <c r="G2038" s="127"/>
      <c r="H2038" s="127"/>
      <c r="I2038" s="127"/>
      <c r="J2038" s="127"/>
      <c r="K2038" s="127"/>
      <c r="L2038" s="127"/>
      <c r="M2038" s="127"/>
      <c r="N2038" s="127"/>
      <c r="O2038" s="127"/>
      <c r="P2038" s="127"/>
      <c r="Q2038" s="127"/>
      <c r="R2038" s="127"/>
      <c r="S2038" s="127"/>
    </row>
    <row r="2039" spans="4:19" x14ac:dyDescent="0.2">
      <c r="D2039" s="127"/>
      <c r="E2039" s="127"/>
      <c r="F2039" s="127"/>
      <c r="G2039" s="127"/>
      <c r="H2039" s="127"/>
      <c r="I2039" s="127"/>
      <c r="J2039" s="127"/>
      <c r="K2039" s="127"/>
      <c r="L2039" s="127"/>
      <c r="M2039" s="127"/>
      <c r="N2039" s="127"/>
      <c r="O2039" s="127"/>
      <c r="P2039" s="127"/>
      <c r="Q2039" s="127"/>
      <c r="R2039" s="127"/>
      <c r="S2039" s="127"/>
    </row>
    <row r="2040" spans="4:19" x14ac:dyDescent="0.2">
      <c r="D2040" s="127"/>
      <c r="E2040" s="127"/>
      <c r="F2040" s="127"/>
      <c r="G2040" s="127"/>
      <c r="H2040" s="127"/>
      <c r="I2040" s="127"/>
      <c r="J2040" s="127"/>
      <c r="K2040" s="127"/>
      <c r="L2040" s="127"/>
      <c r="M2040" s="127"/>
      <c r="N2040" s="127"/>
      <c r="O2040" s="127"/>
      <c r="P2040" s="127"/>
      <c r="Q2040" s="127"/>
      <c r="R2040" s="127"/>
      <c r="S2040" s="127"/>
    </row>
    <row r="2041" spans="4:19" x14ac:dyDescent="0.2">
      <c r="D2041" s="127"/>
      <c r="E2041" s="127"/>
      <c r="F2041" s="127"/>
      <c r="G2041" s="127"/>
      <c r="H2041" s="127"/>
      <c r="I2041" s="127"/>
      <c r="J2041" s="127"/>
      <c r="K2041" s="127"/>
      <c r="L2041" s="127"/>
      <c r="M2041" s="127"/>
      <c r="N2041" s="127"/>
      <c r="O2041" s="127"/>
      <c r="P2041" s="127"/>
      <c r="Q2041" s="127"/>
      <c r="R2041" s="127"/>
      <c r="S2041" s="127"/>
    </row>
    <row r="2042" spans="4:19" x14ac:dyDescent="0.2">
      <c r="D2042" s="127"/>
      <c r="E2042" s="127"/>
      <c r="F2042" s="127"/>
      <c r="G2042" s="127"/>
      <c r="H2042" s="127"/>
      <c r="I2042" s="127"/>
      <c r="J2042" s="127"/>
      <c r="K2042" s="127"/>
      <c r="L2042" s="127"/>
      <c r="M2042" s="127"/>
      <c r="N2042" s="127"/>
      <c r="O2042" s="127"/>
      <c r="P2042" s="127"/>
      <c r="Q2042" s="127"/>
      <c r="R2042" s="127"/>
      <c r="S2042" s="127"/>
    </row>
    <row r="2043" spans="4:19" x14ac:dyDescent="0.2">
      <c r="D2043" s="127"/>
      <c r="E2043" s="127"/>
      <c r="F2043" s="127"/>
      <c r="G2043" s="127"/>
      <c r="H2043" s="127"/>
      <c r="I2043" s="127"/>
      <c r="J2043" s="127"/>
      <c r="K2043" s="127"/>
      <c r="L2043" s="127"/>
      <c r="M2043" s="127"/>
      <c r="N2043" s="127"/>
      <c r="O2043" s="127"/>
      <c r="P2043" s="127"/>
      <c r="Q2043" s="127"/>
      <c r="R2043" s="127"/>
      <c r="S2043" s="127"/>
    </row>
    <row r="2044" spans="4:19" x14ac:dyDescent="0.2">
      <c r="D2044" s="127"/>
      <c r="E2044" s="127"/>
      <c r="F2044" s="127"/>
      <c r="G2044" s="127"/>
      <c r="H2044" s="127"/>
      <c r="I2044" s="127"/>
      <c r="J2044" s="127"/>
      <c r="K2044" s="127"/>
      <c r="L2044" s="127"/>
      <c r="M2044" s="127"/>
      <c r="N2044" s="127"/>
      <c r="O2044" s="127"/>
      <c r="P2044" s="127"/>
      <c r="Q2044" s="127"/>
      <c r="R2044" s="127"/>
      <c r="S2044" s="127"/>
    </row>
    <row r="2045" spans="4:19" x14ac:dyDescent="0.2">
      <c r="D2045" s="127"/>
      <c r="E2045" s="127"/>
      <c r="F2045" s="127"/>
      <c r="G2045" s="127"/>
      <c r="H2045" s="127"/>
      <c r="I2045" s="127"/>
      <c r="J2045" s="127"/>
      <c r="K2045" s="127"/>
      <c r="L2045" s="127"/>
      <c r="M2045" s="127"/>
      <c r="N2045" s="127"/>
      <c r="O2045" s="127"/>
      <c r="P2045" s="127"/>
      <c r="Q2045" s="127"/>
      <c r="R2045" s="127"/>
      <c r="S2045" s="127"/>
    </row>
    <row r="2046" spans="4:19" x14ac:dyDescent="0.2">
      <c r="D2046" s="127"/>
      <c r="E2046" s="127"/>
      <c r="F2046" s="127"/>
      <c r="G2046" s="127"/>
      <c r="H2046" s="127"/>
      <c r="I2046" s="127"/>
      <c r="J2046" s="127"/>
      <c r="K2046" s="127"/>
      <c r="L2046" s="127"/>
      <c r="M2046" s="127"/>
      <c r="N2046" s="127"/>
      <c r="O2046" s="127"/>
      <c r="P2046" s="127"/>
      <c r="Q2046" s="127"/>
      <c r="R2046" s="127"/>
      <c r="S2046" s="127"/>
    </row>
    <row r="2047" spans="4:19" x14ac:dyDescent="0.2">
      <c r="D2047" s="127"/>
      <c r="E2047" s="127"/>
      <c r="F2047" s="127"/>
      <c r="G2047" s="127"/>
      <c r="H2047" s="127"/>
      <c r="I2047" s="127"/>
      <c r="J2047" s="127"/>
      <c r="K2047" s="127"/>
      <c r="L2047" s="127"/>
      <c r="M2047" s="127"/>
      <c r="N2047" s="127"/>
      <c r="O2047" s="127"/>
      <c r="P2047" s="127"/>
      <c r="Q2047" s="127"/>
      <c r="R2047" s="127"/>
      <c r="S2047" s="127"/>
    </row>
    <row r="2048" spans="4:19" x14ac:dyDescent="0.2">
      <c r="D2048" s="127"/>
      <c r="E2048" s="127"/>
      <c r="F2048" s="127"/>
      <c r="G2048" s="127"/>
      <c r="H2048" s="127"/>
      <c r="I2048" s="127"/>
      <c r="J2048" s="127"/>
      <c r="K2048" s="127"/>
      <c r="L2048" s="127"/>
      <c r="M2048" s="127"/>
      <c r="N2048" s="127"/>
      <c r="O2048" s="127"/>
      <c r="P2048" s="127"/>
      <c r="Q2048" s="127"/>
      <c r="R2048" s="127"/>
      <c r="S2048" s="127"/>
    </row>
    <row r="2049" spans="4:19" x14ac:dyDescent="0.2">
      <c r="D2049" s="127"/>
      <c r="E2049" s="127"/>
      <c r="F2049" s="127"/>
      <c r="G2049" s="127"/>
      <c r="H2049" s="127"/>
      <c r="I2049" s="127"/>
      <c r="J2049" s="127"/>
      <c r="K2049" s="127"/>
      <c r="L2049" s="127"/>
      <c r="M2049" s="127"/>
      <c r="N2049" s="127"/>
      <c r="O2049" s="127"/>
      <c r="P2049" s="127"/>
      <c r="Q2049" s="127"/>
      <c r="R2049" s="127"/>
      <c r="S2049" s="127"/>
    </row>
    <row r="2050" spans="4:19" x14ac:dyDescent="0.2">
      <c r="D2050" s="127"/>
      <c r="E2050" s="127"/>
      <c r="F2050" s="127"/>
      <c r="G2050" s="127"/>
      <c r="H2050" s="127"/>
      <c r="I2050" s="127"/>
      <c r="J2050" s="127"/>
      <c r="K2050" s="127"/>
      <c r="L2050" s="127"/>
      <c r="M2050" s="127"/>
      <c r="N2050" s="127"/>
      <c r="O2050" s="127"/>
      <c r="P2050" s="127"/>
      <c r="Q2050" s="127"/>
      <c r="R2050" s="127"/>
      <c r="S2050" s="127"/>
    </row>
    <row r="2051" spans="4:19" x14ac:dyDescent="0.2">
      <c r="D2051" s="127"/>
      <c r="E2051" s="127"/>
      <c r="F2051" s="127"/>
      <c r="G2051" s="127"/>
      <c r="H2051" s="127"/>
      <c r="I2051" s="127"/>
      <c r="J2051" s="127"/>
      <c r="K2051" s="127"/>
      <c r="L2051" s="127"/>
      <c r="M2051" s="127"/>
      <c r="N2051" s="127"/>
      <c r="O2051" s="127"/>
      <c r="P2051" s="127"/>
      <c r="Q2051" s="127"/>
      <c r="R2051" s="127"/>
      <c r="S2051" s="127"/>
    </row>
    <row r="2052" spans="4:19" x14ac:dyDescent="0.2">
      <c r="D2052" s="127"/>
      <c r="E2052" s="127"/>
      <c r="F2052" s="127"/>
      <c r="G2052" s="127"/>
      <c r="H2052" s="127"/>
      <c r="I2052" s="127"/>
      <c r="J2052" s="127"/>
      <c r="K2052" s="127"/>
      <c r="L2052" s="127"/>
      <c r="M2052" s="127"/>
      <c r="N2052" s="127"/>
      <c r="O2052" s="127"/>
      <c r="P2052" s="127"/>
      <c r="Q2052" s="127"/>
      <c r="R2052" s="127"/>
      <c r="S2052" s="127"/>
    </row>
    <row r="2053" spans="4:19" x14ac:dyDescent="0.2">
      <c r="D2053" s="127"/>
      <c r="E2053" s="127"/>
      <c r="F2053" s="127"/>
      <c r="G2053" s="127"/>
      <c r="H2053" s="127"/>
      <c r="I2053" s="127"/>
      <c r="J2053" s="127"/>
      <c r="K2053" s="127"/>
      <c r="L2053" s="127"/>
      <c r="M2053" s="127"/>
      <c r="N2053" s="127"/>
      <c r="O2053" s="127"/>
      <c r="P2053" s="127"/>
      <c r="Q2053" s="127"/>
      <c r="R2053" s="127"/>
      <c r="S2053" s="127"/>
    </row>
    <row r="2054" spans="4:19" x14ac:dyDescent="0.2">
      <c r="D2054" s="127"/>
      <c r="E2054" s="127"/>
      <c r="F2054" s="127"/>
      <c r="G2054" s="127"/>
      <c r="H2054" s="127"/>
      <c r="I2054" s="127"/>
      <c r="J2054" s="127"/>
      <c r="K2054" s="127"/>
      <c r="L2054" s="127"/>
      <c r="M2054" s="127"/>
      <c r="N2054" s="127"/>
      <c r="O2054" s="127"/>
      <c r="P2054" s="127"/>
      <c r="Q2054" s="127"/>
      <c r="R2054" s="127"/>
      <c r="S2054" s="127"/>
    </row>
    <row r="2055" spans="4:19" x14ac:dyDescent="0.2">
      <c r="D2055" s="127"/>
      <c r="E2055" s="127"/>
      <c r="F2055" s="127"/>
      <c r="G2055" s="127"/>
      <c r="H2055" s="127"/>
      <c r="I2055" s="127"/>
      <c r="J2055" s="127"/>
      <c r="K2055" s="127"/>
      <c r="L2055" s="127"/>
      <c r="M2055" s="127"/>
      <c r="N2055" s="127"/>
      <c r="O2055" s="127"/>
      <c r="P2055" s="127"/>
      <c r="Q2055" s="127"/>
      <c r="R2055" s="127"/>
      <c r="S2055" s="127"/>
    </row>
    <row r="2056" spans="4:19" x14ac:dyDescent="0.2">
      <c r="D2056" s="127"/>
      <c r="E2056" s="127"/>
      <c r="F2056" s="127"/>
      <c r="G2056" s="127"/>
      <c r="H2056" s="127"/>
      <c r="I2056" s="127"/>
      <c r="J2056" s="127"/>
      <c r="K2056" s="127"/>
      <c r="L2056" s="127"/>
      <c r="M2056" s="127"/>
      <c r="N2056" s="127"/>
      <c r="O2056" s="127"/>
      <c r="P2056" s="127"/>
      <c r="Q2056" s="127"/>
      <c r="R2056" s="127"/>
      <c r="S2056" s="127"/>
    </row>
    <row r="2057" spans="4:19" x14ac:dyDescent="0.2">
      <c r="D2057" s="127"/>
      <c r="E2057" s="127"/>
      <c r="F2057" s="127"/>
      <c r="G2057" s="127"/>
      <c r="H2057" s="127"/>
      <c r="I2057" s="127"/>
      <c r="J2057" s="127"/>
      <c r="K2057" s="127"/>
      <c r="L2057" s="127"/>
      <c r="M2057" s="127"/>
      <c r="N2057" s="127"/>
      <c r="O2057" s="127"/>
      <c r="P2057" s="127"/>
      <c r="Q2057" s="127"/>
      <c r="R2057" s="127"/>
      <c r="S2057" s="127"/>
    </row>
    <row r="2058" spans="4:19" x14ac:dyDescent="0.2">
      <c r="D2058" s="127"/>
      <c r="E2058" s="127"/>
      <c r="F2058" s="127"/>
      <c r="G2058" s="127"/>
      <c r="H2058" s="127"/>
      <c r="I2058" s="127"/>
      <c r="J2058" s="127"/>
      <c r="K2058" s="127"/>
      <c r="L2058" s="127"/>
      <c r="M2058" s="127"/>
      <c r="N2058" s="127"/>
      <c r="O2058" s="127"/>
      <c r="P2058" s="127"/>
      <c r="Q2058" s="127"/>
      <c r="R2058" s="127"/>
      <c r="S2058" s="127"/>
    </row>
    <row r="2059" spans="4:19" x14ac:dyDescent="0.2">
      <c r="D2059" s="127"/>
      <c r="E2059" s="127"/>
      <c r="F2059" s="127"/>
      <c r="G2059" s="127"/>
      <c r="H2059" s="127"/>
      <c r="I2059" s="127"/>
      <c r="J2059" s="127"/>
      <c r="K2059" s="127"/>
      <c r="L2059" s="127"/>
      <c r="M2059" s="127"/>
      <c r="N2059" s="127"/>
      <c r="O2059" s="127"/>
      <c r="P2059" s="127"/>
      <c r="Q2059" s="127"/>
      <c r="R2059" s="127"/>
      <c r="S2059" s="127"/>
    </row>
    <row r="2060" spans="4:19" x14ac:dyDescent="0.2">
      <c r="D2060" s="127"/>
      <c r="E2060" s="127"/>
      <c r="F2060" s="127"/>
      <c r="G2060" s="127"/>
      <c r="H2060" s="127"/>
      <c r="I2060" s="127"/>
      <c r="J2060" s="127"/>
      <c r="K2060" s="127"/>
      <c r="L2060" s="127"/>
      <c r="M2060" s="127"/>
      <c r="N2060" s="127"/>
      <c r="O2060" s="127"/>
      <c r="P2060" s="127"/>
      <c r="Q2060" s="127"/>
      <c r="R2060" s="127"/>
      <c r="S2060" s="127"/>
    </row>
    <row r="2061" spans="4:19" x14ac:dyDescent="0.2">
      <c r="D2061" s="127"/>
      <c r="E2061" s="127"/>
      <c r="F2061" s="127"/>
      <c r="G2061" s="127"/>
      <c r="H2061" s="127"/>
      <c r="I2061" s="127"/>
      <c r="J2061" s="127"/>
      <c r="K2061" s="127"/>
      <c r="L2061" s="127"/>
      <c r="M2061" s="127"/>
      <c r="N2061" s="127"/>
      <c r="O2061" s="127"/>
      <c r="P2061" s="127"/>
      <c r="Q2061" s="127"/>
      <c r="R2061" s="127"/>
      <c r="S2061" s="127"/>
    </row>
    <row r="2062" spans="4:19" x14ac:dyDescent="0.2">
      <c r="D2062" s="127"/>
      <c r="E2062" s="127"/>
      <c r="F2062" s="127"/>
      <c r="G2062" s="127"/>
      <c r="H2062" s="127"/>
      <c r="I2062" s="127"/>
      <c r="J2062" s="127"/>
      <c r="K2062" s="127"/>
      <c r="L2062" s="127"/>
      <c r="M2062" s="127"/>
      <c r="N2062" s="127"/>
      <c r="O2062" s="127"/>
      <c r="P2062" s="127"/>
      <c r="Q2062" s="127"/>
      <c r="R2062" s="127"/>
      <c r="S2062" s="127"/>
    </row>
    <row r="2063" spans="4:19" x14ac:dyDescent="0.2">
      <c r="D2063" s="127"/>
      <c r="E2063" s="127"/>
      <c r="F2063" s="127"/>
      <c r="G2063" s="127"/>
      <c r="H2063" s="127"/>
      <c r="I2063" s="127"/>
      <c r="J2063" s="127"/>
      <c r="K2063" s="127"/>
      <c r="L2063" s="127"/>
      <c r="M2063" s="127"/>
      <c r="N2063" s="127"/>
      <c r="O2063" s="127"/>
      <c r="P2063" s="127"/>
      <c r="Q2063" s="127"/>
      <c r="R2063" s="127"/>
      <c r="S2063" s="127"/>
    </row>
    <row r="2064" spans="4:19" x14ac:dyDescent="0.2">
      <c r="D2064" s="127"/>
      <c r="E2064" s="127"/>
      <c r="F2064" s="127"/>
      <c r="G2064" s="127"/>
      <c r="H2064" s="127"/>
      <c r="I2064" s="127"/>
      <c r="J2064" s="127"/>
      <c r="K2064" s="127"/>
      <c r="L2064" s="127"/>
      <c r="M2064" s="127"/>
      <c r="N2064" s="127"/>
      <c r="O2064" s="127"/>
      <c r="P2064" s="127"/>
      <c r="Q2064" s="127"/>
      <c r="R2064" s="127"/>
      <c r="S2064" s="127"/>
    </row>
    <row r="2065" spans="4:19" x14ac:dyDescent="0.2">
      <c r="D2065" s="127"/>
      <c r="E2065" s="127"/>
      <c r="F2065" s="127"/>
      <c r="G2065" s="127"/>
      <c r="H2065" s="127"/>
      <c r="I2065" s="127"/>
      <c r="J2065" s="127"/>
      <c r="K2065" s="127"/>
      <c r="L2065" s="127"/>
      <c r="M2065" s="127"/>
      <c r="N2065" s="127"/>
      <c r="O2065" s="127"/>
      <c r="P2065" s="127"/>
      <c r="Q2065" s="127"/>
      <c r="R2065" s="127"/>
      <c r="S2065" s="127"/>
    </row>
    <row r="2066" spans="4:19" x14ac:dyDescent="0.2">
      <c r="D2066" s="127"/>
      <c r="E2066" s="127"/>
      <c r="F2066" s="127"/>
      <c r="G2066" s="127"/>
      <c r="H2066" s="127"/>
      <c r="I2066" s="127"/>
      <c r="J2066" s="127"/>
      <c r="K2066" s="127"/>
      <c r="L2066" s="127"/>
      <c r="M2066" s="127"/>
      <c r="N2066" s="127"/>
      <c r="O2066" s="127"/>
      <c r="P2066" s="127"/>
      <c r="Q2066" s="127"/>
      <c r="R2066" s="127"/>
      <c r="S2066" s="127"/>
    </row>
    <row r="2067" spans="4:19" x14ac:dyDescent="0.2">
      <c r="D2067" s="127"/>
      <c r="E2067" s="127"/>
      <c r="F2067" s="127"/>
      <c r="G2067" s="127"/>
      <c r="H2067" s="127"/>
      <c r="I2067" s="127"/>
      <c r="J2067" s="127"/>
      <c r="K2067" s="127"/>
      <c r="L2067" s="127"/>
      <c r="M2067" s="127"/>
      <c r="N2067" s="127"/>
      <c r="O2067" s="127"/>
      <c r="P2067" s="127"/>
      <c r="Q2067" s="127"/>
      <c r="R2067" s="127"/>
      <c r="S2067" s="127"/>
    </row>
    <row r="2068" spans="4:19" x14ac:dyDescent="0.2">
      <c r="D2068" s="127"/>
      <c r="E2068" s="127"/>
      <c r="F2068" s="127"/>
      <c r="G2068" s="127"/>
      <c r="H2068" s="127"/>
      <c r="I2068" s="127"/>
      <c r="J2068" s="127"/>
      <c r="K2068" s="127"/>
      <c r="L2068" s="127"/>
      <c r="M2068" s="127"/>
      <c r="N2068" s="127"/>
      <c r="O2068" s="127"/>
      <c r="P2068" s="127"/>
      <c r="Q2068" s="127"/>
      <c r="R2068" s="127"/>
      <c r="S2068" s="127"/>
    </row>
    <row r="2069" spans="4:19" x14ac:dyDescent="0.2">
      <c r="D2069" s="127"/>
      <c r="E2069" s="127"/>
      <c r="F2069" s="127"/>
      <c r="G2069" s="127"/>
      <c r="H2069" s="127"/>
      <c r="I2069" s="127"/>
      <c r="J2069" s="127"/>
      <c r="K2069" s="127"/>
      <c r="L2069" s="127"/>
      <c r="M2069" s="127"/>
      <c r="N2069" s="127"/>
      <c r="O2069" s="127"/>
      <c r="P2069" s="127"/>
      <c r="Q2069" s="127"/>
      <c r="R2069" s="127"/>
      <c r="S2069" s="127"/>
    </row>
    <row r="2070" spans="4:19" x14ac:dyDescent="0.2">
      <c r="D2070" s="127"/>
      <c r="E2070" s="127"/>
      <c r="F2070" s="127"/>
      <c r="G2070" s="127"/>
      <c r="H2070" s="127"/>
      <c r="I2070" s="127"/>
      <c r="J2070" s="127"/>
      <c r="K2070" s="127"/>
      <c r="L2070" s="127"/>
      <c r="M2070" s="127"/>
      <c r="N2070" s="127"/>
      <c r="O2070" s="127"/>
      <c r="P2070" s="127"/>
      <c r="Q2070" s="127"/>
      <c r="R2070" s="127"/>
      <c r="S2070" s="127"/>
    </row>
    <row r="2071" spans="4:19" x14ac:dyDescent="0.2">
      <c r="D2071" s="127"/>
      <c r="E2071" s="127"/>
      <c r="F2071" s="127"/>
      <c r="G2071" s="127"/>
      <c r="H2071" s="127"/>
      <c r="I2071" s="127"/>
      <c r="J2071" s="127"/>
      <c r="K2071" s="127"/>
      <c r="L2071" s="127"/>
      <c r="M2071" s="127"/>
      <c r="N2071" s="127"/>
      <c r="O2071" s="127"/>
      <c r="P2071" s="127"/>
      <c r="Q2071" s="127"/>
      <c r="R2071" s="127"/>
      <c r="S2071" s="127"/>
    </row>
    <row r="2072" spans="4:19" x14ac:dyDescent="0.2">
      <c r="D2072" s="127"/>
      <c r="E2072" s="127"/>
      <c r="F2072" s="127"/>
      <c r="G2072" s="127"/>
      <c r="H2072" s="127"/>
      <c r="I2072" s="127"/>
      <c r="J2072" s="127"/>
      <c r="K2072" s="127"/>
      <c r="L2072" s="127"/>
      <c r="M2072" s="127"/>
      <c r="N2072" s="127"/>
      <c r="O2072" s="127"/>
      <c r="P2072" s="127"/>
      <c r="Q2072" s="127"/>
      <c r="R2072" s="127"/>
      <c r="S2072" s="127"/>
    </row>
    <row r="2073" spans="4:19" x14ac:dyDescent="0.2">
      <c r="D2073" s="127"/>
      <c r="E2073" s="127"/>
      <c r="F2073" s="127"/>
      <c r="G2073" s="127"/>
      <c r="H2073" s="127"/>
      <c r="I2073" s="127"/>
      <c r="J2073" s="127"/>
      <c r="K2073" s="127"/>
      <c r="L2073" s="127"/>
      <c r="M2073" s="127"/>
      <c r="N2073" s="127"/>
      <c r="O2073" s="127"/>
      <c r="P2073" s="127"/>
      <c r="Q2073" s="127"/>
      <c r="R2073" s="127"/>
      <c r="S2073" s="127"/>
    </row>
    <row r="2074" spans="4:19" x14ac:dyDescent="0.2">
      <c r="D2074" s="127"/>
      <c r="E2074" s="127"/>
      <c r="F2074" s="127"/>
      <c r="G2074" s="127"/>
      <c r="H2074" s="127"/>
      <c r="I2074" s="127"/>
      <c r="J2074" s="127"/>
      <c r="K2074" s="127"/>
      <c r="L2074" s="127"/>
      <c r="M2074" s="127"/>
      <c r="N2074" s="127"/>
      <c r="O2074" s="127"/>
      <c r="P2074" s="127"/>
      <c r="Q2074" s="127"/>
      <c r="R2074" s="127"/>
      <c r="S2074" s="127"/>
    </row>
    <row r="2075" spans="4:19" x14ac:dyDescent="0.2">
      <c r="D2075" s="127"/>
      <c r="E2075" s="127"/>
      <c r="F2075" s="127"/>
      <c r="G2075" s="127"/>
      <c r="H2075" s="127"/>
      <c r="I2075" s="127"/>
      <c r="J2075" s="127"/>
      <c r="K2075" s="127"/>
      <c r="L2075" s="127"/>
      <c r="M2075" s="127"/>
      <c r="N2075" s="127"/>
      <c r="O2075" s="127"/>
      <c r="P2075" s="127"/>
      <c r="Q2075" s="127"/>
      <c r="R2075" s="127"/>
      <c r="S2075" s="127"/>
    </row>
    <row r="2076" spans="4:19" x14ac:dyDescent="0.2">
      <c r="D2076" s="127"/>
      <c r="E2076" s="127"/>
      <c r="F2076" s="127"/>
      <c r="G2076" s="127"/>
      <c r="H2076" s="127"/>
      <c r="I2076" s="127"/>
      <c r="J2076" s="127"/>
      <c r="K2076" s="127"/>
      <c r="L2076" s="127"/>
      <c r="M2076" s="127"/>
      <c r="N2076" s="127"/>
      <c r="O2076" s="127"/>
      <c r="P2076" s="127"/>
      <c r="Q2076" s="127"/>
      <c r="R2076" s="127"/>
      <c r="S2076" s="127"/>
    </row>
    <row r="2077" spans="4:19" x14ac:dyDescent="0.2">
      <c r="D2077" s="127"/>
      <c r="E2077" s="127"/>
      <c r="F2077" s="127"/>
      <c r="G2077" s="127"/>
      <c r="H2077" s="127"/>
      <c r="I2077" s="127"/>
      <c r="J2077" s="127"/>
      <c r="K2077" s="127"/>
      <c r="L2077" s="127"/>
      <c r="M2077" s="127"/>
      <c r="N2077" s="127"/>
      <c r="O2077" s="127"/>
      <c r="P2077" s="127"/>
      <c r="Q2077" s="127"/>
      <c r="R2077" s="127"/>
      <c r="S2077" s="127"/>
    </row>
    <row r="2078" spans="4:19" x14ac:dyDescent="0.2">
      <c r="D2078" s="127"/>
      <c r="E2078" s="127"/>
      <c r="F2078" s="127"/>
      <c r="G2078" s="127"/>
      <c r="H2078" s="127"/>
      <c r="I2078" s="127"/>
      <c r="J2078" s="127"/>
      <c r="K2078" s="127"/>
      <c r="L2078" s="127"/>
      <c r="M2078" s="127"/>
      <c r="N2078" s="127"/>
      <c r="O2078" s="127"/>
      <c r="P2078" s="127"/>
      <c r="Q2078" s="127"/>
      <c r="R2078" s="127"/>
      <c r="S2078" s="127"/>
    </row>
    <row r="2079" spans="4:19" x14ac:dyDescent="0.2">
      <c r="D2079" s="127"/>
      <c r="E2079" s="127"/>
      <c r="F2079" s="127"/>
      <c r="G2079" s="127"/>
      <c r="H2079" s="127"/>
      <c r="I2079" s="127"/>
      <c r="J2079" s="127"/>
      <c r="K2079" s="127"/>
      <c r="L2079" s="127"/>
      <c r="M2079" s="127"/>
      <c r="N2079" s="127"/>
      <c r="O2079" s="127"/>
      <c r="P2079" s="127"/>
      <c r="Q2079" s="127"/>
      <c r="R2079" s="127"/>
      <c r="S2079" s="127"/>
    </row>
    <row r="2080" spans="4:19" x14ac:dyDescent="0.2">
      <c r="D2080" s="127"/>
      <c r="E2080" s="127"/>
      <c r="F2080" s="127"/>
      <c r="G2080" s="127"/>
      <c r="H2080" s="127"/>
      <c r="I2080" s="127"/>
      <c r="J2080" s="127"/>
      <c r="K2080" s="127"/>
      <c r="L2080" s="127"/>
      <c r="M2080" s="127"/>
      <c r="N2080" s="127"/>
      <c r="O2080" s="127"/>
      <c r="P2080" s="127"/>
      <c r="Q2080" s="127"/>
      <c r="R2080" s="127"/>
      <c r="S2080" s="127"/>
    </row>
    <row r="2081" spans="4:19" x14ac:dyDescent="0.2">
      <c r="D2081" s="127"/>
      <c r="E2081" s="127"/>
      <c r="F2081" s="127"/>
      <c r="G2081" s="127"/>
      <c r="H2081" s="127"/>
      <c r="I2081" s="127"/>
      <c r="J2081" s="127"/>
      <c r="K2081" s="127"/>
      <c r="L2081" s="127"/>
      <c r="M2081" s="127"/>
      <c r="N2081" s="127"/>
      <c r="O2081" s="127"/>
      <c r="P2081" s="127"/>
      <c r="Q2081" s="127"/>
      <c r="R2081" s="127"/>
      <c r="S2081" s="127"/>
    </row>
    <row r="2082" spans="4:19" x14ac:dyDescent="0.2">
      <c r="D2082" s="127"/>
      <c r="E2082" s="127"/>
      <c r="F2082" s="127"/>
      <c r="G2082" s="127"/>
      <c r="H2082" s="127"/>
      <c r="I2082" s="127"/>
      <c r="J2082" s="127"/>
      <c r="K2082" s="127"/>
      <c r="L2082" s="127"/>
      <c r="M2082" s="127"/>
      <c r="N2082" s="127"/>
      <c r="O2082" s="127"/>
      <c r="P2082" s="127"/>
      <c r="Q2082" s="127"/>
      <c r="R2082" s="127"/>
      <c r="S2082" s="127"/>
    </row>
    <row r="2083" spans="4:19" x14ac:dyDescent="0.2">
      <c r="D2083" s="127"/>
      <c r="E2083" s="127"/>
      <c r="F2083" s="127"/>
      <c r="G2083" s="127"/>
      <c r="H2083" s="127"/>
      <c r="I2083" s="127"/>
      <c r="J2083" s="127"/>
      <c r="K2083" s="127"/>
      <c r="L2083" s="127"/>
      <c r="M2083" s="127"/>
      <c r="N2083" s="127"/>
      <c r="O2083" s="127"/>
      <c r="P2083" s="127"/>
      <c r="Q2083" s="127"/>
      <c r="R2083" s="127"/>
      <c r="S2083" s="127"/>
    </row>
    <row r="2084" spans="4:19" x14ac:dyDescent="0.2">
      <c r="D2084" s="127"/>
      <c r="E2084" s="127"/>
      <c r="F2084" s="127"/>
      <c r="G2084" s="127"/>
      <c r="H2084" s="127"/>
      <c r="I2084" s="127"/>
      <c r="J2084" s="127"/>
      <c r="K2084" s="127"/>
      <c r="L2084" s="127"/>
      <c r="M2084" s="127"/>
      <c r="N2084" s="127"/>
      <c r="O2084" s="127"/>
      <c r="P2084" s="127"/>
      <c r="Q2084" s="127"/>
      <c r="R2084" s="127"/>
      <c r="S2084" s="127"/>
    </row>
    <row r="2085" spans="4:19" x14ac:dyDescent="0.2">
      <c r="D2085" s="127"/>
      <c r="E2085" s="127"/>
      <c r="F2085" s="127"/>
      <c r="G2085" s="127"/>
      <c r="H2085" s="127"/>
      <c r="I2085" s="127"/>
      <c r="J2085" s="127"/>
      <c r="K2085" s="127"/>
      <c r="L2085" s="127"/>
      <c r="M2085" s="127"/>
      <c r="N2085" s="127"/>
      <c r="O2085" s="127"/>
      <c r="P2085" s="127"/>
      <c r="Q2085" s="127"/>
      <c r="R2085" s="127"/>
      <c r="S2085" s="127"/>
    </row>
    <row r="2086" spans="4:19" x14ac:dyDescent="0.2">
      <c r="D2086" s="127"/>
      <c r="E2086" s="127"/>
      <c r="F2086" s="127"/>
      <c r="G2086" s="127"/>
      <c r="H2086" s="127"/>
      <c r="I2086" s="127"/>
      <c r="J2086" s="127"/>
      <c r="K2086" s="127"/>
      <c r="L2086" s="127"/>
      <c r="M2086" s="127"/>
      <c r="N2086" s="127"/>
      <c r="O2086" s="127"/>
      <c r="P2086" s="127"/>
      <c r="Q2086" s="127"/>
      <c r="R2086" s="127"/>
      <c r="S2086" s="127"/>
    </row>
    <row r="2087" spans="4:19" x14ac:dyDescent="0.2">
      <c r="D2087" s="127"/>
      <c r="E2087" s="127"/>
      <c r="F2087" s="127"/>
      <c r="G2087" s="127"/>
      <c r="H2087" s="127"/>
      <c r="I2087" s="127"/>
      <c r="J2087" s="127"/>
      <c r="K2087" s="127"/>
      <c r="L2087" s="127"/>
      <c r="M2087" s="127"/>
      <c r="N2087" s="127"/>
      <c r="O2087" s="127"/>
      <c r="P2087" s="127"/>
      <c r="Q2087" s="127"/>
      <c r="R2087" s="127"/>
      <c r="S2087" s="127"/>
    </row>
    <row r="2088" spans="4:19" x14ac:dyDescent="0.2">
      <c r="D2088" s="127"/>
      <c r="E2088" s="127"/>
      <c r="F2088" s="127"/>
      <c r="G2088" s="127"/>
      <c r="H2088" s="127"/>
      <c r="I2088" s="127"/>
      <c r="J2088" s="127"/>
      <c r="K2088" s="127"/>
      <c r="L2088" s="127"/>
      <c r="M2088" s="127"/>
      <c r="N2088" s="127"/>
      <c r="O2088" s="127"/>
      <c r="P2088" s="127"/>
      <c r="Q2088" s="127"/>
      <c r="R2088" s="127"/>
      <c r="S2088" s="127"/>
    </row>
    <row r="2089" spans="4:19" x14ac:dyDescent="0.2">
      <c r="D2089" s="127"/>
      <c r="E2089" s="127"/>
      <c r="F2089" s="127"/>
      <c r="G2089" s="127"/>
      <c r="H2089" s="127"/>
      <c r="I2089" s="127"/>
      <c r="J2089" s="127"/>
      <c r="K2089" s="127"/>
      <c r="L2089" s="127"/>
      <c r="M2089" s="127"/>
      <c r="N2089" s="127"/>
      <c r="O2089" s="127"/>
      <c r="P2089" s="127"/>
      <c r="Q2089" s="127"/>
      <c r="R2089" s="127"/>
      <c r="S2089" s="127"/>
    </row>
    <row r="2090" spans="4:19" x14ac:dyDescent="0.2">
      <c r="D2090" s="127"/>
      <c r="E2090" s="127"/>
      <c r="F2090" s="127"/>
      <c r="G2090" s="127"/>
      <c r="H2090" s="127"/>
      <c r="I2090" s="127"/>
      <c r="J2090" s="127"/>
      <c r="K2090" s="127"/>
      <c r="L2090" s="127"/>
      <c r="M2090" s="127"/>
      <c r="N2090" s="127"/>
      <c r="O2090" s="127"/>
      <c r="P2090" s="127"/>
      <c r="Q2090" s="127"/>
      <c r="R2090" s="127"/>
      <c r="S2090" s="127"/>
    </row>
    <row r="2091" spans="4:19" x14ac:dyDescent="0.2">
      <c r="D2091" s="127"/>
      <c r="E2091" s="127"/>
      <c r="F2091" s="127"/>
      <c r="G2091" s="127"/>
      <c r="H2091" s="127"/>
      <c r="I2091" s="127"/>
      <c r="J2091" s="127"/>
      <c r="K2091" s="127"/>
      <c r="L2091" s="127"/>
      <c r="M2091" s="127"/>
      <c r="N2091" s="127"/>
      <c r="O2091" s="127"/>
      <c r="P2091" s="127"/>
      <c r="Q2091" s="127"/>
      <c r="R2091" s="127"/>
      <c r="S2091" s="127"/>
    </row>
    <row r="2092" spans="4:19" x14ac:dyDescent="0.2">
      <c r="D2092" s="127"/>
      <c r="E2092" s="127"/>
      <c r="F2092" s="127"/>
      <c r="G2092" s="127"/>
      <c r="H2092" s="127"/>
      <c r="I2092" s="127"/>
      <c r="J2092" s="127"/>
      <c r="K2092" s="127"/>
      <c r="L2092" s="127"/>
      <c r="M2092" s="127"/>
      <c r="N2092" s="127"/>
      <c r="O2092" s="127"/>
      <c r="P2092" s="127"/>
      <c r="Q2092" s="127"/>
      <c r="R2092" s="127"/>
      <c r="S2092" s="127"/>
    </row>
    <row r="2093" spans="4:19" x14ac:dyDescent="0.2">
      <c r="D2093" s="127"/>
      <c r="E2093" s="127"/>
      <c r="F2093" s="127"/>
      <c r="G2093" s="127"/>
      <c r="H2093" s="127"/>
      <c r="I2093" s="127"/>
      <c r="J2093" s="127"/>
      <c r="K2093" s="127"/>
      <c r="L2093" s="127"/>
      <c r="M2093" s="127"/>
      <c r="N2093" s="127"/>
      <c r="O2093" s="127"/>
      <c r="P2093" s="127"/>
      <c r="Q2093" s="127"/>
      <c r="R2093" s="127"/>
      <c r="S2093" s="127"/>
    </row>
    <row r="2094" spans="4:19" x14ac:dyDescent="0.2">
      <c r="D2094" s="127"/>
      <c r="E2094" s="127"/>
      <c r="F2094" s="127"/>
      <c r="G2094" s="127"/>
      <c r="H2094" s="127"/>
      <c r="I2094" s="127"/>
      <c r="J2094" s="127"/>
      <c r="K2094" s="127"/>
      <c r="L2094" s="127"/>
      <c r="M2094" s="127"/>
      <c r="N2094" s="127"/>
      <c r="O2094" s="127"/>
      <c r="P2094" s="127"/>
      <c r="Q2094" s="127"/>
      <c r="R2094" s="127"/>
      <c r="S2094" s="127"/>
    </row>
    <row r="2095" spans="4:19" x14ac:dyDescent="0.2">
      <c r="D2095" s="127"/>
      <c r="E2095" s="127"/>
      <c r="F2095" s="127"/>
      <c r="G2095" s="127"/>
      <c r="H2095" s="127"/>
      <c r="I2095" s="127"/>
      <c r="J2095" s="127"/>
      <c r="K2095" s="127"/>
      <c r="L2095" s="127"/>
      <c r="M2095" s="127"/>
      <c r="N2095" s="127"/>
      <c r="O2095" s="127"/>
      <c r="P2095" s="127"/>
      <c r="Q2095" s="127"/>
      <c r="R2095" s="127"/>
      <c r="S2095" s="127"/>
    </row>
    <row r="2096" spans="4:19" x14ac:dyDescent="0.2">
      <c r="D2096" s="127"/>
      <c r="E2096" s="127"/>
      <c r="F2096" s="127"/>
      <c r="G2096" s="127"/>
      <c r="H2096" s="127"/>
      <c r="I2096" s="127"/>
      <c r="J2096" s="127"/>
      <c r="K2096" s="127"/>
      <c r="L2096" s="127"/>
      <c r="M2096" s="127"/>
      <c r="N2096" s="127"/>
      <c r="O2096" s="127"/>
      <c r="P2096" s="127"/>
      <c r="Q2096" s="127"/>
      <c r="R2096" s="127"/>
      <c r="S2096" s="127"/>
    </row>
    <row r="2097" spans="4:19" x14ac:dyDescent="0.2">
      <c r="D2097" s="127"/>
      <c r="E2097" s="127"/>
      <c r="F2097" s="127"/>
      <c r="G2097" s="127"/>
      <c r="H2097" s="127"/>
      <c r="I2097" s="127"/>
      <c r="J2097" s="127"/>
      <c r="K2097" s="127"/>
      <c r="L2097" s="127"/>
      <c r="M2097" s="127"/>
      <c r="N2097" s="127"/>
      <c r="O2097" s="127"/>
      <c r="P2097" s="127"/>
      <c r="Q2097" s="127"/>
      <c r="R2097" s="127"/>
      <c r="S2097" s="127"/>
    </row>
    <row r="2098" spans="4:19" x14ac:dyDescent="0.2">
      <c r="D2098" s="127"/>
      <c r="E2098" s="127"/>
      <c r="F2098" s="127"/>
      <c r="G2098" s="127"/>
      <c r="H2098" s="127"/>
      <c r="I2098" s="127"/>
      <c r="J2098" s="127"/>
      <c r="K2098" s="127"/>
      <c r="L2098" s="127"/>
      <c r="M2098" s="127"/>
      <c r="N2098" s="127"/>
      <c r="O2098" s="127"/>
      <c r="P2098" s="127"/>
      <c r="Q2098" s="127"/>
      <c r="R2098" s="127"/>
      <c r="S2098" s="127"/>
    </row>
    <row r="2099" spans="4:19" x14ac:dyDescent="0.2">
      <c r="D2099" s="127"/>
      <c r="E2099" s="127"/>
      <c r="F2099" s="127"/>
      <c r="G2099" s="127"/>
      <c r="H2099" s="127"/>
      <c r="I2099" s="127"/>
      <c r="J2099" s="127"/>
      <c r="K2099" s="127"/>
      <c r="L2099" s="127"/>
      <c r="M2099" s="127"/>
      <c r="N2099" s="127"/>
      <c r="O2099" s="127"/>
      <c r="P2099" s="127"/>
      <c r="Q2099" s="127"/>
      <c r="R2099" s="127"/>
      <c r="S2099" s="127"/>
    </row>
    <row r="2100" spans="4:19" x14ac:dyDescent="0.2">
      <c r="D2100" s="127"/>
      <c r="E2100" s="127"/>
      <c r="F2100" s="127"/>
      <c r="G2100" s="127"/>
      <c r="H2100" s="127"/>
      <c r="I2100" s="127"/>
      <c r="J2100" s="127"/>
      <c r="K2100" s="127"/>
      <c r="L2100" s="127"/>
      <c r="M2100" s="127"/>
      <c r="N2100" s="127"/>
      <c r="O2100" s="127"/>
      <c r="P2100" s="127"/>
      <c r="Q2100" s="127"/>
      <c r="R2100" s="127"/>
      <c r="S2100" s="127"/>
    </row>
    <row r="2101" spans="4:19" x14ac:dyDescent="0.2">
      <c r="D2101" s="127"/>
      <c r="E2101" s="127"/>
      <c r="F2101" s="127"/>
      <c r="G2101" s="127"/>
      <c r="H2101" s="127"/>
      <c r="I2101" s="127"/>
      <c r="J2101" s="127"/>
      <c r="K2101" s="127"/>
      <c r="L2101" s="127"/>
      <c r="M2101" s="127"/>
      <c r="N2101" s="127"/>
      <c r="O2101" s="127"/>
      <c r="P2101" s="127"/>
      <c r="Q2101" s="127"/>
      <c r="R2101" s="127"/>
      <c r="S2101" s="127"/>
    </row>
    <row r="2102" spans="4:19" x14ac:dyDescent="0.2">
      <c r="D2102" s="127"/>
      <c r="E2102" s="127"/>
      <c r="F2102" s="127"/>
      <c r="G2102" s="127"/>
      <c r="H2102" s="127"/>
      <c r="I2102" s="127"/>
      <c r="J2102" s="127"/>
      <c r="K2102" s="127"/>
      <c r="L2102" s="127"/>
      <c r="M2102" s="127"/>
      <c r="N2102" s="127"/>
      <c r="O2102" s="127"/>
      <c r="P2102" s="127"/>
      <c r="Q2102" s="127"/>
      <c r="R2102" s="127"/>
      <c r="S2102" s="127"/>
    </row>
    <row r="2103" spans="4:19" x14ac:dyDescent="0.2">
      <c r="D2103" s="127"/>
      <c r="E2103" s="127"/>
      <c r="F2103" s="127"/>
      <c r="G2103" s="127"/>
      <c r="H2103" s="127"/>
      <c r="I2103" s="127"/>
      <c r="J2103" s="127"/>
      <c r="K2103" s="127"/>
      <c r="L2103" s="127"/>
      <c r="M2103" s="127"/>
      <c r="N2103" s="127"/>
      <c r="O2103" s="127"/>
      <c r="P2103" s="127"/>
      <c r="Q2103" s="127"/>
      <c r="R2103" s="127"/>
      <c r="S2103" s="127"/>
    </row>
    <row r="2104" spans="4:19" x14ac:dyDescent="0.2">
      <c r="D2104" s="127"/>
      <c r="E2104" s="127"/>
      <c r="F2104" s="127"/>
      <c r="G2104" s="127"/>
      <c r="H2104" s="127"/>
      <c r="I2104" s="127"/>
      <c r="J2104" s="127"/>
      <c r="K2104" s="127"/>
      <c r="L2104" s="127"/>
      <c r="M2104" s="127"/>
      <c r="N2104" s="127"/>
      <c r="O2104" s="127"/>
      <c r="P2104" s="127"/>
      <c r="Q2104" s="127"/>
      <c r="R2104" s="127"/>
      <c r="S2104" s="127"/>
    </row>
    <row r="2105" spans="4:19" x14ac:dyDescent="0.2">
      <c r="D2105" s="127"/>
      <c r="E2105" s="127"/>
      <c r="F2105" s="127"/>
      <c r="G2105" s="127"/>
      <c r="H2105" s="127"/>
      <c r="I2105" s="127"/>
      <c r="J2105" s="127"/>
      <c r="K2105" s="127"/>
      <c r="L2105" s="127"/>
      <c r="M2105" s="127"/>
      <c r="N2105" s="127"/>
      <c r="O2105" s="127"/>
      <c r="P2105" s="127"/>
      <c r="Q2105" s="127"/>
      <c r="R2105" s="127"/>
      <c r="S2105" s="127"/>
    </row>
    <row r="2106" spans="4:19" x14ac:dyDescent="0.2">
      <c r="D2106" s="127"/>
      <c r="E2106" s="127"/>
      <c r="F2106" s="127"/>
      <c r="G2106" s="127"/>
      <c r="H2106" s="127"/>
      <c r="I2106" s="127"/>
      <c r="J2106" s="127"/>
      <c r="K2106" s="127"/>
      <c r="L2106" s="127"/>
      <c r="M2106" s="127"/>
      <c r="N2106" s="127"/>
      <c r="O2106" s="127"/>
      <c r="P2106" s="127"/>
      <c r="Q2106" s="127"/>
      <c r="R2106" s="127"/>
      <c r="S2106" s="127"/>
    </row>
    <row r="2107" spans="4:19" x14ac:dyDescent="0.2">
      <c r="D2107" s="127"/>
      <c r="E2107" s="127"/>
      <c r="F2107" s="127"/>
      <c r="G2107" s="127"/>
      <c r="H2107" s="127"/>
      <c r="I2107" s="127"/>
      <c r="J2107" s="127"/>
      <c r="K2107" s="127"/>
      <c r="L2107" s="127"/>
      <c r="M2107" s="127"/>
      <c r="N2107" s="127"/>
      <c r="O2107" s="127"/>
      <c r="P2107" s="127"/>
      <c r="Q2107" s="127"/>
      <c r="R2107" s="127"/>
      <c r="S2107" s="127"/>
    </row>
    <row r="2108" spans="4:19" x14ac:dyDescent="0.2">
      <c r="D2108" s="127"/>
      <c r="E2108" s="127"/>
      <c r="F2108" s="127"/>
      <c r="G2108" s="127"/>
      <c r="H2108" s="127"/>
      <c r="I2108" s="127"/>
      <c r="J2108" s="127"/>
      <c r="K2108" s="127"/>
      <c r="L2108" s="127"/>
      <c r="M2108" s="127"/>
      <c r="N2108" s="127"/>
      <c r="O2108" s="127"/>
      <c r="P2108" s="127"/>
      <c r="Q2108" s="127"/>
      <c r="R2108" s="127"/>
      <c r="S2108" s="127"/>
    </row>
    <row r="2109" spans="4:19" x14ac:dyDescent="0.2">
      <c r="D2109" s="127"/>
      <c r="E2109" s="127"/>
      <c r="F2109" s="127"/>
      <c r="G2109" s="127"/>
      <c r="H2109" s="127"/>
      <c r="I2109" s="127"/>
      <c r="J2109" s="127"/>
      <c r="K2109" s="127"/>
      <c r="L2109" s="127"/>
      <c r="M2109" s="127"/>
      <c r="N2109" s="127"/>
      <c r="O2109" s="127"/>
      <c r="P2109" s="127"/>
      <c r="Q2109" s="127"/>
      <c r="R2109" s="127"/>
      <c r="S2109" s="127"/>
    </row>
    <row r="2110" spans="4:19" x14ac:dyDescent="0.2">
      <c r="D2110" s="127"/>
      <c r="E2110" s="127"/>
      <c r="F2110" s="127"/>
      <c r="G2110" s="127"/>
      <c r="H2110" s="127"/>
      <c r="I2110" s="127"/>
      <c r="J2110" s="127"/>
      <c r="K2110" s="127"/>
      <c r="L2110" s="127"/>
      <c r="M2110" s="127"/>
      <c r="N2110" s="127"/>
      <c r="O2110" s="127"/>
      <c r="P2110" s="127"/>
      <c r="Q2110" s="127"/>
      <c r="R2110" s="127"/>
      <c r="S2110" s="127"/>
    </row>
    <row r="2111" spans="4:19" x14ac:dyDescent="0.2">
      <c r="D2111" s="127"/>
      <c r="E2111" s="127"/>
      <c r="F2111" s="127"/>
      <c r="G2111" s="127"/>
      <c r="H2111" s="127"/>
      <c r="I2111" s="127"/>
      <c r="J2111" s="127"/>
      <c r="K2111" s="127"/>
      <c r="L2111" s="127"/>
      <c r="M2111" s="127"/>
      <c r="N2111" s="127"/>
      <c r="O2111" s="127"/>
      <c r="P2111" s="127"/>
      <c r="Q2111" s="127"/>
      <c r="R2111" s="127"/>
      <c r="S2111" s="127"/>
    </row>
    <row r="2112" spans="4:19" x14ac:dyDescent="0.2">
      <c r="D2112" s="127"/>
      <c r="E2112" s="127"/>
      <c r="F2112" s="127"/>
      <c r="G2112" s="127"/>
      <c r="H2112" s="127"/>
      <c r="I2112" s="127"/>
      <c r="J2112" s="127"/>
      <c r="K2112" s="127"/>
      <c r="L2112" s="127"/>
      <c r="M2112" s="127"/>
      <c r="N2112" s="127"/>
      <c r="O2112" s="127"/>
      <c r="P2112" s="127"/>
      <c r="Q2112" s="127"/>
      <c r="R2112" s="127"/>
      <c r="S2112" s="127"/>
    </row>
    <row r="2113" spans="4:19" x14ac:dyDescent="0.2">
      <c r="D2113" s="127"/>
      <c r="E2113" s="127"/>
      <c r="F2113" s="127"/>
      <c r="G2113" s="127"/>
      <c r="H2113" s="127"/>
      <c r="I2113" s="127"/>
      <c r="J2113" s="127"/>
      <c r="K2113" s="127"/>
      <c r="L2113" s="127"/>
      <c r="M2113" s="127"/>
      <c r="N2113" s="127"/>
      <c r="O2113" s="127"/>
      <c r="P2113" s="127"/>
      <c r="Q2113" s="127"/>
      <c r="R2113" s="127"/>
      <c r="S2113" s="127"/>
    </row>
    <row r="2114" spans="4:19" x14ac:dyDescent="0.2">
      <c r="D2114" s="127"/>
      <c r="E2114" s="127"/>
      <c r="F2114" s="127"/>
      <c r="G2114" s="127"/>
      <c r="H2114" s="127"/>
      <c r="I2114" s="127"/>
      <c r="J2114" s="127"/>
      <c r="K2114" s="127"/>
      <c r="L2114" s="127"/>
      <c r="M2114" s="127"/>
      <c r="N2114" s="127"/>
      <c r="O2114" s="127"/>
      <c r="P2114" s="127"/>
      <c r="Q2114" s="127"/>
      <c r="R2114" s="127"/>
      <c r="S2114" s="127"/>
    </row>
    <row r="2115" spans="4:19" x14ac:dyDescent="0.2">
      <c r="D2115" s="127"/>
      <c r="E2115" s="127"/>
      <c r="F2115" s="127"/>
      <c r="G2115" s="127"/>
      <c r="H2115" s="127"/>
      <c r="I2115" s="127"/>
      <c r="J2115" s="127"/>
      <c r="K2115" s="127"/>
      <c r="L2115" s="127"/>
      <c r="M2115" s="127"/>
      <c r="N2115" s="127"/>
      <c r="O2115" s="127"/>
      <c r="P2115" s="127"/>
      <c r="Q2115" s="127"/>
      <c r="R2115" s="127"/>
      <c r="S2115" s="127"/>
    </row>
    <row r="2116" spans="4:19" x14ac:dyDescent="0.2">
      <c r="D2116" s="127"/>
      <c r="E2116" s="127"/>
      <c r="F2116" s="127"/>
      <c r="G2116" s="127"/>
      <c r="H2116" s="127"/>
      <c r="I2116" s="127"/>
      <c r="J2116" s="127"/>
      <c r="K2116" s="127"/>
      <c r="L2116" s="127"/>
      <c r="M2116" s="127"/>
      <c r="N2116" s="127"/>
      <c r="O2116" s="127"/>
      <c r="P2116" s="127"/>
      <c r="Q2116" s="127"/>
      <c r="R2116" s="127"/>
      <c r="S2116" s="127"/>
    </row>
    <row r="2117" spans="4:19" x14ac:dyDescent="0.2">
      <c r="D2117" s="127"/>
      <c r="E2117" s="127"/>
      <c r="F2117" s="127"/>
      <c r="G2117" s="127"/>
      <c r="H2117" s="127"/>
      <c r="I2117" s="127"/>
      <c r="J2117" s="127"/>
      <c r="K2117" s="127"/>
      <c r="L2117" s="127"/>
      <c r="M2117" s="127"/>
      <c r="N2117" s="127"/>
      <c r="O2117" s="127"/>
      <c r="P2117" s="127"/>
      <c r="Q2117" s="127"/>
      <c r="R2117" s="127"/>
      <c r="S2117" s="127"/>
    </row>
    <row r="2118" spans="4:19" x14ac:dyDescent="0.2">
      <c r="D2118" s="127"/>
      <c r="E2118" s="127"/>
      <c r="F2118" s="127"/>
      <c r="G2118" s="127"/>
      <c r="H2118" s="127"/>
      <c r="I2118" s="127"/>
      <c r="J2118" s="127"/>
      <c r="K2118" s="127"/>
      <c r="L2118" s="127"/>
      <c r="M2118" s="127"/>
      <c r="N2118" s="127"/>
      <c r="O2118" s="127"/>
      <c r="P2118" s="127"/>
      <c r="Q2118" s="127"/>
      <c r="R2118" s="127"/>
      <c r="S2118" s="127"/>
    </row>
    <row r="2119" spans="4:19" x14ac:dyDescent="0.2">
      <c r="D2119" s="127"/>
      <c r="E2119" s="127"/>
      <c r="F2119" s="127"/>
      <c r="G2119" s="127"/>
      <c r="H2119" s="127"/>
      <c r="I2119" s="127"/>
      <c r="J2119" s="127"/>
      <c r="K2119" s="127"/>
      <c r="L2119" s="127"/>
      <c r="M2119" s="127"/>
      <c r="N2119" s="127"/>
      <c r="O2119" s="127"/>
      <c r="P2119" s="127"/>
      <c r="Q2119" s="127"/>
      <c r="R2119" s="127"/>
      <c r="S2119" s="127"/>
    </row>
    <row r="2120" spans="4:19" x14ac:dyDescent="0.2">
      <c r="D2120" s="127"/>
      <c r="E2120" s="127"/>
      <c r="F2120" s="127"/>
      <c r="G2120" s="127"/>
      <c r="H2120" s="127"/>
      <c r="I2120" s="127"/>
      <c r="J2120" s="127"/>
      <c r="K2120" s="127"/>
      <c r="L2120" s="127"/>
      <c r="M2120" s="127"/>
      <c r="N2120" s="127"/>
      <c r="O2120" s="127"/>
      <c r="P2120" s="127"/>
      <c r="Q2120" s="127"/>
      <c r="R2120" s="127"/>
      <c r="S2120" s="127"/>
    </row>
    <row r="2121" spans="4:19" x14ac:dyDescent="0.2">
      <c r="D2121" s="127"/>
      <c r="E2121" s="127"/>
      <c r="F2121" s="127"/>
      <c r="G2121" s="127"/>
      <c r="H2121" s="127"/>
      <c r="I2121" s="127"/>
      <c r="J2121" s="127"/>
      <c r="K2121" s="127"/>
      <c r="L2121" s="127"/>
      <c r="M2121" s="127"/>
      <c r="N2121" s="127"/>
      <c r="O2121" s="127"/>
      <c r="P2121" s="127"/>
      <c r="Q2121" s="127"/>
      <c r="R2121" s="127"/>
      <c r="S2121" s="127"/>
    </row>
    <row r="2122" spans="4:19" x14ac:dyDescent="0.2">
      <c r="D2122" s="127"/>
      <c r="E2122" s="127"/>
      <c r="F2122" s="127"/>
      <c r="G2122" s="127"/>
      <c r="H2122" s="127"/>
      <c r="I2122" s="127"/>
      <c r="J2122" s="127"/>
      <c r="K2122" s="127"/>
      <c r="L2122" s="127"/>
      <c r="M2122" s="127"/>
      <c r="N2122" s="127"/>
      <c r="O2122" s="127"/>
      <c r="P2122" s="127"/>
      <c r="Q2122" s="127"/>
      <c r="R2122" s="127"/>
      <c r="S2122" s="127"/>
    </row>
    <row r="2123" spans="4:19" x14ac:dyDescent="0.2">
      <c r="D2123" s="127"/>
      <c r="E2123" s="127"/>
      <c r="F2123" s="127"/>
      <c r="G2123" s="127"/>
      <c r="H2123" s="127"/>
      <c r="I2123" s="127"/>
      <c r="J2123" s="127"/>
      <c r="K2123" s="127"/>
      <c r="L2123" s="127"/>
      <c r="M2123" s="127"/>
      <c r="N2123" s="127"/>
      <c r="O2123" s="127"/>
      <c r="P2123" s="127"/>
      <c r="Q2123" s="127"/>
      <c r="R2123" s="127"/>
      <c r="S2123" s="127"/>
    </row>
    <row r="2124" spans="4:19" x14ac:dyDescent="0.2">
      <c r="D2124" s="127"/>
      <c r="E2124" s="127"/>
      <c r="F2124" s="127"/>
      <c r="G2124" s="127"/>
      <c r="H2124" s="127"/>
      <c r="I2124" s="127"/>
      <c r="J2124" s="127"/>
      <c r="K2124" s="127"/>
      <c r="L2124" s="127"/>
      <c r="M2124" s="127"/>
      <c r="N2124" s="127"/>
      <c r="O2124" s="127"/>
      <c r="P2124" s="127"/>
      <c r="Q2124" s="127"/>
      <c r="R2124" s="127"/>
      <c r="S2124" s="127"/>
    </row>
    <row r="2125" spans="4:19" x14ac:dyDescent="0.2">
      <c r="D2125" s="127"/>
      <c r="E2125" s="127"/>
      <c r="F2125" s="127"/>
      <c r="G2125" s="127"/>
      <c r="H2125" s="127"/>
      <c r="I2125" s="127"/>
      <c r="J2125" s="127"/>
      <c r="K2125" s="127"/>
      <c r="L2125" s="127"/>
      <c r="M2125" s="127"/>
      <c r="N2125" s="127"/>
      <c r="O2125" s="127"/>
      <c r="P2125" s="127"/>
      <c r="Q2125" s="127"/>
      <c r="R2125" s="127"/>
      <c r="S2125" s="127"/>
    </row>
    <row r="2126" spans="4:19" x14ac:dyDescent="0.2">
      <c r="D2126" s="127"/>
      <c r="E2126" s="127"/>
      <c r="F2126" s="127"/>
      <c r="G2126" s="127"/>
      <c r="H2126" s="127"/>
      <c r="I2126" s="127"/>
      <c r="J2126" s="127"/>
      <c r="K2126" s="127"/>
      <c r="L2126" s="127"/>
      <c r="M2126" s="127"/>
      <c r="N2126" s="127"/>
      <c r="O2126" s="127"/>
      <c r="P2126" s="127"/>
      <c r="Q2126" s="127"/>
      <c r="R2126" s="127"/>
      <c r="S2126" s="127"/>
    </row>
    <row r="2127" spans="4:19" x14ac:dyDescent="0.2">
      <c r="D2127" s="127"/>
      <c r="E2127" s="127"/>
      <c r="F2127" s="127"/>
      <c r="G2127" s="127"/>
      <c r="H2127" s="127"/>
      <c r="I2127" s="127"/>
      <c r="J2127" s="127"/>
      <c r="K2127" s="127"/>
      <c r="L2127" s="127"/>
      <c r="M2127" s="127"/>
      <c r="N2127" s="127"/>
      <c r="O2127" s="127"/>
      <c r="P2127" s="127"/>
      <c r="Q2127" s="127"/>
      <c r="R2127" s="127"/>
      <c r="S2127" s="127"/>
    </row>
    <row r="2128" spans="4:19" x14ac:dyDescent="0.2">
      <c r="D2128" s="127"/>
      <c r="E2128" s="127"/>
      <c r="F2128" s="127"/>
      <c r="G2128" s="127"/>
      <c r="H2128" s="127"/>
      <c r="I2128" s="127"/>
      <c r="J2128" s="127"/>
      <c r="K2128" s="127"/>
      <c r="L2128" s="127"/>
      <c r="M2128" s="127"/>
      <c r="N2128" s="127"/>
      <c r="O2128" s="127"/>
      <c r="P2128" s="127"/>
      <c r="Q2128" s="127"/>
      <c r="R2128" s="127"/>
      <c r="S2128" s="127"/>
    </row>
    <row r="2129" spans="4:19" x14ac:dyDescent="0.2">
      <c r="D2129" s="127"/>
      <c r="E2129" s="127"/>
      <c r="F2129" s="127"/>
      <c r="G2129" s="127"/>
      <c r="H2129" s="127"/>
      <c r="I2129" s="127"/>
      <c r="J2129" s="127"/>
      <c r="K2129" s="127"/>
      <c r="L2129" s="127"/>
      <c r="M2129" s="127"/>
      <c r="N2129" s="127"/>
      <c r="O2129" s="127"/>
      <c r="P2129" s="127"/>
      <c r="Q2129" s="127"/>
      <c r="R2129" s="127"/>
      <c r="S2129" s="127"/>
    </row>
    <row r="2130" spans="4:19" x14ac:dyDescent="0.2">
      <c r="D2130" s="127"/>
      <c r="E2130" s="127"/>
      <c r="F2130" s="127"/>
      <c r="G2130" s="127"/>
      <c r="H2130" s="127"/>
      <c r="I2130" s="127"/>
      <c r="J2130" s="127"/>
      <c r="K2130" s="127"/>
      <c r="L2130" s="127"/>
      <c r="M2130" s="127"/>
      <c r="N2130" s="127"/>
      <c r="O2130" s="127"/>
      <c r="P2130" s="127"/>
      <c r="Q2130" s="127"/>
      <c r="R2130" s="127"/>
      <c r="S2130" s="127"/>
    </row>
    <row r="2131" spans="4:19" x14ac:dyDescent="0.2">
      <c r="D2131" s="127"/>
      <c r="E2131" s="127"/>
      <c r="F2131" s="127"/>
      <c r="G2131" s="127"/>
      <c r="H2131" s="127"/>
      <c r="I2131" s="127"/>
      <c r="J2131" s="127"/>
      <c r="K2131" s="127"/>
      <c r="L2131" s="127"/>
      <c r="M2131" s="127"/>
      <c r="N2131" s="127"/>
      <c r="O2131" s="127"/>
      <c r="P2131" s="127"/>
      <c r="Q2131" s="127"/>
      <c r="R2131" s="127"/>
      <c r="S2131" s="127"/>
    </row>
    <row r="2132" spans="4:19" x14ac:dyDescent="0.2">
      <c r="D2132" s="127"/>
      <c r="E2132" s="127"/>
      <c r="F2132" s="127"/>
      <c r="G2132" s="127"/>
      <c r="H2132" s="127"/>
      <c r="I2132" s="127"/>
      <c r="J2132" s="127"/>
      <c r="K2132" s="127"/>
      <c r="L2132" s="127"/>
      <c r="M2132" s="127"/>
      <c r="N2132" s="127"/>
      <c r="O2132" s="127"/>
      <c r="P2132" s="127"/>
      <c r="Q2132" s="127"/>
      <c r="R2132" s="127"/>
      <c r="S2132" s="127"/>
    </row>
    <row r="2133" spans="4:19" x14ac:dyDescent="0.2">
      <c r="D2133" s="127"/>
      <c r="E2133" s="127"/>
      <c r="F2133" s="127"/>
      <c r="G2133" s="127"/>
      <c r="H2133" s="127"/>
      <c r="I2133" s="127"/>
      <c r="J2133" s="127"/>
      <c r="K2133" s="127"/>
      <c r="L2133" s="127"/>
      <c r="M2133" s="127"/>
      <c r="N2133" s="127"/>
      <c r="O2133" s="127"/>
      <c r="P2133" s="127"/>
      <c r="Q2133" s="127"/>
      <c r="R2133" s="127"/>
      <c r="S2133" s="127"/>
    </row>
    <row r="2134" spans="4:19" x14ac:dyDescent="0.2">
      <c r="D2134" s="127"/>
      <c r="E2134" s="127"/>
      <c r="F2134" s="127"/>
      <c r="G2134" s="127"/>
      <c r="H2134" s="127"/>
      <c r="I2134" s="127"/>
      <c r="J2134" s="127"/>
      <c r="K2134" s="127"/>
      <c r="L2134" s="127"/>
      <c r="M2134" s="127"/>
      <c r="N2134" s="127"/>
      <c r="O2134" s="127"/>
      <c r="P2134" s="127"/>
      <c r="Q2134" s="127"/>
      <c r="R2134" s="127"/>
      <c r="S2134" s="127"/>
    </row>
    <row r="2135" spans="4:19" x14ac:dyDescent="0.2">
      <c r="D2135" s="127"/>
      <c r="E2135" s="127"/>
      <c r="F2135" s="127"/>
      <c r="G2135" s="127"/>
      <c r="H2135" s="127"/>
      <c r="I2135" s="127"/>
      <c r="J2135" s="127"/>
      <c r="K2135" s="127"/>
      <c r="L2135" s="127"/>
      <c r="M2135" s="127"/>
      <c r="N2135" s="127"/>
      <c r="O2135" s="127"/>
      <c r="P2135" s="127"/>
      <c r="Q2135" s="127"/>
      <c r="R2135" s="127"/>
      <c r="S2135" s="127"/>
    </row>
    <row r="2136" spans="4:19" x14ac:dyDescent="0.2">
      <c r="D2136" s="127"/>
      <c r="E2136" s="127"/>
      <c r="F2136" s="127"/>
      <c r="G2136" s="127"/>
      <c r="H2136" s="127"/>
      <c r="I2136" s="127"/>
      <c r="J2136" s="127"/>
      <c r="K2136" s="127"/>
      <c r="L2136" s="127"/>
      <c r="M2136" s="127"/>
      <c r="N2136" s="127"/>
      <c r="O2136" s="127"/>
      <c r="P2136" s="127"/>
      <c r="Q2136" s="127"/>
      <c r="R2136" s="127"/>
      <c r="S2136" s="127"/>
    </row>
    <row r="2137" spans="4:19" x14ac:dyDescent="0.2">
      <c r="D2137" s="127"/>
      <c r="E2137" s="127"/>
      <c r="F2137" s="127"/>
      <c r="G2137" s="127"/>
      <c r="H2137" s="127"/>
      <c r="I2137" s="127"/>
      <c r="J2137" s="127"/>
      <c r="K2137" s="127"/>
      <c r="L2137" s="127"/>
      <c r="M2137" s="127"/>
      <c r="N2137" s="127"/>
      <c r="O2137" s="127"/>
      <c r="P2137" s="127"/>
      <c r="Q2137" s="127"/>
      <c r="R2137" s="127"/>
      <c r="S2137" s="127"/>
    </row>
    <row r="2138" spans="4:19" x14ac:dyDescent="0.2">
      <c r="D2138" s="127"/>
      <c r="E2138" s="127"/>
      <c r="F2138" s="127"/>
      <c r="G2138" s="127"/>
      <c r="H2138" s="127"/>
      <c r="I2138" s="127"/>
      <c r="J2138" s="127"/>
      <c r="K2138" s="127"/>
      <c r="L2138" s="127"/>
      <c r="M2138" s="127"/>
      <c r="N2138" s="127"/>
      <c r="O2138" s="127"/>
      <c r="P2138" s="127"/>
      <c r="Q2138" s="127"/>
      <c r="R2138" s="127"/>
      <c r="S2138" s="127"/>
    </row>
    <row r="2139" spans="4:19" x14ac:dyDescent="0.2">
      <c r="D2139" s="127"/>
      <c r="E2139" s="127"/>
      <c r="F2139" s="127"/>
      <c r="G2139" s="127"/>
      <c r="H2139" s="127"/>
      <c r="I2139" s="127"/>
      <c r="J2139" s="127"/>
      <c r="K2139" s="127"/>
      <c r="L2139" s="127"/>
      <c r="M2139" s="127"/>
      <c r="N2139" s="127"/>
      <c r="O2139" s="127"/>
      <c r="P2139" s="127"/>
      <c r="Q2139" s="127"/>
      <c r="R2139" s="127"/>
      <c r="S2139" s="127"/>
    </row>
    <row r="2140" spans="4:19" x14ac:dyDescent="0.2">
      <c r="D2140" s="127"/>
      <c r="E2140" s="127"/>
      <c r="F2140" s="127"/>
      <c r="G2140" s="127"/>
      <c r="H2140" s="127"/>
      <c r="I2140" s="127"/>
      <c r="J2140" s="127"/>
      <c r="K2140" s="127"/>
      <c r="L2140" s="127"/>
      <c r="M2140" s="127"/>
      <c r="N2140" s="127"/>
      <c r="O2140" s="127"/>
      <c r="P2140" s="127"/>
      <c r="Q2140" s="127"/>
      <c r="R2140" s="127"/>
      <c r="S2140" s="127"/>
    </row>
    <row r="2141" spans="4:19" x14ac:dyDescent="0.2">
      <c r="D2141" s="127"/>
      <c r="E2141" s="127"/>
      <c r="F2141" s="127"/>
      <c r="G2141" s="127"/>
      <c r="H2141" s="127"/>
      <c r="I2141" s="127"/>
      <c r="J2141" s="127"/>
      <c r="K2141" s="127"/>
      <c r="L2141" s="127"/>
      <c r="M2141" s="127"/>
      <c r="N2141" s="127"/>
      <c r="O2141" s="127"/>
      <c r="P2141" s="127"/>
      <c r="Q2141" s="127"/>
      <c r="R2141" s="127"/>
      <c r="S2141" s="127"/>
    </row>
    <row r="2142" spans="4:19" x14ac:dyDescent="0.2">
      <c r="D2142" s="127"/>
      <c r="E2142" s="127"/>
      <c r="F2142" s="127"/>
      <c r="G2142" s="127"/>
      <c r="H2142" s="127"/>
      <c r="I2142" s="127"/>
      <c r="J2142" s="127"/>
      <c r="K2142" s="127"/>
      <c r="L2142" s="127"/>
      <c r="M2142" s="127"/>
      <c r="N2142" s="127"/>
      <c r="O2142" s="127"/>
      <c r="P2142" s="127"/>
      <c r="Q2142" s="127"/>
      <c r="R2142" s="127"/>
      <c r="S2142" s="127"/>
    </row>
    <row r="2143" spans="4:19" x14ac:dyDescent="0.2">
      <c r="D2143" s="127"/>
      <c r="E2143" s="127"/>
      <c r="F2143" s="127"/>
      <c r="G2143" s="127"/>
      <c r="H2143" s="127"/>
      <c r="I2143" s="127"/>
      <c r="J2143" s="127"/>
      <c r="K2143" s="127"/>
      <c r="L2143" s="127"/>
      <c r="M2143" s="127"/>
      <c r="N2143" s="127"/>
      <c r="O2143" s="127"/>
      <c r="P2143" s="127"/>
      <c r="Q2143" s="127"/>
      <c r="R2143" s="127"/>
      <c r="S2143" s="127"/>
    </row>
    <row r="2144" spans="4:19" x14ac:dyDescent="0.2">
      <c r="D2144" s="127"/>
      <c r="E2144" s="127"/>
      <c r="F2144" s="127"/>
      <c r="G2144" s="127"/>
      <c r="H2144" s="127"/>
      <c r="I2144" s="127"/>
      <c r="J2144" s="127"/>
      <c r="K2144" s="127"/>
      <c r="L2144" s="127"/>
      <c r="M2144" s="127"/>
      <c r="N2144" s="127"/>
      <c r="O2144" s="127"/>
      <c r="P2144" s="127"/>
      <c r="Q2144" s="127"/>
      <c r="R2144" s="127"/>
      <c r="S2144" s="127"/>
    </row>
    <row r="2145" spans="4:19" x14ac:dyDescent="0.2">
      <c r="D2145" s="127"/>
      <c r="E2145" s="127"/>
      <c r="F2145" s="127"/>
      <c r="G2145" s="127"/>
      <c r="H2145" s="127"/>
      <c r="I2145" s="127"/>
      <c r="J2145" s="127"/>
      <c r="K2145" s="127"/>
      <c r="L2145" s="127"/>
      <c r="M2145" s="127"/>
      <c r="N2145" s="127"/>
      <c r="O2145" s="127"/>
      <c r="P2145" s="127"/>
      <c r="Q2145" s="127"/>
      <c r="R2145" s="127"/>
      <c r="S2145" s="127"/>
    </row>
    <row r="2146" spans="4:19" x14ac:dyDescent="0.2">
      <c r="D2146" s="127"/>
      <c r="E2146" s="127"/>
      <c r="F2146" s="127"/>
      <c r="G2146" s="127"/>
      <c r="H2146" s="127"/>
      <c r="I2146" s="127"/>
      <c r="J2146" s="127"/>
      <c r="K2146" s="127"/>
      <c r="L2146" s="127"/>
      <c r="M2146" s="127"/>
      <c r="N2146" s="127"/>
      <c r="O2146" s="127"/>
      <c r="P2146" s="127"/>
      <c r="Q2146" s="127"/>
      <c r="R2146" s="127"/>
      <c r="S2146" s="127"/>
    </row>
    <row r="2147" spans="4:19" x14ac:dyDescent="0.2">
      <c r="D2147" s="127"/>
      <c r="E2147" s="127"/>
      <c r="F2147" s="127"/>
      <c r="G2147" s="127"/>
      <c r="H2147" s="127"/>
      <c r="I2147" s="127"/>
      <c r="J2147" s="127"/>
      <c r="K2147" s="127"/>
      <c r="L2147" s="127"/>
      <c r="M2147" s="127"/>
      <c r="N2147" s="127"/>
      <c r="O2147" s="127"/>
      <c r="P2147" s="127"/>
      <c r="Q2147" s="127"/>
      <c r="R2147" s="127"/>
      <c r="S2147" s="127"/>
    </row>
    <row r="2148" spans="4:19" x14ac:dyDescent="0.2">
      <c r="D2148" s="127"/>
      <c r="E2148" s="127"/>
      <c r="F2148" s="127"/>
      <c r="G2148" s="127"/>
      <c r="H2148" s="127"/>
      <c r="I2148" s="127"/>
      <c r="J2148" s="127"/>
      <c r="K2148" s="127"/>
      <c r="L2148" s="127"/>
      <c r="M2148" s="127"/>
      <c r="N2148" s="127"/>
      <c r="O2148" s="127"/>
      <c r="P2148" s="127"/>
      <c r="Q2148" s="127"/>
      <c r="R2148" s="127"/>
      <c r="S2148" s="127"/>
    </row>
    <row r="2149" spans="4:19" x14ac:dyDescent="0.2">
      <c r="D2149" s="127"/>
      <c r="E2149" s="127"/>
      <c r="F2149" s="127"/>
      <c r="G2149" s="127"/>
      <c r="H2149" s="127"/>
      <c r="I2149" s="127"/>
      <c r="J2149" s="127"/>
      <c r="K2149" s="127"/>
      <c r="L2149" s="127"/>
      <c r="M2149" s="127"/>
      <c r="N2149" s="127"/>
      <c r="O2149" s="127"/>
      <c r="P2149" s="127"/>
      <c r="Q2149" s="127"/>
      <c r="R2149" s="127"/>
      <c r="S2149" s="127"/>
    </row>
    <row r="2150" spans="4:19" x14ac:dyDescent="0.2">
      <c r="D2150" s="127"/>
      <c r="E2150" s="127"/>
      <c r="F2150" s="127"/>
      <c r="G2150" s="127"/>
      <c r="H2150" s="127"/>
      <c r="I2150" s="127"/>
      <c r="J2150" s="127"/>
      <c r="K2150" s="127"/>
      <c r="L2150" s="127"/>
      <c r="M2150" s="127"/>
      <c r="N2150" s="127"/>
      <c r="O2150" s="127"/>
      <c r="P2150" s="127"/>
      <c r="Q2150" s="127"/>
      <c r="R2150" s="127"/>
      <c r="S2150" s="127"/>
    </row>
    <row r="2151" spans="4:19" x14ac:dyDescent="0.2">
      <c r="D2151" s="127"/>
      <c r="E2151" s="127"/>
      <c r="F2151" s="127"/>
      <c r="G2151" s="127"/>
      <c r="H2151" s="127"/>
      <c r="I2151" s="127"/>
      <c r="J2151" s="127"/>
      <c r="K2151" s="127"/>
      <c r="L2151" s="127"/>
      <c r="M2151" s="127"/>
      <c r="N2151" s="127"/>
      <c r="O2151" s="127"/>
      <c r="P2151" s="127"/>
      <c r="Q2151" s="127"/>
      <c r="R2151" s="127"/>
      <c r="S2151" s="127"/>
    </row>
    <row r="2152" spans="4:19" x14ac:dyDescent="0.2">
      <c r="D2152" s="127"/>
      <c r="E2152" s="127"/>
      <c r="F2152" s="127"/>
      <c r="G2152" s="127"/>
      <c r="H2152" s="127"/>
      <c r="I2152" s="127"/>
      <c r="J2152" s="127"/>
      <c r="K2152" s="127"/>
      <c r="L2152" s="127"/>
      <c r="M2152" s="127"/>
      <c r="N2152" s="127"/>
      <c r="O2152" s="127"/>
      <c r="P2152" s="127"/>
      <c r="Q2152" s="127"/>
      <c r="R2152" s="127"/>
      <c r="S2152" s="127"/>
    </row>
    <row r="2153" spans="4:19" x14ac:dyDescent="0.2">
      <c r="D2153" s="127"/>
      <c r="E2153" s="127"/>
      <c r="F2153" s="127"/>
      <c r="G2153" s="127"/>
      <c r="H2153" s="127"/>
      <c r="I2153" s="127"/>
      <c r="J2153" s="127"/>
      <c r="K2153" s="127"/>
      <c r="L2153" s="127"/>
      <c r="M2153" s="127"/>
      <c r="N2153" s="127"/>
      <c r="O2153" s="127"/>
      <c r="P2153" s="127"/>
      <c r="Q2153" s="127"/>
      <c r="R2153" s="127"/>
      <c r="S2153" s="127"/>
    </row>
    <row r="2154" spans="4:19" x14ac:dyDescent="0.2">
      <c r="D2154" s="127"/>
      <c r="E2154" s="127"/>
      <c r="F2154" s="127"/>
      <c r="G2154" s="127"/>
      <c r="H2154" s="127"/>
      <c r="I2154" s="127"/>
      <c r="J2154" s="127"/>
      <c r="K2154" s="127"/>
      <c r="L2154" s="127"/>
      <c r="M2154" s="127"/>
      <c r="N2154" s="127"/>
      <c r="O2154" s="127"/>
      <c r="P2154" s="127"/>
      <c r="Q2154" s="127"/>
      <c r="R2154" s="127"/>
      <c r="S2154" s="127"/>
    </row>
    <row r="2155" spans="4:19" x14ac:dyDescent="0.2">
      <c r="D2155" s="127"/>
      <c r="E2155" s="127"/>
      <c r="F2155" s="127"/>
      <c r="G2155" s="127"/>
      <c r="H2155" s="127"/>
      <c r="I2155" s="127"/>
      <c r="J2155" s="127"/>
      <c r="K2155" s="127"/>
      <c r="L2155" s="127"/>
      <c r="M2155" s="127"/>
      <c r="N2155" s="127"/>
      <c r="O2155" s="127"/>
      <c r="P2155" s="127"/>
      <c r="Q2155" s="127"/>
      <c r="R2155" s="127"/>
      <c r="S2155" s="127"/>
    </row>
    <row r="2156" spans="4:19" x14ac:dyDescent="0.2">
      <c r="D2156" s="127"/>
      <c r="E2156" s="127"/>
      <c r="F2156" s="127"/>
      <c r="G2156" s="127"/>
      <c r="H2156" s="127"/>
      <c r="I2156" s="127"/>
      <c r="J2156" s="127"/>
      <c r="K2156" s="127"/>
      <c r="L2156" s="127"/>
      <c r="M2156" s="127"/>
      <c r="N2156" s="127"/>
      <c r="O2156" s="127"/>
      <c r="P2156" s="127"/>
      <c r="Q2156" s="127"/>
      <c r="R2156" s="127"/>
      <c r="S2156" s="127"/>
    </row>
    <row r="2157" spans="4:19" x14ac:dyDescent="0.2">
      <c r="D2157" s="127"/>
      <c r="E2157" s="127"/>
      <c r="F2157" s="127"/>
      <c r="G2157" s="127"/>
      <c r="H2157" s="127"/>
      <c r="I2157" s="127"/>
      <c r="J2157" s="127"/>
      <c r="K2157" s="127"/>
      <c r="L2157" s="127"/>
      <c r="M2157" s="127"/>
      <c r="N2157" s="127"/>
      <c r="O2157" s="127"/>
      <c r="P2157" s="127"/>
      <c r="Q2157" s="127"/>
      <c r="R2157" s="127"/>
      <c r="S2157" s="127"/>
    </row>
    <row r="2158" spans="4:19" x14ac:dyDescent="0.2">
      <c r="D2158" s="127"/>
      <c r="E2158" s="127"/>
      <c r="F2158" s="127"/>
      <c r="G2158" s="127"/>
      <c r="H2158" s="127"/>
      <c r="I2158" s="127"/>
      <c r="J2158" s="127"/>
      <c r="K2158" s="127"/>
      <c r="L2158" s="127"/>
      <c r="M2158" s="127"/>
      <c r="N2158" s="127"/>
      <c r="O2158" s="127"/>
      <c r="P2158" s="127"/>
      <c r="Q2158" s="127"/>
      <c r="R2158" s="127"/>
      <c r="S2158" s="127"/>
    </row>
    <row r="2159" spans="4:19" x14ac:dyDescent="0.2">
      <c r="D2159" s="127"/>
      <c r="E2159" s="127"/>
      <c r="F2159" s="127"/>
      <c r="G2159" s="127"/>
      <c r="H2159" s="127"/>
      <c r="I2159" s="127"/>
      <c r="J2159" s="127"/>
      <c r="K2159" s="127"/>
      <c r="L2159" s="127"/>
      <c r="M2159" s="127"/>
      <c r="N2159" s="127"/>
      <c r="O2159" s="127"/>
      <c r="P2159" s="127"/>
      <c r="Q2159" s="127"/>
      <c r="R2159" s="127"/>
      <c r="S2159" s="127"/>
    </row>
    <row r="2160" spans="4:19" x14ac:dyDescent="0.2">
      <c r="D2160" s="127"/>
      <c r="E2160" s="127"/>
      <c r="F2160" s="127"/>
      <c r="G2160" s="127"/>
      <c r="H2160" s="127"/>
      <c r="I2160" s="127"/>
      <c r="J2160" s="127"/>
      <c r="K2160" s="127"/>
      <c r="L2160" s="127"/>
      <c r="M2160" s="127"/>
      <c r="N2160" s="127"/>
      <c r="O2160" s="127"/>
      <c r="P2160" s="127"/>
      <c r="Q2160" s="127"/>
      <c r="R2160" s="127"/>
      <c r="S2160" s="127"/>
    </row>
    <row r="2161" spans="4:19" x14ac:dyDescent="0.2">
      <c r="D2161" s="127"/>
      <c r="E2161" s="127"/>
      <c r="F2161" s="127"/>
      <c r="G2161" s="127"/>
      <c r="H2161" s="127"/>
      <c r="I2161" s="127"/>
      <c r="J2161" s="127"/>
      <c r="K2161" s="127"/>
      <c r="L2161" s="127"/>
      <c r="M2161" s="127"/>
      <c r="N2161" s="127"/>
      <c r="O2161" s="127"/>
      <c r="P2161" s="127"/>
      <c r="Q2161" s="127"/>
      <c r="R2161" s="127"/>
      <c r="S2161" s="127"/>
    </row>
    <row r="2162" spans="4:19" x14ac:dyDescent="0.2">
      <c r="D2162" s="127"/>
      <c r="E2162" s="127"/>
      <c r="F2162" s="127"/>
      <c r="G2162" s="127"/>
      <c r="H2162" s="127"/>
      <c r="I2162" s="127"/>
      <c r="J2162" s="127"/>
      <c r="K2162" s="127"/>
      <c r="L2162" s="127"/>
      <c r="M2162" s="127"/>
      <c r="N2162" s="127"/>
      <c r="O2162" s="127"/>
      <c r="P2162" s="127"/>
      <c r="Q2162" s="127"/>
      <c r="R2162" s="127"/>
      <c r="S2162" s="127"/>
    </row>
    <row r="2163" spans="4:19" x14ac:dyDescent="0.2">
      <c r="D2163" s="127"/>
      <c r="E2163" s="127"/>
      <c r="F2163" s="127"/>
      <c r="G2163" s="127"/>
      <c r="H2163" s="127"/>
      <c r="I2163" s="127"/>
      <c r="J2163" s="127"/>
      <c r="K2163" s="127"/>
      <c r="L2163" s="127"/>
      <c r="M2163" s="127"/>
      <c r="N2163" s="127"/>
      <c r="O2163" s="127"/>
      <c r="P2163" s="127"/>
      <c r="Q2163" s="127"/>
      <c r="R2163" s="127"/>
      <c r="S2163" s="127"/>
    </row>
    <row r="2164" spans="4:19" x14ac:dyDescent="0.2">
      <c r="D2164" s="127"/>
      <c r="E2164" s="127"/>
      <c r="F2164" s="127"/>
      <c r="G2164" s="127"/>
      <c r="H2164" s="127"/>
      <c r="I2164" s="127"/>
      <c r="J2164" s="127"/>
      <c r="K2164" s="127"/>
      <c r="L2164" s="127"/>
      <c r="M2164" s="127"/>
      <c r="N2164" s="127"/>
      <c r="O2164" s="127"/>
      <c r="P2164" s="127"/>
      <c r="Q2164" s="127"/>
      <c r="R2164" s="127"/>
      <c r="S2164" s="127"/>
    </row>
    <row r="2165" spans="4:19" x14ac:dyDescent="0.2">
      <c r="D2165" s="127"/>
      <c r="E2165" s="127"/>
      <c r="F2165" s="127"/>
      <c r="G2165" s="127"/>
      <c r="H2165" s="127"/>
      <c r="I2165" s="127"/>
      <c r="J2165" s="127"/>
      <c r="K2165" s="127"/>
      <c r="L2165" s="127"/>
      <c r="M2165" s="127"/>
      <c r="N2165" s="127"/>
      <c r="O2165" s="127"/>
      <c r="P2165" s="127"/>
      <c r="Q2165" s="127"/>
      <c r="R2165" s="127"/>
      <c r="S2165" s="127"/>
    </row>
    <row r="2166" spans="4:19" x14ac:dyDescent="0.2">
      <c r="D2166" s="127"/>
      <c r="E2166" s="127"/>
      <c r="F2166" s="127"/>
      <c r="G2166" s="127"/>
      <c r="H2166" s="127"/>
      <c r="I2166" s="127"/>
      <c r="J2166" s="127"/>
      <c r="K2166" s="127"/>
      <c r="L2166" s="127"/>
      <c r="M2166" s="127"/>
      <c r="N2166" s="127"/>
      <c r="O2166" s="127"/>
      <c r="P2166" s="127"/>
      <c r="Q2166" s="127"/>
      <c r="R2166" s="127"/>
      <c r="S2166" s="127"/>
    </row>
    <row r="2167" spans="4:19" x14ac:dyDescent="0.2">
      <c r="D2167" s="127"/>
      <c r="E2167" s="127"/>
      <c r="F2167" s="127"/>
      <c r="G2167" s="127"/>
      <c r="H2167" s="127"/>
      <c r="I2167" s="127"/>
      <c r="J2167" s="127"/>
      <c r="K2167" s="127"/>
      <c r="L2167" s="127"/>
      <c r="M2167" s="127"/>
      <c r="N2167" s="127"/>
      <c r="O2167" s="127"/>
      <c r="P2167" s="127"/>
      <c r="Q2167" s="127"/>
      <c r="R2167" s="127"/>
      <c r="S2167" s="127"/>
    </row>
    <row r="2168" spans="4:19" x14ac:dyDescent="0.2">
      <c r="D2168" s="127"/>
      <c r="E2168" s="127"/>
      <c r="F2168" s="127"/>
      <c r="G2168" s="127"/>
      <c r="H2168" s="127"/>
      <c r="I2168" s="127"/>
      <c r="J2168" s="127"/>
      <c r="K2168" s="127"/>
      <c r="L2168" s="127"/>
      <c r="M2168" s="127"/>
      <c r="N2168" s="127"/>
      <c r="O2168" s="127"/>
      <c r="P2168" s="127"/>
      <c r="Q2168" s="127"/>
      <c r="R2168" s="127"/>
      <c r="S2168" s="127"/>
    </row>
    <row r="2169" spans="4:19" x14ac:dyDescent="0.2">
      <c r="D2169" s="127"/>
      <c r="E2169" s="127"/>
      <c r="F2169" s="127"/>
      <c r="G2169" s="127"/>
      <c r="H2169" s="127"/>
      <c r="I2169" s="127"/>
      <c r="J2169" s="127"/>
      <c r="K2169" s="127"/>
      <c r="L2169" s="127"/>
      <c r="M2169" s="127"/>
      <c r="N2169" s="127"/>
      <c r="O2169" s="127"/>
      <c r="P2169" s="127"/>
      <c r="Q2169" s="127"/>
      <c r="R2169" s="127"/>
      <c r="S2169" s="127"/>
    </row>
    <row r="2170" spans="4:19" x14ac:dyDescent="0.2">
      <c r="D2170" s="127"/>
      <c r="E2170" s="127"/>
      <c r="F2170" s="127"/>
      <c r="G2170" s="127"/>
      <c r="H2170" s="127"/>
      <c r="I2170" s="127"/>
      <c r="J2170" s="127"/>
      <c r="K2170" s="127"/>
      <c r="L2170" s="127"/>
      <c r="M2170" s="127"/>
      <c r="N2170" s="127"/>
      <c r="O2170" s="127"/>
      <c r="P2170" s="127"/>
      <c r="Q2170" s="127"/>
      <c r="R2170" s="127"/>
      <c r="S2170" s="127"/>
    </row>
    <row r="2171" spans="4:19" x14ac:dyDescent="0.2">
      <c r="D2171" s="127"/>
      <c r="E2171" s="127"/>
      <c r="F2171" s="127"/>
      <c r="G2171" s="127"/>
      <c r="H2171" s="127"/>
      <c r="I2171" s="127"/>
      <c r="J2171" s="127"/>
      <c r="K2171" s="127"/>
      <c r="L2171" s="127"/>
      <c r="M2171" s="127"/>
      <c r="N2171" s="127"/>
      <c r="O2171" s="127"/>
      <c r="P2171" s="127"/>
      <c r="Q2171" s="127"/>
      <c r="R2171" s="127"/>
      <c r="S2171" s="127"/>
    </row>
    <row r="2172" spans="4:19" x14ac:dyDescent="0.2">
      <c r="D2172" s="127"/>
      <c r="E2172" s="127"/>
      <c r="F2172" s="127"/>
      <c r="G2172" s="127"/>
      <c r="H2172" s="127"/>
      <c r="I2172" s="127"/>
      <c r="J2172" s="127"/>
      <c r="K2172" s="127"/>
      <c r="L2172" s="127"/>
      <c r="M2172" s="127"/>
      <c r="N2172" s="127"/>
      <c r="O2172" s="127"/>
      <c r="P2172" s="127"/>
      <c r="Q2172" s="127"/>
      <c r="R2172" s="127"/>
      <c r="S2172" s="127"/>
    </row>
    <row r="2173" spans="4:19" x14ac:dyDescent="0.2">
      <c r="D2173" s="127"/>
      <c r="E2173" s="127"/>
      <c r="F2173" s="127"/>
      <c r="G2173" s="127"/>
      <c r="H2173" s="127"/>
      <c r="I2173" s="127"/>
      <c r="J2173" s="127"/>
      <c r="K2173" s="127"/>
      <c r="L2173" s="127"/>
      <c r="M2173" s="127"/>
      <c r="N2173" s="127"/>
      <c r="O2173" s="127"/>
      <c r="P2173" s="127"/>
      <c r="Q2173" s="127"/>
      <c r="R2173" s="127"/>
      <c r="S2173" s="127"/>
    </row>
    <row r="2174" spans="4:19" x14ac:dyDescent="0.2">
      <c r="D2174" s="127"/>
      <c r="E2174" s="127"/>
      <c r="F2174" s="127"/>
      <c r="G2174" s="127"/>
      <c r="H2174" s="127"/>
      <c r="I2174" s="127"/>
      <c r="J2174" s="127"/>
      <c r="K2174" s="127"/>
      <c r="L2174" s="127"/>
      <c r="M2174" s="127"/>
      <c r="N2174" s="127"/>
      <c r="O2174" s="127"/>
      <c r="P2174" s="127"/>
      <c r="Q2174" s="127"/>
      <c r="R2174" s="127"/>
      <c r="S2174" s="127"/>
    </row>
    <row r="2175" spans="4:19" x14ac:dyDescent="0.2">
      <c r="D2175" s="127"/>
      <c r="E2175" s="127"/>
      <c r="F2175" s="127"/>
      <c r="G2175" s="127"/>
      <c r="H2175" s="127"/>
      <c r="I2175" s="127"/>
      <c r="J2175" s="127"/>
      <c r="K2175" s="127"/>
      <c r="L2175" s="127"/>
      <c r="M2175" s="127"/>
      <c r="N2175" s="127"/>
      <c r="O2175" s="127"/>
      <c r="P2175" s="127"/>
      <c r="Q2175" s="127"/>
      <c r="R2175" s="127"/>
      <c r="S2175" s="127"/>
    </row>
    <row r="2176" spans="4:19" x14ac:dyDescent="0.2">
      <c r="D2176" s="127"/>
      <c r="E2176" s="127"/>
      <c r="F2176" s="127"/>
      <c r="G2176" s="127"/>
      <c r="H2176" s="127"/>
      <c r="I2176" s="127"/>
      <c r="J2176" s="127"/>
      <c r="K2176" s="127"/>
      <c r="L2176" s="127"/>
      <c r="M2176" s="127"/>
      <c r="N2176" s="127"/>
      <c r="O2176" s="127"/>
      <c r="P2176" s="127"/>
      <c r="Q2176" s="127"/>
      <c r="R2176" s="127"/>
      <c r="S2176" s="127"/>
    </row>
    <row r="2177" spans="4:19" x14ac:dyDescent="0.2">
      <c r="D2177" s="127"/>
      <c r="E2177" s="127"/>
      <c r="F2177" s="127"/>
      <c r="G2177" s="127"/>
      <c r="H2177" s="127"/>
      <c r="I2177" s="127"/>
      <c r="J2177" s="127"/>
      <c r="K2177" s="127"/>
      <c r="L2177" s="127"/>
      <c r="M2177" s="127"/>
      <c r="N2177" s="127"/>
      <c r="O2177" s="127"/>
      <c r="P2177" s="127"/>
      <c r="Q2177" s="127"/>
      <c r="R2177" s="127"/>
      <c r="S2177" s="127"/>
    </row>
    <row r="2178" spans="4:19" x14ac:dyDescent="0.2">
      <c r="D2178" s="127"/>
      <c r="E2178" s="127"/>
      <c r="F2178" s="127"/>
      <c r="G2178" s="127"/>
      <c r="H2178" s="127"/>
      <c r="I2178" s="127"/>
      <c r="J2178" s="127"/>
      <c r="K2178" s="127"/>
      <c r="L2178" s="127"/>
      <c r="M2178" s="127"/>
      <c r="N2178" s="127"/>
      <c r="O2178" s="127"/>
      <c r="P2178" s="127"/>
      <c r="Q2178" s="127"/>
      <c r="R2178" s="127"/>
      <c r="S2178" s="127"/>
    </row>
    <row r="2179" spans="4:19" x14ac:dyDescent="0.2">
      <c r="D2179" s="127"/>
      <c r="E2179" s="127"/>
      <c r="F2179" s="127"/>
      <c r="G2179" s="127"/>
      <c r="H2179" s="127"/>
      <c r="I2179" s="127"/>
      <c r="J2179" s="127"/>
      <c r="K2179" s="127"/>
      <c r="L2179" s="127"/>
      <c r="M2179" s="127"/>
      <c r="N2179" s="127"/>
      <c r="O2179" s="127"/>
      <c r="P2179" s="127"/>
      <c r="Q2179" s="127"/>
      <c r="R2179" s="127"/>
      <c r="S2179" s="127"/>
    </row>
    <row r="2180" spans="4:19" x14ac:dyDescent="0.2">
      <c r="D2180" s="127"/>
      <c r="E2180" s="127"/>
      <c r="F2180" s="127"/>
      <c r="G2180" s="127"/>
      <c r="H2180" s="127"/>
      <c r="I2180" s="127"/>
      <c r="J2180" s="127"/>
      <c r="K2180" s="127"/>
      <c r="L2180" s="127"/>
      <c r="M2180" s="127"/>
      <c r="N2180" s="127"/>
      <c r="O2180" s="127"/>
      <c r="P2180" s="127"/>
      <c r="Q2180" s="127"/>
      <c r="R2180" s="127"/>
      <c r="S2180" s="127"/>
    </row>
    <row r="2181" spans="4:19" x14ac:dyDescent="0.2">
      <c r="D2181" s="127"/>
      <c r="E2181" s="127"/>
      <c r="F2181" s="127"/>
      <c r="G2181" s="127"/>
      <c r="H2181" s="127"/>
      <c r="I2181" s="127"/>
      <c r="J2181" s="127"/>
      <c r="K2181" s="127"/>
      <c r="L2181" s="127"/>
      <c r="M2181" s="127"/>
      <c r="N2181" s="127"/>
      <c r="O2181" s="127"/>
      <c r="P2181" s="127"/>
      <c r="Q2181" s="127"/>
      <c r="R2181" s="127"/>
      <c r="S2181" s="127"/>
    </row>
    <row r="2182" spans="4:19" x14ac:dyDescent="0.2">
      <c r="D2182" s="127"/>
      <c r="E2182" s="127"/>
      <c r="F2182" s="127"/>
      <c r="G2182" s="127"/>
      <c r="H2182" s="127"/>
      <c r="I2182" s="127"/>
      <c r="J2182" s="127"/>
      <c r="K2182" s="127"/>
      <c r="L2182" s="127"/>
      <c r="M2182" s="127"/>
      <c r="N2182" s="127"/>
      <c r="O2182" s="127"/>
      <c r="P2182" s="127"/>
      <c r="Q2182" s="127"/>
      <c r="R2182" s="127"/>
      <c r="S2182" s="127"/>
    </row>
    <row r="2183" spans="4:19" x14ac:dyDescent="0.2">
      <c r="D2183" s="127"/>
      <c r="E2183" s="127"/>
      <c r="F2183" s="127"/>
      <c r="G2183" s="127"/>
      <c r="H2183" s="127"/>
      <c r="I2183" s="127"/>
      <c r="J2183" s="127"/>
      <c r="K2183" s="127"/>
      <c r="L2183" s="127"/>
      <c r="M2183" s="127"/>
      <c r="N2183" s="127"/>
      <c r="O2183" s="127"/>
      <c r="P2183" s="127"/>
      <c r="Q2183" s="127"/>
      <c r="R2183" s="127"/>
      <c r="S2183" s="127"/>
    </row>
    <row r="2184" spans="4:19" x14ac:dyDescent="0.2">
      <c r="D2184" s="127"/>
      <c r="E2184" s="127"/>
      <c r="F2184" s="127"/>
      <c r="G2184" s="127"/>
      <c r="H2184" s="127"/>
      <c r="I2184" s="127"/>
      <c r="J2184" s="127"/>
      <c r="K2184" s="127"/>
      <c r="L2184" s="127"/>
      <c r="M2184" s="127"/>
      <c r="N2184" s="127"/>
      <c r="O2184" s="127"/>
      <c r="P2184" s="127"/>
      <c r="Q2184" s="127"/>
      <c r="R2184" s="127"/>
      <c r="S2184" s="127"/>
    </row>
    <row r="2185" spans="4:19" x14ac:dyDescent="0.2">
      <c r="D2185" s="127"/>
      <c r="E2185" s="127"/>
      <c r="F2185" s="127"/>
      <c r="G2185" s="127"/>
      <c r="H2185" s="127"/>
      <c r="I2185" s="127"/>
      <c r="J2185" s="127"/>
      <c r="K2185" s="127"/>
      <c r="L2185" s="127"/>
      <c r="M2185" s="127"/>
      <c r="N2185" s="127"/>
      <c r="O2185" s="127"/>
      <c r="P2185" s="127"/>
      <c r="Q2185" s="127"/>
      <c r="R2185" s="127"/>
      <c r="S2185" s="127"/>
    </row>
    <row r="2186" spans="4:19" x14ac:dyDescent="0.2">
      <c r="D2186" s="127"/>
      <c r="E2186" s="127"/>
      <c r="F2186" s="127"/>
      <c r="G2186" s="127"/>
      <c r="H2186" s="127"/>
      <c r="I2186" s="127"/>
      <c r="J2186" s="127"/>
      <c r="K2186" s="127"/>
      <c r="L2186" s="127"/>
      <c r="M2186" s="127"/>
      <c r="N2186" s="127"/>
      <c r="O2186" s="127"/>
      <c r="P2186" s="127"/>
      <c r="Q2186" s="127"/>
      <c r="R2186" s="127"/>
      <c r="S2186" s="127"/>
    </row>
    <row r="2187" spans="4:19" x14ac:dyDescent="0.2">
      <c r="D2187" s="127"/>
      <c r="E2187" s="127"/>
      <c r="F2187" s="127"/>
      <c r="G2187" s="127"/>
      <c r="H2187" s="127"/>
      <c r="I2187" s="127"/>
      <c r="J2187" s="127"/>
      <c r="K2187" s="127"/>
      <c r="L2187" s="127"/>
      <c r="M2187" s="127"/>
      <c r="N2187" s="127"/>
      <c r="O2187" s="127"/>
      <c r="P2187" s="127"/>
      <c r="Q2187" s="127"/>
      <c r="R2187" s="127"/>
      <c r="S2187" s="127"/>
    </row>
    <row r="2188" spans="4:19" x14ac:dyDescent="0.2">
      <c r="D2188" s="127"/>
      <c r="E2188" s="127"/>
      <c r="F2188" s="127"/>
      <c r="G2188" s="127"/>
      <c r="H2188" s="127"/>
      <c r="I2188" s="127"/>
      <c r="J2188" s="127"/>
      <c r="K2188" s="127"/>
      <c r="L2188" s="127"/>
      <c r="M2188" s="127"/>
      <c r="N2188" s="127"/>
      <c r="O2188" s="127"/>
      <c r="P2188" s="127"/>
      <c r="Q2188" s="127"/>
      <c r="R2188" s="127"/>
      <c r="S2188" s="127"/>
    </row>
    <row r="2189" spans="4:19" x14ac:dyDescent="0.2">
      <c r="D2189" s="127"/>
      <c r="E2189" s="127"/>
      <c r="F2189" s="127"/>
      <c r="G2189" s="127"/>
      <c r="H2189" s="127"/>
      <c r="I2189" s="127"/>
      <c r="J2189" s="127"/>
      <c r="K2189" s="127"/>
      <c r="L2189" s="127"/>
      <c r="M2189" s="127"/>
      <c r="N2189" s="127"/>
      <c r="O2189" s="127"/>
      <c r="P2189" s="127"/>
      <c r="Q2189" s="127"/>
      <c r="R2189" s="127"/>
      <c r="S2189" s="127"/>
    </row>
    <row r="2190" spans="4:19" x14ac:dyDescent="0.2">
      <c r="D2190" s="127"/>
      <c r="E2190" s="127"/>
      <c r="F2190" s="127"/>
      <c r="G2190" s="127"/>
      <c r="H2190" s="127"/>
      <c r="I2190" s="127"/>
      <c r="J2190" s="127"/>
      <c r="K2190" s="127"/>
      <c r="L2190" s="127"/>
      <c r="M2190" s="127"/>
      <c r="N2190" s="127"/>
      <c r="O2190" s="127"/>
      <c r="P2190" s="127"/>
      <c r="Q2190" s="127"/>
      <c r="R2190" s="127"/>
      <c r="S2190" s="127"/>
    </row>
    <row r="2191" spans="4:19" x14ac:dyDescent="0.2">
      <c r="D2191" s="127"/>
      <c r="E2191" s="127"/>
      <c r="F2191" s="127"/>
      <c r="G2191" s="127"/>
      <c r="H2191" s="127"/>
      <c r="I2191" s="127"/>
      <c r="J2191" s="127"/>
      <c r="K2191" s="127"/>
      <c r="L2191" s="127"/>
      <c r="M2191" s="127"/>
      <c r="N2191" s="127"/>
      <c r="O2191" s="127"/>
      <c r="P2191" s="127"/>
      <c r="Q2191" s="127"/>
      <c r="R2191" s="127"/>
      <c r="S2191" s="127"/>
    </row>
    <row r="2192" spans="4:19" x14ac:dyDescent="0.2">
      <c r="D2192" s="127"/>
      <c r="E2192" s="127"/>
      <c r="F2192" s="127"/>
      <c r="G2192" s="127"/>
      <c r="H2192" s="127"/>
      <c r="I2192" s="127"/>
      <c r="J2192" s="127"/>
      <c r="K2192" s="127"/>
      <c r="L2192" s="127"/>
      <c r="M2192" s="127"/>
      <c r="N2192" s="127"/>
      <c r="O2192" s="127"/>
      <c r="P2192" s="127"/>
      <c r="Q2192" s="127"/>
      <c r="R2192" s="127"/>
      <c r="S2192" s="127"/>
    </row>
    <row r="2193" spans="4:19" x14ac:dyDescent="0.2">
      <c r="D2193" s="127"/>
      <c r="E2193" s="127"/>
      <c r="F2193" s="127"/>
      <c r="G2193" s="127"/>
      <c r="H2193" s="127"/>
      <c r="I2193" s="127"/>
      <c r="J2193" s="127"/>
      <c r="K2193" s="127"/>
      <c r="L2193" s="127"/>
      <c r="M2193" s="127"/>
      <c r="N2193" s="127"/>
      <c r="O2193" s="127"/>
      <c r="P2193" s="127"/>
      <c r="Q2193" s="127"/>
      <c r="R2193" s="127"/>
      <c r="S2193" s="127"/>
    </row>
    <row r="2194" spans="4:19" x14ac:dyDescent="0.2">
      <c r="D2194" s="127"/>
      <c r="E2194" s="127"/>
      <c r="F2194" s="127"/>
      <c r="G2194" s="127"/>
      <c r="H2194" s="127"/>
      <c r="I2194" s="127"/>
      <c r="J2194" s="127"/>
      <c r="K2194" s="127"/>
      <c r="L2194" s="127"/>
      <c r="M2194" s="127"/>
      <c r="N2194" s="127"/>
      <c r="O2194" s="127"/>
      <c r="P2194" s="127"/>
      <c r="Q2194" s="127"/>
      <c r="R2194" s="127"/>
      <c r="S2194" s="127"/>
    </row>
    <row r="2195" spans="4:19" x14ac:dyDescent="0.2">
      <c r="D2195" s="127"/>
      <c r="E2195" s="127"/>
      <c r="F2195" s="127"/>
      <c r="G2195" s="127"/>
      <c r="H2195" s="127"/>
      <c r="I2195" s="127"/>
      <c r="J2195" s="127"/>
      <c r="K2195" s="127"/>
      <c r="L2195" s="127"/>
      <c r="M2195" s="127"/>
      <c r="N2195" s="127"/>
      <c r="O2195" s="127"/>
      <c r="P2195" s="127"/>
      <c r="Q2195" s="127"/>
      <c r="R2195" s="127"/>
      <c r="S2195" s="127"/>
    </row>
    <row r="2196" spans="4:19" x14ac:dyDescent="0.2">
      <c r="D2196" s="127"/>
      <c r="E2196" s="127"/>
      <c r="F2196" s="127"/>
      <c r="G2196" s="127"/>
      <c r="H2196" s="127"/>
      <c r="I2196" s="127"/>
      <c r="J2196" s="127"/>
      <c r="K2196" s="127"/>
      <c r="L2196" s="127"/>
      <c r="M2196" s="127"/>
      <c r="N2196" s="127"/>
      <c r="O2196" s="127"/>
      <c r="P2196" s="127"/>
      <c r="Q2196" s="127"/>
      <c r="R2196" s="127"/>
      <c r="S2196" s="127"/>
    </row>
    <row r="2197" spans="4:19" x14ac:dyDescent="0.2">
      <c r="D2197" s="127"/>
      <c r="E2197" s="127"/>
      <c r="F2197" s="127"/>
      <c r="G2197" s="127"/>
      <c r="H2197" s="127"/>
      <c r="I2197" s="127"/>
      <c r="J2197" s="127"/>
      <c r="K2197" s="127"/>
      <c r="L2197" s="127"/>
      <c r="M2197" s="127"/>
      <c r="N2197" s="127"/>
      <c r="O2197" s="127"/>
      <c r="P2197" s="127"/>
      <c r="Q2197" s="127"/>
      <c r="R2197" s="127"/>
      <c r="S2197" s="127"/>
    </row>
    <row r="2198" spans="4:19" x14ac:dyDescent="0.2">
      <c r="D2198" s="127"/>
      <c r="E2198" s="127"/>
      <c r="F2198" s="127"/>
      <c r="G2198" s="127"/>
      <c r="H2198" s="127"/>
      <c r="I2198" s="127"/>
      <c r="J2198" s="127"/>
      <c r="K2198" s="127"/>
      <c r="L2198" s="127"/>
      <c r="M2198" s="127"/>
      <c r="N2198" s="127"/>
      <c r="O2198" s="127"/>
      <c r="P2198" s="127"/>
      <c r="Q2198" s="127"/>
      <c r="R2198" s="127"/>
      <c r="S2198" s="127"/>
    </row>
    <row r="2199" spans="4:19" x14ac:dyDescent="0.2">
      <c r="D2199" s="127"/>
      <c r="E2199" s="127"/>
      <c r="F2199" s="127"/>
      <c r="G2199" s="127"/>
      <c r="H2199" s="127"/>
      <c r="I2199" s="127"/>
      <c r="J2199" s="127"/>
      <c r="K2199" s="127"/>
      <c r="L2199" s="127"/>
      <c r="M2199" s="127"/>
      <c r="N2199" s="127"/>
      <c r="O2199" s="127"/>
      <c r="P2199" s="127"/>
      <c r="Q2199" s="127"/>
      <c r="R2199" s="127"/>
      <c r="S2199" s="127"/>
    </row>
    <row r="2200" spans="4:19" x14ac:dyDescent="0.2">
      <c r="D2200" s="127"/>
      <c r="E2200" s="127"/>
      <c r="F2200" s="127"/>
      <c r="G2200" s="127"/>
      <c r="H2200" s="127"/>
      <c r="I2200" s="127"/>
      <c r="J2200" s="127"/>
      <c r="K2200" s="127"/>
      <c r="L2200" s="127"/>
      <c r="M2200" s="127"/>
      <c r="N2200" s="127"/>
      <c r="O2200" s="127"/>
      <c r="P2200" s="127"/>
      <c r="Q2200" s="127"/>
      <c r="R2200" s="127"/>
      <c r="S2200" s="127"/>
    </row>
    <row r="2201" spans="4:19" x14ac:dyDescent="0.2">
      <c r="D2201" s="127"/>
      <c r="E2201" s="127"/>
      <c r="F2201" s="127"/>
      <c r="G2201" s="127"/>
      <c r="H2201" s="127"/>
      <c r="I2201" s="127"/>
      <c r="J2201" s="127"/>
      <c r="K2201" s="127"/>
      <c r="L2201" s="127"/>
      <c r="M2201" s="127"/>
      <c r="N2201" s="127"/>
      <c r="O2201" s="127"/>
      <c r="P2201" s="127"/>
      <c r="Q2201" s="127"/>
      <c r="R2201" s="127"/>
      <c r="S2201" s="127"/>
    </row>
    <row r="2202" spans="4:19" x14ac:dyDescent="0.2">
      <c r="D2202" s="127"/>
      <c r="E2202" s="127"/>
      <c r="F2202" s="127"/>
      <c r="G2202" s="127"/>
      <c r="H2202" s="127"/>
      <c r="I2202" s="127"/>
      <c r="J2202" s="127"/>
      <c r="K2202" s="127"/>
      <c r="L2202" s="127"/>
      <c r="M2202" s="127"/>
      <c r="N2202" s="127"/>
      <c r="O2202" s="127"/>
      <c r="P2202" s="127"/>
      <c r="Q2202" s="127"/>
      <c r="R2202" s="127"/>
      <c r="S2202" s="127"/>
    </row>
    <row r="2203" spans="4:19" x14ac:dyDescent="0.2">
      <c r="D2203" s="127"/>
      <c r="E2203" s="127"/>
      <c r="F2203" s="127"/>
      <c r="G2203" s="127"/>
      <c r="H2203" s="127"/>
      <c r="I2203" s="127"/>
      <c r="J2203" s="127"/>
      <c r="K2203" s="127"/>
      <c r="L2203" s="127"/>
      <c r="M2203" s="127"/>
      <c r="N2203" s="127"/>
      <c r="O2203" s="127"/>
      <c r="P2203" s="127"/>
      <c r="Q2203" s="127"/>
      <c r="R2203" s="127"/>
      <c r="S2203" s="127"/>
    </row>
    <row r="2204" spans="4:19" x14ac:dyDescent="0.2">
      <c r="D2204" s="127"/>
      <c r="E2204" s="127"/>
      <c r="F2204" s="127"/>
      <c r="G2204" s="127"/>
      <c r="H2204" s="127"/>
      <c r="I2204" s="127"/>
      <c r="J2204" s="127"/>
      <c r="K2204" s="127"/>
      <c r="L2204" s="127"/>
      <c r="M2204" s="127"/>
      <c r="N2204" s="127"/>
      <c r="O2204" s="127"/>
      <c r="P2204" s="127"/>
      <c r="Q2204" s="127"/>
      <c r="R2204" s="127"/>
      <c r="S2204" s="127"/>
    </row>
    <row r="2205" spans="4:19" x14ac:dyDescent="0.2">
      <c r="D2205" s="127"/>
      <c r="E2205" s="127"/>
      <c r="F2205" s="127"/>
      <c r="G2205" s="127"/>
      <c r="H2205" s="127"/>
      <c r="I2205" s="127"/>
      <c r="J2205" s="127"/>
      <c r="K2205" s="127"/>
      <c r="L2205" s="127"/>
      <c r="M2205" s="127"/>
      <c r="N2205" s="127"/>
      <c r="O2205" s="127"/>
      <c r="P2205" s="127"/>
      <c r="Q2205" s="127"/>
      <c r="R2205" s="127"/>
      <c r="S2205" s="127"/>
    </row>
    <row r="2206" spans="4:19" x14ac:dyDescent="0.2">
      <c r="D2206" s="127"/>
      <c r="E2206" s="127"/>
      <c r="F2206" s="127"/>
      <c r="G2206" s="127"/>
      <c r="H2206" s="127"/>
      <c r="I2206" s="127"/>
      <c r="J2206" s="127"/>
      <c r="K2206" s="127"/>
      <c r="L2206" s="127"/>
      <c r="M2206" s="127"/>
      <c r="N2206" s="127"/>
      <c r="O2206" s="127"/>
      <c r="P2206" s="127"/>
      <c r="Q2206" s="127"/>
      <c r="R2206" s="127"/>
      <c r="S2206" s="127"/>
    </row>
    <row r="2207" spans="4:19" x14ac:dyDescent="0.2">
      <c r="D2207" s="127"/>
      <c r="E2207" s="127"/>
      <c r="F2207" s="127"/>
      <c r="G2207" s="127"/>
      <c r="H2207" s="127"/>
      <c r="I2207" s="127"/>
      <c r="J2207" s="127"/>
      <c r="K2207" s="127"/>
      <c r="L2207" s="127"/>
      <c r="M2207" s="127"/>
      <c r="N2207" s="127"/>
      <c r="O2207" s="127"/>
      <c r="P2207" s="127"/>
      <c r="Q2207" s="127"/>
      <c r="R2207" s="127"/>
      <c r="S2207" s="127"/>
    </row>
    <row r="2208" spans="4:19" x14ac:dyDescent="0.2">
      <c r="D2208" s="127"/>
      <c r="E2208" s="127"/>
      <c r="F2208" s="127"/>
      <c r="G2208" s="127"/>
      <c r="H2208" s="127"/>
      <c r="I2208" s="127"/>
      <c r="J2208" s="127"/>
      <c r="K2208" s="127"/>
      <c r="L2208" s="127"/>
      <c r="M2208" s="127"/>
      <c r="N2208" s="127"/>
      <c r="O2208" s="127"/>
      <c r="P2208" s="127"/>
      <c r="Q2208" s="127"/>
      <c r="R2208" s="127"/>
      <c r="S2208" s="127"/>
    </row>
    <row r="2209" spans="4:19" x14ac:dyDescent="0.2">
      <c r="D2209" s="127"/>
      <c r="E2209" s="127"/>
      <c r="F2209" s="127"/>
      <c r="G2209" s="127"/>
      <c r="H2209" s="127"/>
      <c r="I2209" s="127"/>
      <c r="J2209" s="127"/>
      <c r="K2209" s="127"/>
      <c r="L2209" s="127"/>
      <c r="M2209" s="127"/>
      <c r="N2209" s="127"/>
      <c r="O2209" s="127"/>
      <c r="P2209" s="127"/>
      <c r="Q2209" s="127"/>
      <c r="R2209" s="127"/>
      <c r="S2209" s="127"/>
    </row>
    <row r="2210" spans="4:19" x14ac:dyDescent="0.2">
      <c r="D2210" s="127"/>
      <c r="E2210" s="127"/>
      <c r="F2210" s="127"/>
      <c r="G2210" s="127"/>
      <c r="H2210" s="127"/>
      <c r="I2210" s="127"/>
      <c r="J2210" s="127"/>
      <c r="K2210" s="127"/>
      <c r="L2210" s="127"/>
      <c r="M2210" s="127"/>
      <c r="N2210" s="127"/>
      <c r="O2210" s="127"/>
      <c r="P2210" s="127"/>
      <c r="Q2210" s="127"/>
      <c r="R2210" s="127"/>
      <c r="S2210" s="127"/>
    </row>
    <row r="2211" spans="4:19" x14ac:dyDescent="0.2">
      <c r="D2211" s="127"/>
      <c r="E2211" s="127"/>
      <c r="F2211" s="127"/>
      <c r="G2211" s="127"/>
      <c r="H2211" s="127"/>
      <c r="I2211" s="127"/>
      <c r="J2211" s="127"/>
      <c r="K2211" s="127"/>
      <c r="L2211" s="127"/>
      <c r="M2211" s="127"/>
      <c r="N2211" s="127"/>
      <c r="O2211" s="127"/>
      <c r="P2211" s="127"/>
      <c r="Q2211" s="127"/>
      <c r="R2211" s="127"/>
      <c r="S2211" s="127"/>
    </row>
    <row r="2212" spans="4:19" x14ac:dyDescent="0.2">
      <c r="D2212" s="127"/>
      <c r="E2212" s="127"/>
      <c r="F2212" s="127"/>
      <c r="G2212" s="127"/>
      <c r="H2212" s="127"/>
      <c r="I2212" s="127"/>
      <c r="J2212" s="127"/>
      <c r="K2212" s="127"/>
      <c r="L2212" s="127"/>
      <c r="M2212" s="127"/>
      <c r="N2212" s="127"/>
      <c r="O2212" s="127"/>
      <c r="P2212" s="127"/>
      <c r="Q2212" s="127"/>
      <c r="R2212" s="127"/>
      <c r="S2212" s="127"/>
    </row>
    <row r="2213" spans="4:19" x14ac:dyDescent="0.2">
      <c r="D2213" s="127"/>
      <c r="E2213" s="127"/>
      <c r="F2213" s="127"/>
      <c r="G2213" s="127"/>
      <c r="H2213" s="127"/>
      <c r="I2213" s="127"/>
      <c r="J2213" s="127"/>
      <c r="K2213" s="127"/>
      <c r="L2213" s="127"/>
      <c r="M2213" s="127"/>
      <c r="N2213" s="127"/>
      <c r="O2213" s="127"/>
      <c r="P2213" s="127"/>
      <c r="Q2213" s="127"/>
      <c r="R2213" s="127"/>
      <c r="S2213" s="127"/>
    </row>
    <row r="2214" spans="4:19" x14ac:dyDescent="0.2">
      <c r="D2214" s="127"/>
      <c r="E2214" s="127"/>
      <c r="F2214" s="127"/>
      <c r="G2214" s="127"/>
      <c r="H2214" s="127"/>
      <c r="I2214" s="127"/>
      <c r="J2214" s="127"/>
      <c r="K2214" s="127"/>
      <c r="L2214" s="127"/>
      <c r="M2214" s="127"/>
      <c r="N2214" s="127"/>
      <c r="O2214" s="127"/>
      <c r="P2214" s="127"/>
      <c r="Q2214" s="127"/>
      <c r="R2214" s="127"/>
      <c r="S2214" s="127"/>
    </row>
    <row r="2215" spans="4:19" x14ac:dyDescent="0.2">
      <c r="D2215" s="127"/>
      <c r="E2215" s="127"/>
      <c r="F2215" s="127"/>
      <c r="G2215" s="127"/>
      <c r="H2215" s="127"/>
      <c r="I2215" s="127"/>
      <c r="J2215" s="127"/>
      <c r="K2215" s="127"/>
      <c r="L2215" s="127"/>
      <c r="M2215" s="127"/>
      <c r="N2215" s="127"/>
      <c r="O2215" s="127"/>
      <c r="P2215" s="127"/>
      <c r="Q2215" s="127"/>
      <c r="R2215" s="127"/>
      <c r="S2215" s="127"/>
    </row>
    <row r="2216" spans="4:19" x14ac:dyDescent="0.2">
      <c r="D2216" s="127"/>
      <c r="E2216" s="127"/>
      <c r="F2216" s="127"/>
      <c r="G2216" s="127"/>
      <c r="H2216" s="127"/>
      <c r="I2216" s="127"/>
      <c r="J2216" s="127"/>
      <c r="K2216" s="127"/>
      <c r="L2216" s="127"/>
      <c r="M2216" s="127"/>
      <c r="N2216" s="127"/>
      <c r="O2216" s="127"/>
      <c r="P2216" s="127"/>
      <c r="Q2216" s="127"/>
      <c r="R2216" s="127"/>
      <c r="S2216" s="127"/>
    </row>
    <row r="2217" spans="4:19" x14ac:dyDescent="0.2">
      <c r="D2217" s="127"/>
      <c r="E2217" s="127"/>
      <c r="F2217" s="127"/>
      <c r="G2217" s="127"/>
      <c r="H2217" s="127"/>
      <c r="I2217" s="127"/>
      <c r="J2217" s="127"/>
      <c r="K2217" s="127"/>
      <c r="L2217" s="127"/>
      <c r="M2217" s="127"/>
      <c r="N2217" s="127"/>
      <c r="O2217" s="127"/>
      <c r="P2217" s="127"/>
      <c r="Q2217" s="127"/>
      <c r="R2217" s="127"/>
      <c r="S2217" s="127"/>
    </row>
    <row r="2218" spans="4:19" x14ac:dyDescent="0.2">
      <c r="D2218" s="127"/>
      <c r="E2218" s="127"/>
      <c r="F2218" s="127"/>
      <c r="G2218" s="127"/>
      <c r="H2218" s="127"/>
      <c r="I2218" s="127"/>
      <c r="J2218" s="127"/>
      <c r="K2218" s="127"/>
      <c r="L2218" s="127"/>
      <c r="M2218" s="127"/>
      <c r="N2218" s="127"/>
      <c r="O2218" s="127"/>
      <c r="P2218" s="127"/>
      <c r="Q2218" s="127"/>
      <c r="R2218" s="127"/>
      <c r="S2218" s="127"/>
    </row>
    <row r="2219" spans="4:19" x14ac:dyDescent="0.2">
      <c r="D2219" s="127"/>
      <c r="E2219" s="127"/>
      <c r="F2219" s="127"/>
      <c r="G2219" s="127"/>
      <c r="H2219" s="127"/>
      <c r="I2219" s="127"/>
      <c r="J2219" s="127"/>
      <c r="K2219" s="127"/>
      <c r="L2219" s="127"/>
      <c r="M2219" s="127"/>
      <c r="N2219" s="127"/>
      <c r="O2219" s="127"/>
      <c r="P2219" s="127"/>
      <c r="Q2219" s="127"/>
      <c r="R2219" s="127"/>
      <c r="S2219" s="127"/>
    </row>
    <row r="2220" spans="4:19" x14ac:dyDescent="0.2">
      <c r="D2220" s="127"/>
      <c r="E2220" s="127"/>
      <c r="F2220" s="127"/>
      <c r="G2220" s="127"/>
      <c r="H2220" s="127"/>
      <c r="I2220" s="127"/>
      <c r="J2220" s="127"/>
      <c r="K2220" s="127"/>
      <c r="L2220" s="127"/>
      <c r="M2220" s="127"/>
      <c r="N2220" s="127"/>
      <c r="O2220" s="127"/>
      <c r="P2220" s="127"/>
      <c r="Q2220" s="127"/>
      <c r="R2220" s="127"/>
      <c r="S2220" s="127"/>
    </row>
    <row r="2221" spans="4:19" x14ac:dyDescent="0.2">
      <c r="D2221" s="127"/>
      <c r="E2221" s="127"/>
      <c r="F2221" s="127"/>
      <c r="G2221" s="127"/>
      <c r="H2221" s="127"/>
      <c r="I2221" s="127"/>
      <c r="J2221" s="127"/>
      <c r="K2221" s="127"/>
      <c r="L2221" s="127"/>
      <c r="M2221" s="127"/>
      <c r="N2221" s="127"/>
      <c r="O2221" s="127"/>
      <c r="P2221" s="127"/>
      <c r="Q2221" s="127"/>
      <c r="R2221" s="127"/>
      <c r="S2221" s="127"/>
    </row>
    <row r="2222" spans="4:19" x14ac:dyDescent="0.2">
      <c r="D2222" s="127"/>
      <c r="E2222" s="127"/>
      <c r="F2222" s="127"/>
      <c r="G2222" s="127"/>
      <c r="H2222" s="127"/>
      <c r="I2222" s="127"/>
      <c r="J2222" s="127"/>
      <c r="K2222" s="127"/>
      <c r="L2222" s="127"/>
      <c r="M2222" s="127"/>
      <c r="N2222" s="127"/>
      <c r="O2222" s="127"/>
      <c r="P2222" s="127"/>
      <c r="Q2222" s="127"/>
      <c r="R2222" s="127"/>
      <c r="S2222" s="127"/>
    </row>
    <row r="2223" spans="4:19" x14ac:dyDescent="0.2">
      <c r="D2223" s="127"/>
      <c r="E2223" s="127"/>
      <c r="F2223" s="127"/>
      <c r="G2223" s="127"/>
      <c r="H2223" s="127"/>
      <c r="I2223" s="127"/>
      <c r="J2223" s="127"/>
      <c r="K2223" s="127"/>
      <c r="L2223" s="127"/>
      <c r="M2223" s="127"/>
      <c r="N2223" s="127"/>
      <c r="O2223" s="127"/>
      <c r="P2223" s="127"/>
      <c r="Q2223" s="127"/>
      <c r="R2223" s="127"/>
      <c r="S2223" s="127"/>
    </row>
    <row r="2224" spans="4:19" x14ac:dyDescent="0.2">
      <c r="D2224" s="127"/>
      <c r="E2224" s="127"/>
      <c r="F2224" s="127"/>
      <c r="G2224" s="127"/>
      <c r="H2224" s="127"/>
      <c r="I2224" s="127"/>
      <c r="J2224" s="127"/>
      <c r="K2224" s="127"/>
      <c r="L2224" s="127"/>
      <c r="M2224" s="127"/>
      <c r="N2224" s="127"/>
      <c r="O2224" s="127"/>
      <c r="P2224" s="127"/>
      <c r="Q2224" s="127"/>
      <c r="R2224" s="127"/>
      <c r="S2224" s="127"/>
    </row>
    <row r="2225" spans="4:19" x14ac:dyDescent="0.2">
      <c r="D2225" s="127"/>
      <c r="E2225" s="127"/>
      <c r="F2225" s="127"/>
      <c r="G2225" s="127"/>
      <c r="H2225" s="127"/>
      <c r="I2225" s="127"/>
      <c r="J2225" s="127"/>
      <c r="K2225" s="127"/>
      <c r="L2225" s="127"/>
      <c r="M2225" s="127"/>
      <c r="N2225" s="127"/>
      <c r="O2225" s="127"/>
      <c r="P2225" s="127"/>
      <c r="Q2225" s="127"/>
      <c r="R2225" s="127"/>
      <c r="S2225" s="127"/>
    </row>
    <row r="2226" spans="4:19" x14ac:dyDescent="0.2">
      <c r="D2226" s="127"/>
      <c r="E2226" s="127"/>
      <c r="F2226" s="127"/>
      <c r="G2226" s="127"/>
      <c r="H2226" s="127"/>
      <c r="I2226" s="127"/>
      <c r="J2226" s="127"/>
      <c r="K2226" s="127"/>
      <c r="L2226" s="127"/>
      <c r="M2226" s="127"/>
      <c r="N2226" s="127"/>
      <c r="O2226" s="127"/>
      <c r="P2226" s="127"/>
      <c r="Q2226" s="127"/>
      <c r="R2226" s="127"/>
      <c r="S2226" s="127"/>
    </row>
    <row r="2227" spans="4:19" x14ac:dyDescent="0.2">
      <c r="D2227" s="127"/>
      <c r="E2227" s="127"/>
      <c r="F2227" s="127"/>
      <c r="G2227" s="127"/>
      <c r="H2227" s="127"/>
      <c r="I2227" s="127"/>
      <c r="J2227" s="127"/>
      <c r="K2227" s="127"/>
      <c r="L2227" s="127"/>
      <c r="M2227" s="127"/>
      <c r="N2227" s="127"/>
      <c r="O2227" s="127"/>
      <c r="P2227" s="127"/>
      <c r="Q2227" s="127"/>
      <c r="R2227" s="127"/>
      <c r="S2227" s="127"/>
    </row>
    <row r="2228" spans="4:19" x14ac:dyDescent="0.2">
      <c r="D2228" s="127"/>
      <c r="E2228" s="127"/>
      <c r="F2228" s="127"/>
      <c r="G2228" s="127"/>
      <c r="H2228" s="127"/>
      <c r="I2228" s="127"/>
      <c r="J2228" s="127"/>
      <c r="K2228" s="127"/>
      <c r="L2228" s="127"/>
      <c r="M2228" s="127"/>
      <c r="N2228" s="127"/>
      <c r="O2228" s="127"/>
      <c r="P2228" s="127"/>
      <c r="Q2228" s="127"/>
      <c r="R2228" s="127"/>
      <c r="S2228" s="127"/>
    </row>
    <row r="2229" spans="4:19" x14ac:dyDescent="0.2">
      <c r="D2229" s="127"/>
      <c r="E2229" s="127"/>
      <c r="F2229" s="127"/>
      <c r="G2229" s="127"/>
      <c r="H2229" s="127"/>
      <c r="I2229" s="127"/>
      <c r="J2229" s="127"/>
      <c r="K2229" s="127"/>
      <c r="L2229" s="127"/>
      <c r="M2229" s="127"/>
      <c r="N2229" s="127"/>
      <c r="O2229" s="127"/>
      <c r="P2229" s="127"/>
      <c r="Q2229" s="127"/>
      <c r="R2229" s="127"/>
      <c r="S2229" s="127"/>
    </row>
    <row r="2230" spans="4:19" x14ac:dyDescent="0.2">
      <c r="D2230" s="127"/>
      <c r="E2230" s="127"/>
      <c r="F2230" s="127"/>
      <c r="G2230" s="127"/>
      <c r="H2230" s="127"/>
      <c r="I2230" s="127"/>
      <c r="J2230" s="127"/>
      <c r="K2230" s="127"/>
      <c r="L2230" s="127"/>
      <c r="M2230" s="127"/>
      <c r="N2230" s="127"/>
      <c r="O2230" s="127"/>
      <c r="P2230" s="127"/>
      <c r="Q2230" s="127"/>
      <c r="R2230" s="127"/>
      <c r="S2230" s="127"/>
    </row>
    <row r="2231" spans="4:19" x14ac:dyDescent="0.2">
      <c r="D2231" s="127"/>
      <c r="E2231" s="127"/>
      <c r="F2231" s="127"/>
      <c r="G2231" s="127"/>
      <c r="H2231" s="127"/>
      <c r="I2231" s="127"/>
      <c r="J2231" s="127"/>
      <c r="K2231" s="127"/>
      <c r="L2231" s="127"/>
      <c r="M2231" s="127"/>
      <c r="N2231" s="127"/>
      <c r="O2231" s="127"/>
      <c r="P2231" s="127"/>
      <c r="Q2231" s="127"/>
      <c r="R2231" s="127"/>
      <c r="S2231" s="127"/>
    </row>
    <row r="2232" spans="4:19" x14ac:dyDescent="0.2">
      <c r="D2232" s="127"/>
      <c r="E2232" s="127"/>
      <c r="F2232" s="127"/>
      <c r="G2232" s="127"/>
      <c r="H2232" s="127"/>
      <c r="I2232" s="127"/>
      <c r="J2232" s="127"/>
      <c r="K2232" s="127"/>
      <c r="L2232" s="127"/>
      <c r="M2232" s="127"/>
      <c r="N2232" s="127"/>
      <c r="O2232" s="127"/>
      <c r="P2232" s="127"/>
      <c r="Q2232" s="127"/>
      <c r="R2232" s="127"/>
      <c r="S2232" s="127"/>
    </row>
    <row r="2233" spans="4:19" x14ac:dyDescent="0.2">
      <c r="D2233" s="127"/>
      <c r="E2233" s="127"/>
      <c r="F2233" s="127"/>
      <c r="G2233" s="127"/>
      <c r="H2233" s="127"/>
      <c r="I2233" s="127"/>
      <c r="J2233" s="127"/>
      <c r="K2233" s="127"/>
      <c r="L2233" s="127"/>
      <c r="M2233" s="127"/>
      <c r="N2233" s="127"/>
      <c r="O2233" s="127"/>
      <c r="P2233" s="127"/>
      <c r="Q2233" s="127"/>
      <c r="R2233" s="127"/>
      <c r="S2233" s="127"/>
    </row>
    <row r="2234" spans="4:19" x14ac:dyDescent="0.2">
      <c r="D2234" s="127"/>
      <c r="E2234" s="127"/>
      <c r="F2234" s="127"/>
      <c r="G2234" s="127"/>
      <c r="H2234" s="127"/>
      <c r="I2234" s="127"/>
      <c r="J2234" s="127"/>
      <c r="K2234" s="127"/>
      <c r="L2234" s="127"/>
      <c r="M2234" s="127"/>
      <c r="N2234" s="127"/>
      <c r="O2234" s="127"/>
      <c r="P2234" s="127"/>
      <c r="Q2234" s="127"/>
      <c r="R2234" s="127"/>
      <c r="S2234" s="127"/>
    </row>
    <row r="2235" spans="4:19" x14ac:dyDescent="0.2">
      <c r="D2235" s="127"/>
      <c r="E2235" s="127"/>
      <c r="F2235" s="127"/>
      <c r="G2235" s="127"/>
      <c r="H2235" s="127"/>
      <c r="I2235" s="127"/>
      <c r="J2235" s="127"/>
      <c r="K2235" s="127"/>
      <c r="L2235" s="127"/>
      <c r="M2235" s="127"/>
      <c r="N2235" s="127"/>
      <c r="O2235" s="127"/>
      <c r="P2235" s="127"/>
      <c r="Q2235" s="127"/>
      <c r="R2235" s="127"/>
      <c r="S2235" s="127"/>
    </row>
    <row r="2236" spans="4:19" x14ac:dyDescent="0.2">
      <c r="D2236" s="127"/>
      <c r="E2236" s="127"/>
      <c r="F2236" s="127"/>
      <c r="G2236" s="127"/>
      <c r="H2236" s="127"/>
      <c r="I2236" s="127"/>
      <c r="J2236" s="127"/>
      <c r="K2236" s="127"/>
      <c r="L2236" s="127"/>
      <c r="M2236" s="127"/>
      <c r="N2236" s="127"/>
      <c r="O2236" s="127"/>
      <c r="P2236" s="127"/>
      <c r="Q2236" s="127"/>
      <c r="R2236" s="127"/>
      <c r="S2236" s="127"/>
    </row>
    <row r="2237" spans="4:19" x14ac:dyDescent="0.2">
      <c r="D2237" s="127"/>
      <c r="E2237" s="127"/>
      <c r="F2237" s="127"/>
      <c r="G2237" s="127"/>
      <c r="H2237" s="127"/>
      <c r="I2237" s="127"/>
      <c r="J2237" s="127"/>
      <c r="K2237" s="127"/>
      <c r="L2237" s="127"/>
      <c r="M2237" s="127"/>
      <c r="N2237" s="127"/>
      <c r="O2237" s="127"/>
      <c r="P2237" s="127"/>
      <c r="Q2237" s="127"/>
      <c r="R2237" s="127"/>
      <c r="S2237" s="127"/>
    </row>
    <row r="2238" spans="4:19" x14ac:dyDescent="0.2">
      <c r="D2238" s="127"/>
      <c r="E2238" s="127"/>
      <c r="F2238" s="127"/>
      <c r="G2238" s="127"/>
      <c r="H2238" s="127"/>
      <c r="I2238" s="127"/>
      <c r="J2238" s="127"/>
      <c r="K2238" s="127"/>
      <c r="L2238" s="127"/>
      <c r="M2238" s="127"/>
      <c r="N2238" s="127"/>
      <c r="O2238" s="127"/>
      <c r="P2238" s="127"/>
      <c r="Q2238" s="127"/>
      <c r="R2238" s="127"/>
      <c r="S2238" s="127"/>
    </row>
    <row r="2239" spans="4:19" x14ac:dyDescent="0.2">
      <c r="D2239" s="127"/>
      <c r="E2239" s="127"/>
      <c r="F2239" s="127"/>
      <c r="G2239" s="127"/>
      <c r="H2239" s="127"/>
      <c r="I2239" s="127"/>
      <c r="J2239" s="127"/>
      <c r="K2239" s="127"/>
      <c r="L2239" s="127"/>
      <c r="M2239" s="127"/>
      <c r="N2239" s="127"/>
      <c r="O2239" s="127"/>
      <c r="P2239" s="127"/>
      <c r="Q2239" s="127"/>
      <c r="R2239" s="127"/>
      <c r="S2239" s="127"/>
    </row>
    <row r="2240" spans="4:19" x14ac:dyDescent="0.2">
      <c r="D2240" s="127"/>
      <c r="E2240" s="127"/>
      <c r="F2240" s="127"/>
      <c r="G2240" s="127"/>
      <c r="H2240" s="127"/>
      <c r="I2240" s="127"/>
      <c r="J2240" s="127"/>
      <c r="K2240" s="127"/>
      <c r="L2240" s="127"/>
      <c r="M2240" s="127"/>
      <c r="N2240" s="127"/>
      <c r="O2240" s="127"/>
      <c r="P2240" s="127"/>
      <c r="Q2240" s="127"/>
      <c r="R2240" s="127"/>
      <c r="S2240" s="127"/>
    </row>
    <row r="2241" spans="4:19" x14ac:dyDescent="0.2">
      <c r="D2241" s="127"/>
      <c r="E2241" s="127"/>
      <c r="F2241" s="127"/>
      <c r="G2241" s="127"/>
      <c r="H2241" s="127"/>
      <c r="I2241" s="127"/>
      <c r="J2241" s="127"/>
      <c r="K2241" s="127"/>
      <c r="L2241" s="127"/>
      <c r="M2241" s="127"/>
      <c r="N2241" s="127"/>
      <c r="O2241" s="127"/>
      <c r="P2241" s="127"/>
      <c r="Q2241" s="127"/>
      <c r="R2241" s="127"/>
      <c r="S2241" s="127"/>
    </row>
    <row r="2242" spans="4:19" x14ac:dyDescent="0.2">
      <c r="D2242" s="127"/>
      <c r="E2242" s="127"/>
      <c r="F2242" s="127"/>
      <c r="G2242" s="127"/>
      <c r="H2242" s="127"/>
      <c r="I2242" s="127"/>
      <c r="J2242" s="127"/>
      <c r="K2242" s="127"/>
      <c r="L2242" s="127"/>
      <c r="M2242" s="127"/>
      <c r="N2242" s="127"/>
      <c r="O2242" s="127"/>
      <c r="P2242" s="127"/>
      <c r="Q2242" s="127"/>
      <c r="R2242" s="127"/>
      <c r="S2242" s="127"/>
    </row>
    <row r="2243" spans="4:19" x14ac:dyDescent="0.2">
      <c r="D2243" s="127"/>
      <c r="E2243" s="127"/>
      <c r="F2243" s="127"/>
      <c r="G2243" s="127"/>
      <c r="H2243" s="127"/>
      <c r="I2243" s="127"/>
      <c r="J2243" s="127"/>
      <c r="K2243" s="127"/>
      <c r="L2243" s="127"/>
      <c r="M2243" s="127"/>
      <c r="N2243" s="127"/>
      <c r="O2243" s="127"/>
      <c r="P2243" s="127"/>
      <c r="Q2243" s="127"/>
      <c r="R2243" s="127"/>
      <c r="S2243" s="127"/>
    </row>
    <row r="2244" spans="4:19" x14ac:dyDescent="0.2">
      <c r="D2244" s="127"/>
      <c r="E2244" s="127"/>
      <c r="F2244" s="127"/>
      <c r="G2244" s="127"/>
      <c r="H2244" s="127"/>
      <c r="I2244" s="127"/>
      <c r="J2244" s="127"/>
      <c r="K2244" s="127"/>
      <c r="L2244" s="127"/>
      <c r="M2244" s="127"/>
      <c r="N2244" s="127"/>
      <c r="O2244" s="127"/>
      <c r="P2244" s="127"/>
      <c r="Q2244" s="127"/>
      <c r="R2244" s="127"/>
      <c r="S2244" s="127"/>
    </row>
    <row r="2245" spans="4:19" x14ac:dyDescent="0.2">
      <c r="D2245" s="127"/>
      <c r="E2245" s="127"/>
      <c r="F2245" s="127"/>
      <c r="G2245" s="127"/>
      <c r="H2245" s="127"/>
      <c r="I2245" s="127"/>
      <c r="J2245" s="127"/>
      <c r="K2245" s="127"/>
      <c r="L2245" s="127"/>
      <c r="M2245" s="127"/>
      <c r="N2245" s="127"/>
      <c r="O2245" s="127"/>
      <c r="P2245" s="127"/>
      <c r="Q2245" s="127"/>
      <c r="R2245" s="127"/>
      <c r="S2245" s="127"/>
    </row>
    <row r="2246" spans="4:19" x14ac:dyDescent="0.2">
      <c r="D2246" s="127"/>
      <c r="E2246" s="127"/>
      <c r="F2246" s="127"/>
      <c r="G2246" s="127"/>
      <c r="H2246" s="127"/>
      <c r="I2246" s="127"/>
      <c r="J2246" s="127"/>
      <c r="K2246" s="127"/>
      <c r="L2246" s="127"/>
      <c r="M2246" s="127"/>
      <c r="N2246" s="127"/>
      <c r="O2246" s="127"/>
      <c r="P2246" s="127"/>
      <c r="Q2246" s="127"/>
      <c r="R2246" s="127"/>
      <c r="S2246" s="127"/>
    </row>
    <row r="2247" spans="4:19" x14ac:dyDescent="0.2">
      <c r="D2247" s="127"/>
      <c r="E2247" s="127"/>
      <c r="F2247" s="127"/>
      <c r="G2247" s="127"/>
      <c r="H2247" s="127"/>
      <c r="I2247" s="127"/>
      <c r="J2247" s="127"/>
      <c r="K2247" s="127"/>
      <c r="L2247" s="127"/>
      <c r="M2247" s="127"/>
      <c r="N2247" s="127"/>
      <c r="O2247" s="127"/>
      <c r="P2247" s="127"/>
      <c r="Q2247" s="127"/>
      <c r="R2247" s="127"/>
      <c r="S2247" s="127"/>
    </row>
    <row r="2248" spans="4:19" x14ac:dyDescent="0.2">
      <c r="D2248" s="127"/>
      <c r="E2248" s="127"/>
      <c r="F2248" s="127"/>
      <c r="G2248" s="127"/>
      <c r="H2248" s="127"/>
      <c r="I2248" s="127"/>
      <c r="J2248" s="127"/>
      <c r="K2248" s="127"/>
      <c r="L2248" s="127"/>
      <c r="M2248" s="127"/>
      <c r="N2248" s="127"/>
      <c r="O2248" s="127"/>
      <c r="P2248" s="127"/>
      <c r="Q2248" s="127"/>
      <c r="R2248" s="127"/>
      <c r="S2248" s="127"/>
    </row>
    <row r="2249" spans="4:19" x14ac:dyDescent="0.2">
      <c r="D2249" s="127"/>
      <c r="E2249" s="127"/>
      <c r="F2249" s="127"/>
      <c r="G2249" s="127"/>
      <c r="H2249" s="127"/>
      <c r="I2249" s="127"/>
      <c r="J2249" s="127"/>
      <c r="K2249" s="127"/>
      <c r="L2249" s="127"/>
      <c r="M2249" s="127"/>
      <c r="N2249" s="127"/>
      <c r="O2249" s="127"/>
      <c r="P2249" s="127"/>
      <c r="Q2249" s="127"/>
      <c r="R2249" s="127"/>
      <c r="S2249" s="127"/>
    </row>
    <row r="2250" spans="4:19" x14ac:dyDescent="0.2">
      <c r="D2250" s="127"/>
      <c r="E2250" s="127"/>
      <c r="F2250" s="127"/>
      <c r="G2250" s="127"/>
      <c r="H2250" s="127"/>
      <c r="I2250" s="127"/>
      <c r="J2250" s="127"/>
      <c r="K2250" s="127"/>
      <c r="L2250" s="127"/>
      <c r="M2250" s="127"/>
      <c r="N2250" s="127"/>
      <c r="O2250" s="127"/>
      <c r="P2250" s="127"/>
      <c r="Q2250" s="127"/>
      <c r="R2250" s="127"/>
      <c r="S2250" s="127"/>
    </row>
    <row r="2251" spans="4:19" x14ac:dyDescent="0.2">
      <c r="D2251" s="127"/>
      <c r="E2251" s="127"/>
      <c r="F2251" s="127"/>
      <c r="G2251" s="127"/>
      <c r="H2251" s="127"/>
      <c r="I2251" s="127"/>
      <c r="J2251" s="127"/>
      <c r="K2251" s="127"/>
      <c r="L2251" s="127"/>
      <c r="M2251" s="127"/>
      <c r="N2251" s="127"/>
      <c r="O2251" s="127"/>
      <c r="P2251" s="127"/>
      <c r="Q2251" s="127"/>
      <c r="R2251" s="127"/>
      <c r="S2251" s="127"/>
    </row>
    <row r="2252" spans="4:19" x14ac:dyDescent="0.2">
      <c r="D2252" s="127"/>
      <c r="E2252" s="127"/>
      <c r="F2252" s="127"/>
      <c r="G2252" s="127"/>
      <c r="H2252" s="127"/>
      <c r="I2252" s="127"/>
      <c r="J2252" s="127"/>
      <c r="K2252" s="127"/>
      <c r="L2252" s="127"/>
      <c r="M2252" s="127"/>
      <c r="N2252" s="127"/>
      <c r="O2252" s="127"/>
      <c r="P2252" s="127"/>
      <c r="Q2252" s="127"/>
      <c r="R2252" s="127"/>
      <c r="S2252" s="127"/>
    </row>
    <row r="2253" spans="4:19" x14ac:dyDescent="0.2">
      <c r="D2253" s="127"/>
      <c r="E2253" s="127"/>
      <c r="F2253" s="127"/>
      <c r="G2253" s="127"/>
      <c r="H2253" s="127"/>
      <c r="I2253" s="127"/>
      <c r="J2253" s="127"/>
      <c r="K2253" s="127"/>
      <c r="L2253" s="127"/>
      <c r="M2253" s="127"/>
      <c r="N2253" s="127"/>
      <c r="O2253" s="127"/>
      <c r="P2253" s="127"/>
      <c r="Q2253" s="127"/>
      <c r="R2253" s="127"/>
      <c r="S2253" s="127"/>
    </row>
    <row r="2254" spans="4:19" x14ac:dyDescent="0.2">
      <c r="D2254" s="127"/>
      <c r="E2254" s="127"/>
      <c r="F2254" s="127"/>
      <c r="G2254" s="127"/>
      <c r="H2254" s="127"/>
      <c r="I2254" s="127"/>
      <c r="J2254" s="127"/>
      <c r="K2254" s="127"/>
      <c r="L2254" s="127"/>
      <c r="M2254" s="127"/>
      <c r="N2254" s="127"/>
      <c r="O2254" s="127"/>
      <c r="P2254" s="127"/>
      <c r="Q2254" s="127"/>
      <c r="R2254" s="127"/>
      <c r="S2254" s="127"/>
    </row>
    <row r="2255" spans="4:19" x14ac:dyDescent="0.2">
      <c r="D2255" s="127"/>
      <c r="E2255" s="127"/>
      <c r="F2255" s="127"/>
      <c r="G2255" s="127"/>
      <c r="H2255" s="127"/>
      <c r="I2255" s="127"/>
      <c r="J2255" s="127"/>
      <c r="K2255" s="127"/>
      <c r="L2255" s="127"/>
      <c r="M2255" s="127"/>
      <c r="N2255" s="127"/>
      <c r="O2255" s="127"/>
      <c r="P2255" s="127"/>
      <c r="Q2255" s="127"/>
      <c r="R2255" s="127"/>
      <c r="S2255" s="127"/>
    </row>
    <row r="2256" spans="4:19" x14ac:dyDescent="0.2">
      <c r="D2256" s="127"/>
      <c r="E2256" s="127"/>
      <c r="F2256" s="127"/>
      <c r="G2256" s="127"/>
      <c r="H2256" s="127"/>
      <c r="I2256" s="127"/>
      <c r="J2256" s="127"/>
      <c r="K2256" s="127"/>
      <c r="L2256" s="127"/>
      <c r="M2256" s="127"/>
      <c r="N2256" s="127"/>
      <c r="O2256" s="127"/>
      <c r="P2256" s="127"/>
      <c r="Q2256" s="127"/>
      <c r="R2256" s="127"/>
      <c r="S2256" s="127"/>
    </row>
    <row r="2257" spans="4:19" x14ac:dyDescent="0.2">
      <c r="D2257" s="127"/>
      <c r="E2257" s="127"/>
      <c r="F2257" s="127"/>
      <c r="G2257" s="127"/>
      <c r="H2257" s="127"/>
      <c r="I2257" s="127"/>
      <c r="J2257" s="127"/>
      <c r="K2257" s="127"/>
      <c r="L2257" s="127"/>
      <c r="M2257" s="127"/>
      <c r="N2257" s="127"/>
      <c r="O2257" s="127"/>
      <c r="P2257" s="127"/>
      <c r="Q2257" s="127"/>
      <c r="R2257" s="127"/>
      <c r="S2257" s="127"/>
    </row>
    <row r="2258" spans="4:19" x14ac:dyDescent="0.2">
      <c r="D2258" s="127"/>
      <c r="E2258" s="127"/>
      <c r="F2258" s="127"/>
      <c r="G2258" s="127"/>
      <c r="H2258" s="127"/>
      <c r="I2258" s="127"/>
      <c r="J2258" s="127"/>
      <c r="K2258" s="127"/>
      <c r="L2258" s="127"/>
      <c r="M2258" s="127"/>
      <c r="N2258" s="127"/>
      <c r="O2258" s="127"/>
      <c r="P2258" s="127"/>
      <c r="Q2258" s="127"/>
      <c r="R2258" s="127"/>
      <c r="S2258" s="127"/>
    </row>
    <row r="2259" spans="4:19" x14ac:dyDescent="0.2">
      <c r="D2259" s="127"/>
      <c r="E2259" s="127"/>
      <c r="F2259" s="127"/>
      <c r="G2259" s="127"/>
      <c r="H2259" s="127"/>
      <c r="I2259" s="127"/>
      <c r="J2259" s="127"/>
      <c r="K2259" s="127"/>
      <c r="L2259" s="127"/>
      <c r="M2259" s="127"/>
      <c r="N2259" s="127"/>
      <c r="O2259" s="127"/>
      <c r="P2259" s="127"/>
      <c r="Q2259" s="127"/>
      <c r="R2259" s="127"/>
      <c r="S2259" s="127"/>
    </row>
    <row r="2260" spans="4:19" x14ac:dyDescent="0.2">
      <c r="D2260" s="127"/>
      <c r="E2260" s="127"/>
      <c r="F2260" s="127"/>
      <c r="G2260" s="127"/>
      <c r="H2260" s="127"/>
      <c r="I2260" s="127"/>
      <c r="J2260" s="127"/>
      <c r="K2260" s="127"/>
      <c r="L2260" s="127"/>
      <c r="M2260" s="127"/>
      <c r="N2260" s="127"/>
      <c r="O2260" s="127"/>
      <c r="P2260" s="127"/>
      <c r="Q2260" s="127"/>
      <c r="R2260" s="127"/>
      <c r="S2260" s="127"/>
    </row>
    <row r="2261" spans="4:19" x14ac:dyDescent="0.2">
      <c r="D2261" s="127"/>
      <c r="E2261" s="127"/>
      <c r="F2261" s="127"/>
      <c r="G2261" s="127"/>
      <c r="H2261" s="127"/>
      <c r="I2261" s="127"/>
      <c r="J2261" s="127"/>
      <c r="K2261" s="127"/>
      <c r="L2261" s="127"/>
      <c r="M2261" s="127"/>
      <c r="N2261" s="127"/>
      <c r="O2261" s="127"/>
      <c r="P2261" s="127"/>
      <c r="Q2261" s="127"/>
      <c r="R2261" s="127"/>
      <c r="S2261" s="127"/>
    </row>
    <row r="2262" spans="4:19" x14ac:dyDescent="0.2">
      <c r="D2262" s="127"/>
      <c r="E2262" s="127"/>
      <c r="F2262" s="127"/>
      <c r="G2262" s="127"/>
      <c r="H2262" s="127"/>
      <c r="I2262" s="127"/>
      <c r="J2262" s="127"/>
      <c r="K2262" s="127"/>
      <c r="L2262" s="127"/>
      <c r="M2262" s="127"/>
      <c r="N2262" s="127"/>
      <c r="O2262" s="127"/>
      <c r="P2262" s="127"/>
      <c r="Q2262" s="127"/>
      <c r="R2262" s="127"/>
      <c r="S2262" s="127"/>
    </row>
    <row r="2263" spans="4:19" x14ac:dyDescent="0.2">
      <c r="D2263" s="127"/>
      <c r="E2263" s="127"/>
      <c r="F2263" s="127"/>
      <c r="G2263" s="127"/>
      <c r="H2263" s="127"/>
      <c r="I2263" s="127"/>
      <c r="J2263" s="127"/>
      <c r="K2263" s="127"/>
      <c r="L2263" s="127"/>
      <c r="M2263" s="127"/>
      <c r="N2263" s="127"/>
      <c r="O2263" s="127"/>
      <c r="P2263" s="127"/>
      <c r="Q2263" s="127"/>
      <c r="R2263" s="127"/>
      <c r="S2263" s="127"/>
    </row>
    <row r="2264" spans="4:19" x14ac:dyDescent="0.2">
      <c r="D2264" s="127"/>
      <c r="E2264" s="127"/>
      <c r="F2264" s="127"/>
      <c r="G2264" s="127"/>
      <c r="H2264" s="127"/>
      <c r="I2264" s="127"/>
      <c r="J2264" s="127"/>
      <c r="K2264" s="127"/>
      <c r="L2264" s="127"/>
      <c r="M2264" s="127"/>
      <c r="N2264" s="127"/>
      <c r="O2264" s="127"/>
      <c r="P2264" s="127"/>
      <c r="Q2264" s="127"/>
      <c r="R2264" s="127"/>
      <c r="S2264" s="127"/>
    </row>
    <row r="2265" spans="4:19" x14ac:dyDescent="0.2">
      <c r="D2265" s="127"/>
      <c r="E2265" s="127"/>
      <c r="F2265" s="127"/>
      <c r="G2265" s="127"/>
      <c r="H2265" s="127"/>
      <c r="I2265" s="127"/>
      <c r="J2265" s="127"/>
      <c r="K2265" s="127"/>
      <c r="L2265" s="127"/>
      <c r="M2265" s="127"/>
      <c r="N2265" s="127"/>
      <c r="O2265" s="127"/>
      <c r="P2265" s="127"/>
      <c r="Q2265" s="127"/>
      <c r="R2265" s="127"/>
      <c r="S2265" s="127"/>
    </row>
    <row r="2266" spans="4:19" x14ac:dyDescent="0.2">
      <c r="D2266" s="127"/>
      <c r="E2266" s="127"/>
      <c r="F2266" s="127"/>
      <c r="G2266" s="127"/>
      <c r="H2266" s="127"/>
      <c r="I2266" s="127"/>
      <c r="J2266" s="127"/>
      <c r="K2266" s="127"/>
      <c r="L2266" s="127"/>
      <c r="M2266" s="127"/>
      <c r="N2266" s="127"/>
      <c r="O2266" s="127"/>
      <c r="P2266" s="127"/>
      <c r="Q2266" s="127"/>
      <c r="R2266" s="127"/>
      <c r="S2266" s="127"/>
    </row>
    <row r="2267" spans="4:19" x14ac:dyDescent="0.2">
      <c r="D2267" s="127"/>
      <c r="E2267" s="127"/>
      <c r="F2267" s="127"/>
      <c r="G2267" s="127"/>
      <c r="H2267" s="127"/>
      <c r="I2267" s="127"/>
      <c r="J2267" s="127"/>
      <c r="K2267" s="127"/>
      <c r="L2267" s="127"/>
      <c r="M2267" s="127"/>
      <c r="N2267" s="127"/>
      <c r="O2267" s="127"/>
      <c r="P2267" s="127"/>
      <c r="Q2267" s="127"/>
      <c r="R2267" s="127"/>
      <c r="S2267" s="127"/>
    </row>
    <row r="2268" spans="4:19" x14ac:dyDescent="0.2">
      <c r="D2268" s="127"/>
      <c r="E2268" s="127"/>
      <c r="F2268" s="127"/>
      <c r="G2268" s="127"/>
      <c r="H2268" s="127"/>
      <c r="I2268" s="127"/>
      <c r="J2268" s="127"/>
      <c r="K2268" s="127"/>
      <c r="L2268" s="127"/>
      <c r="M2268" s="127"/>
      <c r="N2268" s="127"/>
      <c r="O2268" s="127"/>
      <c r="P2268" s="127"/>
      <c r="Q2268" s="127"/>
      <c r="R2268" s="127"/>
      <c r="S2268" s="127"/>
    </row>
    <row r="2269" spans="4:19" x14ac:dyDescent="0.2">
      <c r="D2269" s="127"/>
      <c r="E2269" s="127"/>
      <c r="F2269" s="127"/>
      <c r="G2269" s="127"/>
      <c r="H2269" s="127"/>
      <c r="I2269" s="127"/>
      <c r="J2269" s="127"/>
      <c r="K2269" s="127"/>
      <c r="L2269" s="127"/>
      <c r="M2269" s="127"/>
      <c r="N2269" s="127"/>
      <c r="O2269" s="127"/>
      <c r="P2269" s="127"/>
      <c r="Q2269" s="127"/>
      <c r="R2269" s="127"/>
      <c r="S2269" s="127"/>
    </row>
    <row r="2270" spans="4:19" x14ac:dyDescent="0.2">
      <c r="D2270" s="127"/>
      <c r="E2270" s="127"/>
      <c r="F2270" s="127"/>
      <c r="G2270" s="127"/>
      <c r="H2270" s="127"/>
      <c r="I2270" s="127"/>
      <c r="J2270" s="127"/>
      <c r="K2270" s="127"/>
      <c r="L2270" s="127"/>
      <c r="M2270" s="127"/>
      <c r="N2270" s="127"/>
      <c r="O2270" s="127"/>
      <c r="P2270" s="127"/>
      <c r="Q2270" s="127"/>
      <c r="R2270" s="127"/>
      <c r="S2270" s="127"/>
    </row>
    <row r="2271" spans="4:19" x14ac:dyDescent="0.2">
      <c r="D2271" s="127"/>
      <c r="E2271" s="127"/>
      <c r="F2271" s="127"/>
      <c r="G2271" s="127"/>
      <c r="H2271" s="127"/>
      <c r="I2271" s="127"/>
      <c r="J2271" s="127"/>
      <c r="K2271" s="127"/>
      <c r="L2271" s="127"/>
      <c r="M2271" s="127"/>
      <c r="N2271" s="127"/>
      <c r="O2271" s="127"/>
      <c r="P2271" s="127"/>
      <c r="Q2271" s="127"/>
      <c r="R2271" s="127"/>
      <c r="S2271" s="127"/>
    </row>
    <row r="2272" spans="4:19" x14ac:dyDescent="0.2">
      <c r="D2272" s="127"/>
      <c r="E2272" s="127"/>
      <c r="F2272" s="127"/>
      <c r="G2272" s="127"/>
      <c r="H2272" s="127"/>
      <c r="I2272" s="127"/>
      <c r="J2272" s="127"/>
      <c r="K2272" s="127"/>
      <c r="L2272" s="127"/>
      <c r="M2272" s="127"/>
      <c r="N2272" s="127"/>
      <c r="O2272" s="127"/>
      <c r="P2272" s="127"/>
      <c r="Q2272" s="127"/>
      <c r="R2272" s="127"/>
      <c r="S2272" s="127"/>
    </row>
    <row r="2273" spans="4:19" x14ac:dyDescent="0.2">
      <c r="D2273" s="127"/>
      <c r="E2273" s="127"/>
      <c r="F2273" s="127"/>
      <c r="G2273" s="127"/>
      <c r="H2273" s="127"/>
      <c r="I2273" s="127"/>
      <c r="J2273" s="127"/>
      <c r="K2273" s="127"/>
      <c r="L2273" s="127"/>
      <c r="M2273" s="127"/>
      <c r="N2273" s="127"/>
      <c r="O2273" s="127"/>
      <c r="P2273" s="127"/>
      <c r="Q2273" s="127"/>
      <c r="R2273" s="127"/>
      <c r="S2273" s="127"/>
    </row>
    <row r="2274" spans="4:19" x14ac:dyDescent="0.2">
      <c r="D2274" s="127"/>
      <c r="E2274" s="127"/>
      <c r="F2274" s="127"/>
      <c r="G2274" s="127"/>
      <c r="H2274" s="127"/>
      <c r="I2274" s="127"/>
      <c r="J2274" s="127"/>
      <c r="K2274" s="127"/>
      <c r="L2274" s="127"/>
      <c r="M2274" s="127"/>
      <c r="N2274" s="127"/>
      <c r="O2274" s="127"/>
      <c r="P2274" s="127"/>
      <c r="Q2274" s="127"/>
      <c r="R2274" s="127"/>
      <c r="S2274" s="127"/>
    </row>
    <row r="2275" spans="4:19" x14ac:dyDescent="0.2">
      <c r="D2275" s="127"/>
      <c r="E2275" s="127"/>
      <c r="F2275" s="127"/>
      <c r="G2275" s="127"/>
      <c r="H2275" s="127"/>
      <c r="I2275" s="127"/>
      <c r="J2275" s="127"/>
      <c r="K2275" s="127"/>
      <c r="L2275" s="127"/>
      <c r="M2275" s="127"/>
      <c r="N2275" s="127"/>
      <c r="O2275" s="127"/>
      <c r="P2275" s="127"/>
      <c r="Q2275" s="127"/>
      <c r="R2275" s="127"/>
      <c r="S2275" s="127"/>
    </row>
    <row r="2276" spans="4:19" x14ac:dyDescent="0.2">
      <c r="D2276" s="127"/>
      <c r="E2276" s="127"/>
      <c r="F2276" s="127"/>
      <c r="G2276" s="127"/>
      <c r="H2276" s="127"/>
      <c r="I2276" s="127"/>
      <c r="J2276" s="127"/>
      <c r="K2276" s="127"/>
      <c r="L2276" s="127"/>
      <c r="M2276" s="127"/>
      <c r="N2276" s="127"/>
      <c r="O2276" s="127"/>
      <c r="P2276" s="127"/>
      <c r="Q2276" s="127"/>
      <c r="R2276" s="127"/>
      <c r="S2276" s="127"/>
    </row>
    <row r="2277" spans="4:19" x14ac:dyDescent="0.2">
      <c r="D2277" s="127"/>
      <c r="E2277" s="127"/>
      <c r="F2277" s="127"/>
      <c r="G2277" s="127"/>
      <c r="H2277" s="127"/>
      <c r="I2277" s="127"/>
      <c r="J2277" s="127"/>
      <c r="K2277" s="127"/>
      <c r="L2277" s="127"/>
      <c r="M2277" s="127"/>
      <c r="N2277" s="127"/>
      <c r="O2277" s="127"/>
      <c r="P2277" s="127"/>
      <c r="Q2277" s="127"/>
      <c r="R2277" s="127"/>
      <c r="S2277" s="127"/>
    </row>
    <row r="2278" spans="4:19" x14ac:dyDescent="0.2">
      <c r="D2278" s="127"/>
      <c r="E2278" s="127"/>
      <c r="F2278" s="127"/>
      <c r="G2278" s="127"/>
      <c r="H2278" s="127"/>
      <c r="I2278" s="127"/>
      <c r="J2278" s="127"/>
      <c r="K2278" s="127"/>
      <c r="L2278" s="127"/>
      <c r="M2278" s="127"/>
      <c r="N2278" s="127"/>
      <c r="O2278" s="127"/>
      <c r="P2278" s="127"/>
      <c r="Q2278" s="127"/>
      <c r="R2278" s="127"/>
      <c r="S2278" s="127"/>
    </row>
    <row r="2279" spans="4:19" x14ac:dyDescent="0.2">
      <c r="D2279" s="127"/>
      <c r="E2279" s="127"/>
      <c r="F2279" s="127"/>
      <c r="G2279" s="127"/>
      <c r="H2279" s="127"/>
      <c r="I2279" s="127"/>
      <c r="J2279" s="127"/>
      <c r="K2279" s="127"/>
      <c r="L2279" s="127"/>
      <c r="M2279" s="127"/>
      <c r="N2279" s="127"/>
      <c r="O2279" s="127"/>
      <c r="P2279" s="127"/>
      <c r="Q2279" s="127"/>
      <c r="R2279" s="127"/>
      <c r="S2279" s="127"/>
    </row>
    <row r="2280" spans="4:19" x14ac:dyDescent="0.2">
      <c r="D2280" s="127"/>
      <c r="E2280" s="127"/>
      <c r="F2280" s="127"/>
      <c r="G2280" s="127"/>
      <c r="H2280" s="127"/>
      <c r="I2280" s="127"/>
      <c r="J2280" s="127"/>
      <c r="K2280" s="127"/>
      <c r="L2280" s="127"/>
      <c r="M2280" s="127"/>
      <c r="N2280" s="127"/>
      <c r="O2280" s="127"/>
      <c r="P2280" s="127"/>
      <c r="Q2280" s="127"/>
      <c r="R2280" s="127"/>
      <c r="S2280" s="127"/>
    </row>
    <row r="2281" spans="4:19" x14ac:dyDescent="0.2">
      <c r="D2281" s="127"/>
      <c r="E2281" s="127"/>
      <c r="F2281" s="127"/>
      <c r="G2281" s="127"/>
      <c r="H2281" s="127"/>
      <c r="I2281" s="127"/>
      <c r="J2281" s="127"/>
      <c r="K2281" s="127"/>
      <c r="L2281" s="127"/>
      <c r="M2281" s="127"/>
      <c r="N2281" s="127"/>
      <c r="O2281" s="127"/>
      <c r="P2281" s="127"/>
      <c r="Q2281" s="127"/>
      <c r="R2281" s="127"/>
      <c r="S2281" s="127"/>
    </row>
    <row r="2282" spans="4:19" x14ac:dyDescent="0.2">
      <c r="D2282" s="127"/>
      <c r="E2282" s="127"/>
      <c r="F2282" s="127"/>
      <c r="G2282" s="127"/>
      <c r="H2282" s="127"/>
      <c r="I2282" s="127"/>
      <c r="J2282" s="127"/>
      <c r="K2282" s="127"/>
      <c r="L2282" s="127"/>
      <c r="M2282" s="127"/>
      <c r="N2282" s="127"/>
      <c r="O2282" s="127"/>
      <c r="P2282" s="127"/>
      <c r="Q2282" s="127"/>
      <c r="R2282" s="127"/>
      <c r="S2282" s="127"/>
    </row>
    <row r="2283" spans="4:19" x14ac:dyDescent="0.2">
      <c r="D2283" s="127"/>
      <c r="E2283" s="127"/>
      <c r="F2283" s="127"/>
      <c r="G2283" s="127"/>
      <c r="H2283" s="127"/>
      <c r="I2283" s="127"/>
      <c r="J2283" s="127"/>
      <c r="K2283" s="127"/>
      <c r="L2283" s="127"/>
      <c r="M2283" s="127"/>
      <c r="N2283" s="127"/>
      <c r="O2283" s="127"/>
      <c r="P2283" s="127"/>
      <c r="Q2283" s="127"/>
      <c r="R2283" s="127"/>
      <c r="S2283" s="127"/>
    </row>
    <row r="2284" spans="4:19" x14ac:dyDescent="0.2">
      <c r="D2284" s="127"/>
      <c r="E2284" s="127"/>
      <c r="F2284" s="127"/>
      <c r="G2284" s="127"/>
      <c r="H2284" s="127"/>
      <c r="I2284" s="127"/>
      <c r="J2284" s="127"/>
      <c r="K2284" s="127"/>
      <c r="L2284" s="127"/>
      <c r="M2284" s="127"/>
      <c r="N2284" s="127"/>
      <c r="O2284" s="127"/>
      <c r="P2284" s="127"/>
      <c r="Q2284" s="127"/>
      <c r="R2284" s="127"/>
      <c r="S2284" s="127"/>
    </row>
    <row r="2285" spans="4:19" x14ac:dyDescent="0.2">
      <c r="D2285" s="127"/>
      <c r="E2285" s="127"/>
      <c r="F2285" s="127"/>
      <c r="G2285" s="127"/>
      <c r="H2285" s="127"/>
      <c r="I2285" s="127"/>
      <c r="J2285" s="127"/>
      <c r="K2285" s="127"/>
      <c r="L2285" s="127"/>
      <c r="M2285" s="127"/>
      <c r="N2285" s="127"/>
      <c r="O2285" s="127"/>
      <c r="P2285" s="127"/>
      <c r="Q2285" s="127"/>
      <c r="R2285" s="127"/>
      <c r="S2285" s="127"/>
    </row>
    <row r="2286" spans="4:19" x14ac:dyDescent="0.2">
      <c r="D2286" s="127"/>
      <c r="E2286" s="127"/>
      <c r="F2286" s="127"/>
      <c r="G2286" s="127"/>
      <c r="H2286" s="127"/>
      <c r="I2286" s="127"/>
      <c r="J2286" s="127"/>
      <c r="K2286" s="127"/>
      <c r="L2286" s="127"/>
      <c r="M2286" s="127"/>
      <c r="N2286" s="127"/>
      <c r="O2286" s="127"/>
      <c r="P2286" s="127"/>
      <c r="Q2286" s="127"/>
      <c r="R2286" s="127"/>
      <c r="S2286" s="127"/>
    </row>
    <row r="2287" spans="4:19" x14ac:dyDescent="0.2">
      <c r="D2287" s="127"/>
      <c r="E2287" s="127"/>
      <c r="F2287" s="127"/>
      <c r="G2287" s="127"/>
      <c r="H2287" s="127"/>
      <c r="I2287" s="127"/>
      <c r="J2287" s="127"/>
      <c r="K2287" s="127"/>
      <c r="L2287" s="127"/>
      <c r="M2287" s="127"/>
      <c r="N2287" s="127"/>
      <c r="O2287" s="127"/>
      <c r="P2287" s="127"/>
      <c r="Q2287" s="127"/>
      <c r="R2287" s="127"/>
      <c r="S2287" s="127"/>
    </row>
    <row r="2288" spans="4:19" x14ac:dyDescent="0.2">
      <c r="D2288" s="127"/>
      <c r="E2288" s="127"/>
      <c r="F2288" s="127"/>
      <c r="G2288" s="127"/>
      <c r="H2288" s="127"/>
      <c r="I2288" s="127"/>
      <c r="J2288" s="127"/>
      <c r="K2288" s="127"/>
      <c r="L2288" s="127"/>
      <c r="M2288" s="127"/>
      <c r="N2288" s="127"/>
      <c r="O2288" s="127"/>
      <c r="P2288" s="127"/>
      <c r="Q2288" s="127"/>
      <c r="R2288" s="127"/>
      <c r="S2288" s="127"/>
    </row>
    <row r="2289" spans="4:19" x14ac:dyDescent="0.2">
      <c r="D2289" s="127"/>
      <c r="E2289" s="127"/>
      <c r="F2289" s="127"/>
      <c r="G2289" s="127"/>
      <c r="H2289" s="127"/>
      <c r="I2289" s="127"/>
      <c r="J2289" s="127"/>
      <c r="K2289" s="127"/>
      <c r="L2289" s="127"/>
      <c r="M2289" s="127"/>
      <c r="N2289" s="127"/>
      <c r="O2289" s="127"/>
      <c r="P2289" s="127"/>
      <c r="Q2289" s="127"/>
      <c r="R2289" s="127"/>
      <c r="S2289" s="127"/>
    </row>
    <row r="2290" spans="4:19" x14ac:dyDescent="0.2">
      <c r="D2290" s="127"/>
      <c r="E2290" s="127"/>
      <c r="F2290" s="127"/>
      <c r="G2290" s="127"/>
      <c r="H2290" s="127"/>
      <c r="I2290" s="127"/>
      <c r="J2290" s="127"/>
      <c r="K2290" s="127"/>
      <c r="L2290" s="127"/>
      <c r="M2290" s="127"/>
      <c r="N2290" s="127"/>
      <c r="O2290" s="127"/>
      <c r="P2290" s="127"/>
      <c r="Q2290" s="127"/>
      <c r="R2290" s="127"/>
      <c r="S2290" s="127"/>
    </row>
    <row r="2291" spans="4:19" x14ac:dyDescent="0.2">
      <c r="D2291" s="127"/>
      <c r="E2291" s="127"/>
      <c r="F2291" s="127"/>
      <c r="G2291" s="127"/>
      <c r="H2291" s="127"/>
      <c r="I2291" s="127"/>
      <c r="J2291" s="127"/>
      <c r="K2291" s="127"/>
      <c r="L2291" s="127"/>
      <c r="M2291" s="127"/>
      <c r="N2291" s="127"/>
      <c r="O2291" s="127"/>
      <c r="P2291" s="127"/>
      <c r="Q2291" s="127"/>
      <c r="R2291" s="127"/>
      <c r="S2291" s="127"/>
    </row>
    <row r="2292" spans="4:19" x14ac:dyDescent="0.2">
      <c r="D2292" s="127"/>
      <c r="E2292" s="127"/>
      <c r="F2292" s="127"/>
      <c r="G2292" s="127"/>
      <c r="H2292" s="127"/>
      <c r="I2292" s="127"/>
      <c r="J2292" s="127"/>
      <c r="K2292" s="127"/>
      <c r="L2292" s="127"/>
      <c r="M2292" s="127"/>
      <c r="N2292" s="127"/>
      <c r="O2292" s="127"/>
      <c r="P2292" s="127"/>
      <c r="Q2292" s="127"/>
      <c r="R2292" s="127"/>
      <c r="S2292" s="127"/>
    </row>
    <row r="2293" spans="4:19" x14ac:dyDescent="0.2">
      <c r="D2293" s="127"/>
      <c r="E2293" s="127"/>
      <c r="F2293" s="127"/>
      <c r="G2293" s="127"/>
      <c r="H2293" s="127"/>
      <c r="I2293" s="127"/>
      <c r="J2293" s="127"/>
      <c r="K2293" s="127"/>
      <c r="L2293" s="127"/>
      <c r="M2293" s="127"/>
      <c r="N2293" s="127"/>
      <c r="O2293" s="127"/>
      <c r="P2293" s="127"/>
      <c r="Q2293" s="127"/>
      <c r="R2293" s="127"/>
      <c r="S2293" s="127"/>
    </row>
    <row r="2294" spans="4:19" x14ac:dyDescent="0.2">
      <c r="D2294" s="127"/>
      <c r="E2294" s="127"/>
      <c r="F2294" s="127"/>
      <c r="G2294" s="127"/>
      <c r="H2294" s="127"/>
      <c r="I2294" s="127"/>
      <c r="J2294" s="127"/>
      <c r="K2294" s="127"/>
      <c r="L2294" s="127"/>
      <c r="M2294" s="127"/>
      <c r="N2294" s="127"/>
      <c r="O2294" s="127"/>
      <c r="P2294" s="127"/>
      <c r="Q2294" s="127"/>
      <c r="R2294" s="127"/>
      <c r="S2294" s="127"/>
    </row>
    <row r="2295" spans="4:19" x14ac:dyDescent="0.2">
      <c r="D2295" s="127"/>
      <c r="E2295" s="127"/>
      <c r="F2295" s="127"/>
      <c r="G2295" s="127"/>
      <c r="H2295" s="127"/>
      <c r="I2295" s="127"/>
      <c r="J2295" s="127"/>
      <c r="K2295" s="127"/>
      <c r="L2295" s="127"/>
      <c r="M2295" s="127"/>
      <c r="N2295" s="127"/>
      <c r="O2295" s="127"/>
      <c r="P2295" s="127"/>
      <c r="Q2295" s="127"/>
      <c r="R2295" s="127"/>
      <c r="S2295" s="127"/>
    </row>
    <row r="2296" spans="4:19" x14ac:dyDescent="0.2">
      <c r="D2296" s="127"/>
      <c r="E2296" s="127"/>
      <c r="F2296" s="127"/>
      <c r="G2296" s="127"/>
      <c r="H2296" s="127"/>
      <c r="I2296" s="127"/>
      <c r="J2296" s="127"/>
      <c r="K2296" s="127"/>
      <c r="L2296" s="127"/>
      <c r="M2296" s="127"/>
      <c r="N2296" s="127"/>
      <c r="O2296" s="127"/>
      <c r="P2296" s="127"/>
      <c r="Q2296" s="127"/>
      <c r="R2296" s="127"/>
      <c r="S2296" s="127"/>
    </row>
    <row r="2297" spans="4:19" x14ac:dyDescent="0.2">
      <c r="D2297" s="127"/>
      <c r="E2297" s="127"/>
      <c r="F2297" s="127"/>
      <c r="G2297" s="127"/>
      <c r="H2297" s="127"/>
      <c r="I2297" s="127"/>
      <c r="J2297" s="127"/>
      <c r="K2297" s="127"/>
      <c r="L2297" s="127"/>
      <c r="M2297" s="127"/>
      <c r="N2297" s="127"/>
      <c r="O2297" s="127"/>
      <c r="P2297" s="127"/>
      <c r="Q2297" s="127"/>
      <c r="R2297" s="127"/>
      <c r="S2297" s="127"/>
    </row>
    <row r="2298" spans="4:19" x14ac:dyDescent="0.2">
      <c r="D2298" s="127"/>
      <c r="E2298" s="127"/>
      <c r="F2298" s="127"/>
      <c r="G2298" s="127"/>
      <c r="H2298" s="127"/>
      <c r="I2298" s="127"/>
      <c r="J2298" s="127"/>
      <c r="K2298" s="127"/>
      <c r="L2298" s="127"/>
      <c r="M2298" s="127"/>
      <c r="N2298" s="127"/>
      <c r="O2298" s="127"/>
      <c r="P2298" s="127"/>
      <c r="Q2298" s="127"/>
      <c r="R2298" s="127"/>
      <c r="S2298" s="127"/>
    </row>
    <row r="2299" spans="4:19" x14ac:dyDescent="0.2">
      <c r="D2299" s="127"/>
      <c r="E2299" s="127"/>
      <c r="F2299" s="127"/>
      <c r="G2299" s="127"/>
      <c r="H2299" s="127"/>
      <c r="I2299" s="127"/>
      <c r="J2299" s="127"/>
      <c r="K2299" s="127"/>
      <c r="L2299" s="127"/>
      <c r="M2299" s="127"/>
      <c r="N2299" s="127"/>
      <c r="O2299" s="127"/>
      <c r="P2299" s="127"/>
      <c r="Q2299" s="127"/>
      <c r="R2299" s="127"/>
      <c r="S2299" s="127"/>
    </row>
    <row r="2300" spans="4:19" x14ac:dyDescent="0.2">
      <c r="D2300" s="127"/>
      <c r="E2300" s="127"/>
      <c r="F2300" s="127"/>
      <c r="G2300" s="127"/>
      <c r="H2300" s="127"/>
      <c r="I2300" s="127"/>
      <c r="J2300" s="127"/>
      <c r="K2300" s="127"/>
      <c r="L2300" s="127"/>
      <c r="M2300" s="127"/>
      <c r="N2300" s="127"/>
      <c r="O2300" s="127"/>
      <c r="P2300" s="127"/>
      <c r="Q2300" s="127"/>
      <c r="R2300" s="127"/>
      <c r="S2300" s="127"/>
    </row>
    <row r="2301" spans="4:19" x14ac:dyDescent="0.2">
      <c r="D2301" s="127"/>
      <c r="E2301" s="127"/>
      <c r="F2301" s="127"/>
      <c r="G2301" s="127"/>
      <c r="H2301" s="127"/>
      <c r="I2301" s="127"/>
      <c r="J2301" s="127"/>
      <c r="K2301" s="127"/>
      <c r="L2301" s="127"/>
      <c r="M2301" s="127"/>
      <c r="N2301" s="127"/>
      <c r="O2301" s="127"/>
      <c r="P2301" s="127"/>
      <c r="Q2301" s="127"/>
      <c r="R2301" s="127"/>
      <c r="S2301" s="127"/>
    </row>
    <row r="2302" spans="4:19" x14ac:dyDescent="0.2">
      <c r="D2302" s="127"/>
      <c r="E2302" s="127"/>
      <c r="F2302" s="127"/>
      <c r="G2302" s="127"/>
      <c r="H2302" s="127"/>
      <c r="I2302" s="127"/>
      <c r="J2302" s="127"/>
      <c r="K2302" s="127"/>
      <c r="L2302" s="127"/>
      <c r="M2302" s="127"/>
      <c r="N2302" s="127"/>
      <c r="O2302" s="127"/>
      <c r="P2302" s="127"/>
      <c r="Q2302" s="127"/>
      <c r="R2302" s="127"/>
      <c r="S2302" s="127"/>
    </row>
    <row r="2303" spans="4:19" x14ac:dyDescent="0.2">
      <c r="D2303" s="127"/>
      <c r="E2303" s="127"/>
      <c r="F2303" s="127"/>
      <c r="G2303" s="127"/>
      <c r="H2303" s="127"/>
      <c r="I2303" s="127"/>
      <c r="J2303" s="127"/>
      <c r="K2303" s="127"/>
      <c r="L2303" s="127"/>
      <c r="M2303" s="127"/>
      <c r="N2303" s="127"/>
      <c r="O2303" s="127"/>
      <c r="P2303" s="127"/>
      <c r="Q2303" s="127"/>
      <c r="R2303" s="127"/>
      <c r="S2303" s="127"/>
    </row>
    <row r="2304" spans="4:19" x14ac:dyDescent="0.2">
      <c r="D2304" s="127"/>
      <c r="E2304" s="127"/>
      <c r="F2304" s="127"/>
      <c r="G2304" s="127"/>
      <c r="H2304" s="127"/>
      <c r="I2304" s="127"/>
      <c r="J2304" s="127"/>
      <c r="K2304" s="127"/>
      <c r="L2304" s="127"/>
      <c r="M2304" s="127"/>
      <c r="N2304" s="127"/>
      <c r="O2304" s="127"/>
      <c r="P2304" s="127"/>
      <c r="Q2304" s="127"/>
      <c r="R2304" s="127"/>
      <c r="S2304" s="127"/>
    </row>
    <row r="2305" spans="4:19" x14ac:dyDescent="0.2">
      <c r="D2305" s="127"/>
      <c r="E2305" s="127"/>
      <c r="F2305" s="127"/>
      <c r="G2305" s="127"/>
      <c r="H2305" s="127"/>
      <c r="I2305" s="127"/>
      <c r="J2305" s="127"/>
      <c r="K2305" s="127"/>
      <c r="L2305" s="127"/>
      <c r="M2305" s="127"/>
      <c r="N2305" s="127"/>
      <c r="O2305" s="127"/>
      <c r="P2305" s="127"/>
      <c r="Q2305" s="127"/>
      <c r="R2305" s="127"/>
      <c r="S2305" s="127"/>
    </row>
    <row r="2306" spans="4:19" x14ac:dyDescent="0.2">
      <c r="D2306" s="127"/>
      <c r="E2306" s="127"/>
      <c r="F2306" s="127"/>
      <c r="G2306" s="127"/>
      <c r="H2306" s="127"/>
      <c r="I2306" s="127"/>
      <c r="J2306" s="127"/>
      <c r="K2306" s="127"/>
      <c r="L2306" s="127"/>
      <c r="M2306" s="127"/>
      <c r="N2306" s="127"/>
      <c r="O2306" s="127"/>
      <c r="P2306" s="127"/>
      <c r="Q2306" s="127"/>
      <c r="R2306" s="127"/>
      <c r="S2306" s="127"/>
    </row>
    <row r="2307" spans="4:19" x14ac:dyDescent="0.2">
      <c r="D2307" s="127"/>
      <c r="E2307" s="127"/>
      <c r="F2307" s="127"/>
      <c r="G2307" s="127"/>
      <c r="H2307" s="127"/>
      <c r="I2307" s="127"/>
      <c r="J2307" s="127"/>
      <c r="K2307" s="127"/>
      <c r="L2307" s="127"/>
      <c r="M2307" s="127"/>
      <c r="N2307" s="127"/>
      <c r="O2307" s="127"/>
      <c r="P2307" s="127"/>
      <c r="Q2307" s="127"/>
      <c r="R2307" s="127"/>
      <c r="S2307" s="127"/>
    </row>
    <row r="2308" spans="4:19" x14ac:dyDescent="0.2">
      <c r="D2308" s="127"/>
      <c r="E2308" s="127"/>
      <c r="F2308" s="127"/>
      <c r="G2308" s="127"/>
      <c r="H2308" s="127"/>
      <c r="I2308" s="127"/>
      <c r="J2308" s="127"/>
      <c r="K2308" s="127"/>
      <c r="L2308" s="127"/>
      <c r="M2308" s="127"/>
      <c r="N2308" s="127"/>
      <c r="O2308" s="127"/>
      <c r="P2308" s="127"/>
      <c r="Q2308" s="127"/>
      <c r="R2308" s="127"/>
      <c r="S2308" s="127"/>
    </row>
    <row r="2309" spans="4:19" x14ac:dyDescent="0.2">
      <c r="D2309" s="127"/>
      <c r="E2309" s="127"/>
      <c r="F2309" s="127"/>
      <c r="G2309" s="127"/>
      <c r="H2309" s="127"/>
      <c r="I2309" s="127"/>
      <c r="J2309" s="127"/>
      <c r="K2309" s="127"/>
      <c r="L2309" s="127"/>
      <c r="M2309" s="127"/>
      <c r="N2309" s="127"/>
      <c r="O2309" s="127"/>
      <c r="P2309" s="127"/>
      <c r="Q2309" s="127"/>
      <c r="R2309" s="127"/>
      <c r="S2309" s="127"/>
    </row>
    <row r="2310" spans="4:19" x14ac:dyDescent="0.2">
      <c r="D2310" s="127"/>
      <c r="E2310" s="127"/>
      <c r="F2310" s="127"/>
      <c r="G2310" s="127"/>
      <c r="H2310" s="127"/>
      <c r="I2310" s="127"/>
      <c r="J2310" s="127"/>
      <c r="K2310" s="127"/>
      <c r="L2310" s="127"/>
      <c r="M2310" s="127"/>
      <c r="N2310" s="127"/>
      <c r="O2310" s="127"/>
      <c r="P2310" s="127"/>
      <c r="Q2310" s="127"/>
      <c r="R2310" s="127"/>
      <c r="S2310" s="127"/>
    </row>
    <row r="2311" spans="4:19" x14ac:dyDescent="0.2">
      <c r="D2311" s="127"/>
      <c r="E2311" s="127"/>
      <c r="F2311" s="127"/>
      <c r="G2311" s="127"/>
      <c r="H2311" s="127"/>
      <c r="I2311" s="127"/>
      <c r="J2311" s="127"/>
      <c r="K2311" s="127"/>
      <c r="L2311" s="127"/>
      <c r="M2311" s="127"/>
      <c r="N2311" s="127"/>
      <c r="O2311" s="127"/>
      <c r="P2311" s="127"/>
      <c r="Q2311" s="127"/>
      <c r="R2311" s="127"/>
      <c r="S2311" s="127"/>
    </row>
    <row r="2312" spans="4:19" x14ac:dyDescent="0.2">
      <c r="D2312" s="127"/>
      <c r="E2312" s="127"/>
      <c r="F2312" s="127"/>
      <c r="G2312" s="127"/>
      <c r="H2312" s="127"/>
      <c r="I2312" s="127"/>
      <c r="J2312" s="127"/>
      <c r="K2312" s="127"/>
      <c r="L2312" s="127"/>
      <c r="M2312" s="127"/>
      <c r="N2312" s="127"/>
      <c r="O2312" s="127"/>
      <c r="P2312" s="127"/>
      <c r="Q2312" s="127"/>
      <c r="R2312" s="127"/>
      <c r="S2312" s="127"/>
    </row>
    <row r="2313" spans="4:19" x14ac:dyDescent="0.2">
      <c r="D2313" s="127"/>
      <c r="E2313" s="127"/>
      <c r="F2313" s="127"/>
      <c r="G2313" s="127"/>
      <c r="H2313" s="127"/>
      <c r="I2313" s="127"/>
      <c r="J2313" s="127"/>
      <c r="K2313" s="127"/>
      <c r="L2313" s="127"/>
      <c r="M2313" s="127"/>
      <c r="N2313" s="127"/>
      <c r="O2313" s="127"/>
      <c r="P2313" s="127"/>
      <c r="Q2313" s="127"/>
      <c r="R2313" s="127"/>
      <c r="S2313" s="127"/>
    </row>
    <row r="2314" spans="4:19" x14ac:dyDescent="0.2">
      <c r="D2314" s="127"/>
      <c r="E2314" s="127"/>
      <c r="F2314" s="127"/>
      <c r="G2314" s="127"/>
      <c r="H2314" s="127"/>
      <c r="I2314" s="127"/>
      <c r="J2314" s="127"/>
      <c r="K2314" s="127"/>
      <c r="L2314" s="127"/>
      <c r="M2314" s="127"/>
      <c r="N2314" s="127"/>
      <c r="O2314" s="127"/>
      <c r="P2314" s="127"/>
      <c r="Q2314" s="127"/>
      <c r="R2314" s="127"/>
      <c r="S2314" s="127"/>
    </row>
    <row r="2315" spans="4:19" x14ac:dyDescent="0.2">
      <c r="D2315" s="127"/>
      <c r="E2315" s="127"/>
      <c r="F2315" s="127"/>
      <c r="G2315" s="127"/>
      <c r="H2315" s="127"/>
      <c r="I2315" s="127"/>
      <c r="J2315" s="127"/>
      <c r="K2315" s="127"/>
      <c r="L2315" s="127"/>
      <c r="M2315" s="127"/>
      <c r="N2315" s="127"/>
      <c r="O2315" s="127"/>
      <c r="P2315" s="127"/>
      <c r="Q2315" s="127"/>
      <c r="R2315" s="127"/>
      <c r="S2315" s="127"/>
    </row>
    <row r="2316" spans="4:19" x14ac:dyDescent="0.2">
      <c r="D2316" s="127"/>
      <c r="E2316" s="127"/>
      <c r="F2316" s="127"/>
      <c r="G2316" s="127"/>
      <c r="H2316" s="127"/>
      <c r="I2316" s="127"/>
      <c r="J2316" s="127"/>
      <c r="K2316" s="127"/>
      <c r="L2316" s="127"/>
      <c r="M2316" s="127"/>
      <c r="N2316" s="127"/>
      <c r="O2316" s="127"/>
      <c r="P2316" s="127"/>
      <c r="Q2316" s="127"/>
      <c r="R2316" s="127"/>
      <c r="S2316" s="127"/>
    </row>
    <row r="2317" spans="4:19" x14ac:dyDescent="0.2">
      <c r="D2317" s="127"/>
      <c r="E2317" s="127"/>
      <c r="F2317" s="127"/>
      <c r="G2317" s="127"/>
      <c r="H2317" s="127"/>
      <c r="I2317" s="127"/>
      <c r="J2317" s="127"/>
      <c r="K2317" s="127"/>
      <c r="L2317" s="127"/>
      <c r="M2317" s="127"/>
      <c r="N2317" s="127"/>
      <c r="O2317" s="127"/>
      <c r="P2317" s="127"/>
      <c r="Q2317" s="127"/>
      <c r="R2317" s="127"/>
      <c r="S2317" s="127"/>
    </row>
    <row r="2318" spans="4:19" x14ac:dyDescent="0.2">
      <c r="D2318" s="127"/>
      <c r="E2318" s="127"/>
      <c r="F2318" s="127"/>
      <c r="G2318" s="127"/>
      <c r="H2318" s="127"/>
      <c r="I2318" s="127"/>
      <c r="J2318" s="127"/>
      <c r="K2318" s="127"/>
      <c r="L2318" s="127"/>
      <c r="M2318" s="127"/>
      <c r="N2318" s="127"/>
      <c r="O2318" s="127"/>
      <c r="P2318" s="127"/>
      <c r="Q2318" s="127"/>
      <c r="R2318" s="127"/>
      <c r="S2318" s="127"/>
    </row>
    <row r="2319" spans="4:19" x14ac:dyDescent="0.2">
      <c r="D2319" s="127"/>
      <c r="E2319" s="127"/>
      <c r="F2319" s="127"/>
      <c r="G2319" s="127"/>
      <c r="H2319" s="127"/>
      <c r="I2319" s="127"/>
      <c r="J2319" s="127"/>
      <c r="K2319" s="127"/>
      <c r="L2319" s="127"/>
      <c r="M2319" s="127"/>
      <c r="N2319" s="127"/>
      <c r="O2319" s="127"/>
      <c r="P2319" s="127"/>
      <c r="Q2319" s="127"/>
      <c r="R2319" s="127"/>
      <c r="S2319" s="127"/>
    </row>
    <row r="2320" spans="4:19" x14ac:dyDescent="0.2">
      <c r="D2320" s="127"/>
      <c r="E2320" s="127"/>
      <c r="F2320" s="127"/>
      <c r="G2320" s="127"/>
      <c r="H2320" s="127"/>
      <c r="I2320" s="127"/>
      <c r="J2320" s="127"/>
      <c r="K2320" s="127"/>
      <c r="L2320" s="127"/>
      <c r="M2320" s="127"/>
      <c r="N2320" s="127"/>
      <c r="O2320" s="127"/>
      <c r="P2320" s="127"/>
      <c r="Q2320" s="127"/>
      <c r="R2320" s="127"/>
      <c r="S2320" s="127"/>
    </row>
    <row r="2321" spans="4:19" x14ac:dyDescent="0.2">
      <c r="D2321" s="127"/>
      <c r="E2321" s="127"/>
      <c r="F2321" s="127"/>
      <c r="G2321" s="127"/>
      <c r="H2321" s="127"/>
      <c r="I2321" s="127"/>
      <c r="J2321" s="127"/>
      <c r="K2321" s="127"/>
      <c r="L2321" s="127"/>
      <c r="M2321" s="127"/>
      <c r="N2321" s="127"/>
      <c r="O2321" s="127"/>
      <c r="P2321" s="127"/>
      <c r="Q2321" s="127"/>
      <c r="R2321" s="127"/>
      <c r="S2321" s="127"/>
    </row>
    <row r="2322" spans="4:19" x14ac:dyDescent="0.2">
      <c r="D2322" s="127"/>
      <c r="E2322" s="127"/>
      <c r="F2322" s="127"/>
      <c r="G2322" s="127"/>
      <c r="H2322" s="127"/>
      <c r="I2322" s="127"/>
      <c r="J2322" s="127"/>
      <c r="K2322" s="127"/>
      <c r="L2322" s="127"/>
      <c r="M2322" s="127"/>
      <c r="N2322" s="127"/>
      <c r="O2322" s="127"/>
      <c r="P2322" s="127"/>
      <c r="Q2322" s="127"/>
      <c r="R2322" s="127"/>
      <c r="S2322" s="127"/>
    </row>
    <row r="2323" spans="4:19" x14ac:dyDescent="0.2">
      <c r="D2323" s="127"/>
      <c r="E2323" s="127"/>
      <c r="F2323" s="127"/>
      <c r="G2323" s="127"/>
      <c r="H2323" s="127"/>
      <c r="I2323" s="127"/>
      <c r="J2323" s="127"/>
      <c r="K2323" s="127"/>
      <c r="L2323" s="127"/>
      <c r="M2323" s="127"/>
      <c r="N2323" s="127"/>
      <c r="O2323" s="127"/>
      <c r="P2323" s="127"/>
      <c r="Q2323" s="127"/>
      <c r="R2323" s="127"/>
      <c r="S2323" s="127"/>
    </row>
    <row r="2324" spans="4:19" x14ac:dyDescent="0.2">
      <c r="D2324" s="127"/>
      <c r="E2324" s="127"/>
      <c r="F2324" s="127"/>
      <c r="G2324" s="127"/>
      <c r="H2324" s="127"/>
      <c r="I2324" s="127"/>
      <c r="J2324" s="127"/>
      <c r="K2324" s="127"/>
      <c r="L2324" s="127"/>
      <c r="M2324" s="127"/>
      <c r="N2324" s="127"/>
      <c r="O2324" s="127"/>
      <c r="P2324" s="127"/>
      <c r="Q2324" s="127"/>
      <c r="R2324" s="127"/>
      <c r="S2324" s="127"/>
    </row>
    <row r="2325" spans="4:19" x14ac:dyDescent="0.2">
      <c r="D2325" s="127"/>
      <c r="E2325" s="127"/>
      <c r="F2325" s="127"/>
      <c r="G2325" s="127"/>
      <c r="H2325" s="127"/>
      <c r="I2325" s="127"/>
      <c r="J2325" s="127"/>
      <c r="K2325" s="127"/>
      <c r="L2325" s="127"/>
      <c r="M2325" s="127"/>
      <c r="N2325" s="127"/>
      <c r="O2325" s="127"/>
      <c r="P2325" s="127"/>
      <c r="Q2325" s="127"/>
      <c r="R2325" s="127"/>
      <c r="S2325" s="127"/>
    </row>
    <row r="2326" spans="4:19" x14ac:dyDescent="0.2">
      <c r="D2326" s="127"/>
      <c r="E2326" s="127"/>
      <c r="F2326" s="127"/>
      <c r="G2326" s="127"/>
      <c r="H2326" s="127"/>
      <c r="I2326" s="127"/>
      <c r="J2326" s="127"/>
      <c r="K2326" s="127"/>
      <c r="L2326" s="127"/>
      <c r="M2326" s="127"/>
      <c r="N2326" s="127"/>
      <c r="O2326" s="127"/>
      <c r="P2326" s="127"/>
      <c r="Q2326" s="127"/>
      <c r="R2326" s="127"/>
      <c r="S2326" s="127"/>
    </row>
    <row r="2327" spans="4:19" x14ac:dyDescent="0.2">
      <c r="D2327" s="127"/>
      <c r="E2327" s="127"/>
      <c r="F2327" s="127"/>
      <c r="G2327" s="127"/>
      <c r="H2327" s="127"/>
      <c r="I2327" s="127"/>
      <c r="J2327" s="127"/>
      <c r="K2327" s="127"/>
      <c r="L2327" s="127"/>
      <c r="M2327" s="127"/>
      <c r="N2327" s="127"/>
      <c r="O2327" s="127"/>
      <c r="P2327" s="127"/>
      <c r="Q2327" s="127"/>
      <c r="R2327" s="127"/>
      <c r="S2327" s="127"/>
    </row>
    <row r="2328" spans="4:19" x14ac:dyDescent="0.2">
      <c r="D2328" s="127"/>
      <c r="E2328" s="127"/>
      <c r="F2328" s="127"/>
      <c r="G2328" s="127"/>
      <c r="H2328" s="127"/>
      <c r="I2328" s="127"/>
      <c r="J2328" s="127"/>
      <c r="K2328" s="127"/>
      <c r="L2328" s="127"/>
      <c r="M2328" s="127"/>
      <c r="N2328" s="127"/>
      <c r="O2328" s="127"/>
      <c r="P2328" s="127"/>
      <c r="Q2328" s="127"/>
      <c r="R2328" s="127"/>
      <c r="S2328" s="127"/>
    </row>
    <row r="2329" spans="4:19" x14ac:dyDescent="0.2">
      <c r="D2329" s="127"/>
      <c r="E2329" s="127"/>
      <c r="F2329" s="127"/>
      <c r="G2329" s="127"/>
      <c r="H2329" s="127"/>
      <c r="I2329" s="127"/>
      <c r="J2329" s="127"/>
      <c r="K2329" s="127"/>
      <c r="L2329" s="127"/>
      <c r="M2329" s="127"/>
      <c r="N2329" s="127"/>
      <c r="O2329" s="127"/>
      <c r="P2329" s="127"/>
      <c r="Q2329" s="127"/>
      <c r="R2329" s="127"/>
      <c r="S2329" s="127"/>
    </row>
    <row r="2330" spans="4:19" x14ac:dyDescent="0.2">
      <c r="D2330" s="127"/>
      <c r="E2330" s="127"/>
      <c r="F2330" s="127"/>
      <c r="G2330" s="127"/>
      <c r="H2330" s="127"/>
      <c r="I2330" s="127"/>
      <c r="J2330" s="127"/>
      <c r="K2330" s="127"/>
      <c r="L2330" s="127"/>
      <c r="M2330" s="127"/>
      <c r="N2330" s="127"/>
      <c r="O2330" s="127"/>
      <c r="P2330" s="127"/>
      <c r="Q2330" s="127"/>
      <c r="R2330" s="127"/>
      <c r="S2330" s="127"/>
    </row>
    <row r="2331" spans="4:19" x14ac:dyDescent="0.2">
      <c r="D2331" s="127"/>
      <c r="E2331" s="127"/>
      <c r="F2331" s="127"/>
      <c r="G2331" s="127"/>
      <c r="H2331" s="127"/>
      <c r="I2331" s="127"/>
      <c r="J2331" s="127"/>
      <c r="K2331" s="127"/>
      <c r="L2331" s="127"/>
      <c r="M2331" s="127"/>
      <c r="N2331" s="127"/>
      <c r="O2331" s="127"/>
      <c r="P2331" s="127"/>
      <c r="Q2331" s="127"/>
      <c r="R2331" s="127"/>
      <c r="S2331" s="127"/>
    </row>
    <row r="2332" spans="4:19" x14ac:dyDescent="0.2">
      <c r="D2332" s="127"/>
      <c r="E2332" s="127"/>
      <c r="F2332" s="127"/>
      <c r="G2332" s="127"/>
      <c r="H2332" s="127"/>
      <c r="I2332" s="127"/>
      <c r="J2332" s="127"/>
      <c r="K2332" s="127"/>
      <c r="L2332" s="127"/>
      <c r="M2332" s="127"/>
      <c r="N2332" s="127"/>
      <c r="O2332" s="127"/>
      <c r="P2332" s="127"/>
      <c r="Q2332" s="127"/>
      <c r="R2332" s="127"/>
      <c r="S2332" s="127"/>
    </row>
    <row r="2333" spans="4:19" x14ac:dyDescent="0.2">
      <c r="D2333" s="127"/>
      <c r="E2333" s="127"/>
      <c r="F2333" s="127"/>
      <c r="G2333" s="127"/>
      <c r="H2333" s="127"/>
      <c r="I2333" s="127"/>
      <c r="J2333" s="127"/>
      <c r="K2333" s="127"/>
      <c r="L2333" s="127"/>
      <c r="M2333" s="127"/>
      <c r="N2333" s="127"/>
      <c r="O2333" s="127"/>
      <c r="P2333" s="127"/>
      <c r="Q2333" s="127"/>
      <c r="R2333" s="127"/>
      <c r="S2333" s="127"/>
    </row>
    <row r="2334" spans="4:19" x14ac:dyDescent="0.2">
      <c r="D2334" s="127"/>
      <c r="E2334" s="127"/>
      <c r="F2334" s="127"/>
      <c r="G2334" s="127"/>
      <c r="H2334" s="127"/>
      <c r="I2334" s="127"/>
      <c r="J2334" s="127"/>
      <c r="K2334" s="127"/>
      <c r="L2334" s="127"/>
      <c r="M2334" s="127"/>
      <c r="N2334" s="127"/>
      <c r="O2334" s="127"/>
      <c r="P2334" s="127"/>
      <c r="Q2334" s="127"/>
      <c r="R2334" s="127"/>
      <c r="S2334" s="127"/>
    </row>
    <row r="2335" spans="4:19" x14ac:dyDescent="0.2">
      <c r="D2335" s="127"/>
      <c r="E2335" s="127"/>
      <c r="F2335" s="127"/>
      <c r="G2335" s="127"/>
      <c r="H2335" s="127"/>
      <c r="I2335" s="127"/>
      <c r="J2335" s="127"/>
      <c r="K2335" s="127"/>
      <c r="L2335" s="127"/>
      <c r="M2335" s="127"/>
      <c r="N2335" s="127"/>
      <c r="O2335" s="127"/>
      <c r="P2335" s="127"/>
      <c r="Q2335" s="127"/>
      <c r="R2335" s="127"/>
      <c r="S2335" s="127"/>
    </row>
    <row r="2336" spans="4:19" x14ac:dyDescent="0.2">
      <c r="D2336" s="127"/>
      <c r="E2336" s="127"/>
      <c r="F2336" s="127"/>
      <c r="G2336" s="127"/>
      <c r="H2336" s="127"/>
      <c r="I2336" s="127"/>
      <c r="J2336" s="127"/>
      <c r="K2336" s="127"/>
      <c r="L2336" s="127"/>
      <c r="M2336" s="127"/>
      <c r="N2336" s="127"/>
      <c r="O2336" s="127"/>
      <c r="P2336" s="127"/>
      <c r="Q2336" s="127"/>
      <c r="R2336" s="127"/>
      <c r="S2336" s="127"/>
    </row>
    <row r="2337" spans="4:19" x14ac:dyDescent="0.2">
      <c r="D2337" s="127"/>
      <c r="E2337" s="127"/>
      <c r="F2337" s="127"/>
      <c r="G2337" s="127"/>
      <c r="H2337" s="127"/>
      <c r="I2337" s="127"/>
      <c r="J2337" s="127"/>
      <c r="K2337" s="127"/>
      <c r="L2337" s="127"/>
      <c r="M2337" s="127"/>
      <c r="N2337" s="127"/>
      <c r="O2337" s="127"/>
      <c r="P2337" s="127"/>
      <c r="Q2337" s="127"/>
      <c r="R2337" s="127"/>
      <c r="S2337" s="127"/>
    </row>
    <row r="2338" spans="4:19" x14ac:dyDescent="0.2">
      <c r="D2338" s="127"/>
      <c r="E2338" s="127"/>
      <c r="F2338" s="127"/>
      <c r="G2338" s="127"/>
      <c r="H2338" s="127"/>
      <c r="I2338" s="127"/>
      <c r="J2338" s="127"/>
      <c r="K2338" s="127"/>
      <c r="L2338" s="127"/>
      <c r="M2338" s="127"/>
      <c r="N2338" s="127"/>
      <c r="O2338" s="127"/>
      <c r="P2338" s="127"/>
      <c r="Q2338" s="127"/>
      <c r="R2338" s="127"/>
      <c r="S2338" s="127"/>
    </row>
    <row r="2339" spans="4:19" x14ac:dyDescent="0.2">
      <c r="D2339" s="127"/>
      <c r="E2339" s="127"/>
      <c r="F2339" s="127"/>
      <c r="G2339" s="127"/>
      <c r="H2339" s="127"/>
      <c r="I2339" s="127"/>
      <c r="J2339" s="127"/>
      <c r="K2339" s="127"/>
      <c r="L2339" s="127"/>
      <c r="M2339" s="127"/>
      <c r="N2339" s="127"/>
      <c r="O2339" s="127"/>
      <c r="P2339" s="127"/>
      <c r="Q2339" s="127"/>
      <c r="R2339" s="127"/>
      <c r="S2339" s="127"/>
    </row>
    <row r="2340" spans="4:19" x14ac:dyDescent="0.2">
      <c r="D2340" s="127"/>
      <c r="E2340" s="127"/>
      <c r="F2340" s="127"/>
      <c r="G2340" s="127"/>
      <c r="H2340" s="127"/>
      <c r="I2340" s="127"/>
      <c r="J2340" s="127"/>
      <c r="K2340" s="127"/>
      <c r="L2340" s="127"/>
      <c r="M2340" s="127"/>
      <c r="N2340" s="127"/>
      <c r="O2340" s="127"/>
      <c r="P2340" s="127"/>
      <c r="Q2340" s="127"/>
      <c r="R2340" s="127"/>
      <c r="S2340" s="127"/>
    </row>
    <row r="2341" spans="4:19" x14ac:dyDescent="0.2">
      <c r="D2341" s="127"/>
      <c r="E2341" s="127"/>
      <c r="F2341" s="127"/>
      <c r="G2341" s="127"/>
      <c r="H2341" s="127"/>
      <c r="I2341" s="127"/>
      <c r="J2341" s="127"/>
      <c r="K2341" s="127"/>
      <c r="L2341" s="127"/>
      <c r="M2341" s="127"/>
      <c r="N2341" s="127"/>
      <c r="O2341" s="127"/>
      <c r="P2341" s="127"/>
      <c r="Q2341" s="127"/>
      <c r="R2341" s="127"/>
      <c r="S2341" s="127"/>
    </row>
    <row r="2342" spans="4:19" x14ac:dyDescent="0.2">
      <c r="D2342" s="127"/>
      <c r="E2342" s="127"/>
      <c r="F2342" s="127"/>
      <c r="G2342" s="127"/>
      <c r="H2342" s="127"/>
      <c r="I2342" s="127"/>
      <c r="J2342" s="127"/>
      <c r="K2342" s="127"/>
      <c r="L2342" s="127"/>
      <c r="M2342" s="127"/>
      <c r="N2342" s="127"/>
      <c r="O2342" s="127"/>
      <c r="P2342" s="127"/>
      <c r="Q2342" s="127"/>
      <c r="R2342" s="127"/>
      <c r="S2342" s="127"/>
    </row>
    <row r="2343" spans="4:19" x14ac:dyDescent="0.2">
      <c r="D2343" s="127"/>
      <c r="E2343" s="127"/>
      <c r="F2343" s="127"/>
      <c r="G2343" s="127"/>
      <c r="H2343" s="127"/>
      <c r="I2343" s="127"/>
      <c r="J2343" s="127"/>
      <c r="K2343" s="127"/>
      <c r="L2343" s="127"/>
      <c r="M2343" s="127"/>
      <c r="N2343" s="127"/>
      <c r="O2343" s="127"/>
      <c r="P2343" s="127"/>
      <c r="Q2343" s="127"/>
      <c r="R2343" s="127"/>
      <c r="S2343" s="127"/>
    </row>
    <row r="2344" spans="4:19" x14ac:dyDescent="0.2">
      <c r="D2344" s="127"/>
      <c r="E2344" s="127"/>
      <c r="F2344" s="127"/>
      <c r="G2344" s="127"/>
      <c r="H2344" s="127"/>
      <c r="I2344" s="127"/>
      <c r="J2344" s="127"/>
      <c r="K2344" s="127"/>
      <c r="L2344" s="127"/>
      <c r="M2344" s="127"/>
      <c r="N2344" s="127"/>
      <c r="O2344" s="127"/>
      <c r="P2344" s="127"/>
      <c r="Q2344" s="127"/>
      <c r="R2344" s="127"/>
      <c r="S2344" s="127"/>
    </row>
    <row r="2345" spans="4:19" x14ac:dyDescent="0.2">
      <c r="D2345" s="127"/>
      <c r="E2345" s="127"/>
      <c r="F2345" s="127"/>
      <c r="G2345" s="127"/>
      <c r="H2345" s="127"/>
      <c r="I2345" s="127"/>
      <c r="J2345" s="127"/>
      <c r="K2345" s="127"/>
      <c r="L2345" s="127"/>
      <c r="M2345" s="127"/>
      <c r="N2345" s="127"/>
      <c r="O2345" s="127"/>
      <c r="P2345" s="127"/>
      <c r="Q2345" s="127"/>
      <c r="R2345" s="127"/>
      <c r="S2345" s="127"/>
    </row>
    <row r="2346" spans="4:19" x14ac:dyDescent="0.2">
      <c r="D2346" s="127"/>
      <c r="E2346" s="127"/>
      <c r="F2346" s="127"/>
      <c r="G2346" s="127"/>
      <c r="H2346" s="127"/>
      <c r="I2346" s="127"/>
      <c r="J2346" s="127"/>
      <c r="K2346" s="127"/>
      <c r="L2346" s="127"/>
      <c r="M2346" s="127"/>
      <c r="N2346" s="127"/>
      <c r="O2346" s="127"/>
      <c r="P2346" s="127"/>
      <c r="Q2346" s="127"/>
      <c r="R2346" s="127"/>
      <c r="S2346" s="127"/>
    </row>
    <row r="2347" spans="4:19" x14ac:dyDescent="0.2">
      <c r="D2347" s="127"/>
      <c r="E2347" s="127"/>
      <c r="F2347" s="127"/>
      <c r="G2347" s="127"/>
      <c r="H2347" s="127"/>
      <c r="I2347" s="127"/>
      <c r="J2347" s="127"/>
      <c r="K2347" s="127"/>
      <c r="L2347" s="127"/>
      <c r="M2347" s="127"/>
      <c r="N2347" s="127"/>
      <c r="O2347" s="127"/>
      <c r="P2347" s="127"/>
      <c r="Q2347" s="127"/>
      <c r="R2347" s="127"/>
      <c r="S2347" s="127"/>
    </row>
    <row r="2348" spans="4:19" x14ac:dyDescent="0.2">
      <c r="D2348" s="127"/>
      <c r="E2348" s="127"/>
      <c r="F2348" s="127"/>
      <c r="G2348" s="127"/>
      <c r="H2348" s="127"/>
      <c r="I2348" s="127"/>
      <c r="J2348" s="127"/>
      <c r="K2348" s="127"/>
      <c r="L2348" s="127"/>
      <c r="M2348" s="127"/>
      <c r="N2348" s="127"/>
      <c r="O2348" s="127"/>
      <c r="P2348" s="127"/>
      <c r="Q2348" s="127"/>
      <c r="R2348" s="127"/>
      <c r="S2348" s="127"/>
    </row>
    <row r="2349" spans="4:19" x14ac:dyDescent="0.2">
      <c r="D2349" s="127"/>
      <c r="E2349" s="127"/>
      <c r="F2349" s="127"/>
      <c r="G2349" s="127"/>
      <c r="H2349" s="127"/>
      <c r="I2349" s="127"/>
      <c r="J2349" s="127"/>
      <c r="K2349" s="127"/>
      <c r="L2349" s="127"/>
      <c r="M2349" s="127"/>
      <c r="N2349" s="127"/>
      <c r="O2349" s="127"/>
      <c r="P2349" s="127"/>
      <c r="Q2349" s="127"/>
      <c r="R2349" s="127"/>
      <c r="S2349" s="127"/>
    </row>
    <row r="2350" spans="4:19" x14ac:dyDescent="0.2">
      <c r="D2350" s="127"/>
      <c r="E2350" s="127"/>
      <c r="F2350" s="127"/>
      <c r="G2350" s="127"/>
      <c r="H2350" s="127"/>
      <c r="I2350" s="127"/>
      <c r="J2350" s="127"/>
      <c r="K2350" s="127"/>
      <c r="L2350" s="127"/>
      <c r="M2350" s="127"/>
      <c r="N2350" s="127"/>
      <c r="O2350" s="127"/>
      <c r="P2350" s="127"/>
      <c r="Q2350" s="127"/>
      <c r="R2350" s="127"/>
      <c r="S2350" s="127"/>
    </row>
    <row r="2351" spans="4:19" x14ac:dyDescent="0.2">
      <c r="D2351" s="127"/>
      <c r="E2351" s="127"/>
      <c r="F2351" s="127"/>
      <c r="G2351" s="127"/>
      <c r="H2351" s="127"/>
      <c r="I2351" s="127"/>
      <c r="J2351" s="127"/>
      <c r="K2351" s="127"/>
      <c r="L2351" s="127"/>
      <c r="M2351" s="127"/>
      <c r="N2351" s="127"/>
      <c r="O2351" s="127"/>
      <c r="P2351" s="127"/>
      <c r="Q2351" s="127"/>
      <c r="R2351" s="127"/>
      <c r="S2351" s="127"/>
    </row>
    <row r="2352" spans="4:19" x14ac:dyDescent="0.2">
      <c r="D2352" s="127"/>
      <c r="E2352" s="127"/>
      <c r="F2352" s="127"/>
      <c r="G2352" s="127"/>
      <c r="H2352" s="127"/>
      <c r="I2352" s="127"/>
      <c r="J2352" s="127"/>
      <c r="K2352" s="127"/>
      <c r="L2352" s="127"/>
      <c r="M2352" s="127"/>
      <c r="N2352" s="127"/>
      <c r="O2352" s="127"/>
      <c r="P2352" s="127"/>
      <c r="Q2352" s="127"/>
      <c r="R2352" s="127"/>
      <c r="S2352" s="127"/>
    </row>
    <row r="2353" spans="4:19" x14ac:dyDescent="0.2">
      <c r="D2353" s="127"/>
      <c r="E2353" s="127"/>
      <c r="F2353" s="127"/>
      <c r="G2353" s="127"/>
      <c r="H2353" s="127"/>
      <c r="I2353" s="127"/>
      <c r="J2353" s="127"/>
      <c r="K2353" s="127"/>
      <c r="L2353" s="127"/>
      <c r="M2353" s="127"/>
      <c r="N2353" s="127"/>
      <c r="O2353" s="127"/>
      <c r="P2353" s="127"/>
      <c r="Q2353" s="127"/>
      <c r="R2353" s="127"/>
      <c r="S2353" s="127"/>
    </row>
    <row r="2354" spans="4:19" x14ac:dyDescent="0.2">
      <c r="D2354" s="127"/>
      <c r="E2354" s="127"/>
      <c r="F2354" s="127"/>
      <c r="G2354" s="127"/>
      <c r="H2354" s="127"/>
      <c r="I2354" s="127"/>
      <c r="J2354" s="127"/>
      <c r="K2354" s="127"/>
      <c r="L2354" s="127"/>
      <c r="M2354" s="127"/>
      <c r="N2354" s="127"/>
      <c r="O2354" s="127"/>
      <c r="P2354" s="127"/>
      <c r="Q2354" s="127"/>
      <c r="R2354" s="127"/>
      <c r="S2354" s="127"/>
    </row>
    <row r="2355" spans="4:19" x14ac:dyDescent="0.2">
      <c r="D2355" s="127"/>
      <c r="E2355" s="127"/>
      <c r="F2355" s="127"/>
      <c r="G2355" s="127"/>
      <c r="H2355" s="127"/>
      <c r="I2355" s="127"/>
      <c r="J2355" s="127"/>
      <c r="K2355" s="127"/>
      <c r="L2355" s="127"/>
      <c r="M2355" s="127"/>
      <c r="N2355" s="127"/>
      <c r="O2355" s="127"/>
      <c r="P2355" s="127"/>
      <c r="Q2355" s="127"/>
      <c r="R2355" s="127"/>
      <c r="S2355" s="127"/>
    </row>
    <row r="2356" spans="4:19" x14ac:dyDescent="0.2">
      <c r="D2356" s="127"/>
      <c r="E2356" s="127"/>
      <c r="F2356" s="127"/>
      <c r="G2356" s="127"/>
      <c r="H2356" s="127"/>
      <c r="I2356" s="127"/>
      <c r="J2356" s="127"/>
      <c r="K2356" s="127"/>
      <c r="L2356" s="127"/>
      <c r="M2356" s="127"/>
      <c r="N2356" s="127"/>
      <c r="O2356" s="127"/>
      <c r="P2356" s="127"/>
      <c r="Q2356" s="127"/>
      <c r="R2356" s="127"/>
      <c r="S2356" s="127"/>
    </row>
    <row r="2357" spans="4:19" x14ac:dyDescent="0.2">
      <c r="D2357" s="127"/>
      <c r="E2357" s="127"/>
      <c r="F2357" s="127"/>
      <c r="G2357" s="127"/>
      <c r="H2357" s="127"/>
      <c r="I2357" s="127"/>
      <c r="J2357" s="127"/>
      <c r="K2357" s="127"/>
      <c r="L2357" s="127"/>
      <c r="M2357" s="127"/>
      <c r="N2357" s="127"/>
      <c r="O2357" s="127"/>
      <c r="P2357" s="127"/>
      <c r="Q2357" s="127"/>
      <c r="R2357" s="127"/>
      <c r="S2357" s="127"/>
    </row>
    <row r="2358" spans="4:19" x14ac:dyDescent="0.2">
      <c r="D2358" s="127"/>
      <c r="E2358" s="127"/>
      <c r="F2358" s="127"/>
      <c r="G2358" s="127"/>
      <c r="H2358" s="127"/>
      <c r="I2358" s="127"/>
      <c r="J2358" s="127"/>
      <c r="K2358" s="127"/>
      <c r="L2358" s="127"/>
      <c r="M2358" s="127"/>
      <c r="N2358" s="127"/>
      <c r="O2358" s="127"/>
      <c r="P2358" s="127"/>
      <c r="Q2358" s="127"/>
      <c r="R2358" s="127"/>
      <c r="S2358" s="127"/>
    </row>
    <row r="2359" spans="4:19" x14ac:dyDescent="0.2">
      <c r="D2359" s="127"/>
      <c r="E2359" s="127"/>
      <c r="F2359" s="127"/>
      <c r="G2359" s="127"/>
      <c r="H2359" s="127"/>
      <c r="I2359" s="127"/>
      <c r="J2359" s="127"/>
      <c r="K2359" s="127"/>
      <c r="L2359" s="127"/>
      <c r="M2359" s="127"/>
      <c r="N2359" s="127"/>
      <c r="O2359" s="127"/>
      <c r="P2359" s="127"/>
      <c r="Q2359" s="127"/>
      <c r="R2359" s="127"/>
      <c r="S2359" s="127"/>
    </row>
    <row r="2360" spans="4:19" x14ac:dyDescent="0.2">
      <c r="D2360" s="127"/>
      <c r="E2360" s="127"/>
      <c r="F2360" s="127"/>
      <c r="G2360" s="127"/>
      <c r="H2360" s="127"/>
      <c r="I2360" s="127"/>
      <c r="J2360" s="127"/>
      <c r="K2360" s="127"/>
      <c r="L2360" s="127"/>
      <c r="M2360" s="127"/>
      <c r="N2360" s="127"/>
      <c r="O2360" s="127"/>
      <c r="P2360" s="127"/>
      <c r="Q2360" s="127"/>
      <c r="R2360" s="127"/>
      <c r="S2360" s="127"/>
    </row>
    <row r="2361" spans="4:19" x14ac:dyDescent="0.2">
      <c r="D2361" s="127"/>
      <c r="E2361" s="127"/>
      <c r="F2361" s="127"/>
      <c r="G2361" s="127"/>
      <c r="H2361" s="127"/>
      <c r="I2361" s="127"/>
      <c r="J2361" s="127"/>
      <c r="K2361" s="127"/>
      <c r="L2361" s="127"/>
      <c r="M2361" s="127"/>
      <c r="N2361" s="127"/>
      <c r="O2361" s="127"/>
      <c r="P2361" s="127"/>
      <c r="Q2361" s="127"/>
      <c r="R2361" s="127"/>
      <c r="S2361" s="127"/>
    </row>
    <row r="2362" spans="4:19" x14ac:dyDescent="0.2">
      <c r="D2362" s="127"/>
      <c r="E2362" s="127"/>
      <c r="F2362" s="127"/>
      <c r="G2362" s="127"/>
      <c r="H2362" s="127"/>
      <c r="I2362" s="127"/>
      <c r="J2362" s="127"/>
      <c r="K2362" s="127"/>
      <c r="L2362" s="127"/>
      <c r="M2362" s="127"/>
      <c r="N2362" s="127"/>
      <c r="O2362" s="127"/>
      <c r="P2362" s="127"/>
      <c r="Q2362" s="127"/>
      <c r="R2362" s="127"/>
      <c r="S2362" s="127"/>
    </row>
    <row r="2363" spans="4:19" x14ac:dyDescent="0.2">
      <c r="D2363" s="127"/>
      <c r="E2363" s="127"/>
      <c r="F2363" s="127"/>
      <c r="G2363" s="127"/>
      <c r="H2363" s="127"/>
      <c r="I2363" s="127"/>
      <c r="J2363" s="127"/>
      <c r="K2363" s="127"/>
      <c r="L2363" s="127"/>
      <c r="M2363" s="127"/>
      <c r="N2363" s="127"/>
      <c r="O2363" s="127"/>
      <c r="P2363" s="127"/>
      <c r="Q2363" s="127"/>
      <c r="R2363" s="127"/>
      <c r="S2363" s="127"/>
    </row>
    <row r="2364" spans="4:19" x14ac:dyDescent="0.2">
      <c r="D2364" s="127"/>
      <c r="E2364" s="127"/>
      <c r="F2364" s="127"/>
      <c r="G2364" s="127"/>
      <c r="H2364" s="127"/>
      <c r="I2364" s="127"/>
      <c r="J2364" s="127"/>
      <c r="K2364" s="127"/>
      <c r="L2364" s="127"/>
      <c r="M2364" s="127"/>
      <c r="N2364" s="127"/>
      <c r="O2364" s="127"/>
      <c r="P2364" s="127"/>
      <c r="Q2364" s="127"/>
      <c r="R2364" s="127"/>
      <c r="S2364" s="127"/>
    </row>
    <row r="2365" spans="4:19" x14ac:dyDescent="0.2">
      <c r="D2365" s="127"/>
      <c r="E2365" s="127"/>
      <c r="F2365" s="127"/>
      <c r="G2365" s="127"/>
      <c r="H2365" s="127"/>
      <c r="I2365" s="127"/>
      <c r="J2365" s="127"/>
      <c r="K2365" s="127"/>
      <c r="L2365" s="127"/>
      <c r="M2365" s="127"/>
      <c r="N2365" s="127"/>
      <c r="O2365" s="127"/>
      <c r="P2365" s="127"/>
      <c r="Q2365" s="127"/>
      <c r="R2365" s="127"/>
      <c r="S2365" s="127"/>
    </row>
    <row r="2366" spans="4:19" x14ac:dyDescent="0.2">
      <c r="D2366" s="127"/>
      <c r="E2366" s="127"/>
      <c r="F2366" s="127"/>
      <c r="G2366" s="127"/>
      <c r="H2366" s="127"/>
      <c r="I2366" s="127"/>
      <c r="J2366" s="127"/>
      <c r="K2366" s="127"/>
      <c r="L2366" s="127"/>
      <c r="M2366" s="127"/>
      <c r="N2366" s="127"/>
      <c r="O2366" s="127"/>
      <c r="P2366" s="127"/>
      <c r="Q2366" s="127"/>
      <c r="R2366" s="127"/>
      <c r="S2366" s="127"/>
    </row>
    <row r="2367" spans="4:19" x14ac:dyDescent="0.2">
      <c r="D2367" s="127"/>
      <c r="E2367" s="127"/>
      <c r="F2367" s="127"/>
      <c r="G2367" s="127"/>
      <c r="H2367" s="127"/>
      <c r="I2367" s="127"/>
      <c r="J2367" s="127"/>
      <c r="K2367" s="127"/>
      <c r="L2367" s="127"/>
      <c r="M2367" s="127"/>
      <c r="N2367" s="127"/>
      <c r="O2367" s="127"/>
      <c r="P2367" s="127"/>
      <c r="Q2367" s="127"/>
      <c r="R2367" s="127"/>
      <c r="S2367" s="127"/>
    </row>
    <row r="2368" spans="4:19" x14ac:dyDescent="0.2">
      <c r="D2368" s="127"/>
      <c r="E2368" s="127"/>
      <c r="F2368" s="127"/>
      <c r="G2368" s="127"/>
      <c r="H2368" s="127"/>
      <c r="I2368" s="127"/>
      <c r="J2368" s="127"/>
      <c r="K2368" s="127"/>
      <c r="L2368" s="127"/>
      <c r="M2368" s="127"/>
      <c r="N2368" s="127"/>
      <c r="O2368" s="127"/>
      <c r="P2368" s="127"/>
      <c r="Q2368" s="127"/>
      <c r="R2368" s="127"/>
      <c r="S2368" s="127"/>
    </row>
    <row r="2369" spans="4:19" x14ac:dyDescent="0.2">
      <c r="D2369" s="127"/>
      <c r="E2369" s="127"/>
      <c r="F2369" s="127"/>
      <c r="G2369" s="127"/>
      <c r="H2369" s="127"/>
      <c r="I2369" s="127"/>
      <c r="J2369" s="127"/>
      <c r="K2369" s="127"/>
      <c r="L2369" s="127"/>
      <c r="M2369" s="127"/>
      <c r="N2369" s="127"/>
      <c r="O2369" s="127"/>
      <c r="P2369" s="127"/>
      <c r="Q2369" s="127"/>
      <c r="R2369" s="127"/>
      <c r="S2369" s="127"/>
    </row>
    <row r="2370" spans="4:19" x14ac:dyDescent="0.2">
      <c r="D2370" s="127"/>
      <c r="E2370" s="127"/>
      <c r="F2370" s="127"/>
      <c r="G2370" s="127"/>
      <c r="H2370" s="127"/>
      <c r="I2370" s="127"/>
      <c r="J2370" s="127"/>
      <c r="K2370" s="127"/>
      <c r="L2370" s="127"/>
      <c r="M2370" s="127"/>
      <c r="N2370" s="127"/>
      <c r="O2370" s="127"/>
      <c r="P2370" s="127"/>
      <c r="Q2370" s="127"/>
      <c r="R2370" s="127"/>
      <c r="S2370" s="127"/>
    </row>
    <row r="2371" spans="4:19" x14ac:dyDescent="0.2">
      <c r="D2371" s="127"/>
      <c r="E2371" s="127"/>
      <c r="F2371" s="127"/>
      <c r="G2371" s="127"/>
      <c r="H2371" s="127"/>
      <c r="I2371" s="127"/>
      <c r="J2371" s="127"/>
      <c r="K2371" s="127"/>
      <c r="L2371" s="127"/>
      <c r="M2371" s="127"/>
      <c r="N2371" s="127"/>
      <c r="O2371" s="127"/>
      <c r="P2371" s="127"/>
      <c r="Q2371" s="127"/>
      <c r="R2371" s="127"/>
      <c r="S2371" s="127"/>
    </row>
    <row r="2372" spans="4:19" x14ac:dyDescent="0.2">
      <c r="D2372" s="127"/>
      <c r="E2372" s="127"/>
      <c r="F2372" s="127"/>
      <c r="G2372" s="127"/>
      <c r="H2372" s="127"/>
      <c r="I2372" s="127"/>
      <c r="J2372" s="127"/>
      <c r="K2372" s="127"/>
      <c r="L2372" s="127"/>
      <c r="M2372" s="127"/>
      <c r="N2372" s="127"/>
      <c r="O2372" s="127"/>
      <c r="P2372" s="127"/>
      <c r="Q2372" s="127"/>
      <c r="R2372" s="127"/>
      <c r="S2372" s="127"/>
    </row>
    <row r="2373" spans="4:19" x14ac:dyDescent="0.2">
      <c r="D2373" s="127"/>
      <c r="E2373" s="127"/>
      <c r="F2373" s="127"/>
      <c r="G2373" s="127"/>
      <c r="H2373" s="127"/>
      <c r="I2373" s="127"/>
      <c r="J2373" s="127"/>
      <c r="K2373" s="127"/>
      <c r="L2373" s="127"/>
      <c r="M2373" s="127"/>
      <c r="N2373" s="127"/>
      <c r="O2373" s="127"/>
      <c r="P2373" s="127"/>
      <c r="Q2373" s="127"/>
      <c r="R2373" s="127"/>
      <c r="S2373" s="127"/>
    </row>
    <row r="2374" spans="4:19" x14ac:dyDescent="0.2">
      <c r="D2374" s="127"/>
      <c r="E2374" s="127"/>
      <c r="F2374" s="127"/>
      <c r="G2374" s="127"/>
      <c r="H2374" s="127"/>
      <c r="I2374" s="127"/>
      <c r="J2374" s="127"/>
      <c r="K2374" s="127"/>
      <c r="L2374" s="127"/>
      <c r="M2374" s="127"/>
      <c r="N2374" s="127"/>
      <c r="O2374" s="127"/>
      <c r="P2374" s="127"/>
      <c r="Q2374" s="127"/>
      <c r="R2374" s="127"/>
      <c r="S2374" s="127"/>
    </row>
    <row r="2375" spans="4:19" x14ac:dyDescent="0.2">
      <c r="D2375" s="127"/>
      <c r="E2375" s="127"/>
      <c r="F2375" s="127"/>
      <c r="G2375" s="127"/>
      <c r="H2375" s="127"/>
      <c r="I2375" s="127"/>
      <c r="J2375" s="127"/>
      <c r="K2375" s="127"/>
      <c r="L2375" s="127"/>
      <c r="M2375" s="127"/>
      <c r="N2375" s="127"/>
      <c r="O2375" s="127"/>
      <c r="P2375" s="127"/>
      <c r="Q2375" s="127"/>
      <c r="R2375" s="127"/>
      <c r="S2375" s="127"/>
    </row>
    <row r="2376" spans="4:19" x14ac:dyDescent="0.2">
      <c r="D2376" s="127"/>
      <c r="E2376" s="127"/>
      <c r="F2376" s="127"/>
      <c r="G2376" s="127"/>
      <c r="H2376" s="127"/>
      <c r="I2376" s="127"/>
      <c r="J2376" s="127"/>
      <c r="K2376" s="127"/>
      <c r="L2376" s="127"/>
      <c r="M2376" s="127"/>
      <c r="N2376" s="127"/>
      <c r="O2376" s="127"/>
      <c r="P2376" s="127"/>
      <c r="Q2376" s="127"/>
      <c r="R2376" s="127"/>
      <c r="S2376" s="127"/>
    </row>
    <row r="2377" spans="4:19" x14ac:dyDescent="0.2">
      <c r="D2377" s="127"/>
      <c r="E2377" s="127"/>
      <c r="F2377" s="127"/>
      <c r="G2377" s="127"/>
      <c r="H2377" s="127"/>
      <c r="I2377" s="127"/>
      <c r="J2377" s="127"/>
      <c r="K2377" s="127"/>
      <c r="L2377" s="127"/>
      <c r="M2377" s="127"/>
      <c r="N2377" s="127"/>
      <c r="O2377" s="127"/>
      <c r="P2377" s="127"/>
      <c r="Q2377" s="127"/>
      <c r="R2377" s="127"/>
      <c r="S2377" s="127"/>
    </row>
    <row r="2378" spans="4:19" x14ac:dyDescent="0.2">
      <c r="D2378" s="127"/>
      <c r="E2378" s="127"/>
      <c r="F2378" s="127"/>
      <c r="G2378" s="127"/>
      <c r="H2378" s="127"/>
      <c r="I2378" s="127"/>
      <c r="J2378" s="127"/>
      <c r="K2378" s="127"/>
      <c r="L2378" s="127"/>
      <c r="M2378" s="127"/>
      <c r="N2378" s="127"/>
      <c r="O2378" s="127"/>
      <c r="P2378" s="127"/>
      <c r="Q2378" s="127"/>
      <c r="R2378" s="127"/>
      <c r="S2378" s="127"/>
    </row>
    <row r="2379" spans="4:19" x14ac:dyDescent="0.2">
      <c r="D2379" s="127"/>
      <c r="E2379" s="127"/>
      <c r="F2379" s="127"/>
      <c r="G2379" s="127"/>
      <c r="H2379" s="127"/>
      <c r="I2379" s="127"/>
      <c r="J2379" s="127"/>
      <c r="K2379" s="127"/>
      <c r="L2379" s="127"/>
      <c r="M2379" s="127"/>
      <c r="N2379" s="127"/>
      <c r="O2379" s="127"/>
      <c r="P2379" s="127"/>
      <c r="Q2379" s="127"/>
      <c r="R2379" s="127"/>
      <c r="S2379" s="127"/>
    </row>
    <row r="2380" spans="4:19" x14ac:dyDescent="0.2">
      <c r="D2380" s="127"/>
      <c r="E2380" s="127"/>
      <c r="F2380" s="127"/>
      <c r="G2380" s="127"/>
      <c r="H2380" s="127"/>
      <c r="I2380" s="127"/>
      <c r="J2380" s="127"/>
      <c r="K2380" s="127"/>
      <c r="L2380" s="127"/>
      <c r="M2380" s="127"/>
      <c r="N2380" s="127"/>
      <c r="O2380" s="127"/>
      <c r="P2380" s="127"/>
      <c r="Q2380" s="127"/>
      <c r="R2380" s="127"/>
      <c r="S2380" s="127"/>
    </row>
    <row r="2381" spans="4:19" x14ac:dyDescent="0.2">
      <c r="D2381" s="127"/>
      <c r="E2381" s="127"/>
      <c r="F2381" s="127"/>
      <c r="G2381" s="127"/>
      <c r="H2381" s="127"/>
      <c r="I2381" s="127"/>
      <c r="J2381" s="127"/>
      <c r="K2381" s="127"/>
      <c r="L2381" s="127"/>
      <c r="M2381" s="127"/>
      <c r="N2381" s="127"/>
      <c r="O2381" s="127"/>
      <c r="P2381" s="127"/>
      <c r="Q2381" s="127"/>
      <c r="R2381" s="127"/>
      <c r="S2381" s="127"/>
    </row>
    <row r="2382" spans="4:19" x14ac:dyDescent="0.2">
      <c r="D2382" s="127"/>
      <c r="E2382" s="127"/>
      <c r="F2382" s="127"/>
      <c r="G2382" s="127"/>
      <c r="H2382" s="127"/>
      <c r="I2382" s="127"/>
      <c r="J2382" s="127"/>
      <c r="K2382" s="127"/>
      <c r="L2382" s="127"/>
      <c r="M2382" s="127"/>
      <c r="N2382" s="127"/>
      <c r="O2382" s="127"/>
      <c r="P2382" s="127"/>
      <c r="Q2382" s="127"/>
      <c r="R2382" s="127"/>
      <c r="S2382" s="127"/>
    </row>
    <row r="2383" spans="4:19" x14ac:dyDescent="0.2">
      <c r="D2383" s="127"/>
      <c r="E2383" s="127"/>
      <c r="F2383" s="127"/>
      <c r="G2383" s="127"/>
      <c r="H2383" s="127"/>
      <c r="I2383" s="127"/>
      <c r="J2383" s="127"/>
      <c r="K2383" s="127"/>
      <c r="L2383" s="127"/>
      <c r="M2383" s="127"/>
      <c r="N2383" s="127"/>
      <c r="O2383" s="127"/>
      <c r="P2383" s="127"/>
      <c r="Q2383" s="127"/>
      <c r="R2383" s="127"/>
      <c r="S2383" s="127"/>
    </row>
    <row r="2384" spans="4:19" x14ac:dyDescent="0.2">
      <c r="D2384" s="127"/>
      <c r="E2384" s="127"/>
      <c r="F2384" s="127"/>
      <c r="G2384" s="127"/>
      <c r="H2384" s="127"/>
      <c r="I2384" s="127"/>
      <c r="J2384" s="127"/>
      <c r="K2384" s="127"/>
      <c r="L2384" s="127"/>
      <c r="M2384" s="127"/>
      <c r="N2384" s="127"/>
      <c r="O2384" s="127"/>
      <c r="P2384" s="127"/>
      <c r="Q2384" s="127"/>
      <c r="R2384" s="127"/>
      <c r="S2384" s="127"/>
    </row>
    <row r="2385" spans="4:19" x14ac:dyDescent="0.2">
      <c r="D2385" s="127"/>
      <c r="E2385" s="127"/>
      <c r="F2385" s="127"/>
      <c r="G2385" s="127"/>
      <c r="H2385" s="127"/>
      <c r="I2385" s="127"/>
      <c r="J2385" s="127"/>
      <c r="K2385" s="127"/>
      <c r="L2385" s="127"/>
      <c r="M2385" s="127"/>
      <c r="N2385" s="127"/>
      <c r="O2385" s="127"/>
      <c r="P2385" s="127"/>
      <c r="Q2385" s="127"/>
      <c r="R2385" s="127"/>
      <c r="S2385" s="127"/>
    </row>
    <row r="2386" spans="4:19" x14ac:dyDescent="0.2">
      <c r="D2386" s="127"/>
      <c r="E2386" s="127"/>
      <c r="F2386" s="127"/>
      <c r="G2386" s="127"/>
      <c r="H2386" s="127"/>
      <c r="I2386" s="127"/>
      <c r="J2386" s="127"/>
      <c r="K2386" s="127"/>
      <c r="L2386" s="127"/>
      <c r="M2386" s="127"/>
      <c r="N2386" s="127"/>
      <c r="O2386" s="127"/>
      <c r="P2386" s="127"/>
      <c r="Q2386" s="127"/>
      <c r="R2386" s="127"/>
      <c r="S2386" s="127"/>
    </row>
    <row r="2387" spans="4:19" x14ac:dyDescent="0.2">
      <c r="D2387" s="127"/>
      <c r="E2387" s="127"/>
      <c r="F2387" s="127"/>
      <c r="G2387" s="127"/>
      <c r="H2387" s="127"/>
      <c r="I2387" s="127"/>
      <c r="J2387" s="127"/>
      <c r="K2387" s="127"/>
      <c r="L2387" s="127"/>
      <c r="M2387" s="127"/>
      <c r="N2387" s="127"/>
      <c r="O2387" s="127"/>
      <c r="P2387" s="127"/>
      <c r="Q2387" s="127"/>
      <c r="R2387" s="127"/>
      <c r="S2387" s="127"/>
    </row>
    <row r="2388" spans="4:19" x14ac:dyDescent="0.2">
      <c r="D2388" s="127"/>
      <c r="E2388" s="127"/>
      <c r="F2388" s="127"/>
      <c r="G2388" s="127"/>
      <c r="H2388" s="127"/>
      <c r="I2388" s="127"/>
      <c r="J2388" s="127"/>
      <c r="K2388" s="127"/>
      <c r="L2388" s="127"/>
      <c r="M2388" s="127"/>
      <c r="N2388" s="127"/>
      <c r="O2388" s="127"/>
      <c r="P2388" s="127"/>
      <c r="Q2388" s="127"/>
      <c r="R2388" s="127"/>
      <c r="S2388" s="127"/>
    </row>
    <row r="2389" spans="4:19" x14ac:dyDescent="0.2">
      <c r="D2389" s="127"/>
      <c r="E2389" s="127"/>
      <c r="F2389" s="127"/>
      <c r="G2389" s="127"/>
      <c r="H2389" s="127"/>
      <c r="I2389" s="127"/>
      <c r="J2389" s="127"/>
      <c r="K2389" s="127"/>
      <c r="L2389" s="127"/>
      <c r="M2389" s="127"/>
      <c r="N2389" s="127"/>
      <c r="O2389" s="127"/>
      <c r="P2389" s="127"/>
      <c r="Q2389" s="127"/>
      <c r="R2389" s="127"/>
      <c r="S2389" s="127"/>
    </row>
    <row r="2390" spans="4:19" x14ac:dyDescent="0.2">
      <c r="D2390" s="127"/>
      <c r="E2390" s="127"/>
      <c r="F2390" s="127"/>
      <c r="G2390" s="127"/>
      <c r="H2390" s="127"/>
      <c r="I2390" s="127"/>
      <c r="J2390" s="127"/>
      <c r="K2390" s="127"/>
      <c r="L2390" s="127"/>
      <c r="M2390" s="127"/>
      <c r="N2390" s="127"/>
      <c r="O2390" s="127"/>
      <c r="P2390" s="127"/>
      <c r="Q2390" s="127"/>
      <c r="R2390" s="127"/>
      <c r="S2390" s="127"/>
    </row>
    <row r="2391" spans="4:19" x14ac:dyDescent="0.2">
      <c r="D2391" s="127"/>
      <c r="E2391" s="127"/>
      <c r="F2391" s="127"/>
      <c r="G2391" s="127"/>
      <c r="H2391" s="127"/>
      <c r="I2391" s="127"/>
      <c r="J2391" s="127"/>
      <c r="K2391" s="127"/>
      <c r="L2391" s="127"/>
      <c r="M2391" s="127"/>
      <c r="N2391" s="127"/>
      <c r="O2391" s="127"/>
      <c r="P2391" s="127"/>
      <c r="Q2391" s="127"/>
      <c r="R2391" s="127"/>
      <c r="S2391" s="127"/>
    </row>
    <row r="2392" spans="4:19" x14ac:dyDescent="0.2">
      <c r="D2392" s="127"/>
      <c r="E2392" s="127"/>
      <c r="F2392" s="127"/>
      <c r="G2392" s="127"/>
      <c r="H2392" s="127"/>
      <c r="I2392" s="127"/>
      <c r="J2392" s="127"/>
      <c r="K2392" s="127"/>
      <c r="L2392" s="127"/>
      <c r="M2392" s="127"/>
      <c r="N2392" s="127"/>
      <c r="O2392" s="127"/>
      <c r="P2392" s="127"/>
      <c r="Q2392" s="127"/>
      <c r="R2392" s="127"/>
      <c r="S2392" s="127"/>
    </row>
    <row r="2393" spans="4:19" x14ac:dyDescent="0.2">
      <c r="D2393" s="127"/>
      <c r="E2393" s="127"/>
      <c r="F2393" s="127"/>
      <c r="G2393" s="127"/>
      <c r="H2393" s="127"/>
      <c r="I2393" s="127"/>
      <c r="J2393" s="127"/>
      <c r="K2393" s="127"/>
      <c r="L2393" s="127"/>
      <c r="M2393" s="127"/>
      <c r="N2393" s="127"/>
      <c r="O2393" s="127"/>
      <c r="P2393" s="127"/>
      <c r="Q2393" s="127"/>
      <c r="R2393" s="127"/>
      <c r="S2393" s="127"/>
    </row>
    <row r="2394" spans="4:19" x14ac:dyDescent="0.2">
      <c r="D2394" s="127"/>
      <c r="E2394" s="127"/>
      <c r="F2394" s="127"/>
      <c r="G2394" s="127"/>
      <c r="H2394" s="127"/>
      <c r="I2394" s="127"/>
      <c r="J2394" s="127"/>
      <c r="K2394" s="127"/>
      <c r="L2394" s="127"/>
      <c r="M2394" s="127"/>
      <c r="N2394" s="127"/>
      <c r="O2394" s="127"/>
      <c r="P2394" s="127"/>
      <c r="Q2394" s="127"/>
      <c r="R2394" s="127"/>
      <c r="S2394" s="127"/>
    </row>
    <row r="2395" spans="4:19" x14ac:dyDescent="0.2">
      <c r="D2395" s="127"/>
      <c r="E2395" s="127"/>
      <c r="F2395" s="127"/>
      <c r="G2395" s="127"/>
      <c r="H2395" s="127"/>
      <c r="I2395" s="127"/>
      <c r="J2395" s="127"/>
      <c r="K2395" s="127"/>
      <c r="L2395" s="127"/>
      <c r="M2395" s="127"/>
      <c r="N2395" s="127"/>
      <c r="O2395" s="127"/>
      <c r="P2395" s="127"/>
      <c r="Q2395" s="127"/>
      <c r="R2395" s="127"/>
      <c r="S2395" s="127"/>
    </row>
    <row r="2396" spans="4:19" x14ac:dyDescent="0.2">
      <c r="D2396" s="127"/>
      <c r="E2396" s="127"/>
      <c r="F2396" s="127"/>
      <c r="G2396" s="127"/>
      <c r="H2396" s="127"/>
      <c r="I2396" s="127"/>
      <c r="J2396" s="127"/>
      <c r="K2396" s="127"/>
      <c r="L2396" s="127"/>
      <c r="M2396" s="127"/>
      <c r="N2396" s="127"/>
      <c r="O2396" s="127"/>
      <c r="P2396" s="127"/>
      <c r="Q2396" s="127"/>
      <c r="R2396" s="127"/>
      <c r="S2396" s="127"/>
    </row>
    <row r="2397" spans="4:19" x14ac:dyDescent="0.2">
      <c r="D2397" s="127"/>
      <c r="E2397" s="127"/>
      <c r="F2397" s="127"/>
      <c r="G2397" s="127"/>
      <c r="H2397" s="127"/>
      <c r="I2397" s="127"/>
      <c r="J2397" s="127"/>
      <c r="K2397" s="127"/>
      <c r="L2397" s="127"/>
      <c r="M2397" s="127"/>
      <c r="N2397" s="127"/>
      <c r="O2397" s="127"/>
      <c r="P2397" s="127"/>
      <c r="Q2397" s="127"/>
      <c r="R2397" s="127"/>
      <c r="S2397" s="127"/>
    </row>
    <row r="2398" spans="4:19" x14ac:dyDescent="0.2">
      <c r="D2398" s="127"/>
      <c r="E2398" s="127"/>
      <c r="F2398" s="127"/>
      <c r="G2398" s="127"/>
      <c r="H2398" s="127"/>
      <c r="I2398" s="127"/>
      <c r="J2398" s="127"/>
      <c r="K2398" s="127"/>
      <c r="L2398" s="127"/>
      <c r="M2398" s="127"/>
      <c r="N2398" s="127"/>
      <c r="O2398" s="127"/>
      <c r="P2398" s="127"/>
      <c r="Q2398" s="127"/>
      <c r="R2398" s="127"/>
      <c r="S2398" s="127"/>
    </row>
    <row r="2399" spans="4:19" x14ac:dyDescent="0.2">
      <c r="D2399" s="127"/>
      <c r="E2399" s="127"/>
      <c r="F2399" s="127"/>
      <c r="G2399" s="127"/>
      <c r="H2399" s="127"/>
      <c r="I2399" s="127"/>
      <c r="J2399" s="127"/>
      <c r="K2399" s="127"/>
      <c r="L2399" s="127"/>
      <c r="M2399" s="127"/>
      <c r="N2399" s="127"/>
      <c r="O2399" s="127"/>
      <c r="P2399" s="127"/>
      <c r="Q2399" s="127"/>
      <c r="R2399" s="127"/>
      <c r="S2399" s="127"/>
    </row>
    <row r="2400" spans="4:19" x14ac:dyDescent="0.2">
      <c r="D2400" s="127"/>
      <c r="E2400" s="127"/>
      <c r="F2400" s="127"/>
      <c r="G2400" s="127"/>
      <c r="H2400" s="127"/>
      <c r="I2400" s="127"/>
      <c r="J2400" s="127"/>
      <c r="K2400" s="127"/>
      <c r="L2400" s="127"/>
      <c r="M2400" s="127"/>
      <c r="N2400" s="127"/>
      <c r="O2400" s="127"/>
      <c r="P2400" s="127"/>
      <c r="Q2400" s="127"/>
      <c r="R2400" s="127"/>
      <c r="S2400" s="127"/>
    </row>
    <row r="2401" spans="4:19" x14ac:dyDescent="0.2">
      <c r="D2401" s="127"/>
      <c r="E2401" s="127"/>
      <c r="F2401" s="127"/>
      <c r="G2401" s="127"/>
      <c r="H2401" s="127"/>
      <c r="I2401" s="127"/>
      <c r="J2401" s="127"/>
      <c r="K2401" s="127"/>
      <c r="L2401" s="127"/>
      <c r="M2401" s="127"/>
      <c r="N2401" s="127"/>
      <c r="O2401" s="127"/>
      <c r="P2401" s="127"/>
      <c r="Q2401" s="127"/>
      <c r="R2401" s="127"/>
      <c r="S2401" s="127"/>
    </row>
    <row r="2402" spans="4:19" x14ac:dyDescent="0.2">
      <c r="D2402" s="127"/>
      <c r="E2402" s="127"/>
      <c r="F2402" s="127"/>
      <c r="G2402" s="127"/>
      <c r="H2402" s="127"/>
      <c r="I2402" s="127"/>
      <c r="J2402" s="127"/>
      <c r="K2402" s="127"/>
      <c r="L2402" s="127"/>
      <c r="M2402" s="127"/>
      <c r="N2402" s="127"/>
      <c r="O2402" s="127"/>
      <c r="P2402" s="127"/>
      <c r="Q2402" s="127"/>
      <c r="R2402" s="127"/>
      <c r="S2402" s="127"/>
    </row>
    <row r="2403" spans="4:19" x14ac:dyDescent="0.2">
      <c r="D2403" s="127"/>
      <c r="E2403" s="127"/>
      <c r="F2403" s="127"/>
      <c r="G2403" s="127"/>
      <c r="H2403" s="127"/>
      <c r="I2403" s="127"/>
      <c r="J2403" s="127"/>
      <c r="K2403" s="127"/>
      <c r="L2403" s="127"/>
      <c r="M2403" s="127"/>
      <c r="N2403" s="127"/>
      <c r="O2403" s="127"/>
      <c r="P2403" s="127"/>
      <c r="Q2403" s="127"/>
      <c r="R2403" s="127"/>
      <c r="S2403" s="127"/>
    </row>
    <row r="2404" spans="4:19" x14ac:dyDescent="0.2">
      <c r="D2404" s="127"/>
      <c r="E2404" s="127"/>
      <c r="F2404" s="127"/>
      <c r="G2404" s="127"/>
      <c r="H2404" s="127"/>
      <c r="I2404" s="127"/>
      <c r="J2404" s="127"/>
      <c r="K2404" s="127"/>
      <c r="L2404" s="127"/>
      <c r="M2404" s="127"/>
      <c r="N2404" s="127"/>
      <c r="O2404" s="127"/>
      <c r="P2404" s="127"/>
      <c r="Q2404" s="127"/>
      <c r="R2404" s="127"/>
      <c r="S2404" s="127"/>
    </row>
    <row r="2405" spans="4:19" x14ac:dyDescent="0.2">
      <c r="D2405" s="127"/>
      <c r="E2405" s="127"/>
      <c r="F2405" s="127"/>
      <c r="G2405" s="127"/>
      <c r="H2405" s="127"/>
      <c r="I2405" s="127"/>
      <c r="J2405" s="127"/>
      <c r="K2405" s="127"/>
      <c r="L2405" s="127"/>
      <c r="M2405" s="127"/>
      <c r="N2405" s="127"/>
      <c r="O2405" s="127"/>
      <c r="P2405" s="127"/>
      <c r="Q2405" s="127"/>
      <c r="R2405" s="127"/>
      <c r="S2405" s="127"/>
    </row>
    <row r="2406" spans="4:19" x14ac:dyDescent="0.2">
      <c r="D2406" s="127"/>
      <c r="E2406" s="127"/>
      <c r="F2406" s="127"/>
      <c r="G2406" s="127"/>
      <c r="H2406" s="127"/>
      <c r="I2406" s="127"/>
      <c r="J2406" s="127"/>
      <c r="K2406" s="127"/>
      <c r="L2406" s="127"/>
      <c r="M2406" s="127"/>
      <c r="N2406" s="127"/>
      <c r="O2406" s="127"/>
      <c r="P2406" s="127"/>
      <c r="Q2406" s="127"/>
      <c r="R2406" s="127"/>
      <c r="S2406" s="127"/>
    </row>
    <row r="2407" spans="4:19" x14ac:dyDescent="0.2">
      <c r="D2407" s="127"/>
      <c r="E2407" s="127"/>
      <c r="F2407" s="127"/>
      <c r="G2407" s="127"/>
      <c r="H2407" s="127"/>
      <c r="I2407" s="127"/>
      <c r="J2407" s="127"/>
      <c r="K2407" s="127"/>
      <c r="L2407" s="127"/>
      <c r="M2407" s="127"/>
      <c r="N2407" s="127"/>
      <c r="O2407" s="127"/>
      <c r="P2407" s="127"/>
      <c r="Q2407" s="127"/>
      <c r="R2407" s="127"/>
      <c r="S2407" s="127"/>
    </row>
    <row r="2408" spans="4:19" x14ac:dyDescent="0.2">
      <c r="D2408" s="127"/>
      <c r="E2408" s="127"/>
      <c r="F2408" s="127"/>
      <c r="G2408" s="127"/>
      <c r="H2408" s="127"/>
      <c r="I2408" s="127"/>
      <c r="J2408" s="127"/>
      <c r="K2408" s="127"/>
      <c r="L2408" s="127"/>
      <c r="M2408" s="127"/>
      <c r="N2408" s="127"/>
      <c r="O2408" s="127"/>
      <c r="P2408" s="127"/>
      <c r="Q2408" s="127"/>
      <c r="R2408" s="127"/>
      <c r="S2408" s="127"/>
    </row>
    <row r="2409" spans="4:19" x14ac:dyDescent="0.2">
      <c r="D2409" s="127"/>
      <c r="E2409" s="127"/>
      <c r="F2409" s="127"/>
      <c r="G2409" s="127"/>
      <c r="H2409" s="127"/>
      <c r="I2409" s="127"/>
      <c r="J2409" s="127"/>
      <c r="K2409" s="127"/>
      <c r="L2409" s="127"/>
      <c r="M2409" s="127"/>
      <c r="N2409" s="127"/>
      <c r="O2409" s="127"/>
      <c r="P2409" s="127"/>
      <c r="Q2409" s="127"/>
      <c r="R2409" s="127"/>
      <c r="S2409" s="127"/>
    </row>
    <row r="2410" spans="4:19" x14ac:dyDescent="0.2">
      <c r="D2410" s="127"/>
      <c r="E2410" s="127"/>
      <c r="F2410" s="127"/>
      <c r="G2410" s="127"/>
      <c r="H2410" s="127"/>
      <c r="I2410" s="127"/>
      <c r="J2410" s="127"/>
      <c r="K2410" s="127"/>
      <c r="L2410" s="127"/>
      <c r="M2410" s="127"/>
      <c r="N2410" s="127"/>
      <c r="O2410" s="127"/>
      <c r="P2410" s="127"/>
      <c r="Q2410" s="127"/>
      <c r="R2410" s="127"/>
      <c r="S2410" s="127"/>
    </row>
    <row r="2411" spans="4:19" x14ac:dyDescent="0.2">
      <c r="D2411" s="127"/>
      <c r="E2411" s="127"/>
      <c r="F2411" s="127"/>
      <c r="G2411" s="127"/>
      <c r="H2411" s="127"/>
      <c r="I2411" s="127"/>
      <c r="J2411" s="127"/>
      <c r="K2411" s="127"/>
      <c r="L2411" s="127"/>
      <c r="M2411" s="127"/>
      <c r="N2411" s="127"/>
      <c r="O2411" s="127"/>
      <c r="P2411" s="127"/>
      <c r="Q2411" s="127"/>
      <c r="R2411" s="127"/>
      <c r="S2411" s="127"/>
    </row>
    <row r="2412" spans="4:19" x14ac:dyDescent="0.2">
      <c r="D2412" s="127"/>
      <c r="E2412" s="127"/>
      <c r="F2412" s="127"/>
      <c r="G2412" s="127"/>
      <c r="H2412" s="127"/>
      <c r="I2412" s="127"/>
      <c r="J2412" s="127"/>
      <c r="K2412" s="127"/>
      <c r="L2412" s="127"/>
      <c r="M2412" s="127"/>
      <c r="N2412" s="127"/>
      <c r="O2412" s="127"/>
      <c r="P2412" s="127"/>
      <c r="Q2412" s="127"/>
      <c r="R2412" s="127"/>
      <c r="S2412" s="127"/>
    </row>
    <row r="2413" spans="4:19" x14ac:dyDescent="0.2">
      <c r="D2413" s="127"/>
      <c r="E2413" s="127"/>
      <c r="F2413" s="127"/>
      <c r="G2413" s="127"/>
      <c r="H2413" s="127"/>
      <c r="I2413" s="127"/>
      <c r="J2413" s="127"/>
      <c r="K2413" s="127"/>
      <c r="L2413" s="127"/>
      <c r="M2413" s="127"/>
      <c r="N2413" s="127"/>
      <c r="O2413" s="127"/>
      <c r="P2413" s="127"/>
      <c r="Q2413" s="127"/>
      <c r="R2413" s="127"/>
      <c r="S2413" s="127"/>
    </row>
    <row r="2414" spans="4:19" x14ac:dyDescent="0.2">
      <c r="D2414" s="127"/>
      <c r="E2414" s="127"/>
      <c r="F2414" s="127"/>
      <c r="G2414" s="127"/>
      <c r="H2414" s="127"/>
      <c r="I2414" s="127"/>
      <c r="J2414" s="127"/>
      <c r="K2414" s="127"/>
      <c r="L2414" s="127"/>
      <c r="M2414" s="127"/>
      <c r="N2414" s="127"/>
      <c r="O2414" s="127"/>
      <c r="P2414" s="127"/>
      <c r="Q2414" s="127"/>
      <c r="R2414" s="127"/>
      <c r="S2414" s="127"/>
    </row>
    <row r="2415" spans="4:19" x14ac:dyDescent="0.2">
      <c r="D2415" s="127"/>
      <c r="E2415" s="127"/>
      <c r="F2415" s="127"/>
      <c r="G2415" s="127"/>
      <c r="H2415" s="127"/>
      <c r="I2415" s="127"/>
      <c r="J2415" s="127"/>
      <c r="K2415" s="127"/>
      <c r="L2415" s="127"/>
      <c r="M2415" s="127"/>
      <c r="N2415" s="127"/>
      <c r="O2415" s="127"/>
      <c r="P2415" s="127"/>
      <c r="Q2415" s="127"/>
      <c r="R2415" s="127"/>
      <c r="S2415" s="127"/>
    </row>
    <row r="2416" spans="4:19" x14ac:dyDescent="0.2">
      <c r="D2416" s="127"/>
      <c r="E2416" s="127"/>
      <c r="F2416" s="127"/>
      <c r="G2416" s="127"/>
      <c r="H2416" s="127"/>
      <c r="I2416" s="127"/>
      <c r="J2416" s="127"/>
      <c r="K2416" s="127"/>
      <c r="L2416" s="127"/>
      <c r="M2416" s="127"/>
      <c r="N2416" s="127"/>
      <c r="O2416" s="127"/>
      <c r="P2416" s="127"/>
      <c r="Q2416" s="127"/>
      <c r="R2416" s="127"/>
      <c r="S2416" s="127"/>
    </row>
    <row r="2417" spans="4:19" x14ac:dyDescent="0.2">
      <c r="D2417" s="127"/>
      <c r="E2417" s="127"/>
      <c r="F2417" s="127"/>
      <c r="G2417" s="127"/>
      <c r="H2417" s="127"/>
      <c r="I2417" s="127"/>
      <c r="J2417" s="127"/>
      <c r="K2417" s="127"/>
      <c r="L2417" s="127"/>
      <c r="M2417" s="127"/>
      <c r="N2417" s="127"/>
      <c r="O2417" s="127"/>
      <c r="P2417" s="127"/>
      <c r="Q2417" s="127"/>
      <c r="R2417" s="127"/>
      <c r="S2417" s="127"/>
    </row>
    <row r="2418" spans="4:19" x14ac:dyDescent="0.2">
      <c r="D2418" s="127"/>
      <c r="E2418" s="127"/>
      <c r="F2418" s="127"/>
      <c r="G2418" s="127"/>
      <c r="H2418" s="127"/>
      <c r="I2418" s="127"/>
      <c r="J2418" s="127"/>
      <c r="K2418" s="127"/>
      <c r="L2418" s="127"/>
      <c r="M2418" s="127"/>
      <c r="N2418" s="127"/>
      <c r="O2418" s="127"/>
      <c r="P2418" s="127"/>
      <c r="Q2418" s="127"/>
      <c r="R2418" s="127"/>
      <c r="S2418" s="127"/>
    </row>
    <row r="2419" spans="4:19" x14ac:dyDescent="0.2">
      <c r="D2419" s="127"/>
      <c r="E2419" s="127"/>
      <c r="F2419" s="127"/>
      <c r="G2419" s="127"/>
      <c r="H2419" s="127"/>
      <c r="I2419" s="127"/>
      <c r="J2419" s="127"/>
      <c r="K2419" s="127"/>
      <c r="L2419" s="127"/>
      <c r="M2419" s="127"/>
      <c r="N2419" s="127"/>
      <c r="O2419" s="127"/>
      <c r="P2419" s="127"/>
      <c r="Q2419" s="127"/>
      <c r="R2419" s="127"/>
      <c r="S2419" s="127"/>
    </row>
    <row r="2420" spans="4:19" x14ac:dyDescent="0.2">
      <c r="D2420" s="127"/>
      <c r="E2420" s="127"/>
      <c r="F2420" s="127"/>
      <c r="G2420" s="127"/>
      <c r="H2420" s="127"/>
      <c r="I2420" s="127"/>
      <c r="J2420" s="127"/>
      <c r="K2420" s="127"/>
      <c r="L2420" s="127"/>
      <c r="M2420" s="127"/>
      <c r="N2420" s="127"/>
      <c r="O2420" s="127"/>
      <c r="P2420" s="127"/>
      <c r="Q2420" s="127"/>
      <c r="R2420" s="127"/>
      <c r="S2420" s="127"/>
    </row>
    <row r="2421" spans="4:19" x14ac:dyDescent="0.2">
      <c r="D2421" s="127"/>
      <c r="E2421" s="127"/>
      <c r="F2421" s="127"/>
      <c r="G2421" s="127"/>
      <c r="H2421" s="127"/>
      <c r="I2421" s="127"/>
      <c r="J2421" s="127"/>
      <c r="K2421" s="127"/>
      <c r="L2421" s="127"/>
      <c r="M2421" s="127"/>
      <c r="N2421" s="127"/>
      <c r="O2421" s="127"/>
      <c r="P2421" s="127"/>
      <c r="Q2421" s="127"/>
      <c r="R2421" s="127"/>
      <c r="S2421" s="127"/>
    </row>
    <row r="2422" spans="4:19" x14ac:dyDescent="0.2">
      <c r="D2422" s="127"/>
      <c r="E2422" s="127"/>
      <c r="F2422" s="127"/>
      <c r="G2422" s="127"/>
      <c r="H2422" s="127"/>
      <c r="I2422" s="127"/>
      <c r="J2422" s="127"/>
      <c r="K2422" s="127"/>
      <c r="L2422" s="127"/>
      <c r="M2422" s="127"/>
      <c r="N2422" s="127"/>
      <c r="O2422" s="127"/>
      <c r="P2422" s="127"/>
      <c r="Q2422" s="127"/>
      <c r="R2422" s="127"/>
      <c r="S2422" s="127"/>
    </row>
    <row r="2423" spans="4:19" x14ac:dyDescent="0.2">
      <c r="D2423" s="127"/>
      <c r="E2423" s="127"/>
      <c r="F2423" s="127"/>
      <c r="G2423" s="127"/>
      <c r="H2423" s="127"/>
      <c r="I2423" s="127"/>
      <c r="J2423" s="127"/>
      <c r="K2423" s="127"/>
      <c r="L2423" s="127"/>
      <c r="M2423" s="127"/>
      <c r="N2423" s="127"/>
      <c r="O2423" s="127"/>
      <c r="P2423" s="127"/>
      <c r="Q2423" s="127"/>
      <c r="R2423" s="127"/>
      <c r="S2423" s="127"/>
    </row>
    <row r="2424" spans="4:19" x14ac:dyDescent="0.2">
      <c r="D2424" s="127"/>
      <c r="E2424" s="127"/>
      <c r="F2424" s="127"/>
      <c r="G2424" s="127"/>
      <c r="H2424" s="127"/>
      <c r="I2424" s="127"/>
      <c r="J2424" s="127"/>
      <c r="K2424" s="127"/>
      <c r="L2424" s="127"/>
      <c r="M2424" s="127"/>
      <c r="N2424" s="127"/>
      <c r="O2424" s="127"/>
      <c r="P2424" s="127"/>
      <c r="Q2424" s="127"/>
      <c r="R2424" s="127"/>
      <c r="S2424" s="127"/>
    </row>
    <row r="2425" spans="4:19" x14ac:dyDescent="0.2">
      <c r="D2425" s="127"/>
      <c r="E2425" s="127"/>
      <c r="F2425" s="127"/>
      <c r="G2425" s="127"/>
      <c r="H2425" s="127"/>
      <c r="I2425" s="127"/>
      <c r="J2425" s="127"/>
      <c r="K2425" s="127"/>
      <c r="L2425" s="127"/>
      <c r="M2425" s="127"/>
      <c r="N2425" s="127"/>
      <c r="O2425" s="127"/>
      <c r="P2425" s="127"/>
      <c r="Q2425" s="127"/>
      <c r="R2425" s="127"/>
      <c r="S2425" s="127"/>
    </row>
    <row r="2426" spans="4:19" x14ac:dyDescent="0.2">
      <c r="D2426" s="127"/>
      <c r="E2426" s="127"/>
      <c r="F2426" s="127"/>
      <c r="G2426" s="127"/>
      <c r="H2426" s="127"/>
      <c r="I2426" s="127"/>
      <c r="J2426" s="127"/>
      <c r="K2426" s="127"/>
      <c r="L2426" s="127"/>
      <c r="M2426" s="127"/>
      <c r="N2426" s="127"/>
      <c r="O2426" s="127"/>
      <c r="P2426" s="127"/>
      <c r="Q2426" s="127"/>
      <c r="R2426" s="127"/>
      <c r="S2426" s="127"/>
    </row>
    <row r="2427" spans="4:19" x14ac:dyDescent="0.2">
      <c r="D2427" s="127"/>
      <c r="E2427" s="127"/>
      <c r="F2427" s="127"/>
      <c r="G2427" s="127"/>
      <c r="H2427" s="127"/>
      <c r="I2427" s="127"/>
      <c r="J2427" s="127"/>
      <c r="K2427" s="127"/>
      <c r="L2427" s="127"/>
      <c r="M2427" s="127"/>
      <c r="N2427" s="127"/>
      <c r="O2427" s="127"/>
      <c r="P2427" s="127"/>
      <c r="Q2427" s="127"/>
      <c r="R2427" s="127"/>
      <c r="S2427" s="127"/>
    </row>
    <row r="2428" spans="4:19" x14ac:dyDescent="0.2">
      <c r="D2428" s="127"/>
      <c r="E2428" s="127"/>
      <c r="F2428" s="127"/>
      <c r="G2428" s="127"/>
      <c r="H2428" s="127"/>
      <c r="I2428" s="127"/>
      <c r="J2428" s="127"/>
      <c r="K2428" s="127"/>
      <c r="L2428" s="127"/>
      <c r="M2428" s="127"/>
      <c r="N2428" s="127"/>
      <c r="O2428" s="127"/>
      <c r="P2428" s="127"/>
      <c r="Q2428" s="127"/>
      <c r="R2428" s="127"/>
      <c r="S2428" s="127"/>
    </row>
    <row r="2429" spans="4:19" x14ac:dyDescent="0.2">
      <c r="D2429" s="127"/>
      <c r="E2429" s="127"/>
      <c r="F2429" s="127"/>
      <c r="G2429" s="127"/>
      <c r="H2429" s="127"/>
      <c r="I2429" s="127"/>
      <c r="J2429" s="127"/>
      <c r="K2429" s="127"/>
      <c r="L2429" s="127"/>
      <c r="M2429" s="127"/>
      <c r="N2429" s="127"/>
      <c r="O2429" s="127"/>
      <c r="P2429" s="127"/>
      <c r="Q2429" s="127"/>
      <c r="R2429" s="127"/>
      <c r="S2429" s="127"/>
    </row>
    <row r="2430" spans="4:19" x14ac:dyDescent="0.2">
      <c r="D2430" s="127"/>
      <c r="E2430" s="127"/>
      <c r="F2430" s="127"/>
      <c r="G2430" s="127"/>
      <c r="H2430" s="127"/>
      <c r="I2430" s="127"/>
      <c r="J2430" s="127"/>
      <c r="K2430" s="127"/>
      <c r="L2430" s="127"/>
      <c r="M2430" s="127"/>
      <c r="N2430" s="127"/>
      <c r="O2430" s="127"/>
      <c r="P2430" s="127"/>
      <c r="Q2430" s="127"/>
      <c r="R2430" s="127"/>
      <c r="S2430" s="127"/>
    </row>
    <row r="2431" spans="4:19" x14ac:dyDescent="0.2">
      <c r="D2431" s="127"/>
      <c r="E2431" s="127"/>
      <c r="F2431" s="127"/>
      <c r="G2431" s="127"/>
      <c r="H2431" s="127"/>
      <c r="I2431" s="127"/>
      <c r="J2431" s="127"/>
      <c r="K2431" s="127"/>
      <c r="L2431" s="127"/>
      <c r="M2431" s="127"/>
      <c r="N2431" s="127"/>
      <c r="O2431" s="127"/>
      <c r="P2431" s="127"/>
      <c r="Q2431" s="127"/>
      <c r="R2431" s="127"/>
      <c r="S2431" s="127"/>
    </row>
    <row r="2432" spans="4:19" x14ac:dyDescent="0.2">
      <c r="D2432" s="127"/>
      <c r="E2432" s="127"/>
      <c r="F2432" s="127"/>
      <c r="G2432" s="127"/>
      <c r="H2432" s="127"/>
      <c r="I2432" s="127"/>
      <c r="J2432" s="127"/>
      <c r="K2432" s="127"/>
      <c r="L2432" s="127"/>
      <c r="M2432" s="127"/>
      <c r="N2432" s="127"/>
      <c r="O2432" s="127"/>
      <c r="P2432" s="127"/>
      <c r="Q2432" s="127"/>
      <c r="R2432" s="127"/>
      <c r="S2432" s="127"/>
    </row>
    <row r="2433" spans="4:19" x14ac:dyDescent="0.2">
      <c r="D2433" s="127"/>
      <c r="E2433" s="127"/>
      <c r="F2433" s="127"/>
      <c r="G2433" s="127"/>
      <c r="H2433" s="127"/>
      <c r="I2433" s="127"/>
      <c r="J2433" s="127"/>
      <c r="K2433" s="127"/>
      <c r="L2433" s="127"/>
      <c r="M2433" s="127"/>
      <c r="N2433" s="127"/>
      <c r="O2433" s="127"/>
      <c r="P2433" s="127"/>
      <c r="Q2433" s="127"/>
      <c r="R2433" s="127"/>
      <c r="S2433" s="127"/>
    </row>
    <row r="2434" spans="4:19" x14ac:dyDescent="0.2">
      <c r="D2434" s="127"/>
      <c r="E2434" s="127"/>
      <c r="F2434" s="127"/>
      <c r="G2434" s="127"/>
      <c r="H2434" s="127"/>
      <c r="I2434" s="127"/>
      <c r="J2434" s="127"/>
      <c r="K2434" s="127"/>
      <c r="L2434" s="127"/>
      <c r="M2434" s="127"/>
      <c r="N2434" s="127"/>
      <c r="O2434" s="127"/>
      <c r="P2434" s="127"/>
      <c r="Q2434" s="127"/>
      <c r="R2434" s="127"/>
      <c r="S2434" s="127"/>
    </row>
    <row r="2435" spans="4:19" x14ac:dyDescent="0.2">
      <c r="D2435" s="127"/>
      <c r="E2435" s="127"/>
      <c r="F2435" s="127"/>
      <c r="G2435" s="127"/>
      <c r="H2435" s="127"/>
      <c r="I2435" s="127"/>
      <c r="J2435" s="127"/>
      <c r="K2435" s="127"/>
      <c r="L2435" s="127"/>
      <c r="M2435" s="127"/>
      <c r="N2435" s="127"/>
      <c r="O2435" s="127"/>
      <c r="P2435" s="127"/>
      <c r="Q2435" s="127"/>
      <c r="R2435" s="127"/>
      <c r="S2435" s="127"/>
    </row>
    <row r="2436" spans="4:19" x14ac:dyDescent="0.2">
      <c r="D2436" s="127"/>
      <c r="E2436" s="127"/>
      <c r="F2436" s="127"/>
      <c r="G2436" s="127"/>
      <c r="H2436" s="127"/>
      <c r="I2436" s="127"/>
      <c r="J2436" s="127"/>
      <c r="K2436" s="127"/>
      <c r="L2436" s="127"/>
      <c r="M2436" s="127"/>
      <c r="N2436" s="127"/>
      <c r="O2436" s="127"/>
      <c r="P2436" s="127"/>
      <c r="Q2436" s="127"/>
      <c r="R2436" s="127"/>
      <c r="S2436" s="127"/>
    </row>
    <row r="2437" spans="4:19" x14ac:dyDescent="0.2">
      <c r="D2437" s="127"/>
      <c r="E2437" s="127"/>
      <c r="F2437" s="127"/>
      <c r="G2437" s="127"/>
      <c r="H2437" s="127"/>
      <c r="I2437" s="127"/>
      <c r="J2437" s="127"/>
      <c r="K2437" s="127"/>
      <c r="L2437" s="127"/>
      <c r="M2437" s="127"/>
      <c r="N2437" s="127"/>
      <c r="O2437" s="127"/>
      <c r="P2437" s="127"/>
      <c r="Q2437" s="127"/>
      <c r="R2437" s="127"/>
      <c r="S2437" s="127"/>
    </row>
    <row r="2438" spans="4:19" x14ac:dyDescent="0.2">
      <c r="D2438" s="127"/>
      <c r="E2438" s="127"/>
      <c r="F2438" s="127"/>
      <c r="G2438" s="127"/>
      <c r="H2438" s="127"/>
      <c r="I2438" s="127"/>
      <c r="J2438" s="127"/>
      <c r="K2438" s="127"/>
      <c r="L2438" s="127"/>
      <c r="M2438" s="127"/>
      <c r="N2438" s="127"/>
      <c r="O2438" s="127"/>
      <c r="P2438" s="127"/>
      <c r="Q2438" s="127"/>
      <c r="R2438" s="127"/>
      <c r="S2438" s="127"/>
    </row>
    <row r="2439" spans="4:19" x14ac:dyDescent="0.2">
      <c r="D2439" s="127"/>
      <c r="E2439" s="127"/>
      <c r="F2439" s="127"/>
      <c r="G2439" s="127"/>
      <c r="H2439" s="127"/>
      <c r="I2439" s="127"/>
      <c r="J2439" s="127"/>
      <c r="K2439" s="127"/>
      <c r="L2439" s="127"/>
      <c r="M2439" s="127"/>
      <c r="N2439" s="127"/>
      <c r="O2439" s="127"/>
      <c r="P2439" s="127"/>
      <c r="Q2439" s="127"/>
      <c r="R2439" s="127"/>
      <c r="S2439" s="127"/>
    </row>
    <row r="2440" spans="4:19" x14ac:dyDescent="0.2">
      <c r="D2440" s="127"/>
      <c r="E2440" s="127"/>
      <c r="F2440" s="127"/>
      <c r="G2440" s="127"/>
      <c r="H2440" s="127"/>
      <c r="I2440" s="127"/>
      <c r="J2440" s="127"/>
      <c r="K2440" s="127"/>
      <c r="L2440" s="127"/>
      <c r="M2440" s="127"/>
      <c r="N2440" s="127"/>
      <c r="O2440" s="127"/>
      <c r="P2440" s="127"/>
      <c r="Q2440" s="127"/>
      <c r="R2440" s="127"/>
      <c r="S2440" s="127"/>
    </row>
    <row r="2441" spans="4:19" x14ac:dyDescent="0.2">
      <c r="D2441" s="127"/>
      <c r="E2441" s="127"/>
      <c r="F2441" s="127"/>
      <c r="G2441" s="127"/>
      <c r="H2441" s="127"/>
      <c r="I2441" s="127"/>
      <c r="J2441" s="127"/>
      <c r="K2441" s="127"/>
      <c r="L2441" s="127"/>
      <c r="M2441" s="127"/>
      <c r="N2441" s="127"/>
      <c r="O2441" s="127"/>
      <c r="P2441" s="127"/>
      <c r="Q2441" s="127"/>
      <c r="R2441" s="127"/>
      <c r="S2441" s="127"/>
    </row>
    <row r="2442" spans="4:19" x14ac:dyDescent="0.2">
      <c r="D2442" s="127"/>
      <c r="E2442" s="127"/>
      <c r="F2442" s="127"/>
      <c r="G2442" s="127"/>
      <c r="H2442" s="127"/>
      <c r="I2442" s="127"/>
      <c r="J2442" s="127"/>
      <c r="K2442" s="127"/>
      <c r="L2442" s="127"/>
      <c r="M2442" s="127"/>
      <c r="N2442" s="127"/>
      <c r="O2442" s="127"/>
      <c r="P2442" s="127"/>
      <c r="Q2442" s="127"/>
      <c r="R2442" s="127"/>
      <c r="S2442" s="127"/>
    </row>
    <row r="2443" spans="4:19" x14ac:dyDescent="0.2">
      <c r="D2443" s="127"/>
      <c r="E2443" s="127"/>
      <c r="F2443" s="127"/>
      <c r="G2443" s="127"/>
      <c r="H2443" s="127"/>
      <c r="I2443" s="127"/>
      <c r="J2443" s="127"/>
      <c r="K2443" s="127"/>
      <c r="L2443" s="127"/>
      <c r="M2443" s="127"/>
      <c r="N2443" s="127"/>
      <c r="O2443" s="127"/>
      <c r="P2443" s="127"/>
      <c r="Q2443" s="127"/>
      <c r="R2443" s="127"/>
      <c r="S2443" s="127"/>
    </row>
    <row r="2444" spans="4:19" x14ac:dyDescent="0.2">
      <c r="D2444" s="127"/>
      <c r="E2444" s="127"/>
      <c r="F2444" s="127"/>
      <c r="G2444" s="127"/>
      <c r="H2444" s="127"/>
      <c r="I2444" s="127"/>
      <c r="J2444" s="127"/>
      <c r="K2444" s="127"/>
      <c r="L2444" s="127"/>
      <c r="M2444" s="127"/>
      <c r="N2444" s="127"/>
      <c r="O2444" s="127"/>
      <c r="P2444" s="127"/>
      <c r="Q2444" s="127"/>
      <c r="R2444" s="127"/>
      <c r="S2444" s="127"/>
    </row>
    <row r="2445" spans="4:19" x14ac:dyDescent="0.2">
      <c r="D2445" s="127"/>
      <c r="E2445" s="127"/>
      <c r="F2445" s="127"/>
      <c r="G2445" s="127"/>
      <c r="H2445" s="127"/>
      <c r="I2445" s="127"/>
      <c r="J2445" s="127"/>
      <c r="K2445" s="127"/>
      <c r="L2445" s="127"/>
      <c r="M2445" s="127"/>
      <c r="N2445" s="127"/>
      <c r="O2445" s="127"/>
      <c r="P2445" s="127"/>
      <c r="Q2445" s="127"/>
      <c r="R2445" s="127"/>
      <c r="S2445" s="127"/>
    </row>
    <row r="2446" spans="4:19" x14ac:dyDescent="0.2">
      <c r="D2446" s="127"/>
      <c r="E2446" s="127"/>
      <c r="F2446" s="127"/>
      <c r="G2446" s="127"/>
      <c r="H2446" s="127"/>
      <c r="I2446" s="127"/>
      <c r="J2446" s="127"/>
      <c r="K2446" s="127"/>
      <c r="L2446" s="127"/>
      <c r="M2446" s="127"/>
      <c r="N2446" s="127"/>
      <c r="O2446" s="127"/>
      <c r="P2446" s="127"/>
      <c r="Q2446" s="127"/>
      <c r="R2446" s="127"/>
      <c r="S2446" s="127"/>
    </row>
    <row r="2447" spans="4:19" x14ac:dyDescent="0.2">
      <c r="D2447" s="127"/>
      <c r="E2447" s="127"/>
      <c r="F2447" s="127"/>
      <c r="G2447" s="127"/>
      <c r="H2447" s="127"/>
      <c r="I2447" s="127"/>
      <c r="J2447" s="127"/>
      <c r="K2447" s="127"/>
      <c r="L2447" s="127"/>
      <c r="M2447" s="127"/>
      <c r="N2447" s="127"/>
      <c r="O2447" s="127"/>
      <c r="P2447" s="127"/>
      <c r="Q2447" s="127"/>
      <c r="R2447" s="127"/>
      <c r="S2447" s="127"/>
    </row>
    <row r="2448" spans="4:19" x14ac:dyDescent="0.2">
      <c r="D2448" s="127"/>
      <c r="E2448" s="127"/>
      <c r="F2448" s="127"/>
      <c r="G2448" s="127"/>
      <c r="H2448" s="127"/>
      <c r="I2448" s="127"/>
      <c r="J2448" s="127"/>
      <c r="K2448" s="127"/>
      <c r="L2448" s="127"/>
      <c r="M2448" s="127"/>
      <c r="N2448" s="127"/>
      <c r="O2448" s="127"/>
      <c r="P2448" s="127"/>
      <c r="Q2448" s="127"/>
      <c r="R2448" s="127"/>
      <c r="S2448" s="127"/>
    </row>
    <row r="2449" spans="4:19" x14ac:dyDescent="0.2">
      <c r="D2449" s="127"/>
      <c r="E2449" s="127"/>
      <c r="F2449" s="127"/>
      <c r="G2449" s="127"/>
      <c r="H2449" s="127"/>
      <c r="I2449" s="127"/>
      <c r="J2449" s="127"/>
      <c r="K2449" s="127"/>
      <c r="L2449" s="127"/>
      <c r="M2449" s="127"/>
      <c r="N2449" s="127"/>
      <c r="O2449" s="127"/>
      <c r="P2449" s="127"/>
      <c r="Q2449" s="127"/>
      <c r="R2449" s="127"/>
      <c r="S2449" s="127"/>
    </row>
    <row r="2450" spans="4:19" x14ac:dyDescent="0.2">
      <c r="D2450" s="127"/>
      <c r="E2450" s="127"/>
      <c r="F2450" s="127"/>
      <c r="G2450" s="127"/>
      <c r="H2450" s="127"/>
      <c r="I2450" s="127"/>
      <c r="J2450" s="127"/>
      <c r="K2450" s="127"/>
      <c r="L2450" s="127"/>
      <c r="M2450" s="127"/>
      <c r="N2450" s="127"/>
      <c r="O2450" s="127"/>
      <c r="P2450" s="127"/>
      <c r="Q2450" s="127"/>
      <c r="R2450" s="127"/>
      <c r="S2450" s="127"/>
    </row>
    <row r="2451" spans="4:19" x14ac:dyDescent="0.2">
      <c r="D2451" s="127"/>
      <c r="E2451" s="127"/>
      <c r="F2451" s="127"/>
      <c r="G2451" s="127"/>
      <c r="H2451" s="127"/>
      <c r="I2451" s="127"/>
      <c r="J2451" s="127"/>
      <c r="K2451" s="127"/>
      <c r="L2451" s="127"/>
      <c r="M2451" s="127"/>
      <c r="N2451" s="127"/>
      <c r="O2451" s="127"/>
      <c r="P2451" s="127"/>
      <c r="Q2451" s="127"/>
      <c r="R2451" s="127"/>
      <c r="S2451" s="127"/>
    </row>
    <row r="2452" spans="4:19" x14ac:dyDescent="0.2">
      <c r="D2452" s="127"/>
      <c r="E2452" s="127"/>
      <c r="F2452" s="127"/>
      <c r="G2452" s="127"/>
      <c r="H2452" s="127"/>
      <c r="I2452" s="127"/>
      <c r="J2452" s="127"/>
      <c r="K2452" s="127"/>
      <c r="L2452" s="127"/>
      <c r="M2452" s="127"/>
      <c r="N2452" s="127"/>
      <c r="O2452" s="127"/>
      <c r="P2452" s="127"/>
      <c r="Q2452" s="127"/>
      <c r="R2452" s="127"/>
      <c r="S2452" s="127"/>
    </row>
    <row r="2453" spans="4:19" x14ac:dyDescent="0.2">
      <c r="D2453" s="127"/>
      <c r="E2453" s="127"/>
      <c r="F2453" s="127"/>
      <c r="G2453" s="127"/>
      <c r="H2453" s="127"/>
      <c r="I2453" s="127"/>
      <c r="J2453" s="127"/>
      <c r="K2453" s="127"/>
      <c r="L2453" s="127"/>
      <c r="M2453" s="127"/>
      <c r="N2453" s="127"/>
      <c r="O2453" s="127"/>
      <c r="P2453" s="127"/>
      <c r="Q2453" s="127"/>
      <c r="R2453" s="127"/>
      <c r="S2453" s="127"/>
    </row>
    <row r="2454" spans="4:19" x14ac:dyDescent="0.2">
      <c r="D2454" s="127"/>
      <c r="E2454" s="127"/>
      <c r="F2454" s="127"/>
      <c r="G2454" s="127"/>
      <c r="H2454" s="127"/>
      <c r="I2454" s="127"/>
      <c r="J2454" s="127"/>
      <c r="K2454" s="127"/>
      <c r="L2454" s="127"/>
      <c r="M2454" s="127"/>
      <c r="N2454" s="127"/>
      <c r="O2454" s="127"/>
      <c r="P2454" s="127"/>
      <c r="Q2454" s="127"/>
      <c r="R2454" s="127"/>
      <c r="S2454" s="127"/>
    </row>
    <row r="2455" spans="4:19" x14ac:dyDescent="0.2">
      <c r="D2455" s="127"/>
      <c r="E2455" s="127"/>
      <c r="F2455" s="127"/>
      <c r="G2455" s="127"/>
      <c r="H2455" s="127"/>
      <c r="I2455" s="127"/>
      <c r="J2455" s="127"/>
      <c r="K2455" s="127"/>
      <c r="L2455" s="127"/>
      <c r="M2455" s="127"/>
      <c r="N2455" s="127"/>
      <c r="O2455" s="127"/>
      <c r="P2455" s="127"/>
      <c r="Q2455" s="127"/>
      <c r="R2455" s="127"/>
      <c r="S2455" s="127"/>
    </row>
    <row r="2456" spans="4:19" x14ac:dyDescent="0.2">
      <c r="D2456" s="127"/>
      <c r="E2456" s="127"/>
      <c r="F2456" s="127"/>
      <c r="G2456" s="127"/>
      <c r="H2456" s="127"/>
      <c r="I2456" s="127"/>
      <c r="J2456" s="127"/>
      <c r="K2456" s="127"/>
      <c r="L2456" s="127"/>
      <c r="M2456" s="127"/>
      <c r="N2456" s="127"/>
      <c r="O2456" s="127"/>
      <c r="P2456" s="127"/>
      <c r="Q2456" s="127"/>
      <c r="R2456" s="127"/>
      <c r="S2456" s="127"/>
    </row>
    <row r="2457" spans="4:19" x14ac:dyDescent="0.2">
      <c r="D2457" s="127"/>
      <c r="E2457" s="127"/>
      <c r="F2457" s="127"/>
      <c r="G2457" s="127"/>
      <c r="H2457" s="127"/>
      <c r="I2457" s="127"/>
      <c r="J2457" s="127"/>
      <c r="K2457" s="127"/>
      <c r="L2457" s="127"/>
      <c r="M2457" s="127"/>
      <c r="N2457" s="127"/>
      <c r="O2457" s="127"/>
      <c r="P2457" s="127"/>
      <c r="Q2457" s="127"/>
      <c r="R2457" s="127"/>
      <c r="S2457" s="127"/>
    </row>
    <row r="2458" spans="4:19" x14ac:dyDescent="0.2">
      <c r="D2458" s="127"/>
      <c r="E2458" s="127"/>
      <c r="F2458" s="127"/>
      <c r="G2458" s="127"/>
      <c r="H2458" s="127"/>
      <c r="I2458" s="127"/>
      <c r="J2458" s="127"/>
      <c r="K2458" s="127"/>
      <c r="L2458" s="127"/>
      <c r="M2458" s="127"/>
      <c r="N2458" s="127"/>
      <c r="O2458" s="127"/>
      <c r="P2458" s="127"/>
      <c r="Q2458" s="127"/>
      <c r="R2458" s="127"/>
      <c r="S2458" s="127"/>
    </row>
    <row r="2459" spans="4:19" x14ac:dyDescent="0.2">
      <c r="D2459" s="127"/>
      <c r="E2459" s="127"/>
      <c r="F2459" s="127"/>
      <c r="G2459" s="127"/>
      <c r="H2459" s="127"/>
      <c r="I2459" s="127"/>
      <c r="J2459" s="127"/>
      <c r="K2459" s="127"/>
      <c r="L2459" s="127"/>
      <c r="M2459" s="127"/>
      <c r="N2459" s="127"/>
      <c r="O2459" s="127"/>
      <c r="P2459" s="127"/>
      <c r="Q2459" s="127"/>
      <c r="R2459" s="127"/>
      <c r="S2459" s="127"/>
    </row>
    <row r="2460" spans="4:19" x14ac:dyDescent="0.2">
      <c r="D2460" s="127"/>
      <c r="E2460" s="127"/>
      <c r="F2460" s="127"/>
      <c r="G2460" s="127"/>
      <c r="H2460" s="127"/>
      <c r="I2460" s="127"/>
      <c r="J2460" s="127"/>
      <c r="K2460" s="127"/>
      <c r="L2460" s="127"/>
      <c r="M2460" s="127"/>
      <c r="N2460" s="127"/>
      <c r="O2460" s="127"/>
      <c r="P2460" s="127"/>
      <c r="Q2460" s="127"/>
      <c r="R2460" s="127"/>
      <c r="S2460" s="127"/>
    </row>
    <row r="2461" spans="4:19" x14ac:dyDescent="0.2">
      <c r="D2461" s="127"/>
      <c r="E2461" s="127"/>
      <c r="F2461" s="127"/>
      <c r="G2461" s="127"/>
      <c r="H2461" s="127"/>
      <c r="I2461" s="127"/>
      <c r="J2461" s="127"/>
      <c r="K2461" s="127"/>
      <c r="L2461" s="127"/>
      <c r="M2461" s="127"/>
      <c r="N2461" s="127"/>
      <c r="O2461" s="127"/>
      <c r="P2461" s="127"/>
      <c r="Q2461" s="127"/>
      <c r="R2461" s="127"/>
      <c r="S2461" s="127"/>
    </row>
    <row r="2462" spans="4:19" x14ac:dyDescent="0.2">
      <c r="D2462" s="127"/>
      <c r="E2462" s="127"/>
      <c r="F2462" s="127"/>
      <c r="G2462" s="127"/>
      <c r="H2462" s="127"/>
      <c r="I2462" s="127"/>
      <c r="J2462" s="127"/>
      <c r="K2462" s="127"/>
      <c r="L2462" s="127"/>
      <c r="M2462" s="127"/>
      <c r="N2462" s="127"/>
      <c r="O2462" s="127"/>
      <c r="P2462" s="127"/>
      <c r="Q2462" s="127"/>
      <c r="R2462" s="127"/>
      <c r="S2462" s="127"/>
    </row>
    <row r="2463" spans="4:19" x14ac:dyDescent="0.2">
      <c r="D2463" s="127"/>
      <c r="E2463" s="127"/>
      <c r="F2463" s="127"/>
      <c r="G2463" s="127"/>
      <c r="H2463" s="127"/>
      <c r="I2463" s="127"/>
      <c r="J2463" s="127"/>
      <c r="K2463" s="127"/>
      <c r="L2463" s="127"/>
      <c r="M2463" s="127"/>
      <c r="N2463" s="127"/>
      <c r="O2463" s="127"/>
      <c r="P2463" s="127"/>
      <c r="Q2463" s="127"/>
      <c r="R2463" s="127"/>
      <c r="S2463" s="127"/>
    </row>
    <row r="2464" spans="4:19" x14ac:dyDescent="0.2">
      <c r="D2464" s="127"/>
      <c r="E2464" s="127"/>
      <c r="F2464" s="127"/>
      <c r="G2464" s="127"/>
      <c r="H2464" s="127"/>
      <c r="I2464" s="127"/>
      <c r="J2464" s="127"/>
      <c r="K2464" s="127"/>
      <c r="L2464" s="127"/>
      <c r="M2464" s="127"/>
      <c r="N2464" s="127"/>
      <c r="O2464" s="127"/>
      <c r="P2464" s="127"/>
      <c r="Q2464" s="127"/>
      <c r="R2464" s="127"/>
      <c r="S2464" s="127"/>
    </row>
    <row r="2465" spans="4:19" x14ac:dyDescent="0.2">
      <c r="D2465" s="127"/>
      <c r="E2465" s="127"/>
      <c r="F2465" s="127"/>
      <c r="G2465" s="127"/>
      <c r="H2465" s="127"/>
      <c r="I2465" s="127"/>
      <c r="L2465" s="127"/>
      <c r="M2465" s="127"/>
      <c r="N2465" s="127"/>
      <c r="O2465" s="127"/>
      <c r="P2465" s="127"/>
      <c r="Q2465" s="127"/>
      <c r="R2465" s="127"/>
      <c r="S2465" s="127"/>
    </row>
  </sheetData>
  <pageMargins left="0.17" right="0.16" top="0.39" bottom="0.25" header="0.26" footer="0.26"/>
  <pageSetup scale="65" orientation="landscape" horizontalDpi="4294967295" verticalDpi="4294967295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R2429"/>
  <sheetViews>
    <sheetView zoomScale="75" workbookViewId="0">
      <pane xSplit="2" ySplit="10" topLeftCell="AE11" activePane="bottomRight" state="frozen"/>
      <selection activeCell="M65" sqref="M65"/>
      <selection pane="topRight" activeCell="M65" sqref="M65"/>
      <selection pane="bottomLeft" activeCell="M65" sqref="M65"/>
      <selection pane="bottomRight" activeCell="AF23" sqref="AF23"/>
    </sheetView>
  </sheetViews>
  <sheetFormatPr defaultRowHeight="12.75" x14ac:dyDescent="0.2"/>
  <cols>
    <col min="1" max="1" width="32.5703125" style="10" bestFit="1" customWidth="1"/>
    <col min="2" max="2" width="9.42578125" style="29" bestFit="1" customWidth="1"/>
    <col min="3" max="3" width="14" style="29" customWidth="1"/>
    <col min="4" max="4" width="12.85546875" style="29" bestFit="1" customWidth="1"/>
    <col min="5" max="8" width="11.28515625" style="29" bestFit="1" customWidth="1"/>
    <col min="9" max="16" width="11.42578125" style="29" bestFit="1" customWidth="1"/>
    <col min="17" max="19" width="12.5703125" style="29" bestFit="1" customWidth="1"/>
    <col min="20" max="21" width="11.28515625" style="29" bestFit="1" customWidth="1"/>
    <col min="22" max="23" width="12.5703125" style="29" bestFit="1" customWidth="1"/>
    <col min="24" max="24" width="11.28515625" style="29" bestFit="1" customWidth="1"/>
    <col min="25" max="25" width="13.5703125" style="10" bestFit="1" customWidth="1"/>
    <col min="26" max="39" width="14.7109375" style="10" customWidth="1"/>
    <col min="40" max="40" width="17.140625" style="10" customWidth="1"/>
    <col min="41" max="41" width="18.140625" style="114" customWidth="1"/>
    <col min="42" max="42" width="15" style="10" bestFit="1" customWidth="1"/>
    <col min="43" max="43" width="14" style="10" bestFit="1" customWidth="1"/>
    <col min="44" max="44" width="12.7109375" style="10" customWidth="1"/>
    <col min="45" max="256" width="9.140625" style="10"/>
    <col min="257" max="257" width="32.5703125" style="10" bestFit="1" customWidth="1"/>
    <col min="258" max="258" width="9.42578125" style="10" bestFit="1" customWidth="1"/>
    <col min="259" max="259" width="14" style="10" customWidth="1"/>
    <col min="260" max="260" width="12.85546875" style="10" bestFit="1" customWidth="1"/>
    <col min="261" max="264" width="11.28515625" style="10" bestFit="1" customWidth="1"/>
    <col min="265" max="272" width="11.42578125" style="10" bestFit="1" customWidth="1"/>
    <col min="273" max="275" width="12.5703125" style="10" bestFit="1" customWidth="1"/>
    <col min="276" max="277" width="11.28515625" style="10" bestFit="1" customWidth="1"/>
    <col min="278" max="279" width="12.5703125" style="10" bestFit="1" customWidth="1"/>
    <col min="280" max="280" width="11.28515625" style="10" bestFit="1" customWidth="1"/>
    <col min="281" max="281" width="13.5703125" style="10" bestFit="1" customWidth="1"/>
    <col min="282" max="295" width="14.7109375" style="10" customWidth="1"/>
    <col min="296" max="296" width="17.140625" style="10" customWidth="1"/>
    <col min="297" max="297" width="18.140625" style="10" customWidth="1"/>
    <col min="298" max="298" width="15" style="10" bestFit="1" customWidth="1"/>
    <col min="299" max="299" width="14" style="10" bestFit="1" customWidth="1"/>
    <col min="300" max="300" width="12.7109375" style="10" customWidth="1"/>
    <col min="301" max="512" width="9.140625" style="10"/>
    <col min="513" max="513" width="32.5703125" style="10" bestFit="1" customWidth="1"/>
    <col min="514" max="514" width="9.42578125" style="10" bestFit="1" customWidth="1"/>
    <col min="515" max="515" width="14" style="10" customWidth="1"/>
    <col min="516" max="516" width="12.85546875" style="10" bestFit="1" customWidth="1"/>
    <col min="517" max="520" width="11.28515625" style="10" bestFit="1" customWidth="1"/>
    <col min="521" max="528" width="11.42578125" style="10" bestFit="1" customWidth="1"/>
    <col min="529" max="531" width="12.5703125" style="10" bestFit="1" customWidth="1"/>
    <col min="532" max="533" width="11.28515625" style="10" bestFit="1" customWidth="1"/>
    <col min="534" max="535" width="12.5703125" style="10" bestFit="1" customWidth="1"/>
    <col min="536" max="536" width="11.28515625" style="10" bestFit="1" customWidth="1"/>
    <col min="537" max="537" width="13.5703125" style="10" bestFit="1" customWidth="1"/>
    <col min="538" max="551" width="14.7109375" style="10" customWidth="1"/>
    <col min="552" max="552" width="17.140625" style="10" customWidth="1"/>
    <col min="553" max="553" width="18.140625" style="10" customWidth="1"/>
    <col min="554" max="554" width="15" style="10" bestFit="1" customWidth="1"/>
    <col min="555" max="555" width="14" style="10" bestFit="1" customWidth="1"/>
    <col min="556" max="556" width="12.7109375" style="10" customWidth="1"/>
    <col min="557" max="768" width="9.140625" style="10"/>
    <col min="769" max="769" width="32.5703125" style="10" bestFit="1" customWidth="1"/>
    <col min="770" max="770" width="9.42578125" style="10" bestFit="1" customWidth="1"/>
    <col min="771" max="771" width="14" style="10" customWidth="1"/>
    <col min="772" max="772" width="12.85546875" style="10" bestFit="1" customWidth="1"/>
    <col min="773" max="776" width="11.28515625" style="10" bestFit="1" customWidth="1"/>
    <col min="777" max="784" width="11.42578125" style="10" bestFit="1" customWidth="1"/>
    <col min="785" max="787" width="12.5703125" style="10" bestFit="1" customWidth="1"/>
    <col min="788" max="789" width="11.28515625" style="10" bestFit="1" customWidth="1"/>
    <col min="790" max="791" width="12.5703125" style="10" bestFit="1" customWidth="1"/>
    <col min="792" max="792" width="11.28515625" style="10" bestFit="1" customWidth="1"/>
    <col min="793" max="793" width="13.5703125" style="10" bestFit="1" customWidth="1"/>
    <col min="794" max="807" width="14.7109375" style="10" customWidth="1"/>
    <col min="808" max="808" width="17.140625" style="10" customWidth="1"/>
    <col min="809" max="809" width="18.140625" style="10" customWidth="1"/>
    <col min="810" max="810" width="15" style="10" bestFit="1" customWidth="1"/>
    <col min="811" max="811" width="14" style="10" bestFit="1" customWidth="1"/>
    <col min="812" max="812" width="12.7109375" style="10" customWidth="1"/>
    <col min="813" max="1024" width="9.140625" style="10"/>
    <col min="1025" max="1025" width="32.5703125" style="10" bestFit="1" customWidth="1"/>
    <col min="1026" max="1026" width="9.42578125" style="10" bestFit="1" customWidth="1"/>
    <col min="1027" max="1027" width="14" style="10" customWidth="1"/>
    <col min="1028" max="1028" width="12.85546875" style="10" bestFit="1" customWidth="1"/>
    <col min="1029" max="1032" width="11.28515625" style="10" bestFit="1" customWidth="1"/>
    <col min="1033" max="1040" width="11.42578125" style="10" bestFit="1" customWidth="1"/>
    <col min="1041" max="1043" width="12.5703125" style="10" bestFit="1" customWidth="1"/>
    <col min="1044" max="1045" width="11.28515625" style="10" bestFit="1" customWidth="1"/>
    <col min="1046" max="1047" width="12.5703125" style="10" bestFit="1" customWidth="1"/>
    <col min="1048" max="1048" width="11.28515625" style="10" bestFit="1" customWidth="1"/>
    <col min="1049" max="1049" width="13.5703125" style="10" bestFit="1" customWidth="1"/>
    <col min="1050" max="1063" width="14.7109375" style="10" customWidth="1"/>
    <col min="1064" max="1064" width="17.140625" style="10" customWidth="1"/>
    <col min="1065" max="1065" width="18.140625" style="10" customWidth="1"/>
    <col min="1066" max="1066" width="15" style="10" bestFit="1" customWidth="1"/>
    <col min="1067" max="1067" width="14" style="10" bestFit="1" customWidth="1"/>
    <col min="1068" max="1068" width="12.7109375" style="10" customWidth="1"/>
    <col min="1069" max="1280" width="9.140625" style="10"/>
    <col min="1281" max="1281" width="32.5703125" style="10" bestFit="1" customWidth="1"/>
    <col min="1282" max="1282" width="9.42578125" style="10" bestFit="1" customWidth="1"/>
    <col min="1283" max="1283" width="14" style="10" customWidth="1"/>
    <col min="1284" max="1284" width="12.85546875" style="10" bestFit="1" customWidth="1"/>
    <col min="1285" max="1288" width="11.28515625" style="10" bestFit="1" customWidth="1"/>
    <col min="1289" max="1296" width="11.42578125" style="10" bestFit="1" customWidth="1"/>
    <col min="1297" max="1299" width="12.5703125" style="10" bestFit="1" customWidth="1"/>
    <col min="1300" max="1301" width="11.28515625" style="10" bestFit="1" customWidth="1"/>
    <col min="1302" max="1303" width="12.5703125" style="10" bestFit="1" customWidth="1"/>
    <col min="1304" max="1304" width="11.28515625" style="10" bestFit="1" customWidth="1"/>
    <col min="1305" max="1305" width="13.5703125" style="10" bestFit="1" customWidth="1"/>
    <col min="1306" max="1319" width="14.7109375" style="10" customWidth="1"/>
    <col min="1320" max="1320" width="17.140625" style="10" customWidth="1"/>
    <col min="1321" max="1321" width="18.140625" style="10" customWidth="1"/>
    <col min="1322" max="1322" width="15" style="10" bestFit="1" customWidth="1"/>
    <col min="1323" max="1323" width="14" style="10" bestFit="1" customWidth="1"/>
    <col min="1324" max="1324" width="12.7109375" style="10" customWidth="1"/>
    <col min="1325" max="1536" width="9.140625" style="10"/>
    <col min="1537" max="1537" width="32.5703125" style="10" bestFit="1" customWidth="1"/>
    <col min="1538" max="1538" width="9.42578125" style="10" bestFit="1" customWidth="1"/>
    <col min="1539" max="1539" width="14" style="10" customWidth="1"/>
    <col min="1540" max="1540" width="12.85546875" style="10" bestFit="1" customWidth="1"/>
    <col min="1541" max="1544" width="11.28515625" style="10" bestFit="1" customWidth="1"/>
    <col min="1545" max="1552" width="11.42578125" style="10" bestFit="1" customWidth="1"/>
    <col min="1553" max="1555" width="12.5703125" style="10" bestFit="1" customWidth="1"/>
    <col min="1556" max="1557" width="11.28515625" style="10" bestFit="1" customWidth="1"/>
    <col min="1558" max="1559" width="12.5703125" style="10" bestFit="1" customWidth="1"/>
    <col min="1560" max="1560" width="11.28515625" style="10" bestFit="1" customWidth="1"/>
    <col min="1561" max="1561" width="13.5703125" style="10" bestFit="1" customWidth="1"/>
    <col min="1562" max="1575" width="14.7109375" style="10" customWidth="1"/>
    <col min="1576" max="1576" width="17.140625" style="10" customWidth="1"/>
    <col min="1577" max="1577" width="18.140625" style="10" customWidth="1"/>
    <col min="1578" max="1578" width="15" style="10" bestFit="1" customWidth="1"/>
    <col min="1579" max="1579" width="14" style="10" bestFit="1" customWidth="1"/>
    <col min="1580" max="1580" width="12.7109375" style="10" customWidth="1"/>
    <col min="1581" max="1792" width="9.140625" style="10"/>
    <col min="1793" max="1793" width="32.5703125" style="10" bestFit="1" customWidth="1"/>
    <col min="1794" max="1794" width="9.42578125" style="10" bestFit="1" customWidth="1"/>
    <col min="1795" max="1795" width="14" style="10" customWidth="1"/>
    <col min="1796" max="1796" width="12.85546875" style="10" bestFit="1" customWidth="1"/>
    <col min="1797" max="1800" width="11.28515625" style="10" bestFit="1" customWidth="1"/>
    <col min="1801" max="1808" width="11.42578125" style="10" bestFit="1" customWidth="1"/>
    <col min="1809" max="1811" width="12.5703125" style="10" bestFit="1" customWidth="1"/>
    <col min="1812" max="1813" width="11.28515625" style="10" bestFit="1" customWidth="1"/>
    <col min="1814" max="1815" width="12.5703125" style="10" bestFit="1" customWidth="1"/>
    <col min="1816" max="1816" width="11.28515625" style="10" bestFit="1" customWidth="1"/>
    <col min="1817" max="1817" width="13.5703125" style="10" bestFit="1" customWidth="1"/>
    <col min="1818" max="1831" width="14.7109375" style="10" customWidth="1"/>
    <col min="1832" max="1832" width="17.140625" style="10" customWidth="1"/>
    <col min="1833" max="1833" width="18.140625" style="10" customWidth="1"/>
    <col min="1834" max="1834" width="15" style="10" bestFit="1" customWidth="1"/>
    <col min="1835" max="1835" width="14" style="10" bestFit="1" customWidth="1"/>
    <col min="1836" max="1836" width="12.7109375" style="10" customWidth="1"/>
    <col min="1837" max="2048" width="9.140625" style="10"/>
    <col min="2049" max="2049" width="32.5703125" style="10" bestFit="1" customWidth="1"/>
    <col min="2050" max="2050" width="9.42578125" style="10" bestFit="1" customWidth="1"/>
    <col min="2051" max="2051" width="14" style="10" customWidth="1"/>
    <col min="2052" max="2052" width="12.85546875" style="10" bestFit="1" customWidth="1"/>
    <col min="2053" max="2056" width="11.28515625" style="10" bestFit="1" customWidth="1"/>
    <col min="2057" max="2064" width="11.42578125" style="10" bestFit="1" customWidth="1"/>
    <col min="2065" max="2067" width="12.5703125" style="10" bestFit="1" customWidth="1"/>
    <col min="2068" max="2069" width="11.28515625" style="10" bestFit="1" customWidth="1"/>
    <col min="2070" max="2071" width="12.5703125" style="10" bestFit="1" customWidth="1"/>
    <col min="2072" max="2072" width="11.28515625" style="10" bestFit="1" customWidth="1"/>
    <col min="2073" max="2073" width="13.5703125" style="10" bestFit="1" customWidth="1"/>
    <col min="2074" max="2087" width="14.7109375" style="10" customWidth="1"/>
    <col min="2088" max="2088" width="17.140625" style="10" customWidth="1"/>
    <col min="2089" max="2089" width="18.140625" style="10" customWidth="1"/>
    <col min="2090" max="2090" width="15" style="10" bestFit="1" customWidth="1"/>
    <col min="2091" max="2091" width="14" style="10" bestFit="1" customWidth="1"/>
    <col min="2092" max="2092" width="12.7109375" style="10" customWidth="1"/>
    <col min="2093" max="2304" width="9.140625" style="10"/>
    <col min="2305" max="2305" width="32.5703125" style="10" bestFit="1" customWidth="1"/>
    <col min="2306" max="2306" width="9.42578125" style="10" bestFit="1" customWidth="1"/>
    <col min="2307" max="2307" width="14" style="10" customWidth="1"/>
    <col min="2308" max="2308" width="12.85546875" style="10" bestFit="1" customWidth="1"/>
    <col min="2309" max="2312" width="11.28515625" style="10" bestFit="1" customWidth="1"/>
    <col min="2313" max="2320" width="11.42578125" style="10" bestFit="1" customWidth="1"/>
    <col min="2321" max="2323" width="12.5703125" style="10" bestFit="1" customWidth="1"/>
    <col min="2324" max="2325" width="11.28515625" style="10" bestFit="1" customWidth="1"/>
    <col min="2326" max="2327" width="12.5703125" style="10" bestFit="1" customWidth="1"/>
    <col min="2328" max="2328" width="11.28515625" style="10" bestFit="1" customWidth="1"/>
    <col min="2329" max="2329" width="13.5703125" style="10" bestFit="1" customWidth="1"/>
    <col min="2330" max="2343" width="14.7109375" style="10" customWidth="1"/>
    <col min="2344" max="2344" width="17.140625" style="10" customWidth="1"/>
    <col min="2345" max="2345" width="18.140625" style="10" customWidth="1"/>
    <col min="2346" max="2346" width="15" style="10" bestFit="1" customWidth="1"/>
    <col min="2347" max="2347" width="14" style="10" bestFit="1" customWidth="1"/>
    <col min="2348" max="2348" width="12.7109375" style="10" customWidth="1"/>
    <col min="2349" max="2560" width="9.140625" style="10"/>
    <col min="2561" max="2561" width="32.5703125" style="10" bestFit="1" customWidth="1"/>
    <col min="2562" max="2562" width="9.42578125" style="10" bestFit="1" customWidth="1"/>
    <col min="2563" max="2563" width="14" style="10" customWidth="1"/>
    <col min="2564" max="2564" width="12.85546875" style="10" bestFit="1" customWidth="1"/>
    <col min="2565" max="2568" width="11.28515625" style="10" bestFit="1" customWidth="1"/>
    <col min="2569" max="2576" width="11.42578125" style="10" bestFit="1" customWidth="1"/>
    <col min="2577" max="2579" width="12.5703125" style="10" bestFit="1" customWidth="1"/>
    <col min="2580" max="2581" width="11.28515625" style="10" bestFit="1" customWidth="1"/>
    <col min="2582" max="2583" width="12.5703125" style="10" bestFit="1" customWidth="1"/>
    <col min="2584" max="2584" width="11.28515625" style="10" bestFit="1" customWidth="1"/>
    <col min="2585" max="2585" width="13.5703125" style="10" bestFit="1" customWidth="1"/>
    <col min="2586" max="2599" width="14.7109375" style="10" customWidth="1"/>
    <col min="2600" max="2600" width="17.140625" style="10" customWidth="1"/>
    <col min="2601" max="2601" width="18.140625" style="10" customWidth="1"/>
    <col min="2602" max="2602" width="15" style="10" bestFit="1" customWidth="1"/>
    <col min="2603" max="2603" width="14" style="10" bestFit="1" customWidth="1"/>
    <col min="2604" max="2604" width="12.7109375" style="10" customWidth="1"/>
    <col min="2605" max="2816" width="9.140625" style="10"/>
    <col min="2817" max="2817" width="32.5703125" style="10" bestFit="1" customWidth="1"/>
    <col min="2818" max="2818" width="9.42578125" style="10" bestFit="1" customWidth="1"/>
    <col min="2819" max="2819" width="14" style="10" customWidth="1"/>
    <col min="2820" max="2820" width="12.85546875" style="10" bestFit="1" customWidth="1"/>
    <col min="2821" max="2824" width="11.28515625" style="10" bestFit="1" customWidth="1"/>
    <col min="2825" max="2832" width="11.42578125" style="10" bestFit="1" customWidth="1"/>
    <col min="2833" max="2835" width="12.5703125" style="10" bestFit="1" customWidth="1"/>
    <col min="2836" max="2837" width="11.28515625" style="10" bestFit="1" customWidth="1"/>
    <col min="2838" max="2839" width="12.5703125" style="10" bestFit="1" customWidth="1"/>
    <col min="2840" max="2840" width="11.28515625" style="10" bestFit="1" customWidth="1"/>
    <col min="2841" max="2841" width="13.5703125" style="10" bestFit="1" customWidth="1"/>
    <col min="2842" max="2855" width="14.7109375" style="10" customWidth="1"/>
    <col min="2856" max="2856" width="17.140625" style="10" customWidth="1"/>
    <col min="2857" max="2857" width="18.140625" style="10" customWidth="1"/>
    <col min="2858" max="2858" width="15" style="10" bestFit="1" customWidth="1"/>
    <col min="2859" max="2859" width="14" style="10" bestFit="1" customWidth="1"/>
    <col min="2860" max="2860" width="12.7109375" style="10" customWidth="1"/>
    <col min="2861" max="3072" width="9.140625" style="10"/>
    <col min="3073" max="3073" width="32.5703125" style="10" bestFit="1" customWidth="1"/>
    <col min="3074" max="3074" width="9.42578125" style="10" bestFit="1" customWidth="1"/>
    <col min="3075" max="3075" width="14" style="10" customWidth="1"/>
    <col min="3076" max="3076" width="12.85546875" style="10" bestFit="1" customWidth="1"/>
    <col min="3077" max="3080" width="11.28515625" style="10" bestFit="1" customWidth="1"/>
    <col min="3081" max="3088" width="11.42578125" style="10" bestFit="1" customWidth="1"/>
    <col min="3089" max="3091" width="12.5703125" style="10" bestFit="1" customWidth="1"/>
    <col min="3092" max="3093" width="11.28515625" style="10" bestFit="1" customWidth="1"/>
    <col min="3094" max="3095" width="12.5703125" style="10" bestFit="1" customWidth="1"/>
    <col min="3096" max="3096" width="11.28515625" style="10" bestFit="1" customWidth="1"/>
    <col min="3097" max="3097" width="13.5703125" style="10" bestFit="1" customWidth="1"/>
    <col min="3098" max="3111" width="14.7109375" style="10" customWidth="1"/>
    <col min="3112" max="3112" width="17.140625" style="10" customWidth="1"/>
    <col min="3113" max="3113" width="18.140625" style="10" customWidth="1"/>
    <col min="3114" max="3114" width="15" style="10" bestFit="1" customWidth="1"/>
    <col min="3115" max="3115" width="14" style="10" bestFit="1" customWidth="1"/>
    <col min="3116" max="3116" width="12.7109375" style="10" customWidth="1"/>
    <col min="3117" max="3328" width="9.140625" style="10"/>
    <col min="3329" max="3329" width="32.5703125" style="10" bestFit="1" customWidth="1"/>
    <col min="3330" max="3330" width="9.42578125" style="10" bestFit="1" customWidth="1"/>
    <col min="3331" max="3331" width="14" style="10" customWidth="1"/>
    <col min="3332" max="3332" width="12.85546875" style="10" bestFit="1" customWidth="1"/>
    <col min="3333" max="3336" width="11.28515625" style="10" bestFit="1" customWidth="1"/>
    <col min="3337" max="3344" width="11.42578125" style="10" bestFit="1" customWidth="1"/>
    <col min="3345" max="3347" width="12.5703125" style="10" bestFit="1" customWidth="1"/>
    <col min="3348" max="3349" width="11.28515625" style="10" bestFit="1" customWidth="1"/>
    <col min="3350" max="3351" width="12.5703125" style="10" bestFit="1" customWidth="1"/>
    <col min="3352" max="3352" width="11.28515625" style="10" bestFit="1" customWidth="1"/>
    <col min="3353" max="3353" width="13.5703125" style="10" bestFit="1" customWidth="1"/>
    <col min="3354" max="3367" width="14.7109375" style="10" customWidth="1"/>
    <col min="3368" max="3368" width="17.140625" style="10" customWidth="1"/>
    <col min="3369" max="3369" width="18.140625" style="10" customWidth="1"/>
    <col min="3370" max="3370" width="15" style="10" bestFit="1" customWidth="1"/>
    <col min="3371" max="3371" width="14" style="10" bestFit="1" customWidth="1"/>
    <col min="3372" max="3372" width="12.7109375" style="10" customWidth="1"/>
    <col min="3373" max="3584" width="9.140625" style="10"/>
    <col min="3585" max="3585" width="32.5703125" style="10" bestFit="1" customWidth="1"/>
    <col min="3586" max="3586" width="9.42578125" style="10" bestFit="1" customWidth="1"/>
    <col min="3587" max="3587" width="14" style="10" customWidth="1"/>
    <col min="3588" max="3588" width="12.85546875" style="10" bestFit="1" customWidth="1"/>
    <col min="3589" max="3592" width="11.28515625" style="10" bestFit="1" customWidth="1"/>
    <col min="3593" max="3600" width="11.42578125" style="10" bestFit="1" customWidth="1"/>
    <col min="3601" max="3603" width="12.5703125" style="10" bestFit="1" customWidth="1"/>
    <col min="3604" max="3605" width="11.28515625" style="10" bestFit="1" customWidth="1"/>
    <col min="3606" max="3607" width="12.5703125" style="10" bestFit="1" customWidth="1"/>
    <col min="3608" max="3608" width="11.28515625" style="10" bestFit="1" customWidth="1"/>
    <col min="3609" max="3609" width="13.5703125" style="10" bestFit="1" customWidth="1"/>
    <col min="3610" max="3623" width="14.7109375" style="10" customWidth="1"/>
    <col min="3624" max="3624" width="17.140625" style="10" customWidth="1"/>
    <col min="3625" max="3625" width="18.140625" style="10" customWidth="1"/>
    <col min="3626" max="3626" width="15" style="10" bestFit="1" customWidth="1"/>
    <col min="3627" max="3627" width="14" style="10" bestFit="1" customWidth="1"/>
    <col min="3628" max="3628" width="12.7109375" style="10" customWidth="1"/>
    <col min="3629" max="3840" width="9.140625" style="10"/>
    <col min="3841" max="3841" width="32.5703125" style="10" bestFit="1" customWidth="1"/>
    <col min="3842" max="3842" width="9.42578125" style="10" bestFit="1" customWidth="1"/>
    <col min="3843" max="3843" width="14" style="10" customWidth="1"/>
    <col min="3844" max="3844" width="12.85546875" style="10" bestFit="1" customWidth="1"/>
    <col min="3845" max="3848" width="11.28515625" style="10" bestFit="1" customWidth="1"/>
    <col min="3849" max="3856" width="11.42578125" style="10" bestFit="1" customWidth="1"/>
    <col min="3857" max="3859" width="12.5703125" style="10" bestFit="1" customWidth="1"/>
    <col min="3860" max="3861" width="11.28515625" style="10" bestFit="1" customWidth="1"/>
    <col min="3862" max="3863" width="12.5703125" style="10" bestFit="1" customWidth="1"/>
    <col min="3864" max="3864" width="11.28515625" style="10" bestFit="1" customWidth="1"/>
    <col min="3865" max="3865" width="13.5703125" style="10" bestFit="1" customWidth="1"/>
    <col min="3866" max="3879" width="14.7109375" style="10" customWidth="1"/>
    <col min="3880" max="3880" width="17.140625" style="10" customWidth="1"/>
    <col min="3881" max="3881" width="18.140625" style="10" customWidth="1"/>
    <col min="3882" max="3882" width="15" style="10" bestFit="1" customWidth="1"/>
    <col min="3883" max="3883" width="14" style="10" bestFit="1" customWidth="1"/>
    <col min="3884" max="3884" width="12.7109375" style="10" customWidth="1"/>
    <col min="3885" max="4096" width="9.140625" style="10"/>
    <col min="4097" max="4097" width="32.5703125" style="10" bestFit="1" customWidth="1"/>
    <col min="4098" max="4098" width="9.42578125" style="10" bestFit="1" customWidth="1"/>
    <col min="4099" max="4099" width="14" style="10" customWidth="1"/>
    <col min="4100" max="4100" width="12.85546875" style="10" bestFit="1" customWidth="1"/>
    <col min="4101" max="4104" width="11.28515625" style="10" bestFit="1" customWidth="1"/>
    <col min="4105" max="4112" width="11.42578125" style="10" bestFit="1" customWidth="1"/>
    <col min="4113" max="4115" width="12.5703125" style="10" bestFit="1" customWidth="1"/>
    <col min="4116" max="4117" width="11.28515625" style="10" bestFit="1" customWidth="1"/>
    <col min="4118" max="4119" width="12.5703125" style="10" bestFit="1" customWidth="1"/>
    <col min="4120" max="4120" width="11.28515625" style="10" bestFit="1" customWidth="1"/>
    <col min="4121" max="4121" width="13.5703125" style="10" bestFit="1" customWidth="1"/>
    <col min="4122" max="4135" width="14.7109375" style="10" customWidth="1"/>
    <col min="4136" max="4136" width="17.140625" style="10" customWidth="1"/>
    <col min="4137" max="4137" width="18.140625" style="10" customWidth="1"/>
    <col min="4138" max="4138" width="15" style="10" bestFit="1" customWidth="1"/>
    <col min="4139" max="4139" width="14" style="10" bestFit="1" customWidth="1"/>
    <col min="4140" max="4140" width="12.7109375" style="10" customWidth="1"/>
    <col min="4141" max="4352" width="9.140625" style="10"/>
    <col min="4353" max="4353" width="32.5703125" style="10" bestFit="1" customWidth="1"/>
    <col min="4354" max="4354" width="9.42578125" style="10" bestFit="1" customWidth="1"/>
    <col min="4355" max="4355" width="14" style="10" customWidth="1"/>
    <col min="4356" max="4356" width="12.85546875" style="10" bestFit="1" customWidth="1"/>
    <col min="4357" max="4360" width="11.28515625" style="10" bestFit="1" customWidth="1"/>
    <col min="4361" max="4368" width="11.42578125" style="10" bestFit="1" customWidth="1"/>
    <col min="4369" max="4371" width="12.5703125" style="10" bestFit="1" customWidth="1"/>
    <col min="4372" max="4373" width="11.28515625" style="10" bestFit="1" customWidth="1"/>
    <col min="4374" max="4375" width="12.5703125" style="10" bestFit="1" customWidth="1"/>
    <col min="4376" max="4376" width="11.28515625" style="10" bestFit="1" customWidth="1"/>
    <col min="4377" max="4377" width="13.5703125" style="10" bestFit="1" customWidth="1"/>
    <col min="4378" max="4391" width="14.7109375" style="10" customWidth="1"/>
    <col min="4392" max="4392" width="17.140625" style="10" customWidth="1"/>
    <col min="4393" max="4393" width="18.140625" style="10" customWidth="1"/>
    <col min="4394" max="4394" width="15" style="10" bestFit="1" customWidth="1"/>
    <col min="4395" max="4395" width="14" style="10" bestFit="1" customWidth="1"/>
    <col min="4396" max="4396" width="12.7109375" style="10" customWidth="1"/>
    <col min="4397" max="4608" width="9.140625" style="10"/>
    <col min="4609" max="4609" width="32.5703125" style="10" bestFit="1" customWidth="1"/>
    <col min="4610" max="4610" width="9.42578125" style="10" bestFit="1" customWidth="1"/>
    <col min="4611" max="4611" width="14" style="10" customWidth="1"/>
    <col min="4612" max="4612" width="12.85546875" style="10" bestFit="1" customWidth="1"/>
    <col min="4613" max="4616" width="11.28515625" style="10" bestFit="1" customWidth="1"/>
    <col min="4617" max="4624" width="11.42578125" style="10" bestFit="1" customWidth="1"/>
    <col min="4625" max="4627" width="12.5703125" style="10" bestFit="1" customWidth="1"/>
    <col min="4628" max="4629" width="11.28515625" style="10" bestFit="1" customWidth="1"/>
    <col min="4630" max="4631" width="12.5703125" style="10" bestFit="1" customWidth="1"/>
    <col min="4632" max="4632" width="11.28515625" style="10" bestFit="1" customWidth="1"/>
    <col min="4633" max="4633" width="13.5703125" style="10" bestFit="1" customWidth="1"/>
    <col min="4634" max="4647" width="14.7109375" style="10" customWidth="1"/>
    <col min="4648" max="4648" width="17.140625" style="10" customWidth="1"/>
    <col min="4649" max="4649" width="18.140625" style="10" customWidth="1"/>
    <col min="4650" max="4650" width="15" style="10" bestFit="1" customWidth="1"/>
    <col min="4651" max="4651" width="14" style="10" bestFit="1" customWidth="1"/>
    <col min="4652" max="4652" width="12.7109375" style="10" customWidth="1"/>
    <col min="4653" max="4864" width="9.140625" style="10"/>
    <col min="4865" max="4865" width="32.5703125" style="10" bestFit="1" customWidth="1"/>
    <col min="4866" max="4866" width="9.42578125" style="10" bestFit="1" customWidth="1"/>
    <col min="4867" max="4867" width="14" style="10" customWidth="1"/>
    <col min="4868" max="4868" width="12.85546875" style="10" bestFit="1" customWidth="1"/>
    <col min="4869" max="4872" width="11.28515625" style="10" bestFit="1" customWidth="1"/>
    <col min="4873" max="4880" width="11.42578125" style="10" bestFit="1" customWidth="1"/>
    <col min="4881" max="4883" width="12.5703125" style="10" bestFit="1" customWidth="1"/>
    <col min="4884" max="4885" width="11.28515625" style="10" bestFit="1" customWidth="1"/>
    <col min="4886" max="4887" width="12.5703125" style="10" bestFit="1" customWidth="1"/>
    <col min="4888" max="4888" width="11.28515625" style="10" bestFit="1" customWidth="1"/>
    <col min="4889" max="4889" width="13.5703125" style="10" bestFit="1" customWidth="1"/>
    <col min="4890" max="4903" width="14.7109375" style="10" customWidth="1"/>
    <col min="4904" max="4904" width="17.140625" style="10" customWidth="1"/>
    <col min="4905" max="4905" width="18.140625" style="10" customWidth="1"/>
    <col min="4906" max="4906" width="15" style="10" bestFit="1" customWidth="1"/>
    <col min="4907" max="4907" width="14" style="10" bestFit="1" customWidth="1"/>
    <col min="4908" max="4908" width="12.7109375" style="10" customWidth="1"/>
    <col min="4909" max="5120" width="9.140625" style="10"/>
    <col min="5121" max="5121" width="32.5703125" style="10" bestFit="1" customWidth="1"/>
    <col min="5122" max="5122" width="9.42578125" style="10" bestFit="1" customWidth="1"/>
    <col min="5123" max="5123" width="14" style="10" customWidth="1"/>
    <col min="5124" max="5124" width="12.85546875" style="10" bestFit="1" customWidth="1"/>
    <col min="5125" max="5128" width="11.28515625" style="10" bestFit="1" customWidth="1"/>
    <col min="5129" max="5136" width="11.42578125" style="10" bestFit="1" customWidth="1"/>
    <col min="5137" max="5139" width="12.5703125" style="10" bestFit="1" customWidth="1"/>
    <col min="5140" max="5141" width="11.28515625" style="10" bestFit="1" customWidth="1"/>
    <col min="5142" max="5143" width="12.5703125" style="10" bestFit="1" customWidth="1"/>
    <col min="5144" max="5144" width="11.28515625" style="10" bestFit="1" customWidth="1"/>
    <col min="5145" max="5145" width="13.5703125" style="10" bestFit="1" customWidth="1"/>
    <col min="5146" max="5159" width="14.7109375" style="10" customWidth="1"/>
    <col min="5160" max="5160" width="17.140625" style="10" customWidth="1"/>
    <col min="5161" max="5161" width="18.140625" style="10" customWidth="1"/>
    <col min="5162" max="5162" width="15" style="10" bestFit="1" customWidth="1"/>
    <col min="5163" max="5163" width="14" style="10" bestFit="1" customWidth="1"/>
    <col min="5164" max="5164" width="12.7109375" style="10" customWidth="1"/>
    <col min="5165" max="5376" width="9.140625" style="10"/>
    <col min="5377" max="5377" width="32.5703125" style="10" bestFit="1" customWidth="1"/>
    <col min="5378" max="5378" width="9.42578125" style="10" bestFit="1" customWidth="1"/>
    <col min="5379" max="5379" width="14" style="10" customWidth="1"/>
    <col min="5380" max="5380" width="12.85546875" style="10" bestFit="1" customWidth="1"/>
    <col min="5381" max="5384" width="11.28515625" style="10" bestFit="1" customWidth="1"/>
    <col min="5385" max="5392" width="11.42578125" style="10" bestFit="1" customWidth="1"/>
    <col min="5393" max="5395" width="12.5703125" style="10" bestFit="1" customWidth="1"/>
    <col min="5396" max="5397" width="11.28515625" style="10" bestFit="1" customWidth="1"/>
    <col min="5398" max="5399" width="12.5703125" style="10" bestFit="1" customWidth="1"/>
    <col min="5400" max="5400" width="11.28515625" style="10" bestFit="1" customWidth="1"/>
    <col min="5401" max="5401" width="13.5703125" style="10" bestFit="1" customWidth="1"/>
    <col min="5402" max="5415" width="14.7109375" style="10" customWidth="1"/>
    <col min="5416" max="5416" width="17.140625" style="10" customWidth="1"/>
    <col min="5417" max="5417" width="18.140625" style="10" customWidth="1"/>
    <col min="5418" max="5418" width="15" style="10" bestFit="1" customWidth="1"/>
    <col min="5419" max="5419" width="14" style="10" bestFit="1" customWidth="1"/>
    <col min="5420" max="5420" width="12.7109375" style="10" customWidth="1"/>
    <col min="5421" max="5632" width="9.140625" style="10"/>
    <col min="5633" max="5633" width="32.5703125" style="10" bestFit="1" customWidth="1"/>
    <col min="5634" max="5634" width="9.42578125" style="10" bestFit="1" customWidth="1"/>
    <col min="5635" max="5635" width="14" style="10" customWidth="1"/>
    <col min="5636" max="5636" width="12.85546875" style="10" bestFit="1" customWidth="1"/>
    <col min="5637" max="5640" width="11.28515625" style="10" bestFit="1" customWidth="1"/>
    <col min="5641" max="5648" width="11.42578125" style="10" bestFit="1" customWidth="1"/>
    <col min="5649" max="5651" width="12.5703125" style="10" bestFit="1" customWidth="1"/>
    <col min="5652" max="5653" width="11.28515625" style="10" bestFit="1" customWidth="1"/>
    <col min="5654" max="5655" width="12.5703125" style="10" bestFit="1" customWidth="1"/>
    <col min="5656" max="5656" width="11.28515625" style="10" bestFit="1" customWidth="1"/>
    <col min="5657" max="5657" width="13.5703125" style="10" bestFit="1" customWidth="1"/>
    <col min="5658" max="5671" width="14.7109375" style="10" customWidth="1"/>
    <col min="5672" max="5672" width="17.140625" style="10" customWidth="1"/>
    <col min="5673" max="5673" width="18.140625" style="10" customWidth="1"/>
    <col min="5674" max="5674" width="15" style="10" bestFit="1" customWidth="1"/>
    <col min="5675" max="5675" width="14" style="10" bestFit="1" customWidth="1"/>
    <col min="5676" max="5676" width="12.7109375" style="10" customWidth="1"/>
    <col min="5677" max="5888" width="9.140625" style="10"/>
    <col min="5889" max="5889" width="32.5703125" style="10" bestFit="1" customWidth="1"/>
    <col min="5890" max="5890" width="9.42578125" style="10" bestFit="1" customWidth="1"/>
    <col min="5891" max="5891" width="14" style="10" customWidth="1"/>
    <col min="5892" max="5892" width="12.85546875" style="10" bestFit="1" customWidth="1"/>
    <col min="5893" max="5896" width="11.28515625" style="10" bestFit="1" customWidth="1"/>
    <col min="5897" max="5904" width="11.42578125" style="10" bestFit="1" customWidth="1"/>
    <col min="5905" max="5907" width="12.5703125" style="10" bestFit="1" customWidth="1"/>
    <col min="5908" max="5909" width="11.28515625" style="10" bestFit="1" customWidth="1"/>
    <col min="5910" max="5911" width="12.5703125" style="10" bestFit="1" customWidth="1"/>
    <col min="5912" max="5912" width="11.28515625" style="10" bestFit="1" customWidth="1"/>
    <col min="5913" max="5913" width="13.5703125" style="10" bestFit="1" customWidth="1"/>
    <col min="5914" max="5927" width="14.7109375" style="10" customWidth="1"/>
    <col min="5928" max="5928" width="17.140625" style="10" customWidth="1"/>
    <col min="5929" max="5929" width="18.140625" style="10" customWidth="1"/>
    <col min="5930" max="5930" width="15" style="10" bestFit="1" customWidth="1"/>
    <col min="5931" max="5931" width="14" style="10" bestFit="1" customWidth="1"/>
    <col min="5932" max="5932" width="12.7109375" style="10" customWidth="1"/>
    <col min="5933" max="6144" width="9.140625" style="10"/>
    <col min="6145" max="6145" width="32.5703125" style="10" bestFit="1" customWidth="1"/>
    <col min="6146" max="6146" width="9.42578125" style="10" bestFit="1" customWidth="1"/>
    <col min="6147" max="6147" width="14" style="10" customWidth="1"/>
    <col min="6148" max="6148" width="12.85546875" style="10" bestFit="1" customWidth="1"/>
    <col min="6149" max="6152" width="11.28515625" style="10" bestFit="1" customWidth="1"/>
    <col min="6153" max="6160" width="11.42578125" style="10" bestFit="1" customWidth="1"/>
    <col min="6161" max="6163" width="12.5703125" style="10" bestFit="1" customWidth="1"/>
    <col min="6164" max="6165" width="11.28515625" style="10" bestFit="1" customWidth="1"/>
    <col min="6166" max="6167" width="12.5703125" style="10" bestFit="1" customWidth="1"/>
    <col min="6168" max="6168" width="11.28515625" style="10" bestFit="1" customWidth="1"/>
    <col min="6169" max="6169" width="13.5703125" style="10" bestFit="1" customWidth="1"/>
    <col min="6170" max="6183" width="14.7109375" style="10" customWidth="1"/>
    <col min="6184" max="6184" width="17.140625" style="10" customWidth="1"/>
    <col min="6185" max="6185" width="18.140625" style="10" customWidth="1"/>
    <col min="6186" max="6186" width="15" style="10" bestFit="1" customWidth="1"/>
    <col min="6187" max="6187" width="14" style="10" bestFit="1" customWidth="1"/>
    <col min="6188" max="6188" width="12.7109375" style="10" customWidth="1"/>
    <col min="6189" max="6400" width="9.140625" style="10"/>
    <col min="6401" max="6401" width="32.5703125" style="10" bestFit="1" customWidth="1"/>
    <col min="6402" max="6402" width="9.42578125" style="10" bestFit="1" customWidth="1"/>
    <col min="6403" max="6403" width="14" style="10" customWidth="1"/>
    <col min="6404" max="6404" width="12.85546875" style="10" bestFit="1" customWidth="1"/>
    <col min="6405" max="6408" width="11.28515625" style="10" bestFit="1" customWidth="1"/>
    <col min="6409" max="6416" width="11.42578125" style="10" bestFit="1" customWidth="1"/>
    <col min="6417" max="6419" width="12.5703125" style="10" bestFit="1" customWidth="1"/>
    <col min="6420" max="6421" width="11.28515625" style="10" bestFit="1" customWidth="1"/>
    <col min="6422" max="6423" width="12.5703125" style="10" bestFit="1" customWidth="1"/>
    <col min="6424" max="6424" width="11.28515625" style="10" bestFit="1" customWidth="1"/>
    <col min="6425" max="6425" width="13.5703125" style="10" bestFit="1" customWidth="1"/>
    <col min="6426" max="6439" width="14.7109375" style="10" customWidth="1"/>
    <col min="6440" max="6440" width="17.140625" style="10" customWidth="1"/>
    <col min="6441" max="6441" width="18.140625" style="10" customWidth="1"/>
    <col min="6442" max="6442" width="15" style="10" bestFit="1" customWidth="1"/>
    <col min="6443" max="6443" width="14" style="10" bestFit="1" customWidth="1"/>
    <col min="6444" max="6444" width="12.7109375" style="10" customWidth="1"/>
    <col min="6445" max="6656" width="9.140625" style="10"/>
    <col min="6657" max="6657" width="32.5703125" style="10" bestFit="1" customWidth="1"/>
    <col min="6658" max="6658" width="9.42578125" style="10" bestFit="1" customWidth="1"/>
    <col min="6659" max="6659" width="14" style="10" customWidth="1"/>
    <col min="6660" max="6660" width="12.85546875" style="10" bestFit="1" customWidth="1"/>
    <col min="6661" max="6664" width="11.28515625" style="10" bestFit="1" customWidth="1"/>
    <col min="6665" max="6672" width="11.42578125" style="10" bestFit="1" customWidth="1"/>
    <col min="6673" max="6675" width="12.5703125" style="10" bestFit="1" customWidth="1"/>
    <col min="6676" max="6677" width="11.28515625" style="10" bestFit="1" customWidth="1"/>
    <col min="6678" max="6679" width="12.5703125" style="10" bestFit="1" customWidth="1"/>
    <col min="6680" max="6680" width="11.28515625" style="10" bestFit="1" customWidth="1"/>
    <col min="6681" max="6681" width="13.5703125" style="10" bestFit="1" customWidth="1"/>
    <col min="6682" max="6695" width="14.7109375" style="10" customWidth="1"/>
    <col min="6696" max="6696" width="17.140625" style="10" customWidth="1"/>
    <col min="6697" max="6697" width="18.140625" style="10" customWidth="1"/>
    <col min="6698" max="6698" width="15" style="10" bestFit="1" customWidth="1"/>
    <col min="6699" max="6699" width="14" style="10" bestFit="1" customWidth="1"/>
    <col min="6700" max="6700" width="12.7109375" style="10" customWidth="1"/>
    <col min="6701" max="6912" width="9.140625" style="10"/>
    <col min="6913" max="6913" width="32.5703125" style="10" bestFit="1" customWidth="1"/>
    <col min="6914" max="6914" width="9.42578125" style="10" bestFit="1" customWidth="1"/>
    <col min="6915" max="6915" width="14" style="10" customWidth="1"/>
    <col min="6916" max="6916" width="12.85546875" style="10" bestFit="1" customWidth="1"/>
    <col min="6917" max="6920" width="11.28515625" style="10" bestFit="1" customWidth="1"/>
    <col min="6921" max="6928" width="11.42578125" style="10" bestFit="1" customWidth="1"/>
    <col min="6929" max="6931" width="12.5703125" style="10" bestFit="1" customWidth="1"/>
    <col min="6932" max="6933" width="11.28515625" style="10" bestFit="1" customWidth="1"/>
    <col min="6934" max="6935" width="12.5703125" style="10" bestFit="1" customWidth="1"/>
    <col min="6936" max="6936" width="11.28515625" style="10" bestFit="1" customWidth="1"/>
    <col min="6937" max="6937" width="13.5703125" style="10" bestFit="1" customWidth="1"/>
    <col min="6938" max="6951" width="14.7109375" style="10" customWidth="1"/>
    <col min="6952" max="6952" width="17.140625" style="10" customWidth="1"/>
    <col min="6953" max="6953" width="18.140625" style="10" customWidth="1"/>
    <col min="6954" max="6954" width="15" style="10" bestFit="1" customWidth="1"/>
    <col min="6955" max="6955" width="14" style="10" bestFit="1" customWidth="1"/>
    <col min="6956" max="6956" width="12.7109375" style="10" customWidth="1"/>
    <col min="6957" max="7168" width="9.140625" style="10"/>
    <col min="7169" max="7169" width="32.5703125" style="10" bestFit="1" customWidth="1"/>
    <col min="7170" max="7170" width="9.42578125" style="10" bestFit="1" customWidth="1"/>
    <col min="7171" max="7171" width="14" style="10" customWidth="1"/>
    <col min="7172" max="7172" width="12.85546875" style="10" bestFit="1" customWidth="1"/>
    <col min="7173" max="7176" width="11.28515625" style="10" bestFit="1" customWidth="1"/>
    <col min="7177" max="7184" width="11.42578125" style="10" bestFit="1" customWidth="1"/>
    <col min="7185" max="7187" width="12.5703125" style="10" bestFit="1" customWidth="1"/>
    <col min="7188" max="7189" width="11.28515625" style="10" bestFit="1" customWidth="1"/>
    <col min="7190" max="7191" width="12.5703125" style="10" bestFit="1" customWidth="1"/>
    <col min="7192" max="7192" width="11.28515625" style="10" bestFit="1" customWidth="1"/>
    <col min="7193" max="7193" width="13.5703125" style="10" bestFit="1" customWidth="1"/>
    <col min="7194" max="7207" width="14.7109375" style="10" customWidth="1"/>
    <col min="7208" max="7208" width="17.140625" style="10" customWidth="1"/>
    <col min="7209" max="7209" width="18.140625" style="10" customWidth="1"/>
    <col min="7210" max="7210" width="15" style="10" bestFit="1" customWidth="1"/>
    <col min="7211" max="7211" width="14" style="10" bestFit="1" customWidth="1"/>
    <col min="7212" max="7212" width="12.7109375" style="10" customWidth="1"/>
    <col min="7213" max="7424" width="9.140625" style="10"/>
    <col min="7425" max="7425" width="32.5703125" style="10" bestFit="1" customWidth="1"/>
    <col min="7426" max="7426" width="9.42578125" style="10" bestFit="1" customWidth="1"/>
    <col min="7427" max="7427" width="14" style="10" customWidth="1"/>
    <col min="7428" max="7428" width="12.85546875" style="10" bestFit="1" customWidth="1"/>
    <col min="7429" max="7432" width="11.28515625" style="10" bestFit="1" customWidth="1"/>
    <col min="7433" max="7440" width="11.42578125" style="10" bestFit="1" customWidth="1"/>
    <col min="7441" max="7443" width="12.5703125" style="10" bestFit="1" customWidth="1"/>
    <col min="7444" max="7445" width="11.28515625" style="10" bestFit="1" customWidth="1"/>
    <col min="7446" max="7447" width="12.5703125" style="10" bestFit="1" customWidth="1"/>
    <col min="7448" max="7448" width="11.28515625" style="10" bestFit="1" customWidth="1"/>
    <col min="7449" max="7449" width="13.5703125" style="10" bestFit="1" customWidth="1"/>
    <col min="7450" max="7463" width="14.7109375" style="10" customWidth="1"/>
    <col min="7464" max="7464" width="17.140625" style="10" customWidth="1"/>
    <col min="7465" max="7465" width="18.140625" style="10" customWidth="1"/>
    <col min="7466" max="7466" width="15" style="10" bestFit="1" customWidth="1"/>
    <col min="7467" max="7467" width="14" style="10" bestFit="1" customWidth="1"/>
    <col min="7468" max="7468" width="12.7109375" style="10" customWidth="1"/>
    <col min="7469" max="7680" width="9.140625" style="10"/>
    <col min="7681" max="7681" width="32.5703125" style="10" bestFit="1" customWidth="1"/>
    <col min="7682" max="7682" width="9.42578125" style="10" bestFit="1" customWidth="1"/>
    <col min="7683" max="7683" width="14" style="10" customWidth="1"/>
    <col min="7684" max="7684" width="12.85546875" style="10" bestFit="1" customWidth="1"/>
    <col min="7685" max="7688" width="11.28515625" style="10" bestFit="1" customWidth="1"/>
    <col min="7689" max="7696" width="11.42578125" style="10" bestFit="1" customWidth="1"/>
    <col min="7697" max="7699" width="12.5703125" style="10" bestFit="1" customWidth="1"/>
    <col min="7700" max="7701" width="11.28515625" style="10" bestFit="1" customWidth="1"/>
    <col min="7702" max="7703" width="12.5703125" style="10" bestFit="1" customWidth="1"/>
    <col min="7704" max="7704" width="11.28515625" style="10" bestFit="1" customWidth="1"/>
    <col min="7705" max="7705" width="13.5703125" style="10" bestFit="1" customWidth="1"/>
    <col min="7706" max="7719" width="14.7109375" style="10" customWidth="1"/>
    <col min="7720" max="7720" width="17.140625" style="10" customWidth="1"/>
    <col min="7721" max="7721" width="18.140625" style="10" customWidth="1"/>
    <col min="7722" max="7722" width="15" style="10" bestFit="1" customWidth="1"/>
    <col min="7723" max="7723" width="14" style="10" bestFit="1" customWidth="1"/>
    <col min="7724" max="7724" width="12.7109375" style="10" customWidth="1"/>
    <col min="7725" max="7936" width="9.140625" style="10"/>
    <col min="7937" max="7937" width="32.5703125" style="10" bestFit="1" customWidth="1"/>
    <col min="7938" max="7938" width="9.42578125" style="10" bestFit="1" customWidth="1"/>
    <col min="7939" max="7939" width="14" style="10" customWidth="1"/>
    <col min="7940" max="7940" width="12.85546875" style="10" bestFit="1" customWidth="1"/>
    <col min="7941" max="7944" width="11.28515625" style="10" bestFit="1" customWidth="1"/>
    <col min="7945" max="7952" width="11.42578125" style="10" bestFit="1" customWidth="1"/>
    <col min="7953" max="7955" width="12.5703125" style="10" bestFit="1" customWidth="1"/>
    <col min="7956" max="7957" width="11.28515625" style="10" bestFit="1" customWidth="1"/>
    <col min="7958" max="7959" width="12.5703125" style="10" bestFit="1" customWidth="1"/>
    <col min="7960" max="7960" width="11.28515625" style="10" bestFit="1" customWidth="1"/>
    <col min="7961" max="7961" width="13.5703125" style="10" bestFit="1" customWidth="1"/>
    <col min="7962" max="7975" width="14.7109375" style="10" customWidth="1"/>
    <col min="7976" max="7976" width="17.140625" style="10" customWidth="1"/>
    <col min="7977" max="7977" width="18.140625" style="10" customWidth="1"/>
    <col min="7978" max="7978" width="15" style="10" bestFit="1" customWidth="1"/>
    <col min="7979" max="7979" width="14" style="10" bestFit="1" customWidth="1"/>
    <col min="7980" max="7980" width="12.7109375" style="10" customWidth="1"/>
    <col min="7981" max="8192" width="9.140625" style="10"/>
    <col min="8193" max="8193" width="32.5703125" style="10" bestFit="1" customWidth="1"/>
    <col min="8194" max="8194" width="9.42578125" style="10" bestFit="1" customWidth="1"/>
    <col min="8195" max="8195" width="14" style="10" customWidth="1"/>
    <col min="8196" max="8196" width="12.85546875" style="10" bestFit="1" customWidth="1"/>
    <col min="8197" max="8200" width="11.28515625" style="10" bestFit="1" customWidth="1"/>
    <col min="8201" max="8208" width="11.42578125" style="10" bestFit="1" customWidth="1"/>
    <col min="8209" max="8211" width="12.5703125" style="10" bestFit="1" customWidth="1"/>
    <col min="8212" max="8213" width="11.28515625" style="10" bestFit="1" customWidth="1"/>
    <col min="8214" max="8215" width="12.5703125" style="10" bestFit="1" customWidth="1"/>
    <col min="8216" max="8216" width="11.28515625" style="10" bestFit="1" customWidth="1"/>
    <col min="8217" max="8217" width="13.5703125" style="10" bestFit="1" customWidth="1"/>
    <col min="8218" max="8231" width="14.7109375" style="10" customWidth="1"/>
    <col min="8232" max="8232" width="17.140625" style="10" customWidth="1"/>
    <col min="8233" max="8233" width="18.140625" style="10" customWidth="1"/>
    <col min="8234" max="8234" width="15" style="10" bestFit="1" customWidth="1"/>
    <col min="8235" max="8235" width="14" style="10" bestFit="1" customWidth="1"/>
    <col min="8236" max="8236" width="12.7109375" style="10" customWidth="1"/>
    <col min="8237" max="8448" width="9.140625" style="10"/>
    <col min="8449" max="8449" width="32.5703125" style="10" bestFit="1" customWidth="1"/>
    <col min="8450" max="8450" width="9.42578125" style="10" bestFit="1" customWidth="1"/>
    <col min="8451" max="8451" width="14" style="10" customWidth="1"/>
    <col min="8452" max="8452" width="12.85546875" style="10" bestFit="1" customWidth="1"/>
    <col min="8453" max="8456" width="11.28515625" style="10" bestFit="1" customWidth="1"/>
    <col min="8457" max="8464" width="11.42578125" style="10" bestFit="1" customWidth="1"/>
    <col min="8465" max="8467" width="12.5703125" style="10" bestFit="1" customWidth="1"/>
    <col min="8468" max="8469" width="11.28515625" style="10" bestFit="1" customWidth="1"/>
    <col min="8470" max="8471" width="12.5703125" style="10" bestFit="1" customWidth="1"/>
    <col min="8472" max="8472" width="11.28515625" style="10" bestFit="1" customWidth="1"/>
    <col min="8473" max="8473" width="13.5703125" style="10" bestFit="1" customWidth="1"/>
    <col min="8474" max="8487" width="14.7109375" style="10" customWidth="1"/>
    <col min="8488" max="8488" width="17.140625" style="10" customWidth="1"/>
    <col min="8489" max="8489" width="18.140625" style="10" customWidth="1"/>
    <col min="8490" max="8490" width="15" style="10" bestFit="1" customWidth="1"/>
    <col min="8491" max="8491" width="14" style="10" bestFit="1" customWidth="1"/>
    <col min="8492" max="8492" width="12.7109375" style="10" customWidth="1"/>
    <col min="8493" max="8704" width="9.140625" style="10"/>
    <col min="8705" max="8705" width="32.5703125" style="10" bestFit="1" customWidth="1"/>
    <col min="8706" max="8706" width="9.42578125" style="10" bestFit="1" customWidth="1"/>
    <col min="8707" max="8707" width="14" style="10" customWidth="1"/>
    <col min="8708" max="8708" width="12.85546875" style="10" bestFit="1" customWidth="1"/>
    <col min="8709" max="8712" width="11.28515625" style="10" bestFit="1" customWidth="1"/>
    <col min="8713" max="8720" width="11.42578125" style="10" bestFit="1" customWidth="1"/>
    <col min="8721" max="8723" width="12.5703125" style="10" bestFit="1" customWidth="1"/>
    <col min="8724" max="8725" width="11.28515625" style="10" bestFit="1" customWidth="1"/>
    <col min="8726" max="8727" width="12.5703125" style="10" bestFit="1" customWidth="1"/>
    <col min="8728" max="8728" width="11.28515625" style="10" bestFit="1" customWidth="1"/>
    <col min="8729" max="8729" width="13.5703125" style="10" bestFit="1" customWidth="1"/>
    <col min="8730" max="8743" width="14.7109375" style="10" customWidth="1"/>
    <col min="8744" max="8744" width="17.140625" style="10" customWidth="1"/>
    <col min="8745" max="8745" width="18.140625" style="10" customWidth="1"/>
    <col min="8746" max="8746" width="15" style="10" bestFit="1" customWidth="1"/>
    <col min="8747" max="8747" width="14" style="10" bestFit="1" customWidth="1"/>
    <col min="8748" max="8748" width="12.7109375" style="10" customWidth="1"/>
    <col min="8749" max="8960" width="9.140625" style="10"/>
    <col min="8961" max="8961" width="32.5703125" style="10" bestFit="1" customWidth="1"/>
    <col min="8962" max="8962" width="9.42578125" style="10" bestFit="1" customWidth="1"/>
    <col min="8963" max="8963" width="14" style="10" customWidth="1"/>
    <col min="8964" max="8964" width="12.85546875" style="10" bestFit="1" customWidth="1"/>
    <col min="8965" max="8968" width="11.28515625" style="10" bestFit="1" customWidth="1"/>
    <col min="8969" max="8976" width="11.42578125" style="10" bestFit="1" customWidth="1"/>
    <col min="8977" max="8979" width="12.5703125" style="10" bestFit="1" customWidth="1"/>
    <col min="8980" max="8981" width="11.28515625" style="10" bestFit="1" customWidth="1"/>
    <col min="8982" max="8983" width="12.5703125" style="10" bestFit="1" customWidth="1"/>
    <col min="8984" max="8984" width="11.28515625" style="10" bestFit="1" customWidth="1"/>
    <col min="8985" max="8985" width="13.5703125" style="10" bestFit="1" customWidth="1"/>
    <col min="8986" max="8999" width="14.7109375" style="10" customWidth="1"/>
    <col min="9000" max="9000" width="17.140625" style="10" customWidth="1"/>
    <col min="9001" max="9001" width="18.140625" style="10" customWidth="1"/>
    <col min="9002" max="9002" width="15" style="10" bestFit="1" customWidth="1"/>
    <col min="9003" max="9003" width="14" style="10" bestFit="1" customWidth="1"/>
    <col min="9004" max="9004" width="12.7109375" style="10" customWidth="1"/>
    <col min="9005" max="9216" width="9.140625" style="10"/>
    <col min="9217" max="9217" width="32.5703125" style="10" bestFit="1" customWidth="1"/>
    <col min="9218" max="9218" width="9.42578125" style="10" bestFit="1" customWidth="1"/>
    <col min="9219" max="9219" width="14" style="10" customWidth="1"/>
    <col min="9220" max="9220" width="12.85546875" style="10" bestFit="1" customWidth="1"/>
    <col min="9221" max="9224" width="11.28515625" style="10" bestFit="1" customWidth="1"/>
    <col min="9225" max="9232" width="11.42578125" style="10" bestFit="1" customWidth="1"/>
    <col min="9233" max="9235" width="12.5703125" style="10" bestFit="1" customWidth="1"/>
    <col min="9236" max="9237" width="11.28515625" style="10" bestFit="1" customWidth="1"/>
    <col min="9238" max="9239" width="12.5703125" style="10" bestFit="1" customWidth="1"/>
    <col min="9240" max="9240" width="11.28515625" style="10" bestFit="1" customWidth="1"/>
    <col min="9241" max="9241" width="13.5703125" style="10" bestFit="1" customWidth="1"/>
    <col min="9242" max="9255" width="14.7109375" style="10" customWidth="1"/>
    <col min="9256" max="9256" width="17.140625" style="10" customWidth="1"/>
    <col min="9257" max="9257" width="18.140625" style="10" customWidth="1"/>
    <col min="9258" max="9258" width="15" style="10" bestFit="1" customWidth="1"/>
    <col min="9259" max="9259" width="14" style="10" bestFit="1" customWidth="1"/>
    <col min="9260" max="9260" width="12.7109375" style="10" customWidth="1"/>
    <col min="9261" max="9472" width="9.140625" style="10"/>
    <col min="9473" max="9473" width="32.5703125" style="10" bestFit="1" customWidth="1"/>
    <col min="9474" max="9474" width="9.42578125" style="10" bestFit="1" customWidth="1"/>
    <col min="9475" max="9475" width="14" style="10" customWidth="1"/>
    <col min="9476" max="9476" width="12.85546875" style="10" bestFit="1" customWidth="1"/>
    <col min="9477" max="9480" width="11.28515625" style="10" bestFit="1" customWidth="1"/>
    <col min="9481" max="9488" width="11.42578125" style="10" bestFit="1" customWidth="1"/>
    <col min="9489" max="9491" width="12.5703125" style="10" bestFit="1" customWidth="1"/>
    <col min="9492" max="9493" width="11.28515625" style="10" bestFit="1" customWidth="1"/>
    <col min="9494" max="9495" width="12.5703125" style="10" bestFit="1" customWidth="1"/>
    <col min="9496" max="9496" width="11.28515625" style="10" bestFit="1" customWidth="1"/>
    <col min="9497" max="9497" width="13.5703125" style="10" bestFit="1" customWidth="1"/>
    <col min="9498" max="9511" width="14.7109375" style="10" customWidth="1"/>
    <col min="9512" max="9512" width="17.140625" style="10" customWidth="1"/>
    <col min="9513" max="9513" width="18.140625" style="10" customWidth="1"/>
    <col min="9514" max="9514" width="15" style="10" bestFit="1" customWidth="1"/>
    <col min="9515" max="9515" width="14" style="10" bestFit="1" customWidth="1"/>
    <col min="9516" max="9516" width="12.7109375" style="10" customWidth="1"/>
    <col min="9517" max="9728" width="9.140625" style="10"/>
    <col min="9729" max="9729" width="32.5703125" style="10" bestFit="1" customWidth="1"/>
    <col min="9730" max="9730" width="9.42578125" style="10" bestFit="1" customWidth="1"/>
    <col min="9731" max="9731" width="14" style="10" customWidth="1"/>
    <col min="9732" max="9732" width="12.85546875" style="10" bestFit="1" customWidth="1"/>
    <col min="9733" max="9736" width="11.28515625" style="10" bestFit="1" customWidth="1"/>
    <col min="9737" max="9744" width="11.42578125" style="10" bestFit="1" customWidth="1"/>
    <col min="9745" max="9747" width="12.5703125" style="10" bestFit="1" customWidth="1"/>
    <col min="9748" max="9749" width="11.28515625" style="10" bestFit="1" customWidth="1"/>
    <col min="9750" max="9751" width="12.5703125" style="10" bestFit="1" customWidth="1"/>
    <col min="9752" max="9752" width="11.28515625" style="10" bestFit="1" customWidth="1"/>
    <col min="9753" max="9753" width="13.5703125" style="10" bestFit="1" customWidth="1"/>
    <col min="9754" max="9767" width="14.7109375" style="10" customWidth="1"/>
    <col min="9768" max="9768" width="17.140625" style="10" customWidth="1"/>
    <col min="9769" max="9769" width="18.140625" style="10" customWidth="1"/>
    <col min="9770" max="9770" width="15" style="10" bestFit="1" customWidth="1"/>
    <col min="9771" max="9771" width="14" style="10" bestFit="1" customWidth="1"/>
    <col min="9772" max="9772" width="12.7109375" style="10" customWidth="1"/>
    <col min="9773" max="9984" width="9.140625" style="10"/>
    <col min="9985" max="9985" width="32.5703125" style="10" bestFit="1" customWidth="1"/>
    <col min="9986" max="9986" width="9.42578125" style="10" bestFit="1" customWidth="1"/>
    <col min="9987" max="9987" width="14" style="10" customWidth="1"/>
    <col min="9988" max="9988" width="12.85546875" style="10" bestFit="1" customWidth="1"/>
    <col min="9989" max="9992" width="11.28515625" style="10" bestFit="1" customWidth="1"/>
    <col min="9993" max="10000" width="11.42578125" style="10" bestFit="1" customWidth="1"/>
    <col min="10001" max="10003" width="12.5703125" style="10" bestFit="1" customWidth="1"/>
    <col min="10004" max="10005" width="11.28515625" style="10" bestFit="1" customWidth="1"/>
    <col min="10006" max="10007" width="12.5703125" style="10" bestFit="1" customWidth="1"/>
    <col min="10008" max="10008" width="11.28515625" style="10" bestFit="1" customWidth="1"/>
    <col min="10009" max="10009" width="13.5703125" style="10" bestFit="1" customWidth="1"/>
    <col min="10010" max="10023" width="14.7109375" style="10" customWidth="1"/>
    <col min="10024" max="10024" width="17.140625" style="10" customWidth="1"/>
    <col min="10025" max="10025" width="18.140625" style="10" customWidth="1"/>
    <col min="10026" max="10026" width="15" style="10" bestFit="1" customWidth="1"/>
    <col min="10027" max="10027" width="14" style="10" bestFit="1" customWidth="1"/>
    <col min="10028" max="10028" width="12.7109375" style="10" customWidth="1"/>
    <col min="10029" max="10240" width="9.140625" style="10"/>
    <col min="10241" max="10241" width="32.5703125" style="10" bestFit="1" customWidth="1"/>
    <col min="10242" max="10242" width="9.42578125" style="10" bestFit="1" customWidth="1"/>
    <col min="10243" max="10243" width="14" style="10" customWidth="1"/>
    <col min="10244" max="10244" width="12.85546875" style="10" bestFit="1" customWidth="1"/>
    <col min="10245" max="10248" width="11.28515625" style="10" bestFit="1" customWidth="1"/>
    <col min="10249" max="10256" width="11.42578125" style="10" bestFit="1" customWidth="1"/>
    <col min="10257" max="10259" width="12.5703125" style="10" bestFit="1" customWidth="1"/>
    <col min="10260" max="10261" width="11.28515625" style="10" bestFit="1" customWidth="1"/>
    <col min="10262" max="10263" width="12.5703125" style="10" bestFit="1" customWidth="1"/>
    <col min="10264" max="10264" width="11.28515625" style="10" bestFit="1" customWidth="1"/>
    <col min="10265" max="10265" width="13.5703125" style="10" bestFit="1" customWidth="1"/>
    <col min="10266" max="10279" width="14.7109375" style="10" customWidth="1"/>
    <col min="10280" max="10280" width="17.140625" style="10" customWidth="1"/>
    <col min="10281" max="10281" width="18.140625" style="10" customWidth="1"/>
    <col min="10282" max="10282" width="15" style="10" bestFit="1" customWidth="1"/>
    <col min="10283" max="10283" width="14" style="10" bestFit="1" customWidth="1"/>
    <col min="10284" max="10284" width="12.7109375" style="10" customWidth="1"/>
    <col min="10285" max="10496" width="9.140625" style="10"/>
    <col min="10497" max="10497" width="32.5703125" style="10" bestFit="1" customWidth="1"/>
    <col min="10498" max="10498" width="9.42578125" style="10" bestFit="1" customWidth="1"/>
    <col min="10499" max="10499" width="14" style="10" customWidth="1"/>
    <col min="10500" max="10500" width="12.85546875" style="10" bestFit="1" customWidth="1"/>
    <col min="10501" max="10504" width="11.28515625" style="10" bestFit="1" customWidth="1"/>
    <col min="10505" max="10512" width="11.42578125" style="10" bestFit="1" customWidth="1"/>
    <col min="10513" max="10515" width="12.5703125" style="10" bestFit="1" customWidth="1"/>
    <col min="10516" max="10517" width="11.28515625" style="10" bestFit="1" customWidth="1"/>
    <col min="10518" max="10519" width="12.5703125" style="10" bestFit="1" customWidth="1"/>
    <col min="10520" max="10520" width="11.28515625" style="10" bestFit="1" customWidth="1"/>
    <col min="10521" max="10521" width="13.5703125" style="10" bestFit="1" customWidth="1"/>
    <col min="10522" max="10535" width="14.7109375" style="10" customWidth="1"/>
    <col min="10536" max="10536" width="17.140625" style="10" customWidth="1"/>
    <col min="10537" max="10537" width="18.140625" style="10" customWidth="1"/>
    <col min="10538" max="10538" width="15" style="10" bestFit="1" customWidth="1"/>
    <col min="10539" max="10539" width="14" style="10" bestFit="1" customWidth="1"/>
    <col min="10540" max="10540" width="12.7109375" style="10" customWidth="1"/>
    <col min="10541" max="10752" width="9.140625" style="10"/>
    <col min="10753" max="10753" width="32.5703125" style="10" bestFit="1" customWidth="1"/>
    <col min="10754" max="10754" width="9.42578125" style="10" bestFit="1" customWidth="1"/>
    <col min="10755" max="10755" width="14" style="10" customWidth="1"/>
    <col min="10756" max="10756" width="12.85546875" style="10" bestFit="1" customWidth="1"/>
    <col min="10757" max="10760" width="11.28515625" style="10" bestFit="1" customWidth="1"/>
    <col min="10761" max="10768" width="11.42578125" style="10" bestFit="1" customWidth="1"/>
    <col min="10769" max="10771" width="12.5703125" style="10" bestFit="1" customWidth="1"/>
    <col min="10772" max="10773" width="11.28515625" style="10" bestFit="1" customWidth="1"/>
    <col min="10774" max="10775" width="12.5703125" style="10" bestFit="1" customWidth="1"/>
    <col min="10776" max="10776" width="11.28515625" style="10" bestFit="1" customWidth="1"/>
    <col min="10777" max="10777" width="13.5703125" style="10" bestFit="1" customWidth="1"/>
    <col min="10778" max="10791" width="14.7109375" style="10" customWidth="1"/>
    <col min="10792" max="10792" width="17.140625" style="10" customWidth="1"/>
    <col min="10793" max="10793" width="18.140625" style="10" customWidth="1"/>
    <col min="10794" max="10794" width="15" style="10" bestFit="1" customWidth="1"/>
    <col min="10795" max="10795" width="14" style="10" bestFit="1" customWidth="1"/>
    <col min="10796" max="10796" width="12.7109375" style="10" customWidth="1"/>
    <col min="10797" max="11008" width="9.140625" style="10"/>
    <col min="11009" max="11009" width="32.5703125" style="10" bestFit="1" customWidth="1"/>
    <col min="11010" max="11010" width="9.42578125" style="10" bestFit="1" customWidth="1"/>
    <col min="11011" max="11011" width="14" style="10" customWidth="1"/>
    <col min="11012" max="11012" width="12.85546875" style="10" bestFit="1" customWidth="1"/>
    <col min="11013" max="11016" width="11.28515625" style="10" bestFit="1" customWidth="1"/>
    <col min="11017" max="11024" width="11.42578125" style="10" bestFit="1" customWidth="1"/>
    <col min="11025" max="11027" width="12.5703125" style="10" bestFit="1" customWidth="1"/>
    <col min="11028" max="11029" width="11.28515625" style="10" bestFit="1" customWidth="1"/>
    <col min="11030" max="11031" width="12.5703125" style="10" bestFit="1" customWidth="1"/>
    <col min="11032" max="11032" width="11.28515625" style="10" bestFit="1" customWidth="1"/>
    <col min="11033" max="11033" width="13.5703125" style="10" bestFit="1" customWidth="1"/>
    <col min="11034" max="11047" width="14.7109375" style="10" customWidth="1"/>
    <col min="11048" max="11048" width="17.140625" style="10" customWidth="1"/>
    <col min="11049" max="11049" width="18.140625" style="10" customWidth="1"/>
    <col min="11050" max="11050" width="15" style="10" bestFit="1" customWidth="1"/>
    <col min="11051" max="11051" width="14" style="10" bestFit="1" customWidth="1"/>
    <col min="11052" max="11052" width="12.7109375" style="10" customWidth="1"/>
    <col min="11053" max="11264" width="9.140625" style="10"/>
    <col min="11265" max="11265" width="32.5703125" style="10" bestFit="1" customWidth="1"/>
    <col min="11266" max="11266" width="9.42578125" style="10" bestFit="1" customWidth="1"/>
    <col min="11267" max="11267" width="14" style="10" customWidth="1"/>
    <col min="11268" max="11268" width="12.85546875" style="10" bestFit="1" customWidth="1"/>
    <col min="11269" max="11272" width="11.28515625" style="10" bestFit="1" customWidth="1"/>
    <col min="11273" max="11280" width="11.42578125" style="10" bestFit="1" customWidth="1"/>
    <col min="11281" max="11283" width="12.5703125" style="10" bestFit="1" customWidth="1"/>
    <col min="11284" max="11285" width="11.28515625" style="10" bestFit="1" customWidth="1"/>
    <col min="11286" max="11287" width="12.5703125" style="10" bestFit="1" customWidth="1"/>
    <col min="11288" max="11288" width="11.28515625" style="10" bestFit="1" customWidth="1"/>
    <col min="11289" max="11289" width="13.5703125" style="10" bestFit="1" customWidth="1"/>
    <col min="11290" max="11303" width="14.7109375" style="10" customWidth="1"/>
    <col min="11304" max="11304" width="17.140625" style="10" customWidth="1"/>
    <col min="11305" max="11305" width="18.140625" style="10" customWidth="1"/>
    <col min="11306" max="11306" width="15" style="10" bestFit="1" customWidth="1"/>
    <col min="11307" max="11307" width="14" style="10" bestFit="1" customWidth="1"/>
    <col min="11308" max="11308" width="12.7109375" style="10" customWidth="1"/>
    <col min="11309" max="11520" width="9.140625" style="10"/>
    <col min="11521" max="11521" width="32.5703125" style="10" bestFit="1" customWidth="1"/>
    <col min="11522" max="11522" width="9.42578125" style="10" bestFit="1" customWidth="1"/>
    <col min="11523" max="11523" width="14" style="10" customWidth="1"/>
    <col min="11524" max="11524" width="12.85546875" style="10" bestFit="1" customWidth="1"/>
    <col min="11525" max="11528" width="11.28515625" style="10" bestFit="1" customWidth="1"/>
    <col min="11529" max="11536" width="11.42578125" style="10" bestFit="1" customWidth="1"/>
    <col min="11537" max="11539" width="12.5703125" style="10" bestFit="1" customWidth="1"/>
    <col min="11540" max="11541" width="11.28515625" style="10" bestFit="1" customWidth="1"/>
    <col min="11542" max="11543" width="12.5703125" style="10" bestFit="1" customWidth="1"/>
    <col min="11544" max="11544" width="11.28515625" style="10" bestFit="1" customWidth="1"/>
    <col min="11545" max="11545" width="13.5703125" style="10" bestFit="1" customWidth="1"/>
    <col min="11546" max="11559" width="14.7109375" style="10" customWidth="1"/>
    <col min="11560" max="11560" width="17.140625" style="10" customWidth="1"/>
    <col min="11561" max="11561" width="18.140625" style="10" customWidth="1"/>
    <col min="11562" max="11562" width="15" style="10" bestFit="1" customWidth="1"/>
    <col min="11563" max="11563" width="14" style="10" bestFit="1" customWidth="1"/>
    <col min="11564" max="11564" width="12.7109375" style="10" customWidth="1"/>
    <col min="11565" max="11776" width="9.140625" style="10"/>
    <col min="11777" max="11777" width="32.5703125" style="10" bestFit="1" customWidth="1"/>
    <col min="11778" max="11778" width="9.42578125" style="10" bestFit="1" customWidth="1"/>
    <col min="11779" max="11779" width="14" style="10" customWidth="1"/>
    <col min="11780" max="11780" width="12.85546875" style="10" bestFit="1" customWidth="1"/>
    <col min="11781" max="11784" width="11.28515625" style="10" bestFit="1" customWidth="1"/>
    <col min="11785" max="11792" width="11.42578125" style="10" bestFit="1" customWidth="1"/>
    <col min="11793" max="11795" width="12.5703125" style="10" bestFit="1" customWidth="1"/>
    <col min="11796" max="11797" width="11.28515625" style="10" bestFit="1" customWidth="1"/>
    <col min="11798" max="11799" width="12.5703125" style="10" bestFit="1" customWidth="1"/>
    <col min="11800" max="11800" width="11.28515625" style="10" bestFit="1" customWidth="1"/>
    <col min="11801" max="11801" width="13.5703125" style="10" bestFit="1" customWidth="1"/>
    <col min="11802" max="11815" width="14.7109375" style="10" customWidth="1"/>
    <col min="11816" max="11816" width="17.140625" style="10" customWidth="1"/>
    <col min="11817" max="11817" width="18.140625" style="10" customWidth="1"/>
    <col min="11818" max="11818" width="15" style="10" bestFit="1" customWidth="1"/>
    <col min="11819" max="11819" width="14" style="10" bestFit="1" customWidth="1"/>
    <col min="11820" max="11820" width="12.7109375" style="10" customWidth="1"/>
    <col min="11821" max="12032" width="9.140625" style="10"/>
    <col min="12033" max="12033" width="32.5703125" style="10" bestFit="1" customWidth="1"/>
    <col min="12034" max="12034" width="9.42578125" style="10" bestFit="1" customWidth="1"/>
    <col min="12035" max="12035" width="14" style="10" customWidth="1"/>
    <col min="12036" max="12036" width="12.85546875" style="10" bestFit="1" customWidth="1"/>
    <col min="12037" max="12040" width="11.28515625" style="10" bestFit="1" customWidth="1"/>
    <col min="12041" max="12048" width="11.42578125" style="10" bestFit="1" customWidth="1"/>
    <col min="12049" max="12051" width="12.5703125" style="10" bestFit="1" customWidth="1"/>
    <col min="12052" max="12053" width="11.28515625" style="10" bestFit="1" customWidth="1"/>
    <col min="12054" max="12055" width="12.5703125" style="10" bestFit="1" customWidth="1"/>
    <col min="12056" max="12056" width="11.28515625" style="10" bestFit="1" customWidth="1"/>
    <col min="12057" max="12057" width="13.5703125" style="10" bestFit="1" customWidth="1"/>
    <col min="12058" max="12071" width="14.7109375" style="10" customWidth="1"/>
    <col min="12072" max="12072" width="17.140625" style="10" customWidth="1"/>
    <col min="12073" max="12073" width="18.140625" style="10" customWidth="1"/>
    <col min="12074" max="12074" width="15" style="10" bestFit="1" customWidth="1"/>
    <col min="12075" max="12075" width="14" style="10" bestFit="1" customWidth="1"/>
    <col min="12076" max="12076" width="12.7109375" style="10" customWidth="1"/>
    <col min="12077" max="12288" width="9.140625" style="10"/>
    <col min="12289" max="12289" width="32.5703125" style="10" bestFit="1" customWidth="1"/>
    <col min="12290" max="12290" width="9.42578125" style="10" bestFit="1" customWidth="1"/>
    <col min="12291" max="12291" width="14" style="10" customWidth="1"/>
    <col min="12292" max="12292" width="12.85546875" style="10" bestFit="1" customWidth="1"/>
    <col min="12293" max="12296" width="11.28515625" style="10" bestFit="1" customWidth="1"/>
    <col min="12297" max="12304" width="11.42578125" style="10" bestFit="1" customWidth="1"/>
    <col min="12305" max="12307" width="12.5703125" style="10" bestFit="1" customWidth="1"/>
    <col min="12308" max="12309" width="11.28515625" style="10" bestFit="1" customWidth="1"/>
    <col min="12310" max="12311" width="12.5703125" style="10" bestFit="1" customWidth="1"/>
    <col min="12312" max="12312" width="11.28515625" style="10" bestFit="1" customWidth="1"/>
    <col min="12313" max="12313" width="13.5703125" style="10" bestFit="1" customWidth="1"/>
    <col min="12314" max="12327" width="14.7109375" style="10" customWidth="1"/>
    <col min="12328" max="12328" width="17.140625" style="10" customWidth="1"/>
    <col min="12329" max="12329" width="18.140625" style="10" customWidth="1"/>
    <col min="12330" max="12330" width="15" style="10" bestFit="1" customWidth="1"/>
    <col min="12331" max="12331" width="14" style="10" bestFit="1" customWidth="1"/>
    <col min="12332" max="12332" width="12.7109375" style="10" customWidth="1"/>
    <col min="12333" max="12544" width="9.140625" style="10"/>
    <col min="12545" max="12545" width="32.5703125" style="10" bestFit="1" customWidth="1"/>
    <col min="12546" max="12546" width="9.42578125" style="10" bestFit="1" customWidth="1"/>
    <col min="12547" max="12547" width="14" style="10" customWidth="1"/>
    <col min="12548" max="12548" width="12.85546875" style="10" bestFit="1" customWidth="1"/>
    <col min="12549" max="12552" width="11.28515625" style="10" bestFit="1" customWidth="1"/>
    <col min="12553" max="12560" width="11.42578125" style="10" bestFit="1" customWidth="1"/>
    <col min="12561" max="12563" width="12.5703125" style="10" bestFit="1" customWidth="1"/>
    <col min="12564" max="12565" width="11.28515625" style="10" bestFit="1" customWidth="1"/>
    <col min="12566" max="12567" width="12.5703125" style="10" bestFit="1" customWidth="1"/>
    <col min="12568" max="12568" width="11.28515625" style="10" bestFit="1" customWidth="1"/>
    <col min="12569" max="12569" width="13.5703125" style="10" bestFit="1" customWidth="1"/>
    <col min="12570" max="12583" width="14.7109375" style="10" customWidth="1"/>
    <col min="12584" max="12584" width="17.140625" style="10" customWidth="1"/>
    <col min="12585" max="12585" width="18.140625" style="10" customWidth="1"/>
    <col min="12586" max="12586" width="15" style="10" bestFit="1" customWidth="1"/>
    <col min="12587" max="12587" width="14" style="10" bestFit="1" customWidth="1"/>
    <col min="12588" max="12588" width="12.7109375" style="10" customWidth="1"/>
    <col min="12589" max="12800" width="9.140625" style="10"/>
    <col min="12801" max="12801" width="32.5703125" style="10" bestFit="1" customWidth="1"/>
    <col min="12802" max="12802" width="9.42578125" style="10" bestFit="1" customWidth="1"/>
    <col min="12803" max="12803" width="14" style="10" customWidth="1"/>
    <col min="12804" max="12804" width="12.85546875" style="10" bestFit="1" customWidth="1"/>
    <col min="12805" max="12808" width="11.28515625" style="10" bestFit="1" customWidth="1"/>
    <col min="12809" max="12816" width="11.42578125" style="10" bestFit="1" customWidth="1"/>
    <col min="12817" max="12819" width="12.5703125" style="10" bestFit="1" customWidth="1"/>
    <col min="12820" max="12821" width="11.28515625" style="10" bestFit="1" customWidth="1"/>
    <col min="12822" max="12823" width="12.5703125" style="10" bestFit="1" customWidth="1"/>
    <col min="12824" max="12824" width="11.28515625" style="10" bestFit="1" customWidth="1"/>
    <col min="12825" max="12825" width="13.5703125" style="10" bestFit="1" customWidth="1"/>
    <col min="12826" max="12839" width="14.7109375" style="10" customWidth="1"/>
    <col min="12840" max="12840" width="17.140625" style="10" customWidth="1"/>
    <col min="12841" max="12841" width="18.140625" style="10" customWidth="1"/>
    <col min="12842" max="12842" width="15" style="10" bestFit="1" customWidth="1"/>
    <col min="12843" max="12843" width="14" style="10" bestFit="1" customWidth="1"/>
    <col min="12844" max="12844" width="12.7109375" style="10" customWidth="1"/>
    <col min="12845" max="13056" width="9.140625" style="10"/>
    <col min="13057" max="13057" width="32.5703125" style="10" bestFit="1" customWidth="1"/>
    <col min="13058" max="13058" width="9.42578125" style="10" bestFit="1" customWidth="1"/>
    <col min="13059" max="13059" width="14" style="10" customWidth="1"/>
    <col min="13060" max="13060" width="12.85546875" style="10" bestFit="1" customWidth="1"/>
    <col min="13061" max="13064" width="11.28515625" style="10" bestFit="1" customWidth="1"/>
    <col min="13065" max="13072" width="11.42578125" style="10" bestFit="1" customWidth="1"/>
    <col min="13073" max="13075" width="12.5703125" style="10" bestFit="1" customWidth="1"/>
    <col min="13076" max="13077" width="11.28515625" style="10" bestFit="1" customWidth="1"/>
    <col min="13078" max="13079" width="12.5703125" style="10" bestFit="1" customWidth="1"/>
    <col min="13080" max="13080" width="11.28515625" style="10" bestFit="1" customWidth="1"/>
    <col min="13081" max="13081" width="13.5703125" style="10" bestFit="1" customWidth="1"/>
    <col min="13082" max="13095" width="14.7109375" style="10" customWidth="1"/>
    <col min="13096" max="13096" width="17.140625" style="10" customWidth="1"/>
    <col min="13097" max="13097" width="18.140625" style="10" customWidth="1"/>
    <col min="13098" max="13098" width="15" style="10" bestFit="1" customWidth="1"/>
    <col min="13099" max="13099" width="14" style="10" bestFit="1" customWidth="1"/>
    <col min="13100" max="13100" width="12.7109375" style="10" customWidth="1"/>
    <col min="13101" max="13312" width="9.140625" style="10"/>
    <col min="13313" max="13313" width="32.5703125" style="10" bestFit="1" customWidth="1"/>
    <col min="13314" max="13314" width="9.42578125" style="10" bestFit="1" customWidth="1"/>
    <col min="13315" max="13315" width="14" style="10" customWidth="1"/>
    <col min="13316" max="13316" width="12.85546875" style="10" bestFit="1" customWidth="1"/>
    <col min="13317" max="13320" width="11.28515625" style="10" bestFit="1" customWidth="1"/>
    <col min="13321" max="13328" width="11.42578125" style="10" bestFit="1" customWidth="1"/>
    <col min="13329" max="13331" width="12.5703125" style="10" bestFit="1" customWidth="1"/>
    <col min="13332" max="13333" width="11.28515625" style="10" bestFit="1" customWidth="1"/>
    <col min="13334" max="13335" width="12.5703125" style="10" bestFit="1" customWidth="1"/>
    <col min="13336" max="13336" width="11.28515625" style="10" bestFit="1" customWidth="1"/>
    <col min="13337" max="13337" width="13.5703125" style="10" bestFit="1" customWidth="1"/>
    <col min="13338" max="13351" width="14.7109375" style="10" customWidth="1"/>
    <col min="13352" max="13352" width="17.140625" style="10" customWidth="1"/>
    <col min="13353" max="13353" width="18.140625" style="10" customWidth="1"/>
    <col min="13354" max="13354" width="15" style="10" bestFit="1" customWidth="1"/>
    <col min="13355" max="13355" width="14" style="10" bestFit="1" customWidth="1"/>
    <col min="13356" max="13356" width="12.7109375" style="10" customWidth="1"/>
    <col min="13357" max="13568" width="9.140625" style="10"/>
    <col min="13569" max="13569" width="32.5703125" style="10" bestFit="1" customWidth="1"/>
    <col min="13570" max="13570" width="9.42578125" style="10" bestFit="1" customWidth="1"/>
    <col min="13571" max="13571" width="14" style="10" customWidth="1"/>
    <col min="13572" max="13572" width="12.85546875" style="10" bestFit="1" customWidth="1"/>
    <col min="13573" max="13576" width="11.28515625" style="10" bestFit="1" customWidth="1"/>
    <col min="13577" max="13584" width="11.42578125" style="10" bestFit="1" customWidth="1"/>
    <col min="13585" max="13587" width="12.5703125" style="10" bestFit="1" customWidth="1"/>
    <col min="13588" max="13589" width="11.28515625" style="10" bestFit="1" customWidth="1"/>
    <col min="13590" max="13591" width="12.5703125" style="10" bestFit="1" customWidth="1"/>
    <col min="13592" max="13592" width="11.28515625" style="10" bestFit="1" customWidth="1"/>
    <col min="13593" max="13593" width="13.5703125" style="10" bestFit="1" customWidth="1"/>
    <col min="13594" max="13607" width="14.7109375" style="10" customWidth="1"/>
    <col min="13608" max="13608" width="17.140625" style="10" customWidth="1"/>
    <col min="13609" max="13609" width="18.140625" style="10" customWidth="1"/>
    <col min="13610" max="13610" width="15" style="10" bestFit="1" customWidth="1"/>
    <col min="13611" max="13611" width="14" style="10" bestFit="1" customWidth="1"/>
    <col min="13612" max="13612" width="12.7109375" style="10" customWidth="1"/>
    <col min="13613" max="13824" width="9.140625" style="10"/>
    <col min="13825" max="13825" width="32.5703125" style="10" bestFit="1" customWidth="1"/>
    <col min="13826" max="13826" width="9.42578125" style="10" bestFit="1" customWidth="1"/>
    <col min="13827" max="13827" width="14" style="10" customWidth="1"/>
    <col min="13828" max="13828" width="12.85546875" style="10" bestFit="1" customWidth="1"/>
    <col min="13829" max="13832" width="11.28515625" style="10" bestFit="1" customWidth="1"/>
    <col min="13833" max="13840" width="11.42578125" style="10" bestFit="1" customWidth="1"/>
    <col min="13841" max="13843" width="12.5703125" style="10" bestFit="1" customWidth="1"/>
    <col min="13844" max="13845" width="11.28515625" style="10" bestFit="1" customWidth="1"/>
    <col min="13846" max="13847" width="12.5703125" style="10" bestFit="1" customWidth="1"/>
    <col min="13848" max="13848" width="11.28515625" style="10" bestFit="1" customWidth="1"/>
    <col min="13849" max="13849" width="13.5703125" style="10" bestFit="1" customWidth="1"/>
    <col min="13850" max="13863" width="14.7109375" style="10" customWidth="1"/>
    <col min="13864" max="13864" width="17.140625" style="10" customWidth="1"/>
    <col min="13865" max="13865" width="18.140625" style="10" customWidth="1"/>
    <col min="13866" max="13866" width="15" style="10" bestFit="1" customWidth="1"/>
    <col min="13867" max="13867" width="14" style="10" bestFit="1" customWidth="1"/>
    <col min="13868" max="13868" width="12.7109375" style="10" customWidth="1"/>
    <col min="13869" max="14080" width="9.140625" style="10"/>
    <col min="14081" max="14081" width="32.5703125" style="10" bestFit="1" customWidth="1"/>
    <col min="14082" max="14082" width="9.42578125" style="10" bestFit="1" customWidth="1"/>
    <col min="14083" max="14083" width="14" style="10" customWidth="1"/>
    <col min="14084" max="14084" width="12.85546875" style="10" bestFit="1" customWidth="1"/>
    <col min="14085" max="14088" width="11.28515625" style="10" bestFit="1" customWidth="1"/>
    <col min="14089" max="14096" width="11.42578125" style="10" bestFit="1" customWidth="1"/>
    <col min="14097" max="14099" width="12.5703125" style="10" bestFit="1" customWidth="1"/>
    <col min="14100" max="14101" width="11.28515625" style="10" bestFit="1" customWidth="1"/>
    <col min="14102" max="14103" width="12.5703125" style="10" bestFit="1" customWidth="1"/>
    <col min="14104" max="14104" width="11.28515625" style="10" bestFit="1" customWidth="1"/>
    <col min="14105" max="14105" width="13.5703125" style="10" bestFit="1" customWidth="1"/>
    <col min="14106" max="14119" width="14.7109375" style="10" customWidth="1"/>
    <col min="14120" max="14120" width="17.140625" style="10" customWidth="1"/>
    <col min="14121" max="14121" width="18.140625" style="10" customWidth="1"/>
    <col min="14122" max="14122" width="15" style="10" bestFit="1" customWidth="1"/>
    <col min="14123" max="14123" width="14" style="10" bestFit="1" customWidth="1"/>
    <col min="14124" max="14124" width="12.7109375" style="10" customWidth="1"/>
    <col min="14125" max="14336" width="9.140625" style="10"/>
    <col min="14337" max="14337" width="32.5703125" style="10" bestFit="1" customWidth="1"/>
    <col min="14338" max="14338" width="9.42578125" style="10" bestFit="1" customWidth="1"/>
    <col min="14339" max="14339" width="14" style="10" customWidth="1"/>
    <col min="14340" max="14340" width="12.85546875" style="10" bestFit="1" customWidth="1"/>
    <col min="14341" max="14344" width="11.28515625" style="10" bestFit="1" customWidth="1"/>
    <col min="14345" max="14352" width="11.42578125" style="10" bestFit="1" customWidth="1"/>
    <col min="14353" max="14355" width="12.5703125" style="10" bestFit="1" customWidth="1"/>
    <col min="14356" max="14357" width="11.28515625" style="10" bestFit="1" customWidth="1"/>
    <col min="14358" max="14359" width="12.5703125" style="10" bestFit="1" customWidth="1"/>
    <col min="14360" max="14360" width="11.28515625" style="10" bestFit="1" customWidth="1"/>
    <col min="14361" max="14361" width="13.5703125" style="10" bestFit="1" customWidth="1"/>
    <col min="14362" max="14375" width="14.7109375" style="10" customWidth="1"/>
    <col min="14376" max="14376" width="17.140625" style="10" customWidth="1"/>
    <col min="14377" max="14377" width="18.140625" style="10" customWidth="1"/>
    <col min="14378" max="14378" width="15" style="10" bestFit="1" customWidth="1"/>
    <col min="14379" max="14379" width="14" style="10" bestFit="1" customWidth="1"/>
    <col min="14380" max="14380" width="12.7109375" style="10" customWidth="1"/>
    <col min="14381" max="14592" width="9.140625" style="10"/>
    <col min="14593" max="14593" width="32.5703125" style="10" bestFit="1" customWidth="1"/>
    <col min="14594" max="14594" width="9.42578125" style="10" bestFit="1" customWidth="1"/>
    <col min="14595" max="14595" width="14" style="10" customWidth="1"/>
    <col min="14596" max="14596" width="12.85546875" style="10" bestFit="1" customWidth="1"/>
    <col min="14597" max="14600" width="11.28515625" style="10" bestFit="1" customWidth="1"/>
    <col min="14601" max="14608" width="11.42578125" style="10" bestFit="1" customWidth="1"/>
    <col min="14609" max="14611" width="12.5703125" style="10" bestFit="1" customWidth="1"/>
    <col min="14612" max="14613" width="11.28515625" style="10" bestFit="1" customWidth="1"/>
    <col min="14614" max="14615" width="12.5703125" style="10" bestFit="1" customWidth="1"/>
    <col min="14616" max="14616" width="11.28515625" style="10" bestFit="1" customWidth="1"/>
    <col min="14617" max="14617" width="13.5703125" style="10" bestFit="1" customWidth="1"/>
    <col min="14618" max="14631" width="14.7109375" style="10" customWidth="1"/>
    <col min="14632" max="14632" width="17.140625" style="10" customWidth="1"/>
    <col min="14633" max="14633" width="18.140625" style="10" customWidth="1"/>
    <col min="14634" max="14634" width="15" style="10" bestFit="1" customWidth="1"/>
    <col min="14635" max="14635" width="14" style="10" bestFit="1" customWidth="1"/>
    <col min="14636" max="14636" width="12.7109375" style="10" customWidth="1"/>
    <col min="14637" max="14848" width="9.140625" style="10"/>
    <col min="14849" max="14849" width="32.5703125" style="10" bestFit="1" customWidth="1"/>
    <col min="14850" max="14850" width="9.42578125" style="10" bestFit="1" customWidth="1"/>
    <col min="14851" max="14851" width="14" style="10" customWidth="1"/>
    <col min="14852" max="14852" width="12.85546875" style="10" bestFit="1" customWidth="1"/>
    <col min="14853" max="14856" width="11.28515625" style="10" bestFit="1" customWidth="1"/>
    <col min="14857" max="14864" width="11.42578125" style="10" bestFit="1" customWidth="1"/>
    <col min="14865" max="14867" width="12.5703125" style="10" bestFit="1" customWidth="1"/>
    <col min="14868" max="14869" width="11.28515625" style="10" bestFit="1" customWidth="1"/>
    <col min="14870" max="14871" width="12.5703125" style="10" bestFit="1" customWidth="1"/>
    <col min="14872" max="14872" width="11.28515625" style="10" bestFit="1" customWidth="1"/>
    <col min="14873" max="14873" width="13.5703125" style="10" bestFit="1" customWidth="1"/>
    <col min="14874" max="14887" width="14.7109375" style="10" customWidth="1"/>
    <col min="14888" max="14888" width="17.140625" style="10" customWidth="1"/>
    <col min="14889" max="14889" width="18.140625" style="10" customWidth="1"/>
    <col min="14890" max="14890" width="15" style="10" bestFit="1" customWidth="1"/>
    <col min="14891" max="14891" width="14" style="10" bestFit="1" customWidth="1"/>
    <col min="14892" max="14892" width="12.7109375" style="10" customWidth="1"/>
    <col min="14893" max="15104" width="9.140625" style="10"/>
    <col min="15105" max="15105" width="32.5703125" style="10" bestFit="1" customWidth="1"/>
    <col min="15106" max="15106" width="9.42578125" style="10" bestFit="1" customWidth="1"/>
    <col min="15107" max="15107" width="14" style="10" customWidth="1"/>
    <col min="15108" max="15108" width="12.85546875" style="10" bestFit="1" customWidth="1"/>
    <col min="15109" max="15112" width="11.28515625" style="10" bestFit="1" customWidth="1"/>
    <col min="15113" max="15120" width="11.42578125" style="10" bestFit="1" customWidth="1"/>
    <col min="15121" max="15123" width="12.5703125" style="10" bestFit="1" customWidth="1"/>
    <col min="15124" max="15125" width="11.28515625" style="10" bestFit="1" customWidth="1"/>
    <col min="15126" max="15127" width="12.5703125" style="10" bestFit="1" customWidth="1"/>
    <col min="15128" max="15128" width="11.28515625" style="10" bestFit="1" customWidth="1"/>
    <col min="15129" max="15129" width="13.5703125" style="10" bestFit="1" customWidth="1"/>
    <col min="15130" max="15143" width="14.7109375" style="10" customWidth="1"/>
    <col min="15144" max="15144" width="17.140625" style="10" customWidth="1"/>
    <col min="15145" max="15145" width="18.140625" style="10" customWidth="1"/>
    <col min="15146" max="15146" width="15" style="10" bestFit="1" customWidth="1"/>
    <col min="15147" max="15147" width="14" style="10" bestFit="1" customWidth="1"/>
    <col min="15148" max="15148" width="12.7109375" style="10" customWidth="1"/>
    <col min="15149" max="15360" width="9.140625" style="10"/>
    <col min="15361" max="15361" width="32.5703125" style="10" bestFit="1" customWidth="1"/>
    <col min="15362" max="15362" width="9.42578125" style="10" bestFit="1" customWidth="1"/>
    <col min="15363" max="15363" width="14" style="10" customWidth="1"/>
    <col min="15364" max="15364" width="12.85546875" style="10" bestFit="1" customWidth="1"/>
    <col min="15365" max="15368" width="11.28515625" style="10" bestFit="1" customWidth="1"/>
    <col min="15369" max="15376" width="11.42578125" style="10" bestFit="1" customWidth="1"/>
    <col min="15377" max="15379" width="12.5703125" style="10" bestFit="1" customWidth="1"/>
    <col min="15380" max="15381" width="11.28515625" style="10" bestFit="1" customWidth="1"/>
    <col min="15382" max="15383" width="12.5703125" style="10" bestFit="1" customWidth="1"/>
    <col min="15384" max="15384" width="11.28515625" style="10" bestFit="1" customWidth="1"/>
    <col min="15385" max="15385" width="13.5703125" style="10" bestFit="1" customWidth="1"/>
    <col min="15386" max="15399" width="14.7109375" style="10" customWidth="1"/>
    <col min="15400" max="15400" width="17.140625" style="10" customWidth="1"/>
    <col min="15401" max="15401" width="18.140625" style="10" customWidth="1"/>
    <col min="15402" max="15402" width="15" style="10" bestFit="1" customWidth="1"/>
    <col min="15403" max="15403" width="14" style="10" bestFit="1" customWidth="1"/>
    <col min="15404" max="15404" width="12.7109375" style="10" customWidth="1"/>
    <col min="15405" max="15616" width="9.140625" style="10"/>
    <col min="15617" max="15617" width="32.5703125" style="10" bestFit="1" customWidth="1"/>
    <col min="15618" max="15618" width="9.42578125" style="10" bestFit="1" customWidth="1"/>
    <col min="15619" max="15619" width="14" style="10" customWidth="1"/>
    <col min="15620" max="15620" width="12.85546875" style="10" bestFit="1" customWidth="1"/>
    <col min="15621" max="15624" width="11.28515625" style="10" bestFit="1" customWidth="1"/>
    <col min="15625" max="15632" width="11.42578125" style="10" bestFit="1" customWidth="1"/>
    <col min="15633" max="15635" width="12.5703125" style="10" bestFit="1" customWidth="1"/>
    <col min="15636" max="15637" width="11.28515625" style="10" bestFit="1" customWidth="1"/>
    <col min="15638" max="15639" width="12.5703125" style="10" bestFit="1" customWidth="1"/>
    <col min="15640" max="15640" width="11.28515625" style="10" bestFit="1" customWidth="1"/>
    <col min="15641" max="15641" width="13.5703125" style="10" bestFit="1" customWidth="1"/>
    <col min="15642" max="15655" width="14.7109375" style="10" customWidth="1"/>
    <col min="15656" max="15656" width="17.140625" style="10" customWidth="1"/>
    <col min="15657" max="15657" width="18.140625" style="10" customWidth="1"/>
    <col min="15658" max="15658" width="15" style="10" bestFit="1" customWidth="1"/>
    <col min="15659" max="15659" width="14" style="10" bestFit="1" customWidth="1"/>
    <col min="15660" max="15660" width="12.7109375" style="10" customWidth="1"/>
    <col min="15661" max="15872" width="9.140625" style="10"/>
    <col min="15873" max="15873" width="32.5703125" style="10" bestFit="1" customWidth="1"/>
    <col min="15874" max="15874" width="9.42578125" style="10" bestFit="1" customWidth="1"/>
    <col min="15875" max="15875" width="14" style="10" customWidth="1"/>
    <col min="15876" max="15876" width="12.85546875" style="10" bestFit="1" customWidth="1"/>
    <col min="15877" max="15880" width="11.28515625" style="10" bestFit="1" customWidth="1"/>
    <col min="15881" max="15888" width="11.42578125" style="10" bestFit="1" customWidth="1"/>
    <col min="15889" max="15891" width="12.5703125" style="10" bestFit="1" customWidth="1"/>
    <col min="15892" max="15893" width="11.28515625" style="10" bestFit="1" customWidth="1"/>
    <col min="15894" max="15895" width="12.5703125" style="10" bestFit="1" customWidth="1"/>
    <col min="15896" max="15896" width="11.28515625" style="10" bestFit="1" customWidth="1"/>
    <col min="15897" max="15897" width="13.5703125" style="10" bestFit="1" customWidth="1"/>
    <col min="15898" max="15911" width="14.7109375" style="10" customWidth="1"/>
    <col min="15912" max="15912" width="17.140625" style="10" customWidth="1"/>
    <col min="15913" max="15913" width="18.140625" style="10" customWidth="1"/>
    <col min="15914" max="15914" width="15" style="10" bestFit="1" customWidth="1"/>
    <col min="15915" max="15915" width="14" style="10" bestFit="1" customWidth="1"/>
    <col min="15916" max="15916" width="12.7109375" style="10" customWidth="1"/>
    <col min="15917" max="16128" width="9.140625" style="10"/>
    <col min="16129" max="16129" width="32.5703125" style="10" bestFit="1" customWidth="1"/>
    <col min="16130" max="16130" width="9.42578125" style="10" bestFit="1" customWidth="1"/>
    <col min="16131" max="16131" width="14" style="10" customWidth="1"/>
    <col min="16132" max="16132" width="12.85546875" style="10" bestFit="1" customWidth="1"/>
    <col min="16133" max="16136" width="11.28515625" style="10" bestFit="1" customWidth="1"/>
    <col min="16137" max="16144" width="11.42578125" style="10" bestFit="1" customWidth="1"/>
    <col min="16145" max="16147" width="12.5703125" style="10" bestFit="1" customWidth="1"/>
    <col min="16148" max="16149" width="11.28515625" style="10" bestFit="1" customWidth="1"/>
    <col min="16150" max="16151" width="12.5703125" style="10" bestFit="1" customWidth="1"/>
    <col min="16152" max="16152" width="11.28515625" style="10" bestFit="1" customWidth="1"/>
    <col min="16153" max="16153" width="13.5703125" style="10" bestFit="1" customWidth="1"/>
    <col min="16154" max="16167" width="14.7109375" style="10" customWidth="1"/>
    <col min="16168" max="16168" width="17.140625" style="10" customWidth="1"/>
    <col min="16169" max="16169" width="18.140625" style="10" customWidth="1"/>
    <col min="16170" max="16170" width="15" style="10" bestFit="1" customWidth="1"/>
    <col min="16171" max="16171" width="14" style="10" bestFit="1" customWidth="1"/>
    <col min="16172" max="16172" width="12.7109375" style="10" customWidth="1"/>
    <col min="16173" max="16384" width="9.140625" style="10"/>
  </cols>
  <sheetData>
    <row r="1" spans="1:44" ht="15.75" x14ac:dyDescent="0.2">
      <c r="A1" s="13" t="s">
        <v>6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44" ht="15.75" x14ac:dyDescent="0.25">
      <c r="A2" s="196" t="s">
        <v>43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</row>
    <row r="3" spans="1:44" ht="15.75" x14ac:dyDescent="0.25">
      <c r="A3" s="196" t="s">
        <v>44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</row>
    <row r="4" spans="1:44" ht="15.75" x14ac:dyDescent="0.2">
      <c r="A4" s="17" t="s">
        <v>89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</row>
    <row r="5" spans="1:44" ht="15" x14ac:dyDescent="0.2">
      <c r="A5" s="198" t="s">
        <v>45</v>
      </c>
    </row>
    <row r="7" spans="1:44" x14ac:dyDescent="0.2">
      <c r="AO7" s="9" t="s">
        <v>0</v>
      </c>
    </row>
    <row r="8" spans="1:44" x14ac:dyDescent="0.2">
      <c r="AO8" s="9" t="s">
        <v>46</v>
      </c>
    </row>
    <row r="9" spans="1:44" s="29" customFormat="1" x14ac:dyDescent="0.2">
      <c r="B9" s="11" t="s">
        <v>9</v>
      </c>
      <c r="C9" s="11">
        <v>1979</v>
      </c>
      <c r="D9" s="11">
        <v>1980</v>
      </c>
      <c r="E9" s="11">
        <v>1981</v>
      </c>
      <c r="F9" s="11">
        <v>1982</v>
      </c>
      <c r="G9" s="11">
        <v>1983</v>
      </c>
      <c r="H9" s="11">
        <v>1984</v>
      </c>
      <c r="I9" s="11">
        <v>1985</v>
      </c>
      <c r="J9" s="11">
        <v>1986</v>
      </c>
      <c r="K9" s="11">
        <v>1987</v>
      </c>
      <c r="L9" s="11">
        <v>1988</v>
      </c>
      <c r="M9" s="11">
        <v>1989</v>
      </c>
      <c r="N9" s="11">
        <v>1990</v>
      </c>
      <c r="O9" s="11">
        <v>1991</v>
      </c>
      <c r="P9" s="11">
        <v>1992</v>
      </c>
      <c r="Q9" s="11">
        <v>1993</v>
      </c>
      <c r="R9" s="11">
        <v>1994</v>
      </c>
      <c r="S9" s="11">
        <v>1995</v>
      </c>
      <c r="T9" s="11">
        <v>1996</v>
      </c>
      <c r="U9" s="11">
        <v>1997</v>
      </c>
      <c r="V9" s="11">
        <v>1998</v>
      </c>
      <c r="W9" s="11">
        <v>1999</v>
      </c>
      <c r="X9" s="11">
        <v>2000</v>
      </c>
      <c r="Y9" s="11">
        <v>2001</v>
      </c>
      <c r="Z9" s="11">
        <v>2002</v>
      </c>
      <c r="AA9" s="11">
        <v>2003</v>
      </c>
      <c r="AB9" s="11">
        <v>2004</v>
      </c>
      <c r="AC9" s="11">
        <v>2005</v>
      </c>
      <c r="AD9" s="11">
        <v>2006</v>
      </c>
      <c r="AE9" s="11">
        <v>2007</v>
      </c>
      <c r="AF9" s="11">
        <v>2008</v>
      </c>
      <c r="AG9" s="11">
        <v>2009</v>
      </c>
      <c r="AH9" s="11">
        <v>2010</v>
      </c>
      <c r="AI9" s="11">
        <v>2011</v>
      </c>
      <c r="AJ9" s="11">
        <v>2012</v>
      </c>
      <c r="AK9" s="11">
        <v>2013</v>
      </c>
      <c r="AL9" s="11">
        <v>2014</v>
      </c>
      <c r="AM9" s="11">
        <v>2015</v>
      </c>
      <c r="AN9" s="11" t="s">
        <v>10</v>
      </c>
      <c r="AO9" s="199" t="s">
        <v>13</v>
      </c>
    </row>
    <row r="10" spans="1:44" s="29" customFormat="1" x14ac:dyDescent="0.2">
      <c r="AO10" s="124"/>
    </row>
    <row r="11" spans="1:44" s="29" customFormat="1" x14ac:dyDescent="0.2">
      <c r="AO11" s="124"/>
    </row>
    <row r="12" spans="1:44" x14ac:dyDescent="0.2">
      <c r="A12" s="55" t="s">
        <v>47</v>
      </c>
      <c r="C12" s="125">
        <v>94334.370000000112</v>
      </c>
      <c r="D12" s="125">
        <v>428000.61</v>
      </c>
      <c r="E12" s="125">
        <v>585920.65999999992</v>
      </c>
      <c r="F12" s="125">
        <v>316887.65000000002</v>
      </c>
      <c r="G12" s="125">
        <v>311186.46999999997</v>
      </c>
      <c r="H12" s="125">
        <v>300161.32</v>
      </c>
      <c r="I12" s="125">
        <v>330970.15999999997</v>
      </c>
      <c r="J12" s="125">
        <v>556685.91</v>
      </c>
      <c r="K12" s="125">
        <v>564694.88</v>
      </c>
      <c r="L12" s="125">
        <v>728915.58</v>
      </c>
      <c r="M12" s="125">
        <v>576540.25</v>
      </c>
      <c r="N12" s="125">
        <v>581150.52</v>
      </c>
      <c r="O12" s="125">
        <v>655800.86</v>
      </c>
      <c r="P12" s="125">
        <v>899666.58</v>
      </c>
      <c r="Q12" s="125">
        <v>1159085.5</v>
      </c>
      <c r="R12" s="125">
        <v>1099094.01</v>
      </c>
      <c r="S12" s="125">
        <v>1325472.1299999999</v>
      </c>
      <c r="T12" s="125">
        <v>756960.84</v>
      </c>
      <c r="U12" s="125">
        <v>806656.64</v>
      </c>
      <c r="V12" s="125">
        <v>1281006.3400000001</v>
      </c>
      <c r="W12" s="125">
        <v>1246104.56</v>
      </c>
      <c r="X12" s="125">
        <v>930384.59000000008</v>
      </c>
      <c r="Y12" s="126">
        <v>578690.55000000005</v>
      </c>
      <c r="Z12" s="126">
        <v>1269974.53</v>
      </c>
      <c r="AA12" s="126">
        <v>740805.28</v>
      </c>
      <c r="AB12" s="126">
        <v>862978.31000000238</v>
      </c>
      <c r="AC12" s="126">
        <v>687225.58999999985</v>
      </c>
      <c r="AD12" s="126">
        <v>666152.70999999717</v>
      </c>
      <c r="AE12" s="193">
        <f>1169836.28+252436.72</f>
        <v>1422273</v>
      </c>
      <c r="AF12" s="193">
        <f>2602833.72+261772.46</f>
        <v>2864606.18</v>
      </c>
      <c r="AG12" s="126">
        <v>2060253.74</v>
      </c>
      <c r="AH12" s="126">
        <v>1528972.51</v>
      </c>
      <c r="AI12" s="126">
        <v>1719590.4300000072</v>
      </c>
      <c r="AJ12" s="126">
        <v>1415381.4299999923</v>
      </c>
      <c r="AK12" s="30">
        <v>1518020.1900000027</v>
      </c>
      <c r="AL12" s="30">
        <v>673087.91999999993</v>
      </c>
      <c r="AM12" s="30">
        <v>1164812.1508000009</v>
      </c>
      <c r="AN12" s="30">
        <f>SUM(C12:AM12)</f>
        <v>34708504.950800002</v>
      </c>
      <c r="AO12" s="70"/>
      <c r="AP12" s="114"/>
      <c r="AQ12" s="31"/>
      <c r="AR12" s="31"/>
    </row>
    <row r="13" spans="1:44" x14ac:dyDescent="0.2">
      <c r="A13" s="55" t="s">
        <v>48</v>
      </c>
      <c r="C13" s="200">
        <v>-50000</v>
      </c>
      <c r="D13" s="200">
        <v>-400000</v>
      </c>
      <c r="E13" s="200">
        <v>-500000</v>
      </c>
      <c r="F13" s="200">
        <v>-250000</v>
      </c>
      <c r="G13" s="200">
        <v>-250000</v>
      </c>
      <c r="H13" s="200">
        <v>-250000</v>
      </c>
      <c r="I13" s="200">
        <v>-250000</v>
      </c>
      <c r="J13" s="200">
        <v>-523266.16</v>
      </c>
      <c r="K13" s="200">
        <v>-338473.62637377583</v>
      </c>
      <c r="L13" s="200">
        <v>-359514.67089358339</v>
      </c>
      <c r="M13" s="200">
        <v>-358386.97557856311</v>
      </c>
      <c r="N13" s="200">
        <v>-497770.4213400337</v>
      </c>
      <c r="O13" s="200">
        <v>-329924.25245585933</v>
      </c>
      <c r="P13" s="200">
        <v>-404952.75696025067</v>
      </c>
      <c r="Q13" s="200">
        <v>-443188.44636480848</v>
      </c>
      <c r="R13" s="200">
        <v>-499144.06698769302</v>
      </c>
      <c r="S13" s="200">
        <v>-530359.8842198503</v>
      </c>
      <c r="T13" s="200">
        <v>-429198.43807510828</v>
      </c>
      <c r="U13" s="200">
        <v>-460581.6031129628</v>
      </c>
      <c r="V13" s="200">
        <v>-742025.21846983919</v>
      </c>
      <c r="W13" s="200">
        <v>-595317.29544457933</v>
      </c>
      <c r="X13" s="200">
        <v>-701091.24</v>
      </c>
      <c r="Y13" s="200">
        <v>-279597.33</v>
      </c>
      <c r="Z13" s="200">
        <v>-375917.17</v>
      </c>
      <c r="AA13" s="200">
        <v>-222651.34</v>
      </c>
      <c r="AB13" s="200">
        <v>0</v>
      </c>
      <c r="AC13" s="200">
        <v>0</v>
      </c>
      <c r="AD13" s="200">
        <v>0</v>
      </c>
      <c r="AE13" s="280">
        <v>0</v>
      </c>
      <c r="AF13" s="280">
        <v>0</v>
      </c>
      <c r="AG13" s="200">
        <v>0</v>
      </c>
      <c r="AH13" s="200">
        <v>0</v>
      </c>
      <c r="AI13" s="200">
        <v>0</v>
      </c>
      <c r="AJ13" s="200">
        <v>0</v>
      </c>
      <c r="AK13" s="30"/>
      <c r="AL13" s="30"/>
      <c r="AM13" s="30"/>
      <c r="AN13" s="30">
        <f>SUM(C13:AM13)</f>
        <v>-10041360.89627691</v>
      </c>
      <c r="AO13" s="70"/>
      <c r="AP13" s="114"/>
      <c r="AQ13" s="31"/>
      <c r="AR13" s="31"/>
    </row>
    <row r="14" spans="1:44" x14ac:dyDescent="0.2">
      <c r="A14" s="55" t="s">
        <v>49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-68426.517432036213</v>
      </c>
      <c r="Q14" s="200">
        <v>-43697.368671988748</v>
      </c>
      <c r="R14" s="200">
        <v>-35480.5543105006</v>
      </c>
      <c r="S14" s="200">
        <v>-36013.579550706389</v>
      </c>
      <c r="T14" s="200">
        <v>-45696.534947911714</v>
      </c>
      <c r="U14" s="200">
        <v>-64025.11234120946</v>
      </c>
      <c r="V14" s="200">
        <v>-37677.459570253224</v>
      </c>
      <c r="W14" s="200">
        <v>-38254.594104462267</v>
      </c>
      <c r="X14" s="200">
        <v>-48554.318630582864</v>
      </c>
      <c r="Y14" s="200">
        <v>-39444.337316115583</v>
      </c>
      <c r="Z14" s="200">
        <v>-68656.204263129388</v>
      </c>
      <c r="AA14" s="200">
        <v>-41065.084656381514</v>
      </c>
      <c r="AB14" s="200">
        <v>-52144.173675881997</v>
      </c>
      <c r="AC14" s="200">
        <v>-42379.225113606197</v>
      </c>
      <c r="AD14" s="200">
        <v>-43057.092780831998</v>
      </c>
      <c r="AE14" s="280">
        <f>-74408.1113568-16054.98</f>
        <v>-90463.091356799996</v>
      </c>
      <c r="AF14" s="280">
        <f>-178989.8881248-18009.95</f>
        <v>-196999.83812480001</v>
      </c>
      <c r="AG14" s="200">
        <v>-170657.29938073599</v>
      </c>
      <c r="AH14" s="200">
        <v>-185210.81547052032</v>
      </c>
      <c r="AI14" s="200">
        <v>-209374.93437544903</v>
      </c>
      <c r="AJ14" s="200">
        <v>-179731.38425863755</v>
      </c>
      <c r="AK14" s="30"/>
      <c r="AL14" s="30"/>
      <c r="AM14" s="30"/>
      <c r="AN14" s="30">
        <f>SUM(C14:AM14)</f>
        <v>-1737009.5203325413</v>
      </c>
      <c r="AO14" s="70"/>
      <c r="AP14" s="114"/>
      <c r="AQ14" s="31"/>
      <c r="AR14" s="31"/>
    </row>
    <row r="15" spans="1:44" x14ac:dyDescent="0.2">
      <c r="A15" s="55" t="s">
        <v>50</v>
      </c>
      <c r="C15" s="200">
        <v>-2315.6687626244748</v>
      </c>
      <c r="D15" s="200">
        <v>-2385.1388255032089</v>
      </c>
      <c r="E15" s="200">
        <v>-2456.6929902683055</v>
      </c>
      <c r="F15" s="200">
        <v>-2530.3937799763544</v>
      </c>
      <c r="G15" s="200">
        <v>-2606.305593375645</v>
      </c>
      <c r="H15" s="200">
        <v>-2684.4947611769148</v>
      </c>
      <c r="I15" s="200">
        <v>-2765.0296040122221</v>
      </c>
      <c r="J15" s="200">
        <v>-2847.980492132589</v>
      </c>
      <c r="K15" s="200">
        <v>-2933.4199068965668</v>
      </c>
      <c r="L15" s="200">
        <v>-3021.4225041034647</v>
      </c>
      <c r="M15" s="200">
        <v>-3112.0651792265685</v>
      </c>
      <c r="N15" s="200">
        <v>-3434.3862156464634</v>
      </c>
      <c r="O15" s="200">
        <v>-3537.4178021158577</v>
      </c>
      <c r="P15" s="200">
        <v>-3643.5403361793337</v>
      </c>
      <c r="Q15" s="200">
        <v>-3752.8465462647137</v>
      </c>
      <c r="R15" s="200">
        <v>-3865.4319426526554</v>
      </c>
      <c r="S15" s="200">
        <v>-3981.394900932235</v>
      </c>
      <c r="T15" s="200">
        <v>-4100.836747960202</v>
      </c>
      <c r="U15" s="200">
        <v>-4223.8618503990074</v>
      </c>
      <c r="V15" s="200">
        <v>-4350.5777059109787</v>
      </c>
      <c r="W15" s="200">
        <v>-4481.0950370883074</v>
      </c>
      <c r="X15" s="200">
        <v>-4615.5278882009579</v>
      </c>
      <c r="Y15" s="200">
        <v>-4753.9937248469869</v>
      </c>
      <c r="Z15" s="200">
        <v>-4896.6135365923965</v>
      </c>
      <c r="AA15" s="200">
        <v>-5211.6290074465078</v>
      </c>
      <c r="AB15" s="200">
        <v>-42263.409138058269</v>
      </c>
      <c r="AC15" s="200">
        <v>-122517.52919844654</v>
      </c>
      <c r="AD15" s="200">
        <v>-87207.334361941757</v>
      </c>
      <c r="AE15" s="280">
        <v>-308651.36726640799</v>
      </c>
      <c r="AF15" s="280">
        <v>-298535.40342592</v>
      </c>
      <c r="AG15" s="200">
        <v>-305804.04007551988</v>
      </c>
      <c r="AH15" s="200">
        <v>-104379.26136319998</v>
      </c>
      <c r="AI15" s="200">
        <v>-110435.51286719997</v>
      </c>
      <c r="AJ15" s="200">
        <v>-58701.180943359999</v>
      </c>
      <c r="AK15" s="30"/>
      <c r="AL15" s="30"/>
      <c r="AM15" s="30"/>
      <c r="AN15" s="30">
        <f>SUM(C15:AM15)</f>
        <v>-1527002.8042815872</v>
      </c>
      <c r="AO15" s="70"/>
      <c r="AP15" s="114"/>
      <c r="AQ15" s="31"/>
      <c r="AR15" s="31"/>
    </row>
    <row r="16" spans="1:44" s="204" customFormat="1" ht="13.5" thickBot="1" x14ac:dyDescent="0.25">
      <c r="A16" s="201"/>
      <c r="B16" s="202"/>
      <c r="C16" s="203">
        <f t="shared" ref="C16:AN16" si="0">SUM(C12:C15)</f>
        <v>42018.701237375637</v>
      </c>
      <c r="D16" s="203">
        <f t="shared" si="0"/>
        <v>25615.471174496779</v>
      </c>
      <c r="E16" s="203">
        <f t="shared" si="0"/>
        <v>83463.967009731612</v>
      </c>
      <c r="F16" s="203">
        <f t="shared" si="0"/>
        <v>64357.256220023672</v>
      </c>
      <c r="G16" s="203">
        <f t="shared" si="0"/>
        <v>58580.164406624324</v>
      </c>
      <c r="H16" s="203">
        <f t="shared" si="0"/>
        <v>47476.82523882309</v>
      </c>
      <c r="I16" s="203">
        <f t="shared" si="0"/>
        <v>78205.130395987755</v>
      </c>
      <c r="J16" s="203">
        <f t="shared" si="0"/>
        <v>30571.76950786747</v>
      </c>
      <c r="K16" s="203">
        <f t="shared" si="0"/>
        <v>223287.83371932761</v>
      </c>
      <c r="L16" s="203">
        <f t="shared" si="0"/>
        <v>366379.48660231312</v>
      </c>
      <c r="M16" s="203">
        <f t="shared" si="0"/>
        <v>215041.20924221032</v>
      </c>
      <c r="N16" s="203">
        <f t="shared" si="0"/>
        <v>79945.712444319855</v>
      </c>
      <c r="O16" s="203">
        <f t="shared" si="0"/>
        <v>322339.18974202481</v>
      </c>
      <c r="P16" s="203">
        <f t="shared" si="0"/>
        <v>422643.76527153375</v>
      </c>
      <c r="Q16" s="203">
        <f t="shared" si="0"/>
        <v>668446.83841693809</v>
      </c>
      <c r="R16" s="203">
        <f t="shared" si="0"/>
        <v>560603.95675915363</v>
      </c>
      <c r="S16" s="203">
        <f t="shared" si="0"/>
        <v>755117.27132851095</v>
      </c>
      <c r="T16" s="203">
        <f t="shared" si="0"/>
        <v>277965.03022901982</v>
      </c>
      <c r="U16" s="203">
        <f t="shared" si="0"/>
        <v>277826.06269542879</v>
      </c>
      <c r="V16" s="203">
        <f t="shared" si="0"/>
        <v>496953.08425399673</v>
      </c>
      <c r="W16" s="203">
        <f t="shared" si="0"/>
        <v>608051.57541387016</v>
      </c>
      <c r="X16" s="203">
        <f t="shared" si="0"/>
        <v>176123.50348121629</v>
      </c>
      <c r="Y16" s="203">
        <f t="shared" si="0"/>
        <v>254894.88895903746</v>
      </c>
      <c r="Z16" s="203">
        <f t="shared" si="0"/>
        <v>820504.54220027837</v>
      </c>
      <c r="AA16" s="203">
        <f t="shared" si="0"/>
        <v>471877.22633617203</v>
      </c>
      <c r="AB16" s="203">
        <f t="shared" si="0"/>
        <v>768570.72718606202</v>
      </c>
      <c r="AC16" s="203">
        <f t="shared" si="0"/>
        <v>522328.83568794711</v>
      </c>
      <c r="AD16" s="203">
        <f t="shared" si="0"/>
        <v>535888.28285722341</v>
      </c>
      <c r="AE16" s="203">
        <f t="shared" si="0"/>
        <v>1023158.5413767921</v>
      </c>
      <c r="AF16" s="203">
        <f t="shared" si="0"/>
        <v>2369070.9384492803</v>
      </c>
      <c r="AG16" s="203">
        <f t="shared" si="0"/>
        <v>1583792.4005437442</v>
      </c>
      <c r="AH16" s="203">
        <f t="shared" si="0"/>
        <v>1239382.4331662797</v>
      </c>
      <c r="AI16" s="203">
        <f t="shared" si="0"/>
        <v>1399779.9827573581</v>
      </c>
      <c r="AJ16" s="203">
        <f t="shared" si="0"/>
        <v>1176948.8647979945</v>
      </c>
      <c r="AK16" s="203">
        <f t="shared" si="0"/>
        <v>1518020.1900000027</v>
      </c>
      <c r="AL16" s="203">
        <f t="shared" si="0"/>
        <v>673087.91999999993</v>
      </c>
      <c r="AM16" s="203">
        <f t="shared" si="0"/>
        <v>1164812.1508000009</v>
      </c>
      <c r="AN16" s="203">
        <f t="shared" si="0"/>
        <v>21403131.729908962</v>
      </c>
      <c r="AO16" s="133"/>
    </row>
    <row r="17" spans="1:42" s="204" customFormat="1" ht="13.5" thickTop="1" x14ac:dyDescent="0.2">
      <c r="A17" s="205"/>
      <c r="B17" s="202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AN17" s="207"/>
      <c r="AO17" s="133"/>
    </row>
    <row r="18" spans="1:42" s="204" customFormat="1" x14ac:dyDescent="0.2">
      <c r="A18" s="205"/>
      <c r="B18" s="202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AN18" s="30">
        <v>3654638.6270129117</v>
      </c>
      <c r="AO18" s="70" t="s">
        <v>51</v>
      </c>
    </row>
    <row r="19" spans="1:42" s="204" customFormat="1" x14ac:dyDescent="0.2">
      <c r="A19" s="205"/>
      <c r="B19" s="202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AN19" s="208">
        <f>AN16+AN18</f>
        <v>25057770.356921874</v>
      </c>
      <c r="AO19" s="114"/>
    </row>
    <row r="20" spans="1:42" s="204" customFormat="1" x14ac:dyDescent="0.2">
      <c r="A20" s="205"/>
      <c r="B20" s="202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AN20" s="30"/>
      <c r="AO20" s="114"/>
    </row>
    <row r="21" spans="1:42" s="204" customFormat="1" x14ac:dyDescent="0.2">
      <c r="A21" s="205"/>
      <c r="B21" s="202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66">
        <v>25057770.410800003</v>
      </c>
      <c r="AO21" s="133" t="s">
        <v>52</v>
      </c>
    </row>
    <row r="22" spans="1:42" s="204" customFormat="1" ht="13.5" thickBot="1" x14ac:dyDescent="0.25">
      <c r="A22" s="205"/>
      <c r="B22" s="202"/>
      <c r="C22" s="206"/>
      <c r="D22" s="206"/>
      <c r="E22" s="202"/>
      <c r="F22" s="206"/>
      <c r="G22" s="206"/>
      <c r="H22" s="206"/>
      <c r="I22" s="206"/>
      <c r="J22" s="206"/>
      <c r="K22" s="206"/>
      <c r="L22" s="206"/>
      <c r="M22" s="202"/>
      <c r="N22" s="206"/>
      <c r="O22" s="206"/>
      <c r="P22" s="206"/>
      <c r="Q22" s="206"/>
      <c r="R22" s="206"/>
      <c r="S22" s="206"/>
      <c r="T22" s="202"/>
      <c r="U22" s="206"/>
      <c r="V22" s="206"/>
      <c r="W22" s="206"/>
      <c r="X22" s="206"/>
      <c r="Y22" s="207"/>
      <c r="AC22" s="207"/>
      <c r="AE22" s="207"/>
      <c r="AF22" s="207"/>
      <c r="AG22" s="207"/>
      <c r="AH22" s="207"/>
      <c r="AI22" s="207"/>
      <c r="AN22" s="203">
        <f>AN21-AN19</f>
        <v>5.3878128528594971E-2</v>
      </c>
      <c r="AO22" s="133"/>
    </row>
    <row r="23" spans="1:42" ht="13.5" thickTop="1" x14ac:dyDescent="0.2">
      <c r="A23" s="11" t="s">
        <v>13</v>
      </c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P23" s="209"/>
    </row>
    <row r="24" spans="1:42" x14ac:dyDescent="0.2">
      <c r="A24" s="2" t="s">
        <v>44</v>
      </c>
      <c r="B24" s="29">
        <v>1979</v>
      </c>
      <c r="C24" s="210">
        <v>1268102.1515236839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>
        <f>SUM(C24:AM24)</f>
        <v>1268102.1515236839</v>
      </c>
      <c r="AO24" s="30">
        <f>AN24</f>
        <v>1268102.1515236839</v>
      </c>
    </row>
    <row r="25" spans="1:42" x14ac:dyDescent="0.2">
      <c r="A25" s="2" t="s">
        <v>44</v>
      </c>
      <c r="B25" s="29">
        <v>1980</v>
      </c>
      <c r="C25" s="210"/>
      <c r="D25" s="210">
        <v>-14336.402185788145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 t="s">
        <v>5</v>
      </c>
      <c r="X25" s="21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>
        <f t="shared" ref="AN25:AN57" si="1">SUM(C25:AM25)</f>
        <v>-14336.402185788145</v>
      </c>
      <c r="AO25" s="30">
        <f>AO24+AN25</f>
        <v>1253765.7493378958</v>
      </c>
    </row>
    <row r="26" spans="1:42" x14ac:dyDescent="0.2">
      <c r="A26" s="2" t="s">
        <v>44</v>
      </c>
      <c r="B26" s="29">
        <v>1981</v>
      </c>
      <c r="C26" s="210"/>
      <c r="D26" s="210">
        <v>-14333.465388173459</v>
      </c>
      <c r="E26" s="210">
        <v>-3683.1482372515115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>
        <f t="shared" si="1"/>
        <v>-18016.613625424972</v>
      </c>
      <c r="AO26" s="30">
        <f t="shared" ref="AO26:AO57" si="2">AO25+AN26</f>
        <v>1235749.1357124709</v>
      </c>
    </row>
    <row r="27" spans="1:42" x14ac:dyDescent="0.2">
      <c r="A27" s="2" t="s">
        <v>5</v>
      </c>
      <c r="B27" s="29">
        <v>1982</v>
      </c>
      <c r="C27" s="210"/>
      <c r="D27" s="210">
        <v>-14333.465388173459</v>
      </c>
      <c r="E27" s="210">
        <v>-3683.1254453692086</v>
      </c>
      <c r="F27" s="210">
        <v>-2571.8823934309294</v>
      </c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>
        <f t="shared" si="1"/>
        <v>-20588.473226973598</v>
      </c>
      <c r="AO27" s="30">
        <f t="shared" si="2"/>
        <v>1215160.6624854973</v>
      </c>
    </row>
    <row r="28" spans="1:42" x14ac:dyDescent="0.2">
      <c r="A28" s="2" t="s">
        <v>44</v>
      </c>
      <c r="B28" s="29">
        <v>1983</v>
      </c>
      <c r="C28" s="210"/>
      <c r="D28" s="210">
        <v>-14333.465388173459</v>
      </c>
      <c r="E28" s="210">
        <v>-3683.1254453692086</v>
      </c>
      <c r="F28" s="210">
        <v>-2574.3905761080309</v>
      </c>
      <c r="G28" s="210">
        <v>-2343.2011547286997</v>
      </c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>
        <f t="shared" si="1"/>
        <v>-22934.1825643794</v>
      </c>
      <c r="AO28" s="30">
        <f t="shared" si="2"/>
        <v>1192226.4799211179</v>
      </c>
    </row>
    <row r="29" spans="1:42" x14ac:dyDescent="0.2">
      <c r="A29" s="2" t="s">
        <v>44</v>
      </c>
      <c r="B29" s="29">
        <v>1984</v>
      </c>
      <c r="C29" s="210"/>
      <c r="D29" s="210">
        <v>-14333.465388173459</v>
      </c>
      <c r="E29" s="210">
        <v>-3683.1254453692086</v>
      </c>
      <c r="F29" s="210">
        <v>-2574.3905761080309</v>
      </c>
      <c r="G29" s="210">
        <v>-2343.2068021623177</v>
      </c>
      <c r="H29" s="210">
        <v>-1899.0836386461597</v>
      </c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>
        <f t="shared" si="1"/>
        <v>-24833.271850459176</v>
      </c>
      <c r="AO29" s="30">
        <f t="shared" si="2"/>
        <v>1167393.2080706586</v>
      </c>
    </row>
    <row r="30" spans="1:42" x14ac:dyDescent="0.2">
      <c r="A30" s="2" t="s">
        <v>44</v>
      </c>
      <c r="B30" s="29">
        <v>1985</v>
      </c>
      <c r="C30" s="210"/>
      <c r="D30" s="210">
        <v>-14333.465388173459</v>
      </c>
      <c r="E30" s="210">
        <v>-3683.1254453692086</v>
      </c>
      <c r="F30" s="210">
        <v>-2574.3905761080309</v>
      </c>
      <c r="G30" s="210">
        <v>-2343.2068021623177</v>
      </c>
      <c r="H30" s="210">
        <v>-1899.0725666740391</v>
      </c>
      <c r="I30" s="210">
        <v>-3132.7782891692382</v>
      </c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>
        <f t="shared" si="1"/>
        <v>-27966.039067656293</v>
      </c>
      <c r="AO30" s="30">
        <f t="shared" si="2"/>
        <v>1139427.1690030023</v>
      </c>
    </row>
    <row r="31" spans="1:42" x14ac:dyDescent="0.2">
      <c r="A31" s="2" t="s">
        <v>44</v>
      </c>
      <c r="B31" s="29">
        <v>1986</v>
      </c>
      <c r="C31" s="210"/>
      <c r="D31" s="210">
        <v>-14333.465388173459</v>
      </c>
      <c r="E31" s="210">
        <v>-3683.1254453692086</v>
      </c>
      <c r="F31" s="210">
        <v>-2574.3905761080309</v>
      </c>
      <c r="G31" s="210">
        <v>-2343.2068021623177</v>
      </c>
      <c r="H31" s="210">
        <v>-1899.0725666740391</v>
      </c>
      <c r="I31" s="210">
        <v>-3128.0146711174384</v>
      </c>
      <c r="J31" s="210">
        <v>-1223.445963697942</v>
      </c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>
        <f t="shared" si="1"/>
        <v>-29184.721413302435</v>
      </c>
      <c r="AO31" s="30">
        <f t="shared" si="2"/>
        <v>1110242.4475896999</v>
      </c>
    </row>
    <row r="32" spans="1:42" x14ac:dyDescent="0.2">
      <c r="A32" s="2" t="s">
        <v>44</v>
      </c>
      <c r="B32" s="29">
        <v>1987</v>
      </c>
      <c r="C32" s="210"/>
      <c r="D32" s="210">
        <v>-14333.465388173459</v>
      </c>
      <c r="E32" s="210">
        <v>-3683.1254453692086</v>
      </c>
      <c r="F32" s="210">
        <v>-2574.3905761080309</v>
      </c>
      <c r="G32" s="210">
        <v>-2343.2068021623177</v>
      </c>
      <c r="H32" s="210">
        <v>-1899.0725666740391</v>
      </c>
      <c r="I32" s="210">
        <v>-3128.0146711174384</v>
      </c>
      <c r="J32" s="210">
        <v>-1222.846814340397</v>
      </c>
      <c r="K32" s="210">
        <v>-8939.0597314301722</v>
      </c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>
        <f t="shared" si="1"/>
        <v>-38123.18199537506</v>
      </c>
      <c r="AO32" s="30">
        <f t="shared" si="2"/>
        <v>1072119.2655943248</v>
      </c>
    </row>
    <row r="33" spans="1:41" x14ac:dyDescent="0.2">
      <c r="A33" s="2" t="s">
        <v>44</v>
      </c>
      <c r="B33" s="29">
        <v>1988</v>
      </c>
      <c r="C33" s="210"/>
      <c r="D33" s="210">
        <v>-14333.465388173459</v>
      </c>
      <c r="E33" s="210">
        <v>-3683.1254453692086</v>
      </c>
      <c r="F33" s="210">
        <v>-2574.3905761080309</v>
      </c>
      <c r="G33" s="210">
        <v>-2343.2068021623177</v>
      </c>
      <c r="H33" s="210">
        <v>-1899.0725666740391</v>
      </c>
      <c r="I33" s="210">
        <v>-3128.0146711174384</v>
      </c>
      <c r="J33" s="210">
        <v>-1222.846814340397</v>
      </c>
      <c r="K33" s="210">
        <v>-8931.1989161623933</v>
      </c>
      <c r="L33" s="210">
        <v>-14662.697295862856</v>
      </c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>
        <f t="shared" si="1"/>
        <v>-52778.018475970137</v>
      </c>
      <c r="AO33" s="30">
        <f t="shared" si="2"/>
        <v>1019341.2471183547</v>
      </c>
    </row>
    <row r="34" spans="1:41" x14ac:dyDescent="0.2">
      <c r="A34" s="2" t="s">
        <v>44</v>
      </c>
      <c r="B34" s="29">
        <v>1989</v>
      </c>
      <c r="C34" s="210"/>
      <c r="D34" s="210">
        <v>-14333.465388173459</v>
      </c>
      <c r="E34" s="210">
        <v>-3683.1254453692086</v>
      </c>
      <c r="F34" s="210">
        <v>-2574.3905761080309</v>
      </c>
      <c r="G34" s="210">
        <v>-2343.2068021623177</v>
      </c>
      <c r="H34" s="210">
        <v>-1899.0725666740391</v>
      </c>
      <c r="I34" s="210">
        <v>-3128.0146711174384</v>
      </c>
      <c r="J34" s="210">
        <v>-1222.846814340397</v>
      </c>
      <c r="K34" s="210">
        <v>-8931.1989161623933</v>
      </c>
      <c r="L34" s="210">
        <v>-14654.866221102093</v>
      </c>
      <c r="M34" s="210">
        <v>-8607.1088788259894</v>
      </c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>
        <f t="shared" si="1"/>
        <v>-61377.296280035363</v>
      </c>
      <c r="AO34" s="30">
        <f t="shared" si="2"/>
        <v>957963.95083831926</v>
      </c>
    </row>
    <row r="35" spans="1:41" x14ac:dyDescent="0.2">
      <c r="A35" s="2" t="s">
        <v>44</v>
      </c>
      <c r="B35" s="29">
        <v>1990</v>
      </c>
      <c r="C35" s="210"/>
      <c r="D35" s="210">
        <v>-14333.465388173459</v>
      </c>
      <c r="E35" s="210">
        <v>-3683.1254453692086</v>
      </c>
      <c r="F35" s="210">
        <v>-2574.3905761080309</v>
      </c>
      <c r="G35" s="210">
        <v>-2343.2068021623177</v>
      </c>
      <c r="H35" s="210">
        <v>-1899.0725666740391</v>
      </c>
      <c r="I35" s="210">
        <v>-3128.0146711174384</v>
      </c>
      <c r="J35" s="210">
        <v>-1222.846814340397</v>
      </c>
      <c r="K35" s="210">
        <v>-8931.1989161623933</v>
      </c>
      <c r="L35" s="210">
        <v>-14654.866221102093</v>
      </c>
      <c r="M35" s="210">
        <v>-8601.4208484743467</v>
      </c>
      <c r="N35" s="210">
        <v>-3201.1987193090595</v>
      </c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>
        <f t="shared" si="1"/>
        <v>-64572.80696899278</v>
      </c>
      <c r="AO35" s="30">
        <f t="shared" si="2"/>
        <v>893391.14386932645</v>
      </c>
    </row>
    <row r="36" spans="1:41" x14ac:dyDescent="0.2">
      <c r="A36" s="2" t="s">
        <v>44</v>
      </c>
      <c r="B36" s="29">
        <v>1991</v>
      </c>
      <c r="C36" s="210"/>
      <c r="D36" s="210">
        <v>-14333.465388173459</v>
      </c>
      <c r="E36" s="210">
        <v>-3683.1254453692086</v>
      </c>
      <c r="F36" s="210">
        <v>-2574.3905761080309</v>
      </c>
      <c r="G36" s="210">
        <v>-2343.2068021623177</v>
      </c>
      <c r="H36" s="210">
        <v>-1899.0725666740391</v>
      </c>
      <c r="I36" s="210">
        <v>-3128.0146711174384</v>
      </c>
      <c r="J36" s="210">
        <v>-1222.846814340397</v>
      </c>
      <c r="K36" s="210">
        <v>-8931.1989161623933</v>
      </c>
      <c r="L36" s="210">
        <v>-14654.866221102093</v>
      </c>
      <c r="M36" s="210">
        <v>-8601.4208484743467</v>
      </c>
      <c r="N36" s="210">
        <v>-3197.6880718754496</v>
      </c>
      <c r="O36" s="210">
        <v>-12893.973388531347</v>
      </c>
      <c r="P36" s="210"/>
      <c r="Q36" s="210"/>
      <c r="R36" s="210"/>
      <c r="S36" s="210"/>
      <c r="T36" s="210"/>
      <c r="U36" s="210"/>
      <c r="V36" s="210"/>
      <c r="W36" s="210"/>
      <c r="X36" s="21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>
        <f t="shared" si="1"/>
        <v>-77463.269710090506</v>
      </c>
      <c r="AO36" s="30">
        <f t="shared" si="2"/>
        <v>815927.87415923597</v>
      </c>
    </row>
    <row r="37" spans="1:41" x14ac:dyDescent="0.2">
      <c r="A37" s="2" t="s">
        <v>44</v>
      </c>
      <c r="B37" s="29">
        <v>1992</v>
      </c>
      <c r="C37" s="210"/>
      <c r="D37" s="210">
        <v>-11337.252533380943</v>
      </c>
      <c r="E37" s="210">
        <v>-3683.1254453692086</v>
      </c>
      <c r="F37" s="210">
        <v>-2574.3905761080309</v>
      </c>
      <c r="G37" s="210">
        <v>-2343.2068021623177</v>
      </c>
      <c r="H37" s="210">
        <v>-1899.0725666740391</v>
      </c>
      <c r="I37" s="210">
        <v>-3128.0146711174384</v>
      </c>
      <c r="J37" s="210">
        <v>-1222.846814340397</v>
      </c>
      <c r="K37" s="210">
        <v>-8931.1989161623933</v>
      </c>
      <c r="L37" s="210">
        <v>-14654.866221102093</v>
      </c>
      <c r="M37" s="210">
        <v>-8601.4208484743467</v>
      </c>
      <c r="N37" s="210">
        <v>-3197.6880718754496</v>
      </c>
      <c r="O37" s="210">
        <v>-12893.550681395558</v>
      </c>
      <c r="P37" s="210">
        <v>-16913.227976846287</v>
      </c>
      <c r="Q37" s="210"/>
      <c r="R37" s="210"/>
      <c r="S37" s="210"/>
      <c r="T37" s="210"/>
      <c r="U37" s="210"/>
      <c r="V37" s="210"/>
      <c r="W37" s="210"/>
      <c r="X37" s="21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>
        <f t="shared" si="1"/>
        <v>-91379.862125008498</v>
      </c>
      <c r="AO37" s="30">
        <f t="shared" si="2"/>
        <v>724548.01203422749</v>
      </c>
    </row>
    <row r="38" spans="1:41" x14ac:dyDescent="0.2">
      <c r="A38" s="2" t="s">
        <v>44</v>
      </c>
      <c r="B38" s="29">
        <v>1993</v>
      </c>
      <c r="C38" s="210"/>
      <c r="D38" s="210">
        <v>-2388.5914033356198</v>
      </c>
      <c r="E38" s="210">
        <v>-2821.7062537311294</v>
      </c>
      <c r="F38" s="210">
        <v>-2574.3905761080309</v>
      </c>
      <c r="G38" s="210">
        <v>-2343.2068021623177</v>
      </c>
      <c r="H38" s="210">
        <v>-1899.0725666740391</v>
      </c>
      <c r="I38" s="210">
        <v>-3128.0146711174384</v>
      </c>
      <c r="J38" s="210">
        <v>-1222.846814340397</v>
      </c>
      <c r="K38" s="210">
        <v>-8931.1989161623933</v>
      </c>
      <c r="L38" s="210">
        <v>-14654.866221102093</v>
      </c>
      <c r="M38" s="210">
        <v>-8601.4208484743467</v>
      </c>
      <c r="N38" s="210">
        <v>-3197.6880718754496</v>
      </c>
      <c r="O38" s="210">
        <v>-12893.550681395558</v>
      </c>
      <c r="P38" s="210">
        <v>-16905.439053945312</v>
      </c>
      <c r="Q38" s="210">
        <v>-26785.209230633889</v>
      </c>
      <c r="R38" s="210"/>
      <c r="S38" s="210"/>
      <c r="T38" s="210"/>
      <c r="U38" s="210"/>
      <c r="V38" s="210"/>
      <c r="W38" s="210"/>
      <c r="X38" s="21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>
        <f t="shared" si="1"/>
        <v>-108347.20211105801</v>
      </c>
      <c r="AO38" s="30">
        <f t="shared" si="2"/>
        <v>616200.80992316944</v>
      </c>
    </row>
    <row r="39" spans="1:41" x14ac:dyDescent="0.2">
      <c r="A39" s="2" t="s">
        <v>44</v>
      </c>
      <c r="B39" s="29">
        <v>1994</v>
      </c>
      <c r="C39" s="210"/>
      <c r="D39" s="210">
        <v>-2388.5914033356198</v>
      </c>
      <c r="E39" s="210">
        <v>-2821.7062537311294</v>
      </c>
      <c r="F39" s="210">
        <v>-2574.3905761080309</v>
      </c>
      <c r="G39" s="210">
        <v>-2343.2068021623177</v>
      </c>
      <c r="H39" s="210">
        <v>-1899.0725666740391</v>
      </c>
      <c r="I39" s="210">
        <v>-3128.0146711174384</v>
      </c>
      <c r="J39" s="210">
        <v>-1222.846814340397</v>
      </c>
      <c r="K39" s="210">
        <v>-8931.1989161623933</v>
      </c>
      <c r="L39" s="210">
        <v>-14654.866221102093</v>
      </c>
      <c r="M39" s="210">
        <v>-8601.4208484743467</v>
      </c>
      <c r="N39" s="210">
        <v>-3197.6880718754496</v>
      </c>
      <c r="O39" s="210">
        <v>-12893.550681395558</v>
      </c>
      <c r="P39" s="210">
        <v>-16905.439053945312</v>
      </c>
      <c r="Q39" s="210">
        <v>-26735.901216096008</v>
      </c>
      <c r="R39" s="210">
        <v>-22470.190986763108</v>
      </c>
      <c r="S39" s="210"/>
      <c r="T39" s="210"/>
      <c r="U39" s="210"/>
      <c r="V39" s="210"/>
      <c r="W39" s="210"/>
      <c r="X39" s="21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>
        <f t="shared" si="1"/>
        <v>-130768.08508328324</v>
      </c>
      <c r="AO39" s="30">
        <f t="shared" si="2"/>
        <v>485432.72483988618</v>
      </c>
    </row>
    <row r="40" spans="1:41" x14ac:dyDescent="0.2">
      <c r="A40" s="2" t="s">
        <v>44</v>
      </c>
      <c r="B40" s="29">
        <v>1995</v>
      </c>
      <c r="C40" s="210"/>
      <c r="D40" s="210">
        <v>-2388.5914033356198</v>
      </c>
      <c r="E40" s="210">
        <v>-2821.7062537311294</v>
      </c>
      <c r="F40" s="210">
        <v>-2574.3905761080309</v>
      </c>
      <c r="G40" s="210">
        <v>-2343.2068021623177</v>
      </c>
      <c r="H40" s="210">
        <v>-1899.0725666740391</v>
      </c>
      <c r="I40" s="210">
        <v>-3128.0146711174384</v>
      </c>
      <c r="J40" s="210">
        <v>-1222.846814340397</v>
      </c>
      <c r="K40" s="210">
        <v>-8931.1989161623933</v>
      </c>
      <c r="L40" s="210">
        <v>-14654.866221102093</v>
      </c>
      <c r="M40" s="210">
        <v>-8601.4208484743467</v>
      </c>
      <c r="N40" s="210">
        <v>-3197.6880718754496</v>
      </c>
      <c r="O40" s="210">
        <v>-12893.550681395558</v>
      </c>
      <c r="P40" s="210">
        <v>-16905.439053945312</v>
      </c>
      <c r="Q40" s="210">
        <v>-26735.901216096008</v>
      </c>
      <c r="R40" s="210">
        <v>-22422.240240516272</v>
      </c>
      <c r="S40" s="210">
        <v>-30326.175739813236</v>
      </c>
      <c r="T40" s="210"/>
      <c r="U40" s="210"/>
      <c r="V40" s="210"/>
      <c r="W40" s="210"/>
      <c r="X40" s="21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>
        <f t="shared" si="1"/>
        <v>-161046.31007684965</v>
      </c>
      <c r="AO40" s="30">
        <f t="shared" si="2"/>
        <v>324386.41476303653</v>
      </c>
    </row>
    <row r="41" spans="1:41" x14ac:dyDescent="0.2">
      <c r="A41" s="2" t="s">
        <v>44</v>
      </c>
      <c r="B41" s="29">
        <v>1996</v>
      </c>
      <c r="C41" s="210"/>
      <c r="D41" s="210">
        <v>-2026.6716451221516</v>
      </c>
      <c r="E41" s="210">
        <v>-2821.7062537311294</v>
      </c>
      <c r="F41" s="210">
        <v>-2574.3905761080309</v>
      </c>
      <c r="G41" s="210">
        <v>-2343.2068021623177</v>
      </c>
      <c r="H41" s="210">
        <v>-1899.0725666740391</v>
      </c>
      <c r="I41" s="210">
        <v>-3128.0146711174384</v>
      </c>
      <c r="J41" s="210">
        <v>-1222.846814340397</v>
      </c>
      <c r="K41" s="210">
        <v>-8931.1989161623933</v>
      </c>
      <c r="L41" s="210">
        <v>-14654.866221102093</v>
      </c>
      <c r="M41" s="210">
        <v>-8601.4208484743467</v>
      </c>
      <c r="N41" s="210">
        <v>-3197.6880718754496</v>
      </c>
      <c r="O41" s="210">
        <v>-12893.550681395558</v>
      </c>
      <c r="P41" s="210">
        <v>-16905.439053945312</v>
      </c>
      <c r="Q41" s="210">
        <v>-26735.901216096008</v>
      </c>
      <c r="R41" s="210">
        <v>-22422.240240516272</v>
      </c>
      <c r="S41" s="210">
        <v>-30199.62898286241</v>
      </c>
      <c r="T41" s="210">
        <v>-11148.861820088914</v>
      </c>
      <c r="U41" s="210"/>
      <c r="V41" s="210"/>
      <c r="W41" s="210"/>
      <c r="X41" s="21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>
        <f t="shared" si="1"/>
        <v>-171706.70538177426</v>
      </c>
      <c r="AO41" s="30">
        <f t="shared" si="2"/>
        <v>152679.70938126228</v>
      </c>
    </row>
    <row r="42" spans="1:41" x14ac:dyDescent="0.2">
      <c r="A42" s="2" t="s">
        <v>44</v>
      </c>
      <c r="B42" s="29">
        <v>1997</v>
      </c>
      <c r="C42" s="210"/>
      <c r="D42" s="210">
        <v>-2026.6716451221516</v>
      </c>
      <c r="E42" s="210">
        <v>-2821.7062537311294</v>
      </c>
      <c r="F42" s="210">
        <v>-2574.3905761080309</v>
      </c>
      <c r="G42" s="210">
        <v>-2343.2068021623177</v>
      </c>
      <c r="H42" s="210">
        <v>-1899.0725666740391</v>
      </c>
      <c r="I42" s="210">
        <v>-3128.0146711174384</v>
      </c>
      <c r="J42" s="210">
        <v>-1222.846814340397</v>
      </c>
      <c r="K42" s="210">
        <v>-8931.1989161623933</v>
      </c>
      <c r="L42" s="210">
        <v>-14654.866221102093</v>
      </c>
      <c r="M42" s="210">
        <v>-8601.4208484743467</v>
      </c>
      <c r="N42" s="210">
        <v>-3197.6880718754496</v>
      </c>
      <c r="O42" s="210">
        <v>-12893.550681395558</v>
      </c>
      <c r="P42" s="210">
        <v>-16905.439053945312</v>
      </c>
      <c r="Q42" s="210">
        <v>-26735.901216096008</v>
      </c>
      <c r="R42" s="210">
        <v>-22422.240240516272</v>
      </c>
      <c r="S42" s="210">
        <v>-30199.62898286241</v>
      </c>
      <c r="T42" s="210">
        <v>-11117.34035037212</v>
      </c>
      <c r="U42" s="210">
        <v>-11106.971955852632</v>
      </c>
      <c r="V42" s="210"/>
      <c r="W42" s="210"/>
      <c r="X42" s="21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>
        <f t="shared" si="1"/>
        <v>-182782.15586791013</v>
      </c>
      <c r="AO42" s="30">
        <f t="shared" si="2"/>
        <v>-30102.446486647852</v>
      </c>
    </row>
    <row r="43" spans="1:41" x14ac:dyDescent="0.2">
      <c r="A43" s="2" t="s">
        <v>44</v>
      </c>
      <c r="B43" s="29">
        <v>1998</v>
      </c>
      <c r="C43" s="210"/>
      <c r="D43" s="210">
        <v>-2026.6716451221516</v>
      </c>
      <c r="E43" s="210">
        <v>-2821.7062537311294</v>
      </c>
      <c r="F43" s="210">
        <v>-2574.3905761080309</v>
      </c>
      <c r="G43" s="210">
        <v>-2343.2068021623177</v>
      </c>
      <c r="H43" s="210">
        <v>-1899.0725666740391</v>
      </c>
      <c r="I43" s="210">
        <v>-3128.0146711174384</v>
      </c>
      <c r="J43" s="210">
        <v>-1222.846814340397</v>
      </c>
      <c r="K43" s="210">
        <v>-8931.1989161623933</v>
      </c>
      <c r="L43" s="210">
        <v>-14654.866221102093</v>
      </c>
      <c r="M43" s="210">
        <v>-8601.4208484743467</v>
      </c>
      <c r="N43" s="210">
        <v>-3197.6880718754496</v>
      </c>
      <c r="O43" s="210">
        <v>-12893.550681395558</v>
      </c>
      <c r="P43" s="210">
        <v>-16905.439053945312</v>
      </c>
      <c r="Q43" s="210">
        <v>-26735.901216096008</v>
      </c>
      <c r="R43" s="210">
        <v>-22422.240240516272</v>
      </c>
      <c r="S43" s="210">
        <v>-30199.62898286241</v>
      </c>
      <c r="T43" s="210">
        <v>-11117.34035037212</v>
      </c>
      <c r="U43" s="210">
        <v>-11113.29544748234</v>
      </c>
      <c r="V43" s="210">
        <v>-19880.48452572761</v>
      </c>
      <c r="W43" s="210"/>
      <c r="X43" s="21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>
        <f t="shared" si="1"/>
        <v>-202668.96388526744</v>
      </c>
      <c r="AO43" s="30">
        <f t="shared" si="2"/>
        <v>-232771.41037191529</v>
      </c>
    </row>
    <row r="44" spans="1:41" x14ac:dyDescent="0.2">
      <c r="A44" s="2" t="s">
        <v>44</v>
      </c>
      <c r="B44" s="29">
        <v>1999</v>
      </c>
      <c r="C44" s="210"/>
      <c r="D44" s="210">
        <v>-1024.6173866606985</v>
      </c>
      <c r="E44" s="210">
        <v>-2821.7062537311294</v>
      </c>
      <c r="F44" s="210">
        <v>-2574.3905761080309</v>
      </c>
      <c r="G44" s="210">
        <v>-2343.2068021623177</v>
      </c>
      <c r="H44" s="210">
        <v>-1899.0725666740391</v>
      </c>
      <c r="I44" s="210">
        <v>-3128.0146711174384</v>
      </c>
      <c r="J44" s="210">
        <v>-1222.846814340397</v>
      </c>
      <c r="K44" s="210">
        <v>-8931.1989161623933</v>
      </c>
      <c r="L44" s="210">
        <v>-14654.866221102093</v>
      </c>
      <c r="M44" s="210">
        <v>-8601.4208484743467</v>
      </c>
      <c r="N44" s="210">
        <v>-3197.6880718754496</v>
      </c>
      <c r="O44" s="210">
        <v>-12893.550681395558</v>
      </c>
      <c r="P44" s="210">
        <v>-16905.439053945312</v>
      </c>
      <c r="Q44" s="210">
        <v>-26735.901216096008</v>
      </c>
      <c r="R44" s="210">
        <v>-22422.240240516272</v>
      </c>
      <c r="S44" s="210">
        <v>-30199.62898286241</v>
      </c>
      <c r="T44" s="210">
        <v>-11117.34035037212</v>
      </c>
      <c r="U44" s="210">
        <v>-11113.29544748234</v>
      </c>
      <c r="V44" s="210">
        <v>-19878.02498867788</v>
      </c>
      <c r="W44" s="210">
        <v>-18104.041154432205</v>
      </c>
      <c r="X44" s="21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>
        <f t="shared" si="1"/>
        <v>-219768.49124418845</v>
      </c>
      <c r="AO44" s="30">
        <f t="shared" si="2"/>
        <v>-452539.90161610371</v>
      </c>
    </row>
    <row r="45" spans="1:41" x14ac:dyDescent="0.2">
      <c r="A45" s="2" t="s">
        <v>44</v>
      </c>
      <c r="B45" s="29">
        <v>2000</v>
      </c>
      <c r="C45" s="210"/>
      <c r="D45" s="210">
        <v>-1024.6173866606985</v>
      </c>
      <c r="E45" s="210">
        <v>-2821.7062537311294</v>
      </c>
      <c r="F45" s="210">
        <v>-2574.3905761080309</v>
      </c>
      <c r="G45" s="210">
        <v>-2343.2068021623177</v>
      </c>
      <c r="H45" s="210">
        <v>-1899.0725666740391</v>
      </c>
      <c r="I45" s="210">
        <v>-3128.0146711174384</v>
      </c>
      <c r="J45" s="210">
        <v>-1222.846814340397</v>
      </c>
      <c r="K45" s="210">
        <v>-8931.1989161623933</v>
      </c>
      <c r="L45" s="210">
        <v>-14654.866221102093</v>
      </c>
      <c r="M45" s="210">
        <v>-8601.4208484743467</v>
      </c>
      <c r="N45" s="210">
        <v>-3197.6880718754496</v>
      </c>
      <c r="O45" s="210">
        <v>-12893.550681395558</v>
      </c>
      <c r="P45" s="210">
        <v>-16905.439053945312</v>
      </c>
      <c r="Q45" s="210">
        <v>-26735.901216096008</v>
      </c>
      <c r="R45" s="210">
        <v>-22422.240240516272</v>
      </c>
      <c r="S45" s="210">
        <v>-30199.62898286241</v>
      </c>
      <c r="T45" s="210">
        <v>-11117.34035037212</v>
      </c>
      <c r="U45" s="210">
        <v>-11113.29544748234</v>
      </c>
      <c r="V45" s="210">
        <v>-19878.02498867788</v>
      </c>
      <c r="W45" s="210">
        <v>-18113.146523886291</v>
      </c>
      <c r="X45" s="210">
        <v>-7046.6829275964737</v>
      </c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>
        <f t="shared" si="1"/>
        <v>-226824.27954123903</v>
      </c>
      <c r="AO45" s="30">
        <f t="shared" si="2"/>
        <v>-679364.18115734274</v>
      </c>
    </row>
    <row r="46" spans="1:41" x14ac:dyDescent="0.2">
      <c r="A46" s="2" t="s">
        <v>44</v>
      </c>
      <c r="B46" s="29">
        <v>2001</v>
      </c>
      <c r="C46" s="210"/>
      <c r="D46" s="210">
        <v>-1024.6173866606985</v>
      </c>
      <c r="E46" s="210">
        <v>-2821.7062537311294</v>
      </c>
      <c r="F46" s="210">
        <v>-2574.3905761080309</v>
      </c>
      <c r="G46" s="210">
        <v>-2343.2068021623177</v>
      </c>
      <c r="H46" s="210">
        <v>-1899.0725666740391</v>
      </c>
      <c r="I46" s="210">
        <v>-3128.0146711174384</v>
      </c>
      <c r="J46" s="210">
        <v>-1222.846814340397</v>
      </c>
      <c r="K46" s="210">
        <v>-8931.1989161623933</v>
      </c>
      <c r="L46" s="210">
        <v>-14654.866221102093</v>
      </c>
      <c r="M46" s="210">
        <v>-8601.4208484743467</v>
      </c>
      <c r="N46" s="210">
        <v>-3197.6880718754496</v>
      </c>
      <c r="O46" s="210">
        <v>-12893.550681395558</v>
      </c>
      <c r="P46" s="210">
        <v>-16905.439053945312</v>
      </c>
      <c r="Q46" s="210">
        <v>-26735.901216096008</v>
      </c>
      <c r="R46" s="210">
        <v>-22422.240240516272</v>
      </c>
      <c r="S46" s="210">
        <v>-30199.62898286241</v>
      </c>
      <c r="T46" s="210">
        <v>-11117.34035037212</v>
      </c>
      <c r="U46" s="210">
        <v>-11113.29544748234</v>
      </c>
      <c r="V46" s="210">
        <v>-19878.02498867788</v>
      </c>
      <c r="W46" s="210">
        <v>-18113.146523886291</v>
      </c>
      <c r="X46" s="210">
        <v>-7044.867523067488</v>
      </c>
      <c r="Y46" s="30">
        <v>-10171.291421456948</v>
      </c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>
        <f t="shared" si="1"/>
        <v>-236993.755558167</v>
      </c>
      <c r="AO46" s="30">
        <f t="shared" si="2"/>
        <v>-916357.93671550974</v>
      </c>
    </row>
    <row r="47" spans="1:41" x14ac:dyDescent="0.2">
      <c r="A47" s="2" t="s">
        <v>44</v>
      </c>
      <c r="B47" s="29">
        <v>2002</v>
      </c>
      <c r="C47" s="210"/>
      <c r="D47" s="210">
        <v>-1024.6173866606985</v>
      </c>
      <c r="E47" s="210">
        <v>-2821.7062537311294</v>
      </c>
      <c r="F47" s="210">
        <v>-2574.3905761080309</v>
      </c>
      <c r="G47" s="210">
        <v>-2343.2068021623177</v>
      </c>
      <c r="H47" s="210">
        <v>-1899.0725666740391</v>
      </c>
      <c r="I47" s="210">
        <v>-3128.0146711174384</v>
      </c>
      <c r="J47" s="210">
        <v>-1222.846814340397</v>
      </c>
      <c r="K47" s="210">
        <v>-8931.1989161623933</v>
      </c>
      <c r="L47" s="210">
        <v>-14654.866221102093</v>
      </c>
      <c r="M47" s="210">
        <v>-8601.4208484743467</v>
      </c>
      <c r="N47" s="210">
        <v>-3197.6880718754496</v>
      </c>
      <c r="O47" s="210">
        <v>-12893.550681395558</v>
      </c>
      <c r="P47" s="210">
        <v>-16905.439053945312</v>
      </c>
      <c r="Q47" s="210">
        <v>-26735.901216096008</v>
      </c>
      <c r="R47" s="210">
        <v>-22422.240240516272</v>
      </c>
      <c r="S47" s="210">
        <v>-30199.62898286241</v>
      </c>
      <c r="T47" s="210">
        <v>-11117.34035037212</v>
      </c>
      <c r="U47" s="210">
        <v>-11113.29544748234</v>
      </c>
      <c r="V47" s="210">
        <v>-19878.02498867788</v>
      </c>
      <c r="W47" s="210">
        <v>-18113.146523886291</v>
      </c>
      <c r="X47" s="210">
        <v>-7044.867523067488</v>
      </c>
      <c r="Y47" s="30">
        <v>-10171.291421456948</v>
      </c>
      <c r="Z47" s="30">
        <v>-32820.180912715703</v>
      </c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>
        <f t="shared" si="1"/>
        <v>-269813.93647088273</v>
      </c>
      <c r="AO47" s="30">
        <f t="shared" si="2"/>
        <v>-1186171.8731863925</v>
      </c>
    </row>
    <row r="48" spans="1:41" x14ac:dyDescent="0.2">
      <c r="A48" s="2" t="s">
        <v>44</v>
      </c>
      <c r="B48" s="29">
        <v>2003</v>
      </c>
      <c r="C48" s="210"/>
      <c r="D48" s="210">
        <v>-1024.6173866606985</v>
      </c>
      <c r="E48" s="210">
        <v>-2821.7062537311294</v>
      </c>
      <c r="F48" s="210">
        <v>-2574.3905761080309</v>
      </c>
      <c r="G48" s="210">
        <v>-2343.2068021623177</v>
      </c>
      <c r="H48" s="210">
        <v>-1899.0725666740391</v>
      </c>
      <c r="I48" s="210">
        <v>-3128.0146711174384</v>
      </c>
      <c r="J48" s="210">
        <v>-1222.846814340397</v>
      </c>
      <c r="K48" s="210">
        <v>-8931.1989161623933</v>
      </c>
      <c r="L48" s="210">
        <v>-14654.866221102093</v>
      </c>
      <c r="M48" s="210">
        <v>-8601.4208484743467</v>
      </c>
      <c r="N48" s="210">
        <v>-3197.6880718754496</v>
      </c>
      <c r="O48" s="210">
        <v>-12893.550681395558</v>
      </c>
      <c r="P48" s="210">
        <v>-16905.439053945312</v>
      </c>
      <c r="Q48" s="210">
        <v>-26735.901216096008</v>
      </c>
      <c r="R48" s="210">
        <v>-22422.240240516272</v>
      </c>
      <c r="S48" s="210">
        <v>-30199.62898286241</v>
      </c>
      <c r="T48" s="210">
        <v>-11117.34035037212</v>
      </c>
      <c r="U48" s="210">
        <v>-11113.29544748234</v>
      </c>
      <c r="V48" s="210">
        <v>-19878.02498867788</v>
      </c>
      <c r="W48" s="210">
        <v>-18113.146523886291</v>
      </c>
      <c r="X48" s="210">
        <v>-7044.867523067488</v>
      </c>
      <c r="Y48" s="30">
        <v>-10171.291421456948</v>
      </c>
      <c r="Z48" s="30">
        <v>-32820.180912715703</v>
      </c>
      <c r="AA48" s="30">
        <v>-18875.088289072373</v>
      </c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>
        <f t="shared" si="1"/>
        <v>-288689.02475995512</v>
      </c>
      <c r="AO48" s="30">
        <f t="shared" si="2"/>
        <v>-1474860.8979463475</v>
      </c>
    </row>
    <row r="49" spans="1:44" x14ac:dyDescent="0.2">
      <c r="A49" s="2" t="s">
        <v>44</v>
      </c>
      <c r="B49" s="29">
        <v>2004</v>
      </c>
      <c r="C49" s="210"/>
      <c r="D49" s="210">
        <v>-1024.6173866606985</v>
      </c>
      <c r="E49" s="210">
        <v>-2821.7062537311294</v>
      </c>
      <c r="F49" s="210">
        <v>-2574.3905761080309</v>
      </c>
      <c r="G49" s="210">
        <v>-2343.2068021623177</v>
      </c>
      <c r="H49" s="210">
        <v>-1899.0725666740391</v>
      </c>
      <c r="I49" s="210">
        <v>-3128.0146711174384</v>
      </c>
      <c r="J49" s="210">
        <v>-1222.846814340397</v>
      </c>
      <c r="K49" s="210">
        <v>-8931.1989161623933</v>
      </c>
      <c r="L49" s="210">
        <v>-14654.866221102093</v>
      </c>
      <c r="M49" s="210">
        <v>-8601.4208484743467</v>
      </c>
      <c r="N49" s="210">
        <v>-3197.6880718754496</v>
      </c>
      <c r="O49" s="210">
        <v>-12893.550681395558</v>
      </c>
      <c r="P49" s="210">
        <v>-16905.439053945312</v>
      </c>
      <c r="Q49" s="210">
        <v>-26735.901216096008</v>
      </c>
      <c r="R49" s="210">
        <v>-22422.240240516272</v>
      </c>
      <c r="S49" s="210">
        <v>-30199.62898286241</v>
      </c>
      <c r="T49" s="210">
        <v>-11117.34035037212</v>
      </c>
      <c r="U49" s="210">
        <v>-11113.29544748234</v>
      </c>
      <c r="V49" s="210">
        <v>-19878.02498867788</v>
      </c>
      <c r="W49" s="210">
        <v>-18113.146523886291</v>
      </c>
      <c r="X49" s="210">
        <v>-7044.867523067488</v>
      </c>
      <c r="Y49" s="30">
        <v>-10171.291421456948</v>
      </c>
      <c r="Z49" s="30">
        <v>-32820.180912715703</v>
      </c>
      <c r="AA49" s="30">
        <v>-18875.088289072373</v>
      </c>
      <c r="AB49" s="30">
        <v>-30742.826949996139</v>
      </c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>
        <f t="shared" si="1"/>
        <v>-319431.85170995124</v>
      </c>
      <c r="AO49" s="30">
        <f t="shared" si="2"/>
        <v>-1794292.7496562987</v>
      </c>
    </row>
    <row r="50" spans="1:44" x14ac:dyDescent="0.2">
      <c r="A50" s="2" t="s">
        <v>44</v>
      </c>
      <c r="B50" s="29">
        <v>2005</v>
      </c>
      <c r="C50" s="210"/>
      <c r="D50" s="210"/>
      <c r="E50" s="210">
        <v>-2821.7062537311294</v>
      </c>
      <c r="F50" s="210">
        <v>-2574.3905761080309</v>
      </c>
      <c r="G50" s="210">
        <v>-2343.2068021623177</v>
      </c>
      <c r="H50" s="210">
        <v>-1899.0725666740391</v>
      </c>
      <c r="I50" s="210">
        <v>-3128.0146711174384</v>
      </c>
      <c r="J50" s="210">
        <v>-1222.846814340397</v>
      </c>
      <c r="K50" s="210">
        <v>-8931.1989161623933</v>
      </c>
      <c r="L50" s="210">
        <v>-14654.866221102093</v>
      </c>
      <c r="M50" s="210">
        <v>-8601.4208484743467</v>
      </c>
      <c r="N50" s="210">
        <v>-3197.6880718754496</v>
      </c>
      <c r="O50" s="210">
        <v>-12893.550681395558</v>
      </c>
      <c r="P50" s="210">
        <v>-16905.439053945312</v>
      </c>
      <c r="Q50" s="210">
        <v>-26735.901216096008</v>
      </c>
      <c r="R50" s="210">
        <v>-22422.240240516272</v>
      </c>
      <c r="S50" s="210">
        <v>-30199.62898286241</v>
      </c>
      <c r="T50" s="210">
        <v>-11117.34035037212</v>
      </c>
      <c r="U50" s="210">
        <v>-11113.29544748234</v>
      </c>
      <c r="V50" s="210">
        <v>-19878.02498867788</v>
      </c>
      <c r="W50" s="210">
        <v>-18113.146523886291</v>
      </c>
      <c r="X50" s="210">
        <v>-7044.867523067488</v>
      </c>
      <c r="Y50" s="30">
        <v>-10171.291421456948</v>
      </c>
      <c r="Z50" s="30">
        <v>-32820.180912715703</v>
      </c>
      <c r="AA50" s="30">
        <v>-18875.088289072373</v>
      </c>
      <c r="AB50" s="30">
        <v>-30742.826949996139</v>
      </c>
      <c r="AC50" s="30">
        <v>-20893.15069132204</v>
      </c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>
        <f t="shared" si="1"/>
        <v>-339300.38501461252</v>
      </c>
      <c r="AO50" s="30">
        <f t="shared" si="2"/>
        <v>-2133593.1346709114</v>
      </c>
    </row>
    <row r="51" spans="1:44" x14ac:dyDescent="0.2">
      <c r="A51" s="211" t="s">
        <v>44</v>
      </c>
      <c r="B51" s="29">
        <v>2006</v>
      </c>
      <c r="C51" s="210"/>
      <c r="D51" s="210"/>
      <c r="E51" s="210"/>
      <c r="F51" s="210">
        <v>-2574.3905761080309</v>
      </c>
      <c r="G51" s="210">
        <v>-2343.2068021623177</v>
      </c>
      <c r="H51" s="210">
        <v>-1899.0725666740391</v>
      </c>
      <c r="I51" s="210">
        <v>-3128.0146711174384</v>
      </c>
      <c r="J51" s="210">
        <v>-1222.846814340397</v>
      </c>
      <c r="K51" s="210">
        <v>-8931.1989161623933</v>
      </c>
      <c r="L51" s="210">
        <v>-14654.866221102093</v>
      </c>
      <c r="M51" s="210">
        <v>-8601.4208484743467</v>
      </c>
      <c r="N51" s="210">
        <v>-3197.6880718754496</v>
      </c>
      <c r="O51" s="210">
        <v>-12893.550681395558</v>
      </c>
      <c r="P51" s="210">
        <v>-16905.439053945312</v>
      </c>
      <c r="Q51" s="210">
        <v>-26735.901216096008</v>
      </c>
      <c r="R51" s="210">
        <v>-22422.240240516272</v>
      </c>
      <c r="S51" s="210">
        <v>-30199.62898286241</v>
      </c>
      <c r="T51" s="210">
        <v>-11117.34035037212</v>
      </c>
      <c r="U51" s="210">
        <v>-11113.29544748234</v>
      </c>
      <c r="V51" s="210">
        <v>-19878.02498867788</v>
      </c>
      <c r="W51" s="210">
        <v>-18113.146523886291</v>
      </c>
      <c r="X51" s="210">
        <v>-7044.867523067488</v>
      </c>
      <c r="Y51" s="30">
        <v>-10171.291421456948</v>
      </c>
      <c r="Z51" s="30">
        <v>-32820.180912715703</v>
      </c>
      <c r="AA51" s="30">
        <v>-18875.088289072373</v>
      </c>
      <c r="AB51" s="30">
        <v>-30742.826949996139</v>
      </c>
      <c r="AC51" s="30">
        <v>-20893.15069132204</v>
      </c>
      <c r="AD51" s="30">
        <v>-21435.532601413219</v>
      </c>
      <c r="AE51" s="30"/>
      <c r="AF51" s="30"/>
      <c r="AG51" s="30"/>
      <c r="AH51" s="30"/>
      <c r="AI51" s="30"/>
      <c r="AJ51" s="30"/>
      <c r="AK51" s="30"/>
      <c r="AL51" s="30"/>
      <c r="AM51" s="30"/>
      <c r="AN51" s="30">
        <f t="shared" si="1"/>
        <v>-357914.21136229456</v>
      </c>
      <c r="AO51" s="30">
        <f t="shared" si="2"/>
        <v>-2491507.3460332057</v>
      </c>
    </row>
    <row r="52" spans="1:44" x14ac:dyDescent="0.2">
      <c r="A52" s="211" t="s">
        <v>44</v>
      </c>
      <c r="B52" s="29">
        <v>2007</v>
      </c>
      <c r="C52" s="210"/>
      <c r="D52" s="210"/>
      <c r="E52" s="210"/>
      <c r="F52" s="210"/>
      <c r="G52" s="210">
        <v>-2343.2068021623177</v>
      </c>
      <c r="H52" s="210">
        <v>-1899.0725666740391</v>
      </c>
      <c r="I52" s="210">
        <v>-3128.0146711174384</v>
      </c>
      <c r="J52" s="210">
        <v>-1222.846814340397</v>
      </c>
      <c r="K52" s="210">
        <v>-8931.1989161623933</v>
      </c>
      <c r="L52" s="210">
        <v>-14654.866221102093</v>
      </c>
      <c r="M52" s="210">
        <v>-8601.4208484743467</v>
      </c>
      <c r="N52" s="210">
        <v>-3197.6880718754496</v>
      </c>
      <c r="O52" s="210">
        <v>-12893.550681395558</v>
      </c>
      <c r="P52" s="210">
        <v>-16905.439053945312</v>
      </c>
      <c r="Q52" s="210">
        <v>-26735.901216096008</v>
      </c>
      <c r="R52" s="210">
        <v>-22422.240240516272</v>
      </c>
      <c r="S52" s="210">
        <v>-30199.62898286241</v>
      </c>
      <c r="T52" s="210">
        <v>-11117.34035037212</v>
      </c>
      <c r="U52" s="210">
        <v>-11113.29544748234</v>
      </c>
      <c r="V52" s="210">
        <v>-19878.02498867788</v>
      </c>
      <c r="W52" s="210">
        <v>-18113.146523886291</v>
      </c>
      <c r="X52" s="210">
        <v>-7044.867523067488</v>
      </c>
      <c r="Y52" s="30">
        <v>-10171.291421456948</v>
      </c>
      <c r="Z52" s="30">
        <v>-32820.180912715703</v>
      </c>
      <c r="AA52" s="30">
        <v>-18875.088289072373</v>
      </c>
      <c r="AB52" s="30">
        <v>-30742.826949996139</v>
      </c>
      <c r="AC52" s="30">
        <v>-20893.15069132204</v>
      </c>
      <c r="AD52" s="30">
        <v>-21435.532601413219</v>
      </c>
      <c r="AE52" s="30">
        <v>-33662.221991816979</v>
      </c>
      <c r="AF52" s="30"/>
      <c r="AG52" s="30"/>
      <c r="AH52" s="30"/>
      <c r="AI52" s="30"/>
      <c r="AJ52" s="30"/>
      <c r="AK52" s="30"/>
      <c r="AL52" s="30"/>
      <c r="AM52" s="30"/>
      <c r="AN52" s="30">
        <f t="shared" si="1"/>
        <v>-389002.04277800355</v>
      </c>
      <c r="AO52" s="30">
        <f t="shared" si="2"/>
        <v>-2880509.3888112092</v>
      </c>
    </row>
    <row r="53" spans="1:44" x14ac:dyDescent="0.2">
      <c r="A53" s="211" t="s">
        <v>44</v>
      </c>
      <c r="B53" s="29">
        <v>2008</v>
      </c>
      <c r="C53" s="210"/>
      <c r="D53" s="210"/>
      <c r="E53" s="210"/>
      <c r="F53" s="210"/>
      <c r="G53" s="210"/>
      <c r="H53" s="210">
        <v>-1899.0725666740391</v>
      </c>
      <c r="I53" s="210">
        <v>-3128.0146711174384</v>
      </c>
      <c r="J53" s="210">
        <v>-1222.846814340397</v>
      </c>
      <c r="K53" s="210">
        <v>-8931.1989161623933</v>
      </c>
      <c r="L53" s="210">
        <v>-14654.866221102093</v>
      </c>
      <c r="M53" s="210">
        <v>-8601.4208484743467</v>
      </c>
      <c r="N53" s="210">
        <v>-3197.6880718754496</v>
      </c>
      <c r="O53" s="210">
        <v>-12893.550681395558</v>
      </c>
      <c r="P53" s="210">
        <v>-16905.439053945312</v>
      </c>
      <c r="Q53" s="210">
        <v>-26735.901216096008</v>
      </c>
      <c r="R53" s="210">
        <v>-22422.240240516272</v>
      </c>
      <c r="S53" s="210">
        <v>-30199.62898286241</v>
      </c>
      <c r="T53" s="210">
        <v>-11117.34035037212</v>
      </c>
      <c r="U53" s="210">
        <v>-11113.29544748234</v>
      </c>
      <c r="V53" s="210">
        <v>-19878.02498867788</v>
      </c>
      <c r="W53" s="210">
        <v>-18113.146523886291</v>
      </c>
      <c r="X53" s="210">
        <v>-7044.867523067488</v>
      </c>
      <c r="Y53" s="30">
        <v>-10171.291421456948</v>
      </c>
      <c r="Z53" s="30">
        <v>-32820.180912715703</v>
      </c>
      <c r="AA53" s="30">
        <v>-18875.088289072373</v>
      </c>
      <c r="AB53" s="30">
        <v>-30742.826949996139</v>
      </c>
      <c r="AC53" s="30">
        <v>-20893.15069132204</v>
      </c>
      <c r="AD53" s="30">
        <v>-21435.532601413219</v>
      </c>
      <c r="AE53" s="30">
        <v>-33662.221991816979</v>
      </c>
      <c r="AF53" s="30">
        <v>-86103.405730390412</v>
      </c>
      <c r="AG53" s="30"/>
      <c r="AH53" s="30"/>
      <c r="AI53" s="30"/>
      <c r="AJ53" s="30"/>
      <c r="AK53" s="30"/>
      <c r="AL53" s="30"/>
      <c r="AM53" s="30"/>
      <c r="AN53" s="30">
        <f t="shared" si="1"/>
        <v>-472762.24170623161</v>
      </c>
      <c r="AO53" s="30">
        <f t="shared" si="2"/>
        <v>-3353271.6305174408</v>
      </c>
    </row>
    <row r="54" spans="1:44" x14ac:dyDescent="0.2">
      <c r="A54" s="211" t="s">
        <v>44</v>
      </c>
      <c r="B54" s="29">
        <v>2009</v>
      </c>
      <c r="C54" s="210"/>
      <c r="D54" s="210"/>
      <c r="E54" s="210"/>
      <c r="F54" s="210"/>
      <c r="G54" s="210"/>
      <c r="H54" s="210">
        <v>-1899.0725666740391</v>
      </c>
      <c r="I54" s="210">
        <v>-3128.0146711174384</v>
      </c>
      <c r="J54" s="210">
        <v>-1222.846814340397</v>
      </c>
      <c r="K54" s="210">
        <v>-8931.1989161623933</v>
      </c>
      <c r="L54" s="210">
        <v>-14654.866221102093</v>
      </c>
      <c r="M54" s="210">
        <v>-8601.4208484743467</v>
      </c>
      <c r="N54" s="210">
        <v>-3197.6880718754496</v>
      </c>
      <c r="O54" s="210">
        <v>-12893.550681395558</v>
      </c>
      <c r="P54" s="210">
        <v>-16905.439053945312</v>
      </c>
      <c r="Q54" s="210">
        <v>-26735.901216096008</v>
      </c>
      <c r="R54" s="210">
        <v>-22422.240240516272</v>
      </c>
      <c r="S54" s="210">
        <v>-30199.62898286241</v>
      </c>
      <c r="T54" s="210">
        <v>-11117.34035037212</v>
      </c>
      <c r="U54" s="210">
        <v>-11113.29544748234</v>
      </c>
      <c r="V54" s="210">
        <v>-19878.02498867788</v>
      </c>
      <c r="W54" s="210">
        <v>-18113.146523886291</v>
      </c>
      <c r="X54" s="210">
        <v>-7044.867523067488</v>
      </c>
      <c r="Y54" s="30">
        <v>-10171.291421456948</v>
      </c>
      <c r="Z54" s="30">
        <v>-32820.180912715703</v>
      </c>
      <c r="AA54" s="30">
        <v>-18875.088289072373</v>
      </c>
      <c r="AB54" s="30">
        <v>-30742.826949996139</v>
      </c>
      <c r="AC54" s="30">
        <v>-20893.15069132204</v>
      </c>
      <c r="AD54" s="30">
        <v>-21435.532601413219</v>
      </c>
      <c r="AE54" s="30">
        <v>-33662.221991816979</v>
      </c>
      <c r="AF54" s="30">
        <v>-86103.405730390412</v>
      </c>
      <c r="AG54" s="30">
        <v>-63351.604080855584</v>
      </c>
      <c r="AH54" s="30"/>
      <c r="AI54" s="30"/>
      <c r="AJ54" s="30"/>
      <c r="AK54" s="30"/>
      <c r="AL54" s="30"/>
      <c r="AM54" s="30"/>
      <c r="AN54" s="30">
        <f t="shared" si="1"/>
        <v>-536113.84578708722</v>
      </c>
      <c r="AO54" s="30">
        <f t="shared" si="2"/>
        <v>-3889385.4763045283</v>
      </c>
    </row>
    <row r="55" spans="1:44" x14ac:dyDescent="0.2">
      <c r="A55" s="211" t="s">
        <v>44</v>
      </c>
      <c r="B55" s="29">
        <v>2010</v>
      </c>
      <c r="C55" s="210">
        <v>-1310120.8527610595</v>
      </c>
      <c r="D55" s="210">
        <v>177119.79627991785</v>
      </c>
      <c r="E55" s="210">
        <v>-2584.2575749142366</v>
      </c>
      <c r="F55" s="210"/>
      <c r="G55" s="210"/>
      <c r="H55" s="210">
        <v>1899.0725666740391</v>
      </c>
      <c r="I55" s="210"/>
      <c r="J55" s="210">
        <v>-1222.846814340397</v>
      </c>
      <c r="K55" s="210">
        <v>-8931.1989161623933</v>
      </c>
      <c r="L55" s="210">
        <v>-14654.866221102093</v>
      </c>
      <c r="M55" s="210">
        <v>-8601.4208484743467</v>
      </c>
      <c r="N55" s="210">
        <v>-3197.6880718754496</v>
      </c>
      <c r="O55" s="210">
        <v>-12893.550681395558</v>
      </c>
      <c r="P55" s="210">
        <v>-16905.439053945312</v>
      </c>
      <c r="Q55" s="210">
        <v>-26735.901216096008</v>
      </c>
      <c r="R55" s="210">
        <v>-22422.240240516272</v>
      </c>
      <c r="S55" s="210">
        <v>-30199.62898286241</v>
      </c>
      <c r="T55" s="210">
        <v>-11117.34035037212</v>
      </c>
      <c r="U55" s="210">
        <v>-11113.29544748234</v>
      </c>
      <c r="V55" s="210">
        <v>-19878.02498867788</v>
      </c>
      <c r="W55" s="210">
        <v>-18113.146523886291</v>
      </c>
      <c r="X55" s="210">
        <v>-7044.867523067488</v>
      </c>
      <c r="Y55" s="30">
        <v>-10171.291421456948</v>
      </c>
      <c r="Z55" s="30">
        <v>-32820.180912715703</v>
      </c>
      <c r="AA55" s="30">
        <v>-18875.088289072373</v>
      </c>
      <c r="AB55" s="30">
        <v>-30742.826949996139</v>
      </c>
      <c r="AC55" s="30">
        <v>-20893.15069132204</v>
      </c>
      <c r="AD55" s="30">
        <v>-21435.532601413219</v>
      </c>
      <c r="AE55" s="30">
        <v>-33662.221991816979</v>
      </c>
      <c r="AF55" s="30">
        <v>-86103.405730390412</v>
      </c>
      <c r="AG55" s="30">
        <v>-63351.019841059759</v>
      </c>
      <c r="AH55" s="30">
        <v>-24787.648501205946</v>
      </c>
      <c r="AI55" s="30"/>
      <c r="AJ55" s="30"/>
      <c r="AK55" s="30"/>
      <c r="AL55" s="30"/>
      <c r="AM55" s="30"/>
      <c r="AN55" s="30">
        <f t="shared" si="1"/>
        <v>-1689560.0643000875</v>
      </c>
      <c r="AO55" s="30">
        <f t="shared" si="2"/>
        <v>-5578945.5406046156</v>
      </c>
    </row>
    <row r="56" spans="1:44" x14ac:dyDescent="0.2">
      <c r="A56" s="211" t="s">
        <v>44</v>
      </c>
      <c r="B56" s="29">
        <v>2011</v>
      </c>
      <c r="C56" s="210"/>
      <c r="D56" s="210"/>
      <c r="E56" s="210"/>
      <c r="F56" s="210"/>
      <c r="G56" s="210"/>
      <c r="H56" s="210"/>
      <c r="I56" s="210"/>
      <c r="J56" s="210"/>
      <c r="K56" s="210">
        <v>-8931.1989161623933</v>
      </c>
      <c r="L56" s="210">
        <v>-14654.866221102093</v>
      </c>
      <c r="M56" s="210">
        <v>-8601.4208484743467</v>
      </c>
      <c r="N56" s="210">
        <v>-3197.6880718754496</v>
      </c>
      <c r="O56" s="210">
        <v>-12893.550681395558</v>
      </c>
      <c r="P56" s="210">
        <v>-16905.439053945312</v>
      </c>
      <c r="Q56" s="210">
        <v>-26735.901216096008</v>
      </c>
      <c r="R56" s="210">
        <v>-22422.240240516272</v>
      </c>
      <c r="S56" s="210">
        <v>-30199.62898286241</v>
      </c>
      <c r="T56" s="210">
        <v>-11117.34035037212</v>
      </c>
      <c r="U56" s="210">
        <v>-11113.29544748234</v>
      </c>
      <c r="V56" s="210">
        <v>-19878.02498867788</v>
      </c>
      <c r="W56" s="210">
        <v>-18113.146523886291</v>
      </c>
      <c r="X56" s="210">
        <v>-7044.867523067488</v>
      </c>
      <c r="Y56" s="30">
        <v>-10171.291421456948</v>
      </c>
      <c r="Z56" s="30">
        <v>-32820.180912715703</v>
      </c>
      <c r="AA56" s="30">
        <v>-18875.088289072373</v>
      </c>
      <c r="AB56" s="30">
        <v>-30742.826949996139</v>
      </c>
      <c r="AC56" s="30">
        <v>-20893.15069132204</v>
      </c>
      <c r="AD56" s="30">
        <v>-21435.532601413219</v>
      </c>
      <c r="AE56" s="30">
        <v>-33662.221991816979</v>
      </c>
      <c r="AF56" s="30">
        <v>-86103.405730390412</v>
      </c>
      <c r="AG56" s="30">
        <v>-63351.019841059759</v>
      </c>
      <c r="AH56" s="30">
        <v>-49575.297002411891</v>
      </c>
      <c r="AI56" s="30">
        <v>-27995.600794774189</v>
      </c>
      <c r="AJ56" s="30"/>
      <c r="AK56" s="30"/>
      <c r="AL56" s="30"/>
      <c r="AM56" s="30"/>
      <c r="AN56" s="30">
        <f t="shared" si="1"/>
        <v>-607434.22529234574</v>
      </c>
      <c r="AO56" s="30">
        <f t="shared" si="2"/>
        <v>-6186379.7658969611</v>
      </c>
    </row>
    <row r="57" spans="1:44" x14ac:dyDescent="0.2">
      <c r="A57" s="212" t="s">
        <v>44</v>
      </c>
      <c r="B57" s="213">
        <v>2012</v>
      </c>
      <c r="C57" s="214"/>
      <c r="D57" s="214"/>
      <c r="E57" s="214"/>
      <c r="F57" s="214"/>
      <c r="G57" s="214"/>
      <c r="H57" s="214"/>
      <c r="I57" s="214"/>
      <c r="J57" s="214"/>
      <c r="K57" s="214"/>
      <c r="L57" s="214">
        <v>-14654.866221102093</v>
      </c>
      <c r="M57" s="214">
        <v>-8601.4208484743467</v>
      </c>
      <c r="N57" s="214">
        <v>-3197.6880718754496</v>
      </c>
      <c r="O57" s="214">
        <v>-12893.550681395558</v>
      </c>
      <c r="P57" s="214">
        <v>-16905.439053945312</v>
      </c>
      <c r="Q57" s="214">
        <v>-26735.901216096008</v>
      </c>
      <c r="R57" s="214">
        <v>-22422.240240516272</v>
      </c>
      <c r="S57" s="214">
        <v>-30199.62898286241</v>
      </c>
      <c r="T57" s="214">
        <v>-11117.34035037212</v>
      </c>
      <c r="U57" s="214">
        <v>-11113.29544748234</v>
      </c>
      <c r="V57" s="214">
        <v>-19878.02498867788</v>
      </c>
      <c r="W57" s="214">
        <v>-31049.148811003401</v>
      </c>
      <c r="X57" s="214">
        <v>-7044.867523067488</v>
      </c>
      <c r="Y57" s="215">
        <v>-10171.291421456948</v>
      </c>
      <c r="Z57" s="215">
        <v>-32820.180912715703</v>
      </c>
      <c r="AA57" s="215">
        <v>-18875.088289072373</v>
      </c>
      <c r="AB57" s="215">
        <v>-30742.826949996139</v>
      </c>
      <c r="AC57" s="215">
        <v>-20893.15069132204</v>
      </c>
      <c r="AD57" s="215">
        <v>-21435.532601413219</v>
      </c>
      <c r="AE57" s="215">
        <v>-33662.221991816979</v>
      </c>
      <c r="AF57" s="215">
        <v>-86103.405730390412</v>
      </c>
      <c r="AG57" s="215">
        <v>-63351.727078707336</v>
      </c>
      <c r="AH57" s="215">
        <v>-49575.297002411891</v>
      </c>
      <c r="AI57" s="215">
        <v>-55991.201589548378</v>
      </c>
      <c r="AJ57" s="215">
        <v>-23538.977295960045</v>
      </c>
      <c r="AK57" s="215"/>
      <c r="AL57" s="215"/>
      <c r="AM57" s="215"/>
      <c r="AN57" s="216">
        <f t="shared" si="1"/>
        <v>-662974.31399168214</v>
      </c>
      <c r="AO57" s="215">
        <f t="shared" si="2"/>
        <v>-6849354.0798886437</v>
      </c>
      <c r="AP57" s="30"/>
    </row>
    <row r="58" spans="1:44" ht="14.25" x14ac:dyDescent="0.2">
      <c r="A58" s="217" t="s">
        <v>53</v>
      </c>
      <c r="C58" s="218">
        <f>SUM(C24:C57)</f>
        <v>-42018.701237375615</v>
      </c>
      <c r="D58" s="218">
        <f t="shared" ref="D58:AN58" si="3">SUM(D24:D57)</f>
        <v>-25615.471174496692</v>
      </c>
      <c r="E58" s="218">
        <f t="shared" si="3"/>
        <v>-83463.967009731728</v>
      </c>
      <c r="F58" s="218">
        <f t="shared" si="3"/>
        <v>-64357.256220023679</v>
      </c>
      <c r="G58" s="218">
        <f t="shared" si="3"/>
        <v>-58580.164406624339</v>
      </c>
      <c r="H58" s="218">
        <f t="shared" si="3"/>
        <v>-47476.825238823112</v>
      </c>
      <c r="I58" s="218">
        <f t="shared" si="3"/>
        <v>-78205.130395987799</v>
      </c>
      <c r="J58" s="218">
        <f t="shared" si="3"/>
        <v>-30571.769507867451</v>
      </c>
      <c r="K58" s="218">
        <f t="shared" si="3"/>
        <v>-223287.83371932761</v>
      </c>
      <c r="L58" s="218">
        <f t="shared" si="3"/>
        <v>-366379.486602313</v>
      </c>
      <c r="M58" s="218">
        <f t="shared" si="3"/>
        <v>-206439.78839373591</v>
      </c>
      <c r="N58" s="218">
        <f t="shared" si="3"/>
        <v>-73550.336300568946</v>
      </c>
      <c r="O58" s="218">
        <f t="shared" si="3"/>
        <v>-283658.53769783821</v>
      </c>
      <c r="P58" s="218">
        <f t="shared" si="3"/>
        <v>-355022.00905575242</v>
      </c>
      <c r="Q58" s="218">
        <f t="shared" si="3"/>
        <v>-534767.33233645803</v>
      </c>
      <c r="R58" s="218">
        <f t="shared" si="3"/>
        <v>-426070.5153160558</v>
      </c>
      <c r="S58" s="218">
        <f t="shared" si="3"/>
        <v>-543719.8684484741</v>
      </c>
      <c r="T58" s="218">
        <f t="shared" si="3"/>
        <v>-189026.30742604291</v>
      </c>
      <c r="U58" s="218">
        <f t="shared" si="3"/>
        <v>-177806.40366808773</v>
      </c>
      <c r="V58" s="218">
        <f t="shared" si="3"/>
        <v>-298172.8343672179</v>
      </c>
      <c r="W58" s="218">
        <f t="shared" si="3"/>
        <v>-266510.94825207116</v>
      </c>
      <c r="X58" s="218">
        <f t="shared" si="3"/>
        <v>-91585.093204406308</v>
      </c>
      <c r="Y58" s="218">
        <f t="shared" si="3"/>
        <v>-122055.49705748337</v>
      </c>
      <c r="Z58" s="218">
        <f t="shared" si="3"/>
        <v>-361021.99003987282</v>
      </c>
      <c r="AA58" s="218">
        <f t="shared" si="3"/>
        <v>-188750.88289072376</v>
      </c>
      <c r="AB58" s="218">
        <f t="shared" si="3"/>
        <v>-276685.44254996529</v>
      </c>
      <c r="AC58" s="218">
        <f t="shared" si="3"/>
        <v>-167145.20553057632</v>
      </c>
      <c r="AD58" s="218">
        <f t="shared" si="3"/>
        <v>-150048.72820989252</v>
      </c>
      <c r="AE58" s="218">
        <f t="shared" si="3"/>
        <v>-201973.33195090186</v>
      </c>
      <c r="AF58" s="218">
        <f t="shared" si="3"/>
        <v>-430517.02865195205</v>
      </c>
      <c r="AG58" s="218">
        <f t="shared" si="3"/>
        <v>-253405.37084168242</v>
      </c>
      <c r="AH58" s="218">
        <f t="shared" si="3"/>
        <v>-123938.24250602972</v>
      </c>
      <c r="AI58" s="218">
        <f t="shared" si="3"/>
        <v>-83986.802384322567</v>
      </c>
      <c r="AJ58" s="218">
        <f t="shared" si="3"/>
        <v>-23538.977295960045</v>
      </c>
      <c r="AK58" s="218">
        <f t="shared" si="3"/>
        <v>0</v>
      </c>
      <c r="AL58" s="218"/>
      <c r="AM58" s="218"/>
      <c r="AN58" s="218">
        <f t="shared" si="3"/>
        <v>-6849354.0798886437</v>
      </c>
      <c r="AO58" s="207"/>
    </row>
    <row r="59" spans="1:44" ht="14.25" x14ac:dyDescent="0.2">
      <c r="A59" s="217" t="s">
        <v>54</v>
      </c>
      <c r="C59" s="210">
        <f>C16+C58</f>
        <v>0</v>
      </c>
      <c r="D59" s="210">
        <f t="shared" ref="D59:AN59" si="4">D16+D58</f>
        <v>8.7311491370201111E-11</v>
      </c>
      <c r="E59" s="210">
        <f t="shared" si="4"/>
        <v>-1.1641532182693481E-10</v>
      </c>
      <c r="F59" s="210">
        <f t="shared" si="4"/>
        <v>0</v>
      </c>
      <c r="G59" s="210">
        <f t="shared" si="4"/>
        <v>0</v>
      </c>
      <c r="H59" s="210">
        <f t="shared" si="4"/>
        <v>0</v>
      </c>
      <c r="I59" s="210">
        <f t="shared" si="4"/>
        <v>0</v>
      </c>
      <c r="J59" s="210">
        <f t="shared" si="4"/>
        <v>0</v>
      </c>
      <c r="K59" s="210">
        <f t="shared" si="4"/>
        <v>0</v>
      </c>
      <c r="L59" s="210">
        <f t="shared" si="4"/>
        <v>0</v>
      </c>
      <c r="M59" s="210">
        <f t="shared" si="4"/>
        <v>8601.4208484744013</v>
      </c>
      <c r="N59" s="210">
        <f t="shared" si="4"/>
        <v>6395.3761437509093</v>
      </c>
      <c r="O59" s="210">
        <f t="shared" si="4"/>
        <v>38680.652044186601</v>
      </c>
      <c r="P59" s="210">
        <f t="shared" si="4"/>
        <v>67621.756215781323</v>
      </c>
      <c r="Q59" s="210">
        <f t="shared" si="4"/>
        <v>133679.50608048006</v>
      </c>
      <c r="R59" s="210">
        <f t="shared" si="4"/>
        <v>134533.44144309784</v>
      </c>
      <c r="S59" s="210">
        <f t="shared" si="4"/>
        <v>211397.40288003685</v>
      </c>
      <c r="T59" s="210">
        <f t="shared" si="4"/>
        <v>88938.722802976903</v>
      </c>
      <c r="U59" s="210">
        <f t="shared" si="4"/>
        <v>100019.65902734105</v>
      </c>
      <c r="V59" s="210">
        <f t="shared" si="4"/>
        <v>198780.24988677882</v>
      </c>
      <c r="W59" s="210">
        <f t="shared" si="4"/>
        <v>341540.627161799</v>
      </c>
      <c r="X59" s="210">
        <f t="shared" si="4"/>
        <v>84538.410276809984</v>
      </c>
      <c r="Y59" s="210">
        <f t="shared" si="4"/>
        <v>132839.39190155407</v>
      </c>
      <c r="Z59" s="210">
        <f t="shared" si="4"/>
        <v>459482.55216040555</v>
      </c>
      <c r="AA59" s="210">
        <f t="shared" si="4"/>
        <v>283126.34344544826</v>
      </c>
      <c r="AB59" s="210">
        <f t="shared" si="4"/>
        <v>491885.28463609674</v>
      </c>
      <c r="AC59" s="210">
        <f t="shared" si="4"/>
        <v>355183.63015737082</v>
      </c>
      <c r="AD59" s="210">
        <f t="shared" si="4"/>
        <v>385839.55464733089</v>
      </c>
      <c r="AE59" s="210">
        <f t="shared" si="4"/>
        <v>821185.20942589024</v>
      </c>
      <c r="AF59" s="210">
        <f t="shared" si="4"/>
        <v>1938553.9097973283</v>
      </c>
      <c r="AG59" s="210">
        <f t="shared" si="4"/>
        <v>1330387.0297020618</v>
      </c>
      <c r="AH59" s="210">
        <f t="shared" si="4"/>
        <v>1115444.1906602499</v>
      </c>
      <c r="AI59" s="210">
        <f t="shared" si="4"/>
        <v>1315793.1803730356</v>
      </c>
      <c r="AJ59" s="210">
        <f t="shared" si="4"/>
        <v>1153409.8875020344</v>
      </c>
      <c r="AK59" s="210">
        <f t="shared" si="4"/>
        <v>1518020.1900000027</v>
      </c>
      <c r="AL59" s="210">
        <f t="shared" si="4"/>
        <v>673087.91999999993</v>
      </c>
      <c r="AM59" s="210">
        <f t="shared" si="4"/>
        <v>1164812.1508000009</v>
      </c>
      <c r="AN59" s="210">
        <f t="shared" si="4"/>
        <v>14553777.650020318</v>
      </c>
      <c r="AO59" s="133"/>
    </row>
    <row r="60" spans="1:44" ht="14.25" x14ac:dyDescent="0.2">
      <c r="A60" s="217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</row>
    <row r="61" spans="1:44" ht="14.25" x14ac:dyDescent="0.2">
      <c r="A61" s="217" t="s">
        <v>55</v>
      </c>
      <c r="C61" s="29">
        <v>25</v>
      </c>
      <c r="D61" s="29">
        <v>25</v>
      </c>
      <c r="E61" s="29">
        <v>25</v>
      </c>
      <c r="F61" s="29">
        <v>25</v>
      </c>
      <c r="G61" s="29">
        <v>25</v>
      </c>
      <c r="H61" s="29">
        <v>27</v>
      </c>
      <c r="I61" s="29">
        <v>25</v>
      </c>
      <c r="J61" s="29">
        <v>25</v>
      </c>
      <c r="K61" s="29">
        <v>25</v>
      </c>
      <c r="L61" s="29">
        <v>25</v>
      </c>
      <c r="M61" s="29">
        <v>25</v>
      </c>
      <c r="N61" s="29">
        <v>25</v>
      </c>
      <c r="O61" s="29">
        <v>25</v>
      </c>
      <c r="P61" s="29">
        <v>25</v>
      </c>
      <c r="Q61" s="29">
        <v>25</v>
      </c>
      <c r="R61" s="29">
        <v>25</v>
      </c>
      <c r="S61" s="29">
        <v>25</v>
      </c>
      <c r="T61" s="29">
        <v>25</v>
      </c>
      <c r="U61" s="29">
        <v>25</v>
      </c>
      <c r="V61" s="29">
        <v>25</v>
      </c>
      <c r="W61" s="29">
        <v>25</v>
      </c>
      <c r="X61" s="29">
        <v>25</v>
      </c>
      <c r="Y61" s="29">
        <v>25</v>
      </c>
      <c r="Z61" s="29">
        <v>25</v>
      </c>
      <c r="AA61" s="29">
        <v>25</v>
      </c>
      <c r="AB61" s="29">
        <v>25</v>
      </c>
      <c r="AC61" s="29">
        <v>25</v>
      </c>
      <c r="AD61" s="29">
        <v>25</v>
      </c>
      <c r="AE61" s="29">
        <v>25</v>
      </c>
      <c r="AF61" s="29">
        <v>25</v>
      </c>
      <c r="AG61" s="29">
        <v>25</v>
      </c>
      <c r="AH61" s="29">
        <v>25</v>
      </c>
      <c r="AI61" s="29">
        <v>25</v>
      </c>
      <c r="AJ61" s="29">
        <v>25</v>
      </c>
      <c r="AK61" s="29">
        <v>25</v>
      </c>
      <c r="AL61" s="29"/>
      <c r="AM61" s="29"/>
      <c r="AN61" s="30"/>
    </row>
    <row r="62" spans="1:44" s="114" customFormat="1" ht="14.25" x14ac:dyDescent="0.2">
      <c r="A62" s="217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P62" s="10"/>
      <c r="AQ62" s="10"/>
      <c r="AR62" s="10"/>
    </row>
    <row r="63" spans="1:44" s="114" customFormat="1" ht="14.25" x14ac:dyDescent="0.2">
      <c r="A63" s="217" t="s">
        <v>56</v>
      </c>
      <c r="B63" s="29"/>
      <c r="C63" s="29">
        <v>25</v>
      </c>
      <c r="D63" s="29">
        <v>25</v>
      </c>
      <c r="E63" s="29">
        <v>25</v>
      </c>
      <c r="F63" s="29">
        <v>25</v>
      </c>
      <c r="G63" s="29">
        <v>25</v>
      </c>
      <c r="H63" s="29">
        <v>25</v>
      </c>
      <c r="I63" s="29">
        <v>25</v>
      </c>
      <c r="J63" s="29">
        <v>25</v>
      </c>
      <c r="K63" s="29">
        <v>25</v>
      </c>
      <c r="L63" s="29">
        <v>25</v>
      </c>
      <c r="M63" s="29">
        <v>24</v>
      </c>
      <c r="N63" s="29">
        <v>23</v>
      </c>
      <c r="O63" s="29">
        <v>22</v>
      </c>
      <c r="P63" s="29">
        <v>21</v>
      </c>
      <c r="Q63" s="29">
        <v>20</v>
      </c>
      <c r="R63" s="29">
        <v>19</v>
      </c>
      <c r="S63" s="29">
        <v>18</v>
      </c>
      <c r="T63" s="29">
        <v>17</v>
      </c>
      <c r="U63" s="29">
        <v>16</v>
      </c>
      <c r="V63" s="29">
        <v>15</v>
      </c>
      <c r="W63" s="29">
        <v>14</v>
      </c>
      <c r="X63" s="29">
        <v>13</v>
      </c>
      <c r="Y63" s="30">
        <v>12</v>
      </c>
      <c r="Z63" s="30">
        <v>11</v>
      </c>
      <c r="AA63" s="30">
        <v>10</v>
      </c>
      <c r="AB63" s="30">
        <v>9</v>
      </c>
      <c r="AC63" s="30">
        <v>8</v>
      </c>
      <c r="AD63" s="30">
        <v>7</v>
      </c>
      <c r="AE63" s="30">
        <v>6</v>
      </c>
      <c r="AF63" s="30">
        <v>5</v>
      </c>
      <c r="AG63" s="30">
        <v>4</v>
      </c>
      <c r="AH63" s="30">
        <v>2.5</v>
      </c>
      <c r="AI63" s="30">
        <v>1.5</v>
      </c>
      <c r="AJ63" s="30">
        <v>0.5</v>
      </c>
      <c r="AK63" s="30">
        <v>0</v>
      </c>
      <c r="AL63" s="30"/>
      <c r="AM63" s="30"/>
      <c r="AN63" s="30"/>
      <c r="AP63" s="10"/>
      <c r="AQ63" s="10"/>
      <c r="AR63" s="10"/>
    </row>
    <row r="64" spans="1:44" s="114" customFormat="1" ht="14.25" x14ac:dyDescent="0.2">
      <c r="A64" s="217" t="s">
        <v>57</v>
      </c>
      <c r="B64" s="29"/>
      <c r="C64" s="219">
        <f>C61-C63</f>
        <v>0</v>
      </c>
      <c r="D64" s="219">
        <f t="shared" ref="D64:AK64" si="5">D61-D63</f>
        <v>0</v>
      </c>
      <c r="E64" s="219">
        <f t="shared" si="5"/>
        <v>0</v>
      </c>
      <c r="F64" s="219">
        <f t="shared" si="5"/>
        <v>0</v>
      </c>
      <c r="G64" s="219">
        <f t="shared" si="5"/>
        <v>0</v>
      </c>
      <c r="H64" s="219">
        <f t="shared" si="5"/>
        <v>2</v>
      </c>
      <c r="I64" s="219">
        <f t="shared" si="5"/>
        <v>0</v>
      </c>
      <c r="J64" s="219">
        <f t="shared" si="5"/>
        <v>0</v>
      </c>
      <c r="K64" s="219">
        <f t="shared" si="5"/>
        <v>0</v>
      </c>
      <c r="L64" s="219">
        <f t="shared" si="5"/>
        <v>0</v>
      </c>
      <c r="M64" s="219">
        <f t="shared" si="5"/>
        <v>1</v>
      </c>
      <c r="N64" s="219">
        <f t="shared" si="5"/>
        <v>2</v>
      </c>
      <c r="O64" s="219">
        <f t="shared" si="5"/>
        <v>3</v>
      </c>
      <c r="P64" s="219">
        <f t="shared" si="5"/>
        <v>4</v>
      </c>
      <c r="Q64" s="219">
        <f t="shared" si="5"/>
        <v>5</v>
      </c>
      <c r="R64" s="219">
        <f t="shared" si="5"/>
        <v>6</v>
      </c>
      <c r="S64" s="219">
        <f t="shared" si="5"/>
        <v>7</v>
      </c>
      <c r="T64" s="219">
        <f t="shared" si="5"/>
        <v>8</v>
      </c>
      <c r="U64" s="219">
        <f t="shared" si="5"/>
        <v>9</v>
      </c>
      <c r="V64" s="219">
        <f t="shared" si="5"/>
        <v>10</v>
      </c>
      <c r="W64" s="219">
        <f t="shared" si="5"/>
        <v>11</v>
      </c>
      <c r="X64" s="219">
        <f t="shared" si="5"/>
        <v>12</v>
      </c>
      <c r="Y64" s="219">
        <f t="shared" si="5"/>
        <v>13</v>
      </c>
      <c r="Z64" s="219">
        <f t="shared" si="5"/>
        <v>14</v>
      </c>
      <c r="AA64" s="219">
        <f t="shared" si="5"/>
        <v>15</v>
      </c>
      <c r="AB64" s="219">
        <f t="shared" si="5"/>
        <v>16</v>
      </c>
      <c r="AC64" s="219">
        <f t="shared" si="5"/>
        <v>17</v>
      </c>
      <c r="AD64" s="219">
        <f t="shared" si="5"/>
        <v>18</v>
      </c>
      <c r="AE64" s="219">
        <f t="shared" si="5"/>
        <v>19</v>
      </c>
      <c r="AF64" s="219">
        <f t="shared" si="5"/>
        <v>20</v>
      </c>
      <c r="AG64" s="219">
        <f t="shared" si="5"/>
        <v>21</v>
      </c>
      <c r="AH64" s="219">
        <f t="shared" si="5"/>
        <v>22.5</v>
      </c>
      <c r="AI64" s="219">
        <f t="shared" si="5"/>
        <v>23.5</v>
      </c>
      <c r="AJ64" s="219">
        <f t="shared" si="5"/>
        <v>24.5</v>
      </c>
      <c r="AK64" s="219">
        <f t="shared" si="5"/>
        <v>25</v>
      </c>
      <c r="AL64" s="202"/>
      <c r="AM64" s="202"/>
      <c r="AN64" s="30"/>
      <c r="AP64" s="10"/>
      <c r="AQ64" s="10"/>
      <c r="AR64" s="10"/>
    </row>
    <row r="65" spans="1:44" s="114" customFormat="1" ht="14.25" x14ac:dyDescent="0.2">
      <c r="A65" s="217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P65" s="10"/>
      <c r="AQ65" s="10"/>
      <c r="AR65" s="10"/>
    </row>
    <row r="66" spans="1:44" s="114" customFormat="1" ht="14.25" x14ac:dyDescent="0.2">
      <c r="A66" s="217" t="s">
        <v>58</v>
      </c>
      <c r="B66" s="29"/>
      <c r="C66" s="29">
        <v>60</v>
      </c>
      <c r="D66" s="29">
        <v>60</v>
      </c>
      <c r="E66" s="29">
        <v>60</v>
      </c>
      <c r="F66" s="29">
        <v>60</v>
      </c>
      <c r="G66" s="29">
        <v>60</v>
      </c>
      <c r="H66" s="29">
        <v>60</v>
      </c>
      <c r="I66" s="29">
        <v>60</v>
      </c>
      <c r="J66" s="29">
        <v>60</v>
      </c>
      <c r="K66" s="29">
        <v>60</v>
      </c>
      <c r="L66" s="29">
        <v>60</v>
      </c>
      <c r="M66" s="29">
        <v>60</v>
      </c>
      <c r="N66" s="29">
        <v>60</v>
      </c>
      <c r="O66" s="29">
        <v>60</v>
      </c>
      <c r="P66" s="29">
        <v>60</v>
      </c>
      <c r="Q66" s="29">
        <v>60</v>
      </c>
      <c r="R66" s="29">
        <v>60</v>
      </c>
      <c r="S66" s="29">
        <v>60</v>
      </c>
      <c r="T66" s="29">
        <v>60</v>
      </c>
      <c r="U66" s="29">
        <v>60</v>
      </c>
      <c r="V66" s="29">
        <v>60</v>
      </c>
      <c r="W66" s="29">
        <v>60</v>
      </c>
      <c r="X66" s="29">
        <v>60</v>
      </c>
      <c r="Y66" s="29">
        <v>60</v>
      </c>
      <c r="Z66" s="29">
        <v>60</v>
      </c>
      <c r="AA66" s="29">
        <v>60</v>
      </c>
      <c r="AB66" s="29">
        <v>60</v>
      </c>
      <c r="AC66" s="29">
        <v>60</v>
      </c>
      <c r="AD66" s="29">
        <v>60</v>
      </c>
      <c r="AE66" s="29">
        <v>60</v>
      </c>
      <c r="AF66" s="29">
        <v>60</v>
      </c>
      <c r="AG66" s="29">
        <v>60</v>
      </c>
      <c r="AH66" s="29">
        <v>60</v>
      </c>
      <c r="AI66" s="29">
        <v>60</v>
      </c>
      <c r="AJ66" s="29">
        <v>60</v>
      </c>
      <c r="AK66" s="29">
        <v>60</v>
      </c>
      <c r="AL66" s="29"/>
      <c r="AM66" s="29"/>
      <c r="AN66" s="30"/>
      <c r="AP66" s="10"/>
      <c r="AQ66" s="10"/>
      <c r="AR66" s="10"/>
    </row>
    <row r="67" spans="1:44" s="114" customFormat="1" ht="14.25" x14ac:dyDescent="0.2">
      <c r="A67" s="217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P67" s="10"/>
      <c r="AQ67" s="10"/>
      <c r="AR67" s="10"/>
    </row>
    <row r="68" spans="1:44" s="114" customFormat="1" ht="14.25" x14ac:dyDescent="0.2">
      <c r="A68" s="217" t="s">
        <v>59</v>
      </c>
      <c r="B68" s="29"/>
      <c r="C68" s="220">
        <f>C66-C61</f>
        <v>35</v>
      </c>
      <c r="D68" s="220">
        <f t="shared" ref="D68:AK68" si="6">D66-D61</f>
        <v>35</v>
      </c>
      <c r="E68" s="220">
        <f t="shared" si="6"/>
        <v>35</v>
      </c>
      <c r="F68" s="220">
        <f t="shared" si="6"/>
        <v>35</v>
      </c>
      <c r="G68" s="220">
        <f t="shared" si="6"/>
        <v>35</v>
      </c>
      <c r="H68" s="220">
        <f t="shared" si="6"/>
        <v>33</v>
      </c>
      <c r="I68" s="220">
        <f t="shared" si="6"/>
        <v>35</v>
      </c>
      <c r="J68" s="220">
        <f t="shared" si="6"/>
        <v>35</v>
      </c>
      <c r="K68" s="220">
        <f t="shared" si="6"/>
        <v>35</v>
      </c>
      <c r="L68" s="220">
        <f t="shared" si="6"/>
        <v>35</v>
      </c>
      <c r="M68" s="220">
        <f t="shared" si="6"/>
        <v>35</v>
      </c>
      <c r="N68" s="220">
        <f t="shared" si="6"/>
        <v>35</v>
      </c>
      <c r="O68" s="220">
        <f t="shared" si="6"/>
        <v>35</v>
      </c>
      <c r="P68" s="220">
        <f t="shared" si="6"/>
        <v>35</v>
      </c>
      <c r="Q68" s="220">
        <f t="shared" si="6"/>
        <v>35</v>
      </c>
      <c r="R68" s="220">
        <f t="shared" si="6"/>
        <v>35</v>
      </c>
      <c r="S68" s="220">
        <f t="shared" si="6"/>
        <v>35</v>
      </c>
      <c r="T68" s="220">
        <f t="shared" si="6"/>
        <v>35</v>
      </c>
      <c r="U68" s="220">
        <f t="shared" si="6"/>
        <v>35</v>
      </c>
      <c r="V68" s="220">
        <f t="shared" si="6"/>
        <v>35</v>
      </c>
      <c r="W68" s="220">
        <f t="shared" si="6"/>
        <v>35</v>
      </c>
      <c r="X68" s="220">
        <f t="shared" si="6"/>
        <v>35</v>
      </c>
      <c r="Y68" s="220">
        <f t="shared" si="6"/>
        <v>35</v>
      </c>
      <c r="Z68" s="220">
        <f t="shared" si="6"/>
        <v>35</v>
      </c>
      <c r="AA68" s="220">
        <f t="shared" si="6"/>
        <v>35</v>
      </c>
      <c r="AB68" s="220">
        <f t="shared" si="6"/>
        <v>35</v>
      </c>
      <c r="AC68" s="220">
        <f t="shared" si="6"/>
        <v>35</v>
      </c>
      <c r="AD68" s="220">
        <f t="shared" si="6"/>
        <v>35</v>
      </c>
      <c r="AE68" s="220">
        <f t="shared" si="6"/>
        <v>35</v>
      </c>
      <c r="AF68" s="220">
        <f t="shared" si="6"/>
        <v>35</v>
      </c>
      <c r="AG68" s="220">
        <f t="shared" si="6"/>
        <v>35</v>
      </c>
      <c r="AH68" s="220">
        <f t="shared" si="6"/>
        <v>35</v>
      </c>
      <c r="AI68" s="220">
        <f t="shared" si="6"/>
        <v>35</v>
      </c>
      <c r="AJ68" s="220">
        <f t="shared" si="6"/>
        <v>35</v>
      </c>
      <c r="AK68" s="220">
        <f t="shared" si="6"/>
        <v>35</v>
      </c>
      <c r="AL68" s="202"/>
      <c r="AM68" s="202"/>
      <c r="AN68" s="30"/>
      <c r="AP68" s="10"/>
      <c r="AQ68" s="10"/>
      <c r="AR68" s="10"/>
    </row>
    <row r="69" spans="1:44" s="114" customFormat="1" ht="14.25" x14ac:dyDescent="0.2">
      <c r="A69" s="217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P69" s="10"/>
      <c r="AQ69" s="10"/>
      <c r="AR69" s="10"/>
    </row>
    <row r="70" spans="1:44" s="114" customFormat="1" ht="14.25" x14ac:dyDescent="0.2">
      <c r="A70" s="217" t="s">
        <v>60</v>
      </c>
      <c r="B70" s="29"/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f>M66-M63</f>
        <v>36</v>
      </c>
      <c r="N70" s="29">
        <f t="shared" ref="N70:AK70" si="7">N66-N63</f>
        <v>37</v>
      </c>
      <c r="O70" s="29">
        <f t="shared" si="7"/>
        <v>38</v>
      </c>
      <c r="P70" s="29">
        <f t="shared" si="7"/>
        <v>39</v>
      </c>
      <c r="Q70" s="29">
        <f t="shared" si="7"/>
        <v>40</v>
      </c>
      <c r="R70" s="29">
        <f t="shared" si="7"/>
        <v>41</v>
      </c>
      <c r="S70" s="29">
        <f t="shared" si="7"/>
        <v>42</v>
      </c>
      <c r="T70" s="29">
        <f t="shared" si="7"/>
        <v>43</v>
      </c>
      <c r="U70" s="29">
        <f t="shared" si="7"/>
        <v>44</v>
      </c>
      <c r="V70" s="29">
        <f t="shared" si="7"/>
        <v>45</v>
      </c>
      <c r="W70" s="29">
        <f t="shared" si="7"/>
        <v>46</v>
      </c>
      <c r="X70" s="29">
        <f t="shared" si="7"/>
        <v>47</v>
      </c>
      <c r="Y70" s="29">
        <f t="shared" si="7"/>
        <v>48</v>
      </c>
      <c r="Z70" s="29">
        <f t="shared" si="7"/>
        <v>49</v>
      </c>
      <c r="AA70" s="29">
        <f t="shared" si="7"/>
        <v>50</v>
      </c>
      <c r="AB70" s="29">
        <f t="shared" si="7"/>
        <v>51</v>
      </c>
      <c r="AC70" s="29">
        <f t="shared" si="7"/>
        <v>52</v>
      </c>
      <c r="AD70" s="29">
        <f t="shared" si="7"/>
        <v>53</v>
      </c>
      <c r="AE70" s="29">
        <f t="shared" si="7"/>
        <v>54</v>
      </c>
      <c r="AF70" s="29">
        <f t="shared" si="7"/>
        <v>55</v>
      </c>
      <c r="AG70" s="29">
        <f t="shared" si="7"/>
        <v>56</v>
      </c>
      <c r="AH70" s="29">
        <f t="shared" si="7"/>
        <v>57.5</v>
      </c>
      <c r="AI70" s="29">
        <f t="shared" si="7"/>
        <v>58.5</v>
      </c>
      <c r="AJ70" s="29">
        <f t="shared" si="7"/>
        <v>59.5</v>
      </c>
      <c r="AK70" s="29">
        <f t="shared" si="7"/>
        <v>60</v>
      </c>
      <c r="AL70" s="29"/>
      <c r="AM70" s="29"/>
      <c r="AN70" s="30"/>
      <c r="AP70" s="10"/>
      <c r="AQ70" s="10"/>
      <c r="AR70" s="10"/>
    </row>
    <row r="71" spans="1:44" s="114" customFormat="1" ht="14.25" x14ac:dyDescent="0.2">
      <c r="A71" s="217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P71" s="10"/>
      <c r="AQ71" s="10"/>
      <c r="AR71" s="10"/>
    </row>
    <row r="72" spans="1:44" s="114" customFormat="1" ht="14.25" x14ac:dyDescent="0.2">
      <c r="A72" s="221">
        <v>2013</v>
      </c>
      <c r="B72" s="29"/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153">
        <f>-$M$59/$M$70</f>
        <v>-238.9283569020667</v>
      </c>
      <c r="N72" s="153">
        <f>-$N$59/$N$70</f>
        <v>-172.8480038851597</v>
      </c>
      <c r="O72" s="153">
        <f>-$O$59/$O$70</f>
        <v>-1017.9118958996474</v>
      </c>
      <c r="P72" s="153">
        <f>-$P$59/$P$70</f>
        <v>-1733.8911850200338</v>
      </c>
      <c r="Q72" s="153">
        <f>-$Q$59/$Q$70</f>
        <v>-3341.9876520120015</v>
      </c>
      <c r="R72" s="153">
        <f>-$R$59/$R$70</f>
        <v>-3281.3034498316547</v>
      </c>
      <c r="S72" s="153">
        <f>-$S$59/$S$70</f>
        <v>-5033.2714971437345</v>
      </c>
      <c r="T72" s="153">
        <f>-$T$59/$T$70</f>
        <v>-2068.3423907669048</v>
      </c>
      <c r="U72" s="153">
        <f>-$U$59/$U$70</f>
        <v>-2273.174068803206</v>
      </c>
      <c r="V72" s="153">
        <f>-$V$59/$V$70</f>
        <v>-4417.3388863728624</v>
      </c>
      <c r="W72" s="153">
        <f>-$W$59/$W$70</f>
        <v>-7424.7962426478043</v>
      </c>
      <c r="X72" s="153">
        <f>-$X$59/$X$70</f>
        <v>-1798.6895803576592</v>
      </c>
      <c r="Y72" s="153">
        <f>-$Y$59/$Y$70</f>
        <v>-2767.4873312823765</v>
      </c>
      <c r="Z72" s="153">
        <f>-$Z$59/$Z$70</f>
        <v>-9377.1949420490928</v>
      </c>
      <c r="AA72" s="153">
        <f>-$AA$59/$AA$70</f>
        <v>-5662.5268689089653</v>
      </c>
      <c r="AB72" s="153">
        <f>-$AB$59/$AB$70</f>
        <v>-9644.8095026685642</v>
      </c>
      <c r="AC72" s="153">
        <f>-$AC$59/$AC$70</f>
        <v>-6830.4544261032852</v>
      </c>
      <c r="AD72" s="153">
        <f>-$AD$59/$AD$70</f>
        <v>-7279.9915971194505</v>
      </c>
      <c r="AE72" s="153">
        <f>-$AE$59/$AE$70</f>
        <v>-15207.133507886856</v>
      </c>
      <c r="AF72" s="153">
        <f>-$AF$59/$AF$70</f>
        <v>-35246.434723587787</v>
      </c>
      <c r="AG72" s="153">
        <f>-$AG$59/$AG$70</f>
        <v>-23756.911244679675</v>
      </c>
      <c r="AH72" s="153">
        <f>-$AH$59/$AH$70</f>
        <v>-19399.029402786953</v>
      </c>
      <c r="AI72" s="153">
        <f>-$AI$59/$AI$70</f>
        <v>-22492.19111748779</v>
      </c>
      <c r="AJ72" s="153">
        <f>-$AJ$59/$AJ$70</f>
        <v>-19385.040126084612</v>
      </c>
      <c r="AK72" s="153">
        <f>-AK16/AK70*0.5</f>
        <v>-12650.168250000022</v>
      </c>
      <c r="AL72" s="153"/>
      <c r="AM72" s="153"/>
      <c r="AN72" s="153">
        <f>SUM(C72:AM72)</f>
        <v>-222501.85625028817</v>
      </c>
      <c r="AO72" s="153">
        <f>AO57+AN72</f>
        <v>-7071855.9361389317</v>
      </c>
      <c r="AP72" s="10"/>
      <c r="AQ72" s="10"/>
      <c r="AR72" s="10"/>
    </row>
    <row r="73" spans="1:44" s="114" customFormat="1" ht="14.25" x14ac:dyDescent="0.2">
      <c r="A73" s="222">
        <v>2014</v>
      </c>
      <c r="B73" s="36"/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156">
        <f t="shared" ref="M73:M107" si="8">-$M$59/$M$70</f>
        <v>-238.9283569020667</v>
      </c>
      <c r="N73" s="156">
        <f t="shared" ref="N73:N108" si="9">-$N$59/$N$70</f>
        <v>-172.8480038851597</v>
      </c>
      <c r="O73" s="156">
        <f t="shared" ref="O73:O109" si="10">-$O$59/$O$70</f>
        <v>-1017.9118958996474</v>
      </c>
      <c r="P73" s="156">
        <f t="shared" ref="P73:P110" si="11">-$P$59/$P$70</f>
        <v>-1733.8911850200338</v>
      </c>
      <c r="Q73" s="156">
        <f t="shared" ref="Q73:Q111" si="12">-$Q$59/$Q$70</f>
        <v>-3341.9876520120015</v>
      </c>
      <c r="R73" s="156">
        <f t="shared" ref="R73:R112" si="13">-$R$59/$R$70</f>
        <v>-3281.3034498316547</v>
      </c>
      <c r="S73" s="156">
        <f t="shared" ref="S73:S113" si="14">-$S$59/$S$70</f>
        <v>-5033.2714971437345</v>
      </c>
      <c r="T73" s="156">
        <f t="shared" ref="T73:T114" si="15">-$T$59/$T$70</f>
        <v>-2068.3423907669048</v>
      </c>
      <c r="U73" s="156">
        <f t="shared" ref="U73:U115" si="16">-$U$59/$U$70</f>
        <v>-2273.174068803206</v>
      </c>
      <c r="V73" s="156">
        <f t="shared" ref="V73:V116" si="17">-$V$59/$V$70</f>
        <v>-4417.3388863728624</v>
      </c>
      <c r="W73" s="156">
        <f t="shared" ref="W73:W117" si="18">-$W$59/$W$70</f>
        <v>-7424.7962426478043</v>
      </c>
      <c r="X73" s="156">
        <f t="shared" ref="X73:X118" si="19">-$X$59/$X$70</f>
        <v>-1798.6895803576592</v>
      </c>
      <c r="Y73" s="156">
        <f t="shared" ref="Y73:Y119" si="20">-$Y$59/$Y$70</f>
        <v>-2767.4873312823765</v>
      </c>
      <c r="Z73" s="156">
        <f t="shared" ref="Z73:Z120" si="21">-$Z$59/$Z$70</f>
        <v>-9377.1949420490928</v>
      </c>
      <c r="AA73" s="156">
        <f t="shared" ref="AA73:AA121" si="22">-$AA$59/$AA$70</f>
        <v>-5662.5268689089653</v>
      </c>
      <c r="AB73" s="156">
        <f t="shared" ref="AB73:AB122" si="23">-$AB$59/$AB$70</f>
        <v>-9644.8095026685642</v>
      </c>
      <c r="AC73" s="156">
        <f t="shared" ref="AC73:AC123" si="24">-$AC$59/$AC$70</f>
        <v>-6830.4544261032852</v>
      </c>
      <c r="AD73" s="156">
        <f t="shared" ref="AD73:AD124" si="25">-$AD$59/$AD$70</f>
        <v>-7279.9915971194505</v>
      </c>
      <c r="AE73" s="156">
        <f t="shared" ref="AE73:AE125" si="26">-$AE$59/$AE$70</f>
        <v>-15207.133507886856</v>
      </c>
      <c r="AF73" s="156">
        <f t="shared" ref="AF73:AF126" si="27">-$AF$59/$AF$70</f>
        <v>-35246.434723587787</v>
      </c>
      <c r="AG73" s="156">
        <f t="shared" ref="AG73:AG127" si="28">-$AG$59/$AG$70</f>
        <v>-23756.911244679675</v>
      </c>
      <c r="AH73" s="156">
        <f t="shared" ref="AH73:AH128" si="29">-$AH$59/$AH$70</f>
        <v>-19399.029402786953</v>
      </c>
      <c r="AI73" s="156">
        <f t="shared" ref="AI73:AI129" si="30">-$AI$59/$AI$70</f>
        <v>-22492.19111748779</v>
      </c>
      <c r="AJ73" s="156">
        <f t="shared" ref="AJ73:AJ130" si="31">-$AJ$59/$AJ$70</f>
        <v>-19385.040126084612</v>
      </c>
      <c r="AK73" s="156">
        <f>-$AK$16/$AK$70</f>
        <v>-25300.336500000045</v>
      </c>
      <c r="AL73" s="156">
        <f>-AL16/60*0.5</f>
        <v>-5609.0659999999998</v>
      </c>
      <c r="AM73" s="156"/>
      <c r="AN73" s="156">
        <f t="shared" ref="AN73:AN134" si="32">SUM(C73:AM73)</f>
        <v>-240761.09050028818</v>
      </c>
      <c r="AO73" s="156">
        <f>AO72+AN73</f>
        <v>-7312617.0266392194</v>
      </c>
      <c r="AP73" s="10"/>
      <c r="AQ73" s="10"/>
      <c r="AR73" s="10"/>
    </row>
    <row r="74" spans="1:44" s="114" customFormat="1" ht="14.25" x14ac:dyDescent="0.2">
      <c r="A74" s="223">
        <v>2015</v>
      </c>
      <c r="B74" s="39"/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159">
        <f t="shared" si="8"/>
        <v>-238.9283569020667</v>
      </c>
      <c r="N74" s="159">
        <f t="shared" si="9"/>
        <v>-172.8480038851597</v>
      </c>
      <c r="O74" s="159">
        <f t="shared" si="10"/>
        <v>-1017.9118958996474</v>
      </c>
      <c r="P74" s="159">
        <f t="shared" si="11"/>
        <v>-1733.8911850200338</v>
      </c>
      <c r="Q74" s="159">
        <f t="shared" si="12"/>
        <v>-3341.9876520120015</v>
      </c>
      <c r="R74" s="159">
        <f t="shared" si="13"/>
        <v>-3281.3034498316547</v>
      </c>
      <c r="S74" s="159">
        <f t="shared" si="14"/>
        <v>-5033.2714971437345</v>
      </c>
      <c r="T74" s="159">
        <f t="shared" si="15"/>
        <v>-2068.3423907669048</v>
      </c>
      <c r="U74" s="159">
        <f t="shared" si="16"/>
        <v>-2273.174068803206</v>
      </c>
      <c r="V74" s="159">
        <f t="shared" si="17"/>
        <v>-4417.3388863728624</v>
      </c>
      <c r="W74" s="159">
        <f t="shared" si="18"/>
        <v>-7424.7962426478043</v>
      </c>
      <c r="X74" s="159">
        <f t="shared" si="19"/>
        <v>-1798.6895803576592</v>
      </c>
      <c r="Y74" s="159">
        <f t="shared" si="20"/>
        <v>-2767.4873312823765</v>
      </c>
      <c r="Z74" s="159">
        <f t="shared" si="21"/>
        <v>-9377.1949420490928</v>
      </c>
      <c r="AA74" s="159">
        <f t="shared" si="22"/>
        <v>-5662.5268689089653</v>
      </c>
      <c r="AB74" s="159">
        <f t="shared" si="23"/>
        <v>-9644.8095026685642</v>
      </c>
      <c r="AC74" s="159">
        <f t="shared" si="24"/>
        <v>-6830.4544261032852</v>
      </c>
      <c r="AD74" s="159">
        <f t="shared" si="25"/>
        <v>-7279.9915971194505</v>
      </c>
      <c r="AE74" s="159">
        <f t="shared" si="26"/>
        <v>-15207.133507886856</v>
      </c>
      <c r="AF74" s="159">
        <f t="shared" si="27"/>
        <v>-35246.434723587787</v>
      </c>
      <c r="AG74" s="159">
        <f t="shared" si="28"/>
        <v>-23756.911244679675</v>
      </c>
      <c r="AH74" s="159">
        <f t="shared" si="29"/>
        <v>-19399.029402786953</v>
      </c>
      <c r="AI74" s="159">
        <f t="shared" si="30"/>
        <v>-22492.19111748779</v>
      </c>
      <c r="AJ74" s="159">
        <f t="shared" si="31"/>
        <v>-19385.040126084612</v>
      </c>
      <c r="AK74" s="159">
        <f t="shared" ref="AK74:AK131" si="33">-$AK$16/$AK$70</f>
        <v>-25300.336500000045</v>
      </c>
      <c r="AL74" s="159">
        <f>-$AL$16/60</f>
        <v>-11218.132</v>
      </c>
      <c r="AM74" s="159">
        <f>-$AM$12/60*0.5</f>
        <v>-9706.7679233333401</v>
      </c>
      <c r="AN74" s="159">
        <f t="shared" si="32"/>
        <v>-256076.92442362153</v>
      </c>
      <c r="AO74" s="159">
        <f t="shared" ref="AO74:AO134" si="34">AO73+AN74</f>
        <v>-7568693.9510628413</v>
      </c>
      <c r="AP74" s="10"/>
      <c r="AQ74" s="10"/>
      <c r="AR74" s="10"/>
    </row>
    <row r="75" spans="1:44" s="114" customFormat="1" ht="14.25" x14ac:dyDescent="0.2">
      <c r="A75" s="217">
        <v>2016</v>
      </c>
      <c r="B75" s="29"/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160">
        <f t="shared" si="8"/>
        <v>-238.9283569020667</v>
      </c>
      <c r="N75" s="160">
        <f t="shared" si="9"/>
        <v>-172.8480038851597</v>
      </c>
      <c r="O75" s="160">
        <f t="shared" si="10"/>
        <v>-1017.9118958996474</v>
      </c>
      <c r="P75" s="160">
        <f t="shared" si="11"/>
        <v>-1733.8911850200338</v>
      </c>
      <c r="Q75" s="160">
        <f t="shared" si="12"/>
        <v>-3341.9876520120015</v>
      </c>
      <c r="R75" s="160">
        <f t="shared" si="13"/>
        <v>-3281.3034498316547</v>
      </c>
      <c r="S75" s="160">
        <f t="shared" si="14"/>
        <v>-5033.2714971437345</v>
      </c>
      <c r="T75" s="160">
        <f t="shared" si="15"/>
        <v>-2068.3423907669048</v>
      </c>
      <c r="U75" s="160">
        <f t="shared" si="16"/>
        <v>-2273.174068803206</v>
      </c>
      <c r="V75" s="160">
        <f t="shared" si="17"/>
        <v>-4417.3388863728624</v>
      </c>
      <c r="W75" s="160">
        <f t="shared" si="18"/>
        <v>-7424.7962426478043</v>
      </c>
      <c r="X75" s="160">
        <f t="shared" si="19"/>
        <v>-1798.6895803576592</v>
      </c>
      <c r="Y75" s="160">
        <f t="shared" si="20"/>
        <v>-2767.4873312823765</v>
      </c>
      <c r="Z75" s="160">
        <f t="shared" si="21"/>
        <v>-9377.1949420490928</v>
      </c>
      <c r="AA75" s="160">
        <f t="shared" si="22"/>
        <v>-5662.5268689089653</v>
      </c>
      <c r="AB75" s="160">
        <f t="shared" si="23"/>
        <v>-9644.8095026685642</v>
      </c>
      <c r="AC75" s="160">
        <f t="shared" si="24"/>
        <v>-6830.4544261032852</v>
      </c>
      <c r="AD75" s="160">
        <f t="shared" si="25"/>
        <v>-7279.9915971194505</v>
      </c>
      <c r="AE75" s="160">
        <f t="shared" si="26"/>
        <v>-15207.133507886856</v>
      </c>
      <c r="AF75" s="160">
        <f t="shared" si="27"/>
        <v>-35246.434723587787</v>
      </c>
      <c r="AG75" s="160">
        <f t="shared" si="28"/>
        <v>-23756.911244679675</v>
      </c>
      <c r="AH75" s="160">
        <f t="shared" si="29"/>
        <v>-19399.029402786953</v>
      </c>
      <c r="AI75" s="160">
        <f t="shared" si="30"/>
        <v>-22492.19111748779</v>
      </c>
      <c r="AJ75" s="160">
        <f t="shared" si="31"/>
        <v>-19385.040126084612</v>
      </c>
      <c r="AK75" s="160">
        <f t="shared" si="33"/>
        <v>-25300.336500000045</v>
      </c>
      <c r="AL75" s="160">
        <f t="shared" ref="AL75:AL132" si="35">-$AL$16/60</f>
        <v>-11218.132</v>
      </c>
      <c r="AM75" s="160">
        <f>-$AM$12/60</f>
        <v>-19413.53584666668</v>
      </c>
      <c r="AN75" s="160">
        <f t="shared" si="32"/>
        <v>-265783.69234695489</v>
      </c>
      <c r="AO75" s="160">
        <f t="shared" si="34"/>
        <v>-7834477.6434097961</v>
      </c>
      <c r="AP75" s="10"/>
      <c r="AQ75" s="10"/>
      <c r="AR75" s="10"/>
    </row>
    <row r="76" spans="1:44" s="114" customFormat="1" ht="14.25" x14ac:dyDescent="0.2">
      <c r="A76" s="217">
        <v>2017</v>
      </c>
      <c r="B76" s="29"/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160">
        <f t="shared" si="8"/>
        <v>-238.9283569020667</v>
      </c>
      <c r="N76" s="160">
        <f t="shared" si="9"/>
        <v>-172.8480038851597</v>
      </c>
      <c r="O76" s="160">
        <f t="shared" si="10"/>
        <v>-1017.9118958996474</v>
      </c>
      <c r="P76" s="160">
        <f t="shared" si="11"/>
        <v>-1733.8911850200338</v>
      </c>
      <c r="Q76" s="160">
        <f t="shared" si="12"/>
        <v>-3341.9876520120015</v>
      </c>
      <c r="R76" s="160">
        <f t="shared" si="13"/>
        <v>-3281.3034498316547</v>
      </c>
      <c r="S76" s="160">
        <f t="shared" si="14"/>
        <v>-5033.2714971437345</v>
      </c>
      <c r="T76" s="160">
        <f t="shared" si="15"/>
        <v>-2068.3423907669048</v>
      </c>
      <c r="U76" s="160">
        <f t="shared" si="16"/>
        <v>-2273.174068803206</v>
      </c>
      <c r="V76" s="160">
        <f t="shared" si="17"/>
        <v>-4417.3388863728624</v>
      </c>
      <c r="W76" s="160">
        <f t="shared" si="18"/>
        <v>-7424.7962426478043</v>
      </c>
      <c r="X76" s="160">
        <f t="shared" si="19"/>
        <v>-1798.6895803576592</v>
      </c>
      <c r="Y76" s="160">
        <f t="shared" si="20"/>
        <v>-2767.4873312823765</v>
      </c>
      <c r="Z76" s="160">
        <f t="shared" si="21"/>
        <v>-9377.1949420490928</v>
      </c>
      <c r="AA76" s="160">
        <f t="shared" si="22"/>
        <v>-5662.5268689089653</v>
      </c>
      <c r="AB76" s="160">
        <f t="shared" si="23"/>
        <v>-9644.8095026685642</v>
      </c>
      <c r="AC76" s="160">
        <f t="shared" si="24"/>
        <v>-6830.4544261032852</v>
      </c>
      <c r="AD76" s="160">
        <f t="shared" si="25"/>
        <v>-7279.9915971194505</v>
      </c>
      <c r="AE76" s="160">
        <f t="shared" si="26"/>
        <v>-15207.133507886856</v>
      </c>
      <c r="AF76" s="160">
        <f t="shared" si="27"/>
        <v>-35246.434723587787</v>
      </c>
      <c r="AG76" s="160">
        <f t="shared" si="28"/>
        <v>-23756.911244679675</v>
      </c>
      <c r="AH76" s="160">
        <f t="shared" si="29"/>
        <v>-19399.029402786953</v>
      </c>
      <c r="AI76" s="160">
        <f t="shared" si="30"/>
        <v>-22492.19111748779</v>
      </c>
      <c r="AJ76" s="160">
        <f t="shared" si="31"/>
        <v>-19385.040126084612</v>
      </c>
      <c r="AK76" s="160">
        <f t="shared" si="33"/>
        <v>-25300.336500000045</v>
      </c>
      <c r="AL76" s="160">
        <f t="shared" si="35"/>
        <v>-11218.132</v>
      </c>
      <c r="AM76" s="160">
        <f t="shared" ref="AM76:AM133" si="36">-$AM$12/60</f>
        <v>-19413.53584666668</v>
      </c>
      <c r="AN76" s="160">
        <f t="shared" si="32"/>
        <v>-265783.69234695489</v>
      </c>
      <c r="AO76" s="160">
        <f t="shared" si="34"/>
        <v>-8100261.3357567508</v>
      </c>
      <c r="AP76" s="10"/>
      <c r="AQ76" s="10"/>
      <c r="AR76" s="10"/>
    </row>
    <row r="77" spans="1:44" s="114" customFormat="1" ht="14.25" x14ac:dyDescent="0.2">
      <c r="A77" s="217">
        <v>2018</v>
      </c>
      <c r="B77" s="29"/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160">
        <f t="shared" si="8"/>
        <v>-238.9283569020667</v>
      </c>
      <c r="N77" s="160">
        <f t="shared" si="9"/>
        <v>-172.8480038851597</v>
      </c>
      <c r="O77" s="160">
        <f t="shared" si="10"/>
        <v>-1017.9118958996474</v>
      </c>
      <c r="P77" s="160">
        <f t="shared" si="11"/>
        <v>-1733.8911850200338</v>
      </c>
      <c r="Q77" s="160">
        <f t="shared" si="12"/>
        <v>-3341.9876520120015</v>
      </c>
      <c r="R77" s="160">
        <f t="shared" si="13"/>
        <v>-3281.3034498316547</v>
      </c>
      <c r="S77" s="160">
        <f t="shared" si="14"/>
        <v>-5033.2714971437345</v>
      </c>
      <c r="T77" s="160">
        <f t="shared" si="15"/>
        <v>-2068.3423907669048</v>
      </c>
      <c r="U77" s="160">
        <f t="shared" si="16"/>
        <v>-2273.174068803206</v>
      </c>
      <c r="V77" s="160">
        <f t="shared" si="17"/>
        <v>-4417.3388863728624</v>
      </c>
      <c r="W77" s="160">
        <f t="shared" si="18"/>
        <v>-7424.7962426478043</v>
      </c>
      <c r="X77" s="160">
        <f t="shared" si="19"/>
        <v>-1798.6895803576592</v>
      </c>
      <c r="Y77" s="160">
        <f t="shared" si="20"/>
        <v>-2767.4873312823765</v>
      </c>
      <c r="Z77" s="160">
        <f t="shared" si="21"/>
        <v>-9377.1949420490928</v>
      </c>
      <c r="AA77" s="160">
        <f t="shared" si="22"/>
        <v>-5662.5268689089653</v>
      </c>
      <c r="AB77" s="160">
        <f t="shared" si="23"/>
        <v>-9644.8095026685642</v>
      </c>
      <c r="AC77" s="160">
        <f t="shared" si="24"/>
        <v>-6830.4544261032852</v>
      </c>
      <c r="AD77" s="160">
        <f t="shared" si="25"/>
        <v>-7279.9915971194505</v>
      </c>
      <c r="AE77" s="160">
        <f t="shared" si="26"/>
        <v>-15207.133507886856</v>
      </c>
      <c r="AF77" s="160">
        <f t="shared" si="27"/>
        <v>-35246.434723587787</v>
      </c>
      <c r="AG77" s="160">
        <f t="shared" si="28"/>
        <v>-23756.911244679675</v>
      </c>
      <c r="AH77" s="160">
        <f t="shared" si="29"/>
        <v>-19399.029402786953</v>
      </c>
      <c r="AI77" s="160">
        <f t="shared" si="30"/>
        <v>-22492.19111748779</v>
      </c>
      <c r="AJ77" s="160">
        <f t="shared" si="31"/>
        <v>-19385.040126084612</v>
      </c>
      <c r="AK77" s="160">
        <f t="shared" si="33"/>
        <v>-25300.336500000045</v>
      </c>
      <c r="AL77" s="160">
        <f t="shared" si="35"/>
        <v>-11218.132</v>
      </c>
      <c r="AM77" s="160">
        <f t="shared" si="36"/>
        <v>-19413.53584666668</v>
      </c>
      <c r="AN77" s="160">
        <f t="shared" si="32"/>
        <v>-265783.69234695489</v>
      </c>
      <c r="AO77" s="160">
        <f t="shared" si="34"/>
        <v>-8366045.0281037055</v>
      </c>
      <c r="AP77" s="10"/>
      <c r="AQ77" s="10"/>
      <c r="AR77" s="10"/>
    </row>
    <row r="78" spans="1:44" s="114" customFormat="1" ht="14.25" x14ac:dyDescent="0.2">
      <c r="A78" s="217">
        <v>2019</v>
      </c>
      <c r="B78" s="29"/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160">
        <f t="shared" si="8"/>
        <v>-238.9283569020667</v>
      </c>
      <c r="N78" s="160">
        <f t="shared" si="9"/>
        <v>-172.8480038851597</v>
      </c>
      <c r="O78" s="160">
        <f t="shared" si="10"/>
        <v>-1017.9118958996474</v>
      </c>
      <c r="P78" s="160">
        <f t="shared" si="11"/>
        <v>-1733.8911850200338</v>
      </c>
      <c r="Q78" s="160">
        <f t="shared" si="12"/>
        <v>-3341.9876520120015</v>
      </c>
      <c r="R78" s="160">
        <f t="shared" si="13"/>
        <v>-3281.3034498316547</v>
      </c>
      <c r="S78" s="160">
        <f t="shared" si="14"/>
        <v>-5033.2714971437345</v>
      </c>
      <c r="T78" s="160">
        <f t="shared" si="15"/>
        <v>-2068.3423907669048</v>
      </c>
      <c r="U78" s="160">
        <f t="shared" si="16"/>
        <v>-2273.174068803206</v>
      </c>
      <c r="V78" s="160">
        <f t="shared" si="17"/>
        <v>-4417.3388863728624</v>
      </c>
      <c r="W78" s="160">
        <f t="shared" si="18"/>
        <v>-7424.7962426478043</v>
      </c>
      <c r="X78" s="160">
        <f t="shared" si="19"/>
        <v>-1798.6895803576592</v>
      </c>
      <c r="Y78" s="160">
        <f t="shared" si="20"/>
        <v>-2767.4873312823765</v>
      </c>
      <c r="Z78" s="160">
        <f t="shared" si="21"/>
        <v>-9377.1949420490928</v>
      </c>
      <c r="AA78" s="160">
        <f t="shared" si="22"/>
        <v>-5662.5268689089653</v>
      </c>
      <c r="AB78" s="160">
        <f t="shared" si="23"/>
        <v>-9644.8095026685642</v>
      </c>
      <c r="AC78" s="160">
        <f t="shared" si="24"/>
        <v>-6830.4544261032852</v>
      </c>
      <c r="AD78" s="160">
        <f t="shared" si="25"/>
        <v>-7279.9915971194505</v>
      </c>
      <c r="AE78" s="160">
        <f t="shared" si="26"/>
        <v>-15207.133507886856</v>
      </c>
      <c r="AF78" s="160">
        <f t="shared" si="27"/>
        <v>-35246.434723587787</v>
      </c>
      <c r="AG78" s="160">
        <f t="shared" si="28"/>
        <v>-23756.911244679675</v>
      </c>
      <c r="AH78" s="160">
        <f t="shared" si="29"/>
        <v>-19399.029402786953</v>
      </c>
      <c r="AI78" s="160">
        <f t="shared" si="30"/>
        <v>-22492.19111748779</v>
      </c>
      <c r="AJ78" s="160">
        <f t="shared" si="31"/>
        <v>-19385.040126084612</v>
      </c>
      <c r="AK78" s="160">
        <f t="shared" si="33"/>
        <v>-25300.336500000045</v>
      </c>
      <c r="AL78" s="160">
        <f t="shared" si="35"/>
        <v>-11218.132</v>
      </c>
      <c r="AM78" s="160">
        <f t="shared" si="36"/>
        <v>-19413.53584666668</v>
      </c>
      <c r="AN78" s="160">
        <f t="shared" si="32"/>
        <v>-265783.69234695489</v>
      </c>
      <c r="AO78" s="160">
        <f t="shared" si="34"/>
        <v>-8631828.7204506602</v>
      </c>
      <c r="AP78" s="10"/>
      <c r="AQ78" s="10"/>
      <c r="AR78" s="10"/>
    </row>
    <row r="79" spans="1:44" s="114" customFormat="1" ht="14.25" x14ac:dyDescent="0.2">
      <c r="A79" s="217">
        <v>2020</v>
      </c>
      <c r="B79" s="29"/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160">
        <f t="shared" si="8"/>
        <v>-238.9283569020667</v>
      </c>
      <c r="N79" s="160">
        <f t="shared" si="9"/>
        <v>-172.8480038851597</v>
      </c>
      <c r="O79" s="160">
        <f t="shared" si="10"/>
        <v>-1017.9118958996474</v>
      </c>
      <c r="P79" s="160">
        <f t="shared" si="11"/>
        <v>-1733.8911850200338</v>
      </c>
      <c r="Q79" s="160">
        <f t="shared" si="12"/>
        <v>-3341.9876520120015</v>
      </c>
      <c r="R79" s="160">
        <f t="shared" si="13"/>
        <v>-3281.3034498316547</v>
      </c>
      <c r="S79" s="160">
        <f t="shared" si="14"/>
        <v>-5033.2714971437345</v>
      </c>
      <c r="T79" s="160">
        <f t="shared" si="15"/>
        <v>-2068.3423907669048</v>
      </c>
      <c r="U79" s="160">
        <f t="shared" si="16"/>
        <v>-2273.174068803206</v>
      </c>
      <c r="V79" s="160">
        <f t="shared" si="17"/>
        <v>-4417.3388863728624</v>
      </c>
      <c r="W79" s="160">
        <f t="shared" si="18"/>
        <v>-7424.7962426478043</v>
      </c>
      <c r="X79" s="160">
        <f t="shared" si="19"/>
        <v>-1798.6895803576592</v>
      </c>
      <c r="Y79" s="160">
        <f t="shared" si="20"/>
        <v>-2767.4873312823765</v>
      </c>
      <c r="Z79" s="160">
        <f t="shared" si="21"/>
        <v>-9377.1949420490928</v>
      </c>
      <c r="AA79" s="160">
        <f t="shared" si="22"/>
        <v>-5662.5268689089653</v>
      </c>
      <c r="AB79" s="160">
        <f t="shared" si="23"/>
        <v>-9644.8095026685642</v>
      </c>
      <c r="AC79" s="160">
        <f t="shared" si="24"/>
        <v>-6830.4544261032852</v>
      </c>
      <c r="AD79" s="160">
        <f t="shared" si="25"/>
        <v>-7279.9915971194505</v>
      </c>
      <c r="AE79" s="160">
        <f t="shared" si="26"/>
        <v>-15207.133507886856</v>
      </c>
      <c r="AF79" s="160">
        <f t="shared" si="27"/>
        <v>-35246.434723587787</v>
      </c>
      <c r="AG79" s="160">
        <f t="shared" si="28"/>
        <v>-23756.911244679675</v>
      </c>
      <c r="AH79" s="160">
        <f t="shared" si="29"/>
        <v>-19399.029402786953</v>
      </c>
      <c r="AI79" s="160">
        <f t="shared" si="30"/>
        <v>-22492.19111748779</v>
      </c>
      <c r="AJ79" s="160">
        <f t="shared" si="31"/>
        <v>-19385.040126084612</v>
      </c>
      <c r="AK79" s="160">
        <f t="shared" si="33"/>
        <v>-25300.336500000045</v>
      </c>
      <c r="AL79" s="160">
        <f t="shared" si="35"/>
        <v>-11218.132</v>
      </c>
      <c r="AM79" s="160">
        <f t="shared" si="36"/>
        <v>-19413.53584666668</v>
      </c>
      <c r="AN79" s="160">
        <f t="shared" si="32"/>
        <v>-265783.69234695489</v>
      </c>
      <c r="AO79" s="160">
        <f t="shared" si="34"/>
        <v>-8897612.4127976149</v>
      </c>
      <c r="AP79" s="10"/>
      <c r="AQ79" s="10"/>
      <c r="AR79" s="10"/>
    </row>
    <row r="80" spans="1:44" s="114" customFormat="1" ht="14.25" x14ac:dyDescent="0.2">
      <c r="A80" s="217">
        <v>2021</v>
      </c>
      <c r="B80" s="29"/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160">
        <f t="shared" si="8"/>
        <v>-238.9283569020667</v>
      </c>
      <c r="N80" s="160">
        <f t="shared" si="9"/>
        <v>-172.8480038851597</v>
      </c>
      <c r="O80" s="160">
        <f t="shared" si="10"/>
        <v>-1017.9118958996474</v>
      </c>
      <c r="P80" s="160">
        <f t="shared" si="11"/>
        <v>-1733.8911850200338</v>
      </c>
      <c r="Q80" s="160">
        <f t="shared" si="12"/>
        <v>-3341.9876520120015</v>
      </c>
      <c r="R80" s="160">
        <f t="shared" si="13"/>
        <v>-3281.3034498316547</v>
      </c>
      <c r="S80" s="160">
        <f t="shared" si="14"/>
        <v>-5033.2714971437345</v>
      </c>
      <c r="T80" s="160">
        <f t="shared" si="15"/>
        <v>-2068.3423907669048</v>
      </c>
      <c r="U80" s="160">
        <f t="shared" si="16"/>
        <v>-2273.174068803206</v>
      </c>
      <c r="V80" s="160">
        <f t="shared" si="17"/>
        <v>-4417.3388863728624</v>
      </c>
      <c r="W80" s="160">
        <f t="shared" si="18"/>
        <v>-7424.7962426478043</v>
      </c>
      <c r="X80" s="160">
        <f t="shared" si="19"/>
        <v>-1798.6895803576592</v>
      </c>
      <c r="Y80" s="160">
        <f t="shared" si="20"/>
        <v>-2767.4873312823765</v>
      </c>
      <c r="Z80" s="160">
        <f t="shared" si="21"/>
        <v>-9377.1949420490928</v>
      </c>
      <c r="AA80" s="160">
        <f t="shared" si="22"/>
        <v>-5662.5268689089653</v>
      </c>
      <c r="AB80" s="160">
        <f t="shared" si="23"/>
        <v>-9644.8095026685642</v>
      </c>
      <c r="AC80" s="160">
        <f t="shared" si="24"/>
        <v>-6830.4544261032852</v>
      </c>
      <c r="AD80" s="160">
        <f t="shared" si="25"/>
        <v>-7279.9915971194505</v>
      </c>
      <c r="AE80" s="160">
        <f t="shared" si="26"/>
        <v>-15207.133507886856</v>
      </c>
      <c r="AF80" s="160">
        <f t="shared" si="27"/>
        <v>-35246.434723587787</v>
      </c>
      <c r="AG80" s="160">
        <f t="shared" si="28"/>
        <v>-23756.911244679675</v>
      </c>
      <c r="AH80" s="160">
        <f t="shared" si="29"/>
        <v>-19399.029402786953</v>
      </c>
      <c r="AI80" s="160">
        <f t="shared" si="30"/>
        <v>-22492.19111748779</v>
      </c>
      <c r="AJ80" s="160">
        <f t="shared" si="31"/>
        <v>-19385.040126084612</v>
      </c>
      <c r="AK80" s="160">
        <f t="shared" si="33"/>
        <v>-25300.336500000045</v>
      </c>
      <c r="AL80" s="160">
        <f t="shared" si="35"/>
        <v>-11218.132</v>
      </c>
      <c r="AM80" s="160">
        <f t="shared" si="36"/>
        <v>-19413.53584666668</v>
      </c>
      <c r="AN80" s="160">
        <f t="shared" si="32"/>
        <v>-265783.69234695489</v>
      </c>
      <c r="AO80" s="160">
        <f t="shared" si="34"/>
        <v>-9163396.1051445697</v>
      </c>
      <c r="AP80" s="10"/>
      <c r="AQ80" s="10"/>
      <c r="AR80" s="10"/>
    </row>
    <row r="81" spans="1:44" s="114" customFormat="1" ht="14.25" x14ac:dyDescent="0.2">
      <c r="A81" s="217">
        <v>2022</v>
      </c>
      <c r="B81" s="29"/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160">
        <f t="shared" si="8"/>
        <v>-238.9283569020667</v>
      </c>
      <c r="N81" s="160">
        <f t="shared" si="9"/>
        <v>-172.8480038851597</v>
      </c>
      <c r="O81" s="160">
        <f t="shared" si="10"/>
        <v>-1017.9118958996474</v>
      </c>
      <c r="P81" s="160">
        <f t="shared" si="11"/>
        <v>-1733.8911850200338</v>
      </c>
      <c r="Q81" s="160">
        <f t="shared" si="12"/>
        <v>-3341.9876520120015</v>
      </c>
      <c r="R81" s="160">
        <f t="shared" si="13"/>
        <v>-3281.3034498316547</v>
      </c>
      <c r="S81" s="160">
        <f t="shared" si="14"/>
        <v>-5033.2714971437345</v>
      </c>
      <c r="T81" s="160">
        <f t="shared" si="15"/>
        <v>-2068.3423907669048</v>
      </c>
      <c r="U81" s="160">
        <f t="shared" si="16"/>
        <v>-2273.174068803206</v>
      </c>
      <c r="V81" s="160">
        <f t="shared" si="17"/>
        <v>-4417.3388863728624</v>
      </c>
      <c r="W81" s="160">
        <f t="shared" si="18"/>
        <v>-7424.7962426478043</v>
      </c>
      <c r="X81" s="160">
        <f t="shared" si="19"/>
        <v>-1798.6895803576592</v>
      </c>
      <c r="Y81" s="160">
        <f t="shared" si="20"/>
        <v>-2767.4873312823765</v>
      </c>
      <c r="Z81" s="160">
        <f t="shared" si="21"/>
        <v>-9377.1949420490928</v>
      </c>
      <c r="AA81" s="160">
        <f t="shared" si="22"/>
        <v>-5662.5268689089653</v>
      </c>
      <c r="AB81" s="160">
        <f t="shared" si="23"/>
        <v>-9644.8095026685642</v>
      </c>
      <c r="AC81" s="160">
        <f t="shared" si="24"/>
        <v>-6830.4544261032852</v>
      </c>
      <c r="AD81" s="160">
        <f t="shared" si="25"/>
        <v>-7279.9915971194505</v>
      </c>
      <c r="AE81" s="160">
        <f t="shared" si="26"/>
        <v>-15207.133507886856</v>
      </c>
      <c r="AF81" s="160">
        <f t="shared" si="27"/>
        <v>-35246.434723587787</v>
      </c>
      <c r="AG81" s="160">
        <f t="shared" si="28"/>
        <v>-23756.911244679675</v>
      </c>
      <c r="AH81" s="160">
        <f t="shared" si="29"/>
        <v>-19399.029402786953</v>
      </c>
      <c r="AI81" s="160">
        <f t="shared" si="30"/>
        <v>-22492.19111748779</v>
      </c>
      <c r="AJ81" s="160">
        <f t="shared" si="31"/>
        <v>-19385.040126084612</v>
      </c>
      <c r="AK81" s="160">
        <f t="shared" si="33"/>
        <v>-25300.336500000045</v>
      </c>
      <c r="AL81" s="160">
        <f t="shared" si="35"/>
        <v>-11218.132</v>
      </c>
      <c r="AM81" s="160">
        <f t="shared" si="36"/>
        <v>-19413.53584666668</v>
      </c>
      <c r="AN81" s="160">
        <f t="shared" si="32"/>
        <v>-265783.69234695489</v>
      </c>
      <c r="AO81" s="160">
        <f t="shared" si="34"/>
        <v>-9429179.7974915244</v>
      </c>
      <c r="AP81" s="10"/>
      <c r="AQ81" s="10"/>
      <c r="AR81" s="10"/>
    </row>
    <row r="82" spans="1:44" s="114" customFormat="1" ht="14.25" x14ac:dyDescent="0.2">
      <c r="A82" s="217">
        <v>2023</v>
      </c>
      <c r="B82" s="29"/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160">
        <f t="shared" si="8"/>
        <v>-238.9283569020667</v>
      </c>
      <c r="N82" s="160">
        <f t="shared" si="9"/>
        <v>-172.8480038851597</v>
      </c>
      <c r="O82" s="160">
        <f t="shared" si="10"/>
        <v>-1017.9118958996474</v>
      </c>
      <c r="P82" s="160">
        <f t="shared" si="11"/>
        <v>-1733.8911850200338</v>
      </c>
      <c r="Q82" s="160">
        <f t="shared" si="12"/>
        <v>-3341.9876520120015</v>
      </c>
      <c r="R82" s="160">
        <f t="shared" si="13"/>
        <v>-3281.3034498316547</v>
      </c>
      <c r="S82" s="160">
        <f t="shared" si="14"/>
        <v>-5033.2714971437345</v>
      </c>
      <c r="T82" s="160">
        <f t="shared" si="15"/>
        <v>-2068.3423907669048</v>
      </c>
      <c r="U82" s="160">
        <f t="shared" si="16"/>
        <v>-2273.174068803206</v>
      </c>
      <c r="V82" s="160">
        <f t="shared" si="17"/>
        <v>-4417.3388863728624</v>
      </c>
      <c r="W82" s="160">
        <f t="shared" si="18"/>
        <v>-7424.7962426478043</v>
      </c>
      <c r="X82" s="160">
        <f t="shared" si="19"/>
        <v>-1798.6895803576592</v>
      </c>
      <c r="Y82" s="160">
        <f t="shared" si="20"/>
        <v>-2767.4873312823765</v>
      </c>
      <c r="Z82" s="160">
        <f t="shared" si="21"/>
        <v>-9377.1949420490928</v>
      </c>
      <c r="AA82" s="160">
        <f t="shared" si="22"/>
        <v>-5662.5268689089653</v>
      </c>
      <c r="AB82" s="160">
        <f t="shared" si="23"/>
        <v>-9644.8095026685642</v>
      </c>
      <c r="AC82" s="160">
        <f t="shared" si="24"/>
        <v>-6830.4544261032852</v>
      </c>
      <c r="AD82" s="160">
        <f t="shared" si="25"/>
        <v>-7279.9915971194505</v>
      </c>
      <c r="AE82" s="160">
        <f t="shared" si="26"/>
        <v>-15207.133507886856</v>
      </c>
      <c r="AF82" s="160">
        <f t="shared" si="27"/>
        <v>-35246.434723587787</v>
      </c>
      <c r="AG82" s="160">
        <f t="shared" si="28"/>
        <v>-23756.911244679675</v>
      </c>
      <c r="AH82" s="160">
        <f t="shared" si="29"/>
        <v>-19399.029402786953</v>
      </c>
      <c r="AI82" s="160">
        <f t="shared" si="30"/>
        <v>-22492.19111748779</v>
      </c>
      <c r="AJ82" s="160">
        <f t="shared" si="31"/>
        <v>-19385.040126084612</v>
      </c>
      <c r="AK82" s="160">
        <f t="shared" si="33"/>
        <v>-25300.336500000045</v>
      </c>
      <c r="AL82" s="160">
        <f t="shared" si="35"/>
        <v>-11218.132</v>
      </c>
      <c r="AM82" s="160">
        <f t="shared" si="36"/>
        <v>-19413.53584666668</v>
      </c>
      <c r="AN82" s="160">
        <f t="shared" si="32"/>
        <v>-265783.69234695489</v>
      </c>
      <c r="AO82" s="160">
        <f t="shared" si="34"/>
        <v>-9694963.4898384791</v>
      </c>
      <c r="AP82" s="10"/>
      <c r="AQ82" s="10"/>
      <c r="AR82" s="10"/>
    </row>
    <row r="83" spans="1:44" s="114" customFormat="1" ht="14.25" x14ac:dyDescent="0.2">
      <c r="A83" s="217">
        <v>2024</v>
      </c>
      <c r="B83" s="29"/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160">
        <f t="shared" si="8"/>
        <v>-238.9283569020667</v>
      </c>
      <c r="N83" s="160">
        <f t="shared" si="9"/>
        <v>-172.8480038851597</v>
      </c>
      <c r="O83" s="160">
        <f t="shared" si="10"/>
        <v>-1017.9118958996474</v>
      </c>
      <c r="P83" s="160">
        <f t="shared" si="11"/>
        <v>-1733.8911850200338</v>
      </c>
      <c r="Q83" s="160">
        <f t="shared" si="12"/>
        <v>-3341.9876520120015</v>
      </c>
      <c r="R83" s="160">
        <f t="shared" si="13"/>
        <v>-3281.3034498316547</v>
      </c>
      <c r="S83" s="160">
        <f t="shared" si="14"/>
        <v>-5033.2714971437345</v>
      </c>
      <c r="T83" s="160">
        <f t="shared" si="15"/>
        <v>-2068.3423907669048</v>
      </c>
      <c r="U83" s="160">
        <f t="shared" si="16"/>
        <v>-2273.174068803206</v>
      </c>
      <c r="V83" s="160">
        <f t="shared" si="17"/>
        <v>-4417.3388863728624</v>
      </c>
      <c r="W83" s="160">
        <f t="shared" si="18"/>
        <v>-7424.7962426478043</v>
      </c>
      <c r="X83" s="160">
        <f t="shared" si="19"/>
        <v>-1798.6895803576592</v>
      </c>
      <c r="Y83" s="160">
        <f t="shared" si="20"/>
        <v>-2767.4873312823765</v>
      </c>
      <c r="Z83" s="160">
        <f t="shared" si="21"/>
        <v>-9377.1949420490928</v>
      </c>
      <c r="AA83" s="160">
        <f t="shared" si="22"/>
        <v>-5662.5268689089653</v>
      </c>
      <c r="AB83" s="160">
        <f t="shared" si="23"/>
        <v>-9644.8095026685642</v>
      </c>
      <c r="AC83" s="160">
        <f t="shared" si="24"/>
        <v>-6830.4544261032852</v>
      </c>
      <c r="AD83" s="160">
        <f t="shared" si="25"/>
        <v>-7279.9915971194505</v>
      </c>
      <c r="AE83" s="160">
        <f t="shared" si="26"/>
        <v>-15207.133507886856</v>
      </c>
      <c r="AF83" s="160">
        <f t="shared" si="27"/>
        <v>-35246.434723587787</v>
      </c>
      <c r="AG83" s="160">
        <f t="shared" si="28"/>
        <v>-23756.911244679675</v>
      </c>
      <c r="AH83" s="160">
        <f t="shared" si="29"/>
        <v>-19399.029402786953</v>
      </c>
      <c r="AI83" s="160">
        <f t="shared" si="30"/>
        <v>-22492.19111748779</v>
      </c>
      <c r="AJ83" s="160">
        <f t="shared" si="31"/>
        <v>-19385.040126084612</v>
      </c>
      <c r="AK83" s="160">
        <f t="shared" si="33"/>
        <v>-25300.336500000045</v>
      </c>
      <c r="AL83" s="160">
        <f t="shared" si="35"/>
        <v>-11218.132</v>
      </c>
      <c r="AM83" s="160">
        <f t="shared" si="36"/>
        <v>-19413.53584666668</v>
      </c>
      <c r="AN83" s="160">
        <f t="shared" si="32"/>
        <v>-265783.69234695489</v>
      </c>
      <c r="AO83" s="160">
        <f t="shared" si="34"/>
        <v>-9960747.1821854338</v>
      </c>
      <c r="AP83" s="10"/>
      <c r="AQ83" s="10"/>
      <c r="AR83" s="10"/>
    </row>
    <row r="84" spans="1:44" s="114" customFormat="1" ht="14.25" x14ac:dyDescent="0.2">
      <c r="A84" s="217">
        <v>2025</v>
      </c>
      <c r="B84" s="29"/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160">
        <f t="shared" si="8"/>
        <v>-238.9283569020667</v>
      </c>
      <c r="N84" s="160">
        <f t="shared" si="9"/>
        <v>-172.8480038851597</v>
      </c>
      <c r="O84" s="160">
        <f t="shared" si="10"/>
        <v>-1017.9118958996474</v>
      </c>
      <c r="P84" s="160">
        <f t="shared" si="11"/>
        <v>-1733.8911850200338</v>
      </c>
      <c r="Q84" s="160">
        <f t="shared" si="12"/>
        <v>-3341.9876520120015</v>
      </c>
      <c r="R84" s="160">
        <f t="shared" si="13"/>
        <v>-3281.3034498316547</v>
      </c>
      <c r="S84" s="160">
        <f t="shared" si="14"/>
        <v>-5033.2714971437345</v>
      </c>
      <c r="T84" s="160">
        <f t="shared" si="15"/>
        <v>-2068.3423907669048</v>
      </c>
      <c r="U84" s="160">
        <f t="shared" si="16"/>
        <v>-2273.174068803206</v>
      </c>
      <c r="V84" s="160">
        <f t="shared" si="17"/>
        <v>-4417.3388863728624</v>
      </c>
      <c r="W84" s="160">
        <f t="shared" si="18"/>
        <v>-7424.7962426478043</v>
      </c>
      <c r="X84" s="160">
        <f t="shared" si="19"/>
        <v>-1798.6895803576592</v>
      </c>
      <c r="Y84" s="160">
        <f t="shared" si="20"/>
        <v>-2767.4873312823765</v>
      </c>
      <c r="Z84" s="160">
        <f t="shared" si="21"/>
        <v>-9377.1949420490928</v>
      </c>
      <c r="AA84" s="160">
        <f t="shared" si="22"/>
        <v>-5662.5268689089653</v>
      </c>
      <c r="AB84" s="160">
        <f t="shared" si="23"/>
        <v>-9644.8095026685642</v>
      </c>
      <c r="AC84" s="160">
        <f t="shared" si="24"/>
        <v>-6830.4544261032852</v>
      </c>
      <c r="AD84" s="160">
        <f t="shared" si="25"/>
        <v>-7279.9915971194505</v>
      </c>
      <c r="AE84" s="160">
        <f t="shared" si="26"/>
        <v>-15207.133507886856</v>
      </c>
      <c r="AF84" s="160">
        <f t="shared" si="27"/>
        <v>-35246.434723587787</v>
      </c>
      <c r="AG84" s="160">
        <f t="shared" si="28"/>
        <v>-23756.911244679675</v>
      </c>
      <c r="AH84" s="160">
        <f t="shared" si="29"/>
        <v>-19399.029402786953</v>
      </c>
      <c r="AI84" s="160">
        <f t="shared" si="30"/>
        <v>-22492.19111748779</v>
      </c>
      <c r="AJ84" s="160">
        <f t="shared" si="31"/>
        <v>-19385.040126084612</v>
      </c>
      <c r="AK84" s="160">
        <f t="shared" si="33"/>
        <v>-25300.336500000045</v>
      </c>
      <c r="AL84" s="160">
        <f t="shared" si="35"/>
        <v>-11218.132</v>
      </c>
      <c r="AM84" s="160">
        <f t="shared" si="36"/>
        <v>-19413.53584666668</v>
      </c>
      <c r="AN84" s="160">
        <f t="shared" si="32"/>
        <v>-265783.69234695489</v>
      </c>
      <c r="AO84" s="160">
        <f t="shared" si="34"/>
        <v>-10226530.874532389</v>
      </c>
      <c r="AP84" s="10"/>
      <c r="AQ84" s="10"/>
      <c r="AR84" s="10"/>
    </row>
    <row r="85" spans="1:44" s="114" customFormat="1" ht="14.25" x14ac:dyDescent="0.2">
      <c r="A85" s="217">
        <v>2026</v>
      </c>
      <c r="B85" s="29"/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160">
        <f t="shared" si="8"/>
        <v>-238.9283569020667</v>
      </c>
      <c r="N85" s="160">
        <f t="shared" si="9"/>
        <v>-172.8480038851597</v>
      </c>
      <c r="O85" s="160">
        <f t="shared" si="10"/>
        <v>-1017.9118958996474</v>
      </c>
      <c r="P85" s="160">
        <f t="shared" si="11"/>
        <v>-1733.8911850200338</v>
      </c>
      <c r="Q85" s="160">
        <f t="shared" si="12"/>
        <v>-3341.9876520120015</v>
      </c>
      <c r="R85" s="160">
        <f t="shared" si="13"/>
        <v>-3281.3034498316547</v>
      </c>
      <c r="S85" s="160">
        <f t="shared" si="14"/>
        <v>-5033.2714971437345</v>
      </c>
      <c r="T85" s="160">
        <f t="shared" si="15"/>
        <v>-2068.3423907669048</v>
      </c>
      <c r="U85" s="160">
        <f t="shared" si="16"/>
        <v>-2273.174068803206</v>
      </c>
      <c r="V85" s="160">
        <f t="shared" si="17"/>
        <v>-4417.3388863728624</v>
      </c>
      <c r="W85" s="160">
        <f t="shared" si="18"/>
        <v>-7424.7962426478043</v>
      </c>
      <c r="X85" s="160">
        <f t="shared" si="19"/>
        <v>-1798.6895803576592</v>
      </c>
      <c r="Y85" s="160">
        <f t="shared" si="20"/>
        <v>-2767.4873312823765</v>
      </c>
      <c r="Z85" s="160">
        <f t="shared" si="21"/>
        <v>-9377.1949420490928</v>
      </c>
      <c r="AA85" s="160">
        <f t="shared" si="22"/>
        <v>-5662.5268689089653</v>
      </c>
      <c r="AB85" s="160">
        <f t="shared" si="23"/>
        <v>-9644.8095026685642</v>
      </c>
      <c r="AC85" s="160">
        <f t="shared" si="24"/>
        <v>-6830.4544261032852</v>
      </c>
      <c r="AD85" s="160">
        <f t="shared" si="25"/>
        <v>-7279.9915971194505</v>
      </c>
      <c r="AE85" s="160">
        <f t="shared" si="26"/>
        <v>-15207.133507886856</v>
      </c>
      <c r="AF85" s="160">
        <f t="shared" si="27"/>
        <v>-35246.434723587787</v>
      </c>
      <c r="AG85" s="160">
        <f t="shared" si="28"/>
        <v>-23756.911244679675</v>
      </c>
      <c r="AH85" s="160">
        <f t="shared" si="29"/>
        <v>-19399.029402786953</v>
      </c>
      <c r="AI85" s="160">
        <f t="shared" si="30"/>
        <v>-22492.19111748779</v>
      </c>
      <c r="AJ85" s="160">
        <f t="shared" si="31"/>
        <v>-19385.040126084612</v>
      </c>
      <c r="AK85" s="160">
        <f t="shared" si="33"/>
        <v>-25300.336500000045</v>
      </c>
      <c r="AL85" s="160">
        <f t="shared" si="35"/>
        <v>-11218.132</v>
      </c>
      <c r="AM85" s="160">
        <f t="shared" si="36"/>
        <v>-19413.53584666668</v>
      </c>
      <c r="AN85" s="160">
        <f t="shared" si="32"/>
        <v>-265783.69234695489</v>
      </c>
      <c r="AO85" s="160">
        <f t="shared" si="34"/>
        <v>-10492314.566879343</v>
      </c>
      <c r="AP85" s="10"/>
      <c r="AQ85" s="10"/>
      <c r="AR85" s="10"/>
    </row>
    <row r="86" spans="1:44" s="114" customFormat="1" ht="14.25" x14ac:dyDescent="0.2">
      <c r="A86" s="217">
        <v>2027</v>
      </c>
      <c r="B86" s="29"/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160">
        <f t="shared" si="8"/>
        <v>-238.9283569020667</v>
      </c>
      <c r="N86" s="160">
        <f t="shared" si="9"/>
        <v>-172.8480038851597</v>
      </c>
      <c r="O86" s="160">
        <f t="shared" si="10"/>
        <v>-1017.9118958996474</v>
      </c>
      <c r="P86" s="160">
        <f t="shared" si="11"/>
        <v>-1733.8911850200338</v>
      </c>
      <c r="Q86" s="160">
        <f t="shared" si="12"/>
        <v>-3341.9876520120015</v>
      </c>
      <c r="R86" s="160">
        <f t="shared" si="13"/>
        <v>-3281.3034498316547</v>
      </c>
      <c r="S86" s="160">
        <f t="shared" si="14"/>
        <v>-5033.2714971437345</v>
      </c>
      <c r="T86" s="160">
        <f t="shared" si="15"/>
        <v>-2068.3423907669048</v>
      </c>
      <c r="U86" s="160">
        <f t="shared" si="16"/>
        <v>-2273.174068803206</v>
      </c>
      <c r="V86" s="160">
        <f t="shared" si="17"/>
        <v>-4417.3388863728624</v>
      </c>
      <c r="W86" s="160">
        <f t="shared" si="18"/>
        <v>-7424.7962426478043</v>
      </c>
      <c r="X86" s="160">
        <f t="shared" si="19"/>
        <v>-1798.6895803576592</v>
      </c>
      <c r="Y86" s="160">
        <f t="shared" si="20"/>
        <v>-2767.4873312823765</v>
      </c>
      <c r="Z86" s="160">
        <f t="shared" si="21"/>
        <v>-9377.1949420490928</v>
      </c>
      <c r="AA86" s="160">
        <f t="shared" si="22"/>
        <v>-5662.5268689089653</v>
      </c>
      <c r="AB86" s="160">
        <f t="shared" si="23"/>
        <v>-9644.8095026685642</v>
      </c>
      <c r="AC86" s="160">
        <f t="shared" si="24"/>
        <v>-6830.4544261032852</v>
      </c>
      <c r="AD86" s="160">
        <f t="shared" si="25"/>
        <v>-7279.9915971194505</v>
      </c>
      <c r="AE86" s="160">
        <f t="shared" si="26"/>
        <v>-15207.133507886856</v>
      </c>
      <c r="AF86" s="160">
        <f t="shared" si="27"/>
        <v>-35246.434723587787</v>
      </c>
      <c r="AG86" s="160">
        <f t="shared" si="28"/>
        <v>-23756.911244679675</v>
      </c>
      <c r="AH86" s="160">
        <f t="shared" si="29"/>
        <v>-19399.029402786953</v>
      </c>
      <c r="AI86" s="160">
        <f t="shared" si="30"/>
        <v>-22492.19111748779</v>
      </c>
      <c r="AJ86" s="160">
        <f t="shared" si="31"/>
        <v>-19385.040126084612</v>
      </c>
      <c r="AK86" s="160">
        <f t="shared" si="33"/>
        <v>-25300.336500000045</v>
      </c>
      <c r="AL86" s="160">
        <f t="shared" si="35"/>
        <v>-11218.132</v>
      </c>
      <c r="AM86" s="160">
        <f t="shared" si="36"/>
        <v>-19413.53584666668</v>
      </c>
      <c r="AN86" s="160">
        <f t="shared" si="32"/>
        <v>-265783.69234695489</v>
      </c>
      <c r="AO86" s="160">
        <f t="shared" si="34"/>
        <v>-10758098.259226298</v>
      </c>
      <c r="AP86" s="10"/>
      <c r="AQ86" s="10"/>
      <c r="AR86" s="10"/>
    </row>
    <row r="87" spans="1:44" s="114" customFormat="1" ht="14.25" x14ac:dyDescent="0.2">
      <c r="A87" s="217">
        <v>2028</v>
      </c>
      <c r="B87" s="29"/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160">
        <f t="shared" si="8"/>
        <v>-238.9283569020667</v>
      </c>
      <c r="N87" s="160">
        <f t="shared" si="9"/>
        <v>-172.8480038851597</v>
      </c>
      <c r="O87" s="160">
        <f t="shared" si="10"/>
        <v>-1017.9118958996474</v>
      </c>
      <c r="P87" s="160">
        <f t="shared" si="11"/>
        <v>-1733.8911850200338</v>
      </c>
      <c r="Q87" s="160">
        <f t="shared" si="12"/>
        <v>-3341.9876520120015</v>
      </c>
      <c r="R87" s="160">
        <f t="shared" si="13"/>
        <v>-3281.3034498316547</v>
      </c>
      <c r="S87" s="160">
        <f t="shared" si="14"/>
        <v>-5033.2714971437345</v>
      </c>
      <c r="T87" s="160">
        <f t="shared" si="15"/>
        <v>-2068.3423907669048</v>
      </c>
      <c r="U87" s="160">
        <f t="shared" si="16"/>
        <v>-2273.174068803206</v>
      </c>
      <c r="V87" s="160">
        <f t="shared" si="17"/>
        <v>-4417.3388863728624</v>
      </c>
      <c r="W87" s="160">
        <f t="shared" si="18"/>
        <v>-7424.7962426478043</v>
      </c>
      <c r="X87" s="160">
        <f t="shared" si="19"/>
        <v>-1798.6895803576592</v>
      </c>
      <c r="Y87" s="160">
        <f t="shared" si="20"/>
        <v>-2767.4873312823765</v>
      </c>
      <c r="Z87" s="160">
        <f t="shared" si="21"/>
        <v>-9377.1949420490928</v>
      </c>
      <c r="AA87" s="160">
        <f t="shared" si="22"/>
        <v>-5662.5268689089653</v>
      </c>
      <c r="AB87" s="160">
        <f t="shared" si="23"/>
        <v>-9644.8095026685642</v>
      </c>
      <c r="AC87" s="160">
        <f t="shared" si="24"/>
        <v>-6830.4544261032852</v>
      </c>
      <c r="AD87" s="160">
        <f t="shared" si="25"/>
        <v>-7279.9915971194505</v>
      </c>
      <c r="AE87" s="160">
        <f t="shared" si="26"/>
        <v>-15207.133507886856</v>
      </c>
      <c r="AF87" s="160">
        <f t="shared" si="27"/>
        <v>-35246.434723587787</v>
      </c>
      <c r="AG87" s="160">
        <f t="shared" si="28"/>
        <v>-23756.911244679675</v>
      </c>
      <c r="AH87" s="160">
        <f t="shared" si="29"/>
        <v>-19399.029402786953</v>
      </c>
      <c r="AI87" s="160">
        <f t="shared" si="30"/>
        <v>-22492.19111748779</v>
      </c>
      <c r="AJ87" s="160">
        <f t="shared" si="31"/>
        <v>-19385.040126084612</v>
      </c>
      <c r="AK87" s="160">
        <f t="shared" si="33"/>
        <v>-25300.336500000045</v>
      </c>
      <c r="AL87" s="160">
        <f t="shared" si="35"/>
        <v>-11218.132</v>
      </c>
      <c r="AM87" s="160">
        <f t="shared" si="36"/>
        <v>-19413.53584666668</v>
      </c>
      <c r="AN87" s="160">
        <f t="shared" si="32"/>
        <v>-265783.69234695489</v>
      </c>
      <c r="AO87" s="160">
        <f t="shared" si="34"/>
        <v>-11023881.951573253</v>
      </c>
      <c r="AP87" s="10"/>
      <c r="AQ87" s="10"/>
      <c r="AR87" s="10"/>
    </row>
    <row r="88" spans="1:44" s="114" customFormat="1" ht="14.25" x14ac:dyDescent="0.2">
      <c r="A88" s="217">
        <v>2029</v>
      </c>
      <c r="B88" s="29"/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160">
        <f t="shared" si="8"/>
        <v>-238.9283569020667</v>
      </c>
      <c r="N88" s="160">
        <f t="shared" si="9"/>
        <v>-172.8480038851597</v>
      </c>
      <c r="O88" s="160">
        <f t="shared" si="10"/>
        <v>-1017.9118958996474</v>
      </c>
      <c r="P88" s="160">
        <f t="shared" si="11"/>
        <v>-1733.8911850200338</v>
      </c>
      <c r="Q88" s="160">
        <f t="shared" si="12"/>
        <v>-3341.9876520120015</v>
      </c>
      <c r="R88" s="160">
        <f t="shared" si="13"/>
        <v>-3281.3034498316547</v>
      </c>
      <c r="S88" s="160">
        <f t="shared" si="14"/>
        <v>-5033.2714971437345</v>
      </c>
      <c r="T88" s="160">
        <f t="shared" si="15"/>
        <v>-2068.3423907669048</v>
      </c>
      <c r="U88" s="160">
        <f t="shared" si="16"/>
        <v>-2273.174068803206</v>
      </c>
      <c r="V88" s="160">
        <f t="shared" si="17"/>
        <v>-4417.3388863728624</v>
      </c>
      <c r="W88" s="160">
        <f t="shared" si="18"/>
        <v>-7424.7962426478043</v>
      </c>
      <c r="X88" s="160">
        <f t="shared" si="19"/>
        <v>-1798.6895803576592</v>
      </c>
      <c r="Y88" s="160">
        <f t="shared" si="20"/>
        <v>-2767.4873312823765</v>
      </c>
      <c r="Z88" s="160">
        <f t="shared" si="21"/>
        <v>-9377.1949420490928</v>
      </c>
      <c r="AA88" s="160">
        <f t="shared" si="22"/>
        <v>-5662.5268689089653</v>
      </c>
      <c r="AB88" s="160">
        <f t="shared" si="23"/>
        <v>-9644.8095026685642</v>
      </c>
      <c r="AC88" s="160">
        <f t="shared" si="24"/>
        <v>-6830.4544261032852</v>
      </c>
      <c r="AD88" s="160">
        <f t="shared" si="25"/>
        <v>-7279.9915971194505</v>
      </c>
      <c r="AE88" s="160">
        <f t="shared" si="26"/>
        <v>-15207.133507886856</v>
      </c>
      <c r="AF88" s="160">
        <f t="shared" si="27"/>
        <v>-35246.434723587787</v>
      </c>
      <c r="AG88" s="160">
        <f t="shared" si="28"/>
        <v>-23756.911244679675</v>
      </c>
      <c r="AH88" s="160">
        <f t="shared" si="29"/>
        <v>-19399.029402786953</v>
      </c>
      <c r="AI88" s="160">
        <f t="shared" si="30"/>
        <v>-22492.19111748779</v>
      </c>
      <c r="AJ88" s="160">
        <f t="shared" si="31"/>
        <v>-19385.040126084612</v>
      </c>
      <c r="AK88" s="160">
        <f t="shared" si="33"/>
        <v>-25300.336500000045</v>
      </c>
      <c r="AL88" s="160">
        <f t="shared" si="35"/>
        <v>-11218.132</v>
      </c>
      <c r="AM88" s="160">
        <f t="shared" si="36"/>
        <v>-19413.53584666668</v>
      </c>
      <c r="AN88" s="160">
        <f t="shared" si="32"/>
        <v>-265783.69234695489</v>
      </c>
      <c r="AO88" s="160">
        <f t="shared" si="34"/>
        <v>-11289665.643920207</v>
      </c>
      <c r="AP88" s="10"/>
      <c r="AQ88" s="10"/>
      <c r="AR88" s="10"/>
    </row>
    <row r="89" spans="1:44" s="114" customFormat="1" ht="14.25" x14ac:dyDescent="0.2">
      <c r="A89" s="217">
        <v>2030</v>
      </c>
      <c r="B89" s="29"/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160">
        <f t="shared" si="8"/>
        <v>-238.9283569020667</v>
      </c>
      <c r="N89" s="160">
        <f t="shared" si="9"/>
        <v>-172.8480038851597</v>
      </c>
      <c r="O89" s="160">
        <f t="shared" si="10"/>
        <v>-1017.9118958996474</v>
      </c>
      <c r="P89" s="160">
        <f t="shared" si="11"/>
        <v>-1733.8911850200338</v>
      </c>
      <c r="Q89" s="160">
        <f t="shared" si="12"/>
        <v>-3341.9876520120015</v>
      </c>
      <c r="R89" s="160">
        <f t="shared" si="13"/>
        <v>-3281.3034498316547</v>
      </c>
      <c r="S89" s="160">
        <f t="shared" si="14"/>
        <v>-5033.2714971437345</v>
      </c>
      <c r="T89" s="160">
        <f t="shared" si="15"/>
        <v>-2068.3423907669048</v>
      </c>
      <c r="U89" s="160">
        <f t="shared" si="16"/>
        <v>-2273.174068803206</v>
      </c>
      <c r="V89" s="160">
        <f t="shared" si="17"/>
        <v>-4417.3388863728624</v>
      </c>
      <c r="W89" s="160">
        <f t="shared" si="18"/>
        <v>-7424.7962426478043</v>
      </c>
      <c r="X89" s="160">
        <f t="shared" si="19"/>
        <v>-1798.6895803576592</v>
      </c>
      <c r="Y89" s="160">
        <f t="shared" si="20"/>
        <v>-2767.4873312823765</v>
      </c>
      <c r="Z89" s="160">
        <f t="shared" si="21"/>
        <v>-9377.1949420490928</v>
      </c>
      <c r="AA89" s="160">
        <f t="shared" si="22"/>
        <v>-5662.5268689089653</v>
      </c>
      <c r="AB89" s="160">
        <f t="shared" si="23"/>
        <v>-9644.8095026685642</v>
      </c>
      <c r="AC89" s="160">
        <f t="shared" si="24"/>
        <v>-6830.4544261032852</v>
      </c>
      <c r="AD89" s="160">
        <f t="shared" si="25"/>
        <v>-7279.9915971194505</v>
      </c>
      <c r="AE89" s="160">
        <f t="shared" si="26"/>
        <v>-15207.133507886856</v>
      </c>
      <c r="AF89" s="160">
        <f t="shared" si="27"/>
        <v>-35246.434723587787</v>
      </c>
      <c r="AG89" s="160">
        <f t="shared" si="28"/>
        <v>-23756.911244679675</v>
      </c>
      <c r="AH89" s="160">
        <f t="shared" si="29"/>
        <v>-19399.029402786953</v>
      </c>
      <c r="AI89" s="160">
        <f t="shared" si="30"/>
        <v>-22492.19111748779</v>
      </c>
      <c r="AJ89" s="160">
        <f t="shared" si="31"/>
        <v>-19385.040126084612</v>
      </c>
      <c r="AK89" s="160">
        <f t="shared" si="33"/>
        <v>-25300.336500000045</v>
      </c>
      <c r="AL89" s="160">
        <f t="shared" si="35"/>
        <v>-11218.132</v>
      </c>
      <c r="AM89" s="160">
        <f t="shared" si="36"/>
        <v>-19413.53584666668</v>
      </c>
      <c r="AN89" s="160">
        <f t="shared" si="32"/>
        <v>-265783.69234695489</v>
      </c>
      <c r="AO89" s="160">
        <f t="shared" si="34"/>
        <v>-11555449.336267162</v>
      </c>
      <c r="AP89" s="10"/>
      <c r="AQ89" s="10"/>
      <c r="AR89" s="10"/>
    </row>
    <row r="90" spans="1:44" s="114" customFormat="1" ht="14.25" x14ac:dyDescent="0.2">
      <c r="A90" s="217">
        <v>2031</v>
      </c>
      <c r="B90" s="29"/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160">
        <f t="shared" si="8"/>
        <v>-238.9283569020667</v>
      </c>
      <c r="N90" s="160">
        <f t="shared" si="9"/>
        <v>-172.8480038851597</v>
      </c>
      <c r="O90" s="160">
        <f t="shared" si="10"/>
        <v>-1017.9118958996474</v>
      </c>
      <c r="P90" s="160">
        <f t="shared" si="11"/>
        <v>-1733.8911850200338</v>
      </c>
      <c r="Q90" s="160">
        <f t="shared" si="12"/>
        <v>-3341.9876520120015</v>
      </c>
      <c r="R90" s="160">
        <f t="shared" si="13"/>
        <v>-3281.3034498316547</v>
      </c>
      <c r="S90" s="160">
        <f t="shared" si="14"/>
        <v>-5033.2714971437345</v>
      </c>
      <c r="T90" s="160">
        <f t="shared" si="15"/>
        <v>-2068.3423907669048</v>
      </c>
      <c r="U90" s="160">
        <f t="shared" si="16"/>
        <v>-2273.174068803206</v>
      </c>
      <c r="V90" s="160">
        <f t="shared" si="17"/>
        <v>-4417.3388863728624</v>
      </c>
      <c r="W90" s="160">
        <f t="shared" si="18"/>
        <v>-7424.7962426478043</v>
      </c>
      <c r="X90" s="160">
        <f t="shared" si="19"/>
        <v>-1798.6895803576592</v>
      </c>
      <c r="Y90" s="160">
        <f t="shared" si="20"/>
        <v>-2767.4873312823765</v>
      </c>
      <c r="Z90" s="160">
        <f t="shared" si="21"/>
        <v>-9377.1949420490928</v>
      </c>
      <c r="AA90" s="160">
        <f t="shared" si="22"/>
        <v>-5662.5268689089653</v>
      </c>
      <c r="AB90" s="160">
        <f t="shared" si="23"/>
        <v>-9644.8095026685642</v>
      </c>
      <c r="AC90" s="160">
        <f t="shared" si="24"/>
        <v>-6830.4544261032852</v>
      </c>
      <c r="AD90" s="160">
        <f t="shared" si="25"/>
        <v>-7279.9915971194505</v>
      </c>
      <c r="AE90" s="160">
        <f t="shared" si="26"/>
        <v>-15207.133507886856</v>
      </c>
      <c r="AF90" s="160">
        <f t="shared" si="27"/>
        <v>-35246.434723587787</v>
      </c>
      <c r="AG90" s="160">
        <f t="shared" si="28"/>
        <v>-23756.911244679675</v>
      </c>
      <c r="AH90" s="160">
        <f t="shared" si="29"/>
        <v>-19399.029402786953</v>
      </c>
      <c r="AI90" s="160">
        <f t="shared" si="30"/>
        <v>-22492.19111748779</v>
      </c>
      <c r="AJ90" s="160">
        <f t="shared" si="31"/>
        <v>-19385.040126084612</v>
      </c>
      <c r="AK90" s="160">
        <f t="shared" si="33"/>
        <v>-25300.336500000045</v>
      </c>
      <c r="AL90" s="160">
        <f t="shared" si="35"/>
        <v>-11218.132</v>
      </c>
      <c r="AM90" s="160">
        <f t="shared" si="36"/>
        <v>-19413.53584666668</v>
      </c>
      <c r="AN90" s="160">
        <f t="shared" si="32"/>
        <v>-265783.69234695489</v>
      </c>
      <c r="AO90" s="160">
        <f t="shared" si="34"/>
        <v>-11821233.028614117</v>
      </c>
      <c r="AP90" s="10"/>
      <c r="AQ90" s="10"/>
      <c r="AR90" s="10"/>
    </row>
    <row r="91" spans="1:44" s="114" customFormat="1" ht="14.25" x14ac:dyDescent="0.2">
      <c r="A91" s="217">
        <v>2032</v>
      </c>
      <c r="B91" s="29"/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160">
        <f t="shared" si="8"/>
        <v>-238.9283569020667</v>
      </c>
      <c r="N91" s="160">
        <f t="shared" si="9"/>
        <v>-172.8480038851597</v>
      </c>
      <c r="O91" s="160">
        <f t="shared" si="10"/>
        <v>-1017.9118958996474</v>
      </c>
      <c r="P91" s="160">
        <f t="shared" si="11"/>
        <v>-1733.8911850200338</v>
      </c>
      <c r="Q91" s="160">
        <f t="shared" si="12"/>
        <v>-3341.9876520120015</v>
      </c>
      <c r="R91" s="160">
        <f t="shared" si="13"/>
        <v>-3281.3034498316547</v>
      </c>
      <c r="S91" s="160">
        <f t="shared" si="14"/>
        <v>-5033.2714971437345</v>
      </c>
      <c r="T91" s="160">
        <f t="shared" si="15"/>
        <v>-2068.3423907669048</v>
      </c>
      <c r="U91" s="160">
        <f t="shared" si="16"/>
        <v>-2273.174068803206</v>
      </c>
      <c r="V91" s="160">
        <f t="shared" si="17"/>
        <v>-4417.3388863728624</v>
      </c>
      <c r="W91" s="160">
        <f t="shared" si="18"/>
        <v>-7424.7962426478043</v>
      </c>
      <c r="X91" s="160">
        <f t="shared" si="19"/>
        <v>-1798.6895803576592</v>
      </c>
      <c r="Y91" s="160">
        <f t="shared" si="20"/>
        <v>-2767.4873312823765</v>
      </c>
      <c r="Z91" s="160">
        <f t="shared" si="21"/>
        <v>-9377.1949420490928</v>
      </c>
      <c r="AA91" s="160">
        <f t="shared" si="22"/>
        <v>-5662.5268689089653</v>
      </c>
      <c r="AB91" s="160">
        <f t="shared" si="23"/>
        <v>-9644.8095026685642</v>
      </c>
      <c r="AC91" s="160">
        <f t="shared" si="24"/>
        <v>-6830.4544261032852</v>
      </c>
      <c r="AD91" s="160">
        <f t="shared" si="25"/>
        <v>-7279.9915971194505</v>
      </c>
      <c r="AE91" s="160">
        <f t="shared" si="26"/>
        <v>-15207.133507886856</v>
      </c>
      <c r="AF91" s="160">
        <f t="shared" si="27"/>
        <v>-35246.434723587787</v>
      </c>
      <c r="AG91" s="160">
        <f t="shared" si="28"/>
        <v>-23756.911244679675</v>
      </c>
      <c r="AH91" s="160">
        <f t="shared" si="29"/>
        <v>-19399.029402786953</v>
      </c>
      <c r="AI91" s="160">
        <f t="shared" si="30"/>
        <v>-22492.19111748779</v>
      </c>
      <c r="AJ91" s="160">
        <f t="shared" si="31"/>
        <v>-19385.040126084612</v>
      </c>
      <c r="AK91" s="160">
        <f t="shared" si="33"/>
        <v>-25300.336500000045</v>
      </c>
      <c r="AL91" s="160">
        <f t="shared" si="35"/>
        <v>-11218.132</v>
      </c>
      <c r="AM91" s="160">
        <f t="shared" si="36"/>
        <v>-19413.53584666668</v>
      </c>
      <c r="AN91" s="160">
        <f t="shared" si="32"/>
        <v>-265783.69234695489</v>
      </c>
      <c r="AO91" s="160">
        <f t="shared" si="34"/>
        <v>-12087016.720961072</v>
      </c>
      <c r="AP91" s="10"/>
      <c r="AQ91" s="10"/>
      <c r="AR91" s="10"/>
    </row>
    <row r="92" spans="1:44" s="114" customFormat="1" ht="14.25" x14ac:dyDescent="0.2">
      <c r="A92" s="217">
        <v>2033</v>
      </c>
      <c r="B92" s="29"/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160">
        <f t="shared" si="8"/>
        <v>-238.9283569020667</v>
      </c>
      <c r="N92" s="160">
        <f t="shared" si="9"/>
        <v>-172.8480038851597</v>
      </c>
      <c r="O92" s="160">
        <f t="shared" si="10"/>
        <v>-1017.9118958996474</v>
      </c>
      <c r="P92" s="160">
        <f t="shared" si="11"/>
        <v>-1733.8911850200338</v>
      </c>
      <c r="Q92" s="160">
        <f t="shared" si="12"/>
        <v>-3341.9876520120015</v>
      </c>
      <c r="R92" s="160">
        <f t="shared" si="13"/>
        <v>-3281.3034498316547</v>
      </c>
      <c r="S92" s="160">
        <f t="shared" si="14"/>
        <v>-5033.2714971437345</v>
      </c>
      <c r="T92" s="160">
        <f t="shared" si="15"/>
        <v>-2068.3423907669048</v>
      </c>
      <c r="U92" s="160">
        <f t="shared" si="16"/>
        <v>-2273.174068803206</v>
      </c>
      <c r="V92" s="160">
        <f t="shared" si="17"/>
        <v>-4417.3388863728624</v>
      </c>
      <c r="W92" s="160">
        <f t="shared" si="18"/>
        <v>-7424.7962426478043</v>
      </c>
      <c r="X92" s="160">
        <f t="shared" si="19"/>
        <v>-1798.6895803576592</v>
      </c>
      <c r="Y92" s="160">
        <f t="shared" si="20"/>
        <v>-2767.4873312823765</v>
      </c>
      <c r="Z92" s="160">
        <f t="shared" si="21"/>
        <v>-9377.1949420490928</v>
      </c>
      <c r="AA92" s="160">
        <f t="shared" si="22"/>
        <v>-5662.5268689089653</v>
      </c>
      <c r="AB92" s="160">
        <f t="shared" si="23"/>
        <v>-9644.8095026685642</v>
      </c>
      <c r="AC92" s="160">
        <f t="shared" si="24"/>
        <v>-6830.4544261032852</v>
      </c>
      <c r="AD92" s="160">
        <f t="shared" si="25"/>
        <v>-7279.9915971194505</v>
      </c>
      <c r="AE92" s="160">
        <f t="shared" si="26"/>
        <v>-15207.133507886856</v>
      </c>
      <c r="AF92" s="160">
        <f t="shared" si="27"/>
        <v>-35246.434723587787</v>
      </c>
      <c r="AG92" s="160">
        <f t="shared" si="28"/>
        <v>-23756.911244679675</v>
      </c>
      <c r="AH92" s="160">
        <f t="shared" si="29"/>
        <v>-19399.029402786953</v>
      </c>
      <c r="AI92" s="160">
        <f t="shared" si="30"/>
        <v>-22492.19111748779</v>
      </c>
      <c r="AJ92" s="160">
        <f t="shared" si="31"/>
        <v>-19385.040126084612</v>
      </c>
      <c r="AK92" s="160">
        <f t="shared" si="33"/>
        <v>-25300.336500000045</v>
      </c>
      <c r="AL92" s="160">
        <f t="shared" si="35"/>
        <v>-11218.132</v>
      </c>
      <c r="AM92" s="160">
        <f t="shared" si="36"/>
        <v>-19413.53584666668</v>
      </c>
      <c r="AN92" s="160">
        <f t="shared" si="32"/>
        <v>-265783.69234695489</v>
      </c>
      <c r="AO92" s="160">
        <f t="shared" si="34"/>
        <v>-12352800.413308026</v>
      </c>
      <c r="AP92" s="10"/>
      <c r="AQ92" s="10"/>
      <c r="AR92" s="10"/>
    </row>
    <row r="93" spans="1:44" s="114" customFormat="1" ht="14.25" x14ac:dyDescent="0.2">
      <c r="A93" s="217">
        <v>2034</v>
      </c>
      <c r="B93" s="29"/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160">
        <f t="shared" si="8"/>
        <v>-238.9283569020667</v>
      </c>
      <c r="N93" s="160">
        <f t="shared" si="9"/>
        <v>-172.8480038851597</v>
      </c>
      <c r="O93" s="160">
        <f t="shared" si="10"/>
        <v>-1017.9118958996474</v>
      </c>
      <c r="P93" s="160">
        <f t="shared" si="11"/>
        <v>-1733.8911850200338</v>
      </c>
      <c r="Q93" s="160">
        <f t="shared" si="12"/>
        <v>-3341.9876520120015</v>
      </c>
      <c r="R93" s="160">
        <f t="shared" si="13"/>
        <v>-3281.3034498316547</v>
      </c>
      <c r="S93" s="160">
        <f t="shared" si="14"/>
        <v>-5033.2714971437345</v>
      </c>
      <c r="T93" s="160">
        <f t="shared" si="15"/>
        <v>-2068.3423907669048</v>
      </c>
      <c r="U93" s="160">
        <f t="shared" si="16"/>
        <v>-2273.174068803206</v>
      </c>
      <c r="V93" s="160">
        <f t="shared" si="17"/>
        <v>-4417.3388863728624</v>
      </c>
      <c r="W93" s="160">
        <f t="shared" si="18"/>
        <v>-7424.7962426478043</v>
      </c>
      <c r="X93" s="160">
        <f t="shared" si="19"/>
        <v>-1798.6895803576592</v>
      </c>
      <c r="Y93" s="160">
        <f t="shared" si="20"/>
        <v>-2767.4873312823765</v>
      </c>
      <c r="Z93" s="160">
        <f t="shared" si="21"/>
        <v>-9377.1949420490928</v>
      </c>
      <c r="AA93" s="160">
        <f t="shared" si="22"/>
        <v>-5662.5268689089653</v>
      </c>
      <c r="AB93" s="160">
        <f t="shared" si="23"/>
        <v>-9644.8095026685642</v>
      </c>
      <c r="AC93" s="160">
        <f t="shared" si="24"/>
        <v>-6830.4544261032852</v>
      </c>
      <c r="AD93" s="160">
        <f t="shared" si="25"/>
        <v>-7279.9915971194505</v>
      </c>
      <c r="AE93" s="160">
        <f t="shared" si="26"/>
        <v>-15207.133507886856</v>
      </c>
      <c r="AF93" s="160">
        <f t="shared" si="27"/>
        <v>-35246.434723587787</v>
      </c>
      <c r="AG93" s="160">
        <f t="shared" si="28"/>
        <v>-23756.911244679675</v>
      </c>
      <c r="AH93" s="160">
        <f t="shared" si="29"/>
        <v>-19399.029402786953</v>
      </c>
      <c r="AI93" s="160">
        <f t="shared" si="30"/>
        <v>-22492.19111748779</v>
      </c>
      <c r="AJ93" s="160">
        <f t="shared" si="31"/>
        <v>-19385.040126084612</v>
      </c>
      <c r="AK93" s="160">
        <f t="shared" si="33"/>
        <v>-25300.336500000045</v>
      </c>
      <c r="AL93" s="160">
        <f t="shared" si="35"/>
        <v>-11218.132</v>
      </c>
      <c r="AM93" s="160">
        <f t="shared" si="36"/>
        <v>-19413.53584666668</v>
      </c>
      <c r="AN93" s="160">
        <f t="shared" si="32"/>
        <v>-265783.69234695489</v>
      </c>
      <c r="AO93" s="160">
        <f t="shared" si="34"/>
        <v>-12618584.105654981</v>
      </c>
      <c r="AP93" s="10"/>
      <c r="AQ93" s="10"/>
      <c r="AR93" s="10"/>
    </row>
    <row r="94" spans="1:44" s="114" customFormat="1" ht="14.25" x14ac:dyDescent="0.2">
      <c r="A94" s="217">
        <v>2035</v>
      </c>
      <c r="B94" s="29"/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160">
        <f t="shared" si="8"/>
        <v>-238.9283569020667</v>
      </c>
      <c r="N94" s="160">
        <f t="shared" si="9"/>
        <v>-172.8480038851597</v>
      </c>
      <c r="O94" s="160">
        <f t="shared" si="10"/>
        <v>-1017.9118958996474</v>
      </c>
      <c r="P94" s="160">
        <f t="shared" si="11"/>
        <v>-1733.8911850200338</v>
      </c>
      <c r="Q94" s="160">
        <f t="shared" si="12"/>
        <v>-3341.9876520120015</v>
      </c>
      <c r="R94" s="160">
        <f t="shared" si="13"/>
        <v>-3281.3034498316547</v>
      </c>
      <c r="S94" s="160">
        <f t="shared" si="14"/>
        <v>-5033.2714971437345</v>
      </c>
      <c r="T94" s="160">
        <f t="shared" si="15"/>
        <v>-2068.3423907669048</v>
      </c>
      <c r="U94" s="160">
        <f t="shared" si="16"/>
        <v>-2273.174068803206</v>
      </c>
      <c r="V94" s="160">
        <f t="shared" si="17"/>
        <v>-4417.3388863728624</v>
      </c>
      <c r="W94" s="160">
        <f t="shared" si="18"/>
        <v>-7424.7962426478043</v>
      </c>
      <c r="X94" s="160">
        <f t="shared" si="19"/>
        <v>-1798.6895803576592</v>
      </c>
      <c r="Y94" s="160">
        <f t="shared" si="20"/>
        <v>-2767.4873312823765</v>
      </c>
      <c r="Z94" s="160">
        <f t="shared" si="21"/>
        <v>-9377.1949420490928</v>
      </c>
      <c r="AA94" s="160">
        <f t="shared" si="22"/>
        <v>-5662.5268689089653</v>
      </c>
      <c r="AB94" s="160">
        <f t="shared" si="23"/>
        <v>-9644.8095026685642</v>
      </c>
      <c r="AC94" s="160">
        <f t="shared" si="24"/>
        <v>-6830.4544261032852</v>
      </c>
      <c r="AD94" s="160">
        <f t="shared" si="25"/>
        <v>-7279.9915971194505</v>
      </c>
      <c r="AE94" s="160">
        <f t="shared" si="26"/>
        <v>-15207.133507886856</v>
      </c>
      <c r="AF94" s="160">
        <f t="shared" si="27"/>
        <v>-35246.434723587787</v>
      </c>
      <c r="AG94" s="160">
        <f t="shared" si="28"/>
        <v>-23756.911244679675</v>
      </c>
      <c r="AH94" s="160">
        <f t="shared" si="29"/>
        <v>-19399.029402786953</v>
      </c>
      <c r="AI94" s="160">
        <f t="shared" si="30"/>
        <v>-22492.19111748779</v>
      </c>
      <c r="AJ94" s="160">
        <f t="shared" si="31"/>
        <v>-19385.040126084612</v>
      </c>
      <c r="AK94" s="160">
        <f t="shared" si="33"/>
        <v>-25300.336500000045</v>
      </c>
      <c r="AL94" s="160">
        <f t="shared" si="35"/>
        <v>-11218.132</v>
      </c>
      <c r="AM94" s="160">
        <f t="shared" si="36"/>
        <v>-19413.53584666668</v>
      </c>
      <c r="AN94" s="160">
        <f t="shared" si="32"/>
        <v>-265783.69234695489</v>
      </c>
      <c r="AO94" s="160">
        <f t="shared" si="34"/>
        <v>-12884367.798001936</v>
      </c>
      <c r="AP94" s="10"/>
      <c r="AQ94" s="10"/>
      <c r="AR94" s="10"/>
    </row>
    <row r="95" spans="1:44" s="114" customFormat="1" ht="14.25" x14ac:dyDescent="0.2">
      <c r="A95" s="217">
        <v>2036</v>
      </c>
      <c r="B95" s="29"/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160">
        <f t="shared" si="8"/>
        <v>-238.9283569020667</v>
      </c>
      <c r="N95" s="160">
        <f t="shared" si="9"/>
        <v>-172.8480038851597</v>
      </c>
      <c r="O95" s="160">
        <f t="shared" si="10"/>
        <v>-1017.9118958996474</v>
      </c>
      <c r="P95" s="160">
        <f t="shared" si="11"/>
        <v>-1733.8911850200338</v>
      </c>
      <c r="Q95" s="160">
        <f t="shared" si="12"/>
        <v>-3341.9876520120015</v>
      </c>
      <c r="R95" s="160">
        <f t="shared" si="13"/>
        <v>-3281.3034498316547</v>
      </c>
      <c r="S95" s="160">
        <f t="shared" si="14"/>
        <v>-5033.2714971437345</v>
      </c>
      <c r="T95" s="160">
        <f t="shared" si="15"/>
        <v>-2068.3423907669048</v>
      </c>
      <c r="U95" s="160">
        <f t="shared" si="16"/>
        <v>-2273.174068803206</v>
      </c>
      <c r="V95" s="160">
        <f t="shared" si="17"/>
        <v>-4417.3388863728624</v>
      </c>
      <c r="W95" s="160">
        <f t="shared" si="18"/>
        <v>-7424.7962426478043</v>
      </c>
      <c r="X95" s="160">
        <f t="shared" si="19"/>
        <v>-1798.6895803576592</v>
      </c>
      <c r="Y95" s="160">
        <f t="shared" si="20"/>
        <v>-2767.4873312823765</v>
      </c>
      <c r="Z95" s="160">
        <f t="shared" si="21"/>
        <v>-9377.1949420490928</v>
      </c>
      <c r="AA95" s="160">
        <f t="shared" si="22"/>
        <v>-5662.5268689089653</v>
      </c>
      <c r="AB95" s="160">
        <f t="shared" si="23"/>
        <v>-9644.8095026685642</v>
      </c>
      <c r="AC95" s="160">
        <f t="shared" si="24"/>
        <v>-6830.4544261032852</v>
      </c>
      <c r="AD95" s="160">
        <f t="shared" si="25"/>
        <v>-7279.9915971194505</v>
      </c>
      <c r="AE95" s="160">
        <f t="shared" si="26"/>
        <v>-15207.133507886856</v>
      </c>
      <c r="AF95" s="160">
        <f t="shared" si="27"/>
        <v>-35246.434723587787</v>
      </c>
      <c r="AG95" s="160">
        <f t="shared" si="28"/>
        <v>-23756.911244679675</v>
      </c>
      <c r="AH95" s="160">
        <f t="shared" si="29"/>
        <v>-19399.029402786953</v>
      </c>
      <c r="AI95" s="160">
        <f t="shared" si="30"/>
        <v>-22492.19111748779</v>
      </c>
      <c r="AJ95" s="160">
        <f t="shared" si="31"/>
        <v>-19385.040126084612</v>
      </c>
      <c r="AK95" s="160">
        <f t="shared" si="33"/>
        <v>-25300.336500000045</v>
      </c>
      <c r="AL95" s="160">
        <f t="shared" si="35"/>
        <v>-11218.132</v>
      </c>
      <c r="AM95" s="160">
        <f t="shared" si="36"/>
        <v>-19413.53584666668</v>
      </c>
      <c r="AN95" s="160">
        <f t="shared" si="32"/>
        <v>-265783.69234695489</v>
      </c>
      <c r="AO95" s="160">
        <f t="shared" si="34"/>
        <v>-13150151.49034889</v>
      </c>
      <c r="AP95" s="10"/>
      <c r="AQ95" s="10"/>
      <c r="AR95" s="10"/>
    </row>
    <row r="96" spans="1:44" s="114" customFormat="1" ht="14.25" x14ac:dyDescent="0.2">
      <c r="A96" s="217">
        <v>2037</v>
      </c>
      <c r="B96" s="29"/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160">
        <f t="shared" si="8"/>
        <v>-238.9283569020667</v>
      </c>
      <c r="N96" s="160">
        <f t="shared" si="9"/>
        <v>-172.8480038851597</v>
      </c>
      <c r="O96" s="160">
        <f t="shared" si="10"/>
        <v>-1017.9118958996474</v>
      </c>
      <c r="P96" s="160">
        <f t="shared" si="11"/>
        <v>-1733.8911850200338</v>
      </c>
      <c r="Q96" s="160">
        <f t="shared" si="12"/>
        <v>-3341.9876520120015</v>
      </c>
      <c r="R96" s="160">
        <f t="shared" si="13"/>
        <v>-3281.3034498316547</v>
      </c>
      <c r="S96" s="160">
        <f t="shared" si="14"/>
        <v>-5033.2714971437345</v>
      </c>
      <c r="T96" s="160">
        <f t="shared" si="15"/>
        <v>-2068.3423907669048</v>
      </c>
      <c r="U96" s="160">
        <f t="shared" si="16"/>
        <v>-2273.174068803206</v>
      </c>
      <c r="V96" s="160">
        <f t="shared" si="17"/>
        <v>-4417.3388863728624</v>
      </c>
      <c r="W96" s="160">
        <f t="shared" si="18"/>
        <v>-7424.7962426478043</v>
      </c>
      <c r="X96" s="160">
        <f t="shared" si="19"/>
        <v>-1798.6895803576592</v>
      </c>
      <c r="Y96" s="160">
        <f t="shared" si="20"/>
        <v>-2767.4873312823765</v>
      </c>
      <c r="Z96" s="160">
        <f t="shared" si="21"/>
        <v>-9377.1949420490928</v>
      </c>
      <c r="AA96" s="160">
        <f t="shared" si="22"/>
        <v>-5662.5268689089653</v>
      </c>
      <c r="AB96" s="160">
        <f t="shared" si="23"/>
        <v>-9644.8095026685642</v>
      </c>
      <c r="AC96" s="160">
        <f t="shared" si="24"/>
        <v>-6830.4544261032852</v>
      </c>
      <c r="AD96" s="160">
        <f t="shared" si="25"/>
        <v>-7279.9915971194505</v>
      </c>
      <c r="AE96" s="160">
        <f t="shared" si="26"/>
        <v>-15207.133507886856</v>
      </c>
      <c r="AF96" s="160">
        <f t="shared" si="27"/>
        <v>-35246.434723587787</v>
      </c>
      <c r="AG96" s="160">
        <f t="shared" si="28"/>
        <v>-23756.911244679675</v>
      </c>
      <c r="AH96" s="160">
        <f t="shared" si="29"/>
        <v>-19399.029402786953</v>
      </c>
      <c r="AI96" s="160">
        <f t="shared" si="30"/>
        <v>-22492.19111748779</v>
      </c>
      <c r="AJ96" s="160">
        <f t="shared" si="31"/>
        <v>-19385.040126084612</v>
      </c>
      <c r="AK96" s="160">
        <f t="shared" si="33"/>
        <v>-25300.336500000045</v>
      </c>
      <c r="AL96" s="160">
        <f t="shared" si="35"/>
        <v>-11218.132</v>
      </c>
      <c r="AM96" s="160">
        <f t="shared" si="36"/>
        <v>-19413.53584666668</v>
      </c>
      <c r="AN96" s="160">
        <f t="shared" si="32"/>
        <v>-265783.69234695489</v>
      </c>
      <c r="AO96" s="160">
        <f t="shared" si="34"/>
        <v>-13415935.182695845</v>
      </c>
      <c r="AP96" s="10"/>
      <c r="AQ96" s="10"/>
      <c r="AR96" s="10"/>
    </row>
    <row r="97" spans="1:44" s="114" customFormat="1" ht="14.25" x14ac:dyDescent="0.2">
      <c r="A97" s="217">
        <v>2038</v>
      </c>
      <c r="B97" s="29"/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160">
        <f t="shared" si="8"/>
        <v>-238.9283569020667</v>
      </c>
      <c r="N97" s="160">
        <f t="shared" si="9"/>
        <v>-172.8480038851597</v>
      </c>
      <c r="O97" s="160">
        <f t="shared" si="10"/>
        <v>-1017.9118958996474</v>
      </c>
      <c r="P97" s="160">
        <f t="shared" si="11"/>
        <v>-1733.8911850200338</v>
      </c>
      <c r="Q97" s="160">
        <f t="shared" si="12"/>
        <v>-3341.9876520120015</v>
      </c>
      <c r="R97" s="160">
        <f t="shared" si="13"/>
        <v>-3281.3034498316547</v>
      </c>
      <c r="S97" s="160">
        <f t="shared" si="14"/>
        <v>-5033.2714971437345</v>
      </c>
      <c r="T97" s="160">
        <f t="shared" si="15"/>
        <v>-2068.3423907669048</v>
      </c>
      <c r="U97" s="160">
        <f t="shared" si="16"/>
        <v>-2273.174068803206</v>
      </c>
      <c r="V97" s="160">
        <f t="shared" si="17"/>
        <v>-4417.3388863728624</v>
      </c>
      <c r="W97" s="160">
        <f t="shared" si="18"/>
        <v>-7424.7962426478043</v>
      </c>
      <c r="X97" s="160">
        <f t="shared" si="19"/>
        <v>-1798.6895803576592</v>
      </c>
      <c r="Y97" s="160">
        <f t="shared" si="20"/>
        <v>-2767.4873312823765</v>
      </c>
      <c r="Z97" s="160">
        <f t="shared" si="21"/>
        <v>-9377.1949420490928</v>
      </c>
      <c r="AA97" s="160">
        <f t="shared" si="22"/>
        <v>-5662.5268689089653</v>
      </c>
      <c r="AB97" s="160">
        <f t="shared" si="23"/>
        <v>-9644.8095026685642</v>
      </c>
      <c r="AC97" s="160">
        <f t="shared" si="24"/>
        <v>-6830.4544261032852</v>
      </c>
      <c r="AD97" s="160">
        <f t="shared" si="25"/>
        <v>-7279.9915971194505</v>
      </c>
      <c r="AE97" s="160">
        <f t="shared" si="26"/>
        <v>-15207.133507886856</v>
      </c>
      <c r="AF97" s="160">
        <f t="shared" si="27"/>
        <v>-35246.434723587787</v>
      </c>
      <c r="AG97" s="160">
        <f t="shared" si="28"/>
        <v>-23756.911244679675</v>
      </c>
      <c r="AH97" s="160">
        <f t="shared" si="29"/>
        <v>-19399.029402786953</v>
      </c>
      <c r="AI97" s="160">
        <f t="shared" si="30"/>
        <v>-22492.19111748779</v>
      </c>
      <c r="AJ97" s="160">
        <f t="shared" si="31"/>
        <v>-19385.040126084612</v>
      </c>
      <c r="AK97" s="160">
        <f t="shared" si="33"/>
        <v>-25300.336500000045</v>
      </c>
      <c r="AL97" s="160">
        <f t="shared" si="35"/>
        <v>-11218.132</v>
      </c>
      <c r="AM97" s="160">
        <f t="shared" si="36"/>
        <v>-19413.53584666668</v>
      </c>
      <c r="AN97" s="160">
        <f t="shared" si="32"/>
        <v>-265783.69234695489</v>
      </c>
      <c r="AO97" s="160">
        <f t="shared" si="34"/>
        <v>-13681718.8750428</v>
      </c>
      <c r="AP97" s="10"/>
      <c r="AQ97" s="10"/>
      <c r="AR97" s="10"/>
    </row>
    <row r="98" spans="1:44" s="114" customFormat="1" ht="14.25" x14ac:dyDescent="0.2">
      <c r="A98" s="217">
        <v>2039</v>
      </c>
      <c r="B98" s="29"/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160">
        <f t="shared" si="8"/>
        <v>-238.9283569020667</v>
      </c>
      <c r="N98" s="160">
        <f t="shared" si="9"/>
        <v>-172.8480038851597</v>
      </c>
      <c r="O98" s="160">
        <f t="shared" si="10"/>
        <v>-1017.9118958996474</v>
      </c>
      <c r="P98" s="160">
        <f t="shared" si="11"/>
        <v>-1733.8911850200338</v>
      </c>
      <c r="Q98" s="160">
        <f t="shared" si="12"/>
        <v>-3341.9876520120015</v>
      </c>
      <c r="R98" s="160">
        <f t="shared" si="13"/>
        <v>-3281.3034498316547</v>
      </c>
      <c r="S98" s="160">
        <f t="shared" si="14"/>
        <v>-5033.2714971437345</v>
      </c>
      <c r="T98" s="160">
        <f t="shared" si="15"/>
        <v>-2068.3423907669048</v>
      </c>
      <c r="U98" s="160">
        <f t="shared" si="16"/>
        <v>-2273.174068803206</v>
      </c>
      <c r="V98" s="160">
        <f t="shared" si="17"/>
        <v>-4417.3388863728624</v>
      </c>
      <c r="W98" s="160">
        <f t="shared" si="18"/>
        <v>-7424.7962426478043</v>
      </c>
      <c r="X98" s="160">
        <f t="shared" si="19"/>
        <v>-1798.6895803576592</v>
      </c>
      <c r="Y98" s="160">
        <f t="shared" si="20"/>
        <v>-2767.4873312823765</v>
      </c>
      <c r="Z98" s="160">
        <f t="shared" si="21"/>
        <v>-9377.1949420490928</v>
      </c>
      <c r="AA98" s="160">
        <f t="shared" si="22"/>
        <v>-5662.5268689089653</v>
      </c>
      <c r="AB98" s="160">
        <f t="shared" si="23"/>
        <v>-9644.8095026685642</v>
      </c>
      <c r="AC98" s="160">
        <f t="shared" si="24"/>
        <v>-6830.4544261032852</v>
      </c>
      <c r="AD98" s="160">
        <f t="shared" si="25"/>
        <v>-7279.9915971194505</v>
      </c>
      <c r="AE98" s="160">
        <f t="shared" si="26"/>
        <v>-15207.133507886856</v>
      </c>
      <c r="AF98" s="160">
        <f t="shared" si="27"/>
        <v>-35246.434723587787</v>
      </c>
      <c r="AG98" s="160">
        <f t="shared" si="28"/>
        <v>-23756.911244679675</v>
      </c>
      <c r="AH98" s="160">
        <f t="shared" si="29"/>
        <v>-19399.029402786953</v>
      </c>
      <c r="AI98" s="160">
        <f t="shared" si="30"/>
        <v>-22492.19111748779</v>
      </c>
      <c r="AJ98" s="160">
        <f t="shared" si="31"/>
        <v>-19385.040126084612</v>
      </c>
      <c r="AK98" s="160">
        <f t="shared" si="33"/>
        <v>-25300.336500000045</v>
      </c>
      <c r="AL98" s="160">
        <f t="shared" si="35"/>
        <v>-11218.132</v>
      </c>
      <c r="AM98" s="160">
        <f t="shared" si="36"/>
        <v>-19413.53584666668</v>
      </c>
      <c r="AN98" s="160">
        <f t="shared" si="32"/>
        <v>-265783.69234695489</v>
      </c>
      <c r="AO98" s="160">
        <f t="shared" si="34"/>
        <v>-13947502.567389755</v>
      </c>
      <c r="AP98" s="10"/>
      <c r="AQ98" s="10"/>
      <c r="AR98" s="10"/>
    </row>
    <row r="99" spans="1:44" s="114" customFormat="1" ht="14.25" x14ac:dyDescent="0.2">
      <c r="A99" s="217">
        <v>2040</v>
      </c>
      <c r="B99" s="29"/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160">
        <f t="shared" si="8"/>
        <v>-238.9283569020667</v>
      </c>
      <c r="N99" s="160">
        <f t="shared" si="9"/>
        <v>-172.8480038851597</v>
      </c>
      <c r="O99" s="160">
        <f t="shared" si="10"/>
        <v>-1017.9118958996474</v>
      </c>
      <c r="P99" s="160">
        <f t="shared" si="11"/>
        <v>-1733.8911850200338</v>
      </c>
      <c r="Q99" s="160">
        <f t="shared" si="12"/>
        <v>-3341.9876520120015</v>
      </c>
      <c r="R99" s="160">
        <f t="shared" si="13"/>
        <v>-3281.3034498316547</v>
      </c>
      <c r="S99" s="160">
        <f t="shared" si="14"/>
        <v>-5033.2714971437345</v>
      </c>
      <c r="T99" s="160">
        <f t="shared" si="15"/>
        <v>-2068.3423907669048</v>
      </c>
      <c r="U99" s="160">
        <f t="shared" si="16"/>
        <v>-2273.174068803206</v>
      </c>
      <c r="V99" s="160">
        <f t="shared" si="17"/>
        <v>-4417.3388863728624</v>
      </c>
      <c r="W99" s="160">
        <f t="shared" si="18"/>
        <v>-7424.7962426478043</v>
      </c>
      <c r="X99" s="160">
        <f t="shared" si="19"/>
        <v>-1798.6895803576592</v>
      </c>
      <c r="Y99" s="160">
        <f t="shared" si="20"/>
        <v>-2767.4873312823765</v>
      </c>
      <c r="Z99" s="160">
        <f t="shared" si="21"/>
        <v>-9377.1949420490928</v>
      </c>
      <c r="AA99" s="160">
        <f t="shared" si="22"/>
        <v>-5662.5268689089653</v>
      </c>
      <c r="AB99" s="160">
        <f t="shared" si="23"/>
        <v>-9644.8095026685642</v>
      </c>
      <c r="AC99" s="160">
        <f t="shared" si="24"/>
        <v>-6830.4544261032852</v>
      </c>
      <c r="AD99" s="160">
        <f t="shared" si="25"/>
        <v>-7279.9915971194505</v>
      </c>
      <c r="AE99" s="160">
        <f t="shared" si="26"/>
        <v>-15207.133507886856</v>
      </c>
      <c r="AF99" s="160">
        <f t="shared" si="27"/>
        <v>-35246.434723587787</v>
      </c>
      <c r="AG99" s="160">
        <f t="shared" si="28"/>
        <v>-23756.911244679675</v>
      </c>
      <c r="AH99" s="160">
        <f t="shared" si="29"/>
        <v>-19399.029402786953</v>
      </c>
      <c r="AI99" s="160">
        <f t="shared" si="30"/>
        <v>-22492.19111748779</v>
      </c>
      <c r="AJ99" s="160">
        <f t="shared" si="31"/>
        <v>-19385.040126084612</v>
      </c>
      <c r="AK99" s="160">
        <f t="shared" si="33"/>
        <v>-25300.336500000045</v>
      </c>
      <c r="AL99" s="160">
        <f t="shared" si="35"/>
        <v>-11218.132</v>
      </c>
      <c r="AM99" s="160">
        <f t="shared" si="36"/>
        <v>-19413.53584666668</v>
      </c>
      <c r="AN99" s="160">
        <f t="shared" si="32"/>
        <v>-265783.69234695489</v>
      </c>
      <c r="AO99" s="160">
        <f t="shared" si="34"/>
        <v>-14213286.259736709</v>
      </c>
      <c r="AP99" s="10"/>
      <c r="AQ99" s="10"/>
      <c r="AR99" s="10"/>
    </row>
    <row r="100" spans="1:44" s="114" customFormat="1" ht="14.25" x14ac:dyDescent="0.2">
      <c r="A100" s="217">
        <v>2041</v>
      </c>
      <c r="B100" s="29"/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160">
        <f t="shared" si="8"/>
        <v>-238.9283569020667</v>
      </c>
      <c r="N100" s="160">
        <f t="shared" si="9"/>
        <v>-172.8480038851597</v>
      </c>
      <c r="O100" s="160">
        <f t="shared" si="10"/>
        <v>-1017.9118958996474</v>
      </c>
      <c r="P100" s="160">
        <f t="shared" si="11"/>
        <v>-1733.8911850200338</v>
      </c>
      <c r="Q100" s="160">
        <f t="shared" si="12"/>
        <v>-3341.9876520120015</v>
      </c>
      <c r="R100" s="160">
        <f t="shared" si="13"/>
        <v>-3281.3034498316547</v>
      </c>
      <c r="S100" s="160">
        <f t="shared" si="14"/>
        <v>-5033.2714971437345</v>
      </c>
      <c r="T100" s="160">
        <f t="shared" si="15"/>
        <v>-2068.3423907669048</v>
      </c>
      <c r="U100" s="160">
        <f t="shared" si="16"/>
        <v>-2273.174068803206</v>
      </c>
      <c r="V100" s="160">
        <f t="shared" si="17"/>
        <v>-4417.3388863728624</v>
      </c>
      <c r="W100" s="160">
        <f t="shared" si="18"/>
        <v>-7424.7962426478043</v>
      </c>
      <c r="X100" s="160">
        <f t="shared" si="19"/>
        <v>-1798.6895803576592</v>
      </c>
      <c r="Y100" s="160">
        <f t="shared" si="20"/>
        <v>-2767.4873312823765</v>
      </c>
      <c r="Z100" s="160">
        <f t="shared" si="21"/>
        <v>-9377.1949420490928</v>
      </c>
      <c r="AA100" s="160">
        <f t="shared" si="22"/>
        <v>-5662.5268689089653</v>
      </c>
      <c r="AB100" s="160">
        <f t="shared" si="23"/>
        <v>-9644.8095026685642</v>
      </c>
      <c r="AC100" s="160">
        <f t="shared" si="24"/>
        <v>-6830.4544261032852</v>
      </c>
      <c r="AD100" s="160">
        <f t="shared" si="25"/>
        <v>-7279.9915971194505</v>
      </c>
      <c r="AE100" s="160">
        <f t="shared" si="26"/>
        <v>-15207.133507886856</v>
      </c>
      <c r="AF100" s="160">
        <f t="shared" si="27"/>
        <v>-35246.434723587787</v>
      </c>
      <c r="AG100" s="160">
        <f t="shared" si="28"/>
        <v>-23756.911244679675</v>
      </c>
      <c r="AH100" s="160">
        <f t="shared" si="29"/>
        <v>-19399.029402786953</v>
      </c>
      <c r="AI100" s="160">
        <f t="shared" si="30"/>
        <v>-22492.19111748779</v>
      </c>
      <c r="AJ100" s="160">
        <f t="shared" si="31"/>
        <v>-19385.040126084612</v>
      </c>
      <c r="AK100" s="160">
        <f t="shared" si="33"/>
        <v>-25300.336500000045</v>
      </c>
      <c r="AL100" s="160">
        <f t="shared" si="35"/>
        <v>-11218.132</v>
      </c>
      <c r="AM100" s="160">
        <f t="shared" si="36"/>
        <v>-19413.53584666668</v>
      </c>
      <c r="AN100" s="160">
        <f t="shared" si="32"/>
        <v>-265783.69234695489</v>
      </c>
      <c r="AO100" s="160">
        <f t="shared" si="34"/>
        <v>-14479069.952083664</v>
      </c>
      <c r="AP100" s="10"/>
      <c r="AQ100" s="10"/>
      <c r="AR100" s="10"/>
    </row>
    <row r="101" spans="1:44" s="114" customFormat="1" ht="14.25" x14ac:dyDescent="0.2">
      <c r="A101" s="217">
        <v>2042</v>
      </c>
      <c r="B101" s="29"/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160">
        <f t="shared" si="8"/>
        <v>-238.9283569020667</v>
      </c>
      <c r="N101" s="160">
        <f t="shared" si="9"/>
        <v>-172.8480038851597</v>
      </c>
      <c r="O101" s="160">
        <f t="shared" si="10"/>
        <v>-1017.9118958996474</v>
      </c>
      <c r="P101" s="160">
        <f t="shared" si="11"/>
        <v>-1733.8911850200338</v>
      </c>
      <c r="Q101" s="160">
        <f t="shared" si="12"/>
        <v>-3341.9876520120015</v>
      </c>
      <c r="R101" s="160">
        <f t="shared" si="13"/>
        <v>-3281.3034498316547</v>
      </c>
      <c r="S101" s="160">
        <f t="shared" si="14"/>
        <v>-5033.2714971437345</v>
      </c>
      <c r="T101" s="160">
        <f t="shared" si="15"/>
        <v>-2068.3423907669048</v>
      </c>
      <c r="U101" s="160">
        <f t="shared" si="16"/>
        <v>-2273.174068803206</v>
      </c>
      <c r="V101" s="160">
        <f t="shared" si="17"/>
        <v>-4417.3388863728624</v>
      </c>
      <c r="W101" s="160">
        <f t="shared" si="18"/>
        <v>-7424.7962426478043</v>
      </c>
      <c r="X101" s="160">
        <f t="shared" si="19"/>
        <v>-1798.6895803576592</v>
      </c>
      <c r="Y101" s="160">
        <f t="shared" si="20"/>
        <v>-2767.4873312823765</v>
      </c>
      <c r="Z101" s="160">
        <f t="shared" si="21"/>
        <v>-9377.1949420490928</v>
      </c>
      <c r="AA101" s="160">
        <f t="shared" si="22"/>
        <v>-5662.5268689089653</v>
      </c>
      <c r="AB101" s="160">
        <f t="shared" si="23"/>
        <v>-9644.8095026685642</v>
      </c>
      <c r="AC101" s="160">
        <f t="shared" si="24"/>
        <v>-6830.4544261032852</v>
      </c>
      <c r="AD101" s="160">
        <f t="shared" si="25"/>
        <v>-7279.9915971194505</v>
      </c>
      <c r="AE101" s="160">
        <f t="shared" si="26"/>
        <v>-15207.133507886856</v>
      </c>
      <c r="AF101" s="160">
        <f t="shared" si="27"/>
        <v>-35246.434723587787</v>
      </c>
      <c r="AG101" s="160">
        <f t="shared" si="28"/>
        <v>-23756.911244679675</v>
      </c>
      <c r="AH101" s="160">
        <f t="shared" si="29"/>
        <v>-19399.029402786953</v>
      </c>
      <c r="AI101" s="160">
        <f t="shared" si="30"/>
        <v>-22492.19111748779</v>
      </c>
      <c r="AJ101" s="160">
        <f t="shared" si="31"/>
        <v>-19385.040126084612</v>
      </c>
      <c r="AK101" s="160">
        <f t="shared" si="33"/>
        <v>-25300.336500000045</v>
      </c>
      <c r="AL101" s="160">
        <f t="shared" si="35"/>
        <v>-11218.132</v>
      </c>
      <c r="AM101" s="160">
        <f t="shared" si="36"/>
        <v>-19413.53584666668</v>
      </c>
      <c r="AN101" s="160">
        <f t="shared" si="32"/>
        <v>-265783.69234695489</v>
      </c>
      <c r="AO101" s="160">
        <f t="shared" si="34"/>
        <v>-14744853.644430619</v>
      </c>
      <c r="AP101" s="10"/>
      <c r="AQ101" s="10"/>
      <c r="AR101" s="10"/>
    </row>
    <row r="102" spans="1:44" s="114" customFormat="1" ht="14.25" x14ac:dyDescent="0.2">
      <c r="A102" s="217">
        <v>2043</v>
      </c>
      <c r="B102" s="29"/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160">
        <f t="shared" si="8"/>
        <v>-238.9283569020667</v>
      </c>
      <c r="N102" s="160">
        <f t="shared" si="9"/>
        <v>-172.8480038851597</v>
      </c>
      <c r="O102" s="160">
        <f t="shared" si="10"/>
        <v>-1017.9118958996474</v>
      </c>
      <c r="P102" s="160">
        <f t="shared" si="11"/>
        <v>-1733.8911850200338</v>
      </c>
      <c r="Q102" s="160">
        <f t="shared" si="12"/>
        <v>-3341.9876520120015</v>
      </c>
      <c r="R102" s="160">
        <f t="shared" si="13"/>
        <v>-3281.3034498316547</v>
      </c>
      <c r="S102" s="160">
        <f t="shared" si="14"/>
        <v>-5033.2714971437345</v>
      </c>
      <c r="T102" s="160">
        <f t="shared" si="15"/>
        <v>-2068.3423907669048</v>
      </c>
      <c r="U102" s="160">
        <f t="shared" si="16"/>
        <v>-2273.174068803206</v>
      </c>
      <c r="V102" s="160">
        <f t="shared" si="17"/>
        <v>-4417.3388863728624</v>
      </c>
      <c r="W102" s="160">
        <f t="shared" si="18"/>
        <v>-7424.7962426478043</v>
      </c>
      <c r="X102" s="160">
        <f t="shared" si="19"/>
        <v>-1798.6895803576592</v>
      </c>
      <c r="Y102" s="160">
        <f t="shared" si="20"/>
        <v>-2767.4873312823765</v>
      </c>
      <c r="Z102" s="160">
        <f t="shared" si="21"/>
        <v>-9377.1949420490928</v>
      </c>
      <c r="AA102" s="160">
        <f t="shared" si="22"/>
        <v>-5662.5268689089653</v>
      </c>
      <c r="AB102" s="160">
        <f t="shared" si="23"/>
        <v>-9644.8095026685642</v>
      </c>
      <c r="AC102" s="160">
        <f t="shared" si="24"/>
        <v>-6830.4544261032852</v>
      </c>
      <c r="AD102" s="160">
        <f t="shared" si="25"/>
        <v>-7279.9915971194505</v>
      </c>
      <c r="AE102" s="160">
        <f t="shared" si="26"/>
        <v>-15207.133507886856</v>
      </c>
      <c r="AF102" s="160">
        <f t="shared" si="27"/>
        <v>-35246.434723587787</v>
      </c>
      <c r="AG102" s="160">
        <f t="shared" si="28"/>
        <v>-23756.911244679675</v>
      </c>
      <c r="AH102" s="160">
        <f t="shared" si="29"/>
        <v>-19399.029402786953</v>
      </c>
      <c r="AI102" s="160">
        <f t="shared" si="30"/>
        <v>-22492.19111748779</v>
      </c>
      <c r="AJ102" s="160">
        <f t="shared" si="31"/>
        <v>-19385.040126084612</v>
      </c>
      <c r="AK102" s="160">
        <f t="shared" si="33"/>
        <v>-25300.336500000045</v>
      </c>
      <c r="AL102" s="160">
        <f t="shared" si="35"/>
        <v>-11218.132</v>
      </c>
      <c r="AM102" s="160">
        <f t="shared" si="36"/>
        <v>-19413.53584666668</v>
      </c>
      <c r="AN102" s="160">
        <f t="shared" si="32"/>
        <v>-265783.69234695489</v>
      </c>
      <c r="AO102" s="160">
        <f t="shared" si="34"/>
        <v>-15010637.336777573</v>
      </c>
      <c r="AP102" s="10"/>
      <c r="AQ102" s="10"/>
      <c r="AR102" s="10"/>
    </row>
    <row r="103" spans="1:44" s="114" customFormat="1" ht="14.25" x14ac:dyDescent="0.2">
      <c r="A103" s="217">
        <v>2044</v>
      </c>
      <c r="B103" s="29"/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160">
        <f t="shared" si="8"/>
        <v>-238.9283569020667</v>
      </c>
      <c r="N103" s="160">
        <f t="shared" si="9"/>
        <v>-172.8480038851597</v>
      </c>
      <c r="O103" s="160">
        <f t="shared" si="10"/>
        <v>-1017.9118958996474</v>
      </c>
      <c r="P103" s="160">
        <f t="shared" si="11"/>
        <v>-1733.8911850200338</v>
      </c>
      <c r="Q103" s="160">
        <f t="shared" si="12"/>
        <v>-3341.9876520120015</v>
      </c>
      <c r="R103" s="160">
        <f t="shared" si="13"/>
        <v>-3281.3034498316547</v>
      </c>
      <c r="S103" s="160">
        <f t="shared" si="14"/>
        <v>-5033.2714971437345</v>
      </c>
      <c r="T103" s="160">
        <f t="shared" si="15"/>
        <v>-2068.3423907669048</v>
      </c>
      <c r="U103" s="160">
        <f t="shared" si="16"/>
        <v>-2273.174068803206</v>
      </c>
      <c r="V103" s="160">
        <f t="shared" si="17"/>
        <v>-4417.3388863728624</v>
      </c>
      <c r="W103" s="160">
        <f t="shared" si="18"/>
        <v>-7424.7962426478043</v>
      </c>
      <c r="X103" s="160">
        <f t="shared" si="19"/>
        <v>-1798.6895803576592</v>
      </c>
      <c r="Y103" s="160">
        <f t="shared" si="20"/>
        <v>-2767.4873312823765</v>
      </c>
      <c r="Z103" s="160">
        <f t="shared" si="21"/>
        <v>-9377.1949420490928</v>
      </c>
      <c r="AA103" s="160">
        <f t="shared" si="22"/>
        <v>-5662.5268689089653</v>
      </c>
      <c r="AB103" s="160">
        <f t="shared" si="23"/>
        <v>-9644.8095026685642</v>
      </c>
      <c r="AC103" s="160">
        <f t="shared" si="24"/>
        <v>-6830.4544261032852</v>
      </c>
      <c r="AD103" s="160">
        <f t="shared" si="25"/>
        <v>-7279.9915971194505</v>
      </c>
      <c r="AE103" s="160">
        <f t="shared" si="26"/>
        <v>-15207.133507886856</v>
      </c>
      <c r="AF103" s="160">
        <f t="shared" si="27"/>
        <v>-35246.434723587787</v>
      </c>
      <c r="AG103" s="160">
        <f t="shared" si="28"/>
        <v>-23756.911244679675</v>
      </c>
      <c r="AH103" s="160">
        <f t="shared" si="29"/>
        <v>-19399.029402786953</v>
      </c>
      <c r="AI103" s="160">
        <f t="shared" si="30"/>
        <v>-22492.19111748779</v>
      </c>
      <c r="AJ103" s="160">
        <f t="shared" si="31"/>
        <v>-19385.040126084612</v>
      </c>
      <c r="AK103" s="160">
        <f t="shared" si="33"/>
        <v>-25300.336500000045</v>
      </c>
      <c r="AL103" s="160">
        <f t="shared" si="35"/>
        <v>-11218.132</v>
      </c>
      <c r="AM103" s="160">
        <f t="shared" si="36"/>
        <v>-19413.53584666668</v>
      </c>
      <c r="AN103" s="160">
        <f t="shared" si="32"/>
        <v>-265783.69234695489</v>
      </c>
      <c r="AO103" s="160">
        <f t="shared" si="34"/>
        <v>-15276421.029124528</v>
      </c>
      <c r="AP103" s="10"/>
      <c r="AQ103" s="10"/>
      <c r="AR103" s="10"/>
    </row>
    <row r="104" spans="1:44" s="114" customFormat="1" ht="14.25" x14ac:dyDescent="0.2">
      <c r="A104" s="217">
        <v>2045</v>
      </c>
      <c r="B104" s="29"/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160">
        <f t="shared" si="8"/>
        <v>-238.9283569020667</v>
      </c>
      <c r="N104" s="160">
        <f t="shared" si="9"/>
        <v>-172.8480038851597</v>
      </c>
      <c r="O104" s="160">
        <f t="shared" si="10"/>
        <v>-1017.9118958996474</v>
      </c>
      <c r="P104" s="160">
        <f t="shared" si="11"/>
        <v>-1733.8911850200338</v>
      </c>
      <c r="Q104" s="160">
        <f t="shared" si="12"/>
        <v>-3341.9876520120015</v>
      </c>
      <c r="R104" s="160">
        <f t="shared" si="13"/>
        <v>-3281.3034498316547</v>
      </c>
      <c r="S104" s="160">
        <f t="shared" si="14"/>
        <v>-5033.2714971437345</v>
      </c>
      <c r="T104" s="160">
        <f t="shared" si="15"/>
        <v>-2068.3423907669048</v>
      </c>
      <c r="U104" s="160">
        <f t="shared" si="16"/>
        <v>-2273.174068803206</v>
      </c>
      <c r="V104" s="160">
        <f t="shared" si="17"/>
        <v>-4417.3388863728624</v>
      </c>
      <c r="W104" s="160">
        <f t="shared" si="18"/>
        <v>-7424.7962426478043</v>
      </c>
      <c r="X104" s="160">
        <f t="shared" si="19"/>
        <v>-1798.6895803576592</v>
      </c>
      <c r="Y104" s="160">
        <f t="shared" si="20"/>
        <v>-2767.4873312823765</v>
      </c>
      <c r="Z104" s="160">
        <f t="shared" si="21"/>
        <v>-9377.1949420490928</v>
      </c>
      <c r="AA104" s="160">
        <f t="shared" si="22"/>
        <v>-5662.5268689089653</v>
      </c>
      <c r="AB104" s="160">
        <f t="shared" si="23"/>
        <v>-9644.8095026685642</v>
      </c>
      <c r="AC104" s="160">
        <f t="shared" si="24"/>
        <v>-6830.4544261032852</v>
      </c>
      <c r="AD104" s="160">
        <f t="shared" si="25"/>
        <v>-7279.9915971194505</v>
      </c>
      <c r="AE104" s="160">
        <f t="shared" si="26"/>
        <v>-15207.133507886856</v>
      </c>
      <c r="AF104" s="160">
        <f t="shared" si="27"/>
        <v>-35246.434723587787</v>
      </c>
      <c r="AG104" s="160">
        <f t="shared" si="28"/>
        <v>-23756.911244679675</v>
      </c>
      <c r="AH104" s="160">
        <f t="shared" si="29"/>
        <v>-19399.029402786953</v>
      </c>
      <c r="AI104" s="160">
        <f t="shared" si="30"/>
        <v>-22492.19111748779</v>
      </c>
      <c r="AJ104" s="160">
        <f t="shared" si="31"/>
        <v>-19385.040126084612</v>
      </c>
      <c r="AK104" s="160">
        <f t="shared" si="33"/>
        <v>-25300.336500000045</v>
      </c>
      <c r="AL104" s="160">
        <f t="shared" si="35"/>
        <v>-11218.132</v>
      </c>
      <c r="AM104" s="160">
        <f t="shared" si="36"/>
        <v>-19413.53584666668</v>
      </c>
      <c r="AN104" s="160">
        <f t="shared" si="32"/>
        <v>-265783.69234695489</v>
      </c>
      <c r="AO104" s="160">
        <f t="shared" si="34"/>
        <v>-15542204.721471483</v>
      </c>
      <c r="AP104" s="10"/>
      <c r="AQ104" s="10"/>
      <c r="AR104" s="10"/>
    </row>
    <row r="105" spans="1:44" s="114" customFormat="1" ht="14.25" x14ac:dyDescent="0.2">
      <c r="A105" s="217">
        <v>2046</v>
      </c>
      <c r="B105" s="29"/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160">
        <f t="shared" si="8"/>
        <v>-238.9283569020667</v>
      </c>
      <c r="N105" s="160">
        <f t="shared" si="9"/>
        <v>-172.8480038851597</v>
      </c>
      <c r="O105" s="160">
        <f t="shared" si="10"/>
        <v>-1017.9118958996474</v>
      </c>
      <c r="P105" s="160">
        <f t="shared" si="11"/>
        <v>-1733.8911850200338</v>
      </c>
      <c r="Q105" s="160">
        <f t="shared" si="12"/>
        <v>-3341.9876520120015</v>
      </c>
      <c r="R105" s="160">
        <f t="shared" si="13"/>
        <v>-3281.3034498316547</v>
      </c>
      <c r="S105" s="160">
        <f t="shared" si="14"/>
        <v>-5033.2714971437345</v>
      </c>
      <c r="T105" s="160">
        <f t="shared" si="15"/>
        <v>-2068.3423907669048</v>
      </c>
      <c r="U105" s="160">
        <f t="shared" si="16"/>
        <v>-2273.174068803206</v>
      </c>
      <c r="V105" s="160">
        <f t="shared" si="17"/>
        <v>-4417.3388863728624</v>
      </c>
      <c r="W105" s="160">
        <f t="shared" si="18"/>
        <v>-7424.7962426478043</v>
      </c>
      <c r="X105" s="160">
        <f t="shared" si="19"/>
        <v>-1798.6895803576592</v>
      </c>
      <c r="Y105" s="160">
        <f t="shared" si="20"/>
        <v>-2767.4873312823765</v>
      </c>
      <c r="Z105" s="160">
        <f t="shared" si="21"/>
        <v>-9377.1949420490928</v>
      </c>
      <c r="AA105" s="160">
        <f t="shared" si="22"/>
        <v>-5662.5268689089653</v>
      </c>
      <c r="AB105" s="160">
        <f t="shared" si="23"/>
        <v>-9644.8095026685642</v>
      </c>
      <c r="AC105" s="160">
        <f t="shared" si="24"/>
        <v>-6830.4544261032852</v>
      </c>
      <c r="AD105" s="160">
        <f t="shared" si="25"/>
        <v>-7279.9915971194505</v>
      </c>
      <c r="AE105" s="160">
        <f t="shared" si="26"/>
        <v>-15207.133507886856</v>
      </c>
      <c r="AF105" s="160">
        <f t="shared" si="27"/>
        <v>-35246.434723587787</v>
      </c>
      <c r="AG105" s="160">
        <f t="shared" si="28"/>
        <v>-23756.911244679675</v>
      </c>
      <c r="AH105" s="160">
        <f t="shared" si="29"/>
        <v>-19399.029402786953</v>
      </c>
      <c r="AI105" s="160">
        <f t="shared" si="30"/>
        <v>-22492.19111748779</v>
      </c>
      <c r="AJ105" s="160">
        <f t="shared" si="31"/>
        <v>-19385.040126084612</v>
      </c>
      <c r="AK105" s="160">
        <f t="shared" si="33"/>
        <v>-25300.336500000045</v>
      </c>
      <c r="AL105" s="160">
        <f t="shared" si="35"/>
        <v>-11218.132</v>
      </c>
      <c r="AM105" s="160">
        <f t="shared" si="36"/>
        <v>-19413.53584666668</v>
      </c>
      <c r="AN105" s="160">
        <f t="shared" si="32"/>
        <v>-265783.69234695489</v>
      </c>
      <c r="AO105" s="160">
        <f t="shared" si="34"/>
        <v>-15807988.413818438</v>
      </c>
      <c r="AP105" s="10"/>
      <c r="AQ105" s="10"/>
      <c r="AR105" s="10"/>
    </row>
    <row r="106" spans="1:44" s="114" customFormat="1" ht="14.25" x14ac:dyDescent="0.2">
      <c r="A106" s="217">
        <v>2047</v>
      </c>
      <c r="B106" s="29"/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160">
        <f t="shared" si="8"/>
        <v>-238.9283569020667</v>
      </c>
      <c r="N106" s="160">
        <f t="shared" si="9"/>
        <v>-172.8480038851597</v>
      </c>
      <c r="O106" s="160">
        <f t="shared" si="10"/>
        <v>-1017.9118958996474</v>
      </c>
      <c r="P106" s="160">
        <f t="shared" si="11"/>
        <v>-1733.8911850200338</v>
      </c>
      <c r="Q106" s="160">
        <f t="shared" si="12"/>
        <v>-3341.9876520120015</v>
      </c>
      <c r="R106" s="160">
        <f t="shared" si="13"/>
        <v>-3281.3034498316547</v>
      </c>
      <c r="S106" s="160">
        <f t="shared" si="14"/>
        <v>-5033.2714971437345</v>
      </c>
      <c r="T106" s="160">
        <f t="shared" si="15"/>
        <v>-2068.3423907669048</v>
      </c>
      <c r="U106" s="160">
        <f t="shared" si="16"/>
        <v>-2273.174068803206</v>
      </c>
      <c r="V106" s="160">
        <f t="shared" si="17"/>
        <v>-4417.3388863728624</v>
      </c>
      <c r="W106" s="160">
        <f t="shared" si="18"/>
        <v>-7424.7962426478043</v>
      </c>
      <c r="X106" s="160">
        <f t="shared" si="19"/>
        <v>-1798.6895803576592</v>
      </c>
      <c r="Y106" s="160">
        <f t="shared" si="20"/>
        <v>-2767.4873312823765</v>
      </c>
      <c r="Z106" s="160">
        <f t="shared" si="21"/>
        <v>-9377.1949420490928</v>
      </c>
      <c r="AA106" s="160">
        <f t="shared" si="22"/>
        <v>-5662.5268689089653</v>
      </c>
      <c r="AB106" s="160">
        <f t="shared" si="23"/>
        <v>-9644.8095026685642</v>
      </c>
      <c r="AC106" s="160">
        <f t="shared" si="24"/>
        <v>-6830.4544261032852</v>
      </c>
      <c r="AD106" s="160">
        <f t="shared" si="25"/>
        <v>-7279.9915971194505</v>
      </c>
      <c r="AE106" s="160">
        <f t="shared" si="26"/>
        <v>-15207.133507886856</v>
      </c>
      <c r="AF106" s="160">
        <f t="shared" si="27"/>
        <v>-35246.434723587787</v>
      </c>
      <c r="AG106" s="160">
        <f t="shared" si="28"/>
        <v>-23756.911244679675</v>
      </c>
      <c r="AH106" s="160">
        <f t="shared" si="29"/>
        <v>-19399.029402786953</v>
      </c>
      <c r="AI106" s="160">
        <f t="shared" si="30"/>
        <v>-22492.19111748779</v>
      </c>
      <c r="AJ106" s="160">
        <f t="shared" si="31"/>
        <v>-19385.040126084612</v>
      </c>
      <c r="AK106" s="160">
        <f t="shared" si="33"/>
        <v>-25300.336500000045</v>
      </c>
      <c r="AL106" s="160">
        <f t="shared" si="35"/>
        <v>-11218.132</v>
      </c>
      <c r="AM106" s="160">
        <f t="shared" si="36"/>
        <v>-19413.53584666668</v>
      </c>
      <c r="AN106" s="160">
        <f t="shared" si="32"/>
        <v>-265783.69234695489</v>
      </c>
      <c r="AO106" s="160">
        <f t="shared" si="34"/>
        <v>-16073772.106165392</v>
      </c>
      <c r="AP106" s="10"/>
      <c r="AQ106" s="10"/>
      <c r="AR106" s="10"/>
    </row>
    <row r="107" spans="1:44" s="114" customFormat="1" ht="14.25" x14ac:dyDescent="0.2">
      <c r="A107" s="217">
        <v>2048</v>
      </c>
      <c r="B107" s="29"/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160">
        <f t="shared" si="8"/>
        <v>-238.9283569020667</v>
      </c>
      <c r="N107" s="160">
        <f t="shared" si="9"/>
        <v>-172.8480038851597</v>
      </c>
      <c r="O107" s="160">
        <f t="shared" si="10"/>
        <v>-1017.9118958996474</v>
      </c>
      <c r="P107" s="160">
        <f t="shared" si="11"/>
        <v>-1733.8911850200338</v>
      </c>
      <c r="Q107" s="160">
        <f t="shared" si="12"/>
        <v>-3341.9876520120015</v>
      </c>
      <c r="R107" s="160">
        <f t="shared" si="13"/>
        <v>-3281.3034498316547</v>
      </c>
      <c r="S107" s="160">
        <f t="shared" si="14"/>
        <v>-5033.2714971437345</v>
      </c>
      <c r="T107" s="160">
        <f t="shared" si="15"/>
        <v>-2068.3423907669048</v>
      </c>
      <c r="U107" s="160">
        <f t="shared" si="16"/>
        <v>-2273.174068803206</v>
      </c>
      <c r="V107" s="160">
        <f t="shared" si="17"/>
        <v>-4417.3388863728624</v>
      </c>
      <c r="W107" s="160">
        <f t="shared" si="18"/>
        <v>-7424.7962426478043</v>
      </c>
      <c r="X107" s="160">
        <f t="shared" si="19"/>
        <v>-1798.6895803576592</v>
      </c>
      <c r="Y107" s="160">
        <f t="shared" si="20"/>
        <v>-2767.4873312823765</v>
      </c>
      <c r="Z107" s="160">
        <f t="shared" si="21"/>
        <v>-9377.1949420490928</v>
      </c>
      <c r="AA107" s="160">
        <f t="shared" si="22"/>
        <v>-5662.5268689089653</v>
      </c>
      <c r="AB107" s="160">
        <f t="shared" si="23"/>
        <v>-9644.8095026685642</v>
      </c>
      <c r="AC107" s="160">
        <f t="shared" si="24"/>
        <v>-6830.4544261032852</v>
      </c>
      <c r="AD107" s="160">
        <f t="shared" si="25"/>
        <v>-7279.9915971194505</v>
      </c>
      <c r="AE107" s="160">
        <f t="shared" si="26"/>
        <v>-15207.133507886856</v>
      </c>
      <c r="AF107" s="160">
        <f t="shared" si="27"/>
        <v>-35246.434723587787</v>
      </c>
      <c r="AG107" s="160">
        <f t="shared" si="28"/>
        <v>-23756.911244679675</v>
      </c>
      <c r="AH107" s="160">
        <f t="shared" si="29"/>
        <v>-19399.029402786953</v>
      </c>
      <c r="AI107" s="160">
        <f t="shared" si="30"/>
        <v>-22492.19111748779</v>
      </c>
      <c r="AJ107" s="160">
        <f t="shared" si="31"/>
        <v>-19385.040126084612</v>
      </c>
      <c r="AK107" s="160">
        <f t="shared" si="33"/>
        <v>-25300.336500000045</v>
      </c>
      <c r="AL107" s="160">
        <f t="shared" si="35"/>
        <v>-11218.132</v>
      </c>
      <c r="AM107" s="160">
        <f t="shared" si="36"/>
        <v>-19413.53584666668</v>
      </c>
      <c r="AN107" s="160">
        <f t="shared" si="32"/>
        <v>-265783.69234695489</v>
      </c>
      <c r="AO107" s="160">
        <f t="shared" si="34"/>
        <v>-16339555.798512347</v>
      </c>
      <c r="AP107" s="10"/>
      <c r="AQ107" s="10"/>
      <c r="AR107" s="10"/>
    </row>
    <row r="108" spans="1:44" s="114" customFormat="1" ht="14.25" x14ac:dyDescent="0.2">
      <c r="A108" s="217">
        <v>2049</v>
      </c>
      <c r="B108" s="29"/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125"/>
      <c r="N108" s="160">
        <f t="shared" si="9"/>
        <v>-172.8480038851597</v>
      </c>
      <c r="O108" s="160">
        <f t="shared" si="10"/>
        <v>-1017.9118958996474</v>
      </c>
      <c r="P108" s="160">
        <f t="shared" si="11"/>
        <v>-1733.8911850200338</v>
      </c>
      <c r="Q108" s="160">
        <f t="shared" si="12"/>
        <v>-3341.9876520120015</v>
      </c>
      <c r="R108" s="160">
        <f t="shared" si="13"/>
        <v>-3281.3034498316547</v>
      </c>
      <c r="S108" s="160">
        <f t="shared" si="14"/>
        <v>-5033.2714971437345</v>
      </c>
      <c r="T108" s="160">
        <f t="shared" si="15"/>
        <v>-2068.3423907669048</v>
      </c>
      <c r="U108" s="160">
        <f t="shared" si="16"/>
        <v>-2273.174068803206</v>
      </c>
      <c r="V108" s="160">
        <f t="shared" si="17"/>
        <v>-4417.3388863728624</v>
      </c>
      <c r="W108" s="160">
        <f t="shared" si="18"/>
        <v>-7424.7962426478043</v>
      </c>
      <c r="X108" s="160">
        <f t="shared" si="19"/>
        <v>-1798.6895803576592</v>
      </c>
      <c r="Y108" s="160">
        <f t="shared" si="20"/>
        <v>-2767.4873312823765</v>
      </c>
      <c r="Z108" s="160">
        <f t="shared" si="21"/>
        <v>-9377.1949420490928</v>
      </c>
      <c r="AA108" s="160">
        <f t="shared" si="22"/>
        <v>-5662.5268689089653</v>
      </c>
      <c r="AB108" s="160">
        <f t="shared" si="23"/>
        <v>-9644.8095026685642</v>
      </c>
      <c r="AC108" s="160">
        <f t="shared" si="24"/>
        <v>-6830.4544261032852</v>
      </c>
      <c r="AD108" s="160">
        <f t="shared" si="25"/>
        <v>-7279.9915971194505</v>
      </c>
      <c r="AE108" s="160">
        <f t="shared" si="26"/>
        <v>-15207.133507886856</v>
      </c>
      <c r="AF108" s="160">
        <f t="shared" si="27"/>
        <v>-35246.434723587787</v>
      </c>
      <c r="AG108" s="160">
        <f t="shared" si="28"/>
        <v>-23756.911244679675</v>
      </c>
      <c r="AH108" s="160">
        <f t="shared" si="29"/>
        <v>-19399.029402786953</v>
      </c>
      <c r="AI108" s="160">
        <f t="shared" si="30"/>
        <v>-22492.19111748779</v>
      </c>
      <c r="AJ108" s="160">
        <f t="shared" si="31"/>
        <v>-19385.040126084612</v>
      </c>
      <c r="AK108" s="160">
        <f t="shared" si="33"/>
        <v>-25300.336500000045</v>
      </c>
      <c r="AL108" s="160">
        <f t="shared" si="35"/>
        <v>-11218.132</v>
      </c>
      <c r="AM108" s="160">
        <f t="shared" si="36"/>
        <v>-19413.53584666668</v>
      </c>
      <c r="AN108" s="160">
        <f t="shared" si="32"/>
        <v>-265544.7639900528</v>
      </c>
      <c r="AO108" s="160">
        <f t="shared" si="34"/>
        <v>-16605100.562502399</v>
      </c>
      <c r="AP108" s="10"/>
      <c r="AQ108" s="10"/>
      <c r="AR108" s="10"/>
    </row>
    <row r="109" spans="1:44" s="114" customFormat="1" ht="14.25" x14ac:dyDescent="0.2">
      <c r="A109" s="217">
        <v>2050</v>
      </c>
      <c r="B109" s="29"/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125"/>
      <c r="N109" s="160"/>
      <c r="O109" s="160">
        <f t="shared" si="10"/>
        <v>-1017.9118958996474</v>
      </c>
      <c r="P109" s="160">
        <f t="shared" si="11"/>
        <v>-1733.8911850200338</v>
      </c>
      <c r="Q109" s="160">
        <f t="shared" si="12"/>
        <v>-3341.9876520120015</v>
      </c>
      <c r="R109" s="160">
        <f t="shared" si="13"/>
        <v>-3281.3034498316547</v>
      </c>
      <c r="S109" s="160">
        <f t="shared" si="14"/>
        <v>-5033.2714971437345</v>
      </c>
      <c r="T109" s="160">
        <f t="shared" si="15"/>
        <v>-2068.3423907669048</v>
      </c>
      <c r="U109" s="160">
        <f t="shared" si="16"/>
        <v>-2273.174068803206</v>
      </c>
      <c r="V109" s="160">
        <f t="shared" si="17"/>
        <v>-4417.3388863728624</v>
      </c>
      <c r="W109" s="160">
        <f t="shared" si="18"/>
        <v>-7424.7962426478043</v>
      </c>
      <c r="X109" s="160">
        <f t="shared" si="19"/>
        <v>-1798.6895803576592</v>
      </c>
      <c r="Y109" s="160">
        <f t="shared" si="20"/>
        <v>-2767.4873312823765</v>
      </c>
      <c r="Z109" s="160">
        <f t="shared" si="21"/>
        <v>-9377.1949420490928</v>
      </c>
      <c r="AA109" s="160">
        <f t="shared" si="22"/>
        <v>-5662.5268689089653</v>
      </c>
      <c r="AB109" s="160">
        <f t="shared" si="23"/>
        <v>-9644.8095026685642</v>
      </c>
      <c r="AC109" s="160">
        <f t="shared" si="24"/>
        <v>-6830.4544261032852</v>
      </c>
      <c r="AD109" s="160">
        <f t="shared" si="25"/>
        <v>-7279.9915971194505</v>
      </c>
      <c r="AE109" s="160">
        <f t="shared" si="26"/>
        <v>-15207.133507886856</v>
      </c>
      <c r="AF109" s="160">
        <f t="shared" si="27"/>
        <v>-35246.434723587787</v>
      </c>
      <c r="AG109" s="160">
        <f t="shared" si="28"/>
        <v>-23756.911244679675</v>
      </c>
      <c r="AH109" s="160">
        <f t="shared" si="29"/>
        <v>-19399.029402786953</v>
      </c>
      <c r="AI109" s="160">
        <f t="shared" si="30"/>
        <v>-22492.19111748779</v>
      </c>
      <c r="AJ109" s="160">
        <f t="shared" si="31"/>
        <v>-19385.040126084612</v>
      </c>
      <c r="AK109" s="160">
        <f t="shared" si="33"/>
        <v>-25300.336500000045</v>
      </c>
      <c r="AL109" s="160">
        <f t="shared" si="35"/>
        <v>-11218.132</v>
      </c>
      <c r="AM109" s="160">
        <f t="shared" si="36"/>
        <v>-19413.53584666668</v>
      </c>
      <c r="AN109" s="160">
        <f t="shared" si="32"/>
        <v>-265371.91598616767</v>
      </c>
      <c r="AO109" s="160">
        <f t="shared" si="34"/>
        <v>-16870472.478488568</v>
      </c>
      <c r="AP109" s="10"/>
      <c r="AQ109" s="10"/>
      <c r="AR109" s="10"/>
    </row>
    <row r="110" spans="1:44" s="114" customFormat="1" ht="14.25" x14ac:dyDescent="0.2">
      <c r="A110" s="217">
        <v>2051</v>
      </c>
      <c r="B110" s="29"/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125"/>
      <c r="N110" s="160"/>
      <c r="O110" s="160"/>
      <c r="P110" s="160">
        <f t="shared" si="11"/>
        <v>-1733.8911850200338</v>
      </c>
      <c r="Q110" s="160">
        <f t="shared" si="12"/>
        <v>-3341.9876520120015</v>
      </c>
      <c r="R110" s="160">
        <f t="shared" si="13"/>
        <v>-3281.3034498316547</v>
      </c>
      <c r="S110" s="160">
        <f t="shared" si="14"/>
        <v>-5033.2714971437345</v>
      </c>
      <c r="T110" s="160">
        <f t="shared" si="15"/>
        <v>-2068.3423907669048</v>
      </c>
      <c r="U110" s="160">
        <f t="shared" si="16"/>
        <v>-2273.174068803206</v>
      </c>
      <c r="V110" s="160">
        <f t="shared" si="17"/>
        <v>-4417.3388863728624</v>
      </c>
      <c r="W110" s="160">
        <f t="shared" si="18"/>
        <v>-7424.7962426478043</v>
      </c>
      <c r="X110" s="160">
        <f t="shared" si="19"/>
        <v>-1798.6895803576592</v>
      </c>
      <c r="Y110" s="160">
        <f t="shared" si="20"/>
        <v>-2767.4873312823765</v>
      </c>
      <c r="Z110" s="160">
        <f t="shared" si="21"/>
        <v>-9377.1949420490928</v>
      </c>
      <c r="AA110" s="160">
        <f t="shared" si="22"/>
        <v>-5662.5268689089653</v>
      </c>
      <c r="AB110" s="160">
        <f t="shared" si="23"/>
        <v>-9644.8095026685642</v>
      </c>
      <c r="AC110" s="160">
        <f t="shared" si="24"/>
        <v>-6830.4544261032852</v>
      </c>
      <c r="AD110" s="160">
        <f t="shared" si="25"/>
        <v>-7279.9915971194505</v>
      </c>
      <c r="AE110" s="160">
        <f t="shared" si="26"/>
        <v>-15207.133507886856</v>
      </c>
      <c r="AF110" s="160">
        <f t="shared" si="27"/>
        <v>-35246.434723587787</v>
      </c>
      <c r="AG110" s="160">
        <f t="shared" si="28"/>
        <v>-23756.911244679675</v>
      </c>
      <c r="AH110" s="160">
        <f t="shared" si="29"/>
        <v>-19399.029402786953</v>
      </c>
      <c r="AI110" s="160">
        <f t="shared" si="30"/>
        <v>-22492.19111748779</v>
      </c>
      <c r="AJ110" s="160">
        <f t="shared" si="31"/>
        <v>-19385.040126084612</v>
      </c>
      <c r="AK110" s="160">
        <f t="shared" si="33"/>
        <v>-25300.336500000045</v>
      </c>
      <c r="AL110" s="160">
        <f t="shared" si="35"/>
        <v>-11218.132</v>
      </c>
      <c r="AM110" s="160">
        <f t="shared" si="36"/>
        <v>-19413.53584666668</v>
      </c>
      <c r="AN110" s="160">
        <f t="shared" si="32"/>
        <v>-264354.00409026799</v>
      </c>
      <c r="AO110" s="160">
        <f t="shared" si="34"/>
        <v>-17134826.482578836</v>
      </c>
      <c r="AP110" s="10"/>
      <c r="AQ110" s="10"/>
      <c r="AR110" s="10"/>
    </row>
    <row r="111" spans="1:44" s="114" customFormat="1" ht="14.25" x14ac:dyDescent="0.2">
      <c r="A111" s="217">
        <v>2052</v>
      </c>
      <c r="B111" s="29"/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125"/>
      <c r="N111" s="160"/>
      <c r="O111" s="160"/>
      <c r="P111" s="160"/>
      <c r="Q111" s="160">
        <f t="shared" si="12"/>
        <v>-3341.9876520120015</v>
      </c>
      <c r="R111" s="160">
        <f t="shared" si="13"/>
        <v>-3281.3034498316547</v>
      </c>
      <c r="S111" s="160">
        <f t="shared" si="14"/>
        <v>-5033.2714971437345</v>
      </c>
      <c r="T111" s="160">
        <f t="shared" si="15"/>
        <v>-2068.3423907669048</v>
      </c>
      <c r="U111" s="160">
        <f t="shared" si="16"/>
        <v>-2273.174068803206</v>
      </c>
      <c r="V111" s="160">
        <f t="shared" si="17"/>
        <v>-4417.3388863728624</v>
      </c>
      <c r="W111" s="160">
        <f t="shared" si="18"/>
        <v>-7424.7962426478043</v>
      </c>
      <c r="X111" s="160">
        <f t="shared" si="19"/>
        <v>-1798.6895803576592</v>
      </c>
      <c r="Y111" s="160">
        <f t="shared" si="20"/>
        <v>-2767.4873312823765</v>
      </c>
      <c r="Z111" s="160">
        <f t="shared" si="21"/>
        <v>-9377.1949420490928</v>
      </c>
      <c r="AA111" s="160">
        <f t="shared" si="22"/>
        <v>-5662.5268689089653</v>
      </c>
      <c r="AB111" s="160">
        <f t="shared" si="23"/>
        <v>-9644.8095026685642</v>
      </c>
      <c r="AC111" s="160">
        <f t="shared" si="24"/>
        <v>-6830.4544261032852</v>
      </c>
      <c r="AD111" s="160">
        <f t="shared" si="25"/>
        <v>-7279.9915971194505</v>
      </c>
      <c r="AE111" s="160">
        <f t="shared" si="26"/>
        <v>-15207.133507886856</v>
      </c>
      <c r="AF111" s="160">
        <f t="shared" si="27"/>
        <v>-35246.434723587787</v>
      </c>
      <c r="AG111" s="160">
        <f t="shared" si="28"/>
        <v>-23756.911244679675</v>
      </c>
      <c r="AH111" s="160">
        <f t="shared" si="29"/>
        <v>-19399.029402786953</v>
      </c>
      <c r="AI111" s="160">
        <f t="shared" si="30"/>
        <v>-22492.19111748779</v>
      </c>
      <c r="AJ111" s="160">
        <f t="shared" si="31"/>
        <v>-19385.040126084612</v>
      </c>
      <c r="AK111" s="160">
        <f t="shared" si="33"/>
        <v>-25300.336500000045</v>
      </c>
      <c r="AL111" s="160">
        <f t="shared" si="35"/>
        <v>-11218.132</v>
      </c>
      <c r="AM111" s="160">
        <f t="shared" si="36"/>
        <v>-19413.53584666668</v>
      </c>
      <c r="AN111" s="160">
        <f t="shared" si="32"/>
        <v>-262620.11290524795</v>
      </c>
      <c r="AO111" s="160">
        <f t="shared" si="34"/>
        <v>-17397446.595484085</v>
      </c>
      <c r="AP111" s="10"/>
      <c r="AQ111" s="10"/>
      <c r="AR111" s="10"/>
    </row>
    <row r="112" spans="1:44" s="114" customFormat="1" ht="14.25" x14ac:dyDescent="0.2">
      <c r="A112" s="217">
        <v>2053</v>
      </c>
      <c r="B112" s="29"/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125"/>
      <c r="N112" s="160"/>
      <c r="O112" s="160"/>
      <c r="P112" s="160"/>
      <c r="Q112" s="160"/>
      <c r="R112" s="160">
        <f t="shared" si="13"/>
        <v>-3281.3034498316547</v>
      </c>
      <c r="S112" s="160">
        <f t="shared" si="14"/>
        <v>-5033.2714971437345</v>
      </c>
      <c r="T112" s="160">
        <f t="shared" si="15"/>
        <v>-2068.3423907669048</v>
      </c>
      <c r="U112" s="160">
        <f t="shared" si="16"/>
        <v>-2273.174068803206</v>
      </c>
      <c r="V112" s="160">
        <f t="shared" si="17"/>
        <v>-4417.3388863728624</v>
      </c>
      <c r="W112" s="160">
        <f t="shared" si="18"/>
        <v>-7424.7962426478043</v>
      </c>
      <c r="X112" s="160">
        <f t="shared" si="19"/>
        <v>-1798.6895803576592</v>
      </c>
      <c r="Y112" s="160">
        <f t="shared" si="20"/>
        <v>-2767.4873312823765</v>
      </c>
      <c r="Z112" s="160">
        <f t="shared" si="21"/>
        <v>-9377.1949420490928</v>
      </c>
      <c r="AA112" s="160">
        <f t="shared" si="22"/>
        <v>-5662.5268689089653</v>
      </c>
      <c r="AB112" s="160">
        <f t="shared" si="23"/>
        <v>-9644.8095026685642</v>
      </c>
      <c r="AC112" s="160">
        <f t="shared" si="24"/>
        <v>-6830.4544261032852</v>
      </c>
      <c r="AD112" s="160">
        <f t="shared" si="25"/>
        <v>-7279.9915971194505</v>
      </c>
      <c r="AE112" s="160">
        <f t="shared" si="26"/>
        <v>-15207.133507886856</v>
      </c>
      <c r="AF112" s="160">
        <f t="shared" si="27"/>
        <v>-35246.434723587787</v>
      </c>
      <c r="AG112" s="160">
        <f t="shared" si="28"/>
        <v>-23756.911244679675</v>
      </c>
      <c r="AH112" s="160">
        <f t="shared" si="29"/>
        <v>-19399.029402786953</v>
      </c>
      <c r="AI112" s="160">
        <f t="shared" si="30"/>
        <v>-22492.19111748779</v>
      </c>
      <c r="AJ112" s="160">
        <f t="shared" si="31"/>
        <v>-19385.040126084612</v>
      </c>
      <c r="AK112" s="160">
        <f t="shared" si="33"/>
        <v>-25300.336500000045</v>
      </c>
      <c r="AL112" s="160">
        <f t="shared" si="35"/>
        <v>-11218.132</v>
      </c>
      <c r="AM112" s="160">
        <f t="shared" si="36"/>
        <v>-19413.53584666668</v>
      </c>
      <c r="AN112" s="160">
        <f t="shared" si="32"/>
        <v>-259278.12525323598</v>
      </c>
      <c r="AO112" s="160">
        <f t="shared" si="34"/>
        <v>-17656724.720737323</v>
      </c>
      <c r="AP112" s="10"/>
      <c r="AQ112" s="10"/>
      <c r="AR112" s="10"/>
    </row>
    <row r="113" spans="1:44" s="114" customFormat="1" ht="14.25" x14ac:dyDescent="0.2">
      <c r="A113" s="217">
        <v>2054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125"/>
      <c r="N113" s="160"/>
      <c r="O113" s="160"/>
      <c r="P113" s="160"/>
      <c r="Q113" s="160"/>
      <c r="R113" s="160"/>
      <c r="S113" s="160">
        <f t="shared" si="14"/>
        <v>-5033.2714971437345</v>
      </c>
      <c r="T113" s="160">
        <f t="shared" si="15"/>
        <v>-2068.3423907669048</v>
      </c>
      <c r="U113" s="160">
        <f t="shared" si="16"/>
        <v>-2273.174068803206</v>
      </c>
      <c r="V113" s="160">
        <f t="shared" si="17"/>
        <v>-4417.3388863728624</v>
      </c>
      <c r="W113" s="160">
        <f t="shared" si="18"/>
        <v>-7424.7962426478043</v>
      </c>
      <c r="X113" s="160">
        <f t="shared" si="19"/>
        <v>-1798.6895803576592</v>
      </c>
      <c r="Y113" s="160">
        <f t="shared" si="20"/>
        <v>-2767.4873312823765</v>
      </c>
      <c r="Z113" s="160">
        <f t="shared" si="21"/>
        <v>-9377.1949420490928</v>
      </c>
      <c r="AA113" s="160">
        <f t="shared" si="22"/>
        <v>-5662.5268689089653</v>
      </c>
      <c r="AB113" s="160">
        <f t="shared" si="23"/>
        <v>-9644.8095026685642</v>
      </c>
      <c r="AC113" s="160">
        <f t="shared" si="24"/>
        <v>-6830.4544261032852</v>
      </c>
      <c r="AD113" s="160">
        <f t="shared" si="25"/>
        <v>-7279.9915971194505</v>
      </c>
      <c r="AE113" s="160">
        <f t="shared" si="26"/>
        <v>-15207.133507886856</v>
      </c>
      <c r="AF113" s="160">
        <f t="shared" si="27"/>
        <v>-35246.434723587787</v>
      </c>
      <c r="AG113" s="160">
        <f t="shared" si="28"/>
        <v>-23756.911244679675</v>
      </c>
      <c r="AH113" s="160">
        <f t="shared" si="29"/>
        <v>-19399.029402786953</v>
      </c>
      <c r="AI113" s="160">
        <f t="shared" si="30"/>
        <v>-22492.19111748779</v>
      </c>
      <c r="AJ113" s="160">
        <f t="shared" si="31"/>
        <v>-19385.040126084612</v>
      </c>
      <c r="AK113" s="160">
        <f t="shared" si="33"/>
        <v>-25300.336500000045</v>
      </c>
      <c r="AL113" s="160">
        <f t="shared" si="35"/>
        <v>-11218.132</v>
      </c>
      <c r="AM113" s="160">
        <f t="shared" si="36"/>
        <v>-19413.53584666668</v>
      </c>
      <c r="AN113" s="160">
        <f t="shared" si="32"/>
        <v>-255996.82180340431</v>
      </c>
      <c r="AO113" s="160">
        <f t="shared" si="34"/>
        <v>-17912721.542540729</v>
      </c>
      <c r="AP113" s="10"/>
      <c r="AQ113" s="10"/>
      <c r="AR113" s="10"/>
    </row>
    <row r="114" spans="1:44" s="114" customFormat="1" ht="14.25" x14ac:dyDescent="0.2">
      <c r="A114" s="217">
        <v>2055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125"/>
      <c r="N114" s="160"/>
      <c r="O114" s="160"/>
      <c r="P114" s="160"/>
      <c r="Q114" s="160"/>
      <c r="R114" s="160"/>
      <c r="S114" s="160"/>
      <c r="T114" s="160">
        <f t="shared" si="15"/>
        <v>-2068.3423907669048</v>
      </c>
      <c r="U114" s="160">
        <f t="shared" si="16"/>
        <v>-2273.174068803206</v>
      </c>
      <c r="V114" s="160">
        <f t="shared" si="17"/>
        <v>-4417.3388863728624</v>
      </c>
      <c r="W114" s="160">
        <f t="shared" si="18"/>
        <v>-7424.7962426478043</v>
      </c>
      <c r="X114" s="160">
        <f t="shared" si="19"/>
        <v>-1798.6895803576592</v>
      </c>
      <c r="Y114" s="160">
        <f t="shared" si="20"/>
        <v>-2767.4873312823765</v>
      </c>
      <c r="Z114" s="160">
        <f t="shared" si="21"/>
        <v>-9377.1949420490928</v>
      </c>
      <c r="AA114" s="160">
        <f t="shared" si="22"/>
        <v>-5662.5268689089653</v>
      </c>
      <c r="AB114" s="160">
        <f t="shared" si="23"/>
        <v>-9644.8095026685642</v>
      </c>
      <c r="AC114" s="160">
        <f t="shared" si="24"/>
        <v>-6830.4544261032852</v>
      </c>
      <c r="AD114" s="160">
        <f t="shared" si="25"/>
        <v>-7279.9915971194505</v>
      </c>
      <c r="AE114" s="160">
        <f t="shared" si="26"/>
        <v>-15207.133507886856</v>
      </c>
      <c r="AF114" s="160">
        <f t="shared" si="27"/>
        <v>-35246.434723587787</v>
      </c>
      <c r="AG114" s="160">
        <f t="shared" si="28"/>
        <v>-23756.911244679675</v>
      </c>
      <c r="AH114" s="160">
        <f t="shared" si="29"/>
        <v>-19399.029402786953</v>
      </c>
      <c r="AI114" s="160">
        <f t="shared" si="30"/>
        <v>-22492.19111748779</v>
      </c>
      <c r="AJ114" s="160">
        <f t="shared" si="31"/>
        <v>-19385.040126084612</v>
      </c>
      <c r="AK114" s="160">
        <f t="shared" si="33"/>
        <v>-25300.336500000045</v>
      </c>
      <c r="AL114" s="160">
        <f t="shared" si="35"/>
        <v>-11218.132</v>
      </c>
      <c r="AM114" s="160">
        <f t="shared" si="36"/>
        <v>-19413.53584666668</v>
      </c>
      <c r="AN114" s="160">
        <f t="shared" si="32"/>
        <v>-250963.55030626059</v>
      </c>
      <c r="AO114" s="160">
        <f t="shared" si="34"/>
        <v>-18163685.09284699</v>
      </c>
      <c r="AP114" s="10"/>
      <c r="AQ114" s="10"/>
      <c r="AR114" s="10"/>
    </row>
    <row r="115" spans="1:44" s="114" customFormat="1" ht="14.25" x14ac:dyDescent="0.2">
      <c r="A115" s="217">
        <v>2056</v>
      </c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125"/>
      <c r="N115" s="160"/>
      <c r="O115" s="160"/>
      <c r="P115" s="160"/>
      <c r="Q115" s="160"/>
      <c r="R115" s="160"/>
      <c r="S115" s="160"/>
      <c r="T115" s="160"/>
      <c r="U115" s="160">
        <f t="shared" si="16"/>
        <v>-2273.174068803206</v>
      </c>
      <c r="V115" s="160">
        <f t="shared" si="17"/>
        <v>-4417.3388863728624</v>
      </c>
      <c r="W115" s="160">
        <f t="shared" si="18"/>
        <v>-7424.7962426478043</v>
      </c>
      <c r="X115" s="160">
        <f t="shared" si="19"/>
        <v>-1798.6895803576592</v>
      </c>
      <c r="Y115" s="160">
        <f t="shared" si="20"/>
        <v>-2767.4873312823765</v>
      </c>
      <c r="Z115" s="160">
        <f t="shared" si="21"/>
        <v>-9377.1949420490928</v>
      </c>
      <c r="AA115" s="160">
        <f t="shared" si="22"/>
        <v>-5662.5268689089653</v>
      </c>
      <c r="AB115" s="160">
        <f t="shared" si="23"/>
        <v>-9644.8095026685642</v>
      </c>
      <c r="AC115" s="160">
        <f t="shared" si="24"/>
        <v>-6830.4544261032852</v>
      </c>
      <c r="AD115" s="160">
        <f t="shared" si="25"/>
        <v>-7279.9915971194505</v>
      </c>
      <c r="AE115" s="160">
        <f t="shared" si="26"/>
        <v>-15207.133507886856</v>
      </c>
      <c r="AF115" s="160">
        <f t="shared" si="27"/>
        <v>-35246.434723587787</v>
      </c>
      <c r="AG115" s="160">
        <f t="shared" si="28"/>
        <v>-23756.911244679675</v>
      </c>
      <c r="AH115" s="160">
        <f t="shared" si="29"/>
        <v>-19399.029402786953</v>
      </c>
      <c r="AI115" s="160">
        <f t="shared" si="30"/>
        <v>-22492.19111748779</v>
      </c>
      <c r="AJ115" s="160">
        <f t="shared" si="31"/>
        <v>-19385.040126084612</v>
      </c>
      <c r="AK115" s="160">
        <f t="shared" si="33"/>
        <v>-25300.336500000045</v>
      </c>
      <c r="AL115" s="160">
        <f t="shared" si="35"/>
        <v>-11218.132</v>
      </c>
      <c r="AM115" s="160">
        <f t="shared" si="36"/>
        <v>-19413.53584666668</v>
      </c>
      <c r="AN115" s="160">
        <f t="shared" si="32"/>
        <v>-248895.20791549369</v>
      </c>
      <c r="AO115" s="160">
        <f t="shared" si="34"/>
        <v>-18412580.300762482</v>
      </c>
      <c r="AP115" s="10"/>
      <c r="AQ115" s="10"/>
      <c r="AR115" s="10"/>
    </row>
    <row r="116" spans="1:44" s="114" customFormat="1" ht="14.25" x14ac:dyDescent="0.2">
      <c r="A116" s="217">
        <v>2057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125"/>
      <c r="N116" s="160"/>
      <c r="O116" s="160"/>
      <c r="P116" s="160"/>
      <c r="Q116" s="160"/>
      <c r="R116" s="160"/>
      <c r="S116" s="160"/>
      <c r="T116" s="160"/>
      <c r="U116" s="160"/>
      <c r="V116" s="160">
        <f t="shared" si="17"/>
        <v>-4417.3388863728624</v>
      </c>
      <c r="W116" s="160">
        <f t="shared" si="18"/>
        <v>-7424.7962426478043</v>
      </c>
      <c r="X116" s="160">
        <f t="shared" si="19"/>
        <v>-1798.6895803576592</v>
      </c>
      <c r="Y116" s="160">
        <f t="shared" si="20"/>
        <v>-2767.4873312823765</v>
      </c>
      <c r="Z116" s="160">
        <f t="shared" si="21"/>
        <v>-9377.1949420490928</v>
      </c>
      <c r="AA116" s="160">
        <f t="shared" si="22"/>
        <v>-5662.5268689089653</v>
      </c>
      <c r="AB116" s="160">
        <f t="shared" si="23"/>
        <v>-9644.8095026685642</v>
      </c>
      <c r="AC116" s="160">
        <f t="shared" si="24"/>
        <v>-6830.4544261032852</v>
      </c>
      <c r="AD116" s="160">
        <f t="shared" si="25"/>
        <v>-7279.9915971194505</v>
      </c>
      <c r="AE116" s="160">
        <f t="shared" si="26"/>
        <v>-15207.133507886856</v>
      </c>
      <c r="AF116" s="160">
        <f t="shared" si="27"/>
        <v>-35246.434723587787</v>
      </c>
      <c r="AG116" s="160">
        <f t="shared" si="28"/>
        <v>-23756.911244679675</v>
      </c>
      <c r="AH116" s="160">
        <f t="shared" si="29"/>
        <v>-19399.029402786953</v>
      </c>
      <c r="AI116" s="160">
        <f t="shared" si="30"/>
        <v>-22492.19111748779</v>
      </c>
      <c r="AJ116" s="160">
        <f t="shared" si="31"/>
        <v>-19385.040126084612</v>
      </c>
      <c r="AK116" s="160">
        <f t="shared" si="33"/>
        <v>-25300.336500000045</v>
      </c>
      <c r="AL116" s="160">
        <f t="shared" si="35"/>
        <v>-11218.132</v>
      </c>
      <c r="AM116" s="160">
        <f t="shared" si="36"/>
        <v>-19413.53584666668</v>
      </c>
      <c r="AN116" s="160">
        <f t="shared" si="32"/>
        <v>-246622.03384669044</v>
      </c>
      <c r="AO116" s="160">
        <f t="shared" si="34"/>
        <v>-18659202.334609173</v>
      </c>
      <c r="AP116" s="10"/>
      <c r="AQ116" s="10"/>
      <c r="AR116" s="10"/>
    </row>
    <row r="117" spans="1:44" s="114" customFormat="1" ht="14.25" x14ac:dyDescent="0.2">
      <c r="A117" s="217">
        <v>2058</v>
      </c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125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>
        <f t="shared" si="18"/>
        <v>-7424.7962426478043</v>
      </c>
      <c r="X117" s="160">
        <f t="shared" si="19"/>
        <v>-1798.6895803576592</v>
      </c>
      <c r="Y117" s="160">
        <f t="shared" si="20"/>
        <v>-2767.4873312823765</v>
      </c>
      <c r="Z117" s="160">
        <f t="shared" si="21"/>
        <v>-9377.1949420490928</v>
      </c>
      <c r="AA117" s="160">
        <f t="shared" si="22"/>
        <v>-5662.5268689089653</v>
      </c>
      <c r="AB117" s="160">
        <f t="shared" si="23"/>
        <v>-9644.8095026685642</v>
      </c>
      <c r="AC117" s="160">
        <f t="shared" si="24"/>
        <v>-6830.4544261032852</v>
      </c>
      <c r="AD117" s="160">
        <f t="shared" si="25"/>
        <v>-7279.9915971194505</v>
      </c>
      <c r="AE117" s="160">
        <f t="shared" si="26"/>
        <v>-15207.133507886856</v>
      </c>
      <c r="AF117" s="160">
        <f t="shared" si="27"/>
        <v>-35246.434723587787</v>
      </c>
      <c r="AG117" s="160">
        <f t="shared" si="28"/>
        <v>-23756.911244679675</v>
      </c>
      <c r="AH117" s="160">
        <f t="shared" si="29"/>
        <v>-19399.029402786953</v>
      </c>
      <c r="AI117" s="160">
        <f t="shared" si="30"/>
        <v>-22492.19111748779</v>
      </c>
      <c r="AJ117" s="160">
        <f t="shared" si="31"/>
        <v>-19385.040126084612</v>
      </c>
      <c r="AK117" s="160">
        <f t="shared" si="33"/>
        <v>-25300.336500000045</v>
      </c>
      <c r="AL117" s="160">
        <f t="shared" si="35"/>
        <v>-11218.132</v>
      </c>
      <c r="AM117" s="160">
        <f t="shared" si="36"/>
        <v>-19413.53584666668</v>
      </c>
      <c r="AN117" s="160">
        <f t="shared" si="32"/>
        <v>-242204.69496031757</v>
      </c>
      <c r="AO117" s="160">
        <f t="shared" si="34"/>
        <v>-18901407.029569492</v>
      </c>
      <c r="AP117" s="10"/>
      <c r="AQ117" s="10"/>
      <c r="AR117" s="10"/>
    </row>
    <row r="118" spans="1:44" s="114" customFormat="1" ht="14.25" x14ac:dyDescent="0.2">
      <c r="A118" s="217">
        <v>2059</v>
      </c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125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>
        <f t="shared" si="19"/>
        <v>-1798.6895803576592</v>
      </c>
      <c r="Y118" s="160">
        <f t="shared" si="20"/>
        <v>-2767.4873312823765</v>
      </c>
      <c r="Z118" s="160">
        <f t="shared" si="21"/>
        <v>-9377.1949420490928</v>
      </c>
      <c r="AA118" s="160">
        <f t="shared" si="22"/>
        <v>-5662.5268689089653</v>
      </c>
      <c r="AB118" s="160">
        <f t="shared" si="23"/>
        <v>-9644.8095026685642</v>
      </c>
      <c r="AC118" s="160">
        <f t="shared" si="24"/>
        <v>-6830.4544261032852</v>
      </c>
      <c r="AD118" s="160">
        <f t="shared" si="25"/>
        <v>-7279.9915971194505</v>
      </c>
      <c r="AE118" s="160">
        <f t="shared" si="26"/>
        <v>-15207.133507886856</v>
      </c>
      <c r="AF118" s="160">
        <f t="shared" si="27"/>
        <v>-35246.434723587787</v>
      </c>
      <c r="AG118" s="160">
        <f t="shared" si="28"/>
        <v>-23756.911244679675</v>
      </c>
      <c r="AH118" s="160">
        <f t="shared" si="29"/>
        <v>-19399.029402786953</v>
      </c>
      <c r="AI118" s="160">
        <f t="shared" si="30"/>
        <v>-22492.19111748779</v>
      </c>
      <c r="AJ118" s="160">
        <f t="shared" si="31"/>
        <v>-19385.040126084612</v>
      </c>
      <c r="AK118" s="160">
        <f t="shared" si="33"/>
        <v>-25300.336500000045</v>
      </c>
      <c r="AL118" s="160">
        <f t="shared" si="35"/>
        <v>-11218.132</v>
      </c>
      <c r="AM118" s="160">
        <f t="shared" si="36"/>
        <v>-19413.53584666668</v>
      </c>
      <c r="AN118" s="160">
        <f t="shared" si="32"/>
        <v>-234779.89871766977</v>
      </c>
      <c r="AO118" s="160">
        <f t="shared" si="34"/>
        <v>-19136186.928287163</v>
      </c>
      <c r="AP118" s="10"/>
      <c r="AQ118" s="10"/>
      <c r="AR118" s="10"/>
    </row>
    <row r="119" spans="1:44" s="114" customFormat="1" ht="14.25" x14ac:dyDescent="0.2">
      <c r="A119" s="217">
        <v>2060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125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>
        <f t="shared" si="20"/>
        <v>-2767.4873312823765</v>
      </c>
      <c r="Z119" s="160">
        <f t="shared" si="21"/>
        <v>-9377.1949420490928</v>
      </c>
      <c r="AA119" s="160">
        <f t="shared" si="22"/>
        <v>-5662.5268689089653</v>
      </c>
      <c r="AB119" s="160">
        <f t="shared" si="23"/>
        <v>-9644.8095026685642</v>
      </c>
      <c r="AC119" s="160">
        <f t="shared" si="24"/>
        <v>-6830.4544261032852</v>
      </c>
      <c r="AD119" s="160">
        <f t="shared" si="25"/>
        <v>-7279.9915971194505</v>
      </c>
      <c r="AE119" s="160">
        <f t="shared" si="26"/>
        <v>-15207.133507886856</v>
      </c>
      <c r="AF119" s="160">
        <f t="shared" si="27"/>
        <v>-35246.434723587787</v>
      </c>
      <c r="AG119" s="160">
        <f t="shared" si="28"/>
        <v>-23756.911244679675</v>
      </c>
      <c r="AH119" s="160">
        <f t="shared" si="29"/>
        <v>-19399.029402786953</v>
      </c>
      <c r="AI119" s="160">
        <f t="shared" si="30"/>
        <v>-22492.19111748779</v>
      </c>
      <c r="AJ119" s="160">
        <f t="shared" si="31"/>
        <v>-19385.040126084612</v>
      </c>
      <c r="AK119" s="160">
        <f t="shared" si="33"/>
        <v>-25300.336500000045</v>
      </c>
      <c r="AL119" s="160">
        <f t="shared" si="35"/>
        <v>-11218.132</v>
      </c>
      <c r="AM119" s="160">
        <f t="shared" si="36"/>
        <v>-19413.53584666668</v>
      </c>
      <c r="AN119" s="160">
        <f t="shared" si="32"/>
        <v>-232981.20913731214</v>
      </c>
      <c r="AO119" s="160">
        <f t="shared" si="34"/>
        <v>-19369168.137424476</v>
      </c>
      <c r="AP119" s="10"/>
      <c r="AQ119" s="10"/>
      <c r="AR119" s="10"/>
    </row>
    <row r="120" spans="1:44" s="114" customFormat="1" ht="14.25" x14ac:dyDescent="0.2">
      <c r="A120" s="217">
        <v>2061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>
        <f t="shared" si="21"/>
        <v>-9377.1949420490928</v>
      </c>
      <c r="AA120" s="160">
        <f t="shared" si="22"/>
        <v>-5662.5268689089653</v>
      </c>
      <c r="AB120" s="160">
        <f t="shared" si="23"/>
        <v>-9644.8095026685642</v>
      </c>
      <c r="AC120" s="160">
        <f t="shared" si="24"/>
        <v>-6830.4544261032852</v>
      </c>
      <c r="AD120" s="160">
        <f t="shared" si="25"/>
        <v>-7279.9915971194505</v>
      </c>
      <c r="AE120" s="160">
        <f t="shared" si="26"/>
        <v>-15207.133507886856</v>
      </c>
      <c r="AF120" s="160">
        <f t="shared" si="27"/>
        <v>-35246.434723587787</v>
      </c>
      <c r="AG120" s="160">
        <f t="shared" si="28"/>
        <v>-23756.911244679675</v>
      </c>
      <c r="AH120" s="160">
        <f t="shared" si="29"/>
        <v>-19399.029402786953</v>
      </c>
      <c r="AI120" s="160">
        <f t="shared" si="30"/>
        <v>-22492.19111748779</v>
      </c>
      <c r="AJ120" s="160">
        <f t="shared" si="31"/>
        <v>-19385.040126084612</v>
      </c>
      <c r="AK120" s="160">
        <f t="shared" si="33"/>
        <v>-25300.336500000045</v>
      </c>
      <c r="AL120" s="160">
        <f t="shared" si="35"/>
        <v>-11218.132</v>
      </c>
      <c r="AM120" s="160">
        <f t="shared" si="36"/>
        <v>-19413.53584666668</v>
      </c>
      <c r="AN120" s="160">
        <f t="shared" si="32"/>
        <v>-230213.72180602973</v>
      </c>
      <c r="AO120" s="160">
        <f t="shared" si="34"/>
        <v>-19599381.859230507</v>
      </c>
      <c r="AP120" s="10"/>
      <c r="AQ120" s="10"/>
      <c r="AR120" s="10"/>
    </row>
    <row r="121" spans="1:44" s="114" customFormat="1" ht="14.25" x14ac:dyDescent="0.2">
      <c r="A121" s="217">
        <v>2062</v>
      </c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>
        <f t="shared" si="22"/>
        <v>-5662.5268689089653</v>
      </c>
      <c r="AB121" s="160">
        <f t="shared" si="23"/>
        <v>-9644.8095026685642</v>
      </c>
      <c r="AC121" s="160">
        <f t="shared" si="24"/>
        <v>-6830.4544261032852</v>
      </c>
      <c r="AD121" s="160">
        <f t="shared" si="25"/>
        <v>-7279.9915971194505</v>
      </c>
      <c r="AE121" s="160">
        <f t="shared" si="26"/>
        <v>-15207.133507886856</v>
      </c>
      <c r="AF121" s="160">
        <f t="shared" si="27"/>
        <v>-35246.434723587787</v>
      </c>
      <c r="AG121" s="160">
        <f t="shared" si="28"/>
        <v>-23756.911244679675</v>
      </c>
      <c r="AH121" s="160">
        <f t="shared" si="29"/>
        <v>-19399.029402786953</v>
      </c>
      <c r="AI121" s="160">
        <f t="shared" si="30"/>
        <v>-22492.19111748779</v>
      </c>
      <c r="AJ121" s="160">
        <f t="shared" si="31"/>
        <v>-19385.040126084612</v>
      </c>
      <c r="AK121" s="160">
        <f t="shared" si="33"/>
        <v>-25300.336500000045</v>
      </c>
      <c r="AL121" s="160">
        <f t="shared" si="35"/>
        <v>-11218.132</v>
      </c>
      <c r="AM121" s="160">
        <f t="shared" si="36"/>
        <v>-19413.53584666668</v>
      </c>
      <c r="AN121" s="160">
        <f t="shared" si="32"/>
        <v>-220836.52686398069</v>
      </c>
      <c r="AO121" s="160">
        <f t="shared" si="34"/>
        <v>-19820218.386094488</v>
      </c>
      <c r="AP121" s="10"/>
      <c r="AQ121" s="10"/>
      <c r="AR121" s="10"/>
    </row>
    <row r="122" spans="1:44" s="114" customFormat="1" ht="14.25" x14ac:dyDescent="0.2">
      <c r="A122" s="217">
        <v>2063</v>
      </c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>
        <f t="shared" si="23"/>
        <v>-9644.8095026685642</v>
      </c>
      <c r="AC122" s="160">
        <f t="shared" si="24"/>
        <v>-6830.4544261032852</v>
      </c>
      <c r="AD122" s="160">
        <f t="shared" si="25"/>
        <v>-7279.9915971194505</v>
      </c>
      <c r="AE122" s="160">
        <f t="shared" si="26"/>
        <v>-15207.133507886856</v>
      </c>
      <c r="AF122" s="160">
        <f t="shared" si="27"/>
        <v>-35246.434723587787</v>
      </c>
      <c r="AG122" s="160">
        <f t="shared" si="28"/>
        <v>-23756.911244679675</v>
      </c>
      <c r="AH122" s="160">
        <f t="shared" si="29"/>
        <v>-19399.029402786953</v>
      </c>
      <c r="AI122" s="160">
        <f t="shared" si="30"/>
        <v>-22492.19111748779</v>
      </c>
      <c r="AJ122" s="160">
        <f t="shared" si="31"/>
        <v>-19385.040126084612</v>
      </c>
      <c r="AK122" s="160">
        <f t="shared" si="33"/>
        <v>-25300.336500000045</v>
      </c>
      <c r="AL122" s="160">
        <f t="shared" si="35"/>
        <v>-11218.132</v>
      </c>
      <c r="AM122" s="160">
        <f t="shared" si="36"/>
        <v>-19413.53584666668</v>
      </c>
      <c r="AN122" s="160">
        <f t="shared" si="32"/>
        <v>-215173.99999507167</v>
      </c>
      <c r="AO122" s="160">
        <f t="shared" si="34"/>
        <v>-20035392.38608956</v>
      </c>
      <c r="AP122" s="10"/>
      <c r="AQ122" s="10"/>
      <c r="AR122" s="10"/>
    </row>
    <row r="123" spans="1:44" s="114" customFormat="1" ht="14.25" x14ac:dyDescent="0.2">
      <c r="A123" s="217">
        <v>2064</v>
      </c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>
        <f t="shared" si="24"/>
        <v>-6830.4544261032852</v>
      </c>
      <c r="AD123" s="160">
        <f t="shared" si="25"/>
        <v>-7279.9915971194505</v>
      </c>
      <c r="AE123" s="160">
        <f t="shared" si="26"/>
        <v>-15207.133507886856</v>
      </c>
      <c r="AF123" s="160">
        <f t="shared" si="27"/>
        <v>-35246.434723587787</v>
      </c>
      <c r="AG123" s="160">
        <f t="shared" si="28"/>
        <v>-23756.911244679675</v>
      </c>
      <c r="AH123" s="160">
        <f t="shared" si="29"/>
        <v>-19399.029402786953</v>
      </c>
      <c r="AI123" s="160">
        <f t="shared" si="30"/>
        <v>-22492.19111748779</v>
      </c>
      <c r="AJ123" s="160">
        <f t="shared" si="31"/>
        <v>-19385.040126084612</v>
      </c>
      <c r="AK123" s="160">
        <f t="shared" si="33"/>
        <v>-25300.336500000045</v>
      </c>
      <c r="AL123" s="160">
        <f t="shared" si="35"/>
        <v>-11218.132</v>
      </c>
      <c r="AM123" s="160">
        <f t="shared" si="36"/>
        <v>-19413.53584666668</v>
      </c>
      <c r="AN123" s="160">
        <f t="shared" si="32"/>
        <v>-205529.19049240317</v>
      </c>
      <c r="AO123" s="160">
        <f t="shared" si="34"/>
        <v>-20240921.576581962</v>
      </c>
      <c r="AP123" s="10"/>
      <c r="AQ123" s="10"/>
      <c r="AR123" s="10"/>
    </row>
    <row r="124" spans="1:44" s="114" customFormat="1" ht="14.25" x14ac:dyDescent="0.2">
      <c r="A124" s="217">
        <v>2065</v>
      </c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>
        <f t="shared" si="25"/>
        <v>-7279.9915971194505</v>
      </c>
      <c r="AE124" s="160">
        <f t="shared" si="26"/>
        <v>-15207.133507886856</v>
      </c>
      <c r="AF124" s="160">
        <f t="shared" si="27"/>
        <v>-35246.434723587787</v>
      </c>
      <c r="AG124" s="160">
        <f t="shared" si="28"/>
        <v>-23756.911244679675</v>
      </c>
      <c r="AH124" s="160">
        <f t="shared" si="29"/>
        <v>-19399.029402786953</v>
      </c>
      <c r="AI124" s="160">
        <f t="shared" si="30"/>
        <v>-22492.19111748779</v>
      </c>
      <c r="AJ124" s="160">
        <f t="shared" si="31"/>
        <v>-19385.040126084612</v>
      </c>
      <c r="AK124" s="160">
        <f t="shared" si="33"/>
        <v>-25300.336500000045</v>
      </c>
      <c r="AL124" s="160">
        <f t="shared" si="35"/>
        <v>-11218.132</v>
      </c>
      <c r="AM124" s="160">
        <f t="shared" si="36"/>
        <v>-19413.53584666668</v>
      </c>
      <c r="AN124" s="160">
        <f t="shared" si="32"/>
        <v>-198698.73606629984</v>
      </c>
      <c r="AO124" s="160">
        <f t="shared" si="34"/>
        <v>-20439620.312648263</v>
      </c>
      <c r="AP124" s="10"/>
      <c r="AQ124" s="10"/>
      <c r="AR124" s="10"/>
    </row>
    <row r="125" spans="1:44" s="114" customFormat="1" ht="14.25" x14ac:dyDescent="0.2">
      <c r="A125" s="217">
        <v>2066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>
        <f t="shared" si="26"/>
        <v>-15207.133507886856</v>
      </c>
      <c r="AF125" s="160">
        <f t="shared" si="27"/>
        <v>-35246.434723587787</v>
      </c>
      <c r="AG125" s="160">
        <f t="shared" si="28"/>
        <v>-23756.911244679675</v>
      </c>
      <c r="AH125" s="160">
        <f t="shared" si="29"/>
        <v>-19399.029402786953</v>
      </c>
      <c r="AI125" s="160">
        <f t="shared" si="30"/>
        <v>-22492.19111748779</v>
      </c>
      <c r="AJ125" s="160">
        <f t="shared" si="31"/>
        <v>-19385.040126084612</v>
      </c>
      <c r="AK125" s="160">
        <f t="shared" si="33"/>
        <v>-25300.336500000045</v>
      </c>
      <c r="AL125" s="160">
        <f t="shared" si="35"/>
        <v>-11218.132</v>
      </c>
      <c r="AM125" s="160">
        <f t="shared" si="36"/>
        <v>-19413.53584666668</v>
      </c>
      <c r="AN125" s="160">
        <f t="shared" si="32"/>
        <v>-191418.74446918041</v>
      </c>
      <c r="AO125" s="160">
        <f t="shared" si="34"/>
        <v>-20631039.057117444</v>
      </c>
      <c r="AP125" s="10"/>
      <c r="AQ125" s="10"/>
      <c r="AR125" s="10"/>
    </row>
    <row r="126" spans="1:44" s="114" customFormat="1" ht="14.25" x14ac:dyDescent="0.2">
      <c r="A126" s="217">
        <v>2067</v>
      </c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>
        <f t="shared" si="27"/>
        <v>-35246.434723587787</v>
      </c>
      <c r="AG126" s="160">
        <f t="shared" si="28"/>
        <v>-23756.911244679675</v>
      </c>
      <c r="AH126" s="160">
        <f t="shared" si="29"/>
        <v>-19399.029402786953</v>
      </c>
      <c r="AI126" s="160">
        <f t="shared" si="30"/>
        <v>-22492.19111748779</v>
      </c>
      <c r="AJ126" s="160">
        <f t="shared" si="31"/>
        <v>-19385.040126084612</v>
      </c>
      <c r="AK126" s="160">
        <f t="shared" si="33"/>
        <v>-25300.336500000045</v>
      </c>
      <c r="AL126" s="160">
        <f t="shared" si="35"/>
        <v>-11218.132</v>
      </c>
      <c r="AM126" s="160">
        <f t="shared" si="36"/>
        <v>-19413.53584666668</v>
      </c>
      <c r="AN126" s="160">
        <f t="shared" si="32"/>
        <v>-176211.61096129357</v>
      </c>
      <c r="AO126" s="160">
        <f t="shared" si="34"/>
        <v>-20807250.668078735</v>
      </c>
      <c r="AP126" s="10"/>
      <c r="AQ126" s="10"/>
      <c r="AR126" s="10"/>
    </row>
    <row r="127" spans="1:44" s="114" customFormat="1" ht="14.25" x14ac:dyDescent="0.2">
      <c r="A127" s="217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>
        <f t="shared" si="28"/>
        <v>-23756.911244679675</v>
      </c>
      <c r="AH127" s="160">
        <f t="shared" si="29"/>
        <v>-19399.029402786953</v>
      </c>
      <c r="AI127" s="160">
        <f t="shared" si="30"/>
        <v>-22492.19111748779</v>
      </c>
      <c r="AJ127" s="160">
        <f t="shared" si="31"/>
        <v>-19385.040126084612</v>
      </c>
      <c r="AK127" s="160">
        <f t="shared" si="33"/>
        <v>-25300.336500000045</v>
      </c>
      <c r="AL127" s="160">
        <f t="shared" si="35"/>
        <v>-11218.132</v>
      </c>
      <c r="AM127" s="160">
        <f t="shared" si="36"/>
        <v>-19413.53584666668</v>
      </c>
      <c r="AN127" s="160">
        <f t="shared" si="32"/>
        <v>-140965.17623770575</v>
      </c>
      <c r="AO127" s="160">
        <f t="shared" si="34"/>
        <v>-20948215.844316442</v>
      </c>
      <c r="AP127" s="10"/>
      <c r="AQ127" s="10"/>
      <c r="AR127" s="10"/>
    </row>
    <row r="128" spans="1:44" s="114" customFormat="1" ht="14.25" x14ac:dyDescent="0.2">
      <c r="A128" s="217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>
        <f t="shared" si="29"/>
        <v>-19399.029402786953</v>
      </c>
      <c r="AI128" s="160">
        <f t="shared" si="30"/>
        <v>-22492.19111748779</v>
      </c>
      <c r="AJ128" s="160">
        <f t="shared" si="31"/>
        <v>-19385.040126084612</v>
      </c>
      <c r="AK128" s="160">
        <f t="shared" si="33"/>
        <v>-25300.336500000045</v>
      </c>
      <c r="AL128" s="160">
        <f t="shared" si="35"/>
        <v>-11218.132</v>
      </c>
      <c r="AM128" s="160">
        <f t="shared" si="36"/>
        <v>-19413.53584666668</v>
      </c>
      <c r="AN128" s="160">
        <f t="shared" si="32"/>
        <v>-117208.26499302608</v>
      </c>
      <c r="AO128" s="160">
        <f t="shared" si="34"/>
        <v>-21065424.109309468</v>
      </c>
      <c r="AP128" s="10"/>
      <c r="AQ128" s="10"/>
      <c r="AR128" s="10"/>
    </row>
    <row r="129" spans="1:44" s="114" customFormat="1" ht="14.25" x14ac:dyDescent="0.2">
      <c r="A129" s="217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>
        <v>-9699.51</v>
      </c>
      <c r="AI129" s="160">
        <f t="shared" si="30"/>
        <v>-22492.19111748779</v>
      </c>
      <c r="AJ129" s="160">
        <f t="shared" si="31"/>
        <v>-19385.040126084612</v>
      </c>
      <c r="AK129" s="160">
        <f t="shared" si="33"/>
        <v>-25300.336500000045</v>
      </c>
      <c r="AL129" s="160">
        <f t="shared" si="35"/>
        <v>-11218.132</v>
      </c>
      <c r="AM129" s="160">
        <f t="shared" si="36"/>
        <v>-19413.53584666668</v>
      </c>
      <c r="AN129" s="160">
        <f t="shared" si="32"/>
        <v>-107508.74559023912</v>
      </c>
      <c r="AO129" s="160">
        <f t="shared" si="34"/>
        <v>-21172932.854899708</v>
      </c>
      <c r="AP129" s="10"/>
      <c r="AQ129" s="10"/>
      <c r="AR129" s="10"/>
    </row>
    <row r="130" spans="1:44" s="114" customFormat="1" ht="14.25" x14ac:dyDescent="0.2">
      <c r="A130" s="217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>
        <v>-11246.1</v>
      </c>
      <c r="AJ130" s="160">
        <f t="shared" si="31"/>
        <v>-19385.040126084612</v>
      </c>
      <c r="AK130" s="160">
        <f t="shared" si="33"/>
        <v>-25300.336500000045</v>
      </c>
      <c r="AL130" s="160">
        <f t="shared" si="35"/>
        <v>-11218.132</v>
      </c>
      <c r="AM130" s="160">
        <f t="shared" si="36"/>
        <v>-19413.53584666668</v>
      </c>
      <c r="AN130" s="160">
        <f t="shared" si="32"/>
        <v>-86563.14447275133</v>
      </c>
      <c r="AO130" s="160">
        <f t="shared" si="34"/>
        <v>-21259495.99937246</v>
      </c>
      <c r="AP130" s="10"/>
      <c r="AQ130" s="10"/>
      <c r="AR130" s="10"/>
    </row>
    <row r="131" spans="1:44" s="114" customFormat="1" ht="14.25" x14ac:dyDescent="0.2">
      <c r="A131" s="217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>
        <v>-9692.52</v>
      </c>
      <c r="AK131" s="160">
        <f t="shared" si="33"/>
        <v>-25300.336500000045</v>
      </c>
      <c r="AL131" s="160">
        <f t="shared" si="35"/>
        <v>-11218.132</v>
      </c>
      <c r="AM131" s="160">
        <f t="shared" si="36"/>
        <v>-19413.53584666668</v>
      </c>
      <c r="AN131" s="160">
        <f t="shared" si="32"/>
        <v>-65624.524346666731</v>
      </c>
      <c r="AO131" s="160">
        <f t="shared" si="34"/>
        <v>-21325120.523719128</v>
      </c>
      <c r="AP131" s="10"/>
      <c r="AQ131" s="10"/>
      <c r="AR131" s="10"/>
    </row>
    <row r="132" spans="1:44" s="114" customFormat="1" ht="14.25" x14ac:dyDescent="0.2">
      <c r="A132" s="217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>
        <f>-$AK$16/$AK$70*0.5</f>
        <v>-12650.168250000022</v>
      </c>
      <c r="AL132" s="160">
        <f t="shared" si="35"/>
        <v>-11218.132</v>
      </c>
      <c r="AM132" s="160">
        <f t="shared" si="36"/>
        <v>-19413.53584666668</v>
      </c>
      <c r="AN132" s="160">
        <f t="shared" si="32"/>
        <v>-43281.836096666702</v>
      </c>
      <c r="AO132" s="160">
        <f t="shared" si="34"/>
        <v>-21368402.359815795</v>
      </c>
      <c r="AP132" s="10"/>
      <c r="AQ132" s="10"/>
      <c r="AR132" s="10"/>
    </row>
    <row r="133" spans="1:44" s="114" customFormat="1" x14ac:dyDescent="0.2">
      <c r="A133" s="10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>
        <v>0</v>
      </c>
      <c r="AL133" s="160">
        <f>-$AL$16/60*0.5</f>
        <v>-5609.0659999999998</v>
      </c>
      <c r="AM133" s="160">
        <f t="shared" si="36"/>
        <v>-19413.53584666668</v>
      </c>
      <c r="AN133" s="160">
        <f t="shared" si="32"/>
        <v>-25022.601846666679</v>
      </c>
      <c r="AO133" s="160">
        <f t="shared" si="34"/>
        <v>-21393424.96166246</v>
      </c>
      <c r="AP133" s="10"/>
      <c r="AQ133" s="10"/>
      <c r="AR133" s="10"/>
    </row>
    <row r="134" spans="1:44" s="114" customFormat="1" x14ac:dyDescent="0.2">
      <c r="A134" s="10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160">
        <f>-$AM$12/60*0.5</f>
        <v>-9706.7679233333401</v>
      </c>
      <c r="AN134" s="210">
        <f t="shared" si="32"/>
        <v>-9706.7679233333401</v>
      </c>
      <c r="AO134" s="160">
        <f t="shared" si="34"/>
        <v>-21403131.729585793</v>
      </c>
      <c r="AP134" s="10"/>
      <c r="AQ134" s="10"/>
      <c r="AR134" s="10"/>
    </row>
    <row r="135" spans="1:44" s="114" customFormat="1" x14ac:dyDescent="0.2">
      <c r="A135" s="10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P135" s="10"/>
      <c r="AQ135" s="10"/>
      <c r="AR135" s="10"/>
    </row>
    <row r="136" spans="1:44" s="114" customFormat="1" x14ac:dyDescent="0.2">
      <c r="A136" s="32" t="s">
        <v>61</v>
      </c>
      <c r="B136" s="29"/>
      <c r="C136" s="162">
        <f>SUM(C72:C134)</f>
        <v>0</v>
      </c>
      <c r="D136" s="162">
        <f t="shared" ref="D136:AN136" si="37">SUM(D72:D134)</f>
        <v>0</v>
      </c>
      <c r="E136" s="162">
        <f t="shared" si="37"/>
        <v>0</v>
      </c>
      <c r="F136" s="162">
        <f t="shared" si="37"/>
        <v>0</v>
      </c>
      <c r="G136" s="162">
        <f t="shared" si="37"/>
        <v>0</v>
      </c>
      <c r="H136" s="162">
        <f t="shared" si="37"/>
        <v>0</v>
      </c>
      <c r="I136" s="162">
        <f t="shared" si="37"/>
        <v>0</v>
      </c>
      <c r="J136" s="162">
        <f t="shared" si="37"/>
        <v>0</v>
      </c>
      <c r="K136" s="162">
        <f t="shared" si="37"/>
        <v>0</v>
      </c>
      <c r="L136" s="162">
        <f t="shared" si="37"/>
        <v>0</v>
      </c>
      <c r="M136" s="162">
        <f t="shared" si="37"/>
        <v>-8601.420848474394</v>
      </c>
      <c r="N136" s="162">
        <f t="shared" si="37"/>
        <v>-6395.3761437509065</v>
      </c>
      <c r="O136" s="162">
        <f t="shared" si="37"/>
        <v>-38680.652044186609</v>
      </c>
      <c r="P136" s="162">
        <f t="shared" si="37"/>
        <v>-67621.756215781294</v>
      </c>
      <c r="Q136" s="162">
        <f t="shared" si="37"/>
        <v>-133679.50608048006</v>
      </c>
      <c r="R136" s="162">
        <f t="shared" si="37"/>
        <v>-134533.44144309784</v>
      </c>
      <c r="S136" s="162">
        <f t="shared" si="37"/>
        <v>-211397.40288003674</v>
      </c>
      <c r="T136" s="162">
        <f t="shared" si="37"/>
        <v>-88938.722802976932</v>
      </c>
      <c r="U136" s="162">
        <f t="shared" si="37"/>
        <v>-100019.65902734101</v>
      </c>
      <c r="V136" s="162">
        <f t="shared" si="37"/>
        <v>-198780.24988677879</v>
      </c>
      <c r="W136" s="162">
        <f t="shared" si="37"/>
        <v>-341540.627161799</v>
      </c>
      <c r="X136" s="162">
        <f t="shared" si="37"/>
        <v>-84538.410276810071</v>
      </c>
      <c r="Y136" s="162">
        <f t="shared" si="37"/>
        <v>-132839.39190155407</v>
      </c>
      <c r="Z136" s="162">
        <f t="shared" si="37"/>
        <v>-459482.55216040584</v>
      </c>
      <c r="AA136" s="162">
        <f t="shared" si="37"/>
        <v>-283126.34344544815</v>
      </c>
      <c r="AB136" s="162">
        <f t="shared" si="37"/>
        <v>-491885.28463609674</v>
      </c>
      <c r="AC136" s="162">
        <f t="shared" si="37"/>
        <v>-355183.63015737041</v>
      </c>
      <c r="AD136" s="162">
        <f t="shared" si="37"/>
        <v>-385839.55464733066</v>
      </c>
      <c r="AE136" s="162">
        <f t="shared" si="37"/>
        <v>-821185.20942589082</v>
      </c>
      <c r="AF136" s="162">
        <f t="shared" si="37"/>
        <v>-1938553.9097973267</v>
      </c>
      <c r="AG136" s="162">
        <f t="shared" si="37"/>
        <v>-1330387.0297020625</v>
      </c>
      <c r="AH136" s="162">
        <f t="shared" si="37"/>
        <v>-1115444.1859588572</v>
      </c>
      <c r="AI136" s="162">
        <f t="shared" si="37"/>
        <v>-1315793.1848142939</v>
      </c>
      <c r="AJ136" s="162">
        <f t="shared" si="37"/>
        <v>-1153409.8874389909</v>
      </c>
      <c r="AK136" s="162">
        <f t="shared" si="37"/>
        <v>-1518020.1900000023</v>
      </c>
      <c r="AL136" s="162">
        <f t="shared" si="37"/>
        <v>-673087.91999999958</v>
      </c>
      <c r="AM136" s="162">
        <f t="shared" si="37"/>
        <v>-1164812.1508000002</v>
      </c>
      <c r="AN136" s="162">
        <f t="shared" si="37"/>
        <v>-14553777.64969714</v>
      </c>
      <c r="AP136" s="10"/>
      <c r="AQ136" s="10"/>
      <c r="AR136" s="10"/>
    </row>
    <row r="137" spans="1:44" s="114" customFormat="1" x14ac:dyDescent="0.2">
      <c r="A137" s="10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P137" s="10"/>
      <c r="AQ137" s="10"/>
      <c r="AR137" s="10"/>
    </row>
    <row r="138" spans="1:44" s="114" customFormat="1" x14ac:dyDescent="0.2">
      <c r="A138" s="32" t="s">
        <v>62</v>
      </c>
      <c r="B138" s="29"/>
      <c r="C138" s="218">
        <f>C59+C136</f>
        <v>0</v>
      </c>
      <c r="D138" s="218">
        <f t="shared" ref="D138:AN138" si="38">D59+D136</f>
        <v>8.7311491370201111E-11</v>
      </c>
      <c r="E138" s="218">
        <f t="shared" si="38"/>
        <v>-1.1641532182693481E-10</v>
      </c>
      <c r="F138" s="218">
        <f t="shared" si="38"/>
        <v>0</v>
      </c>
      <c r="G138" s="218">
        <f t="shared" si="38"/>
        <v>0</v>
      </c>
      <c r="H138" s="218">
        <f t="shared" si="38"/>
        <v>0</v>
      </c>
      <c r="I138" s="218">
        <f t="shared" si="38"/>
        <v>0</v>
      </c>
      <c r="J138" s="218">
        <f t="shared" si="38"/>
        <v>0</v>
      </c>
      <c r="K138" s="218">
        <f t="shared" si="38"/>
        <v>0</v>
      </c>
      <c r="L138" s="218">
        <f t="shared" si="38"/>
        <v>0</v>
      </c>
      <c r="M138" s="218">
        <f t="shared" si="38"/>
        <v>0</v>
      </c>
      <c r="N138" s="218">
        <f t="shared" si="38"/>
        <v>0</v>
      </c>
      <c r="O138" s="218">
        <f t="shared" si="38"/>
        <v>0</v>
      </c>
      <c r="P138" s="218">
        <f t="shared" si="38"/>
        <v>0</v>
      </c>
      <c r="Q138" s="218">
        <f t="shared" si="38"/>
        <v>0</v>
      </c>
      <c r="R138" s="218">
        <f t="shared" si="38"/>
        <v>0</v>
      </c>
      <c r="S138" s="218">
        <f t="shared" si="38"/>
        <v>0</v>
      </c>
      <c r="T138" s="218">
        <f t="shared" si="38"/>
        <v>0</v>
      </c>
      <c r="U138" s="218">
        <f t="shared" si="38"/>
        <v>0</v>
      </c>
      <c r="V138" s="218">
        <f t="shared" si="38"/>
        <v>0</v>
      </c>
      <c r="W138" s="218">
        <f t="shared" si="38"/>
        <v>0</v>
      </c>
      <c r="X138" s="218">
        <f t="shared" si="38"/>
        <v>0</v>
      </c>
      <c r="Y138" s="218">
        <f t="shared" si="38"/>
        <v>0</v>
      </c>
      <c r="Z138" s="218">
        <f t="shared" si="38"/>
        <v>0</v>
      </c>
      <c r="AA138" s="218">
        <f t="shared" si="38"/>
        <v>0</v>
      </c>
      <c r="AB138" s="218">
        <f t="shared" si="38"/>
        <v>0</v>
      </c>
      <c r="AC138" s="218">
        <f t="shared" si="38"/>
        <v>0</v>
      </c>
      <c r="AD138" s="218">
        <f t="shared" si="38"/>
        <v>0</v>
      </c>
      <c r="AE138" s="218">
        <f t="shared" si="38"/>
        <v>0</v>
      </c>
      <c r="AF138" s="218">
        <f t="shared" si="38"/>
        <v>0</v>
      </c>
      <c r="AG138" s="218">
        <f t="shared" si="38"/>
        <v>0</v>
      </c>
      <c r="AH138" s="218">
        <f t="shared" si="38"/>
        <v>4.701392725110054E-3</v>
      </c>
      <c r="AI138" s="218">
        <f t="shared" si="38"/>
        <v>-4.4412582647055387E-3</v>
      </c>
      <c r="AJ138" s="218">
        <f t="shared" si="38"/>
        <v>6.3043553382158279E-5</v>
      </c>
      <c r="AK138" s="218">
        <f t="shared" si="38"/>
        <v>0</v>
      </c>
      <c r="AL138" s="218">
        <f>AL59+AL136</f>
        <v>0</v>
      </c>
      <c r="AM138" s="218">
        <f t="shared" si="38"/>
        <v>0</v>
      </c>
      <c r="AN138" s="218">
        <f t="shared" si="38"/>
        <v>3.231782466173172E-4</v>
      </c>
      <c r="AP138" s="10"/>
      <c r="AQ138" s="10"/>
      <c r="AR138" s="10"/>
    </row>
    <row r="139" spans="1:44" s="114" customFormat="1" x14ac:dyDescent="0.2">
      <c r="A139" s="10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P139" s="10"/>
      <c r="AQ139" s="10"/>
      <c r="AR139" s="10"/>
    </row>
    <row r="140" spans="1:44" s="114" customFormat="1" x14ac:dyDescent="0.2">
      <c r="A140" s="10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P140" s="10"/>
      <c r="AQ140" s="10"/>
      <c r="AR140" s="10"/>
    </row>
    <row r="141" spans="1:44" s="114" customFormat="1" x14ac:dyDescent="0.2">
      <c r="A141" s="10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P141" s="10"/>
      <c r="AQ141" s="10"/>
      <c r="AR141" s="10"/>
    </row>
    <row r="142" spans="1:44" s="114" customFormat="1" x14ac:dyDescent="0.2">
      <c r="A142" s="10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51" t="s">
        <v>63</v>
      </c>
      <c r="AL142" s="51"/>
      <c r="AM142" s="51"/>
      <c r="AN142" s="64"/>
      <c r="AO142" s="64"/>
      <c r="AP142" s="10"/>
      <c r="AQ142" s="10"/>
      <c r="AR142" s="10"/>
    </row>
    <row r="143" spans="1:44" s="114" customFormat="1" x14ac:dyDescent="0.2">
      <c r="A143" s="10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42" t="s">
        <v>15</v>
      </c>
      <c r="AL143" s="42"/>
      <c r="AM143" s="42"/>
      <c r="AN143" s="51"/>
      <c r="AO143" s="163">
        <f>AO73</f>
        <v>-7312617.0266392194</v>
      </c>
      <c r="AP143" s="10"/>
      <c r="AQ143" s="10"/>
      <c r="AR143" s="10"/>
    </row>
    <row r="144" spans="1:44" s="114" customFormat="1" x14ac:dyDescent="0.2">
      <c r="A144" s="10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42" t="s">
        <v>16</v>
      </c>
      <c r="AL144" s="42"/>
      <c r="AM144" s="42"/>
      <c r="AN144" s="51"/>
      <c r="AO144" s="42">
        <v>-256076.92442362156</v>
      </c>
      <c r="AP144" s="10"/>
      <c r="AQ144" s="10"/>
      <c r="AR144" s="10"/>
    </row>
    <row r="145" spans="1:44" s="114" customFormat="1" ht="13.5" thickBot="1" x14ac:dyDescent="0.25">
      <c r="A145" s="10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42" t="s">
        <v>17</v>
      </c>
      <c r="AL145" s="42"/>
      <c r="AM145" s="42"/>
      <c r="AN145" s="51"/>
      <c r="AO145" s="81">
        <f>+AO143+AO144</f>
        <v>-7568693.9510628413</v>
      </c>
      <c r="AP145" s="10"/>
      <c r="AQ145" s="10"/>
      <c r="AR145" s="10"/>
    </row>
    <row r="146" spans="1:44" s="114" customFormat="1" ht="13.5" thickTop="1" x14ac:dyDescent="0.2">
      <c r="A146" s="10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46"/>
      <c r="AL146" s="46"/>
      <c r="AM146" s="46"/>
      <c r="AN146" s="46"/>
      <c r="AO146" s="46"/>
      <c r="AP146" s="10"/>
      <c r="AQ146" s="10"/>
      <c r="AR146" s="10"/>
    </row>
    <row r="147" spans="1:44" s="114" customFormat="1" x14ac:dyDescent="0.2">
      <c r="A147" s="10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46"/>
      <c r="AL147" s="46"/>
      <c r="AM147" s="46"/>
      <c r="AN147" s="46"/>
      <c r="AO147" s="46"/>
      <c r="AP147" s="10"/>
      <c r="AQ147" s="10"/>
      <c r="AR147" s="10"/>
    </row>
    <row r="148" spans="1:44" s="114" customFormat="1" x14ac:dyDescent="0.2">
      <c r="A148" s="10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46"/>
      <c r="AL148" s="46"/>
      <c r="AM148" s="46"/>
      <c r="AN148" s="46"/>
      <c r="AO148" s="46"/>
      <c r="AP148" s="10"/>
      <c r="AQ148" s="10"/>
      <c r="AR148" s="10"/>
    </row>
    <row r="149" spans="1:44" s="114" customFormat="1" x14ac:dyDescent="0.2">
      <c r="A149" s="10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P149" s="10"/>
      <c r="AQ149" s="10"/>
      <c r="AR149" s="10"/>
    </row>
    <row r="150" spans="1:44" s="114" customFormat="1" x14ac:dyDescent="0.2">
      <c r="A150" s="10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P150" s="10"/>
      <c r="AQ150" s="10"/>
      <c r="AR150" s="10"/>
    </row>
    <row r="151" spans="1:44" s="114" customFormat="1" x14ac:dyDescent="0.2">
      <c r="A151" s="10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P151" s="10"/>
      <c r="AQ151" s="10"/>
      <c r="AR151" s="10"/>
    </row>
    <row r="152" spans="1:44" s="114" customFormat="1" x14ac:dyDescent="0.2">
      <c r="A152" s="10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P152" s="10"/>
      <c r="AQ152" s="10"/>
      <c r="AR152" s="10"/>
    </row>
    <row r="153" spans="1:44" s="114" customFormat="1" x14ac:dyDescent="0.2">
      <c r="A153" s="10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P153" s="10"/>
      <c r="AQ153" s="10"/>
      <c r="AR153" s="10"/>
    </row>
    <row r="154" spans="1:44" s="114" customFormat="1" x14ac:dyDescent="0.2">
      <c r="A154" s="10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P154" s="10"/>
      <c r="AQ154" s="10"/>
      <c r="AR154" s="10"/>
    </row>
    <row r="155" spans="1:44" s="114" customFormat="1" x14ac:dyDescent="0.2">
      <c r="A155" s="10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P155" s="10"/>
      <c r="AQ155" s="10"/>
      <c r="AR155" s="10"/>
    </row>
    <row r="156" spans="1:44" s="114" customFormat="1" x14ac:dyDescent="0.2">
      <c r="A156" s="10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P156" s="10"/>
      <c r="AQ156" s="10"/>
      <c r="AR156" s="10"/>
    </row>
    <row r="157" spans="1:44" s="114" customFormat="1" x14ac:dyDescent="0.2">
      <c r="A157" s="10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P157" s="10"/>
      <c r="AQ157" s="10"/>
      <c r="AR157" s="10"/>
    </row>
    <row r="158" spans="1:44" s="114" customFormat="1" x14ac:dyDescent="0.2">
      <c r="A158" s="10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P158" s="10"/>
      <c r="AQ158" s="10"/>
      <c r="AR158" s="10"/>
    </row>
    <row r="159" spans="1:44" s="114" customFormat="1" x14ac:dyDescent="0.2">
      <c r="A159" s="10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P159" s="10"/>
      <c r="AQ159" s="10"/>
      <c r="AR159" s="10"/>
    </row>
    <row r="160" spans="1:44" s="114" customFormat="1" x14ac:dyDescent="0.2">
      <c r="A160" s="10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P160" s="10"/>
      <c r="AQ160" s="10"/>
      <c r="AR160" s="10"/>
    </row>
    <row r="161" spans="1:44" s="114" customFormat="1" x14ac:dyDescent="0.2">
      <c r="A161" s="10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P161" s="10"/>
      <c r="AQ161" s="10"/>
      <c r="AR161" s="10"/>
    </row>
    <row r="162" spans="1:44" s="114" customFormat="1" x14ac:dyDescent="0.2">
      <c r="A162" s="10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P162" s="10"/>
      <c r="AQ162" s="10"/>
      <c r="AR162" s="10"/>
    </row>
    <row r="163" spans="1:44" s="114" customFormat="1" x14ac:dyDescent="0.2">
      <c r="A163" s="10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P163" s="10"/>
      <c r="AQ163" s="10"/>
      <c r="AR163" s="10"/>
    </row>
    <row r="164" spans="1:44" s="114" customFormat="1" x14ac:dyDescent="0.2">
      <c r="A164" s="10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P164" s="10"/>
      <c r="AQ164" s="10"/>
      <c r="AR164" s="10"/>
    </row>
    <row r="165" spans="1:44" s="114" customFormat="1" x14ac:dyDescent="0.2">
      <c r="A165" s="10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P165" s="10"/>
      <c r="AQ165" s="10"/>
      <c r="AR165" s="10"/>
    </row>
    <row r="166" spans="1:44" s="114" customFormat="1" x14ac:dyDescent="0.2">
      <c r="A166" s="10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P166" s="10"/>
      <c r="AQ166" s="10"/>
      <c r="AR166" s="10"/>
    </row>
    <row r="167" spans="1:44" s="114" customFormat="1" x14ac:dyDescent="0.2">
      <c r="A167" s="10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P167" s="10"/>
      <c r="AQ167" s="10"/>
      <c r="AR167" s="10"/>
    </row>
    <row r="168" spans="1:44" s="114" customFormat="1" x14ac:dyDescent="0.2">
      <c r="A168" s="10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P168" s="10"/>
      <c r="AQ168" s="10"/>
      <c r="AR168" s="10"/>
    </row>
    <row r="169" spans="1:44" s="114" customFormat="1" x14ac:dyDescent="0.2">
      <c r="A169" s="10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P169" s="10"/>
      <c r="AQ169" s="10"/>
      <c r="AR169" s="10"/>
    </row>
    <row r="170" spans="1:44" s="114" customFormat="1" x14ac:dyDescent="0.2">
      <c r="A170" s="10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P170" s="10"/>
      <c r="AQ170" s="10"/>
      <c r="AR170" s="10"/>
    </row>
    <row r="171" spans="1:44" s="114" customFormat="1" x14ac:dyDescent="0.2">
      <c r="A171" s="10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P171" s="10"/>
      <c r="AQ171" s="10"/>
      <c r="AR171" s="10"/>
    </row>
    <row r="172" spans="1:44" s="114" customFormat="1" x14ac:dyDescent="0.2">
      <c r="A172" s="10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P172" s="10"/>
      <c r="AQ172" s="10"/>
      <c r="AR172" s="10"/>
    </row>
    <row r="173" spans="1:44" s="114" customFormat="1" x14ac:dyDescent="0.2">
      <c r="A173" s="10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P173" s="10"/>
      <c r="AQ173" s="10"/>
      <c r="AR173" s="10"/>
    </row>
    <row r="174" spans="1:44" s="114" customFormat="1" x14ac:dyDescent="0.2">
      <c r="A174" s="10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P174" s="10"/>
      <c r="AQ174" s="10"/>
      <c r="AR174" s="10"/>
    </row>
    <row r="175" spans="1:44" s="114" customFormat="1" x14ac:dyDescent="0.2">
      <c r="A175" s="10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P175" s="10"/>
      <c r="AQ175" s="10"/>
      <c r="AR175" s="10"/>
    </row>
    <row r="176" spans="1:44" s="114" customFormat="1" x14ac:dyDescent="0.2">
      <c r="A176" s="10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P176" s="10"/>
      <c r="AQ176" s="10"/>
      <c r="AR176" s="10"/>
    </row>
    <row r="177" spans="1:44" s="114" customFormat="1" x14ac:dyDescent="0.2">
      <c r="A177" s="10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P177" s="10"/>
      <c r="AQ177" s="10"/>
      <c r="AR177" s="10"/>
    </row>
    <row r="178" spans="1:44" s="114" customFormat="1" x14ac:dyDescent="0.2">
      <c r="A178" s="10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P178" s="10"/>
      <c r="AQ178" s="10"/>
      <c r="AR178" s="10"/>
    </row>
    <row r="179" spans="1:44" s="114" customFormat="1" x14ac:dyDescent="0.2">
      <c r="A179" s="10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P179" s="10"/>
      <c r="AQ179" s="10"/>
      <c r="AR179" s="10"/>
    </row>
    <row r="180" spans="1:44" s="114" customFormat="1" x14ac:dyDescent="0.2">
      <c r="A180" s="10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P180" s="10"/>
      <c r="AQ180" s="10"/>
      <c r="AR180" s="10"/>
    </row>
    <row r="181" spans="1:44" s="114" customFormat="1" x14ac:dyDescent="0.2">
      <c r="A181" s="10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P181" s="10"/>
      <c r="AQ181" s="10"/>
      <c r="AR181" s="10"/>
    </row>
    <row r="182" spans="1:44" s="114" customFormat="1" x14ac:dyDescent="0.2">
      <c r="A182" s="10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P182" s="10"/>
      <c r="AQ182" s="10"/>
      <c r="AR182" s="10"/>
    </row>
    <row r="183" spans="1:44" s="114" customFormat="1" x14ac:dyDescent="0.2">
      <c r="A183" s="10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P183" s="10"/>
      <c r="AQ183" s="10"/>
      <c r="AR183" s="10"/>
    </row>
    <row r="184" spans="1:44" s="114" customFormat="1" x14ac:dyDescent="0.2">
      <c r="A184" s="10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P184" s="10"/>
      <c r="AQ184" s="10"/>
      <c r="AR184" s="10"/>
    </row>
    <row r="185" spans="1:44" s="114" customFormat="1" x14ac:dyDescent="0.2">
      <c r="A185" s="10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P185" s="10"/>
      <c r="AQ185" s="10"/>
      <c r="AR185" s="10"/>
    </row>
    <row r="186" spans="1:44" s="114" customFormat="1" x14ac:dyDescent="0.2">
      <c r="A186" s="10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P186" s="10"/>
      <c r="AQ186" s="10"/>
      <c r="AR186" s="10"/>
    </row>
    <row r="187" spans="1:44" s="114" customFormat="1" x14ac:dyDescent="0.2">
      <c r="A187" s="10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P187" s="10"/>
      <c r="AQ187" s="10"/>
      <c r="AR187" s="10"/>
    </row>
    <row r="188" spans="1:44" s="114" customFormat="1" x14ac:dyDescent="0.2">
      <c r="A188" s="10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P188" s="10"/>
      <c r="AQ188" s="10"/>
      <c r="AR188" s="10"/>
    </row>
    <row r="189" spans="1:44" s="114" customFormat="1" x14ac:dyDescent="0.2">
      <c r="A189" s="10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P189" s="10"/>
      <c r="AQ189" s="10"/>
      <c r="AR189" s="10"/>
    </row>
    <row r="190" spans="1:44" s="114" customFormat="1" x14ac:dyDescent="0.2">
      <c r="A190" s="10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P190" s="10"/>
      <c r="AQ190" s="10"/>
      <c r="AR190" s="10"/>
    </row>
    <row r="191" spans="1:44" s="114" customFormat="1" x14ac:dyDescent="0.2">
      <c r="A191" s="10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P191" s="10"/>
      <c r="AQ191" s="10"/>
      <c r="AR191" s="10"/>
    </row>
    <row r="192" spans="1:44" s="114" customFormat="1" x14ac:dyDescent="0.2">
      <c r="A192" s="10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P192" s="10"/>
      <c r="AQ192" s="10"/>
      <c r="AR192" s="10"/>
    </row>
    <row r="193" spans="1:44" s="114" customFormat="1" x14ac:dyDescent="0.2">
      <c r="A193" s="10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P193" s="10"/>
      <c r="AQ193" s="10"/>
      <c r="AR193" s="10"/>
    </row>
    <row r="194" spans="1:44" s="114" customFormat="1" x14ac:dyDescent="0.2">
      <c r="A194" s="10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P194" s="10"/>
      <c r="AQ194" s="10"/>
      <c r="AR194" s="10"/>
    </row>
    <row r="195" spans="1:44" s="114" customFormat="1" x14ac:dyDescent="0.2">
      <c r="A195" s="10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P195" s="10"/>
      <c r="AQ195" s="10"/>
      <c r="AR195" s="10"/>
    </row>
    <row r="196" spans="1:44" s="114" customFormat="1" x14ac:dyDescent="0.2">
      <c r="A196" s="10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P196" s="10"/>
      <c r="AQ196" s="10"/>
      <c r="AR196" s="10"/>
    </row>
    <row r="197" spans="1:44" s="114" customFormat="1" x14ac:dyDescent="0.2">
      <c r="A197" s="10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P197" s="10"/>
      <c r="AQ197" s="10"/>
      <c r="AR197" s="10"/>
    </row>
    <row r="198" spans="1:44" s="114" customFormat="1" x14ac:dyDescent="0.2">
      <c r="A198" s="10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P198" s="10"/>
      <c r="AQ198" s="10"/>
      <c r="AR198" s="10"/>
    </row>
    <row r="199" spans="1:44" s="114" customFormat="1" x14ac:dyDescent="0.2">
      <c r="A199" s="10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P199" s="10"/>
      <c r="AQ199" s="10"/>
      <c r="AR199" s="10"/>
    </row>
    <row r="200" spans="1:44" s="114" customFormat="1" x14ac:dyDescent="0.2">
      <c r="A200" s="10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P200" s="10"/>
      <c r="AQ200" s="10"/>
      <c r="AR200" s="10"/>
    </row>
    <row r="201" spans="1:44" s="114" customFormat="1" x14ac:dyDescent="0.2">
      <c r="A201" s="10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P201" s="10"/>
      <c r="AQ201" s="10"/>
      <c r="AR201" s="10"/>
    </row>
    <row r="202" spans="1:44" s="114" customFormat="1" x14ac:dyDescent="0.2">
      <c r="A202" s="10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P202" s="10"/>
      <c r="AQ202" s="10"/>
      <c r="AR202" s="10"/>
    </row>
    <row r="203" spans="1:44" s="114" customFormat="1" x14ac:dyDescent="0.2">
      <c r="A203" s="10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P203" s="10"/>
      <c r="AQ203" s="10"/>
      <c r="AR203" s="10"/>
    </row>
    <row r="204" spans="1:44" s="114" customFormat="1" x14ac:dyDescent="0.2">
      <c r="A204" s="10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P204" s="10"/>
      <c r="AQ204" s="10"/>
      <c r="AR204" s="10"/>
    </row>
    <row r="205" spans="1:44" s="114" customFormat="1" x14ac:dyDescent="0.2">
      <c r="A205" s="10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P205" s="10"/>
      <c r="AQ205" s="10"/>
      <c r="AR205" s="10"/>
    </row>
    <row r="206" spans="1:44" s="114" customFormat="1" x14ac:dyDescent="0.2">
      <c r="A206" s="10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P206" s="10"/>
      <c r="AQ206" s="10"/>
      <c r="AR206" s="10"/>
    </row>
    <row r="207" spans="1:44" s="114" customFormat="1" x14ac:dyDescent="0.2">
      <c r="A207" s="10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P207" s="10"/>
      <c r="AQ207" s="10"/>
      <c r="AR207" s="10"/>
    </row>
    <row r="208" spans="1:44" s="114" customFormat="1" x14ac:dyDescent="0.2">
      <c r="A208" s="10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P208" s="10"/>
      <c r="AQ208" s="10"/>
      <c r="AR208" s="10"/>
    </row>
    <row r="209" spans="1:44" s="114" customFormat="1" x14ac:dyDescent="0.2">
      <c r="A209" s="10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P209" s="10"/>
      <c r="AQ209" s="10"/>
      <c r="AR209" s="10"/>
    </row>
    <row r="210" spans="1:44" s="114" customFormat="1" x14ac:dyDescent="0.2">
      <c r="A210" s="10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P210" s="10"/>
      <c r="AQ210" s="10"/>
      <c r="AR210" s="10"/>
    </row>
    <row r="211" spans="1:44" s="114" customFormat="1" x14ac:dyDescent="0.2">
      <c r="A211" s="10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P211" s="10"/>
      <c r="AQ211" s="10"/>
      <c r="AR211" s="10"/>
    </row>
    <row r="212" spans="1:44" s="114" customFormat="1" x14ac:dyDescent="0.2">
      <c r="A212" s="10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P212" s="10"/>
      <c r="AQ212" s="10"/>
      <c r="AR212" s="10"/>
    </row>
    <row r="213" spans="1:44" s="114" customFormat="1" x14ac:dyDescent="0.2">
      <c r="A213" s="10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P213" s="10"/>
      <c r="AQ213" s="10"/>
      <c r="AR213" s="10"/>
    </row>
    <row r="214" spans="1:44" s="114" customFormat="1" x14ac:dyDescent="0.2">
      <c r="A214" s="10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P214" s="10"/>
      <c r="AQ214" s="10"/>
      <c r="AR214" s="10"/>
    </row>
    <row r="215" spans="1:44" s="114" customFormat="1" x14ac:dyDescent="0.2">
      <c r="A215" s="10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P215" s="10"/>
      <c r="AQ215" s="10"/>
      <c r="AR215" s="10"/>
    </row>
    <row r="216" spans="1:44" s="114" customFormat="1" x14ac:dyDescent="0.2">
      <c r="A216" s="10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P216" s="10"/>
      <c r="AQ216" s="10"/>
      <c r="AR216" s="10"/>
    </row>
    <row r="217" spans="1:44" s="114" customFormat="1" x14ac:dyDescent="0.2">
      <c r="A217" s="10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P217" s="10"/>
      <c r="AQ217" s="10"/>
      <c r="AR217" s="10"/>
    </row>
    <row r="218" spans="1:44" s="114" customFormat="1" x14ac:dyDescent="0.2">
      <c r="A218" s="10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P218" s="10"/>
      <c r="AQ218" s="10"/>
      <c r="AR218" s="10"/>
    </row>
    <row r="219" spans="1:44" s="114" customFormat="1" x14ac:dyDescent="0.2">
      <c r="A219" s="10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P219" s="10"/>
      <c r="AQ219" s="10"/>
      <c r="AR219" s="10"/>
    </row>
    <row r="220" spans="1:44" s="114" customFormat="1" x14ac:dyDescent="0.2">
      <c r="A220" s="10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P220" s="10"/>
      <c r="AQ220" s="10"/>
      <c r="AR220" s="10"/>
    </row>
    <row r="221" spans="1:44" s="114" customFormat="1" x14ac:dyDescent="0.2">
      <c r="A221" s="10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P221" s="10"/>
      <c r="AQ221" s="10"/>
      <c r="AR221" s="10"/>
    </row>
    <row r="222" spans="1:44" s="114" customFormat="1" x14ac:dyDescent="0.2">
      <c r="A222" s="10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P222" s="10"/>
      <c r="AQ222" s="10"/>
      <c r="AR222" s="10"/>
    </row>
    <row r="223" spans="1:44" s="114" customFormat="1" x14ac:dyDescent="0.2">
      <c r="A223" s="10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P223" s="10"/>
      <c r="AQ223" s="10"/>
      <c r="AR223" s="10"/>
    </row>
    <row r="224" spans="1:44" s="114" customFormat="1" x14ac:dyDescent="0.2">
      <c r="A224" s="10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P224" s="10"/>
      <c r="AQ224" s="10"/>
      <c r="AR224" s="10"/>
    </row>
    <row r="225" spans="1:44" s="114" customFormat="1" x14ac:dyDescent="0.2">
      <c r="A225" s="10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P225" s="10"/>
      <c r="AQ225" s="10"/>
      <c r="AR225" s="10"/>
    </row>
    <row r="226" spans="1:44" s="114" customFormat="1" x14ac:dyDescent="0.2">
      <c r="A226" s="10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P226" s="10"/>
      <c r="AQ226" s="10"/>
      <c r="AR226" s="10"/>
    </row>
    <row r="227" spans="1:44" s="114" customFormat="1" x14ac:dyDescent="0.2">
      <c r="A227" s="10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P227" s="10"/>
      <c r="AQ227" s="10"/>
      <c r="AR227" s="10"/>
    </row>
    <row r="228" spans="1:44" s="114" customFormat="1" x14ac:dyDescent="0.2">
      <c r="A228" s="10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P228" s="10"/>
      <c r="AQ228" s="10"/>
      <c r="AR228" s="10"/>
    </row>
    <row r="229" spans="1:44" s="114" customFormat="1" x14ac:dyDescent="0.2">
      <c r="A229" s="10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P229" s="10"/>
      <c r="AQ229" s="10"/>
      <c r="AR229" s="10"/>
    </row>
    <row r="230" spans="1:44" s="114" customFormat="1" x14ac:dyDescent="0.2">
      <c r="A230" s="10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P230" s="10"/>
      <c r="AQ230" s="10"/>
      <c r="AR230" s="10"/>
    </row>
    <row r="231" spans="1:44" s="114" customFormat="1" x14ac:dyDescent="0.2">
      <c r="A231" s="10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P231" s="10"/>
      <c r="AQ231" s="10"/>
      <c r="AR231" s="10"/>
    </row>
    <row r="232" spans="1:44" s="114" customFormat="1" x14ac:dyDescent="0.2">
      <c r="A232" s="10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P232" s="10"/>
      <c r="AQ232" s="10"/>
      <c r="AR232" s="10"/>
    </row>
    <row r="233" spans="1:44" s="114" customFormat="1" x14ac:dyDescent="0.2">
      <c r="A233" s="10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P233" s="10"/>
      <c r="AQ233" s="10"/>
      <c r="AR233" s="10"/>
    </row>
    <row r="234" spans="1:44" s="114" customFormat="1" x14ac:dyDescent="0.2">
      <c r="A234" s="10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P234" s="10"/>
      <c r="AQ234" s="10"/>
      <c r="AR234" s="10"/>
    </row>
    <row r="235" spans="1:44" s="114" customFormat="1" x14ac:dyDescent="0.2">
      <c r="A235" s="10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P235" s="10"/>
      <c r="AQ235" s="10"/>
      <c r="AR235" s="10"/>
    </row>
    <row r="236" spans="1:44" s="114" customFormat="1" x14ac:dyDescent="0.2">
      <c r="A236" s="10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P236" s="10"/>
      <c r="AQ236" s="10"/>
      <c r="AR236" s="10"/>
    </row>
    <row r="237" spans="1:44" s="114" customFormat="1" x14ac:dyDescent="0.2">
      <c r="A237" s="10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P237" s="10"/>
      <c r="AQ237" s="10"/>
      <c r="AR237" s="10"/>
    </row>
    <row r="238" spans="1:44" s="114" customFormat="1" x14ac:dyDescent="0.2">
      <c r="A238" s="10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P238" s="10"/>
      <c r="AQ238" s="10"/>
      <c r="AR238" s="10"/>
    </row>
    <row r="239" spans="1:44" s="114" customFormat="1" x14ac:dyDescent="0.2">
      <c r="A239" s="10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P239" s="10"/>
      <c r="AQ239" s="10"/>
      <c r="AR239" s="10"/>
    </row>
    <row r="240" spans="1:44" s="114" customFormat="1" x14ac:dyDescent="0.2">
      <c r="A240" s="10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P240" s="10"/>
      <c r="AQ240" s="10"/>
      <c r="AR240" s="10"/>
    </row>
    <row r="241" spans="1:44" s="114" customFormat="1" x14ac:dyDescent="0.2">
      <c r="A241" s="10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P241" s="10"/>
      <c r="AQ241" s="10"/>
      <c r="AR241" s="10"/>
    </row>
    <row r="242" spans="1:44" s="114" customFormat="1" x14ac:dyDescent="0.2">
      <c r="A242" s="10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P242" s="10"/>
      <c r="AQ242" s="10"/>
      <c r="AR242" s="10"/>
    </row>
    <row r="243" spans="1:44" s="114" customFormat="1" x14ac:dyDescent="0.2">
      <c r="A243" s="10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P243" s="10"/>
      <c r="AQ243" s="10"/>
      <c r="AR243" s="10"/>
    </row>
    <row r="244" spans="1:44" s="114" customFormat="1" x14ac:dyDescent="0.2">
      <c r="A244" s="10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P244" s="10"/>
      <c r="AQ244" s="10"/>
      <c r="AR244" s="10"/>
    </row>
    <row r="245" spans="1:44" s="114" customFormat="1" x14ac:dyDescent="0.2">
      <c r="A245" s="10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P245" s="10"/>
      <c r="AQ245" s="10"/>
      <c r="AR245" s="10"/>
    </row>
    <row r="246" spans="1:44" s="114" customFormat="1" x14ac:dyDescent="0.2">
      <c r="A246" s="10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P246" s="10"/>
      <c r="AQ246" s="10"/>
      <c r="AR246" s="10"/>
    </row>
    <row r="247" spans="1:44" s="114" customFormat="1" x14ac:dyDescent="0.2">
      <c r="A247" s="10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P247" s="10"/>
      <c r="AQ247" s="10"/>
      <c r="AR247" s="10"/>
    </row>
    <row r="248" spans="1:44" s="114" customFormat="1" x14ac:dyDescent="0.2">
      <c r="A248" s="10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P248" s="10"/>
      <c r="AQ248" s="10"/>
      <c r="AR248" s="10"/>
    </row>
    <row r="249" spans="1:44" s="114" customFormat="1" x14ac:dyDescent="0.2">
      <c r="A249" s="10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P249" s="10"/>
      <c r="AQ249" s="10"/>
      <c r="AR249" s="10"/>
    </row>
    <row r="250" spans="1:44" s="114" customFormat="1" x14ac:dyDescent="0.2">
      <c r="A250" s="10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P250" s="10"/>
      <c r="AQ250" s="10"/>
      <c r="AR250" s="10"/>
    </row>
    <row r="251" spans="1:44" s="114" customFormat="1" x14ac:dyDescent="0.2">
      <c r="A251" s="10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P251" s="10"/>
      <c r="AQ251" s="10"/>
      <c r="AR251" s="10"/>
    </row>
    <row r="252" spans="1:44" s="114" customFormat="1" x14ac:dyDescent="0.2">
      <c r="A252" s="10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P252" s="10"/>
      <c r="AQ252" s="10"/>
      <c r="AR252" s="10"/>
    </row>
    <row r="253" spans="1:44" s="114" customFormat="1" x14ac:dyDescent="0.2">
      <c r="A253" s="10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P253" s="10"/>
      <c r="AQ253" s="10"/>
      <c r="AR253" s="10"/>
    </row>
    <row r="254" spans="1:44" s="114" customFormat="1" x14ac:dyDescent="0.2">
      <c r="A254" s="10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P254" s="10"/>
      <c r="AQ254" s="10"/>
      <c r="AR254" s="10"/>
    </row>
    <row r="255" spans="1:44" s="114" customFormat="1" x14ac:dyDescent="0.2">
      <c r="A255" s="10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P255" s="10"/>
      <c r="AQ255" s="10"/>
      <c r="AR255" s="10"/>
    </row>
    <row r="256" spans="1:44" s="114" customFormat="1" x14ac:dyDescent="0.2">
      <c r="A256" s="10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P256" s="10"/>
      <c r="AQ256" s="10"/>
      <c r="AR256" s="10"/>
    </row>
    <row r="257" spans="1:44" s="114" customFormat="1" x14ac:dyDescent="0.2">
      <c r="A257" s="10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P257" s="10"/>
      <c r="AQ257" s="10"/>
      <c r="AR257" s="10"/>
    </row>
    <row r="258" spans="1:44" s="114" customFormat="1" x14ac:dyDescent="0.2">
      <c r="A258" s="10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P258" s="10"/>
      <c r="AQ258" s="10"/>
      <c r="AR258" s="10"/>
    </row>
    <row r="259" spans="1:44" s="114" customFormat="1" x14ac:dyDescent="0.2">
      <c r="A259" s="10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P259" s="10"/>
      <c r="AQ259" s="10"/>
      <c r="AR259" s="10"/>
    </row>
    <row r="260" spans="1:44" s="114" customFormat="1" x14ac:dyDescent="0.2">
      <c r="A260" s="10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P260" s="10"/>
      <c r="AQ260" s="10"/>
      <c r="AR260" s="10"/>
    </row>
    <row r="261" spans="1:44" s="114" customFormat="1" x14ac:dyDescent="0.2">
      <c r="A261" s="10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P261" s="10"/>
      <c r="AQ261" s="10"/>
      <c r="AR261" s="10"/>
    </row>
    <row r="262" spans="1:44" s="114" customFormat="1" x14ac:dyDescent="0.2">
      <c r="A262" s="10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P262" s="10"/>
      <c r="AQ262" s="10"/>
      <c r="AR262" s="10"/>
    </row>
    <row r="263" spans="1:44" s="114" customFormat="1" x14ac:dyDescent="0.2">
      <c r="A263" s="10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P263" s="10"/>
      <c r="AQ263" s="10"/>
      <c r="AR263" s="10"/>
    </row>
    <row r="264" spans="1:44" s="114" customFormat="1" x14ac:dyDescent="0.2">
      <c r="A264" s="10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P264" s="10"/>
      <c r="AQ264" s="10"/>
      <c r="AR264" s="10"/>
    </row>
    <row r="265" spans="1:44" s="114" customFormat="1" x14ac:dyDescent="0.2">
      <c r="A265" s="10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P265" s="10"/>
      <c r="AQ265" s="10"/>
      <c r="AR265" s="10"/>
    </row>
    <row r="266" spans="1:44" s="114" customFormat="1" x14ac:dyDescent="0.2">
      <c r="A266" s="10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P266" s="10"/>
      <c r="AQ266" s="10"/>
      <c r="AR266" s="10"/>
    </row>
    <row r="267" spans="1:44" s="114" customFormat="1" x14ac:dyDescent="0.2">
      <c r="A267" s="10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P267" s="10"/>
      <c r="AQ267" s="10"/>
      <c r="AR267" s="10"/>
    </row>
    <row r="268" spans="1:44" s="114" customFormat="1" x14ac:dyDescent="0.2">
      <c r="A268" s="10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P268" s="10"/>
      <c r="AQ268" s="10"/>
      <c r="AR268" s="10"/>
    </row>
    <row r="269" spans="1:44" s="114" customFormat="1" x14ac:dyDescent="0.2">
      <c r="A269" s="10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P269" s="10"/>
      <c r="AQ269" s="10"/>
      <c r="AR269" s="10"/>
    </row>
    <row r="270" spans="1:44" s="114" customFormat="1" x14ac:dyDescent="0.2">
      <c r="A270" s="10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P270" s="10"/>
      <c r="AQ270" s="10"/>
      <c r="AR270" s="10"/>
    </row>
    <row r="271" spans="1:44" s="114" customFormat="1" x14ac:dyDescent="0.2">
      <c r="A271" s="10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P271" s="10"/>
      <c r="AQ271" s="10"/>
      <c r="AR271" s="10"/>
    </row>
    <row r="272" spans="1:44" s="114" customFormat="1" x14ac:dyDescent="0.2">
      <c r="A272" s="10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P272" s="10"/>
      <c r="AQ272" s="10"/>
      <c r="AR272" s="10"/>
    </row>
    <row r="273" spans="1:44" s="114" customFormat="1" x14ac:dyDescent="0.2">
      <c r="A273" s="10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P273" s="10"/>
      <c r="AQ273" s="10"/>
      <c r="AR273" s="10"/>
    </row>
    <row r="274" spans="1:44" s="114" customFormat="1" x14ac:dyDescent="0.2">
      <c r="A274" s="10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P274" s="10"/>
      <c r="AQ274" s="10"/>
      <c r="AR274" s="10"/>
    </row>
    <row r="275" spans="1:44" s="114" customFormat="1" x14ac:dyDescent="0.2">
      <c r="A275" s="10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P275" s="10"/>
      <c r="AQ275" s="10"/>
      <c r="AR275" s="10"/>
    </row>
    <row r="276" spans="1:44" s="114" customFormat="1" x14ac:dyDescent="0.2">
      <c r="A276" s="10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P276" s="10"/>
      <c r="AQ276" s="10"/>
      <c r="AR276" s="10"/>
    </row>
    <row r="277" spans="1:44" s="114" customFormat="1" x14ac:dyDescent="0.2">
      <c r="A277" s="10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P277" s="10"/>
      <c r="AQ277" s="10"/>
      <c r="AR277" s="10"/>
    </row>
    <row r="278" spans="1:44" s="114" customFormat="1" x14ac:dyDescent="0.2">
      <c r="A278" s="10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P278" s="10"/>
      <c r="AQ278" s="10"/>
      <c r="AR278" s="10"/>
    </row>
    <row r="279" spans="1:44" s="114" customFormat="1" x14ac:dyDescent="0.2">
      <c r="A279" s="10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P279" s="10"/>
      <c r="AQ279" s="10"/>
      <c r="AR279" s="10"/>
    </row>
    <row r="280" spans="1:44" s="114" customFormat="1" x14ac:dyDescent="0.2">
      <c r="A280" s="10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P280" s="10"/>
      <c r="AQ280" s="10"/>
      <c r="AR280" s="10"/>
    </row>
    <row r="281" spans="1:44" s="114" customFormat="1" x14ac:dyDescent="0.2">
      <c r="A281" s="10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P281" s="10"/>
      <c r="AQ281" s="10"/>
      <c r="AR281" s="10"/>
    </row>
    <row r="282" spans="1:44" s="114" customFormat="1" x14ac:dyDescent="0.2">
      <c r="A282" s="10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P282" s="10"/>
      <c r="AQ282" s="10"/>
      <c r="AR282" s="10"/>
    </row>
    <row r="283" spans="1:44" s="114" customFormat="1" x14ac:dyDescent="0.2">
      <c r="A283" s="10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P283" s="10"/>
      <c r="AQ283" s="10"/>
      <c r="AR283" s="10"/>
    </row>
    <row r="284" spans="1:44" s="114" customFormat="1" x14ac:dyDescent="0.2">
      <c r="A284" s="10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P284" s="10"/>
      <c r="AQ284" s="10"/>
      <c r="AR284" s="10"/>
    </row>
    <row r="285" spans="1:44" s="114" customFormat="1" x14ac:dyDescent="0.2">
      <c r="A285" s="10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P285" s="10"/>
      <c r="AQ285" s="10"/>
      <c r="AR285" s="10"/>
    </row>
    <row r="286" spans="1:44" s="114" customFormat="1" x14ac:dyDescent="0.2">
      <c r="A286" s="10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P286" s="10"/>
      <c r="AQ286" s="10"/>
      <c r="AR286" s="10"/>
    </row>
    <row r="287" spans="1:44" s="114" customFormat="1" x14ac:dyDescent="0.2">
      <c r="A287" s="10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P287" s="10"/>
      <c r="AQ287" s="10"/>
      <c r="AR287" s="10"/>
    </row>
    <row r="288" spans="1:44" s="114" customFormat="1" x14ac:dyDescent="0.2">
      <c r="A288" s="10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P288" s="10"/>
      <c r="AQ288" s="10"/>
      <c r="AR288" s="10"/>
    </row>
    <row r="289" spans="1:44" s="114" customFormat="1" x14ac:dyDescent="0.2">
      <c r="A289" s="10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P289" s="10"/>
      <c r="AQ289" s="10"/>
      <c r="AR289" s="10"/>
    </row>
    <row r="290" spans="1:44" s="114" customFormat="1" x14ac:dyDescent="0.2">
      <c r="A290" s="10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P290" s="10"/>
      <c r="AQ290" s="10"/>
      <c r="AR290" s="10"/>
    </row>
    <row r="291" spans="1:44" s="114" customFormat="1" x14ac:dyDescent="0.2">
      <c r="A291" s="10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P291" s="10"/>
      <c r="AQ291" s="10"/>
      <c r="AR291" s="10"/>
    </row>
    <row r="292" spans="1:44" s="114" customFormat="1" x14ac:dyDescent="0.2">
      <c r="A292" s="10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P292" s="10"/>
      <c r="AQ292" s="10"/>
      <c r="AR292" s="10"/>
    </row>
    <row r="293" spans="1:44" s="114" customFormat="1" x14ac:dyDescent="0.2">
      <c r="A293" s="10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P293" s="10"/>
      <c r="AQ293" s="10"/>
      <c r="AR293" s="10"/>
    </row>
    <row r="294" spans="1:44" s="114" customFormat="1" x14ac:dyDescent="0.2">
      <c r="A294" s="10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P294" s="10"/>
      <c r="AQ294" s="10"/>
      <c r="AR294" s="10"/>
    </row>
    <row r="295" spans="1:44" s="114" customFormat="1" x14ac:dyDescent="0.2">
      <c r="A295" s="10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P295" s="10"/>
      <c r="AQ295" s="10"/>
      <c r="AR295" s="10"/>
    </row>
    <row r="296" spans="1:44" s="114" customFormat="1" x14ac:dyDescent="0.2">
      <c r="A296" s="10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P296" s="10"/>
      <c r="AQ296" s="10"/>
      <c r="AR296" s="10"/>
    </row>
    <row r="297" spans="1:44" s="114" customFormat="1" x14ac:dyDescent="0.2">
      <c r="A297" s="10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P297" s="10"/>
      <c r="AQ297" s="10"/>
      <c r="AR297" s="10"/>
    </row>
    <row r="298" spans="1:44" s="114" customFormat="1" x14ac:dyDescent="0.2">
      <c r="A298" s="10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P298" s="10"/>
      <c r="AQ298" s="10"/>
      <c r="AR298" s="10"/>
    </row>
    <row r="299" spans="1:44" s="114" customFormat="1" x14ac:dyDescent="0.2">
      <c r="A299" s="10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P299" s="10"/>
      <c r="AQ299" s="10"/>
      <c r="AR299" s="10"/>
    </row>
    <row r="300" spans="1:44" s="114" customFormat="1" x14ac:dyDescent="0.2">
      <c r="A300" s="10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P300" s="10"/>
      <c r="AQ300" s="10"/>
      <c r="AR300" s="10"/>
    </row>
    <row r="301" spans="1:44" s="114" customFormat="1" x14ac:dyDescent="0.2">
      <c r="A301" s="10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P301" s="10"/>
      <c r="AQ301" s="10"/>
      <c r="AR301" s="10"/>
    </row>
    <row r="302" spans="1:44" s="114" customFormat="1" x14ac:dyDescent="0.2">
      <c r="A302" s="10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P302" s="10"/>
      <c r="AQ302" s="10"/>
      <c r="AR302" s="10"/>
    </row>
    <row r="303" spans="1:44" s="114" customFormat="1" x14ac:dyDescent="0.2">
      <c r="A303" s="10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P303" s="10"/>
      <c r="AQ303" s="10"/>
      <c r="AR303" s="10"/>
    </row>
    <row r="304" spans="1:44" s="114" customFormat="1" x14ac:dyDescent="0.2">
      <c r="A304" s="10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P304" s="10"/>
      <c r="AQ304" s="10"/>
      <c r="AR304" s="10"/>
    </row>
    <row r="305" spans="1:44" s="114" customFormat="1" x14ac:dyDescent="0.2">
      <c r="A305" s="10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P305" s="10"/>
      <c r="AQ305" s="10"/>
      <c r="AR305" s="10"/>
    </row>
    <row r="306" spans="1:44" s="114" customFormat="1" x14ac:dyDescent="0.2">
      <c r="A306" s="10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P306" s="10"/>
      <c r="AQ306" s="10"/>
      <c r="AR306" s="10"/>
    </row>
    <row r="307" spans="1:44" s="114" customFormat="1" x14ac:dyDescent="0.2">
      <c r="A307" s="10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P307" s="10"/>
      <c r="AQ307" s="10"/>
      <c r="AR307" s="10"/>
    </row>
    <row r="308" spans="1:44" s="114" customFormat="1" x14ac:dyDescent="0.2">
      <c r="A308" s="10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P308" s="10"/>
      <c r="AQ308" s="10"/>
      <c r="AR308" s="10"/>
    </row>
    <row r="309" spans="1:44" s="114" customFormat="1" x14ac:dyDescent="0.2">
      <c r="A309" s="10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P309" s="10"/>
      <c r="AQ309" s="10"/>
      <c r="AR309" s="10"/>
    </row>
    <row r="310" spans="1:44" s="114" customFormat="1" x14ac:dyDescent="0.2">
      <c r="A310" s="10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P310" s="10"/>
      <c r="AQ310" s="10"/>
      <c r="AR310" s="10"/>
    </row>
    <row r="311" spans="1:44" s="114" customFormat="1" x14ac:dyDescent="0.2">
      <c r="A311" s="10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P311" s="10"/>
      <c r="AQ311" s="10"/>
      <c r="AR311" s="10"/>
    </row>
    <row r="312" spans="1:44" s="114" customFormat="1" x14ac:dyDescent="0.2">
      <c r="A312" s="10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P312" s="10"/>
      <c r="AQ312" s="10"/>
      <c r="AR312" s="10"/>
    </row>
    <row r="313" spans="1:44" s="114" customFormat="1" x14ac:dyDescent="0.2">
      <c r="A313" s="10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P313" s="10"/>
      <c r="AQ313" s="10"/>
      <c r="AR313" s="10"/>
    </row>
    <row r="314" spans="1:44" s="114" customFormat="1" x14ac:dyDescent="0.2">
      <c r="A314" s="10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P314" s="10"/>
      <c r="AQ314" s="10"/>
      <c r="AR314" s="10"/>
    </row>
    <row r="315" spans="1:44" s="114" customFormat="1" x14ac:dyDescent="0.2">
      <c r="A315" s="10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P315" s="10"/>
      <c r="AQ315" s="10"/>
      <c r="AR315" s="10"/>
    </row>
    <row r="316" spans="1:44" s="114" customFormat="1" x14ac:dyDescent="0.2">
      <c r="A316" s="10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P316" s="10"/>
      <c r="AQ316" s="10"/>
      <c r="AR316" s="10"/>
    </row>
    <row r="317" spans="1:44" s="114" customFormat="1" x14ac:dyDescent="0.2">
      <c r="A317" s="10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P317" s="10"/>
      <c r="AQ317" s="10"/>
      <c r="AR317" s="10"/>
    </row>
    <row r="318" spans="1:44" s="114" customFormat="1" x14ac:dyDescent="0.2">
      <c r="A318" s="10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P318" s="10"/>
      <c r="AQ318" s="10"/>
      <c r="AR318" s="10"/>
    </row>
    <row r="319" spans="1:44" s="114" customFormat="1" x14ac:dyDescent="0.2">
      <c r="A319" s="10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P319" s="10"/>
      <c r="AQ319" s="10"/>
      <c r="AR319" s="10"/>
    </row>
    <row r="320" spans="1:44" s="114" customFormat="1" x14ac:dyDescent="0.2">
      <c r="A320" s="10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P320" s="10"/>
      <c r="AQ320" s="10"/>
      <c r="AR320" s="10"/>
    </row>
    <row r="321" spans="1:44" s="114" customFormat="1" x14ac:dyDescent="0.2">
      <c r="A321" s="10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P321" s="10"/>
      <c r="AQ321" s="10"/>
      <c r="AR321" s="10"/>
    </row>
    <row r="322" spans="1:44" s="114" customFormat="1" x14ac:dyDescent="0.2">
      <c r="A322" s="10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P322" s="10"/>
      <c r="AQ322" s="10"/>
      <c r="AR322" s="10"/>
    </row>
    <row r="323" spans="1:44" s="114" customFormat="1" x14ac:dyDescent="0.2">
      <c r="A323" s="10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P323" s="10"/>
      <c r="AQ323" s="10"/>
      <c r="AR323" s="10"/>
    </row>
    <row r="324" spans="1:44" s="114" customFormat="1" x14ac:dyDescent="0.2">
      <c r="A324" s="10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P324" s="10"/>
      <c r="AQ324" s="10"/>
      <c r="AR324" s="10"/>
    </row>
    <row r="325" spans="1:44" s="114" customFormat="1" x14ac:dyDescent="0.2">
      <c r="A325" s="10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P325" s="10"/>
      <c r="AQ325" s="10"/>
      <c r="AR325" s="10"/>
    </row>
    <row r="326" spans="1:44" s="114" customFormat="1" x14ac:dyDescent="0.2">
      <c r="A326" s="10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P326" s="10"/>
      <c r="AQ326" s="10"/>
      <c r="AR326" s="10"/>
    </row>
    <row r="327" spans="1:44" s="114" customFormat="1" x14ac:dyDescent="0.2">
      <c r="A327" s="10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P327" s="10"/>
      <c r="AQ327" s="10"/>
      <c r="AR327" s="10"/>
    </row>
    <row r="328" spans="1:44" s="114" customFormat="1" x14ac:dyDescent="0.2">
      <c r="A328" s="10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P328" s="10"/>
      <c r="AQ328" s="10"/>
      <c r="AR328" s="10"/>
    </row>
    <row r="329" spans="1:44" s="114" customFormat="1" x14ac:dyDescent="0.2">
      <c r="A329" s="10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P329" s="10"/>
      <c r="AQ329" s="10"/>
      <c r="AR329" s="10"/>
    </row>
    <row r="330" spans="1:44" s="114" customFormat="1" x14ac:dyDescent="0.2">
      <c r="A330" s="1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P330" s="10"/>
      <c r="AQ330" s="10"/>
      <c r="AR330" s="10"/>
    </row>
    <row r="331" spans="1:44" s="114" customFormat="1" x14ac:dyDescent="0.2">
      <c r="A331" s="10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P331" s="10"/>
      <c r="AQ331" s="10"/>
      <c r="AR331" s="10"/>
    </row>
    <row r="332" spans="1:44" s="114" customFormat="1" x14ac:dyDescent="0.2">
      <c r="A332" s="10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P332" s="10"/>
      <c r="AQ332" s="10"/>
      <c r="AR332" s="10"/>
    </row>
    <row r="333" spans="1:44" s="114" customFormat="1" x14ac:dyDescent="0.2">
      <c r="A333" s="10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P333" s="10"/>
      <c r="AQ333" s="10"/>
      <c r="AR333" s="10"/>
    </row>
    <row r="334" spans="1:44" s="114" customFormat="1" x14ac:dyDescent="0.2">
      <c r="A334" s="10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P334" s="10"/>
      <c r="AQ334" s="10"/>
      <c r="AR334" s="10"/>
    </row>
    <row r="335" spans="1:44" s="114" customFormat="1" x14ac:dyDescent="0.2">
      <c r="A335" s="10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P335" s="10"/>
      <c r="AQ335" s="10"/>
      <c r="AR335" s="10"/>
    </row>
    <row r="336" spans="1:44" s="114" customFormat="1" x14ac:dyDescent="0.2">
      <c r="A336" s="10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P336" s="10"/>
      <c r="AQ336" s="10"/>
      <c r="AR336" s="10"/>
    </row>
    <row r="337" spans="1:44" s="114" customFormat="1" x14ac:dyDescent="0.2">
      <c r="A337" s="10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P337" s="10"/>
      <c r="AQ337" s="10"/>
      <c r="AR337" s="10"/>
    </row>
    <row r="338" spans="1:44" s="114" customFormat="1" x14ac:dyDescent="0.2">
      <c r="A338" s="10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P338" s="10"/>
      <c r="AQ338" s="10"/>
      <c r="AR338" s="10"/>
    </row>
    <row r="339" spans="1:44" s="114" customFormat="1" x14ac:dyDescent="0.2">
      <c r="A339" s="10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P339" s="10"/>
      <c r="AQ339" s="10"/>
      <c r="AR339" s="10"/>
    </row>
    <row r="340" spans="1:44" s="114" customFormat="1" x14ac:dyDescent="0.2">
      <c r="A340" s="10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P340" s="10"/>
      <c r="AQ340" s="10"/>
      <c r="AR340" s="10"/>
    </row>
    <row r="341" spans="1:44" s="114" customFormat="1" x14ac:dyDescent="0.2">
      <c r="A341" s="10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P341" s="10"/>
      <c r="AQ341" s="10"/>
      <c r="AR341" s="10"/>
    </row>
    <row r="342" spans="1:44" s="114" customFormat="1" x14ac:dyDescent="0.2">
      <c r="A342" s="10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P342" s="10"/>
      <c r="AQ342" s="10"/>
      <c r="AR342" s="10"/>
    </row>
    <row r="343" spans="1:44" s="114" customFormat="1" x14ac:dyDescent="0.2">
      <c r="A343" s="10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P343" s="10"/>
      <c r="AQ343" s="10"/>
      <c r="AR343" s="10"/>
    </row>
    <row r="344" spans="1:44" s="114" customFormat="1" x14ac:dyDescent="0.2">
      <c r="A344" s="10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P344" s="10"/>
      <c r="AQ344" s="10"/>
      <c r="AR344" s="10"/>
    </row>
    <row r="345" spans="1:44" s="114" customFormat="1" x14ac:dyDescent="0.2">
      <c r="A345" s="10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P345" s="10"/>
      <c r="AQ345" s="10"/>
      <c r="AR345" s="10"/>
    </row>
    <row r="346" spans="1:44" s="114" customFormat="1" x14ac:dyDescent="0.2">
      <c r="A346" s="10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P346" s="10"/>
      <c r="AQ346" s="10"/>
      <c r="AR346" s="10"/>
    </row>
    <row r="347" spans="1:44" s="114" customFormat="1" x14ac:dyDescent="0.2">
      <c r="A347" s="10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P347" s="10"/>
      <c r="AQ347" s="10"/>
      <c r="AR347" s="10"/>
    </row>
    <row r="348" spans="1:44" s="114" customFormat="1" x14ac:dyDescent="0.2">
      <c r="A348" s="10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P348" s="10"/>
      <c r="AQ348" s="10"/>
      <c r="AR348" s="10"/>
    </row>
    <row r="349" spans="1:44" s="114" customFormat="1" x14ac:dyDescent="0.2">
      <c r="A349" s="10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P349" s="10"/>
      <c r="AQ349" s="10"/>
      <c r="AR349" s="10"/>
    </row>
    <row r="350" spans="1:44" s="114" customFormat="1" x14ac:dyDescent="0.2">
      <c r="A350" s="10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P350" s="10"/>
      <c r="AQ350" s="10"/>
      <c r="AR350" s="10"/>
    </row>
    <row r="351" spans="1:44" s="114" customFormat="1" x14ac:dyDescent="0.2">
      <c r="A351" s="10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P351" s="10"/>
      <c r="AQ351" s="10"/>
      <c r="AR351" s="10"/>
    </row>
    <row r="352" spans="1:44" s="114" customFormat="1" x14ac:dyDescent="0.2">
      <c r="A352" s="10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P352" s="10"/>
      <c r="AQ352" s="10"/>
      <c r="AR352" s="10"/>
    </row>
    <row r="353" spans="1:44" s="114" customFormat="1" x14ac:dyDescent="0.2">
      <c r="A353" s="10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P353" s="10"/>
      <c r="AQ353" s="10"/>
      <c r="AR353" s="10"/>
    </row>
    <row r="354" spans="1:44" s="114" customFormat="1" x14ac:dyDescent="0.2">
      <c r="A354" s="10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P354" s="10"/>
      <c r="AQ354" s="10"/>
      <c r="AR354" s="10"/>
    </row>
    <row r="355" spans="1:44" s="114" customFormat="1" x14ac:dyDescent="0.2">
      <c r="A355" s="10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P355" s="10"/>
      <c r="AQ355" s="10"/>
      <c r="AR355" s="10"/>
    </row>
    <row r="356" spans="1:44" s="114" customFormat="1" x14ac:dyDescent="0.2">
      <c r="A356" s="10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P356" s="10"/>
      <c r="AQ356" s="10"/>
      <c r="AR356" s="10"/>
    </row>
    <row r="357" spans="1:44" s="114" customFormat="1" x14ac:dyDescent="0.2">
      <c r="A357" s="10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P357" s="10"/>
      <c r="AQ357" s="10"/>
      <c r="AR357" s="10"/>
    </row>
    <row r="358" spans="1:44" s="114" customFormat="1" x14ac:dyDescent="0.2">
      <c r="A358" s="10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P358" s="10"/>
      <c r="AQ358" s="10"/>
      <c r="AR358" s="10"/>
    </row>
    <row r="359" spans="1:44" s="114" customFormat="1" x14ac:dyDescent="0.2">
      <c r="A359" s="10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P359" s="10"/>
      <c r="AQ359" s="10"/>
      <c r="AR359" s="10"/>
    </row>
    <row r="360" spans="1:44" s="114" customFormat="1" x14ac:dyDescent="0.2">
      <c r="A360" s="10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P360" s="10"/>
      <c r="AQ360" s="10"/>
      <c r="AR360" s="10"/>
    </row>
    <row r="361" spans="1:44" s="114" customFormat="1" x14ac:dyDescent="0.2">
      <c r="A361" s="10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P361" s="10"/>
      <c r="AQ361" s="10"/>
      <c r="AR361" s="10"/>
    </row>
    <row r="362" spans="1:44" s="114" customFormat="1" x14ac:dyDescent="0.2">
      <c r="A362" s="10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P362" s="10"/>
      <c r="AQ362" s="10"/>
      <c r="AR362" s="10"/>
    </row>
    <row r="363" spans="1:44" s="114" customFormat="1" x14ac:dyDescent="0.2">
      <c r="A363" s="10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P363" s="10"/>
      <c r="AQ363" s="10"/>
      <c r="AR363" s="10"/>
    </row>
    <row r="364" spans="1:44" s="114" customFormat="1" x14ac:dyDescent="0.2">
      <c r="A364" s="10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P364" s="10"/>
      <c r="AQ364" s="10"/>
      <c r="AR364" s="10"/>
    </row>
    <row r="365" spans="1:44" s="114" customFormat="1" x14ac:dyDescent="0.2">
      <c r="A365" s="10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P365" s="10"/>
      <c r="AQ365" s="10"/>
      <c r="AR365" s="10"/>
    </row>
    <row r="366" spans="1:44" s="114" customFormat="1" x14ac:dyDescent="0.2">
      <c r="A366" s="10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P366" s="10"/>
      <c r="AQ366" s="10"/>
      <c r="AR366" s="10"/>
    </row>
    <row r="367" spans="1:44" s="114" customFormat="1" x14ac:dyDescent="0.2">
      <c r="A367" s="10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P367" s="10"/>
      <c r="AQ367" s="10"/>
      <c r="AR367" s="10"/>
    </row>
    <row r="368" spans="1:44" s="114" customFormat="1" x14ac:dyDescent="0.2">
      <c r="A368" s="10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P368" s="10"/>
      <c r="AQ368" s="10"/>
      <c r="AR368" s="10"/>
    </row>
    <row r="369" spans="1:44" s="114" customFormat="1" x14ac:dyDescent="0.2">
      <c r="A369" s="10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P369" s="10"/>
      <c r="AQ369" s="10"/>
      <c r="AR369" s="10"/>
    </row>
    <row r="370" spans="1:44" s="114" customFormat="1" x14ac:dyDescent="0.2">
      <c r="A370" s="10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P370" s="10"/>
      <c r="AQ370" s="10"/>
      <c r="AR370" s="10"/>
    </row>
    <row r="371" spans="1:44" s="114" customFormat="1" x14ac:dyDescent="0.2">
      <c r="A371" s="10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P371" s="10"/>
      <c r="AQ371" s="10"/>
      <c r="AR371" s="10"/>
    </row>
    <row r="372" spans="1:44" s="114" customFormat="1" x14ac:dyDescent="0.2">
      <c r="A372" s="10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P372" s="10"/>
      <c r="AQ372" s="10"/>
      <c r="AR372" s="10"/>
    </row>
    <row r="373" spans="1:44" s="114" customFormat="1" x14ac:dyDescent="0.2">
      <c r="A373" s="10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P373" s="10"/>
      <c r="AQ373" s="10"/>
      <c r="AR373" s="10"/>
    </row>
    <row r="374" spans="1:44" s="114" customFormat="1" x14ac:dyDescent="0.2">
      <c r="A374" s="10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P374" s="10"/>
      <c r="AQ374" s="10"/>
      <c r="AR374" s="10"/>
    </row>
    <row r="375" spans="1:44" s="114" customFormat="1" x14ac:dyDescent="0.2">
      <c r="A375" s="10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P375" s="10"/>
      <c r="AQ375" s="10"/>
      <c r="AR375" s="10"/>
    </row>
    <row r="376" spans="1:44" s="114" customFormat="1" x14ac:dyDescent="0.2">
      <c r="A376" s="10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P376" s="10"/>
      <c r="AQ376" s="10"/>
      <c r="AR376" s="10"/>
    </row>
    <row r="377" spans="1:44" s="114" customFormat="1" x14ac:dyDescent="0.2">
      <c r="A377" s="10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P377" s="10"/>
      <c r="AQ377" s="10"/>
      <c r="AR377" s="10"/>
    </row>
    <row r="378" spans="1:44" s="114" customFormat="1" x14ac:dyDescent="0.2">
      <c r="A378" s="10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P378" s="10"/>
      <c r="AQ378" s="10"/>
      <c r="AR378" s="10"/>
    </row>
    <row r="379" spans="1:44" s="114" customFormat="1" x14ac:dyDescent="0.2">
      <c r="A379" s="10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P379" s="10"/>
      <c r="AQ379" s="10"/>
      <c r="AR379" s="10"/>
    </row>
    <row r="380" spans="1:44" s="114" customFormat="1" x14ac:dyDescent="0.2">
      <c r="A380" s="10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P380" s="10"/>
      <c r="AQ380" s="10"/>
      <c r="AR380" s="10"/>
    </row>
    <row r="381" spans="1:44" s="114" customFormat="1" x14ac:dyDescent="0.2">
      <c r="A381" s="10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P381" s="10"/>
      <c r="AQ381" s="10"/>
      <c r="AR381" s="10"/>
    </row>
    <row r="382" spans="1:44" s="114" customFormat="1" x14ac:dyDescent="0.2">
      <c r="A382" s="10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P382" s="10"/>
      <c r="AQ382" s="10"/>
      <c r="AR382" s="10"/>
    </row>
    <row r="383" spans="1:44" s="114" customFormat="1" x14ac:dyDescent="0.2">
      <c r="A383" s="10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P383" s="10"/>
      <c r="AQ383" s="10"/>
      <c r="AR383" s="10"/>
    </row>
    <row r="384" spans="1:44" s="114" customFormat="1" x14ac:dyDescent="0.2">
      <c r="A384" s="10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P384" s="10"/>
      <c r="AQ384" s="10"/>
      <c r="AR384" s="10"/>
    </row>
    <row r="385" spans="1:44" s="114" customFormat="1" x14ac:dyDescent="0.2">
      <c r="A385" s="10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P385" s="10"/>
      <c r="AQ385" s="10"/>
      <c r="AR385" s="10"/>
    </row>
    <row r="386" spans="1:44" s="114" customFormat="1" x14ac:dyDescent="0.2">
      <c r="A386" s="10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P386" s="10"/>
      <c r="AQ386" s="10"/>
      <c r="AR386" s="10"/>
    </row>
    <row r="387" spans="1:44" s="114" customFormat="1" x14ac:dyDescent="0.2">
      <c r="A387" s="10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P387" s="10"/>
      <c r="AQ387" s="10"/>
      <c r="AR387" s="10"/>
    </row>
    <row r="388" spans="1:44" s="114" customFormat="1" x14ac:dyDescent="0.2">
      <c r="A388" s="10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P388" s="10"/>
      <c r="AQ388" s="10"/>
      <c r="AR388" s="10"/>
    </row>
    <row r="389" spans="1:44" s="114" customFormat="1" x14ac:dyDescent="0.2">
      <c r="A389" s="10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P389" s="10"/>
      <c r="AQ389" s="10"/>
      <c r="AR389" s="10"/>
    </row>
    <row r="390" spans="1:44" s="114" customFormat="1" x14ac:dyDescent="0.2">
      <c r="A390" s="10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P390" s="10"/>
      <c r="AQ390" s="10"/>
      <c r="AR390" s="10"/>
    </row>
    <row r="391" spans="1:44" s="114" customFormat="1" x14ac:dyDescent="0.2">
      <c r="A391" s="10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P391" s="10"/>
      <c r="AQ391" s="10"/>
      <c r="AR391" s="10"/>
    </row>
    <row r="392" spans="1:44" s="114" customFormat="1" x14ac:dyDescent="0.2">
      <c r="A392" s="10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P392" s="10"/>
      <c r="AQ392" s="10"/>
      <c r="AR392" s="10"/>
    </row>
    <row r="393" spans="1:44" s="114" customFormat="1" x14ac:dyDescent="0.2">
      <c r="A393" s="10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P393" s="10"/>
      <c r="AQ393" s="10"/>
      <c r="AR393" s="10"/>
    </row>
    <row r="394" spans="1:44" s="114" customFormat="1" x14ac:dyDescent="0.2">
      <c r="A394" s="10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P394" s="10"/>
      <c r="AQ394" s="10"/>
      <c r="AR394" s="10"/>
    </row>
    <row r="395" spans="1:44" s="114" customFormat="1" x14ac:dyDescent="0.2">
      <c r="A395" s="10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P395" s="10"/>
      <c r="AQ395" s="10"/>
      <c r="AR395" s="10"/>
    </row>
    <row r="396" spans="1:44" s="114" customFormat="1" x14ac:dyDescent="0.2">
      <c r="A396" s="10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P396" s="10"/>
      <c r="AQ396" s="10"/>
      <c r="AR396" s="10"/>
    </row>
    <row r="397" spans="1:44" s="114" customFormat="1" x14ac:dyDescent="0.2">
      <c r="A397" s="10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P397" s="10"/>
      <c r="AQ397" s="10"/>
      <c r="AR397" s="10"/>
    </row>
    <row r="398" spans="1:44" s="114" customFormat="1" x14ac:dyDescent="0.2">
      <c r="A398" s="10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P398" s="10"/>
      <c r="AQ398" s="10"/>
      <c r="AR398" s="10"/>
    </row>
    <row r="399" spans="1:44" s="114" customFormat="1" x14ac:dyDescent="0.2">
      <c r="A399" s="10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P399" s="10"/>
      <c r="AQ399" s="10"/>
      <c r="AR399" s="10"/>
    </row>
    <row r="400" spans="1:44" s="114" customFormat="1" x14ac:dyDescent="0.2">
      <c r="A400" s="10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P400" s="10"/>
      <c r="AQ400" s="10"/>
      <c r="AR400" s="10"/>
    </row>
    <row r="401" spans="1:44" s="114" customFormat="1" x14ac:dyDescent="0.2">
      <c r="A401" s="10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P401" s="10"/>
      <c r="AQ401" s="10"/>
      <c r="AR401" s="10"/>
    </row>
    <row r="402" spans="1:44" s="114" customFormat="1" x14ac:dyDescent="0.2">
      <c r="A402" s="10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P402" s="10"/>
      <c r="AQ402" s="10"/>
      <c r="AR402" s="10"/>
    </row>
    <row r="403" spans="1:44" s="114" customFormat="1" x14ac:dyDescent="0.2">
      <c r="A403" s="10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P403" s="10"/>
      <c r="AQ403" s="10"/>
      <c r="AR403" s="10"/>
    </row>
    <row r="404" spans="1:44" s="114" customFormat="1" x14ac:dyDescent="0.2">
      <c r="A404" s="10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P404" s="10"/>
      <c r="AQ404" s="10"/>
      <c r="AR404" s="10"/>
    </row>
    <row r="405" spans="1:44" s="114" customFormat="1" x14ac:dyDescent="0.2">
      <c r="A405" s="10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P405" s="10"/>
      <c r="AQ405" s="10"/>
      <c r="AR405" s="10"/>
    </row>
    <row r="406" spans="1:44" s="114" customFormat="1" x14ac:dyDescent="0.2">
      <c r="A406" s="10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P406" s="10"/>
      <c r="AQ406" s="10"/>
      <c r="AR406" s="10"/>
    </row>
    <row r="407" spans="1:44" s="114" customFormat="1" x14ac:dyDescent="0.2">
      <c r="A407" s="10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P407" s="10"/>
      <c r="AQ407" s="10"/>
      <c r="AR407" s="10"/>
    </row>
    <row r="408" spans="1:44" s="114" customFormat="1" x14ac:dyDescent="0.2">
      <c r="A408" s="10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P408" s="10"/>
      <c r="AQ408" s="10"/>
      <c r="AR408" s="10"/>
    </row>
    <row r="409" spans="1:44" s="114" customFormat="1" x14ac:dyDescent="0.2">
      <c r="A409" s="10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P409" s="10"/>
      <c r="AQ409" s="10"/>
      <c r="AR409" s="10"/>
    </row>
    <row r="410" spans="1:44" s="114" customFormat="1" x14ac:dyDescent="0.2">
      <c r="A410" s="10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P410" s="10"/>
      <c r="AQ410" s="10"/>
      <c r="AR410" s="10"/>
    </row>
    <row r="411" spans="1:44" s="114" customFormat="1" x14ac:dyDescent="0.2">
      <c r="A411" s="10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P411" s="10"/>
      <c r="AQ411" s="10"/>
      <c r="AR411" s="10"/>
    </row>
    <row r="412" spans="1:44" s="114" customFormat="1" x14ac:dyDescent="0.2">
      <c r="A412" s="10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P412" s="10"/>
      <c r="AQ412" s="10"/>
      <c r="AR412" s="10"/>
    </row>
    <row r="413" spans="1:44" s="114" customFormat="1" x14ac:dyDescent="0.2">
      <c r="A413" s="10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P413" s="10"/>
      <c r="AQ413" s="10"/>
      <c r="AR413" s="10"/>
    </row>
    <row r="414" spans="1:44" s="114" customFormat="1" x14ac:dyDescent="0.2">
      <c r="A414" s="10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P414" s="10"/>
      <c r="AQ414" s="10"/>
      <c r="AR414" s="10"/>
    </row>
    <row r="415" spans="1:44" s="114" customFormat="1" x14ac:dyDescent="0.2">
      <c r="A415" s="10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P415" s="10"/>
      <c r="AQ415" s="10"/>
      <c r="AR415" s="10"/>
    </row>
    <row r="416" spans="1:44" s="114" customFormat="1" x14ac:dyDescent="0.2">
      <c r="A416" s="10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P416" s="10"/>
      <c r="AQ416" s="10"/>
      <c r="AR416" s="10"/>
    </row>
    <row r="417" spans="1:44" s="114" customFormat="1" x14ac:dyDescent="0.2">
      <c r="A417" s="10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P417" s="10"/>
      <c r="AQ417" s="10"/>
      <c r="AR417" s="10"/>
    </row>
    <row r="418" spans="1:44" s="114" customFormat="1" x14ac:dyDescent="0.2">
      <c r="A418" s="10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P418" s="10"/>
      <c r="AQ418" s="10"/>
      <c r="AR418" s="10"/>
    </row>
    <row r="419" spans="1:44" s="114" customFormat="1" x14ac:dyDescent="0.2">
      <c r="A419" s="10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P419" s="10"/>
      <c r="AQ419" s="10"/>
      <c r="AR419" s="10"/>
    </row>
    <row r="420" spans="1:44" s="114" customFormat="1" x14ac:dyDescent="0.2">
      <c r="A420" s="10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P420" s="10"/>
      <c r="AQ420" s="10"/>
      <c r="AR420" s="10"/>
    </row>
    <row r="421" spans="1:44" s="114" customFormat="1" x14ac:dyDescent="0.2">
      <c r="A421" s="10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P421" s="10"/>
      <c r="AQ421" s="10"/>
      <c r="AR421" s="10"/>
    </row>
    <row r="422" spans="1:44" s="114" customFormat="1" x14ac:dyDescent="0.2">
      <c r="A422" s="10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P422" s="10"/>
      <c r="AQ422" s="10"/>
      <c r="AR422" s="10"/>
    </row>
    <row r="423" spans="1:44" s="114" customFormat="1" x14ac:dyDescent="0.2">
      <c r="A423" s="10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P423" s="10"/>
      <c r="AQ423" s="10"/>
      <c r="AR423" s="10"/>
    </row>
    <row r="424" spans="1:44" s="114" customFormat="1" x14ac:dyDescent="0.2">
      <c r="A424" s="10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P424" s="10"/>
      <c r="AQ424" s="10"/>
      <c r="AR424" s="10"/>
    </row>
    <row r="425" spans="1:44" s="114" customFormat="1" x14ac:dyDescent="0.2">
      <c r="A425" s="10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P425" s="10"/>
      <c r="AQ425" s="10"/>
      <c r="AR425" s="10"/>
    </row>
    <row r="426" spans="1:44" s="114" customFormat="1" x14ac:dyDescent="0.2">
      <c r="A426" s="10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P426" s="10"/>
      <c r="AQ426" s="10"/>
      <c r="AR426" s="10"/>
    </row>
    <row r="427" spans="1:44" s="114" customFormat="1" x14ac:dyDescent="0.2">
      <c r="A427" s="10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P427" s="10"/>
      <c r="AQ427" s="10"/>
      <c r="AR427" s="10"/>
    </row>
    <row r="428" spans="1:44" s="114" customFormat="1" x14ac:dyDescent="0.2">
      <c r="A428" s="10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P428" s="10"/>
      <c r="AQ428" s="10"/>
      <c r="AR428" s="10"/>
    </row>
    <row r="429" spans="1:44" s="114" customFormat="1" x14ac:dyDescent="0.2">
      <c r="A429" s="10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P429" s="10"/>
      <c r="AQ429" s="10"/>
      <c r="AR429" s="10"/>
    </row>
    <row r="430" spans="1:44" s="114" customFormat="1" x14ac:dyDescent="0.2">
      <c r="A430" s="10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P430" s="10"/>
      <c r="AQ430" s="10"/>
      <c r="AR430" s="10"/>
    </row>
    <row r="431" spans="1:44" s="114" customFormat="1" x14ac:dyDescent="0.2">
      <c r="A431" s="10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P431" s="10"/>
      <c r="AQ431" s="10"/>
      <c r="AR431" s="10"/>
    </row>
    <row r="432" spans="1:44" s="114" customFormat="1" x14ac:dyDescent="0.2">
      <c r="A432" s="10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P432" s="10"/>
      <c r="AQ432" s="10"/>
      <c r="AR432" s="10"/>
    </row>
    <row r="433" spans="1:44" s="114" customFormat="1" x14ac:dyDescent="0.2">
      <c r="A433" s="10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P433" s="10"/>
      <c r="AQ433" s="10"/>
      <c r="AR433" s="10"/>
    </row>
    <row r="434" spans="1:44" s="114" customFormat="1" x14ac:dyDescent="0.2">
      <c r="A434" s="10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P434" s="10"/>
      <c r="AQ434" s="10"/>
      <c r="AR434" s="10"/>
    </row>
    <row r="435" spans="1:44" s="114" customFormat="1" x14ac:dyDescent="0.2">
      <c r="A435" s="10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P435" s="10"/>
      <c r="AQ435" s="10"/>
      <c r="AR435" s="10"/>
    </row>
    <row r="436" spans="1:44" s="114" customFormat="1" x14ac:dyDescent="0.2">
      <c r="A436" s="10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P436" s="10"/>
      <c r="AQ436" s="10"/>
      <c r="AR436" s="10"/>
    </row>
    <row r="437" spans="1:44" s="114" customFormat="1" x14ac:dyDescent="0.2">
      <c r="A437" s="10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P437" s="10"/>
      <c r="AQ437" s="10"/>
      <c r="AR437" s="10"/>
    </row>
    <row r="438" spans="1:44" s="114" customFormat="1" x14ac:dyDescent="0.2">
      <c r="A438" s="10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P438" s="10"/>
      <c r="AQ438" s="10"/>
      <c r="AR438" s="10"/>
    </row>
    <row r="439" spans="1:44" s="114" customFormat="1" x14ac:dyDescent="0.2">
      <c r="A439" s="10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P439" s="10"/>
      <c r="AQ439" s="10"/>
      <c r="AR439" s="10"/>
    </row>
    <row r="440" spans="1:44" s="114" customFormat="1" x14ac:dyDescent="0.2">
      <c r="A440" s="10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P440" s="10"/>
      <c r="AQ440" s="10"/>
      <c r="AR440" s="10"/>
    </row>
    <row r="441" spans="1:44" s="114" customFormat="1" x14ac:dyDescent="0.2">
      <c r="A441" s="10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P441" s="10"/>
      <c r="AQ441" s="10"/>
      <c r="AR441" s="10"/>
    </row>
    <row r="442" spans="1:44" s="114" customFormat="1" x14ac:dyDescent="0.2">
      <c r="A442" s="10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P442" s="10"/>
      <c r="AQ442" s="10"/>
      <c r="AR442" s="10"/>
    </row>
    <row r="443" spans="1:44" s="114" customFormat="1" x14ac:dyDescent="0.2">
      <c r="A443" s="10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P443" s="10"/>
      <c r="AQ443" s="10"/>
      <c r="AR443" s="10"/>
    </row>
    <row r="444" spans="1:44" s="114" customFormat="1" x14ac:dyDescent="0.2">
      <c r="A444" s="10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P444" s="10"/>
      <c r="AQ444" s="10"/>
      <c r="AR444" s="10"/>
    </row>
    <row r="445" spans="1:44" s="114" customFormat="1" x14ac:dyDescent="0.2">
      <c r="A445" s="10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P445" s="10"/>
      <c r="AQ445" s="10"/>
      <c r="AR445" s="10"/>
    </row>
    <row r="446" spans="1:44" s="114" customFormat="1" x14ac:dyDescent="0.2">
      <c r="A446" s="10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P446" s="10"/>
      <c r="AQ446" s="10"/>
      <c r="AR446" s="10"/>
    </row>
    <row r="447" spans="1:44" s="114" customFormat="1" x14ac:dyDescent="0.2">
      <c r="A447" s="10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P447" s="10"/>
      <c r="AQ447" s="10"/>
      <c r="AR447" s="10"/>
    </row>
    <row r="448" spans="1:44" s="114" customFormat="1" x14ac:dyDescent="0.2">
      <c r="A448" s="10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P448" s="10"/>
      <c r="AQ448" s="10"/>
      <c r="AR448" s="10"/>
    </row>
    <row r="449" spans="1:44" s="114" customFormat="1" x14ac:dyDescent="0.2">
      <c r="A449" s="10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P449" s="10"/>
      <c r="AQ449" s="10"/>
      <c r="AR449" s="10"/>
    </row>
    <row r="450" spans="1:44" s="114" customFormat="1" x14ac:dyDescent="0.2">
      <c r="A450" s="10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P450" s="10"/>
      <c r="AQ450" s="10"/>
      <c r="AR450" s="10"/>
    </row>
    <row r="451" spans="1:44" s="114" customFormat="1" x14ac:dyDescent="0.2">
      <c r="A451" s="10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P451" s="10"/>
      <c r="AQ451" s="10"/>
      <c r="AR451" s="10"/>
    </row>
    <row r="452" spans="1:44" s="114" customFormat="1" x14ac:dyDescent="0.2">
      <c r="A452" s="10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P452" s="10"/>
      <c r="AQ452" s="10"/>
      <c r="AR452" s="10"/>
    </row>
    <row r="453" spans="1:44" s="114" customFormat="1" x14ac:dyDescent="0.2">
      <c r="A453" s="10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P453" s="10"/>
      <c r="AQ453" s="10"/>
      <c r="AR453" s="10"/>
    </row>
    <row r="454" spans="1:44" s="114" customFormat="1" x14ac:dyDescent="0.2">
      <c r="A454" s="10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P454" s="10"/>
      <c r="AQ454" s="10"/>
      <c r="AR454" s="10"/>
    </row>
    <row r="455" spans="1:44" s="114" customFormat="1" x14ac:dyDescent="0.2">
      <c r="A455" s="10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P455" s="10"/>
      <c r="AQ455" s="10"/>
      <c r="AR455" s="10"/>
    </row>
    <row r="456" spans="1:44" s="114" customFormat="1" x14ac:dyDescent="0.2">
      <c r="A456" s="10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P456" s="10"/>
      <c r="AQ456" s="10"/>
      <c r="AR456" s="10"/>
    </row>
    <row r="457" spans="1:44" s="114" customFormat="1" x14ac:dyDescent="0.2">
      <c r="A457" s="10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P457" s="10"/>
      <c r="AQ457" s="10"/>
      <c r="AR457" s="10"/>
    </row>
    <row r="458" spans="1:44" s="114" customFormat="1" x14ac:dyDescent="0.2">
      <c r="A458" s="10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P458" s="10"/>
      <c r="AQ458" s="10"/>
      <c r="AR458" s="10"/>
    </row>
    <row r="459" spans="1:44" s="114" customFormat="1" x14ac:dyDescent="0.2">
      <c r="A459" s="10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P459" s="10"/>
      <c r="AQ459" s="10"/>
      <c r="AR459" s="10"/>
    </row>
    <row r="460" spans="1:44" s="114" customFormat="1" x14ac:dyDescent="0.2">
      <c r="A460" s="10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P460" s="10"/>
      <c r="AQ460" s="10"/>
      <c r="AR460" s="10"/>
    </row>
    <row r="461" spans="1:44" s="114" customFormat="1" x14ac:dyDescent="0.2">
      <c r="A461" s="10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P461" s="10"/>
      <c r="AQ461" s="10"/>
      <c r="AR461" s="10"/>
    </row>
    <row r="462" spans="1:44" s="114" customFormat="1" x14ac:dyDescent="0.2">
      <c r="A462" s="10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P462" s="10"/>
      <c r="AQ462" s="10"/>
      <c r="AR462" s="10"/>
    </row>
    <row r="463" spans="1:44" s="114" customFormat="1" x14ac:dyDescent="0.2">
      <c r="A463" s="10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P463" s="10"/>
      <c r="AQ463" s="10"/>
      <c r="AR463" s="10"/>
    </row>
    <row r="464" spans="1:44" s="114" customFormat="1" x14ac:dyDescent="0.2">
      <c r="A464" s="10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P464" s="10"/>
      <c r="AQ464" s="10"/>
      <c r="AR464" s="10"/>
    </row>
    <row r="465" spans="1:44" s="114" customFormat="1" x14ac:dyDescent="0.2">
      <c r="A465" s="10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P465" s="10"/>
      <c r="AQ465" s="10"/>
      <c r="AR465" s="10"/>
    </row>
    <row r="466" spans="1:44" s="114" customFormat="1" x14ac:dyDescent="0.2">
      <c r="A466" s="10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P466" s="10"/>
      <c r="AQ466" s="10"/>
      <c r="AR466" s="10"/>
    </row>
    <row r="467" spans="1:44" s="114" customFormat="1" x14ac:dyDescent="0.2">
      <c r="A467" s="10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P467" s="10"/>
      <c r="AQ467" s="10"/>
      <c r="AR467" s="10"/>
    </row>
    <row r="468" spans="1:44" s="114" customFormat="1" x14ac:dyDescent="0.2">
      <c r="A468" s="10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P468" s="10"/>
      <c r="AQ468" s="10"/>
      <c r="AR468" s="10"/>
    </row>
    <row r="469" spans="1:44" s="114" customFormat="1" x14ac:dyDescent="0.2">
      <c r="A469" s="10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P469" s="10"/>
      <c r="AQ469" s="10"/>
      <c r="AR469" s="10"/>
    </row>
    <row r="470" spans="1:44" s="114" customFormat="1" x14ac:dyDescent="0.2">
      <c r="A470" s="10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P470" s="10"/>
      <c r="AQ470" s="10"/>
      <c r="AR470" s="10"/>
    </row>
    <row r="471" spans="1:44" s="114" customFormat="1" x14ac:dyDescent="0.2">
      <c r="A471" s="10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P471" s="10"/>
      <c r="AQ471" s="10"/>
      <c r="AR471" s="10"/>
    </row>
    <row r="472" spans="1:44" s="114" customFormat="1" x14ac:dyDescent="0.2">
      <c r="A472" s="10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P472" s="10"/>
      <c r="AQ472" s="10"/>
      <c r="AR472" s="10"/>
    </row>
    <row r="473" spans="1:44" s="114" customFormat="1" x14ac:dyDescent="0.2">
      <c r="A473" s="10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P473" s="10"/>
      <c r="AQ473" s="10"/>
      <c r="AR473" s="10"/>
    </row>
    <row r="474" spans="1:44" s="114" customFormat="1" x14ac:dyDescent="0.2">
      <c r="A474" s="10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P474" s="10"/>
      <c r="AQ474" s="10"/>
      <c r="AR474" s="10"/>
    </row>
    <row r="475" spans="1:44" s="114" customFormat="1" x14ac:dyDescent="0.2">
      <c r="A475" s="10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P475" s="10"/>
      <c r="AQ475" s="10"/>
      <c r="AR475" s="10"/>
    </row>
    <row r="476" spans="1:44" s="114" customFormat="1" x14ac:dyDescent="0.2">
      <c r="A476" s="10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P476" s="10"/>
      <c r="AQ476" s="10"/>
      <c r="AR476" s="10"/>
    </row>
    <row r="477" spans="1:44" s="114" customFormat="1" x14ac:dyDescent="0.2">
      <c r="A477" s="10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P477" s="10"/>
      <c r="AQ477" s="10"/>
      <c r="AR477" s="10"/>
    </row>
    <row r="478" spans="1:44" s="114" customFormat="1" x14ac:dyDescent="0.2">
      <c r="A478" s="10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P478" s="10"/>
      <c r="AQ478" s="10"/>
      <c r="AR478" s="10"/>
    </row>
    <row r="479" spans="1:44" s="114" customFormat="1" x14ac:dyDescent="0.2">
      <c r="A479" s="10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P479" s="10"/>
      <c r="AQ479" s="10"/>
      <c r="AR479" s="10"/>
    </row>
    <row r="480" spans="1:44" s="114" customFormat="1" x14ac:dyDescent="0.2">
      <c r="A480" s="10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P480" s="10"/>
      <c r="AQ480" s="10"/>
      <c r="AR480" s="10"/>
    </row>
    <row r="481" spans="1:44" s="114" customFormat="1" x14ac:dyDescent="0.2">
      <c r="A481" s="10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P481" s="10"/>
      <c r="AQ481" s="10"/>
      <c r="AR481" s="10"/>
    </row>
    <row r="482" spans="1:44" s="114" customFormat="1" x14ac:dyDescent="0.2">
      <c r="A482" s="10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P482" s="10"/>
      <c r="AQ482" s="10"/>
      <c r="AR482" s="10"/>
    </row>
    <row r="483" spans="1:44" s="114" customFormat="1" x14ac:dyDescent="0.2">
      <c r="A483" s="10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P483" s="10"/>
      <c r="AQ483" s="10"/>
      <c r="AR483" s="10"/>
    </row>
    <row r="484" spans="1:44" s="114" customFormat="1" x14ac:dyDescent="0.2">
      <c r="A484" s="10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P484" s="10"/>
      <c r="AQ484" s="10"/>
      <c r="AR484" s="10"/>
    </row>
    <row r="485" spans="1:44" s="114" customFormat="1" x14ac:dyDescent="0.2">
      <c r="A485" s="10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P485" s="10"/>
      <c r="AQ485" s="10"/>
      <c r="AR485" s="10"/>
    </row>
    <row r="486" spans="1:44" s="114" customFormat="1" x14ac:dyDescent="0.2">
      <c r="A486" s="10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P486" s="10"/>
      <c r="AQ486" s="10"/>
      <c r="AR486" s="10"/>
    </row>
    <row r="487" spans="1:44" s="114" customFormat="1" x14ac:dyDescent="0.2">
      <c r="A487" s="10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P487" s="10"/>
      <c r="AQ487" s="10"/>
      <c r="AR487" s="10"/>
    </row>
    <row r="488" spans="1:44" s="114" customFormat="1" x14ac:dyDescent="0.2">
      <c r="A488" s="10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P488" s="10"/>
      <c r="AQ488" s="10"/>
      <c r="AR488" s="10"/>
    </row>
    <row r="489" spans="1:44" s="114" customFormat="1" x14ac:dyDescent="0.2">
      <c r="A489" s="10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P489" s="10"/>
      <c r="AQ489" s="10"/>
      <c r="AR489" s="10"/>
    </row>
    <row r="490" spans="1:44" s="114" customFormat="1" x14ac:dyDescent="0.2">
      <c r="A490" s="10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P490" s="10"/>
      <c r="AQ490" s="10"/>
      <c r="AR490" s="10"/>
    </row>
    <row r="491" spans="1:44" s="114" customFormat="1" x14ac:dyDescent="0.2">
      <c r="A491" s="10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P491" s="10"/>
      <c r="AQ491" s="10"/>
      <c r="AR491" s="10"/>
    </row>
    <row r="492" spans="1:44" s="114" customFormat="1" x14ac:dyDescent="0.2">
      <c r="A492" s="10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P492" s="10"/>
      <c r="AQ492" s="10"/>
      <c r="AR492" s="10"/>
    </row>
    <row r="493" spans="1:44" s="114" customFormat="1" x14ac:dyDescent="0.2">
      <c r="A493" s="10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P493" s="10"/>
      <c r="AQ493" s="10"/>
      <c r="AR493" s="10"/>
    </row>
    <row r="494" spans="1:44" s="114" customFormat="1" x14ac:dyDescent="0.2">
      <c r="A494" s="10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P494" s="10"/>
      <c r="AQ494" s="10"/>
      <c r="AR494" s="10"/>
    </row>
    <row r="495" spans="1:44" s="114" customFormat="1" x14ac:dyDescent="0.2">
      <c r="A495" s="10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P495" s="10"/>
      <c r="AQ495" s="10"/>
      <c r="AR495" s="10"/>
    </row>
    <row r="496" spans="1:44" s="114" customFormat="1" x14ac:dyDescent="0.2">
      <c r="A496" s="10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P496" s="10"/>
      <c r="AQ496" s="10"/>
      <c r="AR496" s="10"/>
    </row>
    <row r="497" spans="1:44" s="114" customFormat="1" x14ac:dyDescent="0.2">
      <c r="A497" s="10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P497" s="10"/>
      <c r="AQ497" s="10"/>
      <c r="AR497" s="10"/>
    </row>
    <row r="498" spans="1:44" s="114" customFormat="1" x14ac:dyDescent="0.2">
      <c r="A498" s="10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P498" s="10"/>
      <c r="AQ498" s="10"/>
      <c r="AR498" s="10"/>
    </row>
    <row r="499" spans="1:44" s="114" customFormat="1" x14ac:dyDescent="0.2">
      <c r="A499" s="10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P499" s="10"/>
      <c r="AQ499" s="10"/>
      <c r="AR499" s="10"/>
    </row>
    <row r="500" spans="1:44" s="114" customFormat="1" x14ac:dyDescent="0.2">
      <c r="A500" s="10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P500" s="10"/>
      <c r="AQ500" s="10"/>
      <c r="AR500" s="10"/>
    </row>
    <row r="501" spans="1:44" s="114" customFormat="1" x14ac:dyDescent="0.2">
      <c r="A501" s="10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P501" s="10"/>
      <c r="AQ501" s="10"/>
      <c r="AR501" s="10"/>
    </row>
    <row r="502" spans="1:44" s="114" customFormat="1" x14ac:dyDescent="0.2">
      <c r="A502" s="10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P502" s="10"/>
      <c r="AQ502" s="10"/>
      <c r="AR502" s="10"/>
    </row>
    <row r="503" spans="1:44" s="114" customFormat="1" x14ac:dyDescent="0.2">
      <c r="A503" s="10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P503" s="10"/>
      <c r="AQ503" s="10"/>
      <c r="AR503" s="10"/>
    </row>
    <row r="504" spans="1:44" s="114" customFormat="1" x14ac:dyDescent="0.2">
      <c r="A504" s="10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P504" s="10"/>
      <c r="AQ504" s="10"/>
      <c r="AR504" s="10"/>
    </row>
    <row r="505" spans="1:44" s="114" customFormat="1" x14ac:dyDescent="0.2">
      <c r="A505" s="10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P505" s="10"/>
      <c r="AQ505" s="10"/>
      <c r="AR505" s="10"/>
    </row>
    <row r="506" spans="1:44" s="114" customFormat="1" x14ac:dyDescent="0.2">
      <c r="A506" s="10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P506" s="10"/>
      <c r="AQ506" s="10"/>
      <c r="AR506" s="10"/>
    </row>
    <row r="507" spans="1:44" s="114" customFormat="1" x14ac:dyDescent="0.2">
      <c r="A507" s="10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P507" s="10"/>
      <c r="AQ507" s="10"/>
      <c r="AR507" s="10"/>
    </row>
    <row r="508" spans="1:44" s="114" customFormat="1" x14ac:dyDescent="0.2">
      <c r="A508" s="10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P508" s="10"/>
      <c r="AQ508" s="10"/>
      <c r="AR508" s="10"/>
    </row>
    <row r="509" spans="1:44" s="114" customFormat="1" x14ac:dyDescent="0.2">
      <c r="A509" s="10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P509" s="10"/>
      <c r="AQ509" s="10"/>
      <c r="AR509" s="10"/>
    </row>
    <row r="510" spans="1:44" s="114" customFormat="1" x14ac:dyDescent="0.2">
      <c r="A510" s="10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P510" s="10"/>
      <c r="AQ510" s="10"/>
      <c r="AR510" s="10"/>
    </row>
    <row r="511" spans="1:44" s="114" customFormat="1" x14ac:dyDescent="0.2">
      <c r="A511" s="10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P511" s="10"/>
      <c r="AQ511" s="10"/>
      <c r="AR511" s="10"/>
    </row>
    <row r="512" spans="1:44" s="114" customFormat="1" x14ac:dyDescent="0.2">
      <c r="A512" s="10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P512" s="10"/>
      <c r="AQ512" s="10"/>
      <c r="AR512" s="10"/>
    </row>
    <row r="513" spans="1:44" s="114" customFormat="1" x14ac:dyDescent="0.2">
      <c r="A513" s="10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P513" s="10"/>
      <c r="AQ513" s="10"/>
      <c r="AR513" s="10"/>
    </row>
    <row r="514" spans="1:44" s="114" customFormat="1" x14ac:dyDescent="0.2">
      <c r="A514" s="10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P514" s="10"/>
      <c r="AQ514" s="10"/>
      <c r="AR514" s="10"/>
    </row>
    <row r="515" spans="1:44" s="114" customFormat="1" x14ac:dyDescent="0.2">
      <c r="A515" s="10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P515" s="10"/>
      <c r="AQ515" s="10"/>
      <c r="AR515" s="10"/>
    </row>
    <row r="516" spans="1:44" s="114" customFormat="1" x14ac:dyDescent="0.2">
      <c r="A516" s="10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P516" s="10"/>
      <c r="AQ516" s="10"/>
      <c r="AR516" s="10"/>
    </row>
    <row r="517" spans="1:44" s="114" customFormat="1" x14ac:dyDescent="0.2">
      <c r="A517" s="10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P517" s="10"/>
      <c r="AQ517" s="10"/>
      <c r="AR517" s="10"/>
    </row>
    <row r="518" spans="1:44" s="114" customFormat="1" x14ac:dyDescent="0.2">
      <c r="A518" s="10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P518" s="10"/>
      <c r="AQ518" s="10"/>
      <c r="AR518" s="10"/>
    </row>
    <row r="519" spans="1:44" s="114" customFormat="1" x14ac:dyDescent="0.2">
      <c r="A519" s="10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P519" s="10"/>
      <c r="AQ519" s="10"/>
      <c r="AR519" s="10"/>
    </row>
    <row r="520" spans="1:44" s="114" customFormat="1" x14ac:dyDescent="0.2">
      <c r="A520" s="10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P520" s="10"/>
      <c r="AQ520" s="10"/>
      <c r="AR520" s="10"/>
    </row>
    <row r="521" spans="1:44" s="114" customFormat="1" x14ac:dyDescent="0.2">
      <c r="A521" s="10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P521" s="10"/>
      <c r="AQ521" s="10"/>
      <c r="AR521" s="10"/>
    </row>
    <row r="522" spans="1:44" s="114" customFormat="1" x14ac:dyDescent="0.2">
      <c r="A522" s="10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P522" s="10"/>
      <c r="AQ522" s="10"/>
      <c r="AR522" s="10"/>
    </row>
    <row r="523" spans="1:44" s="114" customFormat="1" x14ac:dyDescent="0.2">
      <c r="A523" s="10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P523" s="10"/>
      <c r="AQ523" s="10"/>
      <c r="AR523" s="10"/>
    </row>
    <row r="524" spans="1:44" s="114" customFormat="1" x14ac:dyDescent="0.2">
      <c r="A524" s="10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P524" s="10"/>
      <c r="AQ524" s="10"/>
      <c r="AR524" s="10"/>
    </row>
    <row r="525" spans="1:44" s="114" customFormat="1" x14ac:dyDescent="0.2">
      <c r="A525" s="10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P525" s="10"/>
      <c r="AQ525" s="10"/>
      <c r="AR525" s="10"/>
    </row>
    <row r="526" spans="1:44" s="114" customFormat="1" x14ac:dyDescent="0.2">
      <c r="A526" s="10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P526" s="10"/>
      <c r="AQ526" s="10"/>
      <c r="AR526" s="10"/>
    </row>
    <row r="527" spans="1:44" s="114" customFormat="1" x14ac:dyDescent="0.2">
      <c r="A527" s="10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P527" s="10"/>
      <c r="AQ527" s="10"/>
      <c r="AR527" s="10"/>
    </row>
    <row r="528" spans="1:44" s="114" customFormat="1" x14ac:dyDescent="0.2">
      <c r="A528" s="10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P528" s="10"/>
      <c r="AQ528" s="10"/>
      <c r="AR528" s="10"/>
    </row>
    <row r="529" spans="1:44" s="114" customFormat="1" x14ac:dyDescent="0.2">
      <c r="A529" s="10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P529" s="10"/>
      <c r="AQ529" s="10"/>
      <c r="AR529" s="10"/>
    </row>
    <row r="530" spans="1:44" s="114" customFormat="1" x14ac:dyDescent="0.2">
      <c r="A530" s="10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P530" s="10"/>
      <c r="AQ530" s="10"/>
      <c r="AR530" s="10"/>
    </row>
    <row r="531" spans="1:44" s="114" customFormat="1" x14ac:dyDescent="0.2">
      <c r="A531" s="10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P531" s="10"/>
      <c r="AQ531" s="10"/>
      <c r="AR531" s="10"/>
    </row>
    <row r="532" spans="1:44" s="114" customFormat="1" x14ac:dyDescent="0.2">
      <c r="A532" s="10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P532" s="10"/>
      <c r="AQ532" s="10"/>
      <c r="AR532" s="10"/>
    </row>
    <row r="533" spans="1:44" s="114" customFormat="1" x14ac:dyDescent="0.2">
      <c r="A533" s="10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P533" s="10"/>
      <c r="AQ533" s="10"/>
      <c r="AR533" s="10"/>
    </row>
    <row r="534" spans="1:44" s="114" customFormat="1" x14ac:dyDescent="0.2">
      <c r="A534" s="10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P534" s="10"/>
      <c r="AQ534" s="10"/>
      <c r="AR534" s="10"/>
    </row>
    <row r="535" spans="1:44" s="114" customFormat="1" x14ac:dyDescent="0.2">
      <c r="A535" s="10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P535" s="10"/>
      <c r="AQ535" s="10"/>
      <c r="AR535" s="10"/>
    </row>
    <row r="536" spans="1:44" s="114" customFormat="1" x14ac:dyDescent="0.2">
      <c r="A536" s="10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P536" s="10"/>
      <c r="AQ536" s="10"/>
      <c r="AR536" s="10"/>
    </row>
    <row r="537" spans="1:44" s="114" customFormat="1" x14ac:dyDescent="0.2">
      <c r="A537" s="10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P537" s="10"/>
      <c r="AQ537" s="10"/>
      <c r="AR537" s="10"/>
    </row>
    <row r="538" spans="1:44" s="114" customFormat="1" x14ac:dyDescent="0.2">
      <c r="A538" s="10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P538" s="10"/>
      <c r="AQ538" s="10"/>
      <c r="AR538" s="10"/>
    </row>
    <row r="539" spans="1:44" s="114" customFormat="1" x14ac:dyDescent="0.2">
      <c r="A539" s="10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P539" s="10"/>
      <c r="AQ539" s="10"/>
      <c r="AR539" s="10"/>
    </row>
    <row r="540" spans="1:44" s="114" customFormat="1" x14ac:dyDescent="0.2">
      <c r="A540" s="10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P540" s="10"/>
      <c r="AQ540" s="10"/>
      <c r="AR540" s="10"/>
    </row>
    <row r="541" spans="1:44" s="114" customFormat="1" x14ac:dyDescent="0.2">
      <c r="A541" s="10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P541" s="10"/>
      <c r="AQ541" s="10"/>
      <c r="AR541" s="10"/>
    </row>
    <row r="542" spans="1:44" s="114" customFormat="1" x14ac:dyDescent="0.2">
      <c r="A542" s="10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P542" s="10"/>
      <c r="AQ542" s="10"/>
      <c r="AR542" s="10"/>
    </row>
    <row r="543" spans="1:44" s="114" customFormat="1" x14ac:dyDescent="0.2">
      <c r="A543" s="10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P543" s="10"/>
      <c r="AQ543" s="10"/>
      <c r="AR543" s="10"/>
    </row>
    <row r="544" spans="1:44" s="114" customFormat="1" x14ac:dyDescent="0.2">
      <c r="A544" s="10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P544" s="10"/>
      <c r="AQ544" s="10"/>
      <c r="AR544" s="10"/>
    </row>
    <row r="545" spans="1:44" s="114" customFormat="1" x14ac:dyDescent="0.2">
      <c r="A545" s="10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P545" s="10"/>
      <c r="AQ545" s="10"/>
      <c r="AR545" s="10"/>
    </row>
    <row r="546" spans="1:44" s="114" customFormat="1" x14ac:dyDescent="0.2">
      <c r="A546" s="10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P546" s="10"/>
      <c r="AQ546" s="10"/>
      <c r="AR546" s="10"/>
    </row>
    <row r="547" spans="1:44" s="114" customFormat="1" x14ac:dyDescent="0.2">
      <c r="A547" s="10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P547" s="10"/>
      <c r="AQ547" s="10"/>
      <c r="AR547" s="10"/>
    </row>
    <row r="548" spans="1:44" s="114" customFormat="1" x14ac:dyDescent="0.2">
      <c r="A548" s="10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P548" s="10"/>
      <c r="AQ548" s="10"/>
      <c r="AR548" s="10"/>
    </row>
    <row r="549" spans="1:44" s="114" customFormat="1" x14ac:dyDescent="0.2">
      <c r="A549" s="10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P549" s="10"/>
      <c r="AQ549" s="10"/>
      <c r="AR549" s="10"/>
    </row>
    <row r="550" spans="1:44" s="114" customFormat="1" x14ac:dyDescent="0.2">
      <c r="A550" s="10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P550" s="10"/>
      <c r="AQ550" s="10"/>
      <c r="AR550" s="10"/>
    </row>
    <row r="551" spans="1:44" s="114" customFormat="1" x14ac:dyDescent="0.2">
      <c r="A551" s="10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P551" s="10"/>
      <c r="AQ551" s="10"/>
      <c r="AR551" s="10"/>
    </row>
    <row r="552" spans="1:44" s="114" customFormat="1" x14ac:dyDescent="0.2">
      <c r="A552" s="10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P552" s="10"/>
      <c r="AQ552" s="10"/>
      <c r="AR552" s="10"/>
    </row>
    <row r="553" spans="1:44" s="114" customFormat="1" x14ac:dyDescent="0.2">
      <c r="A553" s="10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P553" s="10"/>
      <c r="AQ553" s="10"/>
      <c r="AR553" s="10"/>
    </row>
    <row r="554" spans="1:44" s="114" customFormat="1" x14ac:dyDescent="0.2">
      <c r="A554" s="10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P554" s="10"/>
      <c r="AQ554" s="10"/>
      <c r="AR554" s="10"/>
    </row>
    <row r="555" spans="1:44" s="114" customFormat="1" x14ac:dyDescent="0.2">
      <c r="A555" s="10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P555" s="10"/>
      <c r="AQ555" s="10"/>
      <c r="AR555" s="10"/>
    </row>
    <row r="556" spans="1:44" s="114" customFormat="1" x14ac:dyDescent="0.2">
      <c r="A556" s="10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P556" s="10"/>
      <c r="AQ556" s="10"/>
      <c r="AR556" s="10"/>
    </row>
    <row r="557" spans="1:44" s="114" customFormat="1" x14ac:dyDescent="0.2">
      <c r="A557" s="10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P557" s="10"/>
      <c r="AQ557" s="10"/>
      <c r="AR557" s="10"/>
    </row>
    <row r="558" spans="1:44" s="114" customFormat="1" x14ac:dyDescent="0.2">
      <c r="A558" s="10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P558" s="10"/>
      <c r="AQ558" s="10"/>
      <c r="AR558" s="10"/>
    </row>
    <row r="559" spans="1:44" s="114" customFormat="1" x14ac:dyDescent="0.2">
      <c r="A559" s="10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P559" s="10"/>
      <c r="AQ559" s="10"/>
      <c r="AR559" s="10"/>
    </row>
    <row r="560" spans="1:44" s="114" customFormat="1" x14ac:dyDescent="0.2">
      <c r="A560" s="10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P560" s="10"/>
      <c r="AQ560" s="10"/>
      <c r="AR560" s="10"/>
    </row>
    <row r="561" spans="1:44" s="114" customFormat="1" x14ac:dyDescent="0.2">
      <c r="A561" s="10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P561" s="10"/>
      <c r="AQ561" s="10"/>
      <c r="AR561" s="10"/>
    </row>
    <row r="562" spans="1:44" s="114" customFormat="1" x14ac:dyDescent="0.2">
      <c r="A562" s="10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P562" s="10"/>
      <c r="AQ562" s="10"/>
      <c r="AR562" s="10"/>
    </row>
    <row r="563" spans="1:44" s="114" customFormat="1" x14ac:dyDescent="0.2">
      <c r="A563" s="10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P563" s="10"/>
      <c r="AQ563" s="10"/>
      <c r="AR563" s="10"/>
    </row>
    <row r="564" spans="1:44" s="114" customFormat="1" x14ac:dyDescent="0.2">
      <c r="A564" s="10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P564" s="10"/>
      <c r="AQ564" s="10"/>
      <c r="AR564" s="10"/>
    </row>
    <row r="565" spans="1:44" s="114" customFormat="1" x14ac:dyDescent="0.2">
      <c r="A565" s="10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P565" s="10"/>
      <c r="AQ565" s="10"/>
      <c r="AR565" s="10"/>
    </row>
    <row r="566" spans="1:44" s="114" customFormat="1" x14ac:dyDescent="0.2">
      <c r="A566" s="10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P566" s="10"/>
      <c r="AQ566" s="10"/>
      <c r="AR566" s="10"/>
    </row>
    <row r="567" spans="1:44" s="114" customFormat="1" x14ac:dyDescent="0.2">
      <c r="A567" s="10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P567" s="10"/>
      <c r="AQ567" s="10"/>
      <c r="AR567" s="10"/>
    </row>
    <row r="568" spans="1:44" s="114" customFormat="1" x14ac:dyDescent="0.2">
      <c r="A568" s="10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P568" s="10"/>
      <c r="AQ568" s="10"/>
      <c r="AR568" s="10"/>
    </row>
    <row r="569" spans="1:44" s="114" customFormat="1" x14ac:dyDescent="0.2">
      <c r="A569" s="10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P569" s="10"/>
      <c r="AQ569" s="10"/>
      <c r="AR569" s="10"/>
    </row>
    <row r="570" spans="1:44" s="114" customFormat="1" x14ac:dyDescent="0.2">
      <c r="A570" s="10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P570" s="10"/>
      <c r="AQ570" s="10"/>
      <c r="AR570" s="10"/>
    </row>
    <row r="571" spans="1:44" s="114" customFormat="1" x14ac:dyDescent="0.2">
      <c r="A571" s="10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P571" s="10"/>
      <c r="AQ571" s="10"/>
      <c r="AR571" s="10"/>
    </row>
    <row r="572" spans="1:44" s="114" customFormat="1" x14ac:dyDescent="0.2">
      <c r="A572" s="10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P572" s="10"/>
      <c r="AQ572" s="10"/>
      <c r="AR572" s="10"/>
    </row>
    <row r="573" spans="1:44" s="114" customFormat="1" x14ac:dyDescent="0.2">
      <c r="A573" s="10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P573" s="10"/>
      <c r="AQ573" s="10"/>
      <c r="AR573" s="10"/>
    </row>
    <row r="574" spans="1:44" s="114" customFormat="1" x14ac:dyDescent="0.2">
      <c r="A574" s="10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P574" s="10"/>
      <c r="AQ574" s="10"/>
      <c r="AR574" s="10"/>
    </row>
    <row r="575" spans="1:44" s="114" customFormat="1" x14ac:dyDescent="0.2">
      <c r="A575" s="10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P575" s="10"/>
      <c r="AQ575" s="10"/>
      <c r="AR575" s="10"/>
    </row>
    <row r="576" spans="1:44" s="114" customFormat="1" x14ac:dyDescent="0.2">
      <c r="A576" s="10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P576" s="10"/>
      <c r="AQ576" s="10"/>
      <c r="AR576" s="10"/>
    </row>
    <row r="577" spans="1:44" s="114" customFormat="1" x14ac:dyDescent="0.2">
      <c r="A577" s="10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P577" s="10"/>
      <c r="AQ577" s="10"/>
      <c r="AR577" s="10"/>
    </row>
    <row r="578" spans="1:44" s="114" customFormat="1" x14ac:dyDescent="0.2">
      <c r="A578" s="10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P578" s="10"/>
      <c r="AQ578" s="10"/>
      <c r="AR578" s="10"/>
    </row>
    <row r="579" spans="1:44" s="114" customFormat="1" x14ac:dyDescent="0.2">
      <c r="A579" s="10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P579" s="10"/>
      <c r="AQ579" s="10"/>
      <c r="AR579" s="10"/>
    </row>
    <row r="580" spans="1:44" s="114" customFormat="1" x14ac:dyDescent="0.2">
      <c r="A580" s="10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P580" s="10"/>
      <c r="AQ580" s="10"/>
      <c r="AR580" s="10"/>
    </row>
    <row r="581" spans="1:44" s="114" customFormat="1" x14ac:dyDescent="0.2">
      <c r="A581" s="10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P581" s="10"/>
      <c r="AQ581" s="10"/>
      <c r="AR581" s="10"/>
    </row>
    <row r="582" spans="1:44" s="114" customFormat="1" x14ac:dyDescent="0.2">
      <c r="A582" s="10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P582" s="10"/>
      <c r="AQ582" s="10"/>
      <c r="AR582" s="10"/>
    </row>
    <row r="583" spans="1:44" s="114" customFormat="1" x14ac:dyDescent="0.2">
      <c r="A583" s="10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P583" s="10"/>
      <c r="AQ583" s="10"/>
      <c r="AR583" s="10"/>
    </row>
    <row r="584" spans="1:44" s="114" customFormat="1" x14ac:dyDescent="0.2">
      <c r="A584" s="10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P584" s="10"/>
      <c r="AQ584" s="10"/>
      <c r="AR584" s="10"/>
    </row>
    <row r="585" spans="1:44" s="114" customFormat="1" x14ac:dyDescent="0.2">
      <c r="A585" s="10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P585" s="10"/>
      <c r="AQ585" s="10"/>
      <c r="AR585" s="10"/>
    </row>
    <row r="586" spans="1:44" s="114" customFormat="1" x14ac:dyDescent="0.2">
      <c r="A586" s="10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P586" s="10"/>
      <c r="AQ586" s="10"/>
      <c r="AR586" s="10"/>
    </row>
    <row r="587" spans="1:44" s="114" customFormat="1" x14ac:dyDescent="0.2">
      <c r="A587" s="10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P587" s="10"/>
      <c r="AQ587" s="10"/>
      <c r="AR587" s="10"/>
    </row>
    <row r="588" spans="1:44" s="114" customFormat="1" x14ac:dyDescent="0.2">
      <c r="A588" s="10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P588" s="10"/>
      <c r="AQ588" s="10"/>
      <c r="AR588" s="10"/>
    </row>
    <row r="589" spans="1:44" s="114" customFormat="1" x14ac:dyDescent="0.2">
      <c r="A589" s="10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P589" s="10"/>
      <c r="AQ589" s="10"/>
      <c r="AR589" s="10"/>
    </row>
    <row r="590" spans="1:44" s="114" customFormat="1" x14ac:dyDescent="0.2">
      <c r="A590" s="10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P590" s="10"/>
      <c r="AQ590" s="10"/>
      <c r="AR590" s="10"/>
    </row>
    <row r="591" spans="1:44" s="114" customFormat="1" x14ac:dyDescent="0.2">
      <c r="A591" s="10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P591" s="10"/>
      <c r="AQ591" s="10"/>
      <c r="AR591" s="10"/>
    </row>
    <row r="592" spans="1:44" s="114" customFormat="1" x14ac:dyDescent="0.2">
      <c r="A592" s="10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P592" s="10"/>
      <c r="AQ592" s="10"/>
      <c r="AR592" s="10"/>
    </row>
    <row r="593" spans="1:44" s="114" customFormat="1" x14ac:dyDescent="0.2">
      <c r="A593" s="10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P593" s="10"/>
      <c r="AQ593" s="10"/>
      <c r="AR593" s="10"/>
    </row>
    <row r="594" spans="1:44" s="114" customFormat="1" x14ac:dyDescent="0.2">
      <c r="A594" s="10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P594" s="10"/>
      <c r="AQ594" s="10"/>
      <c r="AR594" s="10"/>
    </row>
    <row r="595" spans="1:44" s="114" customFormat="1" x14ac:dyDescent="0.2">
      <c r="A595" s="10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P595" s="10"/>
      <c r="AQ595" s="10"/>
      <c r="AR595" s="10"/>
    </row>
    <row r="596" spans="1:44" s="114" customFormat="1" x14ac:dyDescent="0.2">
      <c r="A596" s="10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P596" s="10"/>
      <c r="AQ596" s="10"/>
      <c r="AR596" s="10"/>
    </row>
    <row r="597" spans="1:44" s="114" customFormat="1" x14ac:dyDescent="0.2">
      <c r="A597" s="10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P597" s="10"/>
      <c r="AQ597" s="10"/>
      <c r="AR597" s="10"/>
    </row>
    <row r="598" spans="1:44" s="114" customFormat="1" x14ac:dyDescent="0.2">
      <c r="A598" s="10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P598" s="10"/>
      <c r="AQ598" s="10"/>
      <c r="AR598" s="10"/>
    </row>
    <row r="599" spans="1:44" s="114" customFormat="1" x14ac:dyDescent="0.2">
      <c r="A599" s="10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P599" s="10"/>
      <c r="AQ599" s="10"/>
      <c r="AR599" s="10"/>
    </row>
    <row r="600" spans="1:44" s="114" customFormat="1" x14ac:dyDescent="0.2">
      <c r="A600" s="10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P600" s="10"/>
      <c r="AQ600" s="10"/>
      <c r="AR600" s="10"/>
    </row>
    <row r="601" spans="1:44" s="114" customFormat="1" x14ac:dyDescent="0.2">
      <c r="A601" s="10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P601" s="10"/>
      <c r="AQ601" s="10"/>
      <c r="AR601" s="10"/>
    </row>
    <row r="602" spans="1:44" s="114" customFormat="1" x14ac:dyDescent="0.2">
      <c r="A602" s="10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P602" s="10"/>
      <c r="AQ602" s="10"/>
      <c r="AR602" s="10"/>
    </row>
    <row r="603" spans="1:44" s="114" customFormat="1" x14ac:dyDescent="0.2">
      <c r="A603" s="10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P603" s="10"/>
      <c r="AQ603" s="10"/>
      <c r="AR603" s="10"/>
    </row>
    <row r="604" spans="1:44" s="114" customFormat="1" x14ac:dyDescent="0.2">
      <c r="A604" s="10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P604" s="10"/>
      <c r="AQ604" s="10"/>
      <c r="AR604" s="10"/>
    </row>
    <row r="605" spans="1:44" s="114" customFormat="1" x14ac:dyDescent="0.2">
      <c r="A605" s="10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P605" s="10"/>
      <c r="AQ605" s="10"/>
      <c r="AR605" s="10"/>
    </row>
    <row r="606" spans="1:44" s="114" customFormat="1" x14ac:dyDescent="0.2">
      <c r="A606" s="10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P606" s="10"/>
      <c r="AQ606" s="10"/>
      <c r="AR606" s="10"/>
    </row>
    <row r="607" spans="1:44" s="114" customFormat="1" x14ac:dyDescent="0.2">
      <c r="A607" s="10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P607" s="10"/>
      <c r="AQ607" s="10"/>
      <c r="AR607" s="10"/>
    </row>
    <row r="608" spans="1:44" s="114" customFormat="1" x14ac:dyDescent="0.2">
      <c r="A608" s="10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P608" s="10"/>
      <c r="AQ608" s="10"/>
      <c r="AR608" s="10"/>
    </row>
    <row r="609" spans="1:44" s="114" customFormat="1" x14ac:dyDescent="0.2">
      <c r="A609" s="10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P609" s="10"/>
      <c r="AQ609" s="10"/>
      <c r="AR609" s="10"/>
    </row>
    <row r="610" spans="1:44" s="114" customFormat="1" x14ac:dyDescent="0.2">
      <c r="A610" s="10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P610" s="10"/>
      <c r="AQ610" s="10"/>
      <c r="AR610" s="10"/>
    </row>
    <row r="611" spans="1:44" s="114" customFormat="1" x14ac:dyDescent="0.2">
      <c r="A611" s="10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P611" s="10"/>
      <c r="AQ611" s="10"/>
      <c r="AR611" s="10"/>
    </row>
    <row r="612" spans="1:44" s="114" customFormat="1" x14ac:dyDescent="0.2">
      <c r="A612" s="10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P612" s="10"/>
      <c r="AQ612" s="10"/>
      <c r="AR612" s="10"/>
    </row>
    <row r="613" spans="1:44" s="114" customFormat="1" x14ac:dyDescent="0.2">
      <c r="A613" s="10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P613" s="10"/>
      <c r="AQ613" s="10"/>
      <c r="AR613" s="10"/>
    </row>
    <row r="614" spans="1:44" s="114" customFormat="1" x14ac:dyDescent="0.2">
      <c r="A614" s="10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P614" s="10"/>
      <c r="AQ614" s="10"/>
      <c r="AR614" s="10"/>
    </row>
    <row r="615" spans="1:44" s="114" customFormat="1" x14ac:dyDescent="0.2">
      <c r="A615" s="10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P615" s="10"/>
      <c r="AQ615" s="10"/>
      <c r="AR615" s="10"/>
    </row>
    <row r="616" spans="1:44" s="114" customFormat="1" x14ac:dyDescent="0.2">
      <c r="A616" s="10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P616" s="10"/>
      <c r="AQ616" s="10"/>
      <c r="AR616" s="10"/>
    </row>
    <row r="617" spans="1:44" s="114" customFormat="1" x14ac:dyDescent="0.2">
      <c r="A617" s="10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P617" s="10"/>
      <c r="AQ617" s="10"/>
      <c r="AR617" s="10"/>
    </row>
    <row r="618" spans="1:44" s="114" customFormat="1" x14ac:dyDescent="0.2">
      <c r="A618" s="10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P618" s="10"/>
      <c r="AQ618" s="10"/>
      <c r="AR618" s="10"/>
    </row>
    <row r="619" spans="1:44" s="114" customFormat="1" x14ac:dyDescent="0.2">
      <c r="A619" s="10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P619" s="10"/>
      <c r="AQ619" s="10"/>
      <c r="AR619" s="10"/>
    </row>
    <row r="620" spans="1:44" s="114" customFormat="1" x14ac:dyDescent="0.2">
      <c r="A620" s="10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P620" s="10"/>
      <c r="AQ620" s="10"/>
      <c r="AR620" s="10"/>
    </row>
    <row r="621" spans="1:44" s="114" customFormat="1" x14ac:dyDescent="0.2">
      <c r="A621" s="10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P621" s="10"/>
      <c r="AQ621" s="10"/>
      <c r="AR621" s="10"/>
    </row>
    <row r="622" spans="1:44" s="114" customFormat="1" x14ac:dyDescent="0.2">
      <c r="A622" s="10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P622" s="10"/>
      <c r="AQ622" s="10"/>
      <c r="AR622" s="10"/>
    </row>
    <row r="623" spans="1:44" s="114" customFormat="1" x14ac:dyDescent="0.2">
      <c r="A623" s="10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P623" s="10"/>
      <c r="AQ623" s="10"/>
      <c r="AR623" s="10"/>
    </row>
    <row r="624" spans="1:44" s="114" customFormat="1" x14ac:dyDescent="0.2">
      <c r="A624" s="10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P624" s="10"/>
      <c r="AQ624" s="10"/>
      <c r="AR624" s="10"/>
    </row>
    <row r="625" spans="1:44" s="114" customFormat="1" x14ac:dyDescent="0.2">
      <c r="A625" s="10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P625" s="10"/>
      <c r="AQ625" s="10"/>
      <c r="AR625" s="10"/>
    </row>
    <row r="626" spans="1:44" s="114" customFormat="1" x14ac:dyDescent="0.2">
      <c r="A626" s="10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P626" s="10"/>
      <c r="AQ626" s="10"/>
      <c r="AR626" s="10"/>
    </row>
    <row r="627" spans="1:44" s="114" customFormat="1" x14ac:dyDescent="0.2">
      <c r="A627" s="1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P627" s="10"/>
      <c r="AQ627" s="10"/>
      <c r="AR627" s="10"/>
    </row>
    <row r="628" spans="1:44" s="114" customFormat="1" x14ac:dyDescent="0.2">
      <c r="A628" s="10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P628" s="10"/>
      <c r="AQ628" s="10"/>
      <c r="AR628" s="10"/>
    </row>
    <row r="629" spans="1:44" s="114" customFormat="1" x14ac:dyDescent="0.2">
      <c r="A629" s="10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P629" s="10"/>
      <c r="AQ629" s="10"/>
      <c r="AR629" s="10"/>
    </row>
    <row r="630" spans="1:44" s="114" customFormat="1" x14ac:dyDescent="0.2">
      <c r="A630" s="10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P630" s="10"/>
      <c r="AQ630" s="10"/>
      <c r="AR630" s="10"/>
    </row>
    <row r="631" spans="1:44" s="114" customFormat="1" x14ac:dyDescent="0.2">
      <c r="A631" s="10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P631" s="10"/>
      <c r="AQ631" s="10"/>
      <c r="AR631" s="10"/>
    </row>
    <row r="632" spans="1:44" s="114" customFormat="1" x14ac:dyDescent="0.2">
      <c r="A632" s="10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P632" s="10"/>
      <c r="AQ632" s="10"/>
      <c r="AR632" s="10"/>
    </row>
    <row r="633" spans="1:44" s="114" customFormat="1" x14ac:dyDescent="0.2">
      <c r="A633" s="10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P633" s="10"/>
      <c r="AQ633" s="10"/>
      <c r="AR633" s="10"/>
    </row>
    <row r="634" spans="1:44" s="114" customFormat="1" x14ac:dyDescent="0.2">
      <c r="A634" s="10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P634" s="10"/>
      <c r="AQ634" s="10"/>
      <c r="AR634" s="10"/>
    </row>
    <row r="635" spans="1:44" s="114" customFormat="1" x14ac:dyDescent="0.2">
      <c r="A635" s="10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P635" s="10"/>
      <c r="AQ635" s="10"/>
      <c r="AR635" s="10"/>
    </row>
    <row r="636" spans="1:44" s="114" customFormat="1" x14ac:dyDescent="0.2">
      <c r="A636" s="10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P636" s="10"/>
      <c r="AQ636" s="10"/>
      <c r="AR636" s="10"/>
    </row>
    <row r="637" spans="1:44" s="114" customFormat="1" x14ac:dyDescent="0.2">
      <c r="A637" s="10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P637" s="10"/>
      <c r="AQ637" s="10"/>
      <c r="AR637" s="10"/>
    </row>
    <row r="638" spans="1:44" s="114" customFormat="1" x14ac:dyDescent="0.2">
      <c r="A638" s="10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P638" s="10"/>
      <c r="AQ638" s="10"/>
      <c r="AR638" s="10"/>
    </row>
    <row r="639" spans="1:44" s="114" customFormat="1" x14ac:dyDescent="0.2">
      <c r="A639" s="10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P639" s="10"/>
      <c r="AQ639" s="10"/>
      <c r="AR639" s="10"/>
    </row>
    <row r="640" spans="1:44" s="114" customFormat="1" x14ac:dyDescent="0.2">
      <c r="A640" s="10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P640" s="10"/>
      <c r="AQ640" s="10"/>
      <c r="AR640" s="10"/>
    </row>
    <row r="641" spans="1:44" s="114" customFormat="1" x14ac:dyDescent="0.2">
      <c r="A641" s="10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P641" s="10"/>
      <c r="AQ641" s="10"/>
      <c r="AR641" s="10"/>
    </row>
    <row r="642" spans="1:44" s="114" customFormat="1" x14ac:dyDescent="0.2">
      <c r="A642" s="10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P642" s="10"/>
      <c r="AQ642" s="10"/>
      <c r="AR642" s="10"/>
    </row>
    <row r="643" spans="1:44" s="114" customFormat="1" x14ac:dyDescent="0.2">
      <c r="A643" s="10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P643" s="10"/>
      <c r="AQ643" s="10"/>
      <c r="AR643" s="10"/>
    </row>
    <row r="644" spans="1:44" s="114" customFormat="1" x14ac:dyDescent="0.2">
      <c r="A644" s="10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P644" s="10"/>
      <c r="AQ644" s="10"/>
      <c r="AR644" s="10"/>
    </row>
    <row r="645" spans="1:44" s="114" customFormat="1" x14ac:dyDescent="0.2">
      <c r="A645" s="10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P645" s="10"/>
      <c r="AQ645" s="10"/>
      <c r="AR645" s="10"/>
    </row>
    <row r="646" spans="1:44" s="114" customFormat="1" x14ac:dyDescent="0.2">
      <c r="A646" s="10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P646" s="10"/>
      <c r="AQ646" s="10"/>
      <c r="AR646" s="10"/>
    </row>
    <row r="647" spans="1:44" s="114" customFormat="1" x14ac:dyDescent="0.2">
      <c r="A647" s="10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P647" s="10"/>
      <c r="AQ647" s="10"/>
      <c r="AR647" s="10"/>
    </row>
    <row r="648" spans="1:44" s="114" customFormat="1" x14ac:dyDescent="0.2">
      <c r="A648" s="10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P648" s="10"/>
      <c r="AQ648" s="10"/>
      <c r="AR648" s="10"/>
    </row>
    <row r="649" spans="1:44" s="114" customFormat="1" x14ac:dyDescent="0.2">
      <c r="A649" s="10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P649" s="10"/>
      <c r="AQ649" s="10"/>
      <c r="AR649" s="10"/>
    </row>
    <row r="650" spans="1:44" s="114" customFormat="1" x14ac:dyDescent="0.2">
      <c r="A650" s="10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P650" s="10"/>
      <c r="AQ650" s="10"/>
      <c r="AR650" s="10"/>
    </row>
    <row r="651" spans="1:44" s="114" customFormat="1" x14ac:dyDescent="0.2">
      <c r="A651" s="10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P651" s="10"/>
      <c r="AQ651" s="10"/>
      <c r="AR651" s="10"/>
    </row>
    <row r="652" spans="1:44" s="114" customFormat="1" x14ac:dyDescent="0.2">
      <c r="A652" s="10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P652" s="10"/>
      <c r="AQ652" s="10"/>
      <c r="AR652" s="10"/>
    </row>
    <row r="653" spans="1:44" s="114" customFormat="1" x14ac:dyDescent="0.2">
      <c r="A653" s="10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P653" s="10"/>
      <c r="AQ653" s="10"/>
      <c r="AR653" s="10"/>
    </row>
    <row r="654" spans="1:44" s="114" customFormat="1" x14ac:dyDescent="0.2">
      <c r="A654" s="10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P654" s="10"/>
      <c r="AQ654" s="10"/>
      <c r="AR654" s="10"/>
    </row>
    <row r="655" spans="1:44" s="114" customFormat="1" x14ac:dyDescent="0.2">
      <c r="A655" s="10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P655" s="10"/>
      <c r="AQ655" s="10"/>
      <c r="AR655" s="10"/>
    </row>
    <row r="656" spans="1:44" s="114" customFormat="1" x14ac:dyDescent="0.2">
      <c r="A656" s="10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P656" s="10"/>
      <c r="AQ656" s="10"/>
      <c r="AR656" s="10"/>
    </row>
    <row r="657" spans="1:44" s="114" customFormat="1" x14ac:dyDescent="0.2">
      <c r="A657" s="10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P657" s="10"/>
      <c r="AQ657" s="10"/>
      <c r="AR657" s="10"/>
    </row>
    <row r="658" spans="1:44" s="114" customFormat="1" x14ac:dyDescent="0.2">
      <c r="A658" s="10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P658" s="10"/>
      <c r="AQ658" s="10"/>
      <c r="AR658" s="10"/>
    </row>
    <row r="659" spans="1:44" s="114" customFormat="1" x14ac:dyDescent="0.2">
      <c r="A659" s="10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P659" s="10"/>
      <c r="AQ659" s="10"/>
      <c r="AR659" s="10"/>
    </row>
    <row r="660" spans="1:44" s="114" customFormat="1" x14ac:dyDescent="0.2">
      <c r="A660" s="10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P660" s="10"/>
      <c r="AQ660" s="10"/>
      <c r="AR660" s="10"/>
    </row>
    <row r="661" spans="1:44" s="114" customFormat="1" x14ac:dyDescent="0.2">
      <c r="A661" s="10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P661" s="10"/>
      <c r="AQ661" s="10"/>
      <c r="AR661" s="10"/>
    </row>
    <row r="662" spans="1:44" s="114" customFormat="1" x14ac:dyDescent="0.2">
      <c r="A662" s="10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P662" s="10"/>
      <c r="AQ662" s="10"/>
      <c r="AR662" s="10"/>
    </row>
    <row r="663" spans="1:44" s="114" customFormat="1" x14ac:dyDescent="0.2">
      <c r="A663" s="10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P663" s="10"/>
      <c r="AQ663" s="10"/>
      <c r="AR663" s="10"/>
    </row>
    <row r="664" spans="1:44" s="114" customFormat="1" x14ac:dyDescent="0.2">
      <c r="A664" s="10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P664" s="10"/>
      <c r="AQ664" s="10"/>
      <c r="AR664" s="10"/>
    </row>
    <row r="665" spans="1:44" s="114" customFormat="1" x14ac:dyDescent="0.2">
      <c r="A665" s="10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P665" s="10"/>
      <c r="AQ665" s="10"/>
      <c r="AR665" s="10"/>
    </row>
    <row r="666" spans="1:44" s="114" customFormat="1" x14ac:dyDescent="0.2">
      <c r="A666" s="10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P666" s="10"/>
      <c r="AQ666" s="10"/>
      <c r="AR666" s="10"/>
    </row>
    <row r="667" spans="1:44" s="114" customFormat="1" x14ac:dyDescent="0.2">
      <c r="A667" s="10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P667" s="10"/>
      <c r="AQ667" s="10"/>
      <c r="AR667" s="10"/>
    </row>
    <row r="668" spans="1:44" s="114" customFormat="1" x14ac:dyDescent="0.2">
      <c r="A668" s="10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P668" s="10"/>
      <c r="AQ668" s="10"/>
      <c r="AR668" s="10"/>
    </row>
    <row r="669" spans="1:44" s="114" customFormat="1" x14ac:dyDescent="0.2">
      <c r="A669" s="10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P669" s="10"/>
      <c r="AQ669" s="10"/>
      <c r="AR669" s="10"/>
    </row>
    <row r="670" spans="1:44" s="114" customFormat="1" x14ac:dyDescent="0.2">
      <c r="A670" s="10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P670" s="10"/>
      <c r="AQ670" s="10"/>
      <c r="AR670" s="10"/>
    </row>
    <row r="671" spans="1:44" s="114" customFormat="1" x14ac:dyDescent="0.2">
      <c r="A671" s="10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P671" s="10"/>
      <c r="AQ671" s="10"/>
      <c r="AR671" s="10"/>
    </row>
    <row r="672" spans="1:44" s="114" customFormat="1" x14ac:dyDescent="0.2">
      <c r="A672" s="10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P672" s="10"/>
      <c r="AQ672" s="10"/>
      <c r="AR672" s="10"/>
    </row>
    <row r="673" spans="1:44" s="114" customFormat="1" x14ac:dyDescent="0.2">
      <c r="A673" s="10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P673" s="10"/>
      <c r="AQ673" s="10"/>
      <c r="AR673" s="10"/>
    </row>
    <row r="674" spans="1:44" s="114" customFormat="1" x14ac:dyDescent="0.2">
      <c r="A674" s="10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P674" s="10"/>
      <c r="AQ674" s="10"/>
      <c r="AR674" s="10"/>
    </row>
    <row r="675" spans="1:44" s="114" customFormat="1" x14ac:dyDescent="0.2">
      <c r="A675" s="10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P675" s="10"/>
      <c r="AQ675" s="10"/>
      <c r="AR675" s="10"/>
    </row>
    <row r="676" spans="1:44" s="114" customFormat="1" x14ac:dyDescent="0.2">
      <c r="A676" s="10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P676" s="10"/>
      <c r="AQ676" s="10"/>
      <c r="AR676" s="10"/>
    </row>
    <row r="677" spans="1:44" s="114" customFormat="1" x14ac:dyDescent="0.2">
      <c r="A677" s="10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P677" s="10"/>
      <c r="AQ677" s="10"/>
      <c r="AR677" s="10"/>
    </row>
    <row r="678" spans="1:44" s="114" customFormat="1" x14ac:dyDescent="0.2">
      <c r="A678" s="10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P678" s="10"/>
      <c r="AQ678" s="10"/>
      <c r="AR678" s="10"/>
    </row>
    <row r="679" spans="1:44" s="114" customFormat="1" x14ac:dyDescent="0.2">
      <c r="A679" s="10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P679" s="10"/>
      <c r="AQ679" s="10"/>
      <c r="AR679" s="10"/>
    </row>
    <row r="680" spans="1:44" s="114" customFormat="1" x14ac:dyDescent="0.2">
      <c r="A680" s="10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P680" s="10"/>
      <c r="AQ680" s="10"/>
      <c r="AR680" s="10"/>
    </row>
    <row r="681" spans="1:44" s="114" customFormat="1" x14ac:dyDescent="0.2">
      <c r="A681" s="10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P681" s="10"/>
      <c r="AQ681" s="10"/>
      <c r="AR681" s="10"/>
    </row>
    <row r="682" spans="1:44" s="114" customFormat="1" x14ac:dyDescent="0.2">
      <c r="A682" s="10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P682" s="10"/>
      <c r="AQ682" s="10"/>
      <c r="AR682" s="10"/>
    </row>
    <row r="683" spans="1:44" s="114" customFormat="1" x14ac:dyDescent="0.2">
      <c r="A683" s="10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P683" s="10"/>
      <c r="AQ683" s="10"/>
      <c r="AR683" s="10"/>
    </row>
    <row r="684" spans="1:44" s="114" customFormat="1" x14ac:dyDescent="0.2">
      <c r="A684" s="10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P684" s="10"/>
      <c r="AQ684" s="10"/>
      <c r="AR684" s="10"/>
    </row>
    <row r="685" spans="1:44" s="114" customFormat="1" x14ac:dyDescent="0.2">
      <c r="A685" s="10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P685" s="10"/>
      <c r="AQ685" s="10"/>
      <c r="AR685" s="10"/>
    </row>
    <row r="686" spans="1:44" s="114" customFormat="1" x14ac:dyDescent="0.2">
      <c r="A686" s="10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P686" s="10"/>
      <c r="AQ686" s="10"/>
      <c r="AR686" s="10"/>
    </row>
    <row r="687" spans="1:44" s="114" customFormat="1" x14ac:dyDescent="0.2">
      <c r="A687" s="10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P687" s="10"/>
      <c r="AQ687" s="10"/>
      <c r="AR687" s="10"/>
    </row>
    <row r="688" spans="1:44" s="114" customFormat="1" x14ac:dyDescent="0.2">
      <c r="A688" s="10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P688" s="10"/>
      <c r="AQ688" s="10"/>
      <c r="AR688" s="10"/>
    </row>
    <row r="689" spans="1:44" s="114" customFormat="1" x14ac:dyDescent="0.2">
      <c r="A689" s="10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P689" s="10"/>
      <c r="AQ689" s="10"/>
      <c r="AR689" s="10"/>
    </row>
    <row r="690" spans="1:44" s="114" customFormat="1" x14ac:dyDescent="0.2">
      <c r="A690" s="10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P690" s="10"/>
      <c r="AQ690" s="10"/>
      <c r="AR690" s="10"/>
    </row>
    <row r="691" spans="1:44" s="114" customFormat="1" x14ac:dyDescent="0.2">
      <c r="A691" s="10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P691" s="10"/>
      <c r="AQ691" s="10"/>
      <c r="AR691" s="10"/>
    </row>
    <row r="692" spans="1:44" s="114" customFormat="1" x14ac:dyDescent="0.2">
      <c r="A692" s="10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P692" s="10"/>
      <c r="AQ692" s="10"/>
      <c r="AR692" s="10"/>
    </row>
    <row r="693" spans="1:44" s="114" customFormat="1" x14ac:dyDescent="0.2">
      <c r="A693" s="10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P693" s="10"/>
      <c r="AQ693" s="10"/>
      <c r="AR693" s="10"/>
    </row>
    <row r="694" spans="1:44" s="114" customFormat="1" x14ac:dyDescent="0.2">
      <c r="A694" s="10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P694" s="10"/>
      <c r="AQ694" s="10"/>
      <c r="AR694" s="10"/>
    </row>
    <row r="695" spans="1:44" s="114" customFormat="1" x14ac:dyDescent="0.2">
      <c r="A695" s="10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P695" s="10"/>
      <c r="AQ695" s="10"/>
      <c r="AR695" s="10"/>
    </row>
    <row r="696" spans="1:44" s="114" customFormat="1" x14ac:dyDescent="0.2">
      <c r="A696" s="10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P696" s="10"/>
      <c r="AQ696" s="10"/>
      <c r="AR696" s="10"/>
    </row>
    <row r="697" spans="1:44" s="114" customFormat="1" x14ac:dyDescent="0.2">
      <c r="A697" s="10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P697" s="10"/>
      <c r="AQ697" s="10"/>
      <c r="AR697" s="10"/>
    </row>
    <row r="698" spans="1:44" s="114" customFormat="1" x14ac:dyDescent="0.2">
      <c r="A698" s="10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P698" s="10"/>
      <c r="AQ698" s="10"/>
      <c r="AR698" s="10"/>
    </row>
    <row r="699" spans="1:44" s="114" customFormat="1" x14ac:dyDescent="0.2">
      <c r="A699" s="10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P699" s="10"/>
      <c r="AQ699" s="10"/>
      <c r="AR699" s="10"/>
    </row>
    <row r="700" spans="1:44" s="114" customFormat="1" x14ac:dyDescent="0.2">
      <c r="A700" s="10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P700" s="10"/>
      <c r="AQ700" s="10"/>
      <c r="AR700" s="10"/>
    </row>
    <row r="701" spans="1:44" s="114" customFormat="1" x14ac:dyDescent="0.2">
      <c r="A701" s="10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P701" s="10"/>
      <c r="AQ701" s="10"/>
      <c r="AR701" s="10"/>
    </row>
    <row r="702" spans="1:44" s="114" customFormat="1" x14ac:dyDescent="0.2">
      <c r="A702" s="10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P702" s="10"/>
      <c r="AQ702" s="10"/>
      <c r="AR702" s="10"/>
    </row>
    <row r="703" spans="1:44" s="114" customFormat="1" x14ac:dyDescent="0.2">
      <c r="A703" s="10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P703" s="10"/>
      <c r="AQ703" s="10"/>
      <c r="AR703" s="10"/>
    </row>
    <row r="704" spans="1:44" s="114" customFormat="1" x14ac:dyDescent="0.2">
      <c r="A704" s="10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P704" s="10"/>
      <c r="AQ704" s="10"/>
      <c r="AR704" s="10"/>
    </row>
    <row r="705" spans="1:44" s="114" customFormat="1" x14ac:dyDescent="0.2">
      <c r="A705" s="10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P705" s="10"/>
      <c r="AQ705" s="10"/>
      <c r="AR705" s="10"/>
    </row>
    <row r="706" spans="1:44" s="114" customFormat="1" x14ac:dyDescent="0.2">
      <c r="A706" s="10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P706" s="10"/>
      <c r="AQ706" s="10"/>
      <c r="AR706" s="10"/>
    </row>
    <row r="707" spans="1:44" s="114" customFormat="1" x14ac:dyDescent="0.2">
      <c r="A707" s="10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P707" s="10"/>
      <c r="AQ707" s="10"/>
      <c r="AR707" s="10"/>
    </row>
    <row r="708" spans="1:44" s="114" customFormat="1" x14ac:dyDescent="0.2">
      <c r="A708" s="10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P708" s="10"/>
      <c r="AQ708" s="10"/>
      <c r="AR708" s="10"/>
    </row>
    <row r="709" spans="1:44" s="114" customFormat="1" x14ac:dyDescent="0.2">
      <c r="A709" s="10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P709" s="10"/>
      <c r="AQ709" s="10"/>
      <c r="AR709" s="10"/>
    </row>
    <row r="710" spans="1:44" s="114" customFormat="1" x14ac:dyDescent="0.2">
      <c r="A710" s="10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P710" s="10"/>
      <c r="AQ710" s="10"/>
      <c r="AR710" s="10"/>
    </row>
    <row r="711" spans="1:44" s="114" customFormat="1" x14ac:dyDescent="0.2">
      <c r="A711" s="10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P711" s="10"/>
      <c r="AQ711" s="10"/>
      <c r="AR711" s="10"/>
    </row>
    <row r="712" spans="1:44" s="114" customFormat="1" x14ac:dyDescent="0.2">
      <c r="A712" s="10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P712" s="10"/>
      <c r="AQ712" s="10"/>
      <c r="AR712" s="10"/>
    </row>
    <row r="713" spans="1:44" s="114" customFormat="1" x14ac:dyDescent="0.2">
      <c r="A713" s="10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P713" s="10"/>
      <c r="AQ713" s="10"/>
      <c r="AR713" s="10"/>
    </row>
    <row r="714" spans="1:44" s="114" customFormat="1" x14ac:dyDescent="0.2">
      <c r="A714" s="10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P714" s="10"/>
      <c r="AQ714" s="10"/>
      <c r="AR714" s="10"/>
    </row>
    <row r="715" spans="1:44" s="114" customFormat="1" x14ac:dyDescent="0.2">
      <c r="A715" s="10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P715" s="10"/>
      <c r="AQ715" s="10"/>
      <c r="AR715" s="10"/>
    </row>
    <row r="716" spans="1:44" s="114" customFormat="1" x14ac:dyDescent="0.2">
      <c r="A716" s="10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P716" s="10"/>
      <c r="AQ716" s="10"/>
      <c r="AR716" s="10"/>
    </row>
    <row r="717" spans="1:44" s="114" customFormat="1" x14ac:dyDescent="0.2">
      <c r="A717" s="10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P717" s="10"/>
      <c r="AQ717" s="10"/>
      <c r="AR717" s="10"/>
    </row>
    <row r="718" spans="1:44" s="114" customFormat="1" x14ac:dyDescent="0.2">
      <c r="A718" s="10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P718" s="10"/>
      <c r="AQ718" s="10"/>
      <c r="AR718" s="10"/>
    </row>
    <row r="719" spans="1:44" s="114" customFormat="1" x14ac:dyDescent="0.2">
      <c r="A719" s="10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P719" s="10"/>
      <c r="AQ719" s="10"/>
      <c r="AR719" s="10"/>
    </row>
    <row r="720" spans="1:44" s="114" customFormat="1" x14ac:dyDescent="0.2">
      <c r="A720" s="10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P720" s="10"/>
      <c r="AQ720" s="10"/>
      <c r="AR720" s="10"/>
    </row>
    <row r="721" spans="1:44" s="114" customFormat="1" x14ac:dyDescent="0.2">
      <c r="A721" s="10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P721" s="10"/>
      <c r="AQ721" s="10"/>
      <c r="AR721" s="10"/>
    </row>
    <row r="722" spans="1:44" s="114" customFormat="1" x14ac:dyDescent="0.2">
      <c r="A722" s="10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P722" s="10"/>
      <c r="AQ722" s="10"/>
      <c r="AR722" s="10"/>
    </row>
    <row r="723" spans="1:44" s="114" customFormat="1" x14ac:dyDescent="0.2">
      <c r="A723" s="10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P723" s="10"/>
      <c r="AQ723" s="10"/>
      <c r="AR723" s="10"/>
    </row>
    <row r="724" spans="1:44" s="114" customFormat="1" x14ac:dyDescent="0.2">
      <c r="A724" s="10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P724" s="10"/>
      <c r="AQ724" s="10"/>
      <c r="AR724" s="10"/>
    </row>
    <row r="725" spans="1:44" s="114" customFormat="1" x14ac:dyDescent="0.2">
      <c r="A725" s="10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P725" s="10"/>
      <c r="AQ725" s="10"/>
      <c r="AR725" s="10"/>
    </row>
    <row r="726" spans="1:44" s="114" customFormat="1" x14ac:dyDescent="0.2">
      <c r="A726" s="10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P726" s="10"/>
      <c r="AQ726" s="10"/>
      <c r="AR726" s="10"/>
    </row>
    <row r="727" spans="1:44" s="114" customFormat="1" x14ac:dyDescent="0.2">
      <c r="A727" s="10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P727" s="10"/>
      <c r="AQ727" s="10"/>
      <c r="AR727" s="10"/>
    </row>
    <row r="728" spans="1:44" s="114" customFormat="1" x14ac:dyDescent="0.2">
      <c r="A728" s="10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P728" s="10"/>
      <c r="AQ728" s="10"/>
      <c r="AR728" s="10"/>
    </row>
    <row r="729" spans="1:44" s="114" customFormat="1" x14ac:dyDescent="0.2">
      <c r="A729" s="10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P729" s="10"/>
      <c r="AQ729" s="10"/>
      <c r="AR729" s="10"/>
    </row>
    <row r="730" spans="1:44" s="114" customFormat="1" x14ac:dyDescent="0.2">
      <c r="A730" s="10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P730" s="10"/>
      <c r="AQ730" s="10"/>
      <c r="AR730" s="10"/>
    </row>
    <row r="731" spans="1:44" s="114" customFormat="1" x14ac:dyDescent="0.2">
      <c r="A731" s="10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P731" s="10"/>
      <c r="AQ731" s="10"/>
      <c r="AR731" s="10"/>
    </row>
    <row r="732" spans="1:44" s="114" customFormat="1" x14ac:dyDescent="0.2">
      <c r="A732" s="10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P732" s="10"/>
      <c r="AQ732" s="10"/>
      <c r="AR732" s="10"/>
    </row>
    <row r="733" spans="1:44" s="114" customFormat="1" x14ac:dyDescent="0.2">
      <c r="A733" s="10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P733" s="10"/>
      <c r="AQ733" s="10"/>
      <c r="AR733" s="10"/>
    </row>
    <row r="734" spans="1:44" s="114" customFormat="1" x14ac:dyDescent="0.2">
      <c r="A734" s="10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P734" s="10"/>
      <c r="AQ734" s="10"/>
      <c r="AR734" s="10"/>
    </row>
    <row r="735" spans="1:44" s="114" customFormat="1" x14ac:dyDescent="0.2">
      <c r="A735" s="10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P735" s="10"/>
      <c r="AQ735" s="10"/>
      <c r="AR735" s="10"/>
    </row>
    <row r="736" spans="1:44" s="114" customFormat="1" x14ac:dyDescent="0.2">
      <c r="A736" s="10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P736" s="10"/>
      <c r="AQ736" s="10"/>
      <c r="AR736" s="10"/>
    </row>
    <row r="737" spans="1:44" s="114" customFormat="1" x14ac:dyDescent="0.2">
      <c r="A737" s="10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P737" s="10"/>
      <c r="AQ737" s="10"/>
      <c r="AR737" s="10"/>
    </row>
    <row r="738" spans="1:44" s="114" customFormat="1" x14ac:dyDescent="0.2">
      <c r="A738" s="10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P738" s="10"/>
      <c r="AQ738" s="10"/>
      <c r="AR738" s="10"/>
    </row>
    <row r="739" spans="1:44" s="114" customFormat="1" x14ac:dyDescent="0.2">
      <c r="A739" s="10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P739" s="10"/>
      <c r="AQ739" s="10"/>
      <c r="AR739" s="10"/>
    </row>
    <row r="740" spans="1:44" s="114" customFormat="1" x14ac:dyDescent="0.2">
      <c r="A740" s="10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P740" s="10"/>
      <c r="AQ740" s="10"/>
      <c r="AR740" s="10"/>
    </row>
    <row r="741" spans="1:44" s="114" customFormat="1" x14ac:dyDescent="0.2">
      <c r="A741" s="10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P741" s="10"/>
      <c r="AQ741" s="10"/>
      <c r="AR741" s="10"/>
    </row>
    <row r="742" spans="1:44" s="114" customFormat="1" x14ac:dyDescent="0.2">
      <c r="A742" s="10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P742" s="10"/>
      <c r="AQ742" s="10"/>
      <c r="AR742" s="10"/>
    </row>
    <row r="743" spans="1:44" s="114" customFormat="1" x14ac:dyDescent="0.2">
      <c r="A743" s="10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P743" s="10"/>
      <c r="AQ743" s="10"/>
      <c r="AR743" s="10"/>
    </row>
    <row r="744" spans="1:44" s="114" customFormat="1" x14ac:dyDescent="0.2">
      <c r="A744" s="10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P744" s="10"/>
      <c r="AQ744" s="10"/>
      <c r="AR744" s="10"/>
    </row>
    <row r="745" spans="1:44" s="114" customFormat="1" x14ac:dyDescent="0.2">
      <c r="A745" s="10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P745" s="10"/>
      <c r="AQ745" s="10"/>
      <c r="AR745" s="10"/>
    </row>
    <row r="746" spans="1:44" s="114" customFormat="1" x14ac:dyDescent="0.2">
      <c r="A746" s="10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P746" s="10"/>
      <c r="AQ746" s="10"/>
      <c r="AR746" s="10"/>
    </row>
    <row r="747" spans="1:44" s="114" customFormat="1" x14ac:dyDescent="0.2">
      <c r="A747" s="10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P747" s="10"/>
      <c r="AQ747" s="10"/>
      <c r="AR747" s="10"/>
    </row>
    <row r="748" spans="1:44" s="114" customFormat="1" x14ac:dyDescent="0.2">
      <c r="A748" s="10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P748" s="10"/>
      <c r="AQ748" s="10"/>
      <c r="AR748" s="10"/>
    </row>
    <row r="749" spans="1:44" s="114" customFormat="1" x14ac:dyDescent="0.2">
      <c r="A749" s="10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P749" s="10"/>
      <c r="AQ749" s="10"/>
      <c r="AR749" s="10"/>
    </row>
    <row r="750" spans="1:44" s="114" customFormat="1" x14ac:dyDescent="0.2">
      <c r="A750" s="10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P750" s="10"/>
      <c r="AQ750" s="10"/>
      <c r="AR750" s="10"/>
    </row>
    <row r="751" spans="1:44" s="114" customFormat="1" x14ac:dyDescent="0.2">
      <c r="A751" s="10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P751" s="10"/>
      <c r="AQ751" s="10"/>
      <c r="AR751" s="10"/>
    </row>
    <row r="752" spans="1:44" s="114" customFormat="1" x14ac:dyDescent="0.2">
      <c r="A752" s="10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P752" s="10"/>
      <c r="AQ752" s="10"/>
      <c r="AR752" s="10"/>
    </row>
    <row r="753" spans="1:44" s="114" customFormat="1" x14ac:dyDescent="0.2">
      <c r="A753" s="10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P753" s="10"/>
      <c r="AQ753" s="10"/>
      <c r="AR753" s="10"/>
    </row>
    <row r="754" spans="1:44" s="114" customFormat="1" x14ac:dyDescent="0.2">
      <c r="A754" s="10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P754" s="10"/>
      <c r="AQ754" s="10"/>
      <c r="AR754" s="10"/>
    </row>
    <row r="755" spans="1:44" s="114" customFormat="1" x14ac:dyDescent="0.2">
      <c r="A755" s="10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P755" s="10"/>
      <c r="AQ755" s="10"/>
      <c r="AR755" s="10"/>
    </row>
    <row r="756" spans="1:44" s="114" customFormat="1" x14ac:dyDescent="0.2">
      <c r="A756" s="10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P756" s="10"/>
      <c r="AQ756" s="10"/>
      <c r="AR756" s="10"/>
    </row>
    <row r="757" spans="1:44" s="114" customFormat="1" x14ac:dyDescent="0.2">
      <c r="A757" s="10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P757" s="10"/>
      <c r="AQ757" s="10"/>
      <c r="AR757" s="10"/>
    </row>
    <row r="758" spans="1:44" s="114" customFormat="1" x14ac:dyDescent="0.2">
      <c r="A758" s="10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P758" s="10"/>
      <c r="AQ758" s="10"/>
      <c r="AR758" s="10"/>
    </row>
    <row r="759" spans="1:44" s="114" customFormat="1" x14ac:dyDescent="0.2">
      <c r="A759" s="10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P759" s="10"/>
      <c r="AQ759" s="10"/>
      <c r="AR759" s="10"/>
    </row>
    <row r="760" spans="1:44" s="114" customFormat="1" x14ac:dyDescent="0.2">
      <c r="A760" s="10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P760" s="10"/>
      <c r="AQ760" s="10"/>
      <c r="AR760" s="10"/>
    </row>
    <row r="761" spans="1:44" s="114" customFormat="1" x14ac:dyDescent="0.2">
      <c r="A761" s="10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P761" s="10"/>
      <c r="AQ761" s="10"/>
      <c r="AR761" s="10"/>
    </row>
    <row r="762" spans="1:44" s="114" customFormat="1" x14ac:dyDescent="0.2">
      <c r="A762" s="10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P762" s="10"/>
      <c r="AQ762" s="10"/>
      <c r="AR762" s="10"/>
    </row>
    <row r="763" spans="1:44" s="114" customFormat="1" x14ac:dyDescent="0.2">
      <c r="A763" s="10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P763" s="10"/>
      <c r="AQ763" s="10"/>
      <c r="AR763" s="10"/>
    </row>
    <row r="764" spans="1:44" s="114" customFormat="1" x14ac:dyDescent="0.2">
      <c r="A764" s="10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P764" s="10"/>
      <c r="AQ764" s="10"/>
      <c r="AR764" s="10"/>
    </row>
    <row r="765" spans="1:44" s="114" customFormat="1" x14ac:dyDescent="0.2">
      <c r="A765" s="10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P765" s="10"/>
      <c r="AQ765" s="10"/>
      <c r="AR765" s="10"/>
    </row>
    <row r="766" spans="1:44" s="114" customFormat="1" x14ac:dyDescent="0.2">
      <c r="A766" s="10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P766" s="10"/>
      <c r="AQ766" s="10"/>
      <c r="AR766" s="10"/>
    </row>
    <row r="767" spans="1:44" s="114" customFormat="1" x14ac:dyDescent="0.2">
      <c r="A767" s="10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P767" s="10"/>
      <c r="AQ767" s="10"/>
      <c r="AR767" s="10"/>
    </row>
    <row r="768" spans="1:44" s="114" customFormat="1" x14ac:dyDescent="0.2">
      <c r="A768" s="10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P768" s="10"/>
      <c r="AQ768" s="10"/>
      <c r="AR768" s="10"/>
    </row>
    <row r="769" spans="1:44" s="114" customFormat="1" x14ac:dyDescent="0.2">
      <c r="A769" s="10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P769" s="10"/>
      <c r="AQ769" s="10"/>
      <c r="AR769" s="10"/>
    </row>
    <row r="770" spans="1:44" s="114" customFormat="1" x14ac:dyDescent="0.2">
      <c r="A770" s="10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P770" s="10"/>
      <c r="AQ770" s="10"/>
      <c r="AR770" s="10"/>
    </row>
    <row r="771" spans="1:44" s="114" customFormat="1" x14ac:dyDescent="0.2">
      <c r="A771" s="10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P771" s="10"/>
      <c r="AQ771" s="10"/>
      <c r="AR771" s="10"/>
    </row>
    <row r="772" spans="1:44" s="114" customFormat="1" x14ac:dyDescent="0.2">
      <c r="A772" s="10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P772" s="10"/>
      <c r="AQ772" s="10"/>
      <c r="AR772" s="10"/>
    </row>
    <row r="773" spans="1:44" s="114" customFormat="1" x14ac:dyDescent="0.2">
      <c r="A773" s="10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P773" s="10"/>
      <c r="AQ773" s="10"/>
      <c r="AR773" s="10"/>
    </row>
    <row r="774" spans="1:44" s="114" customFormat="1" x14ac:dyDescent="0.2">
      <c r="A774" s="10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P774" s="10"/>
      <c r="AQ774" s="10"/>
      <c r="AR774" s="10"/>
    </row>
    <row r="775" spans="1:44" s="114" customFormat="1" x14ac:dyDescent="0.2">
      <c r="A775" s="10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P775" s="10"/>
      <c r="AQ775" s="10"/>
      <c r="AR775" s="10"/>
    </row>
    <row r="776" spans="1:44" s="114" customFormat="1" x14ac:dyDescent="0.2">
      <c r="A776" s="10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P776" s="10"/>
      <c r="AQ776" s="10"/>
      <c r="AR776" s="10"/>
    </row>
    <row r="777" spans="1:44" s="114" customFormat="1" x14ac:dyDescent="0.2">
      <c r="A777" s="10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P777" s="10"/>
      <c r="AQ777" s="10"/>
      <c r="AR777" s="10"/>
    </row>
    <row r="778" spans="1:44" s="114" customFormat="1" x14ac:dyDescent="0.2">
      <c r="A778" s="10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P778" s="10"/>
      <c r="AQ778" s="10"/>
      <c r="AR778" s="10"/>
    </row>
    <row r="779" spans="1:44" s="114" customFormat="1" x14ac:dyDescent="0.2">
      <c r="A779" s="10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P779" s="10"/>
      <c r="AQ779" s="10"/>
      <c r="AR779" s="10"/>
    </row>
    <row r="780" spans="1:44" s="114" customFormat="1" x14ac:dyDescent="0.2">
      <c r="A780" s="10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P780" s="10"/>
      <c r="AQ780" s="10"/>
      <c r="AR780" s="10"/>
    </row>
    <row r="781" spans="1:44" s="114" customFormat="1" x14ac:dyDescent="0.2">
      <c r="A781" s="10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P781" s="10"/>
      <c r="AQ781" s="10"/>
      <c r="AR781" s="10"/>
    </row>
    <row r="782" spans="1:44" s="114" customFormat="1" x14ac:dyDescent="0.2">
      <c r="A782" s="10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P782" s="10"/>
      <c r="AQ782" s="10"/>
      <c r="AR782" s="10"/>
    </row>
    <row r="783" spans="1:44" s="114" customFormat="1" x14ac:dyDescent="0.2">
      <c r="A783" s="10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P783" s="10"/>
      <c r="AQ783" s="10"/>
      <c r="AR783" s="10"/>
    </row>
    <row r="784" spans="1:44" s="114" customFormat="1" x14ac:dyDescent="0.2">
      <c r="A784" s="10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P784" s="10"/>
      <c r="AQ784" s="10"/>
      <c r="AR784" s="10"/>
    </row>
    <row r="785" spans="1:44" s="114" customFormat="1" x14ac:dyDescent="0.2">
      <c r="A785" s="10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P785" s="10"/>
      <c r="AQ785" s="10"/>
      <c r="AR785" s="10"/>
    </row>
    <row r="786" spans="1:44" s="114" customFormat="1" x14ac:dyDescent="0.2">
      <c r="A786" s="10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P786" s="10"/>
      <c r="AQ786" s="10"/>
      <c r="AR786" s="10"/>
    </row>
    <row r="787" spans="1:44" s="114" customFormat="1" x14ac:dyDescent="0.2">
      <c r="A787" s="10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P787" s="10"/>
      <c r="AQ787" s="10"/>
      <c r="AR787" s="10"/>
    </row>
    <row r="788" spans="1:44" s="114" customFormat="1" x14ac:dyDescent="0.2">
      <c r="A788" s="10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P788" s="10"/>
      <c r="AQ788" s="10"/>
      <c r="AR788" s="10"/>
    </row>
    <row r="789" spans="1:44" s="114" customFormat="1" x14ac:dyDescent="0.2">
      <c r="A789" s="10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P789" s="10"/>
      <c r="AQ789" s="10"/>
      <c r="AR789" s="10"/>
    </row>
    <row r="790" spans="1:44" s="114" customFormat="1" x14ac:dyDescent="0.2">
      <c r="A790" s="10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P790" s="10"/>
      <c r="AQ790" s="10"/>
      <c r="AR790" s="10"/>
    </row>
    <row r="791" spans="1:44" s="114" customFormat="1" x14ac:dyDescent="0.2">
      <c r="A791" s="10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P791" s="10"/>
      <c r="AQ791" s="10"/>
      <c r="AR791" s="10"/>
    </row>
    <row r="792" spans="1:44" s="114" customFormat="1" x14ac:dyDescent="0.2">
      <c r="A792" s="10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P792" s="10"/>
      <c r="AQ792" s="10"/>
      <c r="AR792" s="10"/>
    </row>
    <row r="793" spans="1:44" s="114" customFormat="1" x14ac:dyDescent="0.2">
      <c r="A793" s="10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P793" s="10"/>
      <c r="AQ793" s="10"/>
      <c r="AR793" s="10"/>
    </row>
    <row r="794" spans="1:44" s="114" customFormat="1" x14ac:dyDescent="0.2">
      <c r="A794" s="10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P794" s="10"/>
      <c r="AQ794" s="10"/>
      <c r="AR794" s="10"/>
    </row>
    <row r="795" spans="1:44" s="114" customFormat="1" x14ac:dyDescent="0.2">
      <c r="A795" s="10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P795" s="10"/>
      <c r="AQ795" s="10"/>
      <c r="AR795" s="10"/>
    </row>
    <row r="796" spans="1:44" s="114" customFormat="1" x14ac:dyDescent="0.2">
      <c r="A796" s="10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P796" s="10"/>
      <c r="AQ796" s="10"/>
      <c r="AR796" s="10"/>
    </row>
    <row r="797" spans="1:44" s="114" customFormat="1" x14ac:dyDescent="0.2">
      <c r="A797" s="10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P797" s="10"/>
      <c r="AQ797" s="10"/>
      <c r="AR797" s="10"/>
    </row>
    <row r="798" spans="1:44" s="114" customFormat="1" x14ac:dyDescent="0.2">
      <c r="A798" s="10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P798" s="10"/>
      <c r="AQ798" s="10"/>
      <c r="AR798" s="10"/>
    </row>
    <row r="799" spans="1:44" s="114" customFormat="1" x14ac:dyDescent="0.2">
      <c r="A799" s="10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P799" s="10"/>
      <c r="AQ799" s="10"/>
      <c r="AR799" s="10"/>
    </row>
    <row r="800" spans="1:44" s="114" customFormat="1" x14ac:dyDescent="0.2">
      <c r="A800" s="10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P800" s="10"/>
      <c r="AQ800" s="10"/>
      <c r="AR800" s="10"/>
    </row>
    <row r="801" spans="1:44" s="114" customFormat="1" x14ac:dyDescent="0.2">
      <c r="A801" s="10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P801" s="10"/>
      <c r="AQ801" s="10"/>
      <c r="AR801" s="10"/>
    </row>
    <row r="802" spans="1:44" s="114" customFormat="1" x14ac:dyDescent="0.2">
      <c r="A802" s="10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P802" s="10"/>
      <c r="AQ802" s="10"/>
      <c r="AR802" s="10"/>
    </row>
    <row r="803" spans="1:44" s="114" customFormat="1" x14ac:dyDescent="0.2">
      <c r="A803" s="10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P803" s="10"/>
      <c r="AQ803" s="10"/>
      <c r="AR803" s="10"/>
    </row>
    <row r="804" spans="1:44" s="114" customFormat="1" x14ac:dyDescent="0.2">
      <c r="A804" s="10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P804" s="10"/>
      <c r="AQ804" s="10"/>
      <c r="AR804" s="10"/>
    </row>
    <row r="805" spans="1:44" s="114" customFormat="1" x14ac:dyDescent="0.2">
      <c r="A805" s="10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P805" s="10"/>
      <c r="AQ805" s="10"/>
      <c r="AR805" s="10"/>
    </row>
    <row r="806" spans="1:44" s="114" customFormat="1" x14ac:dyDescent="0.2">
      <c r="A806" s="10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P806" s="10"/>
      <c r="AQ806" s="10"/>
      <c r="AR806" s="10"/>
    </row>
    <row r="807" spans="1:44" s="114" customFormat="1" x14ac:dyDescent="0.2">
      <c r="A807" s="10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P807" s="10"/>
      <c r="AQ807" s="10"/>
      <c r="AR807" s="10"/>
    </row>
    <row r="808" spans="1:44" s="114" customFormat="1" x14ac:dyDescent="0.2">
      <c r="A808" s="10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P808" s="10"/>
      <c r="AQ808" s="10"/>
      <c r="AR808" s="10"/>
    </row>
    <row r="809" spans="1:44" s="114" customFormat="1" x14ac:dyDescent="0.2">
      <c r="A809" s="10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P809" s="10"/>
      <c r="AQ809" s="10"/>
      <c r="AR809" s="10"/>
    </row>
    <row r="810" spans="1:44" s="114" customFormat="1" x14ac:dyDescent="0.2">
      <c r="A810" s="10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P810" s="10"/>
      <c r="AQ810" s="10"/>
      <c r="AR810" s="10"/>
    </row>
    <row r="811" spans="1:44" s="114" customFormat="1" x14ac:dyDescent="0.2">
      <c r="A811" s="10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P811" s="10"/>
      <c r="AQ811" s="10"/>
      <c r="AR811" s="10"/>
    </row>
    <row r="812" spans="1:44" s="114" customFormat="1" x14ac:dyDescent="0.2">
      <c r="A812" s="10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P812" s="10"/>
      <c r="AQ812" s="10"/>
      <c r="AR812" s="10"/>
    </row>
    <row r="813" spans="1:44" s="114" customFormat="1" x14ac:dyDescent="0.2">
      <c r="A813" s="10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P813" s="10"/>
      <c r="AQ813" s="10"/>
      <c r="AR813" s="10"/>
    </row>
    <row r="814" spans="1:44" s="114" customFormat="1" x14ac:dyDescent="0.2">
      <c r="A814" s="10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P814" s="10"/>
      <c r="AQ814" s="10"/>
      <c r="AR814" s="10"/>
    </row>
    <row r="815" spans="1:44" s="114" customFormat="1" x14ac:dyDescent="0.2">
      <c r="A815" s="10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P815" s="10"/>
      <c r="AQ815" s="10"/>
      <c r="AR815" s="10"/>
    </row>
    <row r="816" spans="1:44" s="114" customFormat="1" x14ac:dyDescent="0.2">
      <c r="A816" s="10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P816" s="10"/>
      <c r="AQ816" s="10"/>
      <c r="AR816" s="10"/>
    </row>
    <row r="817" spans="1:44" s="114" customFormat="1" x14ac:dyDescent="0.2">
      <c r="A817" s="10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P817" s="10"/>
      <c r="AQ817" s="10"/>
      <c r="AR817" s="10"/>
    </row>
    <row r="818" spans="1:44" s="114" customFormat="1" x14ac:dyDescent="0.2">
      <c r="A818" s="10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P818" s="10"/>
      <c r="AQ818" s="10"/>
      <c r="AR818" s="10"/>
    </row>
    <row r="819" spans="1:44" s="114" customFormat="1" x14ac:dyDescent="0.2">
      <c r="A819" s="10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P819" s="10"/>
      <c r="AQ819" s="10"/>
      <c r="AR819" s="10"/>
    </row>
    <row r="820" spans="1:44" s="114" customFormat="1" x14ac:dyDescent="0.2">
      <c r="A820" s="10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P820" s="10"/>
      <c r="AQ820" s="10"/>
      <c r="AR820" s="10"/>
    </row>
    <row r="821" spans="1:44" s="114" customFormat="1" x14ac:dyDescent="0.2">
      <c r="A821" s="10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P821" s="10"/>
      <c r="AQ821" s="10"/>
      <c r="AR821" s="10"/>
    </row>
    <row r="822" spans="1:44" s="114" customFormat="1" x14ac:dyDescent="0.2">
      <c r="A822" s="10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P822" s="10"/>
      <c r="AQ822" s="10"/>
      <c r="AR822" s="10"/>
    </row>
    <row r="823" spans="1:44" s="114" customFormat="1" x14ac:dyDescent="0.2">
      <c r="A823" s="10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P823" s="10"/>
      <c r="AQ823" s="10"/>
      <c r="AR823" s="10"/>
    </row>
    <row r="824" spans="1:44" s="114" customFormat="1" x14ac:dyDescent="0.2">
      <c r="A824" s="10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P824" s="10"/>
      <c r="AQ824" s="10"/>
      <c r="AR824" s="10"/>
    </row>
    <row r="825" spans="1:44" s="114" customFormat="1" x14ac:dyDescent="0.2">
      <c r="A825" s="10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P825" s="10"/>
      <c r="AQ825" s="10"/>
      <c r="AR825" s="10"/>
    </row>
    <row r="826" spans="1:44" s="114" customFormat="1" x14ac:dyDescent="0.2">
      <c r="A826" s="10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P826" s="10"/>
      <c r="AQ826" s="10"/>
      <c r="AR826" s="10"/>
    </row>
    <row r="827" spans="1:44" s="114" customFormat="1" x14ac:dyDescent="0.2">
      <c r="A827" s="10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P827" s="10"/>
      <c r="AQ827" s="10"/>
      <c r="AR827" s="10"/>
    </row>
    <row r="828" spans="1:44" s="114" customFormat="1" x14ac:dyDescent="0.2">
      <c r="A828" s="10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P828" s="10"/>
      <c r="AQ828" s="10"/>
      <c r="AR828" s="10"/>
    </row>
    <row r="829" spans="1:44" s="114" customFormat="1" x14ac:dyDescent="0.2">
      <c r="A829" s="10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P829" s="10"/>
      <c r="AQ829" s="10"/>
      <c r="AR829" s="10"/>
    </row>
    <row r="830" spans="1:44" s="114" customFormat="1" x14ac:dyDescent="0.2">
      <c r="A830" s="10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P830" s="10"/>
      <c r="AQ830" s="10"/>
      <c r="AR830" s="10"/>
    </row>
    <row r="831" spans="1:44" s="114" customFormat="1" x14ac:dyDescent="0.2">
      <c r="A831" s="10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P831" s="10"/>
      <c r="AQ831" s="10"/>
      <c r="AR831" s="10"/>
    </row>
    <row r="832" spans="1:44" s="114" customFormat="1" x14ac:dyDescent="0.2">
      <c r="A832" s="10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P832" s="10"/>
      <c r="AQ832" s="10"/>
      <c r="AR832" s="10"/>
    </row>
    <row r="833" spans="1:44" s="114" customFormat="1" x14ac:dyDescent="0.2">
      <c r="A833" s="10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P833" s="10"/>
      <c r="AQ833" s="10"/>
      <c r="AR833" s="10"/>
    </row>
    <row r="834" spans="1:44" s="114" customFormat="1" x14ac:dyDescent="0.2">
      <c r="A834" s="10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P834" s="10"/>
      <c r="AQ834" s="10"/>
      <c r="AR834" s="10"/>
    </row>
    <row r="835" spans="1:44" s="114" customFormat="1" x14ac:dyDescent="0.2">
      <c r="A835" s="10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P835" s="10"/>
      <c r="AQ835" s="10"/>
      <c r="AR835" s="10"/>
    </row>
    <row r="836" spans="1:44" s="114" customFormat="1" x14ac:dyDescent="0.2">
      <c r="A836" s="10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P836" s="10"/>
      <c r="AQ836" s="10"/>
      <c r="AR836" s="10"/>
    </row>
    <row r="837" spans="1:44" s="114" customFormat="1" x14ac:dyDescent="0.2">
      <c r="A837" s="10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P837" s="10"/>
      <c r="AQ837" s="10"/>
      <c r="AR837" s="10"/>
    </row>
    <row r="838" spans="1:44" s="114" customFormat="1" x14ac:dyDescent="0.2">
      <c r="A838" s="10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P838" s="10"/>
      <c r="AQ838" s="10"/>
      <c r="AR838" s="10"/>
    </row>
    <row r="839" spans="1:44" s="114" customFormat="1" x14ac:dyDescent="0.2">
      <c r="A839" s="10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P839" s="10"/>
      <c r="AQ839" s="10"/>
      <c r="AR839" s="10"/>
    </row>
    <row r="840" spans="1:44" s="114" customFormat="1" x14ac:dyDescent="0.2">
      <c r="A840" s="10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P840" s="10"/>
      <c r="AQ840" s="10"/>
      <c r="AR840" s="10"/>
    </row>
    <row r="841" spans="1:44" s="114" customFormat="1" x14ac:dyDescent="0.2">
      <c r="A841" s="10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P841" s="10"/>
      <c r="AQ841" s="10"/>
      <c r="AR841" s="10"/>
    </row>
    <row r="842" spans="1:44" s="114" customFormat="1" x14ac:dyDescent="0.2">
      <c r="A842" s="10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P842" s="10"/>
      <c r="AQ842" s="10"/>
      <c r="AR842" s="10"/>
    </row>
    <row r="843" spans="1:44" s="114" customFormat="1" x14ac:dyDescent="0.2">
      <c r="A843" s="10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P843" s="10"/>
      <c r="AQ843" s="10"/>
      <c r="AR843" s="10"/>
    </row>
    <row r="844" spans="1:44" s="114" customFormat="1" x14ac:dyDescent="0.2">
      <c r="A844" s="10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P844" s="10"/>
      <c r="AQ844" s="10"/>
      <c r="AR844" s="10"/>
    </row>
    <row r="845" spans="1:44" s="114" customFormat="1" x14ac:dyDescent="0.2">
      <c r="A845" s="10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P845" s="10"/>
      <c r="AQ845" s="10"/>
      <c r="AR845" s="10"/>
    </row>
    <row r="846" spans="1:44" s="114" customFormat="1" x14ac:dyDescent="0.2">
      <c r="A846" s="10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P846" s="10"/>
      <c r="AQ846" s="10"/>
      <c r="AR846" s="10"/>
    </row>
    <row r="847" spans="1:44" s="114" customFormat="1" x14ac:dyDescent="0.2">
      <c r="A847" s="10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P847" s="10"/>
      <c r="AQ847" s="10"/>
      <c r="AR847" s="10"/>
    </row>
    <row r="848" spans="1:44" s="114" customFormat="1" x14ac:dyDescent="0.2">
      <c r="A848" s="10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P848" s="10"/>
      <c r="AQ848" s="10"/>
      <c r="AR848" s="10"/>
    </row>
    <row r="849" spans="1:44" s="114" customFormat="1" x14ac:dyDescent="0.2">
      <c r="A849" s="10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P849" s="10"/>
      <c r="AQ849" s="10"/>
      <c r="AR849" s="10"/>
    </row>
    <row r="850" spans="1:44" s="114" customFormat="1" x14ac:dyDescent="0.2">
      <c r="A850" s="10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P850" s="10"/>
      <c r="AQ850" s="10"/>
      <c r="AR850" s="10"/>
    </row>
    <row r="851" spans="1:44" s="114" customFormat="1" x14ac:dyDescent="0.2">
      <c r="A851" s="10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P851" s="10"/>
      <c r="AQ851" s="10"/>
      <c r="AR851" s="10"/>
    </row>
    <row r="852" spans="1:44" s="114" customFormat="1" x14ac:dyDescent="0.2">
      <c r="A852" s="10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P852" s="10"/>
      <c r="AQ852" s="10"/>
      <c r="AR852" s="10"/>
    </row>
    <row r="853" spans="1:44" s="114" customFormat="1" x14ac:dyDescent="0.2">
      <c r="A853" s="10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P853" s="10"/>
      <c r="AQ853" s="10"/>
      <c r="AR853" s="10"/>
    </row>
    <row r="854" spans="1:44" s="114" customFormat="1" x14ac:dyDescent="0.2">
      <c r="A854" s="10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P854" s="10"/>
      <c r="AQ854" s="10"/>
      <c r="AR854" s="10"/>
    </row>
    <row r="855" spans="1:44" s="114" customFormat="1" x14ac:dyDescent="0.2">
      <c r="A855" s="10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P855" s="10"/>
      <c r="AQ855" s="10"/>
      <c r="AR855" s="10"/>
    </row>
    <row r="856" spans="1:44" s="114" customFormat="1" x14ac:dyDescent="0.2">
      <c r="A856" s="10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P856" s="10"/>
      <c r="AQ856" s="10"/>
      <c r="AR856" s="10"/>
    </row>
    <row r="857" spans="1:44" s="114" customFormat="1" x14ac:dyDescent="0.2">
      <c r="A857" s="10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P857" s="10"/>
      <c r="AQ857" s="10"/>
      <c r="AR857" s="10"/>
    </row>
    <row r="858" spans="1:44" s="114" customFormat="1" x14ac:dyDescent="0.2">
      <c r="A858" s="10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P858" s="10"/>
      <c r="AQ858" s="10"/>
      <c r="AR858" s="10"/>
    </row>
    <row r="859" spans="1:44" s="114" customFormat="1" x14ac:dyDescent="0.2">
      <c r="A859" s="10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P859" s="10"/>
      <c r="AQ859" s="10"/>
      <c r="AR859" s="10"/>
    </row>
    <row r="860" spans="1:44" s="114" customFormat="1" x14ac:dyDescent="0.2">
      <c r="A860" s="10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P860" s="10"/>
      <c r="AQ860" s="10"/>
      <c r="AR860" s="10"/>
    </row>
    <row r="861" spans="1:44" s="114" customFormat="1" x14ac:dyDescent="0.2">
      <c r="A861" s="10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P861" s="10"/>
      <c r="AQ861" s="10"/>
      <c r="AR861" s="10"/>
    </row>
    <row r="862" spans="1:44" s="114" customFormat="1" x14ac:dyDescent="0.2">
      <c r="A862" s="10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P862" s="10"/>
      <c r="AQ862" s="10"/>
      <c r="AR862" s="10"/>
    </row>
    <row r="863" spans="1:44" s="114" customFormat="1" x14ac:dyDescent="0.2">
      <c r="A863" s="10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P863" s="10"/>
      <c r="AQ863" s="10"/>
      <c r="AR863" s="10"/>
    </row>
    <row r="864" spans="1:44" s="114" customFormat="1" x14ac:dyDescent="0.2">
      <c r="A864" s="10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P864" s="10"/>
      <c r="AQ864" s="10"/>
      <c r="AR864" s="10"/>
    </row>
    <row r="865" spans="1:44" s="114" customFormat="1" x14ac:dyDescent="0.2">
      <c r="A865" s="10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P865" s="10"/>
      <c r="AQ865" s="10"/>
      <c r="AR865" s="10"/>
    </row>
    <row r="866" spans="1:44" s="114" customFormat="1" x14ac:dyDescent="0.2">
      <c r="A866" s="10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P866" s="10"/>
      <c r="AQ866" s="10"/>
      <c r="AR866" s="10"/>
    </row>
    <row r="867" spans="1:44" s="114" customFormat="1" x14ac:dyDescent="0.2">
      <c r="A867" s="10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P867" s="10"/>
      <c r="AQ867" s="10"/>
      <c r="AR867" s="10"/>
    </row>
    <row r="868" spans="1:44" s="114" customFormat="1" x14ac:dyDescent="0.2">
      <c r="A868" s="10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P868" s="10"/>
      <c r="AQ868" s="10"/>
      <c r="AR868" s="10"/>
    </row>
    <row r="869" spans="1:44" s="114" customFormat="1" x14ac:dyDescent="0.2">
      <c r="A869" s="10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P869" s="10"/>
      <c r="AQ869" s="10"/>
      <c r="AR869" s="10"/>
    </row>
    <row r="870" spans="1:44" s="114" customFormat="1" x14ac:dyDescent="0.2">
      <c r="A870" s="10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P870" s="10"/>
      <c r="AQ870" s="10"/>
      <c r="AR870" s="10"/>
    </row>
    <row r="871" spans="1:44" s="114" customFormat="1" x14ac:dyDescent="0.2">
      <c r="A871" s="10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P871" s="10"/>
      <c r="AQ871" s="10"/>
      <c r="AR871" s="10"/>
    </row>
    <row r="872" spans="1:44" s="114" customFormat="1" x14ac:dyDescent="0.2">
      <c r="A872" s="10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P872" s="10"/>
      <c r="AQ872" s="10"/>
      <c r="AR872" s="10"/>
    </row>
    <row r="873" spans="1:44" s="114" customFormat="1" x14ac:dyDescent="0.2">
      <c r="A873" s="10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P873" s="10"/>
      <c r="AQ873" s="10"/>
      <c r="AR873" s="10"/>
    </row>
    <row r="874" spans="1:44" s="114" customFormat="1" x14ac:dyDescent="0.2">
      <c r="A874" s="10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P874" s="10"/>
      <c r="AQ874" s="10"/>
      <c r="AR874" s="10"/>
    </row>
    <row r="875" spans="1:44" s="114" customFormat="1" x14ac:dyDescent="0.2">
      <c r="A875" s="10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P875" s="10"/>
      <c r="AQ875" s="10"/>
      <c r="AR875" s="10"/>
    </row>
    <row r="876" spans="1:44" s="114" customFormat="1" x14ac:dyDescent="0.2">
      <c r="A876" s="10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P876" s="10"/>
      <c r="AQ876" s="10"/>
      <c r="AR876" s="10"/>
    </row>
    <row r="877" spans="1:44" s="114" customFormat="1" x14ac:dyDescent="0.2">
      <c r="A877" s="10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P877" s="10"/>
      <c r="AQ877" s="10"/>
      <c r="AR877" s="10"/>
    </row>
    <row r="878" spans="1:44" s="114" customFormat="1" x14ac:dyDescent="0.2">
      <c r="A878" s="10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P878" s="10"/>
      <c r="AQ878" s="10"/>
      <c r="AR878" s="10"/>
    </row>
    <row r="879" spans="1:44" s="114" customFormat="1" x14ac:dyDescent="0.2">
      <c r="A879" s="10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P879" s="10"/>
      <c r="AQ879" s="10"/>
      <c r="AR879" s="10"/>
    </row>
    <row r="880" spans="1:44" s="114" customFormat="1" x14ac:dyDescent="0.2">
      <c r="A880" s="10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P880" s="10"/>
      <c r="AQ880" s="10"/>
      <c r="AR880" s="10"/>
    </row>
    <row r="881" spans="1:44" s="114" customFormat="1" x14ac:dyDescent="0.2">
      <c r="A881" s="10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P881" s="10"/>
      <c r="AQ881" s="10"/>
      <c r="AR881" s="10"/>
    </row>
    <row r="882" spans="1:44" s="114" customFormat="1" x14ac:dyDescent="0.2">
      <c r="A882" s="10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P882" s="10"/>
      <c r="AQ882" s="10"/>
      <c r="AR882" s="10"/>
    </row>
    <row r="883" spans="1:44" s="114" customFormat="1" x14ac:dyDescent="0.2">
      <c r="A883" s="10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P883" s="10"/>
      <c r="AQ883" s="10"/>
      <c r="AR883" s="10"/>
    </row>
    <row r="884" spans="1:44" s="114" customFormat="1" x14ac:dyDescent="0.2">
      <c r="A884" s="10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P884" s="10"/>
      <c r="AQ884" s="10"/>
      <c r="AR884" s="10"/>
    </row>
    <row r="885" spans="1:44" s="114" customFormat="1" x14ac:dyDescent="0.2">
      <c r="A885" s="10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P885" s="10"/>
      <c r="AQ885" s="10"/>
      <c r="AR885" s="10"/>
    </row>
    <row r="886" spans="1:44" s="114" customFormat="1" x14ac:dyDescent="0.2">
      <c r="A886" s="10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P886" s="10"/>
      <c r="AQ886" s="10"/>
      <c r="AR886" s="10"/>
    </row>
    <row r="887" spans="1:44" s="114" customFormat="1" x14ac:dyDescent="0.2">
      <c r="A887" s="10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P887" s="10"/>
      <c r="AQ887" s="10"/>
      <c r="AR887" s="10"/>
    </row>
    <row r="888" spans="1:44" s="114" customFormat="1" x14ac:dyDescent="0.2">
      <c r="A888" s="10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P888" s="10"/>
      <c r="AQ888" s="10"/>
      <c r="AR888" s="10"/>
    </row>
    <row r="889" spans="1:44" s="114" customFormat="1" x14ac:dyDescent="0.2">
      <c r="A889" s="10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P889" s="10"/>
      <c r="AQ889" s="10"/>
      <c r="AR889" s="10"/>
    </row>
    <row r="890" spans="1:44" s="114" customFormat="1" x14ac:dyDescent="0.2">
      <c r="A890" s="10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P890" s="10"/>
      <c r="AQ890" s="10"/>
      <c r="AR890" s="10"/>
    </row>
    <row r="891" spans="1:44" s="114" customFormat="1" x14ac:dyDescent="0.2">
      <c r="A891" s="10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P891" s="10"/>
      <c r="AQ891" s="10"/>
      <c r="AR891" s="10"/>
    </row>
    <row r="892" spans="1:44" s="114" customFormat="1" x14ac:dyDescent="0.2">
      <c r="A892" s="10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P892" s="10"/>
      <c r="AQ892" s="10"/>
      <c r="AR892" s="10"/>
    </row>
    <row r="893" spans="1:44" s="114" customFormat="1" x14ac:dyDescent="0.2">
      <c r="A893" s="10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P893" s="10"/>
      <c r="AQ893" s="10"/>
      <c r="AR893" s="10"/>
    </row>
    <row r="894" spans="1:44" s="114" customFormat="1" x14ac:dyDescent="0.2">
      <c r="A894" s="10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P894" s="10"/>
      <c r="AQ894" s="10"/>
      <c r="AR894" s="10"/>
    </row>
    <row r="895" spans="1:44" s="114" customFormat="1" x14ac:dyDescent="0.2">
      <c r="A895" s="10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P895" s="10"/>
      <c r="AQ895" s="10"/>
      <c r="AR895" s="10"/>
    </row>
    <row r="896" spans="1:44" s="114" customFormat="1" x14ac:dyDescent="0.2">
      <c r="A896" s="10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P896" s="10"/>
      <c r="AQ896" s="10"/>
      <c r="AR896" s="10"/>
    </row>
    <row r="897" spans="1:44" s="114" customFormat="1" x14ac:dyDescent="0.2">
      <c r="A897" s="10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P897" s="10"/>
      <c r="AQ897" s="10"/>
      <c r="AR897" s="10"/>
    </row>
    <row r="898" spans="1:44" s="114" customFormat="1" x14ac:dyDescent="0.2">
      <c r="A898" s="10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P898" s="10"/>
      <c r="AQ898" s="10"/>
      <c r="AR898" s="10"/>
    </row>
    <row r="899" spans="1:44" s="114" customFormat="1" x14ac:dyDescent="0.2">
      <c r="A899" s="10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P899" s="10"/>
      <c r="AQ899" s="10"/>
      <c r="AR899" s="10"/>
    </row>
    <row r="900" spans="1:44" s="114" customFormat="1" x14ac:dyDescent="0.2">
      <c r="A900" s="10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P900" s="10"/>
      <c r="AQ900" s="10"/>
      <c r="AR900" s="10"/>
    </row>
    <row r="901" spans="1:44" s="114" customFormat="1" x14ac:dyDescent="0.2">
      <c r="A901" s="10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P901" s="10"/>
      <c r="AQ901" s="10"/>
      <c r="AR901" s="10"/>
    </row>
    <row r="902" spans="1:44" s="114" customFormat="1" x14ac:dyDescent="0.2">
      <c r="A902" s="10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P902" s="10"/>
      <c r="AQ902" s="10"/>
      <c r="AR902" s="10"/>
    </row>
    <row r="903" spans="1:44" s="114" customFormat="1" x14ac:dyDescent="0.2">
      <c r="A903" s="10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P903" s="10"/>
      <c r="AQ903" s="10"/>
      <c r="AR903" s="10"/>
    </row>
    <row r="904" spans="1:44" s="114" customFormat="1" x14ac:dyDescent="0.2">
      <c r="A904" s="10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P904" s="10"/>
      <c r="AQ904" s="10"/>
      <c r="AR904" s="10"/>
    </row>
    <row r="905" spans="1:44" s="114" customFormat="1" x14ac:dyDescent="0.2">
      <c r="A905" s="10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P905" s="10"/>
      <c r="AQ905" s="10"/>
      <c r="AR905" s="10"/>
    </row>
    <row r="906" spans="1:44" s="114" customFormat="1" x14ac:dyDescent="0.2">
      <c r="A906" s="10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P906" s="10"/>
      <c r="AQ906" s="10"/>
      <c r="AR906" s="10"/>
    </row>
    <row r="907" spans="1:44" s="114" customFormat="1" x14ac:dyDescent="0.2">
      <c r="A907" s="10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P907" s="10"/>
      <c r="AQ907" s="10"/>
      <c r="AR907" s="10"/>
    </row>
    <row r="908" spans="1:44" s="114" customFormat="1" x14ac:dyDescent="0.2">
      <c r="A908" s="10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P908" s="10"/>
      <c r="AQ908" s="10"/>
      <c r="AR908" s="10"/>
    </row>
    <row r="909" spans="1:44" s="114" customFormat="1" x14ac:dyDescent="0.2">
      <c r="A909" s="10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P909" s="10"/>
      <c r="AQ909" s="10"/>
      <c r="AR909" s="10"/>
    </row>
    <row r="910" spans="1:44" s="114" customFormat="1" x14ac:dyDescent="0.2">
      <c r="A910" s="10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P910" s="10"/>
      <c r="AQ910" s="10"/>
      <c r="AR910" s="10"/>
    </row>
    <row r="911" spans="1:44" s="114" customFormat="1" x14ac:dyDescent="0.2">
      <c r="A911" s="10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P911" s="10"/>
      <c r="AQ911" s="10"/>
      <c r="AR911" s="10"/>
    </row>
    <row r="912" spans="1:44" s="114" customFormat="1" x14ac:dyDescent="0.2">
      <c r="A912" s="10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P912" s="10"/>
      <c r="AQ912" s="10"/>
      <c r="AR912" s="10"/>
    </row>
    <row r="913" spans="1:44" s="114" customFormat="1" x14ac:dyDescent="0.2">
      <c r="A913" s="10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P913" s="10"/>
      <c r="AQ913" s="10"/>
      <c r="AR913" s="10"/>
    </row>
    <row r="914" spans="1:44" s="114" customFormat="1" x14ac:dyDescent="0.2">
      <c r="A914" s="10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P914" s="10"/>
      <c r="AQ914" s="10"/>
      <c r="AR914" s="10"/>
    </row>
    <row r="915" spans="1:44" s="114" customFormat="1" x14ac:dyDescent="0.2">
      <c r="A915" s="10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P915" s="10"/>
      <c r="AQ915" s="10"/>
      <c r="AR915" s="10"/>
    </row>
    <row r="916" spans="1:44" s="114" customFormat="1" x14ac:dyDescent="0.2">
      <c r="A916" s="10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P916" s="10"/>
      <c r="AQ916" s="10"/>
      <c r="AR916" s="10"/>
    </row>
    <row r="917" spans="1:44" s="114" customFormat="1" x14ac:dyDescent="0.2">
      <c r="A917" s="10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P917" s="10"/>
      <c r="AQ917" s="10"/>
      <c r="AR917" s="10"/>
    </row>
    <row r="918" spans="1:44" s="114" customFormat="1" x14ac:dyDescent="0.2">
      <c r="A918" s="10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P918" s="10"/>
      <c r="AQ918" s="10"/>
      <c r="AR918" s="10"/>
    </row>
    <row r="919" spans="1:44" s="114" customFormat="1" x14ac:dyDescent="0.2">
      <c r="A919" s="10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P919" s="10"/>
      <c r="AQ919" s="10"/>
      <c r="AR919" s="10"/>
    </row>
    <row r="920" spans="1:44" s="114" customFormat="1" x14ac:dyDescent="0.2">
      <c r="A920" s="10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P920" s="10"/>
      <c r="AQ920" s="10"/>
      <c r="AR920" s="10"/>
    </row>
    <row r="921" spans="1:44" s="114" customFormat="1" x14ac:dyDescent="0.2">
      <c r="A921" s="10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P921" s="10"/>
      <c r="AQ921" s="10"/>
      <c r="AR921" s="10"/>
    </row>
    <row r="922" spans="1:44" s="114" customFormat="1" x14ac:dyDescent="0.2">
      <c r="A922" s="10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P922" s="10"/>
      <c r="AQ922" s="10"/>
      <c r="AR922" s="10"/>
    </row>
    <row r="923" spans="1:44" s="114" customFormat="1" x14ac:dyDescent="0.2">
      <c r="A923" s="10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P923" s="10"/>
      <c r="AQ923" s="10"/>
      <c r="AR923" s="10"/>
    </row>
    <row r="924" spans="1:44" s="114" customFormat="1" x14ac:dyDescent="0.2">
      <c r="A924" s="10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P924" s="10"/>
      <c r="AQ924" s="10"/>
      <c r="AR924" s="10"/>
    </row>
    <row r="925" spans="1:44" s="114" customFormat="1" x14ac:dyDescent="0.2">
      <c r="A925" s="10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P925" s="10"/>
      <c r="AQ925" s="10"/>
      <c r="AR925" s="10"/>
    </row>
    <row r="926" spans="1:44" s="114" customFormat="1" x14ac:dyDescent="0.2">
      <c r="A926" s="10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P926" s="10"/>
      <c r="AQ926" s="10"/>
      <c r="AR926" s="10"/>
    </row>
    <row r="927" spans="1:44" s="114" customFormat="1" x14ac:dyDescent="0.2">
      <c r="A927" s="10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P927" s="10"/>
      <c r="AQ927" s="10"/>
      <c r="AR927" s="10"/>
    </row>
    <row r="928" spans="1:44" s="114" customFormat="1" x14ac:dyDescent="0.2">
      <c r="A928" s="10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P928" s="10"/>
      <c r="AQ928" s="10"/>
      <c r="AR928" s="10"/>
    </row>
    <row r="929" spans="1:44" s="114" customFormat="1" x14ac:dyDescent="0.2">
      <c r="A929" s="10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P929" s="10"/>
      <c r="AQ929" s="10"/>
      <c r="AR929" s="10"/>
    </row>
    <row r="930" spans="1:44" s="114" customFormat="1" x14ac:dyDescent="0.2">
      <c r="A930" s="10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P930" s="10"/>
      <c r="AQ930" s="10"/>
      <c r="AR930" s="10"/>
    </row>
    <row r="931" spans="1:44" s="114" customFormat="1" x14ac:dyDescent="0.2">
      <c r="A931" s="10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P931" s="10"/>
      <c r="AQ931" s="10"/>
      <c r="AR931" s="10"/>
    </row>
    <row r="932" spans="1:44" s="114" customFormat="1" x14ac:dyDescent="0.2">
      <c r="A932" s="10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P932" s="10"/>
      <c r="AQ932" s="10"/>
      <c r="AR932" s="10"/>
    </row>
    <row r="933" spans="1:44" s="114" customFormat="1" x14ac:dyDescent="0.2">
      <c r="A933" s="10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P933" s="10"/>
      <c r="AQ933" s="10"/>
      <c r="AR933" s="10"/>
    </row>
    <row r="934" spans="1:44" s="114" customFormat="1" x14ac:dyDescent="0.2">
      <c r="A934" s="10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P934" s="10"/>
      <c r="AQ934" s="10"/>
      <c r="AR934" s="10"/>
    </row>
    <row r="935" spans="1:44" s="114" customFormat="1" x14ac:dyDescent="0.2">
      <c r="A935" s="10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P935" s="10"/>
      <c r="AQ935" s="10"/>
      <c r="AR935" s="10"/>
    </row>
    <row r="936" spans="1:44" s="114" customFormat="1" x14ac:dyDescent="0.2">
      <c r="A936" s="10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P936" s="10"/>
      <c r="AQ936" s="10"/>
      <c r="AR936" s="10"/>
    </row>
    <row r="937" spans="1:44" s="114" customFormat="1" x14ac:dyDescent="0.2">
      <c r="A937" s="10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P937" s="10"/>
      <c r="AQ937" s="10"/>
      <c r="AR937" s="10"/>
    </row>
    <row r="938" spans="1:44" s="114" customFormat="1" x14ac:dyDescent="0.2">
      <c r="A938" s="10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P938" s="10"/>
      <c r="AQ938" s="10"/>
      <c r="AR938" s="10"/>
    </row>
    <row r="939" spans="1:44" s="114" customFormat="1" x14ac:dyDescent="0.2">
      <c r="A939" s="10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P939" s="10"/>
      <c r="AQ939" s="10"/>
      <c r="AR939" s="10"/>
    </row>
    <row r="940" spans="1:44" s="114" customFormat="1" x14ac:dyDescent="0.2">
      <c r="A940" s="10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P940" s="10"/>
      <c r="AQ940" s="10"/>
      <c r="AR940" s="10"/>
    </row>
    <row r="941" spans="1:44" s="114" customFormat="1" x14ac:dyDescent="0.2">
      <c r="A941" s="10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P941" s="10"/>
      <c r="AQ941" s="10"/>
      <c r="AR941" s="10"/>
    </row>
    <row r="942" spans="1:44" s="114" customFormat="1" x14ac:dyDescent="0.2">
      <c r="A942" s="10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P942" s="10"/>
      <c r="AQ942" s="10"/>
      <c r="AR942" s="10"/>
    </row>
    <row r="943" spans="1:44" s="114" customFormat="1" x14ac:dyDescent="0.2">
      <c r="A943" s="10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P943" s="10"/>
      <c r="AQ943" s="10"/>
      <c r="AR943" s="10"/>
    </row>
    <row r="944" spans="1:44" s="114" customFormat="1" x14ac:dyDescent="0.2">
      <c r="A944" s="10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P944" s="10"/>
      <c r="AQ944" s="10"/>
      <c r="AR944" s="10"/>
    </row>
    <row r="945" spans="1:44" s="114" customFormat="1" x14ac:dyDescent="0.2">
      <c r="A945" s="10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P945" s="10"/>
      <c r="AQ945" s="10"/>
      <c r="AR945" s="10"/>
    </row>
    <row r="946" spans="1:44" s="114" customFormat="1" x14ac:dyDescent="0.2">
      <c r="A946" s="10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P946" s="10"/>
      <c r="AQ946" s="10"/>
      <c r="AR946" s="10"/>
    </row>
    <row r="947" spans="1:44" s="114" customFormat="1" x14ac:dyDescent="0.2">
      <c r="A947" s="10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P947" s="10"/>
      <c r="AQ947" s="10"/>
      <c r="AR947" s="10"/>
    </row>
    <row r="948" spans="1:44" s="114" customFormat="1" x14ac:dyDescent="0.2">
      <c r="A948" s="10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P948" s="10"/>
      <c r="AQ948" s="10"/>
      <c r="AR948" s="10"/>
    </row>
    <row r="949" spans="1:44" s="114" customFormat="1" x14ac:dyDescent="0.2">
      <c r="A949" s="10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P949" s="10"/>
      <c r="AQ949" s="10"/>
      <c r="AR949" s="10"/>
    </row>
    <row r="950" spans="1:44" s="114" customFormat="1" x14ac:dyDescent="0.2">
      <c r="A950" s="10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P950" s="10"/>
      <c r="AQ950" s="10"/>
      <c r="AR950" s="10"/>
    </row>
    <row r="951" spans="1:44" s="114" customFormat="1" x14ac:dyDescent="0.2">
      <c r="A951" s="10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P951" s="10"/>
      <c r="AQ951" s="10"/>
      <c r="AR951" s="10"/>
    </row>
    <row r="952" spans="1:44" s="114" customFormat="1" x14ac:dyDescent="0.2">
      <c r="A952" s="10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P952" s="10"/>
      <c r="AQ952" s="10"/>
      <c r="AR952" s="10"/>
    </row>
    <row r="953" spans="1:44" s="114" customFormat="1" x14ac:dyDescent="0.2">
      <c r="A953" s="10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P953" s="10"/>
      <c r="AQ953" s="10"/>
      <c r="AR953" s="10"/>
    </row>
    <row r="954" spans="1:44" s="114" customFormat="1" x14ac:dyDescent="0.2">
      <c r="A954" s="10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P954" s="10"/>
      <c r="AQ954" s="10"/>
      <c r="AR954" s="10"/>
    </row>
    <row r="955" spans="1:44" s="114" customFormat="1" x14ac:dyDescent="0.2">
      <c r="A955" s="10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P955" s="10"/>
      <c r="AQ955" s="10"/>
      <c r="AR955" s="10"/>
    </row>
    <row r="956" spans="1:44" s="114" customFormat="1" x14ac:dyDescent="0.2">
      <c r="A956" s="10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P956" s="10"/>
      <c r="AQ956" s="10"/>
      <c r="AR956" s="10"/>
    </row>
    <row r="957" spans="1:44" s="114" customFormat="1" x14ac:dyDescent="0.2">
      <c r="A957" s="10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P957" s="10"/>
      <c r="AQ957" s="10"/>
      <c r="AR957" s="10"/>
    </row>
    <row r="958" spans="1:44" s="114" customFormat="1" x14ac:dyDescent="0.2">
      <c r="A958" s="10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P958" s="10"/>
      <c r="AQ958" s="10"/>
      <c r="AR958" s="10"/>
    </row>
    <row r="959" spans="1:44" s="114" customFormat="1" x14ac:dyDescent="0.2">
      <c r="A959" s="10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P959" s="10"/>
      <c r="AQ959" s="10"/>
      <c r="AR959" s="10"/>
    </row>
    <row r="960" spans="1:44" s="114" customFormat="1" x14ac:dyDescent="0.2">
      <c r="A960" s="10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P960" s="10"/>
      <c r="AQ960" s="10"/>
      <c r="AR960" s="10"/>
    </row>
    <row r="961" spans="1:44" s="114" customFormat="1" x14ac:dyDescent="0.2">
      <c r="A961" s="10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P961" s="10"/>
      <c r="AQ961" s="10"/>
      <c r="AR961" s="10"/>
    </row>
    <row r="962" spans="1:44" s="114" customFormat="1" x14ac:dyDescent="0.2">
      <c r="A962" s="10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P962" s="10"/>
      <c r="AQ962" s="10"/>
      <c r="AR962" s="10"/>
    </row>
    <row r="963" spans="1:44" s="114" customFormat="1" x14ac:dyDescent="0.2">
      <c r="A963" s="10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P963" s="10"/>
      <c r="AQ963" s="10"/>
      <c r="AR963" s="10"/>
    </row>
    <row r="964" spans="1:44" s="114" customFormat="1" x14ac:dyDescent="0.2">
      <c r="A964" s="10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P964" s="10"/>
      <c r="AQ964" s="10"/>
      <c r="AR964" s="10"/>
    </row>
    <row r="965" spans="1:44" s="114" customFormat="1" x14ac:dyDescent="0.2">
      <c r="A965" s="10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P965" s="10"/>
      <c r="AQ965" s="10"/>
      <c r="AR965" s="10"/>
    </row>
    <row r="966" spans="1:44" s="114" customFormat="1" x14ac:dyDescent="0.2">
      <c r="A966" s="10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P966" s="10"/>
      <c r="AQ966" s="10"/>
      <c r="AR966" s="10"/>
    </row>
    <row r="967" spans="1:44" s="114" customFormat="1" x14ac:dyDescent="0.2">
      <c r="A967" s="10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P967" s="10"/>
      <c r="AQ967" s="10"/>
      <c r="AR967" s="10"/>
    </row>
    <row r="968" spans="1:44" s="114" customFormat="1" x14ac:dyDescent="0.2">
      <c r="A968" s="10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P968" s="10"/>
      <c r="AQ968" s="10"/>
      <c r="AR968" s="10"/>
    </row>
    <row r="969" spans="1:44" s="114" customFormat="1" x14ac:dyDescent="0.2">
      <c r="A969" s="10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P969" s="10"/>
      <c r="AQ969" s="10"/>
      <c r="AR969" s="10"/>
    </row>
    <row r="970" spans="1:44" s="114" customFormat="1" x14ac:dyDescent="0.2">
      <c r="A970" s="10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P970" s="10"/>
      <c r="AQ970" s="10"/>
      <c r="AR970" s="10"/>
    </row>
    <row r="971" spans="1:44" s="114" customFormat="1" x14ac:dyDescent="0.2">
      <c r="A971" s="10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P971" s="10"/>
      <c r="AQ971" s="10"/>
      <c r="AR971" s="10"/>
    </row>
    <row r="972" spans="1:44" s="114" customFormat="1" x14ac:dyDescent="0.2">
      <c r="A972" s="10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P972" s="10"/>
      <c r="AQ972" s="10"/>
      <c r="AR972" s="10"/>
    </row>
    <row r="973" spans="1:44" s="114" customFormat="1" x14ac:dyDescent="0.2">
      <c r="A973" s="10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P973" s="10"/>
      <c r="AQ973" s="10"/>
      <c r="AR973" s="10"/>
    </row>
    <row r="974" spans="1:44" s="114" customFormat="1" x14ac:dyDescent="0.2">
      <c r="A974" s="10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P974" s="10"/>
      <c r="AQ974" s="10"/>
      <c r="AR974" s="10"/>
    </row>
    <row r="975" spans="1:44" s="114" customFormat="1" x14ac:dyDescent="0.2">
      <c r="A975" s="10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P975" s="10"/>
      <c r="AQ975" s="10"/>
      <c r="AR975" s="10"/>
    </row>
    <row r="976" spans="1:44" s="114" customFormat="1" x14ac:dyDescent="0.2">
      <c r="A976" s="10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P976" s="10"/>
      <c r="AQ976" s="10"/>
      <c r="AR976" s="10"/>
    </row>
    <row r="977" spans="1:44" s="114" customFormat="1" x14ac:dyDescent="0.2">
      <c r="A977" s="10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P977" s="10"/>
      <c r="AQ977" s="10"/>
      <c r="AR977" s="10"/>
    </row>
    <row r="978" spans="1:44" s="114" customFormat="1" x14ac:dyDescent="0.2">
      <c r="A978" s="10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P978" s="10"/>
      <c r="AQ978" s="10"/>
      <c r="AR978" s="10"/>
    </row>
    <row r="979" spans="1:44" s="114" customFormat="1" x14ac:dyDescent="0.2">
      <c r="A979" s="10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P979" s="10"/>
      <c r="AQ979" s="10"/>
      <c r="AR979" s="10"/>
    </row>
    <row r="980" spans="1:44" s="114" customFormat="1" x14ac:dyDescent="0.2">
      <c r="A980" s="10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P980" s="10"/>
      <c r="AQ980" s="10"/>
      <c r="AR980" s="10"/>
    </row>
    <row r="981" spans="1:44" s="114" customFormat="1" x14ac:dyDescent="0.2">
      <c r="A981" s="10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P981" s="10"/>
      <c r="AQ981" s="10"/>
      <c r="AR981" s="10"/>
    </row>
    <row r="982" spans="1:44" s="114" customFormat="1" x14ac:dyDescent="0.2">
      <c r="A982" s="10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P982" s="10"/>
      <c r="AQ982" s="10"/>
      <c r="AR982" s="10"/>
    </row>
    <row r="983" spans="1:44" s="114" customFormat="1" x14ac:dyDescent="0.2">
      <c r="A983" s="10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P983" s="10"/>
      <c r="AQ983" s="10"/>
      <c r="AR983" s="10"/>
    </row>
    <row r="984" spans="1:44" s="114" customFormat="1" x14ac:dyDescent="0.2">
      <c r="A984" s="10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P984" s="10"/>
      <c r="AQ984" s="10"/>
      <c r="AR984" s="10"/>
    </row>
    <row r="985" spans="1:44" s="114" customFormat="1" x14ac:dyDescent="0.2">
      <c r="A985" s="10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P985" s="10"/>
      <c r="AQ985" s="10"/>
      <c r="AR985" s="10"/>
    </row>
    <row r="986" spans="1:44" s="114" customFormat="1" x14ac:dyDescent="0.2">
      <c r="A986" s="10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P986" s="10"/>
      <c r="AQ986" s="10"/>
      <c r="AR986" s="10"/>
    </row>
    <row r="987" spans="1:44" s="114" customFormat="1" x14ac:dyDescent="0.2">
      <c r="A987" s="10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P987" s="10"/>
      <c r="AQ987" s="10"/>
      <c r="AR987" s="10"/>
    </row>
    <row r="988" spans="1:44" s="114" customFormat="1" x14ac:dyDescent="0.2">
      <c r="A988" s="10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P988" s="10"/>
      <c r="AQ988" s="10"/>
      <c r="AR988" s="10"/>
    </row>
    <row r="989" spans="1:44" s="114" customFormat="1" x14ac:dyDescent="0.2">
      <c r="A989" s="10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P989" s="10"/>
      <c r="AQ989" s="10"/>
      <c r="AR989" s="10"/>
    </row>
    <row r="990" spans="1:44" s="114" customFormat="1" x14ac:dyDescent="0.2">
      <c r="A990" s="10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P990" s="10"/>
      <c r="AQ990" s="10"/>
      <c r="AR990" s="10"/>
    </row>
    <row r="991" spans="1:44" s="114" customFormat="1" x14ac:dyDescent="0.2">
      <c r="A991" s="10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P991" s="10"/>
      <c r="AQ991" s="10"/>
      <c r="AR991" s="10"/>
    </row>
    <row r="992" spans="1:44" s="114" customFormat="1" x14ac:dyDescent="0.2">
      <c r="A992" s="10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P992" s="10"/>
      <c r="AQ992" s="10"/>
      <c r="AR992" s="10"/>
    </row>
    <row r="993" spans="1:44" s="114" customFormat="1" x14ac:dyDescent="0.2">
      <c r="A993" s="10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P993" s="10"/>
      <c r="AQ993" s="10"/>
      <c r="AR993" s="10"/>
    </row>
    <row r="994" spans="1:44" s="114" customFormat="1" x14ac:dyDescent="0.2">
      <c r="A994" s="10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P994" s="10"/>
      <c r="AQ994" s="10"/>
      <c r="AR994" s="10"/>
    </row>
    <row r="995" spans="1:44" s="114" customFormat="1" x14ac:dyDescent="0.2">
      <c r="A995" s="10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P995" s="10"/>
      <c r="AQ995" s="10"/>
      <c r="AR995" s="10"/>
    </row>
    <row r="996" spans="1:44" s="114" customFormat="1" x14ac:dyDescent="0.2">
      <c r="A996" s="10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P996" s="10"/>
      <c r="AQ996" s="10"/>
      <c r="AR996" s="10"/>
    </row>
    <row r="997" spans="1:44" s="114" customFormat="1" x14ac:dyDescent="0.2">
      <c r="A997" s="10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P997" s="10"/>
      <c r="AQ997" s="10"/>
      <c r="AR997" s="10"/>
    </row>
    <row r="998" spans="1:44" s="114" customFormat="1" x14ac:dyDescent="0.2">
      <c r="A998" s="10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P998" s="10"/>
      <c r="AQ998" s="10"/>
      <c r="AR998" s="10"/>
    </row>
    <row r="999" spans="1:44" s="114" customFormat="1" x14ac:dyDescent="0.2">
      <c r="A999" s="10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P999" s="10"/>
      <c r="AQ999" s="10"/>
      <c r="AR999" s="10"/>
    </row>
    <row r="1000" spans="1:44" s="114" customFormat="1" x14ac:dyDescent="0.2">
      <c r="A1000" s="10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P1000" s="10"/>
      <c r="AQ1000" s="10"/>
      <c r="AR1000" s="10"/>
    </row>
    <row r="1001" spans="1:44" s="114" customFormat="1" x14ac:dyDescent="0.2">
      <c r="A1001" s="10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P1001" s="10"/>
      <c r="AQ1001" s="10"/>
      <c r="AR1001" s="10"/>
    </row>
    <row r="1002" spans="1:44" s="114" customFormat="1" x14ac:dyDescent="0.2">
      <c r="A1002" s="10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P1002" s="10"/>
      <c r="AQ1002" s="10"/>
      <c r="AR1002" s="10"/>
    </row>
    <row r="1003" spans="1:44" s="114" customFormat="1" x14ac:dyDescent="0.2">
      <c r="A1003" s="10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P1003" s="10"/>
      <c r="AQ1003" s="10"/>
      <c r="AR1003" s="10"/>
    </row>
    <row r="1004" spans="1:44" s="114" customFormat="1" x14ac:dyDescent="0.2">
      <c r="A1004" s="10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P1004" s="10"/>
      <c r="AQ1004" s="10"/>
      <c r="AR1004" s="10"/>
    </row>
    <row r="1005" spans="1:44" s="114" customFormat="1" x14ac:dyDescent="0.2">
      <c r="A1005" s="10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P1005" s="10"/>
      <c r="AQ1005" s="10"/>
      <c r="AR1005" s="10"/>
    </row>
    <row r="1006" spans="1:44" s="114" customFormat="1" x14ac:dyDescent="0.2">
      <c r="A1006" s="10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P1006" s="10"/>
      <c r="AQ1006" s="10"/>
      <c r="AR1006" s="10"/>
    </row>
    <row r="1007" spans="1:44" s="114" customFormat="1" x14ac:dyDescent="0.2">
      <c r="A1007" s="10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P1007" s="10"/>
      <c r="AQ1007" s="10"/>
      <c r="AR1007" s="10"/>
    </row>
    <row r="1008" spans="1:44" s="114" customFormat="1" x14ac:dyDescent="0.2">
      <c r="A1008" s="10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P1008" s="10"/>
      <c r="AQ1008" s="10"/>
      <c r="AR1008" s="10"/>
    </row>
    <row r="1009" spans="1:44" s="114" customFormat="1" x14ac:dyDescent="0.2">
      <c r="A1009" s="10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P1009" s="10"/>
      <c r="AQ1009" s="10"/>
      <c r="AR1009" s="10"/>
    </row>
    <row r="1010" spans="1:44" s="114" customFormat="1" x14ac:dyDescent="0.2">
      <c r="A1010" s="10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P1010" s="10"/>
      <c r="AQ1010" s="10"/>
      <c r="AR1010" s="10"/>
    </row>
    <row r="1011" spans="1:44" s="114" customFormat="1" x14ac:dyDescent="0.2">
      <c r="A1011" s="10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P1011" s="10"/>
      <c r="AQ1011" s="10"/>
      <c r="AR1011" s="10"/>
    </row>
    <row r="1012" spans="1:44" s="114" customFormat="1" x14ac:dyDescent="0.2">
      <c r="A1012" s="10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P1012" s="10"/>
      <c r="AQ1012" s="10"/>
      <c r="AR1012" s="10"/>
    </row>
    <row r="1013" spans="1:44" s="114" customFormat="1" x14ac:dyDescent="0.2">
      <c r="A1013" s="10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P1013" s="10"/>
      <c r="AQ1013" s="10"/>
      <c r="AR1013" s="10"/>
    </row>
    <row r="1014" spans="1:44" s="114" customFormat="1" x14ac:dyDescent="0.2">
      <c r="A1014" s="10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P1014" s="10"/>
      <c r="AQ1014" s="10"/>
      <c r="AR1014" s="10"/>
    </row>
    <row r="1015" spans="1:44" s="114" customFormat="1" x14ac:dyDescent="0.2">
      <c r="A1015" s="10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P1015" s="10"/>
      <c r="AQ1015" s="10"/>
      <c r="AR1015" s="10"/>
    </row>
    <row r="1016" spans="1:44" s="114" customFormat="1" x14ac:dyDescent="0.2">
      <c r="A1016" s="10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P1016" s="10"/>
      <c r="AQ1016" s="10"/>
      <c r="AR1016" s="10"/>
    </row>
    <row r="1017" spans="1:44" s="114" customFormat="1" x14ac:dyDescent="0.2">
      <c r="A1017" s="10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P1017" s="10"/>
      <c r="AQ1017" s="10"/>
      <c r="AR1017" s="10"/>
    </row>
    <row r="1018" spans="1:44" s="114" customFormat="1" x14ac:dyDescent="0.2">
      <c r="A1018" s="10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P1018" s="10"/>
      <c r="AQ1018" s="10"/>
      <c r="AR1018" s="10"/>
    </row>
    <row r="1019" spans="1:44" s="114" customFormat="1" x14ac:dyDescent="0.2">
      <c r="A1019" s="10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P1019" s="10"/>
      <c r="AQ1019" s="10"/>
      <c r="AR1019" s="10"/>
    </row>
    <row r="1020" spans="1:44" s="114" customFormat="1" x14ac:dyDescent="0.2">
      <c r="A1020" s="10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P1020" s="10"/>
      <c r="AQ1020" s="10"/>
      <c r="AR1020" s="10"/>
    </row>
    <row r="1021" spans="1:44" s="114" customFormat="1" x14ac:dyDescent="0.2">
      <c r="A1021" s="10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P1021" s="10"/>
      <c r="AQ1021" s="10"/>
      <c r="AR1021" s="10"/>
    </row>
    <row r="1022" spans="1:44" s="114" customFormat="1" x14ac:dyDescent="0.2">
      <c r="A1022" s="10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P1022" s="10"/>
      <c r="AQ1022" s="10"/>
      <c r="AR1022" s="10"/>
    </row>
    <row r="1023" spans="1:44" s="114" customFormat="1" x14ac:dyDescent="0.2">
      <c r="A1023" s="10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P1023" s="10"/>
      <c r="AQ1023" s="10"/>
      <c r="AR1023" s="10"/>
    </row>
    <row r="1024" spans="1:44" s="114" customFormat="1" x14ac:dyDescent="0.2">
      <c r="A1024" s="10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P1024" s="10"/>
      <c r="AQ1024" s="10"/>
      <c r="AR1024" s="10"/>
    </row>
    <row r="1025" spans="1:44" s="114" customFormat="1" x14ac:dyDescent="0.2">
      <c r="A1025" s="10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P1025" s="10"/>
      <c r="AQ1025" s="10"/>
      <c r="AR1025" s="10"/>
    </row>
    <row r="1026" spans="1:44" s="114" customFormat="1" x14ac:dyDescent="0.2">
      <c r="A1026" s="10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P1026" s="10"/>
      <c r="AQ1026" s="10"/>
      <c r="AR1026" s="10"/>
    </row>
    <row r="1027" spans="1:44" s="114" customFormat="1" x14ac:dyDescent="0.2">
      <c r="A1027" s="10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P1027" s="10"/>
      <c r="AQ1027" s="10"/>
      <c r="AR1027" s="10"/>
    </row>
    <row r="1028" spans="1:44" s="114" customFormat="1" x14ac:dyDescent="0.2">
      <c r="A1028" s="10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P1028" s="10"/>
      <c r="AQ1028" s="10"/>
      <c r="AR1028" s="10"/>
    </row>
    <row r="1029" spans="1:44" s="114" customFormat="1" x14ac:dyDescent="0.2">
      <c r="A1029" s="10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P1029" s="10"/>
      <c r="AQ1029" s="10"/>
      <c r="AR1029" s="10"/>
    </row>
    <row r="1030" spans="1:44" s="114" customFormat="1" x14ac:dyDescent="0.2">
      <c r="A1030" s="10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P1030" s="10"/>
      <c r="AQ1030" s="10"/>
      <c r="AR1030" s="10"/>
    </row>
    <row r="1031" spans="1:44" s="114" customFormat="1" x14ac:dyDescent="0.2">
      <c r="A1031" s="10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P1031" s="10"/>
      <c r="AQ1031" s="10"/>
      <c r="AR1031" s="10"/>
    </row>
    <row r="1032" spans="1:44" s="114" customFormat="1" x14ac:dyDescent="0.2">
      <c r="A1032" s="10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P1032" s="10"/>
      <c r="AQ1032" s="10"/>
      <c r="AR1032" s="10"/>
    </row>
    <row r="1033" spans="1:44" s="114" customFormat="1" x14ac:dyDescent="0.2">
      <c r="A1033" s="10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P1033" s="10"/>
      <c r="AQ1033" s="10"/>
      <c r="AR1033" s="10"/>
    </row>
    <row r="1034" spans="1:44" s="114" customFormat="1" x14ac:dyDescent="0.2">
      <c r="A1034" s="10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P1034" s="10"/>
      <c r="AQ1034" s="10"/>
      <c r="AR1034" s="10"/>
    </row>
    <row r="1035" spans="1:44" s="114" customFormat="1" x14ac:dyDescent="0.2">
      <c r="A1035" s="10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P1035" s="10"/>
      <c r="AQ1035" s="10"/>
      <c r="AR1035" s="10"/>
    </row>
    <row r="1036" spans="1:44" s="114" customFormat="1" x14ac:dyDescent="0.2">
      <c r="A1036" s="10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P1036" s="10"/>
      <c r="AQ1036" s="10"/>
      <c r="AR1036" s="10"/>
    </row>
    <row r="1037" spans="1:44" s="114" customFormat="1" x14ac:dyDescent="0.2">
      <c r="A1037" s="10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P1037" s="10"/>
      <c r="AQ1037" s="10"/>
      <c r="AR1037" s="10"/>
    </row>
    <row r="1038" spans="1:44" s="114" customFormat="1" x14ac:dyDescent="0.2">
      <c r="A1038" s="10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P1038" s="10"/>
      <c r="AQ1038" s="10"/>
      <c r="AR1038" s="10"/>
    </row>
    <row r="1039" spans="1:44" s="114" customFormat="1" x14ac:dyDescent="0.2">
      <c r="A1039" s="10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P1039" s="10"/>
      <c r="AQ1039" s="10"/>
      <c r="AR1039" s="10"/>
    </row>
    <row r="1040" spans="1:44" s="114" customFormat="1" x14ac:dyDescent="0.2">
      <c r="A1040" s="10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P1040" s="10"/>
      <c r="AQ1040" s="10"/>
      <c r="AR1040" s="10"/>
    </row>
    <row r="1041" spans="1:44" s="114" customFormat="1" x14ac:dyDescent="0.2">
      <c r="A1041" s="10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P1041" s="10"/>
      <c r="AQ1041" s="10"/>
      <c r="AR1041" s="10"/>
    </row>
    <row r="1042" spans="1:44" s="114" customFormat="1" x14ac:dyDescent="0.2">
      <c r="A1042" s="10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P1042" s="10"/>
      <c r="AQ1042" s="10"/>
      <c r="AR1042" s="10"/>
    </row>
    <row r="1043" spans="1:44" s="114" customFormat="1" x14ac:dyDescent="0.2">
      <c r="A1043" s="10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P1043" s="10"/>
      <c r="AQ1043" s="10"/>
      <c r="AR1043" s="10"/>
    </row>
    <row r="1044" spans="1:44" s="114" customFormat="1" x14ac:dyDescent="0.2">
      <c r="A1044" s="10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P1044" s="10"/>
      <c r="AQ1044" s="10"/>
      <c r="AR1044" s="10"/>
    </row>
    <row r="1045" spans="1:44" s="114" customFormat="1" x14ac:dyDescent="0.2">
      <c r="A1045" s="10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P1045" s="10"/>
      <c r="AQ1045" s="10"/>
      <c r="AR1045" s="10"/>
    </row>
    <row r="1046" spans="1:44" s="114" customFormat="1" x14ac:dyDescent="0.2">
      <c r="A1046" s="10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P1046" s="10"/>
      <c r="AQ1046" s="10"/>
      <c r="AR1046" s="10"/>
    </row>
    <row r="1047" spans="1:44" s="114" customFormat="1" x14ac:dyDescent="0.2">
      <c r="A1047" s="10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P1047" s="10"/>
      <c r="AQ1047" s="10"/>
      <c r="AR1047" s="10"/>
    </row>
    <row r="1048" spans="1:44" s="114" customFormat="1" x14ac:dyDescent="0.2">
      <c r="A1048" s="10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P1048" s="10"/>
      <c r="AQ1048" s="10"/>
      <c r="AR1048" s="10"/>
    </row>
    <row r="1049" spans="1:44" s="114" customFormat="1" x14ac:dyDescent="0.2">
      <c r="A1049" s="10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P1049" s="10"/>
      <c r="AQ1049" s="10"/>
      <c r="AR1049" s="10"/>
    </row>
    <row r="1050" spans="1:44" s="114" customFormat="1" x14ac:dyDescent="0.2">
      <c r="A1050" s="10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P1050" s="10"/>
      <c r="AQ1050" s="10"/>
      <c r="AR1050" s="10"/>
    </row>
    <row r="1051" spans="1:44" s="114" customFormat="1" x14ac:dyDescent="0.2">
      <c r="A1051" s="10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P1051" s="10"/>
      <c r="AQ1051" s="10"/>
      <c r="AR1051" s="10"/>
    </row>
    <row r="1052" spans="1:44" s="114" customFormat="1" x14ac:dyDescent="0.2">
      <c r="A1052" s="10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P1052" s="10"/>
      <c r="AQ1052" s="10"/>
      <c r="AR1052" s="10"/>
    </row>
    <row r="1053" spans="1:44" s="114" customFormat="1" x14ac:dyDescent="0.2">
      <c r="A1053" s="10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P1053" s="10"/>
      <c r="AQ1053" s="10"/>
      <c r="AR1053" s="10"/>
    </row>
    <row r="1054" spans="1:44" s="114" customFormat="1" x14ac:dyDescent="0.2">
      <c r="A1054" s="10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P1054" s="10"/>
      <c r="AQ1054" s="10"/>
      <c r="AR1054" s="10"/>
    </row>
    <row r="1055" spans="1:44" s="114" customFormat="1" x14ac:dyDescent="0.2">
      <c r="A1055" s="10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P1055" s="10"/>
      <c r="AQ1055" s="10"/>
      <c r="AR1055" s="10"/>
    </row>
    <row r="1056" spans="1:44" s="114" customFormat="1" x14ac:dyDescent="0.2">
      <c r="A1056" s="10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P1056" s="10"/>
      <c r="AQ1056" s="10"/>
      <c r="AR1056" s="10"/>
    </row>
    <row r="1057" spans="1:44" s="114" customFormat="1" x14ac:dyDescent="0.2">
      <c r="A1057" s="10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P1057" s="10"/>
      <c r="AQ1057" s="10"/>
      <c r="AR1057" s="10"/>
    </row>
    <row r="1058" spans="1:44" s="114" customFormat="1" x14ac:dyDescent="0.2">
      <c r="A1058" s="10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P1058" s="10"/>
      <c r="AQ1058" s="10"/>
      <c r="AR1058" s="10"/>
    </row>
    <row r="1059" spans="1:44" s="114" customFormat="1" x14ac:dyDescent="0.2">
      <c r="A1059" s="10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P1059" s="10"/>
      <c r="AQ1059" s="10"/>
      <c r="AR1059" s="10"/>
    </row>
    <row r="1060" spans="1:44" s="114" customFormat="1" x14ac:dyDescent="0.2">
      <c r="A1060" s="10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P1060" s="10"/>
      <c r="AQ1060" s="10"/>
      <c r="AR1060" s="10"/>
    </row>
    <row r="1061" spans="1:44" s="114" customFormat="1" x14ac:dyDescent="0.2">
      <c r="A1061" s="10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P1061" s="10"/>
      <c r="AQ1061" s="10"/>
      <c r="AR1061" s="10"/>
    </row>
    <row r="1062" spans="1:44" s="114" customFormat="1" x14ac:dyDescent="0.2">
      <c r="A1062" s="10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P1062" s="10"/>
      <c r="AQ1062" s="10"/>
      <c r="AR1062" s="10"/>
    </row>
    <row r="1063" spans="1:44" s="114" customFormat="1" x14ac:dyDescent="0.2">
      <c r="A1063" s="10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P1063" s="10"/>
      <c r="AQ1063" s="10"/>
      <c r="AR1063" s="10"/>
    </row>
    <row r="1064" spans="1:44" s="114" customFormat="1" x14ac:dyDescent="0.2">
      <c r="A1064" s="10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P1064" s="10"/>
      <c r="AQ1064" s="10"/>
      <c r="AR1064" s="10"/>
    </row>
    <row r="1065" spans="1:44" s="114" customFormat="1" x14ac:dyDescent="0.2">
      <c r="A1065" s="10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P1065" s="10"/>
      <c r="AQ1065" s="10"/>
      <c r="AR1065" s="10"/>
    </row>
    <row r="1066" spans="1:44" s="114" customFormat="1" x14ac:dyDescent="0.2">
      <c r="A1066" s="10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P1066" s="10"/>
      <c r="AQ1066" s="10"/>
      <c r="AR1066" s="10"/>
    </row>
    <row r="1067" spans="1:44" s="114" customFormat="1" x14ac:dyDescent="0.2">
      <c r="A1067" s="10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P1067" s="10"/>
      <c r="AQ1067" s="10"/>
      <c r="AR1067" s="10"/>
    </row>
    <row r="1068" spans="1:44" s="114" customFormat="1" x14ac:dyDescent="0.2">
      <c r="A1068" s="10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P1068" s="10"/>
      <c r="AQ1068" s="10"/>
      <c r="AR1068" s="10"/>
    </row>
    <row r="1069" spans="1:44" s="114" customFormat="1" x14ac:dyDescent="0.2">
      <c r="A1069" s="10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P1069" s="10"/>
      <c r="AQ1069" s="10"/>
      <c r="AR1069" s="10"/>
    </row>
    <row r="1070" spans="1:44" s="114" customFormat="1" x14ac:dyDescent="0.2">
      <c r="A1070" s="10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P1070" s="10"/>
      <c r="AQ1070" s="10"/>
      <c r="AR1070" s="10"/>
    </row>
    <row r="1071" spans="1:44" s="114" customFormat="1" x14ac:dyDescent="0.2">
      <c r="A1071" s="10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P1071" s="10"/>
      <c r="AQ1071" s="10"/>
      <c r="AR1071" s="10"/>
    </row>
    <row r="1072" spans="1:44" s="114" customFormat="1" x14ac:dyDescent="0.2">
      <c r="A1072" s="10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P1072" s="10"/>
      <c r="AQ1072" s="10"/>
      <c r="AR1072" s="10"/>
    </row>
    <row r="1073" spans="1:44" s="114" customFormat="1" x14ac:dyDescent="0.2">
      <c r="A1073" s="10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P1073" s="10"/>
      <c r="AQ1073" s="10"/>
      <c r="AR1073" s="10"/>
    </row>
    <row r="1074" spans="1:44" s="114" customFormat="1" x14ac:dyDescent="0.2">
      <c r="A1074" s="10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P1074" s="10"/>
      <c r="AQ1074" s="10"/>
      <c r="AR1074" s="10"/>
    </row>
    <row r="1075" spans="1:44" s="114" customFormat="1" x14ac:dyDescent="0.2">
      <c r="A1075" s="10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P1075" s="10"/>
      <c r="AQ1075" s="10"/>
      <c r="AR1075" s="10"/>
    </row>
    <row r="1076" spans="1:44" s="114" customFormat="1" x14ac:dyDescent="0.2">
      <c r="A1076" s="10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P1076" s="10"/>
      <c r="AQ1076" s="10"/>
      <c r="AR1076" s="10"/>
    </row>
    <row r="1077" spans="1:44" s="114" customFormat="1" x14ac:dyDescent="0.2">
      <c r="A1077" s="10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P1077" s="10"/>
      <c r="AQ1077" s="10"/>
      <c r="AR1077" s="10"/>
    </row>
    <row r="1078" spans="1:44" s="114" customFormat="1" x14ac:dyDescent="0.2">
      <c r="A1078" s="10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P1078" s="10"/>
      <c r="AQ1078" s="10"/>
      <c r="AR1078" s="10"/>
    </row>
    <row r="1079" spans="1:44" s="114" customFormat="1" x14ac:dyDescent="0.2">
      <c r="A1079" s="10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P1079" s="10"/>
      <c r="AQ1079" s="10"/>
      <c r="AR1079" s="10"/>
    </row>
    <row r="1080" spans="1:44" s="114" customFormat="1" x14ac:dyDescent="0.2">
      <c r="A1080" s="10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P1080" s="10"/>
      <c r="AQ1080" s="10"/>
      <c r="AR1080" s="10"/>
    </row>
    <row r="1081" spans="1:44" s="114" customFormat="1" x14ac:dyDescent="0.2">
      <c r="A1081" s="10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P1081" s="10"/>
      <c r="AQ1081" s="10"/>
      <c r="AR1081" s="10"/>
    </row>
    <row r="1082" spans="1:44" s="114" customFormat="1" x14ac:dyDescent="0.2">
      <c r="A1082" s="10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P1082" s="10"/>
      <c r="AQ1082" s="10"/>
      <c r="AR1082" s="10"/>
    </row>
    <row r="1083" spans="1:44" s="114" customFormat="1" x14ac:dyDescent="0.2">
      <c r="A1083" s="10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P1083" s="10"/>
      <c r="AQ1083" s="10"/>
      <c r="AR1083" s="10"/>
    </row>
    <row r="1084" spans="1:44" s="114" customFormat="1" x14ac:dyDescent="0.2">
      <c r="A1084" s="10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P1084" s="10"/>
      <c r="AQ1084" s="10"/>
      <c r="AR1084" s="10"/>
    </row>
    <row r="1085" spans="1:44" s="114" customFormat="1" x14ac:dyDescent="0.2">
      <c r="A1085" s="10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P1085" s="10"/>
      <c r="AQ1085" s="10"/>
      <c r="AR1085" s="10"/>
    </row>
    <row r="1086" spans="1:44" s="114" customFormat="1" x14ac:dyDescent="0.2">
      <c r="A1086" s="10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P1086" s="10"/>
      <c r="AQ1086" s="10"/>
      <c r="AR1086" s="10"/>
    </row>
    <row r="1087" spans="1:44" s="114" customFormat="1" x14ac:dyDescent="0.2">
      <c r="A1087" s="10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P1087" s="10"/>
      <c r="AQ1087" s="10"/>
      <c r="AR1087" s="10"/>
    </row>
    <row r="1088" spans="1:44" s="114" customFormat="1" x14ac:dyDescent="0.2">
      <c r="A1088" s="10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P1088" s="10"/>
      <c r="AQ1088" s="10"/>
      <c r="AR1088" s="10"/>
    </row>
    <row r="1089" spans="1:44" s="114" customFormat="1" x14ac:dyDescent="0.2">
      <c r="A1089" s="10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P1089" s="10"/>
      <c r="AQ1089" s="10"/>
      <c r="AR1089" s="10"/>
    </row>
    <row r="1090" spans="1:44" s="114" customFormat="1" x14ac:dyDescent="0.2">
      <c r="A1090" s="10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P1090" s="10"/>
      <c r="AQ1090" s="10"/>
      <c r="AR1090" s="10"/>
    </row>
    <row r="1091" spans="1:44" s="114" customFormat="1" x14ac:dyDescent="0.2">
      <c r="A1091" s="10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P1091" s="10"/>
      <c r="AQ1091" s="10"/>
      <c r="AR1091" s="10"/>
    </row>
    <row r="1092" spans="1:44" s="114" customFormat="1" x14ac:dyDescent="0.2">
      <c r="A1092" s="10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P1092" s="10"/>
      <c r="AQ1092" s="10"/>
      <c r="AR1092" s="10"/>
    </row>
    <row r="1093" spans="1:44" s="114" customFormat="1" x14ac:dyDescent="0.2">
      <c r="A1093" s="10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P1093" s="10"/>
      <c r="AQ1093" s="10"/>
      <c r="AR1093" s="10"/>
    </row>
    <row r="1094" spans="1:44" s="114" customFormat="1" x14ac:dyDescent="0.2">
      <c r="A1094" s="10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P1094" s="10"/>
      <c r="AQ1094" s="10"/>
      <c r="AR1094" s="10"/>
    </row>
    <row r="1095" spans="1:44" s="114" customFormat="1" x14ac:dyDescent="0.2">
      <c r="A1095" s="10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P1095" s="10"/>
      <c r="AQ1095" s="10"/>
      <c r="AR1095" s="10"/>
    </row>
    <row r="1096" spans="1:44" s="114" customFormat="1" x14ac:dyDescent="0.2">
      <c r="A1096" s="10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P1096" s="10"/>
      <c r="AQ1096" s="10"/>
      <c r="AR1096" s="10"/>
    </row>
    <row r="1097" spans="1:44" s="114" customFormat="1" x14ac:dyDescent="0.2">
      <c r="A1097" s="10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P1097" s="10"/>
      <c r="AQ1097" s="10"/>
      <c r="AR1097" s="10"/>
    </row>
    <row r="1098" spans="1:44" s="114" customFormat="1" x14ac:dyDescent="0.2">
      <c r="A1098" s="10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P1098" s="10"/>
      <c r="AQ1098" s="10"/>
      <c r="AR1098" s="10"/>
    </row>
    <row r="1099" spans="1:44" s="114" customFormat="1" x14ac:dyDescent="0.2">
      <c r="A1099" s="10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P1099" s="10"/>
      <c r="AQ1099" s="10"/>
      <c r="AR1099" s="10"/>
    </row>
    <row r="1100" spans="1:44" s="114" customFormat="1" x14ac:dyDescent="0.2">
      <c r="A1100" s="10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P1100" s="10"/>
      <c r="AQ1100" s="10"/>
      <c r="AR1100" s="10"/>
    </row>
    <row r="1101" spans="1:44" s="114" customFormat="1" x14ac:dyDescent="0.2">
      <c r="A1101" s="10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P1101" s="10"/>
      <c r="AQ1101" s="10"/>
      <c r="AR1101" s="10"/>
    </row>
    <row r="1102" spans="1:44" s="114" customFormat="1" x14ac:dyDescent="0.2">
      <c r="A1102" s="10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P1102" s="10"/>
      <c r="AQ1102" s="10"/>
      <c r="AR1102" s="10"/>
    </row>
    <row r="1103" spans="1:44" s="114" customFormat="1" x14ac:dyDescent="0.2">
      <c r="A1103" s="10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P1103" s="10"/>
      <c r="AQ1103" s="10"/>
      <c r="AR1103" s="10"/>
    </row>
    <row r="1104" spans="1:44" s="114" customFormat="1" x14ac:dyDescent="0.2">
      <c r="A1104" s="10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P1104" s="10"/>
      <c r="AQ1104" s="10"/>
      <c r="AR1104" s="10"/>
    </row>
    <row r="1105" spans="1:44" s="114" customFormat="1" x14ac:dyDescent="0.2">
      <c r="A1105" s="10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P1105" s="10"/>
      <c r="AQ1105" s="10"/>
      <c r="AR1105" s="10"/>
    </row>
    <row r="1106" spans="1:44" s="114" customFormat="1" x14ac:dyDescent="0.2">
      <c r="A1106" s="10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P1106" s="10"/>
      <c r="AQ1106" s="10"/>
      <c r="AR1106" s="10"/>
    </row>
    <row r="1107" spans="1:44" s="114" customFormat="1" x14ac:dyDescent="0.2">
      <c r="A1107" s="10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P1107" s="10"/>
      <c r="AQ1107" s="10"/>
      <c r="AR1107" s="10"/>
    </row>
    <row r="1108" spans="1:44" s="114" customFormat="1" x14ac:dyDescent="0.2">
      <c r="A1108" s="10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P1108" s="10"/>
      <c r="AQ1108" s="10"/>
      <c r="AR1108" s="10"/>
    </row>
    <row r="1109" spans="1:44" s="114" customFormat="1" x14ac:dyDescent="0.2">
      <c r="A1109" s="10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P1109" s="10"/>
      <c r="AQ1109" s="10"/>
      <c r="AR1109" s="10"/>
    </row>
    <row r="1110" spans="1:44" s="114" customFormat="1" x14ac:dyDescent="0.2">
      <c r="A1110" s="10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P1110" s="10"/>
      <c r="AQ1110" s="10"/>
      <c r="AR1110" s="10"/>
    </row>
    <row r="1111" spans="1:44" s="114" customFormat="1" x14ac:dyDescent="0.2">
      <c r="A1111" s="10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P1111" s="10"/>
      <c r="AQ1111" s="10"/>
      <c r="AR1111" s="10"/>
    </row>
    <row r="1112" spans="1:44" s="114" customFormat="1" x14ac:dyDescent="0.2">
      <c r="A1112" s="10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P1112" s="10"/>
      <c r="AQ1112" s="10"/>
      <c r="AR1112" s="10"/>
    </row>
    <row r="1113" spans="1:44" s="114" customFormat="1" x14ac:dyDescent="0.2">
      <c r="A1113" s="10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P1113" s="10"/>
      <c r="AQ1113" s="10"/>
      <c r="AR1113" s="10"/>
    </row>
    <row r="1114" spans="1:44" s="114" customFormat="1" x14ac:dyDescent="0.2">
      <c r="A1114" s="10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P1114" s="10"/>
      <c r="AQ1114" s="10"/>
      <c r="AR1114" s="10"/>
    </row>
    <row r="1115" spans="1:44" s="114" customFormat="1" x14ac:dyDescent="0.2">
      <c r="A1115" s="10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P1115" s="10"/>
      <c r="AQ1115" s="10"/>
      <c r="AR1115" s="10"/>
    </row>
    <row r="1116" spans="1:44" s="114" customFormat="1" x14ac:dyDescent="0.2">
      <c r="A1116" s="10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P1116" s="10"/>
      <c r="AQ1116" s="10"/>
      <c r="AR1116" s="10"/>
    </row>
    <row r="1117" spans="1:44" s="114" customFormat="1" x14ac:dyDescent="0.2">
      <c r="A1117" s="10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P1117" s="10"/>
      <c r="AQ1117" s="10"/>
      <c r="AR1117" s="10"/>
    </row>
    <row r="1118" spans="1:44" s="114" customFormat="1" x14ac:dyDescent="0.2">
      <c r="A1118" s="10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P1118" s="10"/>
      <c r="AQ1118" s="10"/>
      <c r="AR1118" s="10"/>
    </row>
    <row r="1119" spans="1:44" s="114" customFormat="1" x14ac:dyDescent="0.2">
      <c r="A1119" s="10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P1119" s="10"/>
      <c r="AQ1119" s="10"/>
      <c r="AR1119" s="10"/>
    </row>
    <row r="1120" spans="1:44" s="114" customFormat="1" x14ac:dyDescent="0.2">
      <c r="A1120" s="10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P1120" s="10"/>
      <c r="AQ1120" s="10"/>
      <c r="AR1120" s="10"/>
    </row>
    <row r="1121" spans="1:44" s="114" customFormat="1" x14ac:dyDescent="0.2">
      <c r="A1121" s="10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P1121" s="10"/>
      <c r="AQ1121" s="10"/>
      <c r="AR1121" s="10"/>
    </row>
    <row r="1122" spans="1:44" s="114" customFormat="1" x14ac:dyDescent="0.2">
      <c r="A1122" s="10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P1122" s="10"/>
      <c r="AQ1122" s="10"/>
      <c r="AR1122" s="10"/>
    </row>
    <row r="1123" spans="1:44" s="114" customFormat="1" x14ac:dyDescent="0.2">
      <c r="A1123" s="10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P1123" s="10"/>
      <c r="AQ1123" s="10"/>
      <c r="AR1123" s="10"/>
    </row>
    <row r="1124" spans="1:44" s="114" customFormat="1" x14ac:dyDescent="0.2">
      <c r="A1124" s="10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P1124" s="10"/>
      <c r="AQ1124" s="10"/>
      <c r="AR1124" s="10"/>
    </row>
    <row r="1125" spans="1:44" s="114" customFormat="1" x14ac:dyDescent="0.2">
      <c r="A1125" s="10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P1125" s="10"/>
      <c r="AQ1125" s="10"/>
      <c r="AR1125" s="10"/>
    </row>
    <row r="1126" spans="1:44" s="114" customFormat="1" x14ac:dyDescent="0.2">
      <c r="A1126" s="10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P1126" s="10"/>
      <c r="AQ1126" s="10"/>
      <c r="AR1126" s="10"/>
    </row>
    <row r="1127" spans="1:44" s="114" customFormat="1" x14ac:dyDescent="0.2">
      <c r="A1127" s="10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P1127" s="10"/>
      <c r="AQ1127" s="10"/>
      <c r="AR1127" s="10"/>
    </row>
    <row r="1128" spans="1:44" s="114" customFormat="1" x14ac:dyDescent="0.2">
      <c r="A1128" s="10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P1128" s="10"/>
      <c r="AQ1128" s="10"/>
      <c r="AR1128" s="10"/>
    </row>
    <row r="1129" spans="1:44" s="114" customFormat="1" x14ac:dyDescent="0.2">
      <c r="A1129" s="10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P1129" s="10"/>
      <c r="AQ1129" s="10"/>
      <c r="AR1129" s="10"/>
    </row>
    <row r="1130" spans="1:44" s="114" customFormat="1" x14ac:dyDescent="0.2">
      <c r="A1130" s="10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P1130" s="10"/>
      <c r="AQ1130" s="10"/>
      <c r="AR1130" s="10"/>
    </row>
    <row r="1131" spans="1:44" s="114" customFormat="1" x14ac:dyDescent="0.2">
      <c r="A1131" s="10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P1131" s="10"/>
      <c r="AQ1131" s="10"/>
      <c r="AR1131" s="10"/>
    </row>
    <row r="1132" spans="1:44" s="114" customFormat="1" x14ac:dyDescent="0.2">
      <c r="A1132" s="10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P1132" s="10"/>
      <c r="AQ1132" s="10"/>
      <c r="AR1132" s="10"/>
    </row>
    <row r="1133" spans="1:44" s="114" customFormat="1" x14ac:dyDescent="0.2">
      <c r="A1133" s="10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P1133" s="10"/>
      <c r="AQ1133" s="10"/>
      <c r="AR1133" s="10"/>
    </row>
    <row r="1134" spans="1:44" s="114" customFormat="1" x14ac:dyDescent="0.2">
      <c r="A1134" s="10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P1134" s="10"/>
      <c r="AQ1134" s="10"/>
      <c r="AR1134" s="10"/>
    </row>
    <row r="1135" spans="1:44" s="114" customFormat="1" x14ac:dyDescent="0.2">
      <c r="A1135" s="10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P1135" s="10"/>
      <c r="AQ1135" s="10"/>
      <c r="AR1135" s="10"/>
    </row>
    <row r="1136" spans="1:44" s="114" customFormat="1" x14ac:dyDescent="0.2">
      <c r="A1136" s="10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P1136" s="10"/>
      <c r="AQ1136" s="10"/>
      <c r="AR1136" s="10"/>
    </row>
    <row r="1137" spans="1:44" s="114" customFormat="1" x14ac:dyDescent="0.2">
      <c r="A1137" s="10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P1137" s="10"/>
      <c r="AQ1137" s="10"/>
      <c r="AR1137" s="10"/>
    </row>
    <row r="1138" spans="1:44" s="114" customFormat="1" x14ac:dyDescent="0.2">
      <c r="A1138" s="10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P1138" s="10"/>
      <c r="AQ1138" s="10"/>
      <c r="AR1138" s="10"/>
    </row>
    <row r="1139" spans="1:44" s="114" customFormat="1" x14ac:dyDescent="0.2">
      <c r="A1139" s="10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P1139" s="10"/>
      <c r="AQ1139" s="10"/>
      <c r="AR1139" s="10"/>
    </row>
    <row r="1140" spans="1:44" s="114" customFormat="1" x14ac:dyDescent="0.2">
      <c r="A1140" s="10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P1140" s="10"/>
      <c r="AQ1140" s="10"/>
      <c r="AR1140" s="10"/>
    </row>
    <row r="1141" spans="1:44" s="114" customFormat="1" x14ac:dyDescent="0.2">
      <c r="A1141" s="10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P1141" s="10"/>
      <c r="AQ1141" s="10"/>
      <c r="AR1141" s="10"/>
    </row>
    <row r="1142" spans="1:44" s="114" customFormat="1" x14ac:dyDescent="0.2">
      <c r="A1142" s="10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P1142" s="10"/>
      <c r="AQ1142" s="10"/>
      <c r="AR1142" s="10"/>
    </row>
    <row r="1143" spans="1:44" s="114" customFormat="1" x14ac:dyDescent="0.2">
      <c r="A1143" s="10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P1143" s="10"/>
      <c r="AQ1143" s="10"/>
      <c r="AR1143" s="10"/>
    </row>
    <row r="1144" spans="1:44" s="114" customFormat="1" x14ac:dyDescent="0.2">
      <c r="A1144" s="10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P1144" s="10"/>
      <c r="AQ1144" s="10"/>
      <c r="AR1144" s="10"/>
    </row>
    <row r="1145" spans="1:44" s="114" customFormat="1" x14ac:dyDescent="0.2">
      <c r="A1145" s="10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P1145" s="10"/>
      <c r="AQ1145" s="10"/>
      <c r="AR1145" s="10"/>
    </row>
    <row r="1146" spans="1:44" s="114" customFormat="1" x14ac:dyDescent="0.2">
      <c r="A1146" s="10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P1146" s="10"/>
      <c r="AQ1146" s="10"/>
      <c r="AR1146" s="10"/>
    </row>
    <row r="1147" spans="1:44" s="114" customFormat="1" x14ac:dyDescent="0.2">
      <c r="A1147" s="10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P1147" s="10"/>
      <c r="AQ1147" s="10"/>
      <c r="AR1147" s="10"/>
    </row>
    <row r="1148" spans="1:44" s="114" customFormat="1" x14ac:dyDescent="0.2">
      <c r="A1148" s="10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P1148" s="10"/>
      <c r="AQ1148" s="10"/>
      <c r="AR1148" s="10"/>
    </row>
    <row r="1149" spans="1:44" s="114" customFormat="1" x14ac:dyDescent="0.2">
      <c r="A1149" s="10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P1149" s="10"/>
      <c r="AQ1149" s="10"/>
      <c r="AR1149" s="10"/>
    </row>
    <row r="1150" spans="1:44" s="114" customFormat="1" x14ac:dyDescent="0.2">
      <c r="A1150" s="10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P1150" s="10"/>
      <c r="AQ1150" s="10"/>
      <c r="AR1150" s="10"/>
    </row>
    <row r="1151" spans="1:44" s="114" customFormat="1" x14ac:dyDescent="0.2">
      <c r="A1151" s="10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P1151" s="10"/>
      <c r="AQ1151" s="10"/>
      <c r="AR1151" s="10"/>
    </row>
    <row r="1152" spans="1:44" s="114" customFormat="1" x14ac:dyDescent="0.2">
      <c r="A1152" s="10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P1152" s="10"/>
      <c r="AQ1152" s="10"/>
      <c r="AR1152" s="10"/>
    </row>
    <row r="1153" spans="1:44" s="114" customFormat="1" x14ac:dyDescent="0.2">
      <c r="A1153" s="10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P1153" s="10"/>
      <c r="AQ1153" s="10"/>
      <c r="AR1153" s="10"/>
    </row>
    <row r="1154" spans="1:44" s="114" customFormat="1" x14ac:dyDescent="0.2">
      <c r="A1154" s="10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P1154" s="10"/>
      <c r="AQ1154" s="10"/>
      <c r="AR1154" s="10"/>
    </row>
    <row r="1155" spans="1:44" s="114" customFormat="1" x14ac:dyDescent="0.2">
      <c r="A1155" s="10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P1155" s="10"/>
      <c r="AQ1155" s="10"/>
      <c r="AR1155" s="10"/>
    </row>
    <row r="1156" spans="1:44" s="114" customFormat="1" x14ac:dyDescent="0.2">
      <c r="A1156" s="10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P1156" s="10"/>
      <c r="AQ1156" s="10"/>
      <c r="AR1156" s="10"/>
    </row>
    <row r="1157" spans="1:44" s="114" customFormat="1" x14ac:dyDescent="0.2">
      <c r="A1157" s="10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P1157" s="10"/>
      <c r="AQ1157" s="10"/>
      <c r="AR1157" s="10"/>
    </row>
    <row r="1158" spans="1:44" s="114" customFormat="1" x14ac:dyDescent="0.2">
      <c r="A1158" s="10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P1158" s="10"/>
      <c r="AQ1158" s="10"/>
      <c r="AR1158" s="10"/>
    </row>
    <row r="1159" spans="1:44" s="114" customFormat="1" x14ac:dyDescent="0.2">
      <c r="A1159" s="10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P1159" s="10"/>
      <c r="AQ1159" s="10"/>
      <c r="AR1159" s="10"/>
    </row>
    <row r="1160" spans="1:44" s="114" customFormat="1" x14ac:dyDescent="0.2">
      <c r="A1160" s="10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P1160" s="10"/>
      <c r="AQ1160" s="10"/>
      <c r="AR1160" s="10"/>
    </row>
    <row r="1161" spans="1:44" s="114" customFormat="1" x14ac:dyDescent="0.2">
      <c r="A1161" s="10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P1161" s="10"/>
      <c r="AQ1161" s="10"/>
      <c r="AR1161" s="10"/>
    </row>
    <row r="1162" spans="1:44" s="114" customFormat="1" x14ac:dyDescent="0.2">
      <c r="A1162" s="10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P1162" s="10"/>
      <c r="AQ1162" s="10"/>
      <c r="AR1162" s="10"/>
    </row>
    <row r="1163" spans="1:44" s="114" customFormat="1" x14ac:dyDescent="0.2">
      <c r="A1163" s="10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P1163" s="10"/>
      <c r="AQ1163" s="10"/>
      <c r="AR1163" s="10"/>
    </row>
    <row r="1164" spans="1:44" s="114" customFormat="1" x14ac:dyDescent="0.2">
      <c r="A1164" s="10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P1164" s="10"/>
      <c r="AQ1164" s="10"/>
      <c r="AR1164" s="10"/>
    </row>
    <row r="1165" spans="1:44" s="114" customFormat="1" x14ac:dyDescent="0.2">
      <c r="A1165" s="10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P1165" s="10"/>
      <c r="AQ1165" s="10"/>
      <c r="AR1165" s="10"/>
    </row>
    <row r="1166" spans="1:44" s="114" customFormat="1" x14ac:dyDescent="0.2">
      <c r="A1166" s="10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P1166" s="10"/>
      <c r="AQ1166" s="10"/>
      <c r="AR1166" s="10"/>
    </row>
    <row r="1167" spans="1:44" s="114" customFormat="1" x14ac:dyDescent="0.2">
      <c r="A1167" s="10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P1167" s="10"/>
      <c r="AQ1167" s="10"/>
      <c r="AR1167" s="10"/>
    </row>
    <row r="1168" spans="1:44" s="114" customFormat="1" x14ac:dyDescent="0.2">
      <c r="A1168" s="10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P1168" s="10"/>
      <c r="AQ1168" s="10"/>
      <c r="AR1168" s="10"/>
    </row>
    <row r="1169" spans="1:44" s="114" customFormat="1" x14ac:dyDescent="0.2">
      <c r="A1169" s="10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P1169" s="10"/>
      <c r="AQ1169" s="10"/>
      <c r="AR1169" s="10"/>
    </row>
    <row r="1170" spans="1:44" s="114" customFormat="1" x14ac:dyDescent="0.2">
      <c r="A1170" s="10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P1170" s="10"/>
      <c r="AQ1170" s="10"/>
      <c r="AR1170" s="10"/>
    </row>
    <row r="1171" spans="1:44" s="114" customFormat="1" x14ac:dyDescent="0.2">
      <c r="A1171" s="10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P1171" s="10"/>
      <c r="AQ1171" s="10"/>
      <c r="AR1171" s="10"/>
    </row>
    <row r="1172" spans="1:44" s="114" customFormat="1" x14ac:dyDescent="0.2">
      <c r="A1172" s="10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P1172" s="10"/>
      <c r="AQ1172" s="10"/>
      <c r="AR1172" s="10"/>
    </row>
    <row r="1173" spans="1:44" s="114" customFormat="1" x14ac:dyDescent="0.2">
      <c r="A1173" s="10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P1173" s="10"/>
      <c r="AQ1173" s="10"/>
      <c r="AR1173" s="10"/>
    </row>
    <row r="1174" spans="1:44" s="114" customFormat="1" x14ac:dyDescent="0.2">
      <c r="A1174" s="10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P1174" s="10"/>
      <c r="AQ1174" s="10"/>
      <c r="AR1174" s="10"/>
    </row>
    <row r="1175" spans="1:44" s="114" customFormat="1" x14ac:dyDescent="0.2">
      <c r="A1175" s="10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P1175" s="10"/>
      <c r="AQ1175" s="10"/>
      <c r="AR1175" s="10"/>
    </row>
    <row r="1176" spans="1:44" s="114" customFormat="1" x14ac:dyDescent="0.2">
      <c r="A1176" s="10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P1176" s="10"/>
      <c r="AQ1176" s="10"/>
      <c r="AR1176" s="10"/>
    </row>
    <row r="1177" spans="1:44" s="114" customFormat="1" x14ac:dyDescent="0.2">
      <c r="A1177" s="10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P1177" s="10"/>
      <c r="AQ1177" s="10"/>
      <c r="AR1177" s="10"/>
    </row>
    <row r="1178" spans="1:44" s="114" customFormat="1" x14ac:dyDescent="0.2">
      <c r="A1178" s="10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P1178" s="10"/>
      <c r="AQ1178" s="10"/>
      <c r="AR1178" s="10"/>
    </row>
    <row r="1179" spans="1:44" s="114" customFormat="1" x14ac:dyDescent="0.2">
      <c r="A1179" s="10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P1179" s="10"/>
      <c r="AQ1179" s="10"/>
      <c r="AR1179" s="10"/>
    </row>
    <row r="1180" spans="1:44" s="114" customFormat="1" x14ac:dyDescent="0.2">
      <c r="A1180" s="10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P1180" s="10"/>
      <c r="AQ1180" s="10"/>
      <c r="AR1180" s="10"/>
    </row>
    <row r="1181" spans="1:44" s="114" customFormat="1" x14ac:dyDescent="0.2">
      <c r="A1181" s="10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P1181" s="10"/>
      <c r="AQ1181" s="10"/>
      <c r="AR1181" s="10"/>
    </row>
    <row r="1182" spans="1:44" s="114" customFormat="1" x14ac:dyDescent="0.2">
      <c r="A1182" s="10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P1182" s="10"/>
      <c r="AQ1182" s="10"/>
      <c r="AR1182" s="10"/>
    </row>
    <row r="1183" spans="1:44" s="114" customFormat="1" x14ac:dyDescent="0.2">
      <c r="A1183" s="10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P1183" s="10"/>
      <c r="AQ1183" s="10"/>
      <c r="AR1183" s="10"/>
    </row>
    <row r="1184" spans="1:44" s="114" customFormat="1" x14ac:dyDescent="0.2">
      <c r="A1184" s="10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P1184" s="10"/>
      <c r="AQ1184" s="10"/>
      <c r="AR1184" s="10"/>
    </row>
    <row r="1185" spans="1:44" s="114" customFormat="1" x14ac:dyDescent="0.2">
      <c r="A1185" s="10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P1185" s="10"/>
      <c r="AQ1185" s="10"/>
      <c r="AR1185" s="10"/>
    </row>
    <row r="1186" spans="1:44" s="114" customFormat="1" x14ac:dyDescent="0.2">
      <c r="A1186" s="10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P1186" s="10"/>
      <c r="AQ1186" s="10"/>
      <c r="AR1186" s="10"/>
    </row>
    <row r="1187" spans="1:44" s="114" customFormat="1" x14ac:dyDescent="0.2">
      <c r="A1187" s="10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P1187" s="10"/>
      <c r="AQ1187" s="10"/>
      <c r="AR1187" s="10"/>
    </row>
    <row r="1188" spans="1:44" s="114" customFormat="1" x14ac:dyDescent="0.2">
      <c r="A1188" s="10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P1188" s="10"/>
      <c r="AQ1188" s="10"/>
      <c r="AR1188" s="10"/>
    </row>
    <row r="1189" spans="1:44" s="114" customFormat="1" x14ac:dyDescent="0.2">
      <c r="A1189" s="10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P1189" s="10"/>
      <c r="AQ1189" s="10"/>
      <c r="AR1189" s="10"/>
    </row>
    <row r="1190" spans="1:44" s="114" customFormat="1" x14ac:dyDescent="0.2">
      <c r="A1190" s="10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P1190" s="10"/>
      <c r="AQ1190" s="10"/>
      <c r="AR1190" s="10"/>
    </row>
    <row r="1191" spans="1:44" s="114" customFormat="1" x14ac:dyDescent="0.2">
      <c r="A1191" s="10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P1191" s="10"/>
      <c r="AQ1191" s="10"/>
      <c r="AR1191" s="10"/>
    </row>
    <row r="1192" spans="1:44" s="114" customFormat="1" x14ac:dyDescent="0.2">
      <c r="A1192" s="10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P1192" s="10"/>
      <c r="AQ1192" s="10"/>
      <c r="AR1192" s="10"/>
    </row>
    <row r="1193" spans="1:44" s="114" customFormat="1" x14ac:dyDescent="0.2">
      <c r="A1193" s="10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P1193" s="10"/>
      <c r="AQ1193" s="10"/>
      <c r="AR1193" s="10"/>
    </row>
    <row r="1194" spans="1:44" s="114" customFormat="1" x14ac:dyDescent="0.2">
      <c r="A1194" s="10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P1194" s="10"/>
      <c r="AQ1194" s="10"/>
      <c r="AR1194" s="10"/>
    </row>
    <row r="1195" spans="1:44" s="114" customFormat="1" x14ac:dyDescent="0.2">
      <c r="A1195" s="10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P1195" s="10"/>
      <c r="AQ1195" s="10"/>
      <c r="AR1195" s="10"/>
    </row>
    <row r="1196" spans="1:44" s="114" customFormat="1" x14ac:dyDescent="0.2">
      <c r="A1196" s="10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P1196" s="10"/>
      <c r="AQ1196" s="10"/>
      <c r="AR1196" s="10"/>
    </row>
    <row r="1197" spans="1:44" s="114" customFormat="1" x14ac:dyDescent="0.2">
      <c r="A1197" s="10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P1197" s="10"/>
      <c r="AQ1197" s="10"/>
      <c r="AR1197" s="10"/>
    </row>
    <row r="1198" spans="1:44" s="114" customFormat="1" x14ac:dyDescent="0.2">
      <c r="A1198" s="10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P1198" s="10"/>
      <c r="AQ1198" s="10"/>
      <c r="AR1198" s="10"/>
    </row>
    <row r="1199" spans="1:44" s="114" customFormat="1" x14ac:dyDescent="0.2">
      <c r="A1199" s="10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P1199" s="10"/>
      <c r="AQ1199" s="10"/>
      <c r="AR1199" s="10"/>
    </row>
    <row r="1200" spans="1:44" s="114" customFormat="1" x14ac:dyDescent="0.2">
      <c r="A1200" s="10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P1200" s="10"/>
      <c r="AQ1200" s="10"/>
      <c r="AR1200" s="10"/>
    </row>
    <row r="1201" spans="1:44" s="114" customFormat="1" x14ac:dyDescent="0.2">
      <c r="A1201" s="10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P1201" s="10"/>
      <c r="AQ1201" s="10"/>
      <c r="AR1201" s="10"/>
    </row>
    <row r="1202" spans="1:44" s="114" customFormat="1" x14ac:dyDescent="0.2">
      <c r="A1202" s="10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P1202" s="10"/>
      <c r="AQ1202" s="10"/>
      <c r="AR1202" s="10"/>
    </row>
    <row r="1203" spans="1:44" s="114" customFormat="1" x14ac:dyDescent="0.2">
      <c r="A1203" s="10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P1203" s="10"/>
      <c r="AQ1203" s="10"/>
      <c r="AR1203" s="10"/>
    </row>
    <row r="1204" spans="1:44" s="114" customFormat="1" x14ac:dyDescent="0.2">
      <c r="A1204" s="10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P1204" s="10"/>
      <c r="AQ1204" s="10"/>
      <c r="AR1204" s="10"/>
    </row>
    <row r="1205" spans="1:44" s="114" customFormat="1" x14ac:dyDescent="0.2">
      <c r="A1205" s="10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P1205" s="10"/>
      <c r="AQ1205" s="10"/>
      <c r="AR1205" s="10"/>
    </row>
    <row r="1206" spans="1:44" s="114" customFormat="1" x14ac:dyDescent="0.2">
      <c r="A1206" s="10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P1206" s="10"/>
      <c r="AQ1206" s="10"/>
      <c r="AR1206" s="10"/>
    </row>
    <row r="1207" spans="1:44" s="114" customFormat="1" x14ac:dyDescent="0.2">
      <c r="A1207" s="10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P1207" s="10"/>
      <c r="AQ1207" s="10"/>
      <c r="AR1207" s="10"/>
    </row>
    <row r="1208" spans="1:44" s="114" customFormat="1" x14ac:dyDescent="0.2">
      <c r="A1208" s="10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P1208" s="10"/>
      <c r="AQ1208" s="10"/>
      <c r="AR1208" s="10"/>
    </row>
    <row r="1209" spans="1:44" s="114" customFormat="1" x14ac:dyDescent="0.2">
      <c r="A1209" s="10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P1209" s="10"/>
      <c r="AQ1209" s="10"/>
      <c r="AR1209" s="10"/>
    </row>
    <row r="1210" spans="1:44" s="114" customFormat="1" x14ac:dyDescent="0.2">
      <c r="A1210" s="10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P1210" s="10"/>
      <c r="AQ1210" s="10"/>
      <c r="AR1210" s="10"/>
    </row>
    <row r="1211" spans="1:44" s="114" customFormat="1" x14ac:dyDescent="0.2">
      <c r="A1211" s="10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P1211" s="10"/>
      <c r="AQ1211" s="10"/>
      <c r="AR1211" s="10"/>
    </row>
    <row r="1212" spans="1:44" s="114" customFormat="1" x14ac:dyDescent="0.2">
      <c r="A1212" s="10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P1212" s="10"/>
      <c r="AQ1212" s="10"/>
      <c r="AR1212" s="10"/>
    </row>
    <row r="1213" spans="1:44" s="114" customFormat="1" x14ac:dyDescent="0.2">
      <c r="A1213" s="10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P1213" s="10"/>
      <c r="AQ1213" s="10"/>
      <c r="AR1213" s="10"/>
    </row>
    <row r="1214" spans="1:44" s="114" customFormat="1" x14ac:dyDescent="0.2">
      <c r="A1214" s="10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P1214" s="10"/>
      <c r="AQ1214" s="10"/>
      <c r="AR1214" s="10"/>
    </row>
    <row r="1215" spans="1:44" s="114" customFormat="1" x14ac:dyDescent="0.2">
      <c r="A1215" s="10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P1215" s="10"/>
      <c r="AQ1215" s="10"/>
      <c r="AR1215" s="10"/>
    </row>
    <row r="1216" spans="1:44" s="114" customFormat="1" x14ac:dyDescent="0.2">
      <c r="A1216" s="10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P1216" s="10"/>
      <c r="AQ1216" s="10"/>
      <c r="AR1216" s="10"/>
    </row>
    <row r="1217" spans="1:44" s="114" customFormat="1" x14ac:dyDescent="0.2">
      <c r="A1217" s="10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P1217" s="10"/>
      <c r="AQ1217" s="10"/>
      <c r="AR1217" s="10"/>
    </row>
    <row r="1218" spans="1:44" s="114" customFormat="1" x14ac:dyDescent="0.2">
      <c r="A1218" s="10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P1218" s="10"/>
      <c r="AQ1218" s="10"/>
      <c r="AR1218" s="10"/>
    </row>
    <row r="1219" spans="1:44" s="114" customFormat="1" x14ac:dyDescent="0.2">
      <c r="A1219" s="10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P1219" s="10"/>
      <c r="AQ1219" s="10"/>
      <c r="AR1219" s="10"/>
    </row>
    <row r="1220" spans="1:44" s="114" customFormat="1" x14ac:dyDescent="0.2">
      <c r="A1220" s="10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P1220" s="10"/>
      <c r="AQ1220" s="10"/>
      <c r="AR1220" s="10"/>
    </row>
    <row r="1221" spans="1:44" s="114" customFormat="1" x14ac:dyDescent="0.2">
      <c r="A1221" s="10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P1221" s="10"/>
      <c r="AQ1221" s="10"/>
      <c r="AR1221" s="10"/>
    </row>
    <row r="1222" spans="1:44" s="114" customFormat="1" x14ac:dyDescent="0.2">
      <c r="A1222" s="10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P1222" s="10"/>
      <c r="AQ1222" s="10"/>
      <c r="AR1222" s="10"/>
    </row>
    <row r="1223" spans="1:44" s="114" customFormat="1" x14ac:dyDescent="0.2">
      <c r="A1223" s="10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P1223" s="10"/>
      <c r="AQ1223" s="10"/>
      <c r="AR1223" s="10"/>
    </row>
    <row r="1224" spans="1:44" s="114" customFormat="1" x14ac:dyDescent="0.2">
      <c r="A1224" s="10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P1224" s="10"/>
      <c r="AQ1224" s="10"/>
      <c r="AR1224" s="10"/>
    </row>
    <row r="1225" spans="1:44" s="114" customFormat="1" x14ac:dyDescent="0.2">
      <c r="A1225" s="10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P1225" s="10"/>
      <c r="AQ1225" s="10"/>
      <c r="AR1225" s="10"/>
    </row>
    <row r="1226" spans="1:44" s="114" customFormat="1" x14ac:dyDescent="0.2">
      <c r="A1226" s="10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P1226" s="10"/>
      <c r="AQ1226" s="10"/>
      <c r="AR1226" s="10"/>
    </row>
    <row r="1227" spans="1:44" s="114" customFormat="1" x14ac:dyDescent="0.2">
      <c r="A1227" s="10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P1227" s="10"/>
      <c r="AQ1227" s="10"/>
      <c r="AR1227" s="10"/>
    </row>
    <row r="1228" spans="1:44" s="114" customFormat="1" x14ac:dyDescent="0.2">
      <c r="A1228" s="10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P1228" s="10"/>
      <c r="AQ1228" s="10"/>
      <c r="AR1228" s="10"/>
    </row>
    <row r="1229" spans="1:44" s="114" customFormat="1" x14ac:dyDescent="0.2">
      <c r="A1229" s="10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P1229" s="10"/>
      <c r="AQ1229" s="10"/>
      <c r="AR1229" s="10"/>
    </row>
    <row r="1230" spans="1:44" s="114" customFormat="1" x14ac:dyDescent="0.2">
      <c r="A1230" s="10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P1230" s="10"/>
      <c r="AQ1230" s="10"/>
      <c r="AR1230" s="10"/>
    </row>
    <row r="1231" spans="1:44" s="114" customFormat="1" x14ac:dyDescent="0.2">
      <c r="A1231" s="10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P1231" s="10"/>
      <c r="AQ1231" s="10"/>
      <c r="AR1231" s="10"/>
    </row>
    <row r="1232" spans="1:44" s="114" customFormat="1" x14ac:dyDescent="0.2">
      <c r="A1232" s="10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P1232" s="10"/>
      <c r="AQ1232" s="10"/>
      <c r="AR1232" s="10"/>
    </row>
    <row r="1233" spans="1:44" s="114" customFormat="1" x14ac:dyDescent="0.2">
      <c r="A1233" s="10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P1233" s="10"/>
      <c r="AQ1233" s="10"/>
      <c r="AR1233" s="10"/>
    </row>
    <row r="1234" spans="1:44" s="114" customFormat="1" x14ac:dyDescent="0.2">
      <c r="A1234" s="10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P1234" s="10"/>
      <c r="AQ1234" s="10"/>
      <c r="AR1234" s="10"/>
    </row>
    <row r="1235" spans="1:44" s="114" customFormat="1" x14ac:dyDescent="0.2">
      <c r="A1235" s="10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P1235" s="10"/>
      <c r="AQ1235" s="10"/>
      <c r="AR1235" s="10"/>
    </row>
    <row r="1236" spans="1:44" s="114" customFormat="1" x14ac:dyDescent="0.2">
      <c r="A1236" s="10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P1236" s="10"/>
      <c r="AQ1236" s="10"/>
      <c r="AR1236" s="10"/>
    </row>
    <row r="1237" spans="1:44" s="114" customFormat="1" x14ac:dyDescent="0.2">
      <c r="A1237" s="10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P1237" s="10"/>
      <c r="AQ1237" s="10"/>
      <c r="AR1237" s="10"/>
    </row>
    <row r="1238" spans="1:44" s="114" customFormat="1" x14ac:dyDescent="0.2">
      <c r="A1238" s="10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P1238" s="10"/>
      <c r="AQ1238" s="10"/>
      <c r="AR1238" s="10"/>
    </row>
    <row r="1239" spans="1:44" s="114" customFormat="1" x14ac:dyDescent="0.2">
      <c r="A1239" s="10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P1239" s="10"/>
      <c r="AQ1239" s="10"/>
      <c r="AR1239" s="10"/>
    </row>
    <row r="1240" spans="1:44" s="114" customFormat="1" x14ac:dyDescent="0.2">
      <c r="A1240" s="10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P1240" s="10"/>
      <c r="AQ1240" s="10"/>
      <c r="AR1240" s="10"/>
    </row>
    <row r="1241" spans="1:44" s="114" customFormat="1" x14ac:dyDescent="0.2">
      <c r="A1241" s="10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P1241" s="10"/>
      <c r="AQ1241" s="10"/>
      <c r="AR1241" s="10"/>
    </row>
    <row r="1242" spans="1:44" s="114" customFormat="1" x14ac:dyDescent="0.2">
      <c r="A1242" s="10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P1242" s="10"/>
      <c r="AQ1242" s="10"/>
      <c r="AR1242" s="10"/>
    </row>
    <row r="1243" spans="1:44" s="114" customFormat="1" x14ac:dyDescent="0.2">
      <c r="A1243" s="10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P1243" s="10"/>
      <c r="AQ1243" s="10"/>
      <c r="AR1243" s="10"/>
    </row>
    <row r="1244" spans="1:44" s="114" customFormat="1" x14ac:dyDescent="0.2">
      <c r="A1244" s="10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P1244" s="10"/>
      <c r="AQ1244" s="10"/>
      <c r="AR1244" s="10"/>
    </row>
    <row r="1245" spans="1:44" s="114" customFormat="1" x14ac:dyDescent="0.2">
      <c r="A1245" s="10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P1245" s="10"/>
      <c r="AQ1245" s="10"/>
      <c r="AR1245" s="10"/>
    </row>
    <row r="1246" spans="1:44" s="114" customFormat="1" x14ac:dyDescent="0.2">
      <c r="A1246" s="10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P1246" s="10"/>
      <c r="AQ1246" s="10"/>
      <c r="AR1246" s="10"/>
    </row>
    <row r="1247" spans="1:44" s="114" customFormat="1" x14ac:dyDescent="0.2">
      <c r="A1247" s="10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P1247" s="10"/>
      <c r="AQ1247" s="10"/>
      <c r="AR1247" s="10"/>
    </row>
    <row r="1248" spans="1:44" s="114" customFormat="1" x14ac:dyDescent="0.2">
      <c r="A1248" s="10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P1248" s="10"/>
      <c r="AQ1248" s="10"/>
      <c r="AR1248" s="10"/>
    </row>
    <row r="1249" spans="1:44" s="114" customFormat="1" x14ac:dyDescent="0.2">
      <c r="A1249" s="10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P1249" s="10"/>
      <c r="AQ1249" s="10"/>
      <c r="AR1249" s="10"/>
    </row>
    <row r="1250" spans="1:44" s="114" customFormat="1" x14ac:dyDescent="0.2">
      <c r="A1250" s="10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P1250" s="10"/>
      <c r="AQ1250" s="10"/>
      <c r="AR1250" s="10"/>
    </row>
    <row r="1251" spans="1:44" s="114" customFormat="1" x14ac:dyDescent="0.2">
      <c r="A1251" s="10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P1251" s="10"/>
      <c r="AQ1251" s="10"/>
      <c r="AR1251" s="10"/>
    </row>
    <row r="1252" spans="1:44" s="114" customFormat="1" x14ac:dyDescent="0.2">
      <c r="A1252" s="10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P1252" s="10"/>
      <c r="AQ1252" s="10"/>
      <c r="AR1252" s="10"/>
    </row>
    <row r="1253" spans="1:44" s="114" customFormat="1" x14ac:dyDescent="0.2">
      <c r="A1253" s="10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P1253" s="10"/>
      <c r="AQ1253" s="10"/>
      <c r="AR1253" s="10"/>
    </row>
    <row r="1254" spans="1:44" s="114" customFormat="1" x14ac:dyDescent="0.2">
      <c r="A1254" s="10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P1254" s="10"/>
      <c r="AQ1254" s="10"/>
      <c r="AR1254" s="10"/>
    </row>
    <row r="1255" spans="1:44" s="114" customFormat="1" x14ac:dyDescent="0.2">
      <c r="A1255" s="10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P1255" s="10"/>
      <c r="AQ1255" s="10"/>
      <c r="AR1255" s="10"/>
    </row>
    <row r="1256" spans="1:44" s="114" customFormat="1" x14ac:dyDescent="0.2">
      <c r="A1256" s="10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P1256" s="10"/>
      <c r="AQ1256" s="10"/>
      <c r="AR1256" s="10"/>
    </row>
    <row r="1257" spans="1:44" s="114" customFormat="1" x14ac:dyDescent="0.2">
      <c r="A1257" s="10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P1257" s="10"/>
      <c r="AQ1257" s="10"/>
      <c r="AR1257" s="10"/>
    </row>
    <row r="1258" spans="1:44" s="114" customFormat="1" x14ac:dyDescent="0.2">
      <c r="A1258" s="10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P1258" s="10"/>
      <c r="AQ1258" s="10"/>
      <c r="AR1258" s="10"/>
    </row>
    <row r="1259" spans="1:44" s="114" customFormat="1" x14ac:dyDescent="0.2">
      <c r="A1259" s="10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P1259" s="10"/>
      <c r="AQ1259" s="10"/>
      <c r="AR1259" s="10"/>
    </row>
    <row r="1260" spans="1:44" s="114" customFormat="1" x14ac:dyDescent="0.2">
      <c r="A1260" s="10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P1260" s="10"/>
      <c r="AQ1260" s="10"/>
      <c r="AR1260" s="10"/>
    </row>
    <row r="1261" spans="1:44" s="114" customFormat="1" x14ac:dyDescent="0.2">
      <c r="A1261" s="10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P1261" s="10"/>
      <c r="AQ1261" s="10"/>
      <c r="AR1261" s="10"/>
    </row>
    <row r="1262" spans="1:44" s="114" customFormat="1" x14ac:dyDescent="0.2">
      <c r="A1262" s="10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P1262" s="10"/>
      <c r="AQ1262" s="10"/>
      <c r="AR1262" s="10"/>
    </row>
    <row r="1263" spans="1:44" s="114" customFormat="1" x14ac:dyDescent="0.2">
      <c r="A1263" s="10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P1263" s="10"/>
      <c r="AQ1263" s="10"/>
      <c r="AR1263" s="10"/>
    </row>
    <row r="1264" spans="1:44" s="114" customFormat="1" x14ac:dyDescent="0.2">
      <c r="A1264" s="10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P1264" s="10"/>
      <c r="AQ1264" s="10"/>
      <c r="AR1264" s="10"/>
    </row>
    <row r="1265" spans="1:44" s="114" customFormat="1" x14ac:dyDescent="0.2">
      <c r="A1265" s="10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P1265" s="10"/>
      <c r="AQ1265" s="10"/>
      <c r="AR1265" s="10"/>
    </row>
    <row r="1266" spans="1:44" s="114" customFormat="1" x14ac:dyDescent="0.2">
      <c r="A1266" s="10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P1266" s="10"/>
      <c r="AQ1266" s="10"/>
      <c r="AR1266" s="10"/>
    </row>
    <row r="1267" spans="1:44" s="114" customFormat="1" x14ac:dyDescent="0.2">
      <c r="A1267" s="10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P1267" s="10"/>
      <c r="AQ1267" s="10"/>
      <c r="AR1267" s="10"/>
    </row>
    <row r="1268" spans="1:44" s="114" customFormat="1" x14ac:dyDescent="0.2">
      <c r="A1268" s="10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P1268" s="10"/>
      <c r="AQ1268" s="10"/>
      <c r="AR1268" s="10"/>
    </row>
    <row r="1269" spans="1:44" s="114" customFormat="1" x14ac:dyDescent="0.2">
      <c r="A1269" s="10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P1269" s="10"/>
      <c r="AQ1269" s="10"/>
      <c r="AR1269" s="10"/>
    </row>
    <row r="1270" spans="1:44" s="114" customFormat="1" x14ac:dyDescent="0.2">
      <c r="A1270" s="10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P1270" s="10"/>
      <c r="AQ1270" s="10"/>
      <c r="AR1270" s="10"/>
    </row>
    <row r="1271" spans="1:44" s="114" customFormat="1" x14ac:dyDescent="0.2">
      <c r="A1271" s="10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P1271" s="10"/>
      <c r="AQ1271" s="10"/>
      <c r="AR1271" s="10"/>
    </row>
    <row r="1272" spans="1:44" s="114" customFormat="1" x14ac:dyDescent="0.2">
      <c r="A1272" s="10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P1272" s="10"/>
      <c r="AQ1272" s="10"/>
      <c r="AR1272" s="10"/>
    </row>
    <row r="1273" spans="1:44" s="114" customFormat="1" x14ac:dyDescent="0.2">
      <c r="A1273" s="10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P1273" s="10"/>
      <c r="AQ1273" s="10"/>
      <c r="AR1273" s="10"/>
    </row>
    <row r="1274" spans="1:44" s="114" customFormat="1" x14ac:dyDescent="0.2">
      <c r="A1274" s="10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P1274" s="10"/>
      <c r="AQ1274" s="10"/>
      <c r="AR1274" s="10"/>
    </row>
    <row r="1275" spans="1:44" s="114" customFormat="1" x14ac:dyDescent="0.2">
      <c r="A1275" s="10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P1275" s="10"/>
      <c r="AQ1275" s="10"/>
      <c r="AR1275" s="10"/>
    </row>
    <row r="1276" spans="1:44" s="114" customFormat="1" x14ac:dyDescent="0.2">
      <c r="A1276" s="10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P1276" s="10"/>
      <c r="AQ1276" s="10"/>
      <c r="AR1276" s="10"/>
    </row>
    <row r="1277" spans="1:44" s="114" customFormat="1" x14ac:dyDescent="0.2">
      <c r="A1277" s="10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P1277" s="10"/>
      <c r="AQ1277" s="10"/>
      <c r="AR1277" s="10"/>
    </row>
    <row r="1278" spans="1:44" s="114" customFormat="1" x14ac:dyDescent="0.2">
      <c r="A1278" s="10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P1278" s="10"/>
      <c r="AQ1278" s="10"/>
      <c r="AR1278" s="10"/>
    </row>
    <row r="1279" spans="1:44" s="114" customFormat="1" x14ac:dyDescent="0.2">
      <c r="A1279" s="10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P1279" s="10"/>
      <c r="AQ1279" s="10"/>
      <c r="AR1279" s="10"/>
    </row>
    <row r="1280" spans="1:44" s="114" customFormat="1" x14ac:dyDescent="0.2">
      <c r="A1280" s="10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P1280" s="10"/>
      <c r="AQ1280" s="10"/>
      <c r="AR1280" s="10"/>
    </row>
    <row r="1281" spans="1:44" s="114" customFormat="1" x14ac:dyDescent="0.2">
      <c r="A1281" s="10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P1281" s="10"/>
      <c r="AQ1281" s="10"/>
      <c r="AR1281" s="10"/>
    </row>
    <row r="1282" spans="1:44" s="114" customFormat="1" x14ac:dyDescent="0.2">
      <c r="A1282" s="10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P1282" s="10"/>
      <c r="AQ1282" s="10"/>
      <c r="AR1282" s="10"/>
    </row>
    <row r="1283" spans="1:44" s="114" customFormat="1" x14ac:dyDescent="0.2">
      <c r="A1283" s="10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P1283" s="10"/>
      <c r="AQ1283" s="10"/>
      <c r="AR1283" s="10"/>
    </row>
    <row r="1284" spans="1:44" s="114" customFormat="1" x14ac:dyDescent="0.2">
      <c r="A1284" s="10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P1284" s="10"/>
      <c r="AQ1284" s="10"/>
      <c r="AR1284" s="10"/>
    </row>
    <row r="1285" spans="1:44" s="114" customFormat="1" x14ac:dyDescent="0.2">
      <c r="A1285" s="10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P1285" s="10"/>
      <c r="AQ1285" s="10"/>
      <c r="AR1285" s="10"/>
    </row>
    <row r="1286" spans="1:44" s="114" customFormat="1" x14ac:dyDescent="0.2">
      <c r="A1286" s="10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P1286" s="10"/>
      <c r="AQ1286" s="10"/>
      <c r="AR1286" s="10"/>
    </row>
    <row r="1287" spans="1:44" s="114" customFormat="1" x14ac:dyDescent="0.2">
      <c r="A1287" s="10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P1287" s="10"/>
      <c r="AQ1287" s="10"/>
      <c r="AR1287" s="10"/>
    </row>
    <row r="1288" spans="1:44" s="114" customFormat="1" x14ac:dyDescent="0.2">
      <c r="A1288" s="10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P1288" s="10"/>
      <c r="AQ1288" s="10"/>
      <c r="AR1288" s="10"/>
    </row>
    <row r="1289" spans="1:44" s="114" customFormat="1" x14ac:dyDescent="0.2">
      <c r="A1289" s="10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P1289" s="10"/>
      <c r="AQ1289" s="10"/>
      <c r="AR1289" s="10"/>
    </row>
    <row r="1290" spans="1:44" s="114" customFormat="1" x14ac:dyDescent="0.2">
      <c r="A1290" s="10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P1290" s="10"/>
      <c r="AQ1290" s="10"/>
      <c r="AR1290" s="10"/>
    </row>
    <row r="1291" spans="1:44" s="114" customFormat="1" x14ac:dyDescent="0.2">
      <c r="A1291" s="10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P1291" s="10"/>
      <c r="AQ1291" s="10"/>
      <c r="AR1291" s="10"/>
    </row>
    <row r="1292" spans="1:44" s="114" customFormat="1" x14ac:dyDescent="0.2">
      <c r="A1292" s="10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P1292" s="10"/>
      <c r="AQ1292" s="10"/>
      <c r="AR1292" s="10"/>
    </row>
    <row r="1293" spans="1:44" s="114" customFormat="1" x14ac:dyDescent="0.2">
      <c r="A1293" s="10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P1293" s="10"/>
      <c r="AQ1293" s="10"/>
      <c r="AR1293" s="10"/>
    </row>
    <row r="1294" spans="1:44" s="114" customFormat="1" x14ac:dyDescent="0.2">
      <c r="A1294" s="10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P1294" s="10"/>
      <c r="AQ1294" s="10"/>
      <c r="AR1294" s="10"/>
    </row>
    <row r="1295" spans="1:44" s="114" customFormat="1" x14ac:dyDescent="0.2">
      <c r="A1295" s="10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P1295" s="10"/>
      <c r="AQ1295" s="10"/>
      <c r="AR1295" s="10"/>
    </row>
    <row r="1296" spans="1:44" s="114" customFormat="1" x14ac:dyDescent="0.2">
      <c r="A1296" s="10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P1296" s="10"/>
      <c r="AQ1296" s="10"/>
      <c r="AR1296" s="10"/>
    </row>
    <row r="1297" spans="1:44" s="114" customFormat="1" x14ac:dyDescent="0.2">
      <c r="A1297" s="10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P1297" s="10"/>
      <c r="AQ1297" s="10"/>
      <c r="AR1297" s="10"/>
    </row>
    <row r="1298" spans="1:44" s="114" customFormat="1" x14ac:dyDescent="0.2">
      <c r="A1298" s="10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P1298" s="10"/>
      <c r="AQ1298" s="10"/>
      <c r="AR1298" s="10"/>
    </row>
    <row r="1299" spans="1:44" s="114" customFormat="1" x14ac:dyDescent="0.2">
      <c r="A1299" s="10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P1299" s="10"/>
      <c r="AQ1299" s="10"/>
      <c r="AR1299" s="10"/>
    </row>
    <row r="1300" spans="1:44" s="114" customFormat="1" x14ac:dyDescent="0.2">
      <c r="A1300" s="10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P1300" s="10"/>
      <c r="AQ1300" s="10"/>
      <c r="AR1300" s="10"/>
    </row>
    <row r="1301" spans="1:44" s="114" customFormat="1" x14ac:dyDescent="0.2">
      <c r="A1301" s="10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P1301" s="10"/>
      <c r="AQ1301" s="10"/>
      <c r="AR1301" s="10"/>
    </row>
    <row r="1302" spans="1:44" s="114" customFormat="1" x14ac:dyDescent="0.2">
      <c r="A1302" s="10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P1302" s="10"/>
      <c r="AQ1302" s="10"/>
      <c r="AR1302" s="10"/>
    </row>
    <row r="1303" spans="1:44" s="114" customFormat="1" x14ac:dyDescent="0.2">
      <c r="A1303" s="10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P1303" s="10"/>
      <c r="AQ1303" s="10"/>
      <c r="AR1303" s="10"/>
    </row>
    <row r="1304" spans="1:44" s="114" customFormat="1" x14ac:dyDescent="0.2">
      <c r="A1304" s="10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P1304" s="10"/>
      <c r="AQ1304" s="10"/>
      <c r="AR1304" s="10"/>
    </row>
    <row r="1305" spans="1:44" s="114" customFormat="1" x14ac:dyDescent="0.2">
      <c r="A1305" s="10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P1305" s="10"/>
      <c r="AQ1305" s="10"/>
      <c r="AR1305" s="10"/>
    </row>
    <row r="1306" spans="1:44" s="114" customFormat="1" x14ac:dyDescent="0.2">
      <c r="A1306" s="10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P1306" s="10"/>
      <c r="AQ1306" s="10"/>
      <c r="AR1306" s="10"/>
    </row>
    <row r="1307" spans="1:44" s="114" customFormat="1" x14ac:dyDescent="0.2">
      <c r="A1307" s="10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P1307" s="10"/>
      <c r="AQ1307" s="10"/>
      <c r="AR1307" s="10"/>
    </row>
    <row r="1308" spans="1:44" s="114" customFormat="1" x14ac:dyDescent="0.2">
      <c r="A1308" s="10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P1308" s="10"/>
      <c r="AQ1308" s="10"/>
      <c r="AR1308" s="10"/>
    </row>
    <row r="1309" spans="1:44" s="114" customFormat="1" x14ac:dyDescent="0.2">
      <c r="A1309" s="10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P1309" s="10"/>
      <c r="AQ1309" s="10"/>
      <c r="AR1309" s="10"/>
    </row>
    <row r="1310" spans="1:44" s="114" customFormat="1" x14ac:dyDescent="0.2">
      <c r="A1310" s="10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P1310" s="10"/>
      <c r="AQ1310" s="10"/>
      <c r="AR1310" s="10"/>
    </row>
    <row r="1311" spans="1:44" s="114" customFormat="1" x14ac:dyDescent="0.2">
      <c r="A1311" s="10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P1311" s="10"/>
      <c r="AQ1311" s="10"/>
      <c r="AR1311" s="10"/>
    </row>
    <row r="1312" spans="1:44" s="114" customFormat="1" x14ac:dyDescent="0.2">
      <c r="A1312" s="10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P1312" s="10"/>
      <c r="AQ1312" s="10"/>
      <c r="AR1312" s="10"/>
    </row>
    <row r="1313" spans="1:44" s="114" customFormat="1" x14ac:dyDescent="0.2">
      <c r="A1313" s="10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P1313" s="10"/>
      <c r="AQ1313" s="10"/>
      <c r="AR1313" s="10"/>
    </row>
    <row r="1314" spans="1:44" s="114" customFormat="1" x14ac:dyDescent="0.2">
      <c r="A1314" s="10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P1314" s="10"/>
      <c r="AQ1314" s="10"/>
      <c r="AR1314" s="10"/>
    </row>
    <row r="1315" spans="1:44" s="114" customFormat="1" x14ac:dyDescent="0.2">
      <c r="A1315" s="10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P1315" s="10"/>
      <c r="AQ1315" s="10"/>
      <c r="AR1315" s="10"/>
    </row>
    <row r="1316" spans="1:44" s="114" customFormat="1" x14ac:dyDescent="0.2">
      <c r="A1316" s="10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P1316" s="10"/>
      <c r="AQ1316" s="10"/>
      <c r="AR1316" s="10"/>
    </row>
    <row r="1317" spans="1:44" s="114" customFormat="1" x14ac:dyDescent="0.2">
      <c r="A1317" s="10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P1317" s="10"/>
      <c r="AQ1317" s="10"/>
      <c r="AR1317" s="10"/>
    </row>
    <row r="1318" spans="1:44" s="114" customFormat="1" x14ac:dyDescent="0.2">
      <c r="A1318" s="10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P1318" s="10"/>
      <c r="AQ1318" s="10"/>
      <c r="AR1318" s="10"/>
    </row>
    <row r="1319" spans="1:44" s="114" customFormat="1" x14ac:dyDescent="0.2">
      <c r="A1319" s="10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P1319" s="10"/>
      <c r="AQ1319" s="10"/>
      <c r="AR1319" s="10"/>
    </row>
    <row r="1320" spans="1:44" s="114" customFormat="1" x14ac:dyDescent="0.2">
      <c r="A1320" s="10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P1320" s="10"/>
      <c r="AQ1320" s="10"/>
      <c r="AR1320" s="10"/>
    </row>
    <row r="1321" spans="1:44" s="114" customFormat="1" x14ac:dyDescent="0.2">
      <c r="A1321" s="10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P1321" s="10"/>
      <c r="AQ1321" s="10"/>
      <c r="AR1321" s="10"/>
    </row>
    <row r="1322" spans="1:44" s="114" customFormat="1" x14ac:dyDescent="0.2">
      <c r="A1322" s="10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P1322" s="10"/>
      <c r="AQ1322" s="10"/>
      <c r="AR1322" s="10"/>
    </row>
    <row r="1323" spans="1:44" s="114" customFormat="1" x14ac:dyDescent="0.2">
      <c r="A1323" s="10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P1323" s="10"/>
      <c r="AQ1323" s="10"/>
      <c r="AR1323" s="10"/>
    </row>
    <row r="1324" spans="1:44" s="114" customFormat="1" x14ac:dyDescent="0.2">
      <c r="A1324" s="10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P1324" s="10"/>
      <c r="AQ1324" s="10"/>
      <c r="AR1324" s="10"/>
    </row>
    <row r="1325" spans="1:44" s="114" customFormat="1" x14ac:dyDescent="0.2">
      <c r="A1325" s="10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P1325" s="10"/>
      <c r="AQ1325" s="10"/>
      <c r="AR1325" s="10"/>
    </row>
    <row r="1326" spans="1:44" s="114" customFormat="1" x14ac:dyDescent="0.2">
      <c r="A1326" s="10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P1326" s="10"/>
      <c r="AQ1326" s="10"/>
      <c r="AR1326" s="10"/>
    </row>
    <row r="1327" spans="1:44" s="114" customFormat="1" x14ac:dyDescent="0.2">
      <c r="A1327" s="10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P1327" s="10"/>
      <c r="AQ1327" s="10"/>
      <c r="AR1327" s="10"/>
    </row>
    <row r="1328" spans="1:44" s="114" customFormat="1" x14ac:dyDescent="0.2">
      <c r="A1328" s="10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P1328" s="10"/>
      <c r="AQ1328" s="10"/>
      <c r="AR1328" s="10"/>
    </row>
    <row r="1329" spans="1:44" s="114" customFormat="1" x14ac:dyDescent="0.2">
      <c r="A1329" s="10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P1329" s="10"/>
      <c r="AQ1329" s="10"/>
      <c r="AR1329" s="10"/>
    </row>
    <row r="1330" spans="1:44" s="114" customFormat="1" x14ac:dyDescent="0.2">
      <c r="A1330" s="10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P1330" s="10"/>
      <c r="AQ1330" s="10"/>
      <c r="AR1330" s="10"/>
    </row>
    <row r="1331" spans="1:44" s="114" customFormat="1" x14ac:dyDescent="0.2">
      <c r="A1331" s="10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P1331" s="10"/>
      <c r="AQ1331" s="10"/>
      <c r="AR1331" s="10"/>
    </row>
    <row r="1332" spans="1:44" s="114" customFormat="1" x14ac:dyDescent="0.2">
      <c r="A1332" s="10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P1332" s="10"/>
      <c r="AQ1332" s="10"/>
      <c r="AR1332" s="10"/>
    </row>
    <row r="1333" spans="1:44" s="114" customFormat="1" x14ac:dyDescent="0.2">
      <c r="A1333" s="10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P1333" s="10"/>
      <c r="AQ1333" s="10"/>
      <c r="AR1333" s="10"/>
    </row>
    <row r="1334" spans="1:44" s="114" customFormat="1" x14ac:dyDescent="0.2">
      <c r="A1334" s="10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P1334" s="10"/>
      <c r="AQ1334" s="10"/>
      <c r="AR1334" s="10"/>
    </row>
    <row r="1335" spans="1:44" s="114" customFormat="1" x14ac:dyDescent="0.2">
      <c r="A1335" s="10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P1335" s="10"/>
      <c r="AQ1335" s="10"/>
      <c r="AR1335" s="10"/>
    </row>
    <row r="1336" spans="1:44" s="114" customFormat="1" x14ac:dyDescent="0.2">
      <c r="A1336" s="10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P1336" s="10"/>
      <c r="AQ1336" s="10"/>
      <c r="AR1336" s="10"/>
    </row>
    <row r="1337" spans="1:44" s="114" customFormat="1" x14ac:dyDescent="0.2">
      <c r="A1337" s="10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P1337" s="10"/>
      <c r="AQ1337" s="10"/>
      <c r="AR1337" s="10"/>
    </row>
    <row r="1338" spans="1:44" s="114" customFormat="1" x14ac:dyDescent="0.2">
      <c r="A1338" s="10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P1338" s="10"/>
      <c r="AQ1338" s="10"/>
      <c r="AR1338" s="10"/>
    </row>
    <row r="1339" spans="1:44" s="114" customFormat="1" x14ac:dyDescent="0.2">
      <c r="A1339" s="10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P1339" s="10"/>
      <c r="AQ1339" s="10"/>
      <c r="AR1339" s="10"/>
    </row>
    <row r="1340" spans="1:44" s="114" customFormat="1" x14ac:dyDescent="0.2">
      <c r="A1340" s="10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P1340" s="10"/>
      <c r="AQ1340" s="10"/>
      <c r="AR1340" s="10"/>
    </row>
    <row r="1341" spans="1:44" s="114" customFormat="1" x14ac:dyDescent="0.2">
      <c r="A1341" s="10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P1341" s="10"/>
      <c r="AQ1341" s="10"/>
      <c r="AR1341" s="10"/>
    </row>
    <row r="1342" spans="1:44" s="114" customFormat="1" x14ac:dyDescent="0.2">
      <c r="A1342" s="10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P1342" s="10"/>
      <c r="AQ1342" s="10"/>
      <c r="AR1342" s="10"/>
    </row>
    <row r="1343" spans="1:44" s="114" customFormat="1" x14ac:dyDescent="0.2">
      <c r="A1343" s="10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P1343" s="10"/>
      <c r="AQ1343" s="10"/>
      <c r="AR1343" s="10"/>
    </row>
    <row r="1344" spans="1:44" s="114" customFormat="1" x14ac:dyDescent="0.2">
      <c r="A1344" s="10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P1344" s="10"/>
      <c r="AQ1344" s="10"/>
      <c r="AR1344" s="10"/>
    </row>
    <row r="1345" spans="1:44" s="114" customFormat="1" x14ac:dyDescent="0.2">
      <c r="A1345" s="10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P1345" s="10"/>
      <c r="AQ1345" s="10"/>
      <c r="AR1345" s="10"/>
    </row>
    <row r="1346" spans="1:44" s="114" customFormat="1" x14ac:dyDescent="0.2">
      <c r="A1346" s="10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P1346" s="10"/>
      <c r="AQ1346" s="10"/>
      <c r="AR1346" s="10"/>
    </row>
    <row r="1347" spans="1:44" s="114" customFormat="1" x14ac:dyDescent="0.2">
      <c r="A1347" s="10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P1347" s="10"/>
      <c r="AQ1347" s="10"/>
      <c r="AR1347" s="10"/>
    </row>
    <row r="1348" spans="1:44" s="114" customFormat="1" x14ac:dyDescent="0.2">
      <c r="A1348" s="10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P1348" s="10"/>
      <c r="AQ1348" s="10"/>
      <c r="AR1348" s="10"/>
    </row>
    <row r="1349" spans="1:44" s="114" customFormat="1" x14ac:dyDescent="0.2">
      <c r="A1349" s="10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P1349" s="10"/>
      <c r="AQ1349" s="10"/>
      <c r="AR1349" s="10"/>
    </row>
    <row r="1350" spans="1:44" s="114" customFormat="1" x14ac:dyDescent="0.2">
      <c r="A1350" s="10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P1350" s="10"/>
      <c r="AQ1350" s="10"/>
      <c r="AR1350" s="10"/>
    </row>
    <row r="1351" spans="1:44" s="114" customFormat="1" x14ac:dyDescent="0.2">
      <c r="A1351" s="10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P1351" s="10"/>
      <c r="AQ1351" s="10"/>
      <c r="AR1351" s="10"/>
    </row>
    <row r="1352" spans="1:44" s="114" customFormat="1" x14ac:dyDescent="0.2">
      <c r="A1352" s="10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P1352" s="10"/>
      <c r="AQ1352" s="10"/>
      <c r="AR1352" s="10"/>
    </row>
    <row r="1353" spans="1:44" s="114" customFormat="1" x14ac:dyDescent="0.2">
      <c r="A1353" s="10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P1353" s="10"/>
      <c r="AQ1353" s="10"/>
      <c r="AR1353" s="10"/>
    </row>
    <row r="1354" spans="1:44" s="114" customFormat="1" x14ac:dyDescent="0.2">
      <c r="A1354" s="10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P1354" s="10"/>
      <c r="AQ1354" s="10"/>
      <c r="AR1354" s="10"/>
    </row>
    <row r="1355" spans="1:44" s="114" customFormat="1" x14ac:dyDescent="0.2">
      <c r="A1355" s="10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P1355" s="10"/>
      <c r="AQ1355" s="10"/>
      <c r="AR1355" s="10"/>
    </row>
    <row r="1356" spans="1:44" s="114" customFormat="1" x14ac:dyDescent="0.2">
      <c r="A1356" s="10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P1356" s="10"/>
      <c r="AQ1356" s="10"/>
      <c r="AR1356" s="10"/>
    </row>
    <row r="1357" spans="1:44" s="114" customFormat="1" x14ac:dyDescent="0.2">
      <c r="A1357" s="10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P1357" s="10"/>
      <c r="AQ1357" s="10"/>
      <c r="AR1357" s="10"/>
    </row>
    <row r="1358" spans="1:44" s="114" customFormat="1" x14ac:dyDescent="0.2">
      <c r="A1358" s="10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P1358" s="10"/>
      <c r="AQ1358" s="10"/>
      <c r="AR1358" s="10"/>
    </row>
    <row r="1359" spans="1:44" s="114" customFormat="1" x14ac:dyDescent="0.2">
      <c r="A1359" s="10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P1359" s="10"/>
      <c r="AQ1359" s="10"/>
      <c r="AR1359" s="10"/>
    </row>
    <row r="1360" spans="1:44" s="114" customFormat="1" x14ac:dyDescent="0.2">
      <c r="A1360" s="10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P1360" s="10"/>
      <c r="AQ1360" s="10"/>
      <c r="AR1360" s="10"/>
    </row>
    <row r="1361" spans="1:44" s="114" customFormat="1" x14ac:dyDescent="0.2">
      <c r="A1361" s="10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P1361" s="10"/>
      <c r="AQ1361" s="10"/>
      <c r="AR1361" s="10"/>
    </row>
    <row r="1362" spans="1:44" s="114" customFormat="1" x14ac:dyDescent="0.2">
      <c r="A1362" s="10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P1362" s="10"/>
      <c r="AQ1362" s="10"/>
      <c r="AR1362" s="10"/>
    </row>
    <row r="1363" spans="1:44" s="114" customFormat="1" x14ac:dyDescent="0.2">
      <c r="A1363" s="10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P1363" s="10"/>
      <c r="AQ1363" s="10"/>
      <c r="AR1363" s="10"/>
    </row>
    <row r="1364" spans="1:44" s="114" customFormat="1" x14ac:dyDescent="0.2">
      <c r="A1364" s="10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P1364" s="10"/>
      <c r="AQ1364" s="10"/>
      <c r="AR1364" s="10"/>
    </row>
    <row r="1365" spans="1:44" s="114" customFormat="1" x14ac:dyDescent="0.2">
      <c r="A1365" s="10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P1365" s="10"/>
      <c r="AQ1365" s="10"/>
      <c r="AR1365" s="10"/>
    </row>
    <row r="1366" spans="1:44" s="114" customFormat="1" x14ac:dyDescent="0.2">
      <c r="A1366" s="10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P1366" s="10"/>
      <c r="AQ1366" s="10"/>
      <c r="AR1366" s="10"/>
    </row>
    <row r="1367" spans="1:44" s="114" customFormat="1" x14ac:dyDescent="0.2">
      <c r="A1367" s="10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P1367" s="10"/>
      <c r="AQ1367" s="10"/>
      <c r="AR1367" s="10"/>
    </row>
    <row r="1368" spans="1:44" s="114" customFormat="1" x14ac:dyDescent="0.2">
      <c r="A1368" s="10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P1368" s="10"/>
      <c r="AQ1368" s="10"/>
      <c r="AR1368" s="10"/>
    </row>
    <row r="1369" spans="1:44" s="114" customFormat="1" x14ac:dyDescent="0.2">
      <c r="A1369" s="10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P1369" s="10"/>
      <c r="AQ1369" s="10"/>
      <c r="AR1369" s="10"/>
    </row>
    <row r="1370" spans="1:44" s="114" customFormat="1" x14ac:dyDescent="0.2">
      <c r="A1370" s="10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P1370" s="10"/>
      <c r="AQ1370" s="10"/>
      <c r="AR1370" s="10"/>
    </row>
    <row r="1371" spans="1:44" s="114" customFormat="1" x14ac:dyDescent="0.2">
      <c r="A1371" s="10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P1371" s="10"/>
      <c r="AQ1371" s="10"/>
      <c r="AR1371" s="10"/>
    </row>
    <row r="1372" spans="1:44" s="114" customFormat="1" x14ac:dyDescent="0.2">
      <c r="A1372" s="10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P1372" s="10"/>
      <c r="AQ1372" s="10"/>
      <c r="AR1372" s="10"/>
    </row>
    <row r="1373" spans="1:44" s="114" customFormat="1" x14ac:dyDescent="0.2">
      <c r="A1373" s="10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P1373" s="10"/>
      <c r="AQ1373" s="10"/>
      <c r="AR1373" s="10"/>
    </row>
    <row r="1374" spans="1:44" s="114" customFormat="1" x14ac:dyDescent="0.2">
      <c r="A1374" s="10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P1374" s="10"/>
      <c r="AQ1374" s="10"/>
      <c r="AR1374" s="10"/>
    </row>
    <row r="1375" spans="1:44" s="114" customFormat="1" x14ac:dyDescent="0.2">
      <c r="A1375" s="10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P1375" s="10"/>
      <c r="AQ1375" s="10"/>
      <c r="AR1375" s="10"/>
    </row>
    <row r="1376" spans="1:44" s="114" customFormat="1" x14ac:dyDescent="0.2">
      <c r="A1376" s="10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P1376" s="10"/>
      <c r="AQ1376" s="10"/>
      <c r="AR1376" s="10"/>
    </row>
    <row r="1377" spans="1:44" s="114" customFormat="1" x14ac:dyDescent="0.2">
      <c r="A1377" s="10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P1377" s="10"/>
      <c r="AQ1377" s="10"/>
      <c r="AR1377" s="10"/>
    </row>
    <row r="1378" spans="1:44" s="114" customFormat="1" x14ac:dyDescent="0.2">
      <c r="A1378" s="10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P1378" s="10"/>
      <c r="AQ1378" s="10"/>
      <c r="AR1378" s="10"/>
    </row>
    <row r="1379" spans="1:44" s="114" customFormat="1" x14ac:dyDescent="0.2">
      <c r="A1379" s="10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P1379" s="10"/>
      <c r="AQ1379" s="10"/>
      <c r="AR1379" s="10"/>
    </row>
    <row r="1380" spans="1:44" s="114" customFormat="1" x14ac:dyDescent="0.2">
      <c r="A1380" s="10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P1380" s="10"/>
      <c r="AQ1380" s="10"/>
      <c r="AR1380" s="10"/>
    </row>
    <row r="1381" spans="1:44" s="114" customFormat="1" x14ac:dyDescent="0.2">
      <c r="A1381" s="10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P1381" s="10"/>
      <c r="AQ1381" s="10"/>
      <c r="AR1381" s="10"/>
    </row>
    <row r="1382" spans="1:44" s="114" customFormat="1" x14ac:dyDescent="0.2">
      <c r="A1382" s="10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P1382" s="10"/>
      <c r="AQ1382" s="10"/>
      <c r="AR1382" s="10"/>
    </row>
    <row r="1383" spans="1:44" s="114" customFormat="1" x14ac:dyDescent="0.2">
      <c r="A1383" s="10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P1383" s="10"/>
      <c r="AQ1383" s="10"/>
      <c r="AR1383" s="10"/>
    </row>
    <row r="1384" spans="1:44" s="114" customFormat="1" x14ac:dyDescent="0.2">
      <c r="A1384" s="10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P1384" s="10"/>
      <c r="AQ1384" s="10"/>
      <c r="AR1384" s="10"/>
    </row>
    <row r="1385" spans="1:44" s="114" customFormat="1" x14ac:dyDescent="0.2">
      <c r="A1385" s="10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P1385" s="10"/>
      <c r="AQ1385" s="10"/>
      <c r="AR1385" s="10"/>
    </row>
    <row r="1386" spans="1:44" s="114" customFormat="1" x14ac:dyDescent="0.2">
      <c r="A1386" s="10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P1386" s="10"/>
      <c r="AQ1386" s="10"/>
      <c r="AR1386" s="10"/>
    </row>
    <row r="1387" spans="1:44" s="114" customFormat="1" x14ac:dyDescent="0.2">
      <c r="A1387" s="10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P1387" s="10"/>
      <c r="AQ1387" s="10"/>
      <c r="AR1387" s="10"/>
    </row>
    <row r="1388" spans="1:44" s="114" customFormat="1" x14ac:dyDescent="0.2">
      <c r="A1388" s="10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P1388" s="10"/>
      <c r="AQ1388" s="10"/>
      <c r="AR1388" s="10"/>
    </row>
    <row r="1389" spans="1:44" s="114" customFormat="1" x14ac:dyDescent="0.2">
      <c r="A1389" s="10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P1389" s="10"/>
      <c r="AQ1389" s="10"/>
      <c r="AR1389" s="10"/>
    </row>
    <row r="1390" spans="1:44" s="114" customFormat="1" x14ac:dyDescent="0.2">
      <c r="A1390" s="10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P1390" s="10"/>
      <c r="AQ1390" s="10"/>
      <c r="AR1390" s="10"/>
    </row>
    <row r="1391" spans="1:44" s="114" customFormat="1" x14ac:dyDescent="0.2">
      <c r="A1391" s="10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P1391" s="10"/>
      <c r="AQ1391" s="10"/>
      <c r="AR1391" s="10"/>
    </row>
    <row r="1392" spans="1:44" s="114" customFormat="1" x14ac:dyDescent="0.2">
      <c r="A1392" s="10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P1392" s="10"/>
      <c r="AQ1392" s="10"/>
      <c r="AR1392" s="10"/>
    </row>
    <row r="1393" spans="1:44" s="114" customFormat="1" x14ac:dyDescent="0.2">
      <c r="A1393" s="10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P1393" s="10"/>
      <c r="AQ1393" s="10"/>
      <c r="AR1393" s="10"/>
    </row>
    <row r="1394" spans="1:44" s="114" customFormat="1" x14ac:dyDescent="0.2">
      <c r="A1394" s="10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P1394" s="10"/>
      <c r="AQ1394" s="10"/>
      <c r="AR1394" s="10"/>
    </row>
    <row r="1395" spans="1:44" s="114" customFormat="1" x14ac:dyDescent="0.2">
      <c r="A1395" s="10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P1395" s="10"/>
      <c r="AQ1395" s="10"/>
      <c r="AR1395" s="10"/>
    </row>
    <row r="1396" spans="1:44" s="114" customFormat="1" x14ac:dyDescent="0.2">
      <c r="A1396" s="10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P1396" s="10"/>
      <c r="AQ1396" s="10"/>
      <c r="AR1396" s="10"/>
    </row>
    <row r="1397" spans="1:44" s="114" customFormat="1" x14ac:dyDescent="0.2">
      <c r="A1397" s="10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P1397" s="10"/>
      <c r="AQ1397" s="10"/>
      <c r="AR1397" s="10"/>
    </row>
    <row r="1398" spans="1:44" s="114" customFormat="1" x14ac:dyDescent="0.2">
      <c r="A1398" s="10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P1398" s="10"/>
      <c r="AQ1398" s="10"/>
      <c r="AR1398" s="10"/>
    </row>
    <row r="1399" spans="1:44" s="114" customFormat="1" x14ac:dyDescent="0.2">
      <c r="A1399" s="10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P1399" s="10"/>
      <c r="AQ1399" s="10"/>
      <c r="AR1399" s="10"/>
    </row>
    <row r="1400" spans="1:44" s="114" customFormat="1" x14ac:dyDescent="0.2">
      <c r="A1400" s="10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P1400" s="10"/>
      <c r="AQ1400" s="10"/>
      <c r="AR1400" s="10"/>
    </row>
    <row r="1401" spans="1:44" s="114" customFormat="1" x14ac:dyDescent="0.2">
      <c r="A1401" s="10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P1401" s="10"/>
      <c r="AQ1401" s="10"/>
      <c r="AR1401" s="10"/>
    </row>
    <row r="1402" spans="1:44" s="114" customFormat="1" x14ac:dyDescent="0.2">
      <c r="A1402" s="10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P1402" s="10"/>
      <c r="AQ1402" s="10"/>
      <c r="AR1402" s="10"/>
    </row>
    <row r="1403" spans="1:44" s="114" customFormat="1" x14ac:dyDescent="0.2">
      <c r="A1403" s="10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P1403" s="10"/>
      <c r="AQ1403" s="10"/>
      <c r="AR1403" s="10"/>
    </row>
    <row r="1404" spans="1:44" s="114" customFormat="1" x14ac:dyDescent="0.2">
      <c r="A1404" s="10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P1404" s="10"/>
      <c r="AQ1404" s="10"/>
      <c r="AR1404" s="10"/>
    </row>
    <row r="1405" spans="1:44" s="114" customFormat="1" x14ac:dyDescent="0.2">
      <c r="A1405" s="10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P1405" s="10"/>
      <c r="AQ1405" s="10"/>
      <c r="AR1405" s="10"/>
    </row>
    <row r="1406" spans="1:44" s="114" customFormat="1" x14ac:dyDescent="0.2">
      <c r="A1406" s="10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P1406" s="10"/>
      <c r="AQ1406" s="10"/>
      <c r="AR1406" s="10"/>
    </row>
    <row r="1407" spans="1:44" s="114" customFormat="1" x14ac:dyDescent="0.2">
      <c r="A1407" s="10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P1407" s="10"/>
      <c r="AQ1407" s="10"/>
      <c r="AR1407" s="10"/>
    </row>
    <row r="1408" spans="1:44" s="114" customFormat="1" x14ac:dyDescent="0.2">
      <c r="A1408" s="10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P1408" s="10"/>
      <c r="AQ1408" s="10"/>
      <c r="AR1408" s="10"/>
    </row>
    <row r="1409" spans="1:44" s="114" customFormat="1" x14ac:dyDescent="0.2">
      <c r="A1409" s="10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P1409" s="10"/>
      <c r="AQ1409" s="10"/>
      <c r="AR1409" s="10"/>
    </row>
    <row r="1410" spans="1:44" s="114" customFormat="1" x14ac:dyDescent="0.2">
      <c r="A1410" s="10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P1410" s="10"/>
      <c r="AQ1410" s="10"/>
      <c r="AR1410" s="10"/>
    </row>
    <row r="1411" spans="1:44" s="114" customFormat="1" x14ac:dyDescent="0.2">
      <c r="A1411" s="10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P1411" s="10"/>
      <c r="AQ1411" s="10"/>
      <c r="AR1411" s="10"/>
    </row>
    <row r="1412" spans="1:44" s="114" customFormat="1" x14ac:dyDescent="0.2">
      <c r="A1412" s="10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P1412" s="10"/>
      <c r="AQ1412" s="10"/>
      <c r="AR1412" s="10"/>
    </row>
    <row r="1413" spans="1:44" s="114" customFormat="1" x14ac:dyDescent="0.2">
      <c r="A1413" s="10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P1413" s="10"/>
      <c r="AQ1413" s="10"/>
      <c r="AR1413" s="10"/>
    </row>
    <row r="1414" spans="1:44" s="114" customFormat="1" x14ac:dyDescent="0.2">
      <c r="A1414" s="10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P1414" s="10"/>
      <c r="AQ1414" s="10"/>
      <c r="AR1414" s="10"/>
    </row>
    <row r="1415" spans="1:44" s="114" customFormat="1" x14ac:dyDescent="0.2">
      <c r="A1415" s="10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P1415" s="10"/>
      <c r="AQ1415" s="10"/>
      <c r="AR1415" s="10"/>
    </row>
    <row r="1416" spans="1:44" s="114" customFormat="1" x14ac:dyDescent="0.2">
      <c r="A1416" s="10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P1416" s="10"/>
      <c r="AQ1416" s="10"/>
      <c r="AR1416" s="10"/>
    </row>
    <row r="1417" spans="1:44" s="114" customFormat="1" x14ac:dyDescent="0.2">
      <c r="A1417" s="10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P1417" s="10"/>
      <c r="AQ1417" s="10"/>
      <c r="AR1417" s="10"/>
    </row>
    <row r="1418" spans="1:44" s="114" customFormat="1" x14ac:dyDescent="0.2">
      <c r="A1418" s="10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P1418" s="10"/>
      <c r="AQ1418" s="10"/>
      <c r="AR1418" s="10"/>
    </row>
    <row r="1419" spans="1:44" s="114" customFormat="1" x14ac:dyDescent="0.2">
      <c r="A1419" s="10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P1419" s="10"/>
      <c r="AQ1419" s="10"/>
      <c r="AR1419" s="10"/>
    </row>
    <row r="1420" spans="1:44" s="114" customFormat="1" x14ac:dyDescent="0.2">
      <c r="A1420" s="10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P1420" s="10"/>
      <c r="AQ1420" s="10"/>
      <c r="AR1420" s="10"/>
    </row>
    <row r="1421" spans="1:44" s="114" customFormat="1" x14ac:dyDescent="0.2">
      <c r="A1421" s="10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P1421" s="10"/>
      <c r="AQ1421" s="10"/>
      <c r="AR1421" s="10"/>
    </row>
    <row r="1422" spans="1:44" s="114" customFormat="1" x14ac:dyDescent="0.2">
      <c r="A1422" s="10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P1422" s="10"/>
      <c r="AQ1422" s="10"/>
      <c r="AR1422" s="10"/>
    </row>
    <row r="1423" spans="1:44" s="114" customFormat="1" x14ac:dyDescent="0.2">
      <c r="A1423" s="10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P1423" s="10"/>
      <c r="AQ1423" s="10"/>
      <c r="AR1423" s="10"/>
    </row>
    <row r="1424" spans="1:44" s="114" customFormat="1" x14ac:dyDescent="0.2">
      <c r="A1424" s="10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P1424" s="10"/>
      <c r="AQ1424" s="10"/>
      <c r="AR1424" s="10"/>
    </row>
    <row r="1425" spans="1:44" s="114" customFormat="1" x14ac:dyDescent="0.2">
      <c r="A1425" s="10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P1425" s="10"/>
      <c r="AQ1425" s="10"/>
      <c r="AR1425" s="10"/>
    </row>
    <row r="1426" spans="1:44" s="114" customFormat="1" x14ac:dyDescent="0.2">
      <c r="A1426" s="10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P1426" s="10"/>
      <c r="AQ1426" s="10"/>
      <c r="AR1426" s="10"/>
    </row>
    <row r="1427" spans="1:44" s="114" customFormat="1" x14ac:dyDescent="0.2">
      <c r="A1427" s="10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P1427" s="10"/>
      <c r="AQ1427" s="10"/>
      <c r="AR1427" s="10"/>
    </row>
    <row r="1428" spans="1:44" s="114" customFormat="1" x14ac:dyDescent="0.2">
      <c r="A1428" s="10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P1428" s="10"/>
      <c r="AQ1428" s="10"/>
      <c r="AR1428" s="10"/>
    </row>
    <row r="1429" spans="1:44" s="114" customFormat="1" x14ac:dyDescent="0.2">
      <c r="A1429" s="10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P1429" s="10"/>
      <c r="AQ1429" s="10"/>
      <c r="AR1429" s="10"/>
    </row>
    <row r="1430" spans="1:44" s="114" customFormat="1" x14ac:dyDescent="0.2">
      <c r="A1430" s="10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P1430" s="10"/>
      <c r="AQ1430" s="10"/>
      <c r="AR1430" s="10"/>
    </row>
    <row r="1431" spans="1:44" s="114" customFormat="1" x14ac:dyDescent="0.2">
      <c r="A1431" s="10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P1431" s="10"/>
      <c r="AQ1431" s="10"/>
      <c r="AR1431" s="10"/>
    </row>
    <row r="1432" spans="1:44" s="114" customFormat="1" x14ac:dyDescent="0.2">
      <c r="A1432" s="10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P1432" s="10"/>
      <c r="AQ1432" s="10"/>
      <c r="AR1432" s="10"/>
    </row>
    <row r="1433" spans="1:44" s="114" customFormat="1" x14ac:dyDescent="0.2">
      <c r="A1433" s="10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P1433" s="10"/>
      <c r="AQ1433" s="10"/>
      <c r="AR1433" s="10"/>
    </row>
    <row r="1434" spans="1:44" s="114" customFormat="1" x14ac:dyDescent="0.2">
      <c r="A1434" s="10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P1434" s="10"/>
      <c r="AQ1434" s="10"/>
      <c r="AR1434" s="10"/>
    </row>
    <row r="1435" spans="1:44" s="114" customFormat="1" x14ac:dyDescent="0.2">
      <c r="A1435" s="10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P1435" s="10"/>
      <c r="AQ1435" s="10"/>
      <c r="AR1435" s="10"/>
    </row>
    <row r="1436" spans="1:44" s="114" customFormat="1" x14ac:dyDescent="0.2">
      <c r="A1436" s="10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P1436" s="10"/>
      <c r="AQ1436" s="10"/>
      <c r="AR1436" s="10"/>
    </row>
    <row r="1437" spans="1:44" s="114" customFormat="1" x14ac:dyDescent="0.2">
      <c r="A1437" s="10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P1437" s="10"/>
      <c r="AQ1437" s="10"/>
      <c r="AR1437" s="10"/>
    </row>
    <row r="1438" spans="1:44" s="114" customFormat="1" x14ac:dyDescent="0.2">
      <c r="A1438" s="10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P1438" s="10"/>
      <c r="AQ1438" s="10"/>
      <c r="AR1438" s="10"/>
    </row>
    <row r="1439" spans="1:44" s="114" customFormat="1" x14ac:dyDescent="0.2">
      <c r="A1439" s="10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P1439" s="10"/>
      <c r="AQ1439" s="10"/>
      <c r="AR1439" s="10"/>
    </row>
    <row r="1440" spans="1:44" s="114" customFormat="1" x14ac:dyDescent="0.2">
      <c r="A1440" s="10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P1440" s="10"/>
      <c r="AQ1440" s="10"/>
      <c r="AR1440" s="10"/>
    </row>
    <row r="1441" spans="1:44" s="114" customFormat="1" x14ac:dyDescent="0.2">
      <c r="A1441" s="10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P1441" s="10"/>
      <c r="AQ1441" s="10"/>
      <c r="AR1441" s="10"/>
    </row>
    <row r="1442" spans="1:44" s="114" customFormat="1" x14ac:dyDescent="0.2">
      <c r="A1442" s="10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P1442" s="10"/>
      <c r="AQ1442" s="10"/>
      <c r="AR1442" s="10"/>
    </row>
    <row r="1443" spans="1:44" s="114" customFormat="1" x14ac:dyDescent="0.2">
      <c r="A1443" s="10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P1443" s="10"/>
      <c r="AQ1443" s="10"/>
      <c r="AR1443" s="10"/>
    </row>
    <row r="1444" spans="1:44" s="114" customFormat="1" x14ac:dyDescent="0.2">
      <c r="A1444" s="10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P1444" s="10"/>
      <c r="AQ1444" s="10"/>
      <c r="AR1444" s="10"/>
    </row>
    <row r="1445" spans="1:44" s="114" customFormat="1" x14ac:dyDescent="0.2">
      <c r="A1445" s="10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P1445" s="10"/>
      <c r="AQ1445" s="10"/>
      <c r="AR1445" s="10"/>
    </row>
    <row r="1446" spans="1:44" s="114" customFormat="1" x14ac:dyDescent="0.2">
      <c r="A1446" s="10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P1446" s="10"/>
      <c r="AQ1446" s="10"/>
      <c r="AR1446" s="10"/>
    </row>
    <row r="1447" spans="1:44" s="114" customFormat="1" x14ac:dyDescent="0.2">
      <c r="A1447" s="10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P1447" s="10"/>
      <c r="AQ1447" s="10"/>
      <c r="AR1447" s="10"/>
    </row>
    <row r="1448" spans="1:44" s="114" customFormat="1" x14ac:dyDescent="0.2">
      <c r="A1448" s="10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P1448" s="10"/>
      <c r="AQ1448" s="10"/>
      <c r="AR1448" s="10"/>
    </row>
    <row r="1449" spans="1:44" s="114" customFormat="1" x14ac:dyDescent="0.2">
      <c r="A1449" s="10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P1449" s="10"/>
      <c r="AQ1449" s="10"/>
      <c r="AR1449" s="10"/>
    </row>
    <row r="1450" spans="1:44" s="114" customFormat="1" x14ac:dyDescent="0.2">
      <c r="A1450" s="10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W1450" s="29"/>
      <c r="X1450" s="29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P1450" s="10"/>
      <c r="AQ1450" s="10"/>
      <c r="AR1450" s="10"/>
    </row>
    <row r="1451" spans="1:44" s="114" customFormat="1" x14ac:dyDescent="0.2">
      <c r="A1451" s="10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P1451" s="10"/>
      <c r="AQ1451" s="10"/>
      <c r="AR1451" s="10"/>
    </row>
    <row r="1452" spans="1:44" s="114" customFormat="1" x14ac:dyDescent="0.2">
      <c r="A1452" s="10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P1452" s="10"/>
      <c r="AQ1452" s="10"/>
      <c r="AR1452" s="10"/>
    </row>
    <row r="1453" spans="1:44" s="114" customFormat="1" x14ac:dyDescent="0.2">
      <c r="A1453" s="10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W1453" s="29"/>
      <c r="X1453" s="29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P1453" s="10"/>
      <c r="AQ1453" s="10"/>
      <c r="AR1453" s="10"/>
    </row>
    <row r="1454" spans="1:44" s="114" customFormat="1" x14ac:dyDescent="0.2">
      <c r="A1454" s="10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P1454" s="10"/>
      <c r="AQ1454" s="10"/>
      <c r="AR1454" s="10"/>
    </row>
    <row r="1455" spans="1:44" s="114" customFormat="1" x14ac:dyDescent="0.2">
      <c r="A1455" s="10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W1455" s="29"/>
      <c r="X1455" s="29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P1455" s="10"/>
      <c r="AQ1455" s="10"/>
      <c r="AR1455" s="10"/>
    </row>
    <row r="1456" spans="1:44" s="114" customFormat="1" x14ac:dyDescent="0.2">
      <c r="A1456" s="10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W1456" s="29"/>
      <c r="X1456" s="29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P1456" s="10"/>
      <c r="AQ1456" s="10"/>
      <c r="AR1456" s="10"/>
    </row>
    <row r="1457" spans="1:44" s="114" customFormat="1" x14ac:dyDescent="0.2">
      <c r="A1457" s="10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P1457" s="10"/>
      <c r="AQ1457" s="10"/>
      <c r="AR1457" s="10"/>
    </row>
    <row r="1458" spans="1:44" s="114" customFormat="1" x14ac:dyDescent="0.2">
      <c r="A1458" s="10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P1458" s="10"/>
      <c r="AQ1458" s="10"/>
      <c r="AR1458" s="10"/>
    </row>
    <row r="1459" spans="1:44" s="114" customFormat="1" x14ac:dyDescent="0.2">
      <c r="A1459" s="10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W1459" s="29"/>
      <c r="X1459" s="29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P1459" s="10"/>
      <c r="AQ1459" s="10"/>
      <c r="AR1459" s="10"/>
    </row>
    <row r="1460" spans="1:44" s="114" customFormat="1" x14ac:dyDescent="0.2">
      <c r="A1460" s="10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W1460" s="29"/>
      <c r="X1460" s="29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P1460" s="10"/>
      <c r="AQ1460" s="10"/>
      <c r="AR1460" s="10"/>
    </row>
    <row r="1461" spans="1:44" s="114" customFormat="1" x14ac:dyDescent="0.2">
      <c r="A1461" s="10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W1461" s="29"/>
      <c r="X1461" s="29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P1461" s="10"/>
      <c r="AQ1461" s="10"/>
      <c r="AR1461" s="10"/>
    </row>
    <row r="1462" spans="1:44" s="114" customFormat="1" x14ac:dyDescent="0.2">
      <c r="A1462" s="10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W1462" s="29"/>
      <c r="X1462" s="29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P1462" s="10"/>
      <c r="AQ1462" s="10"/>
      <c r="AR1462" s="10"/>
    </row>
    <row r="1463" spans="1:44" s="114" customFormat="1" x14ac:dyDescent="0.2">
      <c r="A1463" s="10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W1463" s="29"/>
      <c r="X1463" s="29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P1463" s="10"/>
      <c r="AQ1463" s="10"/>
      <c r="AR1463" s="10"/>
    </row>
    <row r="1464" spans="1:44" s="114" customFormat="1" x14ac:dyDescent="0.2">
      <c r="A1464" s="10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P1464" s="10"/>
      <c r="AQ1464" s="10"/>
      <c r="AR1464" s="10"/>
    </row>
    <row r="1465" spans="1:44" s="114" customFormat="1" x14ac:dyDescent="0.2">
      <c r="A1465" s="10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W1465" s="29"/>
      <c r="X1465" s="29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P1465" s="10"/>
      <c r="AQ1465" s="10"/>
      <c r="AR1465" s="10"/>
    </row>
    <row r="1466" spans="1:44" s="114" customFormat="1" x14ac:dyDescent="0.2">
      <c r="A1466" s="10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P1466" s="10"/>
      <c r="AQ1466" s="10"/>
      <c r="AR1466" s="10"/>
    </row>
    <row r="1467" spans="1:44" s="114" customFormat="1" x14ac:dyDescent="0.2">
      <c r="A1467" s="10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P1467" s="10"/>
      <c r="AQ1467" s="10"/>
      <c r="AR1467" s="10"/>
    </row>
    <row r="1468" spans="1:44" s="114" customFormat="1" x14ac:dyDescent="0.2">
      <c r="A1468" s="10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P1468" s="10"/>
      <c r="AQ1468" s="10"/>
      <c r="AR1468" s="10"/>
    </row>
    <row r="1469" spans="1:44" s="114" customFormat="1" x14ac:dyDescent="0.2">
      <c r="A1469" s="10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P1469" s="10"/>
      <c r="AQ1469" s="10"/>
      <c r="AR1469" s="10"/>
    </row>
    <row r="1470" spans="1:44" s="114" customFormat="1" x14ac:dyDescent="0.2">
      <c r="A1470" s="10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P1470" s="10"/>
      <c r="AQ1470" s="10"/>
      <c r="AR1470" s="10"/>
    </row>
    <row r="1471" spans="1:44" s="114" customFormat="1" x14ac:dyDescent="0.2">
      <c r="A1471" s="10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P1471" s="10"/>
      <c r="AQ1471" s="10"/>
      <c r="AR1471" s="10"/>
    </row>
    <row r="1472" spans="1:44" s="114" customFormat="1" x14ac:dyDescent="0.2">
      <c r="A1472" s="10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P1472" s="10"/>
      <c r="AQ1472" s="10"/>
      <c r="AR1472" s="10"/>
    </row>
    <row r="1473" spans="1:44" s="114" customFormat="1" x14ac:dyDescent="0.2">
      <c r="A1473" s="10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P1473" s="10"/>
      <c r="AQ1473" s="10"/>
      <c r="AR1473" s="10"/>
    </row>
    <row r="1474" spans="1:44" s="114" customFormat="1" x14ac:dyDescent="0.2">
      <c r="A1474" s="10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W1474" s="29"/>
      <c r="X1474" s="29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P1474" s="10"/>
      <c r="AQ1474" s="10"/>
      <c r="AR1474" s="10"/>
    </row>
    <row r="1475" spans="1:44" s="114" customFormat="1" x14ac:dyDescent="0.2">
      <c r="A1475" s="10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P1475" s="10"/>
      <c r="AQ1475" s="10"/>
      <c r="AR1475" s="10"/>
    </row>
    <row r="1476" spans="1:44" s="114" customFormat="1" x14ac:dyDescent="0.2">
      <c r="A1476" s="10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W1476" s="29"/>
      <c r="X1476" s="29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P1476" s="10"/>
      <c r="AQ1476" s="10"/>
      <c r="AR1476" s="10"/>
    </row>
    <row r="1477" spans="1:44" s="114" customFormat="1" x14ac:dyDescent="0.2">
      <c r="A1477" s="10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P1477" s="10"/>
      <c r="AQ1477" s="10"/>
      <c r="AR1477" s="10"/>
    </row>
    <row r="1478" spans="1:44" s="114" customFormat="1" x14ac:dyDescent="0.2">
      <c r="A1478" s="10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W1478" s="29"/>
      <c r="X1478" s="29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P1478" s="10"/>
      <c r="AQ1478" s="10"/>
      <c r="AR1478" s="10"/>
    </row>
    <row r="1479" spans="1:44" s="114" customFormat="1" x14ac:dyDescent="0.2">
      <c r="A1479" s="10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P1479" s="10"/>
      <c r="AQ1479" s="10"/>
      <c r="AR1479" s="10"/>
    </row>
    <row r="1480" spans="1:44" s="114" customFormat="1" x14ac:dyDescent="0.2">
      <c r="A1480" s="10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P1480" s="10"/>
      <c r="AQ1480" s="10"/>
      <c r="AR1480" s="10"/>
    </row>
    <row r="1481" spans="1:44" s="114" customFormat="1" x14ac:dyDescent="0.2">
      <c r="A1481" s="10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P1481" s="10"/>
      <c r="AQ1481" s="10"/>
      <c r="AR1481" s="10"/>
    </row>
    <row r="1482" spans="1:44" s="114" customFormat="1" x14ac:dyDescent="0.2">
      <c r="A1482" s="10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P1482" s="10"/>
      <c r="AQ1482" s="10"/>
      <c r="AR1482" s="10"/>
    </row>
    <row r="1483" spans="1:44" s="114" customFormat="1" x14ac:dyDescent="0.2">
      <c r="A1483" s="10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P1483" s="10"/>
      <c r="AQ1483" s="10"/>
      <c r="AR1483" s="10"/>
    </row>
    <row r="1484" spans="1:44" s="114" customFormat="1" x14ac:dyDescent="0.2">
      <c r="A1484" s="10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P1484" s="10"/>
      <c r="AQ1484" s="10"/>
      <c r="AR1484" s="10"/>
    </row>
    <row r="1485" spans="1:44" s="114" customFormat="1" x14ac:dyDescent="0.2">
      <c r="A1485" s="10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P1485" s="10"/>
      <c r="AQ1485" s="10"/>
      <c r="AR1485" s="10"/>
    </row>
    <row r="1486" spans="1:44" s="114" customFormat="1" x14ac:dyDescent="0.2">
      <c r="A1486" s="10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P1486" s="10"/>
      <c r="AQ1486" s="10"/>
      <c r="AR1486" s="10"/>
    </row>
    <row r="1487" spans="1:44" s="114" customFormat="1" x14ac:dyDescent="0.2">
      <c r="A1487" s="10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P1487" s="10"/>
      <c r="AQ1487" s="10"/>
      <c r="AR1487" s="10"/>
    </row>
    <row r="1488" spans="1:44" s="114" customFormat="1" x14ac:dyDescent="0.2">
      <c r="A1488" s="10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P1488" s="10"/>
      <c r="AQ1488" s="10"/>
      <c r="AR1488" s="10"/>
    </row>
    <row r="1489" spans="1:44" s="114" customFormat="1" x14ac:dyDescent="0.2">
      <c r="A1489" s="10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P1489" s="10"/>
      <c r="AQ1489" s="10"/>
      <c r="AR1489" s="10"/>
    </row>
    <row r="1490" spans="1:44" s="114" customFormat="1" x14ac:dyDescent="0.2">
      <c r="A1490" s="10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P1490" s="10"/>
      <c r="AQ1490" s="10"/>
      <c r="AR1490" s="10"/>
    </row>
    <row r="1491" spans="1:44" s="114" customFormat="1" x14ac:dyDescent="0.2">
      <c r="A1491" s="10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P1491" s="10"/>
      <c r="AQ1491" s="10"/>
      <c r="AR1491" s="10"/>
    </row>
    <row r="1492" spans="1:44" s="114" customFormat="1" x14ac:dyDescent="0.2">
      <c r="A1492" s="10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P1492" s="10"/>
      <c r="AQ1492" s="10"/>
      <c r="AR1492" s="10"/>
    </row>
    <row r="1493" spans="1:44" s="114" customFormat="1" x14ac:dyDescent="0.2">
      <c r="A1493" s="10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P1493" s="10"/>
      <c r="AQ1493" s="10"/>
      <c r="AR1493" s="10"/>
    </row>
    <row r="1494" spans="1:44" s="114" customFormat="1" x14ac:dyDescent="0.2">
      <c r="A1494" s="10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P1494" s="10"/>
      <c r="AQ1494" s="10"/>
      <c r="AR1494" s="10"/>
    </row>
    <row r="1495" spans="1:44" s="114" customFormat="1" x14ac:dyDescent="0.2">
      <c r="A1495" s="10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P1495" s="10"/>
      <c r="AQ1495" s="10"/>
      <c r="AR1495" s="10"/>
    </row>
    <row r="1496" spans="1:44" s="114" customFormat="1" x14ac:dyDescent="0.2">
      <c r="A1496" s="10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W1496" s="29"/>
      <c r="X1496" s="29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P1496" s="10"/>
      <c r="AQ1496" s="10"/>
      <c r="AR1496" s="10"/>
    </row>
    <row r="1497" spans="1:44" s="114" customFormat="1" x14ac:dyDescent="0.2">
      <c r="A1497" s="10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W1497" s="29"/>
      <c r="X1497" s="29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P1497" s="10"/>
      <c r="AQ1497" s="10"/>
      <c r="AR1497" s="10"/>
    </row>
    <row r="1498" spans="1:44" s="114" customFormat="1" x14ac:dyDescent="0.2">
      <c r="A1498" s="10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P1498" s="10"/>
      <c r="AQ1498" s="10"/>
      <c r="AR1498" s="10"/>
    </row>
    <row r="1499" spans="1:44" s="114" customFormat="1" x14ac:dyDescent="0.2">
      <c r="A1499" s="10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W1499" s="29"/>
      <c r="X1499" s="29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P1499" s="10"/>
      <c r="AQ1499" s="10"/>
      <c r="AR1499" s="10"/>
    </row>
    <row r="1500" spans="1:44" s="114" customFormat="1" x14ac:dyDescent="0.2">
      <c r="A1500" s="10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P1500" s="10"/>
      <c r="AQ1500" s="10"/>
      <c r="AR1500" s="10"/>
    </row>
    <row r="1501" spans="1:44" s="114" customFormat="1" x14ac:dyDescent="0.2">
      <c r="A1501" s="10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W1501" s="29"/>
      <c r="X1501" s="29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P1501" s="10"/>
      <c r="AQ1501" s="10"/>
      <c r="AR1501" s="10"/>
    </row>
    <row r="1502" spans="1:44" s="114" customFormat="1" x14ac:dyDescent="0.2">
      <c r="A1502" s="10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P1502" s="10"/>
      <c r="AQ1502" s="10"/>
      <c r="AR1502" s="10"/>
    </row>
    <row r="1503" spans="1:44" s="114" customFormat="1" x14ac:dyDescent="0.2">
      <c r="A1503" s="10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W1503" s="29"/>
      <c r="X1503" s="29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P1503" s="10"/>
      <c r="AQ1503" s="10"/>
      <c r="AR1503" s="10"/>
    </row>
    <row r="1504" spans="1:44" s="114" customFormat="1" x14ac:dyDescent="0.2">
      <c r="A1504" s="10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W1504" s="29"/>
      <c r="X1504" s="29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P1504" s="10"/>
      <c r="AQ1504" s="10"/>
      <c r="AR1504" s="10"/>
    </row>
    <row r="1505" spans="1:44" s="114" customFormat="1" x14ac:dyDescent="0.2">
      <c r="A1505" s="10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W1505" s="29"/>
      <c r="X1505" s="29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P1505" s="10"/>
      <c r="AQ1505" s="10"/>
      <c r="AR1505" s="10"/>
    </row>
    <row r="1506" spans="1:44" s="114" customFormat="1" x14ac:dyDescent="0.2">
      <c r="A1506" s="10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W1506" s="29"/>
      <c r="X1506" s="29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P1506" s="10"/>
      <c r="AQ1506" s="10"/>
      <c r="AR1506" s="10"/>
    </row>
    <row r="1507" spans="1:44" s="114" customFormat="1" x14ac:dyDescent="0.2">
      <c r="A1507" s="10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P1507" s="10"/>
      <c r="AQ1507" s="10"/>
      <c r="AR1507" s="10"/>
    </row>
    <row r="1508" spans="1:44" s="114" customFormat="1" x14ac:dyDescent="0.2">
      <c r="A1508" s="10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W1508" s="29"/>
      <c r="X1508" s="29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P1508" s="10"/>
      <c r="AQ1508" s="10"/>
      <c r="AR1508" s="10"/>
    </row>
    <row r="1509" spans="1:44" s="114" customFormat="1" x14ac:dyDescent="0.2">
      <c r="A1509" s="10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W1509" s="29"/>
      <c r="X1509" s="29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P1509" s="10"/>
      <c r="AQ1509" s="10"/>
      <c r="AR1509" s="10"/>
    </row>
    <row r="1510" spans="1:44" s="114" customFormat="1" x14ac:dyDescent="0.2">
      <c r="A1510" s="10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W1510" s="29"/>
      <c r="X1510" s="29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P1510" s="10"/>
      <c r="AQ1510" s="10"/>
      <c r="AR1510" s="10"/>
    </row>
    <row r="1511" spans="1:44" s="114" customFormat="1" x14ac:dyDescent="0.2">
      <c r="A1511" s="10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W1511" s="29"/>
      <c r="X1511" s="29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P1511" s="10"/>
      <c r="AQ1511" s="10"/>
      <c r="AR1511" s="10"/>
    </row>
    <row r="1512" spans="1:44" s="114" customFormat="1" x14ac:dyDescent="0.2">
      <c r="A1512" s="10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P1512" s="10"/>
      <c r="AQ1512" s="10"/>
      <c r="AR1512" s="10"/>
    </row>
    <row r="1513" spans="1:44" s="114" customFormat="1" x14ac:dyDescent="0.2">
      <c r="A1513" s="10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W1513" s="29"/>
      <c r="X1513" s="29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P1513" s="10"/>
      <c r="AQ1513" s="10"/>
      <c r="AR1513" s="10"/>
    </row>
    <row r="1514" spans="1:44" s="114" customFormat="1" x14ac:dyDescent="0.2">
      <c r="A1514" s="10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W1514" s="29"/>
      <c r="X1514" s="29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P1514" s="10"/>
      <c r="AQ1514" s="10"/>
      <c r="AR1514" s="10"/>
    </row>
    <row r="1515" spans="1:44" s="114" customFormat="1" x14ac:dyDescent="0.2">
      <c r="A1515" s="10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W1515" s="29"/>
      <c r="X1515" s="29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P1515" s="10"/>
      <c r="AQ1515" s="10"/>
      <c r="AR1515" s="10"/>
    </row>
    <row r="1516" spans="1:44" s="114" customFormat="1" x14ac:dyDescent="0.2">
      <c r="A1516" s="10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W1516" s="29"/>
      <c r="X1516" s="29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P1516" s="10"/>
      <c r="AQ1516" s="10"/>
      <c r="AR1516" s="10"/>
    </row>
    <row r="1517" spans="1:44" s="114" customFormat="1" x14ac:dyDescent="0.2">
      <c r="A1517" s="10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W1517" s="29"/>
      <c r="X1517" s="29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P1517" s="10"/>
      <c r="AQ1517" s="10"/>
      <c r="AR1517" s="10"/>
    </row>
    <row r="1518" spans="1:44" s="114" customFormat="1" x14ac:dyDescent="0.2">
      <c r="A1518" s="10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P1518" s="10"/>
      <c r="AQ1518" s="10"/>
      <c r="AR1518" s="10"/>
    </row>
    <row r="1519" spans="1:44" s="114" customFormat="1" x14ac:dyDescent="0.2">
      <c r="A1519" s="10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W1519" s="29"/>
      <c r="X1519" s="29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P1519" s="10"/>
      <c r="AQ1519" s="10"/>
      <c r="AR1519" s="10"/>
    </row>
    <row r="1520" spans="1:44" s="114" customFormat="1" x14ac:dyDescent="0.2">
      <c r="A1520" s="10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W1520" s="29"/>
      <c r="X1520" s="29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P1520" s="10"/>
      <c r="AQ1520" s="10"/>
      <c r="AR1520" s="10"/>
    </row>
    <row r="1521" spans="1:44" s="114" customFormat="1" x14ac:dyDescent="0.2">
      <c r="A1521" s="10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P1521" s="10"/>
      <c r="AQ1521" s="10"/>
      <c r="AR1521" s="10"/>
    </row>
    <row r="1522" spans="1:44" s="114" customFormat="1" x14ac:dyDescent="0.2">
      <c r="A1522" s="10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P1522" s="10"/>
      <c r="AQ1522" s="10"/>
      <c r="AR1522" s="10"/>
    </row>
    <row r="1523" spans="1:44" s="114" customFormat="1" x14ac:dyDescent="0.2">
      <c r="A1523" s="10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P1523" s="10"/>
      <c r="AQ1523" s="10"/>
      <c r="AR1523" s="10"/>
    </row>
    <row r="1524" spans="1:44" s="114" customFormat="1" x14ac:dyDescent="0.2">
      <c r="A1524" s="10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P1524" s="10"/>
      <c r="AQ1524" s="10"/>
      <c r="AR1524" s="10"/>
    </row>
    <row r="1525" spans="1:44" s="114" customFormat="1" x14ac:dyDescent="0.2">
      <c r="A1525" s="10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P1525" s="10"/>
      <c r="AQ1525" s="10"/>
      <c r="AR1525" s="10"/>
    </row>
    <row r="1526" spans="1:44" s="114" customFormat="1" x14ac:dyDescent="0.2">
      <c r="A1526" s="10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P1526" s="10"/>
      <c r="AQ1526" s="10"/>
      <c r="AR1526" s="10"/>
    </row>
    <row r="1527" spans="1:44" s="114" customFormat="1" x14ac:dyDescent="0.2">
      <c r="A1527" s="10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P1527" s="10"/>
      <c r="AQ1527" s="10"/>
      <c r="AR1527" s="10"/>
    </row>
    <row r="1528" spans="1:44" s="114" customFormat="1" x14ac:dyDescent="0.2">
      <c r="A1528" s="10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P1528" s="10"/>
      <c r="AQ1528" s="10"/>
      <c r="AR1528" s="10"/>
    </row>
    <row r="1529" spans="1:44" s="114" customFormat="1" x14ac:dyDescent="0.2">
      <c r="A1529" s="10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W1529" s="29"/>
      <c r="X1529" s="29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P1529" s="10"/>
      <c r="AQ1529" s="10"/>
      <c r="AR1529" s="10"/>
    </row>
    <row r="1530" spans="1:44" s="114" customFormat="1" x14ac:dyDescent="0.2">
      <c r="A1530" s="10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P1530" s="10"/>
      <c r="AQ1530" s="10"/>
      <c r="AR1530" s="10"/>
    </row>
    <row r="1531" spans="1:44" s="114" customFormat="1" x14ac:dyDescent="0.2">
      <c r="A1531" s="10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W1531" s="29"/>
      <c r="X1531" s="29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P1531" s="10"/>
      <c r="AQ1531" s="10"/>
      <c r="AR1531" s="10"/>
    </row>
    <row r="1532" spans="1:44" s="114" customFormat="1" x14ac:dyDescent="0.2">
      <c r="A1532" s="10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W1532" s="29"/>
      <c r="X1532" s="29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P1532" s="10"/>
      <c r="AQ1532" s="10"/>
      <c r="AR1532" s="10"/>
    </row>
    <row r="1533" spans="1:44" s="114" customFormat="1" x14ac:dyDescent="0.2">
      <c r="A1533" s="10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W1533" s="29"/>
      <c r="X1533" s="29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P1533" s="10"/>
      <c r="AQ1533" s="10"/>
      <c r="AR1533" s="10"/>
    </row>
    <row r="1534" spans="1:44" s="114" customFormat="1" x14ac:dyDescent="0.2">
      <c r="A1534" s="10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W1534" s="29"/>
      <c r="X1534" s="29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P1534" s="10"/>
      <c r="AQ1534" s="10"/>
      <c r="AR1534" s="10"/>
    </row>
    <row r="1535" spans="1:44" s="114" customFormat="1" x14ac:dyDescent="0.2">
      <c r="A1535" s="10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W1535" s="29"/>
      <c r="X1535" s="29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P1535" s="10"/>
      <c r="AQ1535" s="10"/>
      <c r="AR1535" s="10"/>
    </row>
    <row r="1536" spans="1:44" s="114" customFormat="1" x14ac:dyDescent="0.2">
      <c r="A1536" s="10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W1536" s="29"/>
      <c r="X1536" s="29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P1536" s="10"/>
      <c r="AQ1536" s="10"/>
      <c r="AR1536" s="10"/>
    </row>
    <row r="1537" spans="1:44" s="114" customFormat="1" x14ac:dyDescent="0.2">
      <c r="A1537" s="10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P1537" s="10"/>
      <c r="AQ1537" s="10"/>
      <c r="AR1537" s="10"/>
    </row>
    <row r="1538" spans="1:44" s="114" customFormat="1" x14ac:dyDescent="0.2">
      <c r="A1538" s="10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P1538" s="10"/>
      <c r="AQ1538" s="10"/>
      <c r="AR1538" s="10"/>
    </row>
    <row r="1539" spans="1:44" s="114" customFormat="1" x14ac:dyDescent="0.2">
      <c r="A1539" s="10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W1539" s="29"/>
      <c r="X1539" s="29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P1539" s="10"/>
      <c r="AQ1539" s="10"/>
      <c r="AR1539" s="10"/>
    </row>
    <row r="1540" spans="1:44" s="114" customFormat="1" x14ac:dyDescent="0.2">
      <c r="A1540" s="10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W1540" s="29"/>
      <c r="X1540" s="29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P1540" s="10"/>
      <c r="AQ1540" s="10"/>
      <c r="AR1540" s="10"/>
    </row>
    <row r="1541" spans="1:44" s="114" customFormat="1" x14ac:dyDescent="0.2">
      <c r="A1541" s="10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W1541" s="29"/>
      <c r="X1541" s="29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P1541" s="10"/>
      <c r="AQ1541" s="10"/>
      <c r="AR1541" s="10"/>
    </row>
    <row r="1542" spans="1:44" s="114" customFormat="1" x14ac:dyDescent="0.2">
      <c r="A1542" s="10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W1542" s="29"/>
      <c r="X1542" s="29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P1542" s="10"/>
      <c r="AQ1542" s="10"/>
      <c r="AR1542" s="10"/>
    </row>
    <row r="1543" spans="1:44" s="114" customFormat="1" x14ac:dyDescent="0.2">
      <c r="A1543" s="10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W1543" s="29"/>
      <c r="X1543" s="29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P1543" s="10"/>
      <c r="AQ1543" s="10"/>
      <c r="AR1543" s="10"/>
    </row>
    <row r="1544" spans="1:44" s="114" customFormat="1" x14ac:dyDescent="0.2">
      <c r="A1544" s="10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W1544" s="29"/>
      <c r="X1544" s="29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P1544" s="10"/>
      <c r="AQ1544" s="10"/>
      <c r="AR1544" s="10"/>
    </row>
    <row r="1545" spans="1:44" s="114" customFormat="1" x14ac:dyDescent="0.2">
      <c r="A1545" s="10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W1545" s="29"/>
      <c r="X1545" s="29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P1545" s="10"/>
      <c r="AQ1545" s="10"/>
      <c r="AR1545" s="10"/>
    </row>
    <row r="1546" spans="1:44" s="114" customFormat="1" x14ac:dyDescent="0.2">
      <c r="A1546" s="10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P1546" s="10"/>
      <c r="AQ1546" s="10"/>
      <c r="AR1546" s="10"/>
    </row>
    <row r="1547" spans="1:44" s="114" customFormat="1" x14ac:dyDescent="0.2">
      <c r="A1547" s="10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W1547" s="29"/>
      <c r="X1547" s="29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P1547" s="10"/>
      <c r="AQ1547" s="10"/>
      <c r="AR1547" s="10"/>
    </row>
    <row r="1548" spans="1:44" s="114" customFormat="1" x14ac:dyDescent="0.2">
      <c r="A1548" s="10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W1548" s="29"/>
      <c r="X1548" s="29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P1548" s="10"/>
      <c r="AQ1548" s="10"/>
      <c r="AR1548" s="10"/>
    </row>
    <row r="1549" spans="1:44" s="114" customFormat="1" x14ac:dyDescent="0.2">
      <c r="A1549" s="10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W1549" s="29"/>
      <c r="X1549" s="29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P1549" s="10"/>
      <c r="AQ1549" s="10"/>
      <c r="AR1549" s="10"/>
    </row>
    <row r="1550" spans="1:44" s="114" customFormat="1" x14ac:dyDescent="0.2">
      <c r="A1550" s="10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W1550" s="29"/>
      <c r="X1550" s="29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P1550" s="10"/>
      <c r="AQ1550" s="10"/>
      <c r="AR1550" s="10"/>
    </row>
    <row r="1551" spans="1:44" s="114" customFormat="1" x14ac:dyDescent="0.2">
      <c r="A1551" s="10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W1551" s="29"/>
      <c r="X1551" s="29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P1551" s="10"/>
      <c r="AQ1551" s="10"/>
      <c r="AR1551" s="10"/>
    </row>
    <row r="1552" spans="1:44" s="114" customFormat="1" x14ac:dyDescent="0.2">
      <c r="A1552" s="10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W1552" s="29"/>
      <c r="X1552" s="29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P1552" s="10"/>
      <c r="AQ1552" s="10"/>
      <c r="AR1552" s="10"/>
    </row>
    <row r="1553" spans="1:44" s="114" customFormat="1" x14ac:dyDescent="0.2">
      <c r="A1553" s="10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W1553" s="29"/>
      <c r="X1553" s="29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P1553" s="10"/>
      <c r="AQ1553" s="10"/>
      <c r="AR1553" s="10"/>
    </row>
    <row r="1554" spans="1:44" s="114" customFormat="1" x14ac:dyDescent="0.2">
      <c r="A1554" s="10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W1554" s="29"/>
      <c r="X1554" s="29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P1554" s="10"/>
      <c r="AQ1554" s="10"/>
      <c r="AR1554" s="10"/>
    </row>
    <row r="1555" spans="1:44" s="114" customFormat="1" x14ac:dyDescent="0.2">
      <c r="A1555" s="10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W1555" s="29"/>
      <c r="X1555" s="29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P1555" s="10"/>
      <c r="AQ1555" s="10"/>
      <c r="AR1555" s="10"/>
    </row>
    <row r="1556" spans="1:44" s="114" customFormat="1" x14ac:dyDescent="0.2">
      <c r="A1556" s="10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W1556" s="29"/>
      <c r="X1556" s="29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P1556" s="10"/>
      <c r="AQ1556" s="10"/>
      <c r="AR1556" s="10"/>
    </row>
    <row r="1557" spans="1:44" s="114" customFormat="1" x14ac:dyDescent="0.2">
      <c r="A1557" s="10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W1557" s="29"/>
      <c r="X1557" s="29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P1557" s="10"/>
      <c r="AQ1557" s="10"/>
      <c r="AR1557" s="10"/>
    </row>
    <row r="1558" spans="1:44" s="114" customFormat="1" x14ac:dyDescent="0.2">
      <c r="A1558" s="10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W1558" s="29"/>
      <c r="X1558" s="29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P1558" s="10"/>
      <c r="AQ1558" s="10"/>
      <c r="AR1558" s="10"/>
    </row>
    <row r="1559" spans="1:44" s="114" customFormat="1" x14ac:dyDescent="0.2">
      <c r="A1559" s="10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W1559" s="29"/>
      <c r="X1559" s="29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P1559" s="10"/>
      <c r="AQ1559" s="10"/>
      <c r="AR1559" s="10"/>
    </row>
    <row r="1560" spans="1:44" s="114" customFormat="1" x14ac:dyDescent="0.2">
      <c r="A1560" s="10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W1560" s="29"/>
      <c r="X1560" s="29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P1560" s="10"/>
      <c r="AQ1560" s="10"/>
      <c r="AR1560" s="10"/>
    </row>
    <row r="1561" spans="1:44" s="114" customFormat="1" x14ac:dyDescent="0.2">
      <c r="A1561" s="10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W1561" s="29"/>
      <c r="X1561" s="29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P1561" s="10"/>
      <c r="AQ1561" s="10"/>
      <c r="AR1561" s="10"/>
    </row>
    <row r="1562" spans="1:44" s="114" customFormat="1" x14ac:dyDescent="0.2">
      <c r="A1562" s="10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W1562" s="29"/>
      <c r="X1562" s="29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P1562" s="10"/>
      <c r="AQ1562" s="10"/>
      <c r="AR1562" s="10"/>
    </row>
    <row r="1563" spans="1:44" s="114" customFormat="1" x14ac:dyDescent="0.2">
      <c r="A1563" s="10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W1563" s="29"/>
      <c r="X1563" s="29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P1563" s="10"/>
      <c r="AQ1563" s="10"/>
      <c r="AR1563" s="10"/>
    </row>
    <row r="1564" spans="1:44" s="114" customFormat="1" x14ac:dyDescent="0.2">
      <c r="A1564" s="10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W1564" s="29"/>
      <c r="X1564" s="29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P1564" s="10"/>
      <c r="AQ1564" s="10"/>
      <c r="AR1564" s="10"/>
    </row>
    <row r="1565" spans="1:44" s="114" customFormat="1" x14ac:dyDescent="0.2">
      <c r="A1565" s="10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W1565" s="29"/>
      <c r="X1565" s="29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P1565" s="10"/>
      <c r="AQ1565" s="10"/>
      <c r="AR1565" s="10"/>
    </row>
    <row r="1566" spans="1:44" s="114" customFormat="1" x14ac:dyDescent="0.2">
      <c r="A1566" s="10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W1566" s="29"/>
      <c r="X1566" s="29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P1566" s="10"/>
      <c r="AQ1566" s="10"/>
      <c r="AR1566" s="10"/>
    </row>
    <row r="1567" spans="1:44" s="114" customFormat="1" x14ac:dyDescent="0.2">
      <c r="A1567" s="10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P1567" s="10"/>
      <c r="AQ1567" s="10"/>
      <c r="AR1567" s="10"/>
    </row>
    <row r="1568" spans="1:44" s="114" customFormat="1" x14ac:dyDescent="0.2">
      <c r="A1568" s="10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W1568" s="29"/>
      <c r="X1568" s="29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P1568" s="10"/>
      <c r="AQ1568" s="10"/>
      <c r="AR1568" s="10"/>
    </row>
    <row r="1569" spans="1:44" s="114" customFormat="1" x14ac:dyDescent="0.2">
      <c r="A1569" s="10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W1569" s="29"/>
      <c r="X1569" s="29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P1569" s="10"/>
      <c r="AQ1569" s="10"/>
      <c r="AR1569" s="10"/>
    </row>
    <row r="1570" spans="1:44" s="114" customFormat="1" x14ac:dyDescent="0.2">
      <c r="A1570" s="10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W1570" s="29"/>
      <c r="X1570" s="29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P1570" s="10"/>
      <c r="AQ1570" s="10"/>
      <c r="AR1570" s="10"/>
    </row>
    <row r="1571" spans="1:44" s="114" customFormat="1" x14ac:dyDescent="0.2">
      <c r="A1571" s="10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P1571" s="10"/>
      <c r="AQ1571" s="10"/>
      <c r="AR1571" s="10"/>
    </row>
    <row r="1572" spans="1:44" s="114" customFormat="1" x14ac:dyDescent="0.2">
      <c r="A1572" s="10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P1572" s="10"/>
      <c r="AQ1572" s="10"/>
      <c r="AR1572" s="10"/>
    </row>
    <row r="1573" spans="1:44" s="114" customFormat="1" x14ac:dyDescent="0.2">
      <c r="A1573" s="10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P1573" s="10"/>
      <c r="AQ1573" s="10"/>
      <c r="AR1573" s="10"/>
    </row>
    <row r="1574" spans="1:44" s="114" customFormat="1" x14ac:dyDescent="0.2">
      <c r="A1574" s="10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P1574" s="10"/>
      <c r="AQ1574" s="10"/>
      <c r="AR1574" s="10"/>
    </row>
    <row r="1575" spans="1:44" s="114" customFormat="1" x14ac:dyDescent="0.2">
      <c r="A1575" s="10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P1575" s="10"/>
      <c r="AQ1575" s="10"/>
      <c r="AR1575" s="10"/>
    </row>
    <row r="1576" spans="1:44" s="114" customFormat="1" x14ac:dyDescent="0.2">
      <c r="A1576" s="10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P1576" s="10"/>
      <c r="AQ1576" s="10"/>
      <c r="AR1576" s="10"/>
    </row>
    <row r="1577" spans="1:44" s="114" customFormat="1" x14ac:dyDescent="0.2">
      <c r="A1577" s="10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P1577" s="10"/>
      <c r="AQ1577" s="10"/>
      <c r="AR1577" s="10"/>
    </row>
    <row r="1578" spans="1:44" s="114" customFormat="1" x14ac:dyDescent="0.2">
      <c r="A1578" s="10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P1578" s="10"/>
      <c r="AQ1578" s="10"/>
      <c r="AR1578" s="10"/>
    </row>
    <row r="1579" spans="1:44" s="114" customFormat="1" x14ac:dyDescent="0.2">
      <c r="A1579" s="10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P1579" s="10"/>
      <c r="AQ1579" s="10"/>
      <c r="AR1579" s="10"/>
    </row>
    <row r="1580" spans="1:44" s="114" customFormat="1" x14ac:dyDescent="0.2">
      <c r="A1580" s="10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P1580" s="10"/>
      <c r="AQ1580" s="10"/>
      <c r="AR1580" s="10"/>
    </row>
    <row r="1581" spans="1:44" s="114" customFormat="1" x14ac:dyDescent="0.2">
      <c r="A1581" s="10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P1581" s="10"/>
      <c r="AQ1581" s="10"/>
      <c r="AR1581" s="10"/>
    </row>
    <row r="1582" spans="1:44" s="114" customFormat="1" x14ac:dyDescent="0.2">
      <c r="A1582" s="10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P1582" s="10"/>
      <c r="AQ1582" s="10"/>
      <c r="AR1582" s="10"/>
    </row>
    <row r="1583" spans="1:44" s="114" customFormat="1" x14ac:dyDescent="0.2">
      <c r="A1583" s="10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P1583" s="10"/>
      <c r="AQ1583" s="10"/>
      <c r="AR1583" s="10"/>
    </row>
    <row r="1584" spans="1:44" s="114" customFormat="1" x14ac:dyDescent="0.2">
      <c r="A1584" s="10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W1584" s="29"/>
      <c r="X1584" s="29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P1584" s="10"/>
      <c r="AQ1584" s="10"/>
      <c r="AR1584" s="10"/>
    </row>
    <row r="1585" spans="1:44" s="114" customFormat="1" x14ac:dyDescent="0.2">
      <c r="A1585" s="10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W1585" s="29"/>
      <c r="X1585" s="29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P1585" s="10"/>
      <c r="AQ1585" s="10"/>
      <c r="AR1585" s="10"/>
    </row>
    <row r="1586" spans="1:44" s="114" customFormat="1" x14ac:dyDescent="0.2">
      <c r="A1586" s="10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W1586" s="29"/>
      <c r="X1586" s="29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P1586" s="10"/>
      <c r="AQ1586" s="10"/>
      <c r="AR1586" s="10"/>
    </row>
    <row r="1587" spans="1:44" s="114" customFormat="1" x14ac:dyDescent="0.2">
      <c r="A1587" s="10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P1587" s="10"/>
      <c r="AQ1587" s="10"/>
      <c r="AR1587" s="10"/>
    </row>
    <row r="1588" spans="1:44" s="114" customFormat="1" x14ac:dyDescent="0.2">
      <c r="A1588" s="10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P1588" s="10"/>
      <c r="AQ1588" s="10"/>
      <c r="AR1588" s="10"/>
    </row>
    <row r="1589" spans="1:44" s="114" customFormat="1" x14ac:dyDescent="0.2">
      <c r="A1589" s="10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W1589" s="29"/>
      <c r="X1589" s="29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P1589" s="10"/>
      <c r="AQ1589" s="10"/>
      <c r="AR1589" s="10"/>
    </row>
    <row r="1590" spans="1:44" s="114" customFormat="1" x14ac:dyDescent="0.2">
      <c r="A1590" s="10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P1590" s="10"/>
      <c r="AQ1590" s="10"/>
      <c r="AR1590" s="10"/>
    </row>
    <row r="1591" spans="1:44" s="114" customFormat="1" x14ac:dyDescent="0.2">
      <c r="A1591" s="10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P1591" s="10"/>
      <c r="AQ1591" s="10"/>
      <c r="AR1591" s="10"/>
    </row>
    <row r="1592" spans="1:44" s="114" customFormat="1" x14ac:dyDescent="0.2">
      <c r="A1592" s="10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P1592" s="10"/>
      <c r="AQ1592" s="10"/>
      <c r="AR1592" s="10"/>
    </row>
    <row r="1593" spans="1:44" s="114" customFormat="1" x14ac:dyDescent="0.2">
      <c r="A1593" s="10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P1593" s="10"/>
      <c r="AQ1593" s="10"/>
      <c r="AR1593" s="10"/>
    </row>
    <row r="1594" spans="1:44" s="114" customFormat="1" x14ac:dyDescent="0.2">
      <c r="A1594" s="10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W1594" s="29"/>
      <c r="X1594" s="29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P1594" s="10"/>
      <c r="AQ1594" s="10"/>
      <c r="AR1594" s="10"/>
    </row>
    <row r="1595" spans="1:44" s="114" customFormat="1" x14ac:dyDescent="0.2">
      <c r="A1595" s="10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W1595" s="29"/>
      <c r="X1595" s="29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P1595" s="10"/>
      <c r="AQ1595" s="10"/>
      <c r="AR1595" s="10"/>
    </row>
    <row r="1596" spans="1:44" s="114" customFormat="1" x14ac:dyDescent="0.2">
      <c r="A1596" s="10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W1596" s="29"/>
      <c r="X1596" s="29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P1596" s="10"/>
      <c r="AQ1596" s="10"/>
      <c r="AR1596" s="10"/>
    </row>
    <row r="1597" spans="1:44" s="114" customFormat="1" x14ac:dyDescent="0.2">
      <c r="A1597" s="10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W1597" s="29"/>
      <c r="X1597" s="29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P1597" s="10"/>
      <c r="AQ1597" s="10"/>
      <c r="AR1597" s="10"/>
    </row>
    <row r="1598" spans="1:44" s="114" customFormat="1" x14ac:dyDescent="0.2">
      <c r="A1598" s="10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W1598" s="29"/>
      <c r="X1598" s="29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P1598" s="10"/>
      <c r="AQ1598" s="10"/>
      <c r="AR1598" s="10"/>
    </row>
    <row r="1599" spans="1:44" s="114" customFormat="1" x14ac:dyDescent="0.2">
      <c r="A1599" s="10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P1599" s="10"/>
      <c r="AQ1599" s="10"/>
      <c r="AR1599" s="10"/>
    </row>
    <row r="1600" spans="1:44" s="114" customFormat="1" x14ac:dyDescent="0.2">
      <c r="A1600" s="10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W1600" s="29"/>
      <c r="X1600" s="29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P1600" s="10"/>
      <c r="AQ1600" s="10"/>
      <c r="AR1600" s="10"/>
    </row>
    <row r="1601" spans="1:44" s="114" customFormat="1" x14ac:dyDescent="0.2">
      <c r="A1601" s="10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W1601" s="29"/>
      <c r="X1601" s="29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P1601" s="10"/>
      <c r="AQ1601" s="10"/>
      <c r="AR1601" s="10"/>
    </row>
    <row r="1602" spans="1:44" s="114" customFormat="1" x14ac:dyDescent="0.2">
      <c r="A1602" s="10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W1602" s="29"/>
      <c r="X1602" s="29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P1602" s="10"/>
      <c r="AQ1602" s="10"/>
      <c r="AR1602" s="10"/>
    </row>
    <row r="1603" spans="1:44" s="114" customFormat="1" x14ac:dyDescent="0.2">
      <c r="A1603" s="10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W1603" s="29"/>
      <c r="X1603" s="29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P1603" s="10"/>
      <c r="AQ1603" s="10"/>
      <c r="AR1603" s="10"/>
    </row>
    <row r="1604" spans="1:44" s="114" customFormat="1" x14ac:dyDescent="0.2">
      <c r="A1604" s="10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P1604" s="10"/>
      <c r="AQ1604" s="10"/>
      <c r="AR1604" s="10"/>
    </row>
    <row r="1605" spans="1:44" s="114" customFormat="1" x14ac:dyDescent="0.2">
      <c r="A1605" s="10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W1605" s="29"/>
      <c r="X1605" s="29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P1605" s="10"/>
      <c r="AQ1605" s="10"/>
      <c r="AR1605" s="10"/>
    </row>
    <row r="1606" spans="1:44" s="114" customFormat="1" x14ac:dyDescent="0.2">
      <c r="A1606" s="10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P1606" s="10"/>
      <c r="AQ1606" s="10"/>
      <c r="AR1606" s="10"/>
    </row>
    <row r="1607" spans="1:44" s="114" customFormat="1" x14ac:dyDescent="0.2">
      <c r="A1607" s="10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W1607" s="29"/>
      <c r="X1607" s="29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P1607" s="10"/>
      <c r="AQ1607" s="10"/>
      <c r="AR1607" s="10"/>
    </row>
    <row r="1608" spans="1:44" s="114" customFormat="1" x14ac:dyDescent="0.2">
      <c r="A1608" s="10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P1608" s="10"/>
      <c r="AQ1608" s="10"/>
      <c r="AR1608" s="10"/>
    </row>
    <row r="1609" spans="1:44" s="114" customFormat="1" x14ac:dyDescent="0.2">
      <c r="A1609" s="10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W1609" s="29"/>
      <c r="X1609" s="29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P1609" s="10"/>
      <c r="AQ1609" s="10"/>
      <c r="AR1609" s="10"/>
    </row>
    <row r="1610" spans="1:44" s="114" customFormat="1" x14ac:dyDescent="0.2">
      <c r="A1610" s="10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P1610" s="10"/>
      <c r="AQ1610" s="10"/>
      <c r="AR1610" s="10"/>
    </row>
    <row r="1611" spans="1:44" s="114" customFormat="1" x14ac:dyDescent="0.2">
      <c r="A1611" s="10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W1611" s="29"/>
      <c r="X1611" s="29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P1611" s="10"/>
      <c r="AQ1611" s="10"/>
      <c r="AR1611" s="10"/>
    </row>
    <row r="1612" spans="1:44" s="114" customFormat="1" x14ac:dyDescent="0.2">
      <c r="A1612" s="10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P1612" s="10"/>
      <c r="AQ1612" s="10"/>
      <c r="AR1612" s="10"/>
    </row>
    <row r="1613" spans="1:44" s="114" customFormat="1" x14ac:dyDescent="0.2">
      <c r="A1613" s="10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P1613" s="10"/>
      <c r="AQ1613" s="10"/>
      <c r="AR1613" s="10"/>
    </row>
    <row r="1614" spans="1:44" s="114" customFormat="1" x14ac:dyDescent="0.2">
      <c r="A1614" s="10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W1614" s="29"/>
      <c r="X1614" s="29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P1614" s="10"/>
      <c r="AQ1614" s="10"/>
      <c r="AR1614" s="10"/>
    </row>
    <row r="1615" spans="1:44" s="114" customFormat="1" x14ac:dyDescent="0.2">
      <c r="A1615" s="10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W1615" s="29"/>
      <c r="X1615" s="29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P1615" s="10"/>
      <c r="AQ1615" s="10"/>
      <c r="AR1615" s="10"/>
    </row>
    <row r="1616" spans="1:44" s="114" customFormat="1" x14ac:dyDescent="0.2">
      <c r="A1616" s="10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W1616" s="29"/>
      <c r="X1616" s="29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P1616" s="10"/>
      <c r="AQ1616" s="10"/>
      <c r="AR1616" s="10"/>
    </row>
    <row r="1617" spans="1:44" s="114" customFormat="1" x14ac:dyDescent="0.2">
      <c r="A1617" s="10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W1617" s="29"/>
      <c r="X1617" s="29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P1617" s="10"/>
      <c r="AQ1617" s="10"/>
      <c r="AR1617" s="10"/>
    </row>
    <row r="1618" spans="1:44" s="114" customFormat="1" x14ac:dyDescent="0.2">
      <c r="A1618" s="10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W1618" s="29"/>
      <c r="X1618" s="29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P1618" s="10"/>
      <c r="AQ1618" s="10"/>
      <c r="AR1618" s="10"/>
    </row>
    <row r="1619" spans="1:44" s="114" customFormat="1" x14ac:dyDescent="0.2">
      <c r="A1619" s="10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W1619" s="29"/>
      <c r="X1619" s="29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P1619" s="10"/>
      <c r="AQ1619" s="10"/>
      <c r="AR1619" s="10"/>
    </row>
    <row r="1620" spans="1:44" s="114" customFormat="1" x14ac:dyDescent="0.2">
      <c r="A1620" s="10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W1620" s="29"/>
      <c r="X1620" s="29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P1620" s="10"/>
      <c r="AQ1620" s="10"/>
      <c r="AR1620" s="10"/>
    </row>
    <row r="1621" spans="1:44" s="114" customFormat="1" x14ac:dyDescent="0.2">
      <c r="A1621" s="10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W1621" s="29"/>
      <c r="X1621" s="29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P1621" s="10"/>
      <c r="AQ1621" s="10"/>
      <c r="AR1621" s="10"/>
    </row>
    <row r="1622" spans="1:44" s="114" customFormat="1" x14ac:dyDescent="0.2">
      <c r="A1622" s="10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P1622" s="10"/>
      <c r="AQ1622" s="10"/>
      <c r="AR1622" s="10"/>
    </row>
    <row r="1623" spans="1:44" s="114" customFormat="1" x14ac:dyDescent="0.2">
      <c r="A1623" s="10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W1623" s="29"/>
      <c r="X1623" s="29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P1623" s="10"/>
      <c r="AQ1623" s="10"/>
      <c r="AR1623" s="10"/>
    </row>
    <row r="1624" spans="1:44" s="114" customFormat="1" x14ac:dyDescent="0.2">
      <c r="A1624" s="10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W1624" s="29"/>
      <c r="X1624" s="29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P1624" s="10"/>
      <c r="AQ1624" s="10"/>
      <c r="AR1624" s="10"/>
    </row>
    <row r="1625" spans="1:44" s="114" customFormat="1" x14ac:dyDescent="0.2">
      <c r="A1625" s="10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P1625" s="10"/>
      <c r="AQ1625" s="10"/>
      <c r="AR1625" s="10"/>
    </row>
    <row r="1626" spans="1:44" s="114" customFormat="1" x14ac:dyDescent="0.2">
      <c r="A1626" s="10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P1626" s="10"/>
      <c r="AQ1626" s="10"/>
      <c r="AR1626" s="10"/>
    </row>
    <row r="1627" spans="1:44" s="114" customFormat="1" x14ac:dyDescent="0.2">
      <c r="A1627" s="10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P1627" s="10"/>
      <c r="AQ1627" s="10"/>
      <c r="AR1627" s="10"/>
    </row>
    <row r="1628" spans="1:44" s="114" customFormat="1" x14ac:dyDescent="0.2">
      <c r="A1628" s="10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W1628" s="29"/>
      <c r="X1628" s="29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P1628" s="10"/>
      <c r="AQ1628" s="10"/>
      <c r="AR1628" s="10"/>
    </row>
    <row r="1629" spans="1:44" s="114" customFormat="1" x14ac:dyDescent="0.2">
      <c r="A1629" s="10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P1629" s="10"/>
      <c r="AQ1629" s="10"/>
      <c r="AR1629" s="10"/>
    </row>
    <row r="1630" spans="1:44" s="114" customFormat="1" x14ac:dyDescent="0.2">
      <c r="A1630" s="10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P1630" s="10"/>
      <c r="AQ1630" s="10"/>
      <c r="AR1630" s="10"/>
    </row>
    <row r="1631" spans="1:44" s="114" customFormat="1" x14ac:dyDescent="0.2">
      <c r="A1631" s="10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P1631" s="10"/>
      <c r="AQ1631" s="10"/>
      <c r="AR1631" s="10"/>
    </row>
    <row r="1632" spans="1:44" s="114" customFormat="1" x14ac:dyDescent="0.2">
      <c r="A1632" s="10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P1632" s="10"/>
      <c r="AQ1632" s="10"/>
      <c r="AR1632" s="10"/>
    </row>
    <row r="1633" spans="1:44" s="114" customFormat="1" x14ac:dyDescent="0.2">
      <c r="A1633" s="10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P1633" s="10"/>
      <c r="AQ1633" s="10"/>
      <c r="AR1633" s="10"/>
    </row>
    <row r="1634" spans="1:44" s="114" customFormat="1" x14ac:dyDescent="0.2">
      <c r="A1634" s="10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P1634" s="10"/>
      <c r="AQ1634" s="10"/>
      <c r="AR1634" s="10"/>
    </row>
    <row r="1635" spans="1:44" s="114" customFormat="1" x14ac:dyDescent="0.2">
      <c r="A1635" s="10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P1635" s="10"/>
      <c r="AQ1635" s="10"/>
      <c r="AR1635" s="10"/>
    </row>
    <row r="1636" spans="1:44" s="114" customFormat="1" x14ac:dyDescent="0.2">
      <c r="A1636" s="10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P1636" s="10"/>
      <c r="AQ1636" s="10"/>
      <c r="AR1636" s="10"/>
    </row>
    <row r="1637" spans="1:44" s="114" customFormat="1" x14ac:dyDescent="0.2">
      <c r="A1637" s="10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P1637" s="10"/>
      <c r="AQ1637" s="10"/>
      <c r="AR1637" s="10"/>
    </row>
    <row r="1638" spans="1:44" s="114" customFormat="1" x14ac:dyDescent="0.2">
      <c r="A1638" s="10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P1638" s="10"/>
      <c r="AQ1638" s="10"/>
      <c r="AR1638" s="10"/>
    </row>
    <row r="1639" spans="1:44" s="114" customFormat="1" x14ac:dyDescent="0.2">
      <c r="A1639" s="10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W1639" s="29"/>
      <c r="X1639" s="29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P1639" s="10"/>
      <c r="AQ1639" s="10"/>
      <c r="AR1639" s="10"/>
    </row>
    <row r="1640" spans="1:44" s="114" customFormat="1" x14ac:dyDescent="0.2">
      <c r="A1640" s="10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P1640" s="10"/>
      <c r="AQ1640" s="10"/>
      <c r="AR1640" s="10"/>
    </row>
    <row r="1641" spans="1:44" s="114" customFormat="1" x14ac:dyDescent="0.2">
      <c r="A1641" s="10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W1641" s="29"/>
      <c r="X1641" s="29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P1641" s="10"/>
      <c r="AQ1641" s="10"/>
      <c r="AR1641" s="10"/>
    </row>
    <row r="1642" spans="1:44" s="114" customFormat="1" x14ac:dyDescent="0.2">
      <c r="A1642" s="10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P1642" s="10"/>
      <c r="AQ1642" s="10"/>
      <c r="AR1642" s="10"/>
    </row>
    <row r="1643" spans="1:44" s="114" customFormat="1" x14ac:dyDescent="0.2">
      <c r="A1643" s="10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W1643" s="29"/>
      <c r="X1643" s="29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P1643" s="10"/>
      <c r="AQ1643" s="10"/>
      <c r="AR1643" s="10"/>
    </row>
    <row r="1644" spans="1:44" s="114" customFormat="1" x14ac:dyDescent="0.2">
      <c r="A1644" s="10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P1644" s="10"/>
      <c r="AQ1644" s="10"/>
      <c r="AR1644" s="10"/>
    </row>
    <row r="1645" spans="1:44" s="114" customFormat="1" x14ac:dyDescent="0.2">
      <c r="A1645" s="10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P1645" s="10"/>
      <c r="AQ1645" s="10"/>
      <c r="AR1645" s="10"/>
    </row>
    <row r="1646" spans="1:44" s="114" customFormat="1" x14ac:dyDescent="0.2">
      <c r="A1646" s="10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P1646" s="10"/>
      <c r="AQ1646" s="10"/>
      <c r="AR1646" s="10"/>
    </row>
    <row r="1647" spans="1:44" s="114" customFormat="1" x14ac:dyDescent="0.2">
      <c r="A1647" s="10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W1647" s="29"/>
      <c r="X1647" s="29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P1647" s="10"/>
      <c r="AQ1647" s="10"/>
      <c r="AR1647" s="10"/>
    </row>
    <row r="1648" spans="1:44" s="114" customFormat="1" x14ac:dyDescent="0.2">
      <c r="A1648" s="10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P1648" s="10"/>
      <c r="AQ1648" s="10"/>
      <c r="AR1648" s="10"/>
    </row>
    <row r="1649" spans="1:44" s="114" customFormat="1" x14ac:dyDescent="0.2">
      <c r="A1649" s="10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P1649" s="10"/>
      <c r="AQ1649" s="10"/>
      <c r="AR1649" s="10"/>
    </row>
    <row r="1650" spans="1:44" s="114" customFormat="1" x14ac:dyDescent="0.2">
      <c r="A1650" s="10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P1650" s="10"/>
      <c r="AQ1650" s="10"/>
      <c r="AR1650" s="10"/>
    </row>
    <row r="1651" spans="1:44" s="114" customFormat="1" x14ac:dyDescent="0.2">
      <c r="A1651" s="10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P1651" s="10"/>
      <c r="AQ1651" s="10"/>
      <c r="AR1651" s="10"/>
    </row>
    <row r="1652" spans="1:44" s="114" customFormat="1" x14ac:dyDescent="0.2">
      <c r="A1652" s="10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P1652" s="10"/>
      <c r="AQ1652" s="10"/>
      <c r="AR1652" s="10"/>
    </row>
    <row r="1653" spans="1:44" s="114" customFormat="1" x14ac:dyDescent="0.2">
      <c r="A1653" s="10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W1653" s="29"/>
      <c r="X1653" s="29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P1653" s="10"/>
      <c r="AQ1653" s="10"/>
      <c r="AR1653" s="10"/>
    </row>
    <row r="1654" spans="1:44" s="114" customFormat="1" x14ac:dyDescent="0.2">
      <c r="A1654" s="10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P1654" s="10"/>
      <c r="AQ1654" s="10"/>
      <c r="AR1654" s="10"/>
    </row>
    <row r="1655" spans="1:44" s="114" customFormat="1" x14ac:dyDescent="0.2">
      <c r="A1655" s="10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W1655" s="29"/>
      <c r="X1655" s="29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P1655" s="10"/>
      <c r="AQ1655" s="10"/>
      <c r="AR1655" s="10"/>
    </row>
    <row r="1656" spans="1:44" s="114" customFormat="1" x14ac:dyDescent="0.2">
      <c r="A1656" s="10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P1656" s="10"/>
      <c r="AQ1656" s="10"/>
      <c r="AR1656" s="10"/>
    </row>
    <row r="1657" spans="1:44" s="114" customFormat="1" x14ac:dyDescent="0.2">
      <c r="A1657" s="10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W1657" s="29"/>
      <c r="X1657" s="29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P1657" s="10"/>
      <c r="AQ1657" s="10"/>
      <c r="AR1657" s="10"/>
    </row>
    <row r="1658" spans="1:44" s="114" customFormat="1" x14ac:dyDescent="0.2">
      <c r="A1658" s="10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W1658" s="29"/>
      <c r="X1658" s="29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P1658" s="10"/>
      <c r="AQ1658" s="10"/>
      <c r="AR1658" s="10"/>
    </row>
    <row r="1659" spans="1:44" s="114" customFormat="1" x14ac:dyDescent="0.2">
      <c r="A1659" s="10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W1659" s="29"/>
      <c r="X1659" s="29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P1659" s="10"/>
      <c r="AQ1659" s="10"/>
      <c r="AR1659" s="10"/>
    </row>
    <row r="1660" spans="1:44" s="114" customFormat="1" x14ac:dyDescent="0.2">
      <c r="A1660" s="10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W1660" s="29"/>
      <c r="X1660" s="29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P1660" s="10"/>
      <c r="AQ1660" s="10"/>
      <c r="AR1660" s="10"/>
    </row>
    <row r="1661" spans="1:44" s="114" customFormat="1" x14ac:dyDescent="0.2">
      <c r="A1661" s="10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W1661" s="29"/>
      <c r="X1661" s="29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P1661" s="10"/>
      <c r="AQ1661" s="10"/>
      <c r="AR1661" s="10"/>
    </row>
    <row r="1662" spans="1:44" s="114" customFormat="1" x14ac:dyDescent="0.2">
      <c r="A1662" s="10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P1662" s="10"/>
      <c r="AQ1662" s="10"/>
      <c r="AR1662" s="10"/>
    </row>
    <row r="1663" spans="1:44" s="114" customFormat="1" x14ac:dyDescent="0.2">
      <c r="A1663" s="10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W1663" s="29"/>
      <c r="X1663" s="29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P1663" s="10"/>
      <c r="AQ1663" s="10"/>
      <c r="AR1663" s="10"/>
    </row>
    <row r="1664" spans="1:44" s="114" customFormat="1" x14ac:dyDescent="0.2">
      <c r="A1664" s="10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P1664" s="10"/>
      <c r="AQ1664" s="10"/>
      <c r="AR1664" s="10"/>
    </row>
    <row r="1665" spans="1:44" s="114" customFormat="1" x14ac:dyDescent="0.2">
      <c r="A1665" s="10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W1665" s="29"/>
      <c r="X1665" s="29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P1665" s="10"/>
      <c r="AQ1665" s="10"/>
      <c r="AR1665" s="10"/>
    </row>
    <row r="1666" spans="1:44" s="114" customFormat="1" x14ac:dyDescent="0.2">
      <c r="A1666" s="10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P1666" s="10"/>
      <c r="AQ1666" s="10"/>
      <c r="AR1666" s="10"/>
    </row>
    <row r="1667" spans="1:44" s="114" customFormat="1" x14ac:dyDescent="0.2">
      <c r="A1667" s="10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W1667" s="29"/>
      <c r="X1667" s="29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P1667" s="10"/>
      <c r="AQ1667" s="10"/>
      <c r="AR1667" s="10"/>
    </row>
    <row r="1668" spans="1:44" s="114" customFormat="1" x14ac:dyDescent="0.2">
      <c r="A1668" s="10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P1668" s="10"/>
      <c r="AQ1668" s="10"/>
      <c r="AR1668" s="10"/>
    </row>
    <row r="1669" spans="1:44" s="114" customFormat="1" x14ac:dyDescent="0.2">
      <c r="A1669" s="10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P1669" s="10"/>
      <c r="AQ1669" s="10"/>
      <c r="AR1669" s="10"/>
    </row>
    <row r="1670" spans="1:44" s="114" customFormat="1" x14ac:dyDescent="0.2">
      <c r="A1670" s="10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W1670" s="29"/>
      <c r="X1670" s="29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P1670" s="10"/>
      <c r="AQ1670" s="10"/>
      <c r="AR1670" s="10"/>
    </row>
    <row r="1671" spans="1:44" s="114" customFormat="1" x14ac:dyDescent="0.2">
      <c r="A1671" s="10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P1671" s="10"/>
      <c r="AQ1671" s="10"/>
      <c r="AR1671" s="10"/>
    </row>
    <row r="1672" spans="1:44" s="114" customFormat="1" x14ac:dyDescent="0.2">
      <c r="A1672" s="10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P1672" s="10"/>
      <c r="AQ1672" s="10"/>
      <c r="AR1672" s="10"/>
    </row>
    <row r="1673" spans="1:44" s="114" customFormat="1" x14ac:dyDescent="0.2">
      <c r="A1673" s="10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W1673" s="29"/>
      <c r="X1673" s="29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P1673" s="10"/>
      <c r="AQ1673" s="10"/>
      <c r="AR1673" s="10"/>
    </row>
    <row r="1674" spans="1:44" s="114" customFormat="1" x14ac:dyDescent="0.2">
      <c r="A1674" s="10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P1674" s="10"/>
      <c r="AQ1674" s="10"/>
      <c r="AR1674" s="10"/>
    </row>
    <row r="1675" spans="1:44" s="114" customFormat="1" x14ac:dyDescent="0.2">
      <c r="A1675" s="10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W1675" s="29"/>
      <c r="X1675" s="29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P1675" s="10"/>
      <c r="AQ1675" s="10"/>
      <c r="AR1675" s="10"/>
    </row>
    <row r="1676" spans="1:44" s="114" customFormat="1" x14ac:dyDescent="0.2">
      <c r="A1676" s="10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W1676" s="29"/>
      <c r="X1676" s="29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P1676" s="10"/>
      <c r="AQ1676" s="10"/>
      <c r="AR1676" s="10"/>
    </row>
    <row r="1677" spans="1:44" s="114" customFormat="1" x14ac:dyDescent="0.2">
      <c r="A1677" s="10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P1677" s="10"/>
      <c r="AQ1677" s="10"/>
      <c r="AR1677" s="10"/>
    </row>
    <row r="1678" spans="1:44" s="114" customFormat="1" x14ac:dyDescent="0.2">
      <c r="A1678" s="10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W1678" s="29"/>
      <c r="X1678" s="29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P1678" s="10"/>
      <c r="AQ1678" s="10"/>
      <c r="AR1678" s="10"/>
    </row>
    <row r="1679" spans="1:44" s="114" customFormat="1" x14ac:dyDescent="0.2">
      <c r="A1679" s="10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P1679" s="10"/>
      <c r="AQ1679" s="10"/>
      <c r="AR1679" s="10"/>
    </row>
    <row r="1680" spans="1:44" s="114" customFormat="1" x14ac:dyDescent="0.2">
      <c r="A1680" s="10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W1680" s="29"/>
      <c r="X1680" s="29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P1680" s="10"/>
      <c r="AQ1680" s="10"/>
      <c r="AR1680" s="10"/>
    </row>
    <row r="1681" spans="1:44" s="114" customFormat="1" x14ac:dyDescent="0.2">
      <c r="A1681" s="10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P1681" s="10"/>
      <c r="AQ1681" s="10"/>
      <c r="AR1681" s="10"/>
    </row>
    <row r="1682" spans="1:44" s="114" customFormat="1" x14ac:dyDescent="0.2">
      <c r="A1682" s="10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P1682" s="10"/>
      <c r="AQ1682" s="10"/>
      <c r="AR1682" s="10"/>
    </row>
    <row r="1683" spans="1:44" s="114" customFormat="1" x14ac:dyDescent="0.2">
      <c r="A1683" s="10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P1683" s="10"/>
      <c r="AQ1683" s="10"/>
      <c r="AR1683" s="10"/>
    </row>
    <row r="1684" spans="1:44" s="114" customFormat="1" x14ac:dyDescent="0.2">
      <c r="A1684" s="10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W1684" s="29"/>
      <c r="X1684" s="29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P1684" s="10"/>
      <c r="AQ1684" s="10"/>
      <c r="AR1684" s="10"/>
    </row>
    <row r="1685" spans="1:44" s="114" customFormat="1" x14ac:dyDescent="0.2">
      <c r="A1685" s="10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P1685" s="10"/>
      <c r="AQ1685" s="10"/>
      <c r="AR1685" s="10"/>
    </row>
    <row r="1686" spans="1:44" s="114" customFormat="1" x14ac:dyDescent="0.2">
      <c r="A1686" s="10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P1686" s="10"/>
      <c r="AQ1686" s="10"/>
      <c r="AR1686" s="10"/>
    </row>
    <row r="1687" spans="1:44" s="114" customFormat="1" x14ac:dyDescent="0.2">
      <c r="A1687" s="10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P1687" s="10"/>
      <c r="AQ1687" s="10"/>
      <c r="AR1687" s="10"/>
    </row>
    <row r="1688" spans="1:44" s="114" customFormat="1" x14ac:dyDescent="0.2">
      <c r="A1688" s="10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P1688" s="10"/>
      <c r="AQ1688" s="10"/>
      <c r="AR1688" s="10"/>
    </row>
    <row r="1689" spans="1:44" s="114" customFormat="1" x14ac:dyDescent="0.2">
      <c r="A1689" s="10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P1689" s="10"/>
      <c r="AQ1689" s="10"/>
      <c r="AR1689" s="10"/>
    </row>
    <row r="1690" spans="1:44" s="114" customFormat="1" x14ac:dyDescent="0.2">
      <c r="A1690" s="10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P1690" s="10"/>
      <c r="AQ1690" s="10"/>
      <c r="AR1690" s="10"/>
    </row>
    <row r="1691" spans="1:44" s="114" customFormat="1" x14ac:dyDescent="0.2">
      <c r="A1691" s="10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P1691" s="10"/>
      <c r="AQ1691" s="10"/>
      <c r="AR1691" s="10"/>
    </row>
    <row r="1692" spans="1:44" s="114" customFormat="1" x14ac:dyDescent="0.2">
      <c r="A1692" s="10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P1692" s="10"/>
      <c r="AQ1692" s="10"/>
      <c r="AR1692" s="10"/>
    </row>
    <row r="1693" spans="1:44" s="114" customFormat="1" x14ac:dyDescent="0.2">
      <c r="A1693" s="10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P1693" s="10"/>
      <c r="AQ1693" s="10"/>
      <c r="AR1693" s="10"/>
    </row>
    <row r="1694" spans="1:44" s="114" customFormat="1" x14ac:dyDescent="0.2">
      <c r="A1694" s="10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W1694" s="29"/>
      <c r="X1694" s="29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P1694" s="10"/>
      <c r="AQ1694" s="10"/>
      <c r="AR1694" s="10"/>
    </row>
    <row r="1695" spans="1:44" s="114" customFormat="1" x14ac:dyDescent="0.2">
      <c r="A1695" s="10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W1695" s="29"/>
      <c r="X1695" s="29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P1695" s="10"/>
      <c r="AQ1695" s="10"/>
      <c r="AR1695" s="10"/>
    </row>
    <row r="1696" spans="1:44" s="114" customFormat="1" x14ac:dyDescent="0.2">
      <c r="A1696" s="10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P1696" s="10"/>
      <c r="AQ1696" s="10"/>
      <c r="AR1696" s="10"/>
    </row>
    <row r="1697" spans="1:44" s="114" customFormat="1" x14ac:dyDescent="0.2">
      <c r="A1697" s="10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W1697" s="29"/>
      <c r="X1697" s="29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P1697" s="10"/>
      <c r="AQ1697" s="10"/>
      <c r="AR1697" s="10"/>
    </row>
    <row r="1698" spans="1:44" s="114" customFormat="1" x14ac:dyDescent="0.2">
      <c r="A1698" s="10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W1698" s="29"/>
      <c r="X1698" s="29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P1698" s="10"/>
      <c r="AQ1698" s="10"/>
      <c r="AR1698" s="10"/>
    </row>
    <row r="1699" spans="1:44" s="114" customFormat="1" x14ac:dyDescent="0.2">
      <c r="A1699" s="10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W1699" s="29"/>
      <c r="X1699" s="29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P1699" s="10"/>
      <c r="AQ1699" s="10"/>
      <c r="AR1699" s="10"/>
    </row>
    <row r="1700" spans="1:44" s="114" customFormat="1" x14ac:dyDescent="0.2">
      <c r="A1700" s="10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P1700" s="10"/>
      <c r="AQ1700" s="10"/>
      <c r="AR1700" s="10"/>
    </row>
    <row r="1701" spans="1:44" s="114" customFormat="1" x14ac:dyDescent="0.2">
      <c r="A1701" s="10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P1701" s="10"/>
      <c r="AQ1701" s="10"/>
      <c r="AR1701" s="10"/>
    </row>
    <row r="1702" spans="1:44" s="114" customFormat="1" x14ac:dyDescent="0.2">
      <c r="A1702" s="10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P1702" s="10"/>
      <c r="AQ1702" s="10"/>
      <c r="AR1702" s="10"/>
    </row>
    <row r="1703" spans="1:44" s="114" customFormat="1" x14ac:dyDescent="0.2">
      <c r="A1703" s="10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W1703" s="29"/>
      <c r="X1703" s="29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P1703" s="10"/>
      <c r="AQ1703" s="10"/>
      <c r="AR1703" s="10"/>
    </row>
    <row r="1704" spans="1:44" s="114" customFormat="1" x14ac:dyDescent="0.2">
      <c r="A1704" s="10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W1704" s="29"/>
      <c r="X1704" s="29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P1704" s="10"/>
      <c r="AQ1704" s="10"/>
      <c r="AR1704" s="10"/>
    </row>
    <row r="1705" spans="1:44" s="114" customFormat="1" x14ac:dyDescent="0.2">
      <c r="A1705" s="10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W1705" s="29"/>
      <c r="X1705" s="29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P1705" s="10"/>
      <c r="AQ1705" s="10"/>
      <c r="AR1705" s="10"/>
    </row>
    <row r="1706" spans="1:44" s="114" customFormat="1" x14ac:dyDescent="0.2">
      <c r="A1706" s="10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W1706" s="29"/>
      <c r="X1706" s="29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P1706" s="10"/>
      <c r="AQ1706" s="10"/>
      <c r="AR1706" s="10"/>
    </row>
    <row r="1707" spans="1:44" s="114" customFormat="1" x14ac:dyDescent="0.2">
      <c r="A1707" s="10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W1707" s="29"/>
      <c r="X1707" s="29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P1707" s="10"/>
      <c r="AQ1707" s="10"/>
      <c r="AR1707" s="10"/>
    </row>
    <row r="1708" spans="1:44" s="114" customFormat="1" x14ac:dyDescent="0.2">
      <c r="A1708" s="10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W1708" s="29"/>
      <c r="X1708" s="29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P1708" s="10"/>
      <c r="AQ1708" s="10"/>
      <c r="AR1708" s="10"/>
    </row>
    <row r="1709" spans="1:44" s="114" customFormat="1" x14ac:dyDescent="0.2">
      <c r="A1709" s="10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W1709" s="29"/>
      <c r="X1709" s="29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P1709" s="10"/>
      <c r="AQ1709" s="10"/>
      <c r="AR1709" s="10"/>
    </row>
    <row r="1710" spans="1:44" s="114" customFormat="1" x14ac:dyDescent="0.2">
      <c r="A1710" s="10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W1710" s="29"/>
      <c r="X1710" s="29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P1710" s="10"/>
      <c r="AQ1710" s="10"/>
      <c r="AR1710" s="10"/>
    </row>
    <row r="1711" spans="1:44" s="114" customFormat="1" x14ac:dyDescent="0.2">
      <c r="A1711" s="10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W1711" s="29"/>
      <c r="X1711" s="29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P1711" s="10"/>
      <c r="AQ1711" s="10"/>
      <c r="AR1711" s="10"/>
    </row>
    <row r="1712" spans="1:44" s="114" customFormat="1" x14ac:dyDescent="0.2">
      <c r="A1712" s="10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W1712" s="29"/>
      <c r="X1712" s="29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P1712" s="10"/>
      <c r="AQ1712" s="10"/>
      <c r="AR1712" s="10"/>
    </row>
    <row r="1713" spans="1:44" s="114" customFormat="1" x14ac:dyDescent="0.2">
      <c r="A1713" s="10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W1713" s="29"/>
      <c r="X1713" s="29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P1713" s="10"/>
      <c r="AQ1713" s="10"/>
      <c r="AR1713" s="10"/>
    </row>
    <row r="1714" spans="1:44" s="114" customFormat="1" x14ac:dyDescent="0.2">
      <c r="A1714" s="10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P1714" s="10"/>
      <c r="AQ1714" s="10"/>
      <c r="AR1714" s="10"/>
    </row>
    <row r="1715" spans="1:44" s="114" customFormat="1" x14ac:dyDescent="0.2">
      <c r="A1715" s="10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W1715" s="29"/>
      <c r="X1715" s="29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P1715" s="10"/>
      <c r="AQ1715" s="10"/>
      <c r="AR1715" s="10"/>
    </row>
    <row r="1716" spans="1:44" s="114" customFormat="1" x14ac:dyDescent="0.2">
      <c r="A1716" s="10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P1716" s="10"/>
      <c r="AQ1716" s="10"/>
      <c r="AR1716" s="10"/>
    </row>
    <row r="1717" spans="1:44" s="114" customFormat="1" x14ac:dyDescent="0.2">
      <c r="A1717" s="10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W1717" s="29"/>
      <c r="X1717" s="29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P1717" s="10"/>
      <c r="AQ1717" s="10"/>
      <c r="AR1717" s="10"/>
    </row>
    <row r="1718" spans="1:44" s="114" customFormat="1" x14ac:dyDescent="0.2">
      <c r="A1718" s="10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P1718" s="10"/>
      <c r="AQ1718" s="10"/>
      <c r="AR1718" s="10"/>
    </row>
    <row r="1719" spans="1:44" s="114" customFormat="1" x14ac:dyDescent="0.2">
      <c r="A1719" s="10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P1719" s="10"/>
      <c r="AQ1719" s="10"/>
      <c r="AR1719" s="10"/>
    </row>
    <row r="1720" spans="1:44" s="114" customFormat="1" x14ac:dyDescent="0.2">
      <c r="A1720" s="10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P1720" s="10"/>
      <c r="AQ1720" s="10"/>
      <c r="AR1720" s="10"/>
    </row>
    <row r="1721" spans="1:44" s="114" customFormat="1" x14ac:dyDescent="0.2">
      <c r="A1721" s="10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W1721" s="29"/>
      <c r="X1721" s="29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P1721" s="10"/>
      <c r="AQ1721" s="10"/>
      <c r="AR1721" s="10"/>
    </row>
    <row r="1722" spans="1:44" s="114" customFormat="1" x14ac:dyDescent="0.2">
      <c r="A1722" s="10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P1722" s="10"/>
      <c r="AQ1722" s="10"/>
      <c r="AR1722" s="10"/>
    </row>
    <row r="1723" spans="1:44" s="114" customFormat="1" x14ac:dyDescent="0.2">
      <c r="A1723" s="10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W1723" s="29"/>
      <c r="X1723" s="29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P1723" s="10"/>
      <c r="AQ1723" s="10"/>
      <c r="AR1723" s="10"/>
    </row>
    <row r="1724" spans="1:44" s="114" customFormat="1" x14ac:dyDescent="0.2">
      <c r="A1724" s="10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P1724" s="10"/>
      <c r="AQ1724" s="10"/>
      <c r="AR1724" s="10"/>
    </row>
    <row r="1725" spans="1:44" s="114" customFormat="1" x14ac:dyDescent="0.2">
      <c r="A1725" s="10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W1725" s="29"/>
      <c r="X1725" s="29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P1725" s="10"/>
      <c r="AQ1725" s="10"/>
      <c r="AR1725" s="10"/>
    </row>
    <row r="1726" spans="1:44" s="114" customFormat="1" x14ac:dyDescent="0.2">
      <c r="A1726" s="10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W1726" s="29"/>
      <c r="X1726" s="29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P1726" s="10"/>
      <c r="AQ1726" s="10"/>
      <c r="AR1726" s="10"/>
    </row>
    <row r="1727" spans="1:44" s="114" customFormat="1" x14ac:dyDescent="0.2">
      <c r="A1727" s="10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P1727" s="10"/>
      <c r="AQ1727" s="10"/>
      <c r="AR1727" s="10"/>
    </row>
    <row r="1728" spans="1:44" s="114" customFormat="1" x14ac:dyDescent="0.2">
      <c r="A1728" s="10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P1728" s="10"/>
      <c r="AQ1728" s="10"/>
      <c r="AR1728" s="10"/>
    </row>
    <row r="1729" spans="1:44" s="114" customFormat="1" x14ac:dyDescent="0.2">
      <c r="A1729" s="10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W1729" s="29"/>
      <c r="X1729" s="29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P1729" s="10"/>
      <c r="AQ1729" s="10"/>
      <c r="AR1729" s="10"/>
    </row>
    <row r="1730" spans="1:44" s="114" customFormat="1" x14ac:dyDescent="0.2">
      <c r="A1730" s="10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W1730" s="29"/>
      <c r="X1730" s="29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P1730" s="10"/>
      <c r="AQ1730" s="10"/>
      <c r="AR1730" s="10"/>
    </row>
    <row r="1731" spans="1:44" s="114" customFormat="1" x14ac:dyDescent="0.2">
      <c r="A1731" s="10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P1731" s="10"/>
      <c r="AQ1731" s="10"/>
      <c r="AR1731" s="10"/>
    </row>
    <row r="1732" spans="1:44" s="114" customFormat="1" x14ac:dyDescent="0.2">
      <c r="A1732" s="10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P1732" s="10"/>
      <c r="AQ1732" s="10"/>
      <c r="AR1732" s="10"/>
    </row>
    <row r="1733" spans="1:44" s="114" customFormat="1" x14ac:dyDescent="0.2">
      <c r="A1733" s="10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W1733" s="29"/>
      <c r="X1733" s="29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P1733" s="10"/>
      <c r="AQ1733" s="10"/>
      <c r="AR1733" s="10"/>
    </row>
    <row r="1734" spans="1:44" s="114" customFormat="1" x14ac:dyDescent="0.2">
      <c r="A1734" s="10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W1734" s="29"/>
      <c r="X1734" s="29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P1734" s="10"/>
      <c r="AQ1734" s="10"/>
      <c r="AR1734" s="10"/>
    </row>
    <row r="1735" spans="1:44" s="114" customFormat="1" x14ac:dyDescent="0.2">
      <c r="A1735" s="10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W1735" s="29"/>
      <c r="X1735" s="29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P1735" s="10"/>
      <c r="AQ1735" s="10"/>
      <c r="AR1735" s="10"/>
    </row>
    <row r="1736" spans="1:44" s="114" customFormat="1" x14ac:dyDescent="0.2">
      <c r="A1736" s="10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W1736" s="29"/>
      <c r="X1736" s="29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P1736" s="10"/>
      <c r="AQ1736" s="10"/>
      <c r="AR1736" s="10"/>
    </row>
    <row r="1737" spans="1:44" s="114" customFormat="1" x14ac:dyDescent="0.2">
      <c r="A1737" s="10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P1737" s="10"/>
      <c r="AQ1737" s="10"/>
      <c r="AR1737" s="10"/>
    </row>
    <row r="1738" spans="1:44" s="114" customFormat="1" x14ac:dyDescent="0.2">
      <c r="A1738" s="10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W1738" s="29"/>
      <c r="X1738" s="29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P1738" s="10"/>
      <c r="AQ1738" s="10"/>
      <c r="AR1738" s="10"/>
    </row>
    <row r="1739" spans="1:44" s="114" customFormat="1" x14ac:dyDescent="0.2">
      <c r="A1739" s="10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W1739" s="29"/>
      <c r="X1739" s="29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P1739" s="10"/>
      <c r="AQ1739" s="10"/>
      <c r="AR1739" s="10"/>
    </row>
    <row r="1740" spans="1:44" s="114" customFormat="1" x14ac:dyDescent="0.2">
      <c r="A1740" s="10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W1740" s="29"/>
      <c r="X1740" s="29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P1740" s="10"/>
      <c r="AQ1740" s="10"/>
      <c r="AR1740" s="10"/>
    </row>
    <row r="1741" spans="1:44" s="114" customFormat="1" x14ac:dyDescent="0.2">
      <c r="A1741" s="10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W1741" s="29"/>
      <c r="X1741" s="29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P1741" s="10"/>
      <c r="AQ1741" s="10"/>
      <c r="AR1741" s="10"/>
    </row>
    <row r="1742" spans="1:44" s="114" customFormat="1" x14ac:dyDescent="0.2">
      <c r="A1742" s="10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W1742" s="29"/>
      <c r="X1742" s="29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P1742" s="10"/>
      <c r="AQ1742" s="10"/>
      <c r="AR1742" s="10"/>
    </row>
    <row r="1743" spans="1:44" s="114" customFormat="1" x14ac:dyDescent="0.2">
      <c r="A1743" s="10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W1743" s="29"/>
      <c r="X1743" s="29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P1743" s="10"/>
      <c r="AQ1743" s="10"/>
      <c r="AR1743" s="10"/>
    </row>
    <row r="1744" spans="1:44" s="114" customFormat="1" x14ac:dyDescent="0.2">
      <c r="A1744" s="10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W1744" s="29"/>
      <c r="X1744" s="29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P1744" s="10"/>
      <c r="AQ1744" s="10"/>
      <c r="AR1744" s="10"/>
    </row>
    <row r="1745" spans="1:44" s="114" customFormat="1" x14ac:dyDescent="0.2">
      <c r="A1745" s="10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W1745" s="29"/>
      <c r="X1745" s="29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P1745" s="10"/>
      <c r="AQ1745" s="10"/>
      <c r="AR1745" s="10"/>
    </row>
    <row r="1746" spans="1:44" s="114" customFormat="1" x14ac:dyDescent="0.2">
      <c r="A1746" s="10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P1746" s="10"/>
      <c r="AQ1746" s="10"/>
      <c r="AR1746" s="10"/>
    </row>
    <row r="1747" spans="1:44" s="114" customFormat="1" x14ac:dyDescent="0.2">
      <c r="A1747" s="10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W1747" s="29"/>
      <c r="X1747" s="29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P1747" s="10"/>
      <c r="AQ1747" s="10"/>
      <c r="AR1747" s="10"/>
    </row>
    <row r="1748" spans="1:44" s="114" customFormat="1" x14ac:dyDescent="0.2">
      <c r="A1748" s="10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P1748" s="10"/>
      <c r="AQ1748" s="10"/>
      <c r="AR1748" s="10"/>
    </row>
    <row r="1749" spans="1:44" s="114" customFormat="1" x14ac:dyDescent="0.2">
      <c r="A1749" s="10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P1749" s="10"/>
      <c r="AQ1749" s="10"/>
      <c r="AR1749" s="10"/>
    </row>
    <row r="1750" spans="1:44" s="114" customFormat="1" x14ac:dyDescent="0.2">
      <c r="A1750" s="10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P1750" s="10"/>
      <c r="AQ1750" s="10"/>
      <c r="AR1750" s="10"/>
    </row>
    <row r="1751" spans="1:44" s="114" customFormat="1" x14ac:dyDescent="0.2">
      <c r="A1751" s="10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P1751" s="10"/>
      <c r="AQ1751" s="10"/>
      <c r="AR1751" s="10"/>
    </row>
    <row r="1752" spans="1:44" s="114" customFormat="1" x14ac:dyDescent="0.2">
      <c r="A1752" s="10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P1752" s="10"/>
      <c r="AQ1752" s="10"/>
      <c r="AR1752" s="10"/>
    </row>
    <row r="1753" spans="1:44" s="114" customFormat="1" x14ac:dyDescent="0.2">
      <c r="A1753" s="10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P1753" s="10"/>
      <c r="AQ1753" s="10"/>
      <c r="AR1753" s="10"/>
    </row>
    <row r="1754" spans="1:44" s="114" customFormat="1" x14ac:dyDescent="0.2">
      <c r="A1754" s="10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P1754" s="10"/>
      <c r="AQ1754" s="10"/>
      <c r="AR1754" s="10"/>
    </row>
    <row r="1755" spans="1:44" s="114" customFormat="1" x14ac:dyDescent="0.2">
      <c r="A1755" s="10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P1755" s="10"/>
      <c r="AQ1755" s="10"/>
      <c r="AR1755" s="10"/>
    </row>
    <row r="1756" spans="1:44" s="114" customFormat="1" x14ac:dyDescent="0.2">
      <c r="A1756" s="10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W1756" s="29"/>
      <c r="X1756" s="29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P1756" s="10"/>
      <c r="AQ1756" s="10"/>
      <c r="AR1756" s="10"/>
    </row>
    <row r="1757" spans="1:44" s="114" customFormat="1" x14ac:dyDescent="0.2">
      <c r="A1757" s="10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W1757" s="29"/>
      <c r="X1757" s="29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P1757" s="10"/>
      <c r="AQ1757" s="10"/>
      <c r="AR1757" s="10"/>
    </row>
    <row r="1758" spans="1:44" s="114" customFormat="1" x14ac:dyDescent="0.2">
      <c r="A1758" s="10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P1758" s="10"/>
      <c r="AQ1758" s="10"/>
      <c r="AR1758" s="10"/>
    </row>
    <row r="1759" spans="1:44" s="114" customFormat="1" x14ac:dyDescent="0.2">
      <c r="A1759" s="10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P1759" s="10"/>
      <c r="AQ1759" s="10"/>
      <c r="AR1759" s="10"/>
    </row>
    <row r="1760" spans="1:44" s="114" customFormat="1" x14ac:dyDescent="0.2">
      <c r="A1760" s="10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P1760" s="10"/>
      <c r="AQ1760" s="10"/>
      <c r="AR1760" s="10"/>
    </row>
    <row r="1761" spans="1:44" s="114" customFormat="1" x14ac:dyDescent="0.2">
      <c r="A1761" s="10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P1761" s="10"/>
      <c r="AQ1761" s="10"/>
      <c r="AR1761" s="10"/>
    </row>
    <row r="1762" spans="1:44" s="114" customFormat="1" x14ac:dyDescent="0.2">
      <c r="A1762" s="10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P1762" s="10"/>
      <c r="AQ1762" s="10"/>
      <c r="AR1762" s="10"/>
    </row>
    <row r="1763" spans="1:44" s="114" customFormat="1" x14ac:dyDescent="0.2">
      <c r="A1763" s="10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P1763" s="10"/>
      <c r="AQ1763" s="10"/>
      <c r="AR1763" s="10"/>
    </row>
    <row r="1764" spans="1:44" s="114" customFormat="1" x14ac:dyDescent="0.2">
      <c r="A1764" s="10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P1764" s="10"/>
      <c r="AQ1764" s="10"/>
      <c r="AR1764" s="10"/>
    </row>
    <row r="1765" spans="1:44" s="114" customFormat="1" x14ac:dyDescent="0.2">
      <c r="A1765" s="10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P1765" s="10"/>
      <c r="AQ1765" s="10"/>
      <c r="AR1765" s="10"/>
    </row>
    <row r="1766" spans="1:44" s="114" customFormat="1" x14ac:dyDescent="0.2">
      <c r="A1766" s="10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P1766" s="10"/>
      <c r="AQ1766" s="10"/>
      <c r="AR1766" s="10"/>
    </row>
    <row r="1767" spans="1:44" s="114" customFormat="1" x14ac:dyDescent="0.2">
      <c r="A1767" s="10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P1767" s="10"/>
      <c r="AQ1767" s="10"/>
      <c r="AR1767" s="10"/>
    </row>
    <row r="1768" spans="1:44" s="114" customFormat="1" x14ac:dyDescent="0.2">
      <c r="A1768" s="10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P1768" s="10"/>
      <c r="AQ1768" s="10"/>
      <c r="AR1768" s="10"/>
    </row>
    <row r="1769" spans="1:44" s="114" customFormat="1" x14ac:dyDescent="0.2">
      <c r="A1769" s="10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P1769" s="10"/>
      <c r="AQ1769" s="10"/>
      <c r="AR1769" s="10"/>
    </row>
    <row r="1770" spans="1:44" s="114" customFormat="1" x14ac:dyDescent="0.2">
      <c r="A1770" s="10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P1770" s="10"/>
      <c r="AQ1770" s="10"/>
      <c r="AR1770" s="10"/>
    </row>
    <row r="1771" spans="1:44" s="114" customFormat="1" x14ac:dyDescent="0.2">
      <c r="A1771" s="10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P1771" s="10"/>
      <c r="AQ1771" s="10"/>
      <c r="AR1771" s="10"/>
    </row>
    <row r="1772" spans="1:44" s="114" customFormat="1" x14ac:dyDescent="0.2">
      <c r="A1772" s="10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P1772" s="10"/>
      <c r="AQ1772" s="10"/>
      <c r="AR1772" s="10"/>
    </row>
    <row r="1773" spans="1:44" s="114" customFormat="1" x14ac:dyDescent="0.2">
      <c r="A1773" s="10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P1773" s="10"/>
      <c r="AQ1773" s="10"/>
      <c r="AR1773" s="10"/>
    </row>
    <row r="1774" spans="1:44" s="114" customFormat="1" x14ac:dyDescent="0.2">
      <c r="A1774" s="10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P1774" s="10"/>
      <c r="AQ1774" s="10"/>
      <c r="AR1774" s="10"/>
    </row>
    <row r="1775" spans="1:44" s="114" customFormat="1" x14ac:dyDescent="0.2">
      <c r="A1775" s="10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P1775" s="10"/>
      <c r="AQ1775" s="10"/>
      <c r="AR1775" s="10"/>
    </row>
    <row r="1776" spans="1:44" s="114" customFormat="1" x14ac:dyDescent="0.2">
      <c r="A1776" s="10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P1776" s="10"/>
      <c r="AQ1776" s="10"/>
      <c r="AR1776" s="10"/>
    </row>
    <row r="1777" spans="1:44" s="114" customFormat="1" x14ac:dyDescent="0.2">
      <c r="A1777" s="10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P1777" s="10"/>
      <c r="AQ1777" s="10"/>
      <c r="AR1777" s="10"/>
    </row>
    <row r="1778" spans="1:44" s="114" customFormat="1" x14ac:dyDescent="0.2">
      <c r="A1778" s="10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P1778" s="10"/>
      <c r="AQ1778" s="10"/>
      <c r="AR1778" s="10"/>
    </row>
    <row r="1779" spans="1:44" s="114" customFormat="1" x14ac:dyDescent="0.2">
      <c r="A1779" s="10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W1779" s="29"/>
      <c r="X1779" s="29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P1779" s="10"/>
      <c r="AQ1779" s="10"/>
      <c r="AR1779" s="10"/>
    </row>
    <row r="1780" spans="1:44" s="114" customFormat="1" x14ac:dyDescent="0.2">
      <c r="A1780" s="10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W1780" s="29"/>
      <c r="X1780" s="29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P1780" s="10"/>
      <c r="AQ1780" s="10"/>
      <c r="AR1780" s="10"/>
    </row>
    <row r="1781" spans="1:44" s="114" customFormat="1" x14ac:dyDescent="0.2">
      <c r="A1781" s="10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W1781" s="29"/>
      <c r="X1781" s="29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P1781" s="10"/>
      <c r="AQ1781" s="10"/>
      <c r="AR1781" s="10"/>
    </row>
    <row r="1782" spans="1:44" s="114" customFormat="1" x14ac:dyDescent="0.2">
      <c r="A1782" s="10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W1782" s="29"/>
      <c r="X1782" s="29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P1782" s="10"/>
      <c r="AQ1782" s="10"/>
      <c r="AR1782" s="10"/>
    </row>
    <row r="1783" spans="1:44" s="114" customFormat="1" x14ac:dyDescent="0.2">
      <c r="A1783" s="10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W1783" s="29"/>
      <c r="X1783" s="29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P1783" s="10"/>
      <c r="AQ1783" s="10"/>
      <c r="AR1783" s="10"/>
    </row>
    <row r="1784" spans="1:44" s="114" customFormat="1" x14ac:dyDescent="0.2">
      <c r="A1784" s="10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W1784" s="29"/>
      <c r="X1784" s="29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P1784" s="10"/>
      <c r="AQ1784" s="10"/>
      <c r="AR1784" s="10"/>
    </row>
    <row r="1785" spans="1:44" s="114" customFormat="1" x14ac:dyDescent="0.2">
      <c r="A1785" s="10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P1785" s="10"/>
      <c r="AQ1785" s="10"/>
      <c r="AR1785" s="10"/>
    </row>
    <row r="1786" spans="1:44" s="114" customFormat="1" x14ac:dyDescent="0.2">
      <c r="A1786" s="10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W1786" s="29"/>
      <c r="X1786" s="29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P1786" s="10"/>
      <c r="AQ1786" s="10"/>
      <c r="AR1786" s="10"/>
    </row>
    <row r="1787" spans="1:44" s="114" customFormat="1" x14ac:dyDescent="0.2">
      <c r="A1787" s="10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W1787" s="29"/>
      <c r="X1787" s="29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P1787" s="10"/>
      <c r="AQ1787" s="10"/>
      <c r="AR1787" s="10"/>
    </row>
    <row r="1788" spans="1:44" s="114" customFormat="1" x14ac:dyDescent="0.2">
      <c r="A1788" s="10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P1788" s="10"/>
      <c r="AQ1788" s="10"/>
      <c r="AR1788" s="10"/>
    </row>
    <row r="1789" spans="1:44" s="114" customFormat="1" x14ac:dyDescent="0.2">
      <c r="A1789" s="10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W1789" s="29"/>
      <c r="X1789" s="29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P1789" s="10"/>
      <c r="AQ1789" s="10"/>
      <c r="AR1789" s="10"/>
    </row>
    <row r="1790" spans="1:44" s="114" customFormat="1" x14ac:dyDescent="0.2">
      <c r="A1790" s="10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P1790" s="10"/>
      <c r="AQ1790" s="10"/>
      <c r="AR1790" s="10"/>
    </row>
    <row r="1791" spans="1:44" s="114" customFormat="1" x14ac:dyDescent="0.2">
      <c r="A1791" s="10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W1791" s="29"/>
      <c r="X1791" s="29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P1791" s="10"/>
      <c r="AQ1791" s="10"/>
      <c r="AR1791" s="10"/>
    </row>
    <row r="1792" spans="1:44" s="114" customFormat="1" x14ac:dyDescent="0.2">
      <c r="A1792" s="10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W1792" s="29"/>
      <c r="X1792" s="29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P1792" s="10"/>
      <c r="AQ1792" s="10"/>
      <c r="AR1792" s="10"/>
    </row>
    <row r="1793" spans="1:44" s="114" customFormat="1" x14ac:dyDescent="0.2">
      <c r="A1793" s="10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W1793" s="29"/>
      <c r="X1793" s="29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P1793" s="10"/>
      <c r="AQ1793" s="10"/>
      <c r="AR1793" s="10"/>
    </row>
    <row r="1794" spans="1:44" s="114" customFormat="1" x14ac:dyDescent="0.2">
      <c r="A1794" s="10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P1794" s="10"/>
      <c r="AQ1794" s="10"/>
      <c r="AR1794" s="10"/>
    </row>
    <row r="1795" spans="1:44" s="114" customFormat="1" x14ac:dyDescent="0.2">
      <c r="A1795" s="10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W1795" s="29"/>
      <c r="X1795" s="29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P1795" s="10"/>
      <c r="AQ1795" s="10"/>
      <c r="AR1795" s="10"/>
    </row>
    <row r="1796" spans="1:44" s="114" customFormat="1" x14ac:dyDescent="0.2">
      <c r="A1796" s="10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P1796" s="10"/>
      <c r="AQ1796" s="10"/>
      <c r="AR1796" s="10"/>
    </row>
    <row r="1797" spans="1:44" s="114" customFormat="1" x14ac:dyDescent="0.2">
      <c r="A1797" s="10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W1797" s="29"/>
      <c r="X1797" s="29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P1797" s="10"/>
      <c r="AQ1797" s="10"/>
      <c r="AR1797" s="10"/>
    </row>
    <row r="1798" spans="1:44" s="114" customFormat="1" x14ac:dyDescent="0.2">
      <c r="A1798" s="10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P1798" s="10"/>
      <c r="AQ1798" s="10"/>
      <c r="AR1798" s="10"/>
    </row>
    <row r="1799" spans="1:44" s="114" customFormat="1" x14ac:dyDescent="0.2">
      <c r="A1799" s="10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W1799" s="29"/>
      <c r="X1799" s="29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P1799" s="10"/>
      <c r="AQ1799" s="10"/>
      <c r="AR1799" s="10"/>
    </row>
    <row r="1800" spans="1:44" s="114" customFormat="1" x14ac:dyDescent="0.2">
      <c r="A1800" s="10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P1800" s="10"/>
      <c r="AQ1800" s="10"/>
      <c r="AR1800" s="10"/>
    </row>
    <row r="1801" spans="1:44" s="114" customFormat="1" x14ac:dyDescent="0.2">
      <c r="A1801" s="10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W1801" s="29"/>
      <c r="X1801" s="29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P1801" s="10"/>
      <c r="AQ1801" s="10"/>
      <c r="AR1801" s="10"/>
    </row>
    <row r="1802" spans="1:44" s="114" customFormat="1" x14ac:dyDescent="0.2">
      <c r="A1802" s="10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P1802" s="10"/>
      <c r="AQ1802" s="10"/>
      <c r="AR1802" s="10"/>
    </row>
    <row r="1803" spans="1:44" s="114" customFormat="1" x14ac:dyDescent="0.2">
      <c r="A1803" s="10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P1803" s="10"/>
      <c r="AQ1803" s="10"/>
      <c r="AR1803" s="10"/>
    </row>
    <row r="1804" spans="1:44" s="114" customFormat="1" x14ac:dyDescent="0.2">
      <c r="A1804" s="10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P1804" s="10"/>
      <c r="AQ1804" s="10"/>
      <c r="AR1804" s="10"/>
    </row>
    <row r="1805" spans="1:44" s="114" customFormat="1" x14ac:dyDescent="0.2">
      <c r="A1805" s="10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P1805" s="10"/>
      <c r="AQ1805" s="10"/>
      <c r="AR1805" s="10"/>
    </row>
    <row r="1806" spans="1:44" s="114" customFormat="1" x14ac:dyDescent="0.2">
      <c r="A1806" s="10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P1806" s="10"/>
      <c r="AQ1806" s="10"/>
      <c r="AR1806" s="10"/>
    </row>
    <row r="1807" spans="1:44" s="114" customFormat="1" x14ac:dyDescent="0.2">
      <c r="A1807" s="10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P1807" s="10"/>
      <c r="AQ1807" s="10"/>
      <c r="AR1807" s="10"/>
    </row>
    <row r="1808" spans="1:44" s="114" customFormat="1" x14ac:dyDescent="0.2">
      <c r="A1808" s="10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P1808" s="10"/>
      <c r="AQ1808" s="10"/>
      <c r="AR1808" s="10"/>
    </row>
    <row r="1809" spans="1:44" s="114" customFormat="1" x14ac:dyDescent="0.2">
      <c r="A1809" s="10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P1809" s="10"/>
      <c r="AQ1809" s="10"/>
      <c r="AR1809" s="10"/>
    </row>
    <row r="1810" spans="1:44" s="114" customFormat="1" x14ac:dyDescent="0.2">
      <c r="A1810" s="10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P1810" s="10"/>
      <c r="AQ1810" s="10"/>
      <c r="AR1810" s="10"/>
    </row>
    <row r="1811" spans="1:44" s="114" customFormat="1" x14ac:dyDescent="0.2">
      <c r="A1811" s="10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W1811" s="29"/>
      <c r="X1811" s="29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P1811" s="10"/>
      <c r="AQ1811" s="10"/>
      <c r="AR1811" s="10"/>
    </row>
    <row r="1812" spans="1:44" s="114" customFormat="1" x14ac:dyDescent="0.2">
      <c r="A1812" s="10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W1812" s="29"/>
      <c r="X1812" s="29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P1812" s="10"/>
      <c r="AQ1812" s="10"/>
      <c r="AR1812" s="10"/>
    </row>
    <row r="1813" spans="1:44" s="114" customFormat="1" x14ac:dyDescent="0.2">
      <c r="A1813" s="10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W1813" s="29"/>
      <c r="X1813" s="29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P1813" s="10"/>
      <c r="AQ1813" s="10"/>
      <c r="AR1813" s="10"/>
    </row>
    <row r="1814" spans="1:44" s="114" customFormat="1" x14ac:dyDescent="0.2">
      <c r="A1814" s="10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P1814" s="10"/>
      <c r="AQ1814" s="10"/>
      <c r="AR1814" s="10"/>
    </row>
    <row r="1815" spans="1:44" s="114" customFormat="1" x14ac:dyDescent="0.2">
      <c r="A1815" s="10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P1815" s="10"/>
      <c r="AQ1815" s="10"/>
      <c r="AR1815" s="10"/>
    </row>
    <row r="1816" spans="1:44" s="114" customFormat="1" x14ac:dyDescent="0.2">
      <c r="A1816" s="10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P1816" s="10"/>
      <c r="AQ1816" s="10"/>
      <c r="AR1816" s="10"/>
    </row>
    <row r="1817" spans="1:44" s="114" customFormat="1" x14ac:dyDescent="0.2">
      <c r="A1817" s="10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W1817" s="29"/>
      <c r="X1817" s="29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P1817" s="10"/>
      <c r="AQ1817" s="10"/>
      <c r="AR1817" s="10"/>
    </row>
    <row r="1818" spans="1:44" s="114" customFormat="1" x14ac:dyDescent="0.2">
      <c r="A1818" s="10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W1818" s="29"/>
      <c r="X1818" s="29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P1818" s="10"/>
      <c r="AQ1818" s="10"/>
      <c r="AR1818" s="10"/>
    </row>
    <row r="1819" spans="1:44" s="114" customFormat="1" x14ac:dyDescent="0.2">
      <c r="A1819" s="10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P1819" s="10"/>
      <c r="AQ1819" s="10"/>
      <c r="AR1819" s="10"/>
    </row>
    <row r="1820" spans="1:44" s="114" customFormat="1" x14ac:dyDescent="0.2">
      <c r="A1820" s="10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W1820" s="29"/>
      <c r="X1820" s="29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P1820" s="10"/>
      <c r="AQ1820" s="10"/>
      <c r="AR1820" s="10"/>
    </row>
    <row r="1821" spans="1:44" s="114" customFormat="1" x14ac:dyDescent="0.2">
      <c r="A1821" s="10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W1821" s="29"/>
      <c r="X1821" s="29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P1821" s="10"/>
      <c r="AQ1821" s="10"/>
      <c r="AR1821" s="10"/>
    </row>
    <row r="1822" spans="1:44" s="114" customFormat="1" x14ac:dyDescent="0.2">
      <c r="A1822" s="10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W1822" s="29"/>
      <c r="X1822" s="29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P1822" s="10"/>
      <c r="AQ1822" s="10"/>
      <c r="AR1822" s="10"/>
    </row>
    <row r="1823" spans="1:44" s="114" customFormat="1" x14ac:dyDescent="0.2">
      <c r="A1823" s="10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W1823" s="29"/>
      <c r="X1823" s="29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P1823" s="10"/>
      <c r="AQ1823" s="10"/>
      <c r="AR1823" s="10"/>
    </row>
    <row r="1824" spans="1:44" s="114" customFormat="1" x14ac:dyDescent="0.2">
      <c r="A1824" s="10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W1824" s="29"/>
      <c r="X1824" s="29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P1824" s="10"/>
      <c r="AQ1824" s="10"/>
      <c r="AR1824" s="10"/>
    </row>
    <row r="1825" spans="1:44" s="114" customFormat="1" x14ac:dyDescent="0.2">
      <c r="A1825" s="10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W1825" s="29"/>
      <c r="X1825" s="29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P1825" s="10"/>
      <c r="AQ1825" s="10"/>
      <c r="AR1825" s="10"/>
    </row>
    <row r="1826" spans="1:44" s="114" customFormat="1" x14ac:dyDescent="0.2">
      <c r="A1826" s="10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W1826" s="29"/>
      <c r="X1826" s="29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P1826" s="10"/>
      <c r="AQ1826" s="10"/>
      <c r="AR1826" s="10"/>
    </row>
    <row r="1827" spans="1:44" s="114" customFormat="1" x14ac:dyDescent="0.2">
      <c r="A1827" s="10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W1827" s="29"/>
      <c r="X1827" s="29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P1827" s="10"/>
      <c r="AQ1827" s="10"/>
      <c r="AR1827" s="10"/>
    </row>
    <row r="1828" spans="1:44" s="114" customFormat="1" x14ac:dyDescent="0.2">
      <c r="A1828" s="10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W1828" s="29"/>
      <c r="X1828" s="29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P1828" s="10"/>
      <c r="AQ1828" s="10"/>
      <c r="AR1828" s="10"/>
    </row>
    <row r="1829" spans="1:44" s="114" customFormat="1" x14ac:dyDescent="0.2">
      <c r="A1829" s="10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W1829" s="29"/>
      <c r="X1829" s="29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P1829" s="10"/>
      <c r="AQ1829" s="10"/>
      <c r="AR1829" s="10"/>
    </row>
    <row r="1830" spans="1:44" s="114" customFormat="1" x14ac:dyDescent="0.2">
      <c r="A1830" s="10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P1830" s="10"/>
      <c r="AQ1830" s="10"/>
      <c r="AR1830" s="10"/>
    </row>
    <row r="1831" spans="1:44" s="114" customFormat="1" x14ac:dyDescent="0.2">
      <c r="A1831" s="10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W1831" s="29"/>
      <c r="X1831" s="29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P1831" s="10"/>
      <c r="AQ1831" s="10"/>
      <c r="AR1831" s="10"/>
    </row>
    <row r="1832" spans="1:44" s="114" customFormat="1" x14ac:dyDescent="0.2">
      <c r="A1832" s="10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P1832" s="10"/>
      <c r="AQ1832" s="10"/>
      <c r="AR1832" s="10"/>
    </row>
    <row r="1833" spans="1:44" s="114" customFormat="1" x14ac:dyDescent="0.2">
      <c r="A1833" s="10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W1833" s="29"/>
      <c r="X1833" s="29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P1833" s="10"/>
      <c r="AQ1833" s="10"/>
      <c r="AR1833" s="10"/>
    </row>
    <row r="1834" spans="1:44" s="114" customFormat="1" x14ac:dyDescent="0.2">
      <c r="A1834" s="10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P1834" s="10"/>
      <c r="AQ1834" s="10"/>
      <c r="AR1834" s="10"/>
    </row>
    <row r="1835" spans="1:44" s="114" customFormat="1" x14ac:dyDescent="0.2">
      <c r="A1835" s="10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P1835" s="10"/>
      <c r="AQ1835" s="10"/>
      <c r="AR1835" s="10"/>
    </row>
    <row r="1836" spans="1:44" s="114" customFormat="1" x14ac:dyDescent="0.2">
      <c r="A1836" s="10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W1836" s="29"/>
      <c r="X1836" s="29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P1836" s="10"/>
      <c r="AQ1836" s="10"/>
      <c r="AR1836" s="10"/>
    </row>
    <row r="1837" spans="1:44" s="114" customFormat="1" x14ac:dyDescent="0.2">
      <c r="A1837" s="10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W1837" s="29"/>
      <c r="X1837" s="29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P1837" s="10"/>
      <c r="AQ1837" s="10"/>
      <c r="AR1837" s="10"/>
    </row>
    <row r="1838" spans="1:44" s="114" customFormat="1" x14ac:dyDescent="0.2">
      <c r="A1838" s="10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P1838" s="10"/>
      <c r="AQ1838" s="10"/>
      <c r="AR1838" s="10"/>
    </row>
    <row r="1839" spans="1:44" s="114" customFormat="1" x14ac:dyDescent="0.2">
      <c r="A1839" s="10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W1839" s="29"/>
      <c r="X1839" s="29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P1839" s="10"/>
      <c r="AQ1839" s="10"/>
      <c r="AR1839" s="10"/>
    </row>
    <row r="1840" spans="1:44" s="114" customFormat="1" x14ac:dyDescent="0.2">
      <c r="A1840" s="10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W1840" s="29"/>
      <c r="X1840" s="29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P1840" s="10"/>
      <c r="AQ1840" s="10"/>
      <c r="AR1840" s="10"/>
    </row>
    <row r="1841" spans="1:44" s="114" customFormat="1" x14ac:dyDescent="0.2">
      <c r="A1841" s="10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W1841" s="29"/>
      <c r="X1841" s="29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P1841" s="10"/>
      <c r="AQ1841" s="10"/>
      <c r="AR1841" s="10"/>
    </row>
    <row r="1842" spans="1:44" s="114" customFormat="1" x14ac:dyDescent="0.2">
      <c r="A1842" s="10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P1842" s="10"/>
      <c r="AQ1842" s="10"/>
      <c r="AR1842" s="10"/>
    </row>
    <row r="1843" spans="1:44" s="114" customFormat="1" x14ac:dyDescent="0.2">
      <c r="A1843" s="10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W1843" s="29"/>
      <c r="X1843" s="29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P1843" s="10"/>
      <c r="AQ1843" s="10"/>
      <c r="AR1843" s="10"/>
    </row>
    <row r="1844" spans="1:44" s="114" customFormat="1" x14ac:dyDescent="0.2">
      <c r="A1844" s="10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29"/>
      <c r="X1844" s="29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P1844" s="10"/>
      <c r="AQ1844" s="10"/>
      <c r="AR1844" s="10"/>
    </row>
    <row r="1845" spans="1:44" s="114" customFormat="1" x14ac:dyDescent="0.2">
      <c r="A1845" s="10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W1845" s="29"/>
      <c r="X1845" s="29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P1845" s="10"/>
      <c r="AQ1845" s="10"/>
      <c r="AR1845" s="10"/>
    </row>
    <row r="1846" spans="1:44" s="114" customFormat="1" x14ac:dyDescent="0.2">
      <c r="A1846" s="10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P1846" s="10"/>
      <c r="AQ1846" s="10"/>
      <c r="AR1846" s="10"/>
    </row>
    <row r="1847" spans="1:44" s="114" customFormat="1" x14ac:dyDescent="0.2">
      <c r="A1847" s="10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P1847" s="10"/>
      <c r="AQ1847" s="10"/>
      <c r="AR1847" s="10"/>
    </row>
    <row r="1848" spans="1:44" s="114" customFormat="1" x14ac:dyDescent="0.2">
      <c r="A1848" s="10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P1848" s="10"/>
      <c r="AQ1848" s="10"/>
      <c r="AR1848" s="10"/>
    </row>
    <row r="1849" spans="1:44" s="114" customFormat="1" x14ac:dyDescent="0.2">
      <c r="A1849" s="10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P1849" s="10"/>
      <c r="AQ1849" s="10"/>
      <c r="AR1849" s="10"/>
    </row>
    <row r="1850" spans="1:44" s="114" customFormat="1" x14ac:dyDescent="0.2">
      <c r="A1850" s="10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P1850" s="10"/>
      <c r="AQ1850" s="10"/>
      <c r="AR1850" s="10"/>
    </row>
    <row r="1851" spans="1:44" s="114" customFormat="1" x14ac:dyDescent="0.2">
      <c r="A1851" s="10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W1851" s="29"/>
      <c r="X1851" s="29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P1851" s="10"/>
      <c r="AQ1851" s="10"/>
      <c r="AR1851" s="10"/>
    </row>
    <row r="1852" spans="1:44" s="114" customFormat="1" x14ac:dyDescent="0.2">
      <c r="A1852" s="10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W1852" s="29"/>
      <c r="X1852" s="29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P1852" s="10"/>
      <c r="AQ1852" s="10"/>
      <c r="AR1852" s="10"/>
    </row>
    <row r="1853" spans="1:44" s="114" customFormat="1" x14ac:dyDescent="0.2">
      <c r="A1853" s="10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W1853" s="29"/>
      <c r="X1853" s="29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P1853" s="10"/>
      <c r="AQ1853" s="10"/>
      <c r="AR1853" s="10"/>
    </row>
    <row r="1854" spans="1:44" s="114" customFormat="1" x14ac:dyDescent="0.2">
      <c r="A1854" s="10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W1854" s="29"/>
      <c r="X1854" s="29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P1854" s="10"/>
      <c r="AQ1854" s="10"/>
      <c r="AR1854" s="10"/>
    </row>
    <row r="1855" spans="1:44" s="114" customFormat="1" x14ac:dyDescent="0.2">
      <c r="A1855" s="10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P1855" s="10"/>
      <c r="AQ1855" s="10"/>
      <c r="AR1855" s="10"/>
    </row>
    <row r="1856" spans="1:44" s="114" customFormat="1" x14ac:dyDescent="0.2">
      <c r="A1856" s="10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W1856" s="29"/>
      <c r="X1856" s="29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P1856" s="10"/>
      <c r="AQ1856" s="10"/>
      <c r="AR1856" s="10"/>
    </row>
    <row r="1857" spans="1:44" s="114" customFormat="1" x14ac:dyDescent="0.2">
      <c r="A1857" s="10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P1857" s="10"/>
      <c r="AQ1857" s="10"/>
      <c r="AR1857" s="10"/>
    </row>
    <row r="1858" spans="1:44" s="114" customFormat="1" x14ac:dyDescent="0.2">
      <c r="A1858" s="10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P1858" s="10"/>
      <c r="AQ1858" s="10"/>
      <c r="AR1858" s="10"/>
    </row>
    <row r="1859" spans="1:44" s="114" customFormat="1" x14ac:dyDescent="0.2">
      <c r="A1859" s="10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P1859" s="10"/>
      <c r="AQ1859" s="10"/>
      <c r="AR1859" s="10"/>
    </row>
    <row r="1860" spans="1:44" s="114" customFormat="1" x14ac:dyDescent="0.2">
      <c r="A1860" s="10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P1860" s="10"/>
      <c r="AQ1860" s="10"/>
      <c r="AR1860" s="10"/>
    </row>
    <row r="1861" spans="1:44" s="114" customFormat="1" x14ac:dyDescent="0.2">
      <c r="A1861" s="10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P1861" s="10"/>
      <c r="AQ1861" s="10"/>
      <c r="AR1861" s="10"/>
    </row>
    <row r="1862" spans="1:44" s="114" customFormat="1" x14ac:dyDescent="0.2">
      <c r="A1862" s="10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P1862" s="10"/>
      <c r="AQ1862" s="10"/>
      <c r="AR1862" s="10"/>
    </row>
    <row r="1863" spans="1:44" s="114" customFormat="1" x14ac:dyDescent="0.2">
      <c r="A1863" s="10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P1863" s="10"/>
      <c r="AQ1863" s="10"/>
      <c r="AR1863" s="10"/>
    </row>
    <row r="1864" spans="1:44" s="114" customFormat="1" x14ac:dyDescent="0.2">
      <c r="A1864" s="10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P1864" s="10"/>
      <c r="AQ1864" s="10"/>
      <c r="AR1864" s="10"/>
    </row>
    <row r="1865" spans="1:44" s="114" customFormat="1" x14ac:dyDescent="0.2">
      <c r="A1865" s="10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P1865" s="10"/>
      <c r="AQ1865" s="10"/>
      <c r="AR1865" s="10"/>
    </row>
    <row r="1866" spans="1:44" s="114" customFormat="1" x14ac:dyDescent="0.2">
      <c r="A1866" s="10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W1866" s="29"/>
      <c r="X1866" s="29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P1866" s="10"/>
      <c r="AQ1866" s="10"/>
      <c r="AR1866" s="10"/>
    </row>
    <row r="1867" spans="1:44" s="114" customFormat="1" x14ac:dyDescent="0.2">
      <c r="A1867" s="10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W1867" s="29"/>
      <c r="X1867" s="29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P1867" s="10"/>
      <c r="AQ1867" s="10"/>
      <c r="AR1867" s="10"/>
    </row>
    <row r="1868" spans="1:44" s="114" customFormat="1" x14ac:dyDescent="0.2">
      <c r="A1868" s="10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P1868" s="10"/>
      <c r="AQ1868" s="10"/>
      <c r="AR1868" s="10"/>
    </row>
    <row r="1869" spans="1:44" s="114" customFormat="1" x14ac:dyDescent="0.2">
      <c r="A1869" s="10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W1869" s="29"/>
      <c r="X1869" s="29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P1869" s="10"/>
      <c r="AQ1869" s="10"/>
      <c r="AR1869" s="10"/>
    </row>
    <row r="1870" spans="1:44" s="114" customFormat="1" x14ac:dyDescent="0.2">
      <c r="A1870" s="10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W1870" s="29"/>
      <c r="X1870" s="29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P1870" s="10"/>
      <c r="AQ1870" s="10"/>
      <c r="AR1870" s="10"/>
    </row>
    <row r="1871" spans="1:44" s="114" customFormat="1" x14ac:dyDescent="0.2">
      <c r="A1871" s="10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W1871" s="29"/>
      <c r="X1871" s="29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P1871" s="10"/>
      <c r="AQ1871" s="10"/>
      <c r="AR1871" s="10"/>
    </row>
    <row r="1872" spans="1:44" s="114" customFormat="1" x14ac:dyDescent="0.2">
      <c r="A1872" s="10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W1872" s="29"/>
      <c r="X1872" s="29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P1872" s="10"/>
      <c r="AQ1872" s="10"/>
      <c r="AR1872" s="10"/>
    </row>
    <row r="1873" spans="1:44" s="114" customFormat="1" x14ac:dyDescent="0.2">
      <c r="A1873" s="10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P1873" s="10"/>
      <c r="AQ1873" s="10"/>
      <c r="AR1873" s="10"/>
    </row>
    <row r="1874" spans="1:44" s="114" customFormat="1" x14ac:dyDescent="0.2">
      <c r="A1874" s="10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P1874" s="10"/>
      <c r="AQ1874" s="10"/>
      <c r="AR1874" s="10"/>
    </row>
    <row r="1875" spans="1:44" s="114" customFormat="1" x14ac:dyDescent="0.2">
      <c r="A1875" s="10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P1875" s="10"/>
      <c r="AQ1875" s="10"/>
      <c r="AR1875" s="10"/>
    </row>
    <row r="1876" spans="1:44" s="114" customFormat="1" x14ac:dyDescent="0.2">
      <c r="A1876" s="10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W1876" s="29"/>
      <c r="X1876" s="29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P1876" s="10"/>
      <c r="AQ1876" s="10"/>
      <c r="AR1876" s="10"/>
    </row>
    <row r="1877" spans="1:44" s="114" customFormat="1" x14ac:dyDescent="0.2">
      <c r="A1877" s="10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P1877" s="10"/>
      <c r="AQ1877" s="10"/>
      <c r="AR1877" s="10"/>
    </row>
    <row r="1878" spans="1:44" s="114" customFormat="1" x14ac:dyDescent="0.2">
      <c r="A1878" s="10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P1878" s="10"/>
      <c r="AQ1878" s="10"/>
      <c r="AR1878" s="10"/>
    </row>
    <row r="1879" spans="1:44" s="114" customFormat="1" x14ac:dyDescent="0.2">
      <c r="A1879" s="10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P1879" s="10"/>
      <c r="AQ1879" s="10"/>
      <c r="AR1879" s="10"/>
    </row>
    <row r="1880" spans="1:44" s="114" customFormat="1" x14ac:dyDescent="0.2">
      <c r="A1880" s="10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W1880" s="29"/>
      <c r="X1880" s="29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P1880" s="10"/>
      <c r="AQ1880" s="10"/>
      <c r="AR1880" s="10"/>
    </row>
    <row r="1881" spans="1:44" s="114" customFormat="1" x14ac:dyDescent="0.2">
      <c r="A1881" s="10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P1881" s="10"/>
      <c r="AQ1881" s="10"/>
      <c r="AR1881" s="10"/>
    </row>
    <row r="1882" spans="1:44" s="114" customFormat="1" x14ac:dyDescent="0.2">
      <c r="A1882" s="10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W1882" s="29"/>
      <c r="X1882" s="29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P1882" s="10"/>
      <c r="AQ1882" s="10"/>
      <c r="AR1882" s="10"/>
    </row>
    <row r="1883" spans="1:44" s="114" customFormat="1" x14ac:dyDescent="0.2">
      <c r="A1883" s="10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P1883" s="10"/>
      <c r="AQ1883" s="10"/>
      <c r="AR1883" s="10"/>
    </row>
    <row r="1884" spans="1:44" s="114" customFormat="1" x14ac:dyDescent="0.2">
      <c r="A1884" s="10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W1884" s="29"/>
      <c r="X1884" s="29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P1884" s="10"/>
      <c r="AQ1884" s="10"/>
      <c r="AR1884" s="10"/>
    </row>
    <row r="1885" spans="1:44" s="114" customFormat="1" x14ac:dyDescent="0.2">
      <c r="A1885" s="10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W1885" s="29"/>
      <c r="X1885" s="29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P1885" s="10"/>
      <c r="AQ1885" s="10"/>
      <c r="AR1885" s="10"/>
    </row>
    <row r="1886" spans="1:44" s="114" customFormat="1" x14ac:dyDescent="0.2">
      <c r="A1886" s="10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P1886" s="10"/>
      <c r="AQ1886" s="10"/>
      <c r="AR1886" s="10"/>
    </row>
    <row r="1887" spans="1:44" s="114" customFormat="1" x14ac:dyDescent="0.2">
      <c r="A1887" s="10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P1887" s="10"/>
      <c r="AQ1887" s="10"/>
      <c r="AR1887" s="10"/>
    </row>
    <row r="1888" spans="1:44" s="114" customFormat="1" x14ac:dyDescent="0.2">
      <c r="A1888" s="10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W1888" s="29"/>
      <c r="X1888" s="29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P1888" s="10"/>
      <c r="AQ1888" s="10"/>
      <c r="AR1888" s="10"/>
    </row>
    <row r="1889" spans="1:44" s="114" customFormat="1" x14ac:dyDescent="0.2">
      <c r="A1889" s="10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W1889" s="29"/>
      <c r="X1889" s="29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P1889" s="10"/>
      <c r="AQ1889" s="10"/>
      <c r="AR1889" s="10"/>
    </row>
    <row r="1890" spans="1:44" s="114" customFormat="1" x14ac:dyDescent="0.2">
      <c r="A1890" s="10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P1890" s="10"/>
      <c r="AQ1890" s="10"/>
      <c r="AR1890" s="10"/>
    </row>
    <row r="1891" spans="1:44" s="114" customFormat="1" x14ac:dyDescent="0.2">
      <c r="A1891" s="10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W1891" s="29"/>
      <c r="X1891" s="29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P1891" s="10"/>
      <c r="AQ1891" s="10"/>
      <c r="AR1891" s="10"/>
    </row>
    <row r="1892" spans="1:44" s="114" customFormat="1" x14ac:dyDescent="0.2">
      <c r="A1892" s="10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P1892" s="10"/>
      <c r="AQ1892" s="10"/>
      <c r="AR1892" s="10"/>
    </row>
    <row r="1893" spans="1:44" s="114" customFormat="1" x14ac:dyDescent="0.2">
      <c r="A1893" s="10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P1893" s="10"/>
      <c r="AQ1893" s="10"/>
      <c r="AR1893" s="10"/>
    </row>
    <row r="1894" spans="1:44" s="114" customFormat="1" x14ac:dyDescent="0.2">
      <c r="A1894" s="10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P1894" s="10"/>
      <c r="AQ1894" s="10"/>
      <c r="AR1894" s="10"/>
    </row>
    <row r="1895" spans="1:44" s="114" customFormat="1" x14ac:dyDescent="0.2">
      <c r="A1895" s="10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P1895" s="10"/>
      <c r="AQ1895" s="10"/>
      <c r="AR1895" s="10"/>
    </row>
    <row r="1896" spans="1:44" s="114" customFormat="1" x14ac:dyDescent="0.2">
      <c r="A1896" s="10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W1896" s="29"/>
      <c r="X1896" s="29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P1896" s="10"/>
      <c r="AQ1896" s="10"/>
      <c r="AR1896" s="10"/>
    </row>
    <row r="1897" spans="1:44" s="114" customFormat="1" x14ac:dyDescent="0.2">
      <c r="A1897" s="10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P1897" s="10"/>
      <c r="AQ1897" s="10"/>
      <c r="AR1897" s="10"/>
    </row>
    <row r="1898" spans="1:44" s="114" customFormat="1" x14ac:dyDescent="0.2">
      <c r="A1898" s="10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P1898" s="10"/>
      <c r="AQ1898" s="10"/>
      <c r="AR1898" s="10"/>
    </row>
    <row r="1899" spans="1:44" s="114" customFormat="1" x14ac:dyDescent="0.2">
      <c r="A1899" s="10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P1899" s="10"/>
      <c r="AQ1899" s="10"/>
      <c r="AR1899" s="10"/>
    </row>
    <row r="1900" spans="1:44" s="114" customFormat="1" x14ac:dyDescent="0.2">
      <c r="A1900" s="10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W1900" s="29"/>
      <c r="X1900" s="29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P1900" s="10"/>
      <c r="AQ1900" s="10"/>
      <c r="AR1900" s="10"/>
    </row>
    <row r="1901" spans="1:44" s="114" customFormat="1" x14ac:dyDescent="0.2">
      <c r="A1901" s="10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W1901" s="29"/>
      <c r="X1901" s="29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P1901" s="10"/>
      <c r="AQ1901" s="10"/>
      <c r="AR1901" s="10"/>
    </row>
    <row r="1902" spans="1:44" s="114" customFormat="1" x14ac:dyDescent="0.2">
      <c r="A1902" s="10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P1902" s="10"/>
      <c r="AQ1902" s="10"/>
      <c r="AR1902" s="10"/>
    </row>
    <row r="1903" spans="1:44" s="114" customFormat="1" x14ac:dyDescent="0.2">
      <c r="A1903" s="10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W1903" s="29"/>
      <c r="X1903" s="29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P1903" s="10"/>
      <c r="AQ1903" s="10"/>
      <c r="AR1903" s="10"/>
    </row>
    <row r="1904" spans="1:44" s="114" customFormat="1" x14ac:dyDescent="0.2">
      <c r="A1904" s="10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29"/>
      <c r="X1904" s="29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P1904" s="10"/>
      <c r="AQ1904" s="10"/>
      <c r="AR1904" s="10"/>
    </row>
    <row r="1905" spans="1:44" s="114" customFormat="1" x14ac:dyDescent="0.2">
      <c r="A1905" s="10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P1905" s="10"/>
      <c r="AQ1905" s="10"/>
      <c r="AR1905" s="10"/>
    </row>
    <row r="1906" spans="1:44" s="114" customFormat="1" x14ac:dyDescent="0.2">
      <c r="A1906" s="10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29"/>
      <c r="X1906" s="29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P1906" s="10"/>
      <c r="AQ1906" s="10"/>
      <c r="AR1906" s="10"/>
    </row>
    <row r="1907" spans="1:44" s="114" customFormat="1" x14ac:dyDescent="0.2">
      <c r="A1907" s="10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P1907" s="10"/>
      <c r="AQ1907" s="10"/>
      <c r="AR1907" s="10"/>
    </row>
    <row r="1908" spans="1:44" s="114" customFormat="1" x14ac:dyDescent="0.2">
      <c r="A1908" s="10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P1908" s="10"/>
      <c r="AQ1908" s="10"/>
      <c r="AR1908" s="10"/>
    </row>
    <row r="1909" spans="1:44" s="114" customFormat="1" x14ac:dyDescent="0.2">
      <c r="A1909" s="10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W1909" s="29"/>
      <c r="X1909" s="29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P1909" s="10"/>
      <c r="AQ1909" s="10"/>
      <c r="AR1909" s="10"/>
    </row>
    <row r="1910" spans="1:44" s="114" customFormat="1" x14ac:dyDescent="0.2">
      <c r="A1910" s="10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W1910" s="29"/>
      <c r="X1910" s="29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P1910" s="10"/>
      <c r="AQ1910" s="10"/>
      <c r="AR1910" s="10"/>
    </row>
    <row r="1911" spans="1:44" s="114" customFormat="1" x14ac:dyDescent="0.2">
      <c r="A1911" s="10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W1911" s="29"/>
      <c r="X1911" s="29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P1911" s="10"/>
      <c r="AQ1911" s="10"/>
      <c r="AR1911" s="10"/>
    </row>
    <row r="1912" spans="1:44" s="114" customFormat="1" x14ac:dyDescent="0.2">
      <c r="A1912" s="10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P1912" s="10"/>
      <c r="AQ1912" s="10"/>
      <c r="AR1912" s="10"/>
    </row>
    <row r="1913" spans="1:44" s="114" customFormat="1" x14ac:dyDescent="0.2">
      <c r="A1913" s="10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P1913" s="10"/>
      <c r="AQ1913" s="10"/>
      <c r="AR1913" s="10"/>
    </row>
    <row r="1914" spans="1:44" s="114" customFormat="1" x14ac:dyDescent="0.2">
      <c r="A1914" s="10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P1914" s="10"/>
      <c r="AQ1914" s="10"/>
      <c r="AR1914" s="10"/>
    </row>
    <row r="1915" spans="1:44" s="114" customFormat="1" x14ac:dyDescent="0.2">
      <c r="A1915" s="10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P1915" s="10"/>
      <c r="AQ1915" s="10"/>
      <c r="AR1915" s="10"/>
    </row>
    <row r="1916" spans="1:44" s="114" customFormat="1" x14ac:dyDescent="0.2">
      <c r="A1916" s="10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P1916" s="10"/>
      <c r="AQ1916" s="10"/>
      <c r="AR1916" s="10"/>
    </row>
    <row r="1917" spans="1:44" s="114" customFormat="1" x14ac:dyDescent="0.2">
      <c r="A1917" s="10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P1917" s="10"/>
      <c r="AQ1917" s="10"/>
      <c r="AR1917" s="10"/>
    </row>
    <row r="1918" spans="1:44" s="114" customFormat="1" x14ac:dyDescent="0.2">
      <c r="A1918" s="10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P1918" s="10"/>
      <c r="AQ1918" s="10"/>
      <c r="AR1918" s="10"/>
    </row>
    <row r="1919" spans="1:44" s="114" customFormat="1" x14ac:dyDescent="0.2">
      <c r="A1919" s="10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P1919" s="10"/>
      <c r="AQ1919" s="10"/>
      <c r="AR1919" s="10"/>
    </row>
    <row r="1920" spans="1:44" s="114" customFormat="1" x14ac:dyDescent="0.2">
      <c r="A1920" s="10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P1920" s="10"/>
      <c r="AQ1920" s="10"/>
      <c r="AR1920" s="10"/>
    </row>
    <row r="1921" spans="1:44" s="114" customFormat="1" x14ac:dyDescent="0.2">
      <c r="A1921" s="10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P1921" s="10"/>
      <c r="AQ1921" s="10"/>
      <c r="AR1921" s="10"/>
    </row>
    <row r="1922" spans="1:44" s="114" customFormat="1" x14ac:dyDescent="0.2">
      <c r="A1922" s="10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P1922" s="10"/>
      <c r="AQ1922" s="10"/>
      <c r="AR1922" s="10"/>
    </row>
    <row r="1923" spans="1:44" s="114" customFormat="1" x14ac:dyDescent="0.2">
      <c r="A1923" s="10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W1923" s="29"/>
      <c r="X1923" s="29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P1923" s="10"/>
      <c r="AQ1923" s="10"/>
      <c r="AR1923" s="10"/>
    </row>
    <row r="1924" spans="1:44" s="114" customFormat="1" x14ac:dyDescent="0.2">
      <c r="A1924" s="10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W1924" s="29"/>
      <c r="X1924" s="29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P1924" s="10"/>
      <c r="AQ1924" s="10"/>
      <c r="AR1924" s="10"/>
    </row>
    <row r="1925" spans="1:44" s="114" customFormat="1" x14ac:dyDescent="0.2">
      <c r="A1925" s="10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P1925" s="10"/>
      <c r="AQ1925" s="10"/>
      <c r="AR1925" s="10"/>
    </row>
    <row r="1926" spans="1:44" s="114" customFormat="1" x14ac:dyDescent="0.2">
      <c r="A1926" s="10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P1926" s="10"/>
      <c r="AQ1926" s="10"/>
      <c r="AR1926" s="10"/>
    </row>
    <row r="1927" spans="1:44" s="114" customFormat="1" x14ac:dyDescent="0.2">
      <c r="A1927" s="10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29"/>
      <c r="X1927" s="29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P1927" s="10"/>
      <c r="AQ1927" s="10"/>
      <c r="AR1927" s="10"/>
    </row>
    <row r="1928" spans="1:44" s="114" customFormat="1" x14ac:dyDescent="0.2">
      <c r="A1928" s="10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29"/>
      <c r="X1928" s="29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  <c r="AP1928" s="10"/>
      <c r="AQ1928" s="10"/>
      <c r="AR1928" s="10"/>
    </row>
    <row r="1929" spans="1:44" s="114" customFormat="1" x14ac:dyDescent="0.2">
      <c r="A1929" s="10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P1929" s="10"/>
      <c r="AQ1929" s="10"/>
      <c r="AR1929" s="10"/>
    </row>
    <row r="1930" spans="1:44" s="114" customFormat="1" x14ac:dyDescent="0.2">
      <c r="A1930" s="10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W1930" s="29"/>
      <c r="X1930" s="29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P1930" s="10"/>
      <c r="AQ1930" s="10"/>
      <c r="AR1930" s="10"/>
    </row>
    <row r="1931" spans="1:44" s="114" customFormat="1" x14ac:dyDescent="0.2">
      <c r="A1931" s="10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P1931" s="10"/>
      <c r="AQ1931" s="10"/>
      <c r="AR1931" s="10"/>
    </row>
    <row r="1932" spans="1:44" s="114" customFormat="1" x14ac:dyDescent="0.2">
      <c r="A1932" s="10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P1932" s="10"/>
      <c r="AQ1932" s="10"/>
      <c r="AR1932" s="10"/>
    </row>
    <row r="1933" spans="1:44" s="114" customFormat="1" x14ac:dyDescent="0.2">
      <c r="A1933" s="10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P1933" s="10"/>
      <c r="AQ1933" s="10"/>
      <c r="AR1933" s="10"/>
    </row>
    <row r="1934" spans="1:44" s="114" customFormat="1" x14ac:dyDescent="0.2">
      <c r="A1934" s="10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W1934" s="29"/>
      <c r="X1934" s="29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P1934" s="10"/>
      <c r="AQ1934" s="10"/>
      <c r="AR1934" s="10"/>
    </row>
    <row r="1935" spans="1:44" s="114" customFormat="1" x14ac:dyDescent="0.2">
      <c r="A1935" s="10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W1935" s="29"/>
      <c r="X1935" s="29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P1935" s="10"/>
      <c r="AQ1935" s="10"/>
      <c r="AR1935" s="10"/>
    </row>
    <row r="1936" spans="1:44" s="114" customFormat="1" x14ac:dyDescent="0.2">
      <c r="A1936" s="10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P1936" s="10"/>
      <c r="AQ1936" s="10"/>
      <c r="AR1936" s="10"/>
    </row>
    <row r="1937" spans="1:44" s="114" customFormat="1" x14ac:dyDescent="0.2">
      <c r="A1937" s="10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9"/>
      <c r="X1937" s="29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P1937" s="10"/>
      <c r="AQ1937" s="10"/>
      <c r="AR1937" s="10"/>
    </row>
    <row r="1938" spans="1:44" s="114" customFormat="1" x14ac:dyDescent="0.2">
      <c r="A1938" s="10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W1938" s="29"/>
      <c r="X1938" s="29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P1938" s="10"/>
      <c r="AQ1938" s="10"/>
      <c r="AR1938" s="10"/>
    </row>
    <row r="1939" spans="1:44" s="114" customFormat="1" x14ac:dyDescent="0.2">
      <c r="A1939" s="10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W1939" s="29"/>
      <c r="X1939" s="29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P1939" s="10"/>
      <c r="AQ1939" s="10"/>
      <c r="AR1939" s="10"/>
    </row>
    <row r="1940" spans="1:44" s="114" customFormat="1" x14ac:dyDescent="0.2">
      <c r="A1940" s="10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W1940" s="29"/>
      <c r="X1940" s="29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P1940" s="10"/>
      <c r="AQ1940" s="10"/>
      <c r="AR1940" s="10"/>
    </row>
    <row r="1941" spans="1:44" s="114" customFormat="1" x14ac:dyDescent="0.2">
      <c r="A1941" s="10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W1941" s="29"/>
      <c r="X1941" s="29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P1941" s="10"/>
      <c r="AQ1941" s="10"/>
      <c r="AR1941" s="10"/>
    </row>
    <row r="1942" spans="1:44" s="114" customFormat="1" x14ac:dyDescent="0.2">
      <c r="A1942" s="10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W1942" s="29"/>
      <c r="X1942" s="29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P1942" s="10"/>
      <c r="AQ1942" s="10"/>
      <c r="AR1942" s="10"/>
    </row>
    <row r="1943" spans="1:44" s="114" customFormat="1" x14ac:dyDescent="0.2">
      <c r="A1943" s="10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W1943" s="29"/>
      <c r="X1943" s="29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P1943" s="10"/>
      <c r="AQ1943" s="10"/>
      <c r="AR1943" s="10"/>
    </row>
    <row r="1944" spans="1:44" s="114" customFormat="1" x14ac:dyDescent="0.2">
      <c r="A1944" s="10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W1944" s="29"/>
      <c r="X1944" s="29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P1944" s="10"/>
      <c r="AQ1944" s="10"/>
      <c r="AR1944" s="10"/>
    </row>
    <row r="1945" spans="1:44" s="114" customFormat="1" x14ac:dyDescent="0.2">
      <c r="A1945" s="10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W1945" s="29"/>
      <c r="X1945" s="29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P1945" s="10"/>
      <c r="AQ1945" s="10"/>
      <c r="AR1945" s="10"/>
    </row>
    <row r="1946" spans="1:44" s="114" customFormat="1" x14ac:dyDescent="0.2">
      <c r="A1946" s="10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W1946" s="29"/>
      <c r="X1946" s="29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P1946" s="10"/>
      <c r="AQ1946" s="10"/>
      <c r="AR1946" s="10"/>
    </row>
    <row r="1947" spans="1:44" s="114" customFormat="1" x14ac:dyDescent="0.2">
      <c r="A1947" s="10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W1947" s="29"/>
      <c r="X1947" s="29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P1947" s="10"/>
      <c r="AQ1947" s="10"/>
      <c r="AR1947" s="10"/>
    </row>
    <row r="1948" spans="1:44" s="114" customFormat="1" x14ac:dyDescent="0.2">
      <c r="A1948" s="10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W1948" s="29"/>
      <c r="X1948" s="29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P1948" s="10"/>
      <c r="AQ1948" s="10"/>
      <c r="AR1948" s="10"/>
    </row>
    <row r="1949" spans="1:44" s="114" customFormat="1" x14ac:dyDescent="0.2">
      <c r="A1949" s="10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W1949" s="29"/>
      <c r="X1949" s="29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P1949" s="10"/>
      <c r="AQ1949" s="10"/>
      <c r="AR1949" s="10"/>
    </row>
    <row r="1950" spans="1:44" s="114" customFormat="1" x14ac:dyDescent="0.2">
      <c r="A1950" s="10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W1950" s="29"/>
      <c r="X1950" s="29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P1950" s="10"/>
      <c r="AQ1950" s="10"/>
      <c r="AR1950" s="10"/>
    </row>
    <row r="1951" spans="1:44" s="114" customFormat="1" x14ac:dyDescent="0.2">
      <c r="A1951" s="10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W1951" s="29"/>
      <c r="X1951" s="29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P1951" s="10"/>
      <c r="AQ1951" s="10"/>
      <c r="AR1951" s="10"/>
    </row>
    <row r="1952" spans="1:44" s="114" customFormat="1" x14ac:dyDescent="0.2">
      <c r="A1952" s="10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W1952" s="29"/>
      <c r="X1952" s="29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P1952" s="10"/>
      <c r="AQ1952" s="10"/>
      <c r="AR1952" s="10"/>
    </row>
    <row r="1953" spans="1:44" s="114" customFormat="1" x14ac:dyDescent="0.2">
      <c r="A1953" s="10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W1953" s="29"/>
      <c r="X1953" s="29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P1953" s="10"/>
      <c r="AQ1953" s="10"/>
      <c r="AR1953" s="10"/>
    </row>
    <row r="1954" spans="1:44" s="114" customFormat="1" x14ac:dyDescent="0.2">
      <c r="A1954" s="10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W1954" s="29"/>
      <c r="X1954" s="29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P1954" s="10"/>
      <c r="AQ1954" s="10"/>
      <c r="AR1954" s="10"/>
    </row>
    <row r="1955" spans="1:44" s="114" customFormat="1" x14ac:dyDescent="0.2">
      <c r="A1955" s="10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W1955" s="29"/>
      <c r="X1955" s="29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P1955" s="10"/>
      <c r="AQ1955" s="10"/>
      <c r="AR1955" s="10"/>
    </row>
    <row r="1956" spans="1:44" s="114" customFormat="1" x14ac:dyDescent="0.2">
      <c r="A1956" s="10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W1956" s="29"/>
      <c r="X1956" s="29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P1956" s="10"/>
      <c r="AQ1956" s="10"/>
      <c r="AR1956" s="10"/>
    </row>
    <row r="1957" spans="1:44" s="114" customFormat="1" x14ac:dyDescent="0.2">
      <c r="A1957" s="10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W1957" s="29"/>
      <c r="X1957" s="29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P1957" s="10"/>
      <c r="AQ1957" s="10"/>
      <c r="AR1957" s="10"/>
    </row>
    <row r="1958" spans="1:44" s="114" customFormat="1" x14ac:dyDescent="0.2">
      <c r="A1958" s="10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W1958" s="29"/>
      <c r="X1958" s="29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P1958" s="10"/>
      <c r="AQ1958" s="10"/>
      <c r="AR1958" s="10"/>
    </row>
    <row r="1959" spans="1:44" s="114" customFormat="1" x14ac:dyDescent="0.2">
      <c r="A1959" s="10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W1959" s="29"/>
      <c r="X1959" s="29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P1959" s="10"/>
      <c r="AQ1959" s="10"/>
      <c r="AR1959" s="10"/>
    </row>
    <row r="1960" spans="1:44" s="114" customFormat="1" x14ac:dyDescent="0.2">
      <c r="A1960" s="10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P1960" s="10"/>
      <c r="AQ1960" s="10"/>
      <c r="AR1960" s="10"/>
    </row>
    <row r="1961" spans="1:44" s="114" customFormat="1" x14ac:dyDescent="0.2">
      <c r="A1961" s="10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W1961" s="29"/>
      <c r="X1961" s="29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P1961" s="10"/>
      <c r="AQ1961" s="10"/>
      <c r="AR1961" s="10"/>
    </row>
    <row r="1962" spans="1:44" s="114" customFormat="1" x14ac:dyDescent="0.2">
      <c r="A1962" s="10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W1962" s="29"/>
      <c r="X1962" s="29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P1962" s="10"/>
      <c r="AQ1962" s="10"/>
      <c r="AR1962" s="10"/>
    </row>
    <row r="1963" spans="1:44" s="114" customFormat="1" x14ac:dyDescent="0.2">
      <c r="A1963" s="10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W1963" s="29"/>
      <c r="X1963" s="29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P1963" s="10"/>
      <c r="AQ1963" s="10"/>
      <c r="AR1963" s="10"/>
    </row>
    <row r="1964" spans="1:44" s="114" customFormat="1" x14ac:dyDescent="0.2">
      <c r="A1964" s="10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W1964" s="29"/>
      <c r="X1964" s="29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P1964" s="10"/>
      <c r="AQ1964" s="10"/>
      <c r="AR1964" s="10"/>
    </row>
    <row r="1965" spans="1:44" s="114" customFormat="1" x14ac:dyDescent="0.2">
      <c r="A1965" s="10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W1965" s="29"/>
      <c r="X1965" s="29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P1965" s="10"/>
      <c r="AQ1965" s="10"/>
      <c r="AR1965" s="10"/>
    </row>
    <row r="1966" spans="1:44" s="114" customFormat="1" x14ac:dyDescent="0.2">
      <c r="A1966" s="10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W1966" s="29"/>
      <c r="X1966" s="29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P1966" s="10"/>
      <c r="AQ1966" s="10"/>
      <c r="AR1966" s="10"/>
    </row>
    <row r="1967" spans="1:44" s="114" customFormat="1" x14ac:dyDescent="0.2">
      <c r="A1967" s="10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W1967" s="29"/>
      <c r="X1967" s="29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P1967" s="10"/>
      <c r="AQ1967" s="10"/>
      <c r="AR1967" s="10"/>
    </row>
    <row r="1968" spans="1:44" s="114" customFormat="1" x14ac:dyDescent="0.2">
      <c r="A1968" s="10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P1968" s="10"/>
      <c r="AQ1968" s="10"/>
      <c r="AR1968" s="10"/>
    </row>
    <row r="1969" spans="1:44" s="114" customFormat="1" x14ac:dyDescent="0.2">
      <c r="A1969" s="10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P1969" s="10"/>
      <c r="AQ1969" s="10"/>
      <c r="AR1969" s="10"/>
    </row>
    <row r="1970" spans="1:44" s="114" customFormat="1" x14ac:dyDescent="0.2">
      <c r="A1970" s="10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P1970" s="10"/>
      <c r="AQ1970" s="10"/>
      <c r="AR1970" s="10"/>
    </row>
    <row r="1971" spans="1:44" s="114" customFormat="1" x14ac:dyDescent="0.2">
      <c r="A1971" s="10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P1971" s="10"/>
      <c r="AQ1971" s="10"/>
      <c r="AR1971" s="10"/>
    </row>
    <row r="1972" spans="1:44" s="114" customFormat="1" x14ac:dyDescent="0.2">
      <c r="A1972" s="10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P1972" s="10"/>
      <c r="AQ1972" s="10"/>
      <c r="AR1972" s="10"/>
    </row>
    <row r="1973" spans="1:44" s="114" customFormat="1" x14ac:dyDescent="0.2">
      <c r="A1973" s="10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P1973" s="10"/>
      <c r="AQ1973" s="10"/>
      <c r="AR1973" s="10"/>
    </row>
    <row r="1974" spans="1:44" s="114" customFormat="1" x14ac:dyDescent="0.2">
      <c r="A1974" s="10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P1974" s="10"/>
      <c r="AQ1974" s="10"/>
      <c r="AR1974" s="10"/>
    </row>
    <row r="1975" spans="1:44" s="114" customFormat="1" x14ac:dyDescent="0.2">
      <c r="A1975" s="10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P1975" s="10"/>
      <c r="AQ1975" s="10"/>
      <c r="AR1975" s="10"/>
    </row>
    <row r="1976" spans="1:44" s="114" customFormat="1" x14ac:dyDescent="0.2">
      <c r="A1976" s="10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W1976" s="29"/>
      <c r="X1976" s="29"/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P1976" s="10"/>
      <c r="AQ1976" s="10"/>
      <c r="AR1976" s="10"/>
    </row>
    <row r="1977" spans="1:44" s="114" customFormat="1" x14ac:dyDescent="0.2">
      <c r="A1977" s="10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9"/>
      <c r="X1977" s="29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P1977" s="10"/>
      <c r="AQ1977" s="10"/>
      <c r="AR1977" s="10"/>
    </row>
    <row r="1978" spans="1:44" s="114" customFormat="1" x14ac:dyDescent="0.2">
      <c r="A1978" s="10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P1978" s="10"/>
      <c r="AQ1978" s="10"/>
      <c r="AR1978" s="10"/>
    </row>
    <row r="1979" spans="1:44" s="114" customFormat="1" x14ac:dyDescent="0.2">
      <c r="A1979" s="10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W1979" s="29"/>
      <c r="X1979" s="29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P1979" s="10"/>
      <c r="AQ1979" s="10"/>
      <c r="AR1979" s="10"/>
    </row>
    <row r="1980" spans="1:44" s="114" customFormat="1" x14ac:dyDescent="0.2">
      <c r="A1980" s="10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P1980" s="10"/>
      <c r="AQ1980" s="10"/>
      <c r="AR1980" s="10"/>
    </row>
    <row r="1981" spans="1:44" s="114" customFormat="1" x14ac:dyDescent="0.2">
      <c r="A1981" s="10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W1981" s="29"/>
      <c r="X1981" s="29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P1981" s="10"/>
      <c r="AQ1981" s="10"/>
      <c r="AR1981" s="10"/>
    </row>
    <row r="1982" spans="1:44" s="114" customFormat="1" x14ac:dyDescent="0.2">
      <c r="A1982" s="10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W1982" s="29"/>
      <c r="X1982" s="29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P1982" s="10"/>
      <c r="AQ1982" s="10"/>
      <c r="AR1982" s="10"/>
    </row>
    <row r="1983" spans="1:44" s="114" customFormat="1" x14ac:dyDescent="0.2">
      <c r="A1983" s="10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W1983" s="29"/>
      <c r="X1983" s="29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P1983" s="10"/>
      <c r="AQ1983" s="10"/>
      <c r="AR1983" s="10"/>
    </row>
    <row r="1984" spans="1:44" s="114" customFormat="1" x14ac:dyDescent="0.2">
      <c r="A1984" s="10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P1984" s="10"/>
      <c r="AQ1984" s="10"/>
      <c r="AR1984" s="10"/>
    </row>
    <row r="1985" spans="1:44" s="114" customFormat="1" x14ac:dyDescent="0.2">
      <c r="A1985" s="10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W1985" s="29"/>
      <c r="X1985" s="29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P1985" s="10"/>
      <c r="AQ1985" s="10"/>
      <c r="AR1985" s="10"/>
    </row>
    <row r="1986" spans="1:44" s="114" customFormat="1" x14ac:dyDescent="0.2">
      <c r="A1986" s="10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9"/>
      <c r="X1986" s="29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P1986" s="10"/>
      <c r="AQ1986" s="10"/>
      <c r="AR1986" s="10"/>
    </row>
    <row r="1987" spans="1:44" s="114" customFormat="1" x14ac:dyDescent="0.2">
      <c r="A1987" s="10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W1987" s="29"/>
      <c r="X1987" s="29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P1987" s="10"/>
      <c r="AQ1987" s="10"/>
      <c r="AR1987" s="10"/>
    </row>
    <row r="1988" spans="1:44" s="114" customFormat="1" x14ac:dyDescent="0.2">
      <c r="A1988" s="10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W1988" s="29"/>
      <c r="X1988" s="29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P1988" s="10"/>
      <c r="AQ1988" s="10"/>
      <c r="AR1988" s="10"/>
    </row>
    <row r="1989" spans="1:44" s="114" customFormat="1" x14ac:dyDescent="0.2">
      <c r="A1989" s="10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W1989" s="29"/>
      <c r="X1989" s="29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P1989" s="10"/>
      <c r="AQ1989" s="10"/>
      <c r="AR1989" s="10"/>
    </row>
    <row r="1990" spans="1:44" s="114" customFormat="1" x14ac:dyDescent="0.2">
      <c r="A1990" s="10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W1990" s="29"/>
      <c r="X1990" s="29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P1990" s="10"/>
      <c r="AQ1990" s="10"/>
      <c r="AR1990" s="10"/>
    </row>
    <row r="1991" spans="1:44" s="114" customFormat="1" x14ac:dyDescent="0.2">
      <c r="A1991" s="10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P1991" s="10"/>
      <c r="AQ1991" s="10"/>
      <c r="AR1991" s="10"/>
    </row>
    <row r="1992" spans="1:44" s="114" customFormat="1" x14ac:dyDescent="0.2">
      <c r="A1992" s="10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W1992" s="29"/>
      <c r="X1992" s="29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P1992" s="10"/>
      <c r="AQ1992" s="10"/>
      <c r="AR1992" s="10"/>
    </row>
    <row r="1993" spans="1:44" s="114" customFormat="1" x14ac:dyDescent="0.2">
      <c r="A1993" s="10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9"/>
      <c r="X1993" s="29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P1993" s="10"/>
      <c r="AQ1993" s="10"/>
      <c r="AR1993" s="10"/>
    </row>
    <row r="1994" spans="1:44" s="114" customFormat="1" x14ac:dyDescent="0.2">
      <c r="A1994" s="10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W1994" s="29"/>
      <c r="X1994" s="29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P1994" s="10"/>
      <c r="AQ1994" s="10"/>
      <c r="AR1994" s="10"/>
    </row>
    <row r="1995" spans="1:44" s="114" customFormat="1" x14ac:dyDescent="0.2">
      <c r="A1995" s="10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W1995" s="29"/>
      <c r="X1995" s="29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P1995" s="10"/>
      <c r="AQ1995" s="10"/>
      <c r="AR1995" s="10"/>
    </row>
    <row r="1996" spans="1:44" s="114" customFormat="1" x14ac:dyDescent="0.2">
      <c r="A1996" s="10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W1996" s="29"/>
      <c r="X1996" s="29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P1996" s="10"/>
      <c r="AQ1996" s="10"/>
      <c r="AR1996" s="10"/>
    </row>
    <row r="1997" spans="1:44" s="114" customFormat="1" x14ac:dyDescent="0.2">
      <c r="A1997" s="10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W1997" s="29"/>
      <c r="X1997" s="29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P1997" s="10"/>
      <c r="AQ1997" s="10"/>
      <c r="AR1997" s="10"/>
    </row>
    <row r="1998" spans="1:44" s="114" customFormat="1" x14ac:dyDescent="0.2">
      <c r="A1998" s="10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P1998" s="10"/>
      <c r="AQ1998" s="10"/>
      <c r="AR1998" s="10"/>
    </row>
    <row r="1999" spans="1:44" s="114" customFormat="1" x14ac:dyDescent="0.2">
      <c r="A1999" s="10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P1999" s="10"/>
      <c r="AQ1999" s="10"/>
      <c r="AR1999" s="10"/>
    </row>
    <row r="2000" spans="1:44" s="114" customFormat="1" x14ac:dyDescent="0.2">
      <c r="A2000" s="10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W2000" s="29"/>
      <c r="X2000" s="29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P2000" s="10"/>
      <c r="AQ2000" s="10"/>
      <c r="AR2000" s="10"/>
    </row>
    <row r="2001" spans="1:44" s="114" customFormat="1" x14ac:dyDescent="0.2">
      <c r="A2001" s="10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9"/>
      <c r="X2001" s="29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P2001" s="10"/>
      <c r="AQ2001" s="10"/>
      <c r="AR2001" s="10"/>
    </row>
    <row r="2002" spans="1:44" s="114" customFormat="1" x14ac:dyDescent="0.2">
      <c r="A2002" s="10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W2002" s="29"/>
      <c r="X2002" s="29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P2002" s="10"/>
      <c r="AQ2002" s="10"/>
      <c r="AR2002" s="10"/>
    </row>
    <row r="2003" spans="1:44" s="114" customFormat="1" x14ac:dyDescent="0.2">
      <c r="A2003" s="10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P2003" s="10"/>
      <c r="AQ2003" s="10"/>
      <c r="AR2003" s="10"/>
    </row>
    <row r="2004" spans="1:44" s="114" customFormat="1" x14ac:dyDescent="0.2">
      <c r="A2004" s="10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W2004" s="29"/>
      <c r="X2004" s="29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P2004" s="10"/>
      <c r="AQ2004" s="10"/>
      <c r="AR2004" s="10"/>
    </row>
    <row r="2005" spans="1:44" s="114" customFormat="1" x14ac:dyDescent="0.2">
      <c r="A2005" s="10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P2005" s="10"/>
      <c r="AQ2005" s="10"/>
      <c r="AR2005" s="10"/>
    </row>
    <row r="2006" spans="1:44" s="114" customFormat="1" x14ac:dyDescent="0.2">
      <c r="A2006" s="10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P2006" s="10"/>
      <c r="AQ2006" s="10"/>
      <c r="AR2006" s="10"/>
    </row>
    <row r="2007" spans="1:44" s="114" customFormat="1" x14ac:dyDescent="0.2">
      <c r="A2007" s="10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W2007" s="29"/>
      <c r="X2007" s="29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P2007" s="10"/>
      <c r="AQ2007" s="10"/>
      <c r="AR2007" s="10"/>
    </row>
    <row r="2008" spans="1:44" s="114" customFormat="1" x14ac:dyDescent="0.2">
      <c r="A2008" s="10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W2008" s="29"/>
      <c r="X2008" s="29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P2008" s="10"/>
      <c r="AQ2008" s="10"/>
      <c r="AR2008" s="10"/>
    </row>
    <row r="2009" spans="1:44" s="114" customFormat="1" x14ac:dyDescent="0.2">
      <c r="A2009" s="10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W2009" s="29"/>
      <c r="X2009" s="29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P2009" s="10"/>
      <c r="AQ2009" s="10"/>
      <c r="AR2009" s="10"/>
    </row>
    <row r="2010" spans="1:44" s="114" customFormat="1" x14ac:dyDescent="0.2">
      <c r="A2010" s="10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9"/>
      <c r="X2010" s="29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P2010" s="10"/>
      <c r="AQ2010" s="10"/>
      <c r="AR2010" s="10"/>
    </row>
    <row r="2011" spans="1:44" s="114" customFormat="1" x14ac:dyDescent="0.2">
      <c r="A2011" s="10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W2011" s="29"/>
      <c r="X2011" s="29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P2011" s="10"/>
      <c r="AQ2011" s="10"/>
      <c r="AR2011" s="10"/>
    </row>
    <row r="2012" spans="1:44" s="114" customFormat="1" x14ac:dyDescent="0.2">
      <c r="A2012" s="10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P2012" s="10"/>
      <c r="AQ2012" s="10"/>
      <c r="AR2012" s="10"/>
    </row>
    <row r="2013" spans="1:44" s="114" customFormat="1" x14ac:dyDescent="0.2">
      <c r="A2013" s="10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9"/>
      <c r="X2013" s="29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P2013" s="10"/>
      <c r="AQ2013" s="10"/>
      <c r="AR2013" s="10"/>
    </row>
    <row r="2014" spans="1:44" s="114" customFormat="1" x14ac:dyDescent="0.2">
      <c r="A2014" s="10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P2014" s="10"/>
      <c r="AQ2014" s="10"/>
      <c r="AR2014" s="10"/>
    </row>
    <row r="2015" spans="1:44" s="114" customFormat="1" x14ac:dyDescent="0.2">
      <c r="A2015" s="10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W2015" s="29"/>
      <c r="X2015" s="29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P2015" s="10"/>
      <c r="AQ2015" s="10"/>
      <c r="AR2015" s="10"/>
    </row>
    <row r="2016" spans="1:44" s="114" customFormat="1" x14ac:dyDescent="0.2">
      <c r="A2016" s="10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W2016" s="29"/>
      <c r="X2016" s="29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P2016" s="10"/>
      <c r="AQ2016" s="10"/>
      <c r="AR2016" s="10"/>
    </row>
    <row r="2017" spans="1:44" s="114" customFormat="1" x14ac:dyDescent="0.2">
      <c r="A2017" s="10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W2017" s="29"/>
      <c r="X2017" s="29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P2017" s="10"/>
      <c r="AQ2017" s="10"/>
      <c r="AR2017" s="10"/>
    </row>
    <row r="2018" spans="1:44" s="114" customFormat="1" x14ac:dyDescent="0.2">
      <c r="A2018" s="10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P2018" s="10"/>
      <c r="AQ2018" s="10"/>
      <c r="AR2018" s="10"/>
    </row>
    <row r="2019" spans="1:44" s="114" customFormat="1" x14ac:dyDescent="0.2">
      <c r="A2019" s="10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29"/>
      <c r="X2019" s="29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P2019" s="10"/>
      <c r="AQ2019" s="10"/>
      <c r="AR2019" s="10"/>
    </row>
    <row r="2020" spans="1:44" s="114" customFormat="1" x14ac:dyDescent="0.2">
      <c r="A2020" s="10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P2020" s="10"/>
      <c r="AQ2020" s="10"/>
      <c r="AR2020" s="10"/>
    </row>
    <row r="2021" spans="1:44" s="114" customFormat="1" x14ac:dyDescent="0.2">
      <c r="A2021" s="10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W2021" s="29"/>
      <c r="X2021" s="29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P2021" s="10"/>
      <c r="AQ2021" s="10"/>
      <c r="AR2021" s="10"/>
    </row>
    <row r="2022" spans="1:44" s="114" customFormat="1" x14ac:dyDescent="0.2">
      <c r="A2022" s="10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9"/>
      <c r="X2022" s="29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P2022" s="10"/>
      <c r="AQ2022" s="10"/>
      <c r="AR2022" s="10"/>
    </row>
    <row r="2023" spans="1:44" s="114" customFormat="1" x14ac:dyDescent="0.2">
      <c r="A2023" s="10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W2023" s="29"/>
      <c r="X2023" s="29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P2023" s="10"/>
      <c r="AQ2023" s="10"/>
      <c r="AR2023" s="10"/>
    </row>
    <row r="2024" spans="1:44" s="114" customFormat="1" x14ac:dyDescent="0.2">
      <c r="A2024" s="10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P2024" s="10"/>
      <c r="AQ2024" s="10"/>
      <c r="AR2024" s="10"/>
    </row>
    <row r="2025" spans="1:44" s="114" customFormat="1" x14ac:dyDescent="0.2">
      <c r="A2025" s="10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W2025" s="29"/>
      <c r="X2025" s="29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P2025" s="10"/>
      <c r="AQ2025" s="10"/>
      <c r="AR2025" s="10"/>
    </row>
    <row r="2026" spans="1:44" s="114" customFormat="1" x14ac:dyDescent="0.2">
      <c r="A2026" s="10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P2026" s="10"/>
      <c r="AQ2026" s="10"/>
      <c r="AR2026" s="10"/>
    </row>
    <row r="2027" spans="1:44" s="114" customFormat="1" x14ac:dyDescent="0.2">
      <c r="A2027" s="10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P2027" s="10"/>
      <c r="AQ2027" s="10"/>
      <c r="AR2027" s="10"/>
    </row>
    <row r="2028" spans="1:44" s="114" customFormat="1" x14ac:dyDescent="0.2">
      <c r="A2028" s="10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P2028" s="10"/>
      <c r="AQ2028" s="10"/>
      <c r="AR2028" s="10"/>
    </row>
    <row r="2029" spans="1:44" s="114" customFormat="1" x14ac:dyDescent="0.2">
      <c r="A2029" s="10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P2029" s="10"/>
      <c r="AQ2029" s="10"/>
      <c r="AR2029" s="10"/>
    </row>
    <row r="2030" spans="1:44" s="114" customFormat="1" x14ac:dyDescent="0.2">
      <c r="A2030" s="10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P2030" s="10"/>
      <c r="AQ2030" s="10"/>
      <c r="AR2030" s="10"/>
    </row>
    <row r="2031" spans="1:44" s="114" customFormat="1" x14ac:dyDescent="0.2">
      <c r="A2031" s="10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P2031" s="10"/>
      <c r="AQ2031" s="10"/>
      <c r="AR2031" s="10"/>
    </row>
    <row r="2032" spans="1:44" s="114" customFormat="1" x14ac:dyDescent="0.2">
      <c r="A2032" s="10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P2032" s="10"/>
      <c r="AQ2032" s="10"/>
      <c r="AR2032" s="10"/>
    </row>
    <row r="2033" spans="1:44" s="114" customFormat="1" x14ac:dyDescent="0.2">
      <c r="A2033" s="10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P2033" s="10"/>
      <c r="AQ2033" s="10"/>
      <c r="AR2033" s="10"/>
    </row>
    <row r="2034" spans="1:44" s="114" customFormat="1" x14ac:dyDescent="0.2">
      <c r="A2034" s="10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P2034" s="10"/>
      <c r="AQ2034" s="10"/>
      <c r="AR2034" s="10"/>
    </row>
    <row r="2035" spans="1:44" s="114" customFormat="1" x14ac:dyDescent="0.2">
      <c r="A2035" s="10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P2035" s="10"/>
      <c r="AQ2035" s="10"/>
      <c r="AR2035" s="10"/>
    </row>
    <row r="2036" spans="1:44" s="114" customFormat="1" x14ac:dyDescent="0.2">
      <c r="A2036" s="10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29"/>
      <c r="X2036" s="29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P2036" s="10"/>
      <c r="AQ2036" s="10"/>
      <c r="AR2036" s="10"/>
    </row>
    <row r="2037" spans="1:44" s="114" customFormat="1" x14ac:dyDescent="0.2">
      <c r="A2037" s="10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9"/>
      <c r="X2037" s="29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P2037" s="10"/>
      <c r="AQ2037" s="10"/>
      <c r="AR2037" s="10"/>
    </row>
    <row r="2038" spans="1:44" s="114" customFormat="1" x14ac:dyDescent="0.2">
      <c r="A2038" s="10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P2038" s="10"/>
      <c r="AQ2038" s="10"/>
      <c r="AR2038" s="10"/>
    </row>
    <row r="2039" spans="1:44" s="114" customFormat="1" x14ac:dyDescent="0.2">
      <c r="A2039" s="10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P2039" s="10"/>
      <c r="AQ2039" s="10"/>
      <c r="AR2039" s="10"/>
    </row>
    <row r="2040" spans="1:44" s="114" customFormat="1" x14ac:dyDescent="0.2">
      <c r="A2040" s="10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P2040" s="10"/>
      <c r="AQ2040" s="10"/>
      <c r="AR2040" s="10"/>
    </row>
    <row r="2041" spans="1:44" s="114" customFormat="1" x14ac:dyDescent="0.2">
      <c r="A2041" s="10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P2041" s="10"/>
      <c r="AQ2041" s="10"/>
      <c r="AR2041" s="10"/>
    </row>
    <row r="2042" spans="1:44" s="114" customFormat="1" x14ac:dyDescent="0.2">
      <c r="A2042" s="10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P2042" s="10"/>
      <c r="AQ2042" s="10"/>
      <c r="AR2042" s="10"/>
    </row>
    <row r="2043" spans="1:44" s="114" customFormat="1" x14ac:dyDescent="0.2">
      <c r="A2043" s="10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P2043" s="10"/>
      <c r="AQ2043" s="10"/>
      <c r="AR2043" s="10"/>
    </row>
    <row r="2044" spans="1:44" s="114" customFormat="1" x14ac:dyDescent="0.2">
      <c r="A2044" s="10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P2044" s="10"/>
      <c r="AQ2044" s="10"/>
      <c r="AR2044" s="10"/>
    </row>
    <row r="2045" spans="1:44" s="114" customFormat="1" x14ac:dyDescent="0.2">
      <c r="A2045" s="10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P2045" s="10"/>
      <c r="AQ2045" s="10"/>
      <c r="AR2045" s="10"/>
    </row>
    <row r="2046" spans="1:44" s="114" customFormat="1" x14ac:dyDescent="0.2">
      <c r="A2046" s="10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P2046" s="10"/>
      <c r="AQ2046" s="10"/>
      <c r="AR2046" s="10"/>
    </row>
    <row r="2047" spans="1:44" s="114" customFormat="1" x14ac:dyDescent="0.2">
      <c r="A2047" s="10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P2047" s="10"/>
      <c r="AQ2047" s="10"/>
      <c r="AR2047" s="10"/>
    </row>
    <row r="2048" spans="1:44" s="114" customFormat="1" x14ac:dyDescent="0.2">
      <c r="A2048" s="10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P2048" s="10"/>
      <c r="AQ2048" s="10"/>
      <c r="AR2048" s="10"/>
    </row>
    <row r="2049" spans="1:44" s="114" customFormat="1" x14ac:dyDescent="0.2">
      <c r="A2049" s="10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P2049" s="10"/>
      <c r="AQ2049" s="10"/>
      <c r="AR2049" s="10"/>
    </row>
    <row r="2050" spans="1:44" s="114" customFormat="1" x14ac:dyDescent="0.2">
      <c r="A2050" s="10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P2050" s="10"/>
      <c r="AQ2050" s="10"/>
      <c r="AR2050" s="10"/>
    </row>
    <row r="2051" spans="1:44" s="114" customFormat="1" x14ac:dyDescent="0.2">
      <c r="A2051" s="10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P2051" s="10"/>
      <c r="AQ2051" s="10"/>
      <c r="AR2051" s="10"/>
    </row>
    <row r="2052" spans="1:44" s="114" customFormat="1" x14ac:dyDescent="0.2">
      <c r="A2052" s="10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P2052" s="10"/>
      <c r="AQ2052" s="10"/>
      <c r="AR2052" s="10"/>
    </row>
    <row r="2053" spans="1:44" s="114" customFormat="1" x14ac:dyDescent="0.2">
      <c r="A2053" s="10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P2053" s="10"/>
      <c r="AQ2053" s="10"/>
      <c r="AR2053" s="10"/>
    </row>
    <row r="2054" spans="1:44" s="114" customFormat="1" x14ac:dyDescent="0.2">
      <c r="A2054" s="10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P2054" s="10"/>
      <c r="AQ2054" s="10"/>
      <c r="AR2054" s="10"/>
    </row>
    <row r="2055" spans="1:44" s="114" customFormat="1" x14ac:dyDescent="0.2">
      <c r="A2055" s="10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P2055" s="10"/>
      <c r="AQ2055" s="10"/>
      <c r="AR2055" s="10"/>
    </row>
    <row r="2056" spans="1:44" s="114" customFormat="1" x14ac:dyDescent="0.2">
      <c r="A2056" s="10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P2056" s="10"/>
      <c r="AQ2056" s="10"/>
      <c r="AR2056" s="10"/>
    </row>
    <row r="2057" spans="1:44" s="114" customFormat="1" x14ac:dyDescent="0.2">
      <c r="A2057" s="10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W2057" s="29"/>
      <c r="X2057" s="29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P2057" s="10"/>
      <c r="AQ2057" s="10"/>
      <c r="AR2057" s="10"/>
    </row>
    <row r="2058" spans="1:44" s="114" customFormat="1" x14ac:dyDescent="0.2">
      <c r="A2058" s="10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P2058" s="10"/>
      <c r="AQ2058" s="10"/>
      <c r="AR2058" s="10"/>
    </row>
    <row r="2059" spans="1:44" s="114" customFormat="1" x14ac:dyDescent="0.2">
      <c r="A2059" s="10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W2059" s="29"/>
      <c r="X2059" s="29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P2059" s="10"/>
      <c r="AQ2059" s="10"/>
      <c r="AR2059" s="10"/>
    </row>
    <row r="2060" spans="1:44" s="114" customFormat="1" x14ac:dyDescent="0.2">
      <c r="A2060" s="10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9"/>
      <c r="X2060" s="29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P2060" s="10"/>
      <c r="AQ2060" s="10"/>
      <c r="AR2060" s="10"/>
    </row>
    <row r="2061" spans="1:44" s="114" customFormat="1" x14ac:dyDescent="0.2">
      <c r="A2061" s="10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9"/>
      <c r="X2061" s="29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P2061" s="10"/>
      <c r="AQ2061" s="10"/>
      <c r="AR2061" s="10"/>
    </row>
    <row r="2062" spans="1:44" s="114" customFormat="1" x14ac:dyDescent="0.2">
      <c r="A2062" s="10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P2062" s="10"/>
      <c r="AQ2062" s="10"/>
      <c r="AR2062" s="10"/>
    </row>
    <row r="2063" spans="1:44" s="114" customFormat="1" x14ac:dyDescent="0.2">
      <c r="A2063" s="10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P2063" s="10"/>
      <c r="AQ2063" s="10"/>
      <c r="AR2063" s="10"/>
    </row>
    <row r="2064" spans="1:44" s="114" customFormat="1" x14ac:dyDescent="0.2">
      <c r="A2064" s="10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W2064" s="29"/>
      <c r="X2064" s="29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P2064" s="10"/>
      <c r="AQ2064" s="10"/>
      <c r="AR2064" s="10"/>
    </row>
    <row r="2065" spans="1:44" s="114" customFormat="1" x14ac:dyDescent="0.2">
      <c r="A2065" s="10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9"/>
      <c r="X2065" s="29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P2065" s="10"/>
      <c r="AQ2065" s="10"/>
      <c r="AR2065" s="10"/>
    </row>
    <row r="2066" spans="1:44" s="114" customFormat="1" x14ac:dyDescent="0.2">
      <c r="A2066" s="10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9"/>
      <c r="X2066" s="29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P2066" s="10"/>
      <c r="AQ2066" s="10"/>
      <c r="AR2066" s="10"/>
    </row>
    <row r="2067" spans="1:44" s="114" customFormat="1" x14ac:dyDescent="0.2">
      <c r="A2067" s="10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P2067" s="10"/>
      <c r="AQ2067" s="10"/>
      <c r="AR2067" s="10"/>
    </row>
    <row r="2068" spans="1:44" s="114" customFormat="1" x14ac:dyDescent="0.2">
      <c r="A2068" s="10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9"/>
      <c r="X2068" s="29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P2068" s="10"/>
      <c r="AQ2068" s="10"/>
      <c r="AR2068" s="10"/>
    </row>
    <row r="2069" spans="1:44" s="114" customFormat="1" x14ac:dyDescent="0.2">
      <c r="A2069" s="10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W2069" s="29"/>
      <c r="X2069" s="29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P2069" s="10"/>
      <c r="AQ2069" s="10"/>
      <c r="AR2069" s="10"/>
    </row>
    <row r="2070" spans="1:44" s="114" customFormat="1" x14ac:dyDescent="0.2">
      <c r="A2070" s="10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W2070" s="29"/>
      <c r="X2070" s="29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P2070" s="10"/>
      <c r="AQ2070" s="10"/>
      <c r="AR2070" s="10"/>
    </row>
    <row r="2071" spans="1:44" s="114" customFormat="1" x14ac:dyDescent="0.2">
      <c r="A2071" s="10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9"/>
      <c r="X2071" s="29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P2071" s="10"/>
      <c r="AQ2071" s="10"/>
      <c r="AR2071" s="10"/>
    </row>
    <row r="2072" spans="1:44" s="114" customFormat="1" x14ac:dyDescent="0.2">
      <c r="A2072" s="10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P2072" s="10"/>
      <c r="AQ2072" s="10"/>
      <c r="AR2072" s="10"/>
    </row>
    <row r="2073" spans="1:44" s="114" customFormat="1" x14ac:dyDescent="0.2">
      <c r="A2073" s="10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W2073" s="29"/>
      <c r="X2073" s="29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P2073" s="10"/>
      <c r="AQ2073" s="10"/>
      <c r="AR2073" s="10"/>
    </row>
    <row r="2074" spans="1:44" s="114" customFormat="1" x14ac:dyDescent="0.2">
      <c r="A2074" s="10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P2074" s="10"/>
      <c r="AQ2074" s="10"/>
      <c r="AR2074" s="10"/>
    </row>
    <row r="2075" spans="1:44" s="114" customFormat="1" x14ac:dyDescent="0.2">
      <c r="A2075" s="10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P2075" s="10"/>
      <c r="AQ2075" s="10"/>
      <c r="AR2075" s="10"/>
    </row>
    <row r="2076" spans="1:44" s="114" customFormat="1" x14ac:dyDescent="0.2">
      <c r="A2076" s="10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P2076" s="10"/>
      <c r="AQ2076" s="10"/>
      <c r="AR2076" s="10"/>
    </row>
    <row r="2077" spans="1:44" s="114" customFormat="1" x14ac:dyDescent="0.2">
      <c r="A2077" s="10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W2077" s="29"/>
      <c r="X2077" s="29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P2077" s="10"/>
      <c r="AQ2077" s="10"/>
      <c r="AR2077" s="10"/>
    </row>
    <row r="2078" spans="1:44" s="114" customFormat="1" x14ac:dyDescent="0.2">
      <c r="A2078" s="10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P2078" s="10"/>
      <c r="AQ2078" s="10"/>
      <c r="AR2078" s="10"/>
    </row>
    <row r="2079" spans="1:44" s="114" customFormat="1" x14ac:dyDescent="0.2">
      <c r="A2079" s="10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29"/>
      <c r="X2079" s="29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P2079" s="10"/>
      <c r="AQ2079" s="10"/>
      <c r="AR2079" s="10"/>
    </row>
    <row r="2080" spans="1:44" s="114" customFormat="1" x14ac:dyDescent="0.2">
      <c r="A2080" s="10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P2080" s="10"/>
      <c r="AQ2080" s="10"/>
      <c r="AR2080" s="10"/>
    </row>
    <row r="2081" spans="1:44" s="114" customFormat="1" x14ac:dyDescent="0.2">
      <c r="A2081" s="10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P2081" s="10"/>
      <c r="AQ2081" s="10"/>
      <c r="AR2081" s="10"/>
    </row>
    <row r="2082" spans="1:44" s="114" customFormat="1" x14ac:dyDescent="0.2">
      <c r="A2082" s="10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P2082" s="10"/>
      <c r="AQ2082" s="10"/>
      <c r="AR2082" s="10"/>
    </row>
    <row r="2083" spans="1:44" s="114" customFormat="1" x14ac:dyDescent="0.2">
      <c r="A2083" s="10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P2083" s="10"/>
      <c r="AQ2083" s="10"/>
      <c r="AR2083" s="10"/>
    </row>
    <row r="2084" spans="1:44" s="114" customFormat="1" x14ac:dyDescent="0.2">
      <c r="A2084" s="10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P2084" s="10"/>
      <c r="AQ2084" s="10"/>
      <c r="AR2084" s="10"/>
    </row>
    <row r="2085" spans="1:44" s="114" customFormat="1" x14ac:dyDescent="0.2">
      <c r="A2085" s="10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P2085" s="10"/>
      <c r="AQ2085" s="10"/>
      <c r="AR2085" s="10"/>
    </row>
    <row r="2086" spans="1:44" s="114" customFormat="1" x14ac:dyDescent="0.2">
      <c r="A2086" s="10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P2086" s="10"/>
      <c r="AQ2086" s="10"/>
      <c r="AR2086" s="10"/>
    </row>
    <row r="2087" spans="1:44" s="114" customFormat="1" x14ac:dyDescent="0.2">
      <c r="A2087" s="10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P2087" s="10"/>
      <c r="AQ2087" s="10"/>
      <c r="AR2087" s="10"/>
    </row>
    <row r="2088" spans="1:44" s="114" customFormat="1" x14ac:dyDescent="0.2">
      <c r="A2088" s="10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P2088" s="10"/>
      <c r="AQ2088" s="10"/>
      <c r="AR2088" s="10"/>
    </row>
    <row r="2089" spans="1:44" s="114" customFormat="1" x14ac:dyDescent="0.2">
      <c r="A2089" s="10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P2089" s="10"/>
      <c r="AQ2089" s="10"/>
      <c r="AR2089" s="10"/>
    </row>
    <row r="2090" spans="1:44" s="114" customFormat="1" x14ac:dyDescent="0.2">
      <c r="A2090" s="10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P2090" s="10"/>
      <c r="AQ2090" s="10"/>
      <c r="AR2090" s="10"/>
    </row>
    <row r="2091" spans="1:44" s="114" customFormat="1" x14ac:dyDescent="0.2">
      <c r="A2091" s="10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9"/>
      <c r="X2091" s="29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P2091" s="10"/>
      <c r="AQ2091" s="10"/>
      <c r="AR2091" s="10"/>
    </row>
    <row r="2092" spans="1:44" s="114" customFormat="1" x14ac:dyDescent="0.2">
      <c r="A2092" s="10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W2092" s="29"/>
      <c r="X2092" s="29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P2092" s="10"/>
      <c r="AQ2092" s="10"/>
      <c r="AR2092" s="10"/>
    </row>
    <row r="2093" spans="1:44" s="114" customFormat="1" x14ac:dyDescent="0.2">
      <c r="A2093" s="10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W2093" s="29"/>
      <c r="X2093" s="29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P2093" s="10"/>
      <c r="AQ2093" s="10"/>
      <c r="AR2093" s="10"/>
    </row>
    <row r="2094" spans="1:44" s="114" customFormat="1" x14ac:dyDescent="0.2">
      <c r="A2094" s="10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29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P2094" s="10"/>
      <c r="AQ2094" s="10"/>
      <c r="AR2094" s="10"/>
    </row>
    <row r="2095" spans="1:44" s="114" customFormat="1" x14ac:dyDescent="0.2">
      <c r="A2095" s="10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P2095" s="10"/>
      <c r="AQ2095" s="10"/>
      <c r="AR2095" s="10"/>
    </row>
    <row r="2096" spans="1:44" s="114" customFormat="1" x14ac:dyDescent="0.2">
      <c r="A2096" s="10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P2096" s="10"/>
      <c r="AQ2096" s="10"/>
      <c r="AR2096" s="10"/>
    </row>
    <row r="2097" spans="1:44" s="114" customFormat="1" x14ac:dyDescent="0.2">
      <c r="A2097" s="10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P2097" s="10"/>
      <c r="AQ2097" s="10"/>
      <c r="AR2097" s="10"/>
    </row>
    <row r="2098" spans="1:44" s="114" customFormat="1" x14ac:dyDescent="0.2">
      <c r="A2098" s="10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P2098" s="10"/>
      <c r="AQ2098" s="10"/>
      <c r="AR2098" s="10"/>
    </row>
    <row r="2099" spans="1:44" s="114" customFormat="1" x14ac:dyDescent="0.2">
      <c r="A2099" s="10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P2099" s="10"/>
      <c r="AQ2099" s="10"/>
      <c r="AR2099" s="10"/>
    </row>
    <row r="2100" spans="1:44" s="114" customFormat="1" x14ac:dyDescent="0.2">
      <c r="A2100" s="10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P2100" s="10"/>
      <c r="AQ2100" s="10"/>
      <c r="AR2100" s="10"/>
    </row>
    <row r="2101" spans="1:44" s="114" customFormat="1" x14ac:dyDescent="0.2">
      <c r="A2101" s="10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P2101" s="10"/>
      <c r="AQ2101" s="10"/>
      <c r="AR2101" s="10"/>
    </row>
    <row r="2102" spans="1:44" s="114" customFormat="1" x14ac:dyDescent="0.2">
      <c r="A2102" s="10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P2102" s="10"/>
      <c r="AQ2102" s="10"/>
      <c r="AR2102" s="10"/>
    </row>
    <row r="2103" spans="1:44" s="114" customFormat="1" x14ac:dyDescent="0.2">
      <c r="A2103" s="10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P2103" s="10"/>
      <c r="AQ2103" s="10"/>
      <c r="AR2103" s="10"/>
    </row>
    <row r="2104" spans="1:44" s="114" customFormat="1" x14ac:dyDescent="0.2">
      <c r="A2104" s="10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P2104" s="10"/>
      <c r="AQ2104" s="10"/>
      <c r="AR2104" s="10"/>
    </row>
    <row r="2105" spans="1:44" s="114" customFormat="1" x14ac:dyDescent="0.2">
      <c r="A2105" s="10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P2105" s="10"/>
      <c r="AQ2105" s="10"/>
      <c r="AR2105" s="10"/>
    </row>
    <row r="2106" spans="1:44" s="114" customFormat="1" x14ac:dyDescent="0.2">
      <c r="A2106" s="10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P2106" s="10"/>
      <c r="AQ2106" s="10"/>
      <c r="AR2106" s="10"/>
    </row>
    <row r="2107" spans="1:44" s="114" customFormat="1" x14ac:dyDescent="0.2">
      <c r="A2107" s="10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W2107" s="29"/>
      <c r="X2107" s="29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P2107" s="10"/>
      <c r="AQ2107" s="10"/>
      <c r="AR2107" s="10"/>
    </row>
    <row r="2108" spans="1:44" s="114" customFormat="1" x14ac:dyDescent="0.2">
      <c r="A2108" s="10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P2108" s="10"/>
      <c r="AQ2108" s="10"/>
      <c r="AR2108" s="10"/>
    </row>
    <row r="2109" spans="1:44" s="114" customFormat="1" x14ac:dyDescent="0.2">
      <c r="A2109" s="10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P2109" s="10"/>
      <c r="AQ2109" s="10"/>
      <c r="AR2109" s="10"/>
    </row>
    <row r="2110" spans="1:44" s="114" customFormat="1" x14ac:dyDescent="0.2">
      <c r="A2110" s="10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P2110" s="10"/>
      <c r="AQ2110" s="10"/>
      <c r="AR2110" s="10"/>
    </row>
    <row r="2111" spans="1:44" s="114" customFormat="1" x14ac:dyDescent="0.2">
      <c r="A2111" s="10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P2111" s="10"/>
      <c r="AQ2111" s="10"/>
      <c r="AR2111" s="10"/>
    </row>
    <row r="2112" spans="1:44" s="114" customFormat="1" x14ac:dyDescent="0.2">
      <c r="A2112" s="10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P2112" s="10"/>
      <c r="AQ2112" s="10"/>
      <c r="AR2112" s="10"/>
    </row>
    <row r="2113" spans="1:44" s="114" customFormat="1" x14ac:dyDescent="0.2">
      <c r="A2113" s="10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P2113" s="10"/>
      <c r="AQ2113" s="10"/>
      <c r="AR2113" s="10"/>
    </row>
    <row r="2114" spans="1:44" s="114" customFormat="1" x14ac:dyDescent="0.2">
      <c r="A2114" s="10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W2114" s="29"/>
      <c r="X2114" s="29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P2114" s="10"/>
      <c r="AQ2114" s="10"/>
      <c r="AR2114" s="10"/>
    </row>
    <row r="2115" spans="1:44" s="114" customFormat="1" x14ac:dyDescent="0.2">
      <c r="A2115" s="10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W2115" s="29"/>
      <c r="X2115" s="29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P2115" s="10"/>
      <c r="AQ2115" s="10"/>
      <c r="AR2115" s="10"/>
    </row>
    <row r="2116" spans="1:44" s="114" customFormat="1" x14ac:dyDescent="0.2">
      <c r="A2116" s="10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W2116" s="29"/>
      <c r="X2116" s="29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P2116" s="10"/>
      <c r="AQ2116" s="10"/>
      <c r="AR2116" s="10"/>
    </row>
    <row r="2117" spans="1:44" s="114" customFormat="1" x14ac:dyDescent="0.2">
      <c r="A2117" s="10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P2117" s="10"/>
      <c r="AQ2117" s="10"/>
      <c r="AR2117" s="10"/>
    </row>
    <row r="2118" spans="1:44" s="114" customFormat="1" x14ac:dyDescent="0.2">
      <c r="A2118" s="10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W2118" s="29"/>
      <c r="X2118" s="29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P2118" s="10"/>
      <c r="AQ2118" s="10"/>
      <c r="AR2118" s="10"/>
    </row>
    <row r="2119" spans="1:44" s="114" customFormat="1" x14ac:dyDescent="0.2">
      <c r="A2119" s="10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W2119" s="29"/>
      <c r="X2119" s="29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P2119" s="10"/>
      <c r="AQ2119" s="10"/>
      <c r="AR2119" s="10"/>
    </row>
    <row r="2120" spans="1:44" s="114" customFormat="1" x14ac:dyDescent="0.2">
      <c r="A2120" s="10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W2120" s="29"/>
      <c r="X2120" s="29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P2120" s="10"/>
      <c r="AQ2120" s="10"/>
      <c r="AR2120" s="10"/>
    </row>
    <row r="2121" spans="1:44" s="114" customFormat="1" x14ac:dyDescent="0.2">
      <c r="A2121" s="10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P2121" s="10"/>
      <c r="AQ2121" s="10"/>
      <c r="AR2121" s="10"/>
    </row>
    <row r="2122" spans="1:44" s="114" customFormat="1" x14ac:dyDescent="0.2">
      <c r="A2122" s="10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P2122" s="10"/>
      <c r="AQ2122" s="10"/>
      <c r="AR2122" s="10"/>
    </row>
    <row r="2123" spans="1:44" s="114" customFormat="1" x14ac:dyDescent="0.2">
      <c r="A2123" s="10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P2123" s="10"/>
      <c r="AQ2123" s="10"/>
      <c r="AR2123" s="10"/>
    </row>
    <row r="2124" spans="1:44" s="114" customFormat="1" x14ac:dyDescent="0.2">
      <c r="A2124" s="10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P2124" s="10"/>
      <c r="AQ2124" s="10"/>
      <c r="AR2124" s="10"/>
    </row>
    <row r="2125" spans="1:44" s="114" customFormat="1" x14ac:dyDescent="0.2">
      <c r="A2125" s="10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W2125" s="29"/>
      <c r="X2125" s="29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P2125" s="10"/>
      <c r="AQ2125" s="10"/>
      <c r="AR2125" s="10"/>
    </row>
    <row r="2126" spans="1:44" s="114" customFormat="1" x14ac:dyDescent="0.2">
      <c r="A2126" s="10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9"/>
      <c r="X2126" s="29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P2126" s="10"/>
      <c r="AQ2126" s="10"/>
      <c r="AR2126" s="10"/>
    </row>
    <row r="2127" spans="1:44" s="114" customFormat="1" x14ac:dyDescent="0.2">
      <c r="A2127" s="10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P2127" s="10"/>
      <c r="AQ2127" s="10"/>
      <c r="AR2127" s="10"/>
    </row>
    <row r="2128" spans="1:44" s="114" customFormat="1" x14ac:dyDescent="0.2">
      <c r="A2128" s="10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W2128" s="29"/>
      <c r="X2128" s="29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P2128" s="10"/>
      <c r="AQ2128" s="10"/>
      <c r="AR2128" s="10"/>
    </row>
    <row r="2129" spans="1:44" s="114" customFormat="1" x14ac:dyDescent="0.2">
      <c r="A2129" s="10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W2129" s="29"/>
      <c r="X2129" s="29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P2129" s="10"/>
      <c r="AQ2129" s="10"/>
      <c r="AR2129" s="10"/>
    </row>
    <row r="2130" spans="1:44" s="114" customFormat="1" x14ac:dyDescent="0.2">
      <c r="A2130" s="10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P2130" s="10"/>
      <c r="AQ2130" s="10"/>
      <c r="AR2130" s="10"/>
    </row>
    <row r="2131" spans="1:44" s="114" customFormat="1" x14ac:dyDescent="0.2">
      <c r="A2131" s="10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P2131" s="10"/>
      <c r="AQ2131" s="10"/>
      <c r="AR2131" s="10"/>
    </row>
    <row r="2132" spans="1:44" s="114" customFormat="1" x14ac:dyDescent="0.2">
      <c r="A2132" s="10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W2132" s="29"/>
      <c r="X2132" s="29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P2132" s="10"/>
      <c r="AQ2132" s="10"/>
      <c r="AR2132" s="10"/>
    </row>
    <row r="2133" spans="1:44" s="114" customFormat="1" x14ac:dyDescent="0.2">
      <c r="A2133" s="10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P2133" s="10"/>
      <c r="AQ2133" s="10"/>
      <c r="AR2133" s="10"/>
    </row>
    <row r="2134" spans="1:44" s="114" customFormat="1" x14ac:dyDescent="0.2">
      <c r="A2134" s="10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9"/>
      <c r="X2134" s="29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P2134" s="10"/>
      <c r="AQ2134" s="10"/>
      <c r="AR2134" s="10"/>
    </row>
    <row r="2135" spans="1:44" s="114" customFormat="1" x14ac:dyDescent="0.2">
      <c r="A2135" s="10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9"/>
      <c r="X2135" s="29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P2135" s="10"/>
      <c r="AQ2135" s="10"/>
      <c r="AR2135" s="10"/>
    </row>
    <row r="2136" spans="1:44" s="114" customFormat="1" x14ac:dyDescent="0.2">
      <c r="A2136" s="10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9"/>
      <c r="X2136" s="29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P2136" s="10"/>
      <c r="AQ2136" s="10"/>
      <c r="AR2136" s="10"/>
    </row>
    <row r="2137" spans="1:44" s="114" customFormat="1" x14ac:dyDescent="0.2">
      <c r="A2137" s="10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P2137" s="10"/>
      <c r="AQ2137" s="10"/>
      <c r="AR2137" s="10"/>
    </row>
    <row r="2138" spans="1:44" s="114" customFormat="1" x14ac:dyDescent="0.2">
      <c r="A2138" s="10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P2138" s="10"/>
      <c r="AQ2138" s="10"/>
      <c r="AR2138" s="10"/>
    </row>
    <row r="2139" spans="1:44" s="114" customFormat="1" x14ac:dyDescent="0.2">
      <c r="A2139" s="10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P2139" s="10"/>
      <c r="AQ2139" s="10"/>
      <c r="AR2139" s="10"/>
    </row>
    <row r="2140" spans="1:44" s="114" customFormat="1" x14ac:dyDescent="0.2">
      <c r="A2140" s="10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P2140" s="10"/>
      <c r="AQ2140" s="10"/>
      <c r="AR2140" s="10"/>
    </row>
    <row r="2141" spans="1:44" s="114" customFormat="1" x14ac:dyDescent="0.2">
      <c r="A2141" s="10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P2141" s="10"/>
      <c r="AQ2141" s="10"/>
      <c r="AR2141" s="10"/>
    </row>
    <row r="2142" spans="1:44" s="114" customFormat="1" x14ac:dyDescent="0.2">
      <c r="A2142" s="10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P2142" s="10"/>
      <c r="AQ2142" s="10"/>
      <c r="AR2142" s="10"/>
    </row>
    <row r="2143" spans="1:44" s="114" customFormat="1" x14ac:dyDescent="0.2">
      <c r="A2143" s="10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P2143" s="10"/>
      <c r="AQ2143" s="10"/>
      <c r="AR2143" s="10"/>
    </row>
    <row r="2144" spans="1:44" s="114" customFormat="1" x14ac:dyDescent="0.2">
      <c r="A2144" s="10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P2144" s="10"/>
      <c r="AQ2144" s="10"/>
      <c r="AR2144" s="10"/>
    </row>
    <row r="2145" spans="1:44" s="114" customFormat="1" x14ac:dyDescent="0.2">
      <c r="A2145" s="10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P2145" s="10"/>
      <c r="AQ2145" s="10"/>
      <c r="AR2145" s="10"/>
    </row>
    <row r="2146" spans="1:44" s="114" customFormat="1" x14ac:dyDescent="0.2">
      <c r="A2146" s="10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P2146" s="10"/>
      <c r="AQ2146" s="10"/>
      <c r="AR2146" s="10"/>
    </row>
    <row r="2147" spans="1:44" s="114" customFormat="1" x14ac:dyDescent="0.2">
      <c r="A2147" s="10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W2147" s="29"/>
      <c r="X2147" s="29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P2147" s="10"/>
      <c r="AQ2147" s="10"/>
      <c r="AR2147" s="10"/>
    </row>
    <row r="2148" spans="1:44" s="114" customFormat="1" x14ac:dyDescent="0.2">
      <c r="A2148" s="10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P2148" s="10"/>
      <c r="AQ2148" s="10"/>
      <c r="AR2148" s="10"/>
    </row>
    <row r="2149" spans="1:44" s="114" customFormat="1" x14ac:dyDescent="0.2">
      <c r="A2149" s="10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9"/>
      <c r="X2149" s="29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P2149" s="10"/>
      <c r="AQ2149" s="10"/>
      <c r="AR2149" s="10"/>
    </row>
    <row r="2150" spans="1:44" s="114" customFormat="1" x14ac:dyDescent="0.2">
      <c r="A2150" s="10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P2150" s="10"/>
      <c r="AQ2150" s="10"/>
      <c r="AR2150" s="10"/>
    </row>
    <row r="2151" spans="1:44" s="114" customFormat="1" x14ac:dyDescent="0.2">
      <c r="A2151" s="10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W2151" s="29"/>
      <c r="X2151" s="29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P2151" s="10"/>
      <c r="AQ2151" s="10"/>
      <c r="AR2151" s="10"/>
    </row>
    <row r="2152" spans="1:44" s="114" customFormat="1" x14ac:dyDescent="0.2">
      <c r="A2152" s="10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P2152" s="10"/>
      <c r="AQ2152" s="10"/>
      <c r="AR2152" s="10"/>
    </row>
    <row r="2153" spans="1:44" s="114" customFormat="1" x14ac:dyDescent="0.2">
      <c r="A2153" s="10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P2153" s="10"/>
      <c r="AQ2153" s="10"/>
      <c r="AR2153" s="10"/>
    </row>
    <row r="2154" spans="1:44" s="114" customFormat="1" x14ac:dyDescent="0.2">
      <c r="A2154" s="10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P2154" s="10"/>
      <c r="AQ2154" s="10"/>
      <c r="AR2154" s="10"/>
    </row>
    <row r="2155" spans="1:44" s="114" customFormat="1" x14ac:dyDescent="0.2">
      <c r="A2155" s="10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P2155" s="10"/>
      <c r="AQ2155" s="10"/>
      <c r="AR2155" s="10"/>
    </row>
    <row r="2156" spans="1:44" s="114" customFormat="1" x14ac:dyDescent="0.2">
      <c r="A2156" s="10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9"/>
      <c r="X2156" s="29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P2156" s="10"/>
      <c r="AQ2156" s="10"/>
      <c r="AR2156" s="10"/>
    </row>
    <row r="2157" spans="1:44" s="114" customFormat="1" x14ac:dyDescent="0.2">
      <c r="A2157" s="10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9"/>
      <c r="X2157" s="29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P2157" s="10"/>
      <c r="AQ2157" s="10"/>
      <c r="AR2157" s="10"/>
    </row>
    <row r="2158" spans="1:44" s="114" customFormat="1" x14ac:dyDescent="0.2">
      <c r="A2158" s="10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P2158" s="10"/>
      <c r="AQ2158" s="10"/>
      <c r="AR2158" s="10"/>
    </row>
    <row r="2159" spans="1:44" s="114" customFormat="1" x14ac:dyDescent="0.2">
      <c r="A2159" s="10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29"/>
      <c r="X2159" s="29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P2159" s="10"/>
      <c r="AQ2159" s="10"/>
      <c r="AR2159" s="10"/>
    </row>
    <row r="2160" spans="1:44" s="114" customFormat="1" x14ac:dyDescent="0.2">
      <c r="A2160" s="10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P2160" s="10"/>
      <c r="AQ2160" s="10"/>
      <c r="AR2160" s="10"/>
    </row>
    <row r="2161" spans="1:44" s="114" customFormat="1" x14ac:dyDescent="0.2">
      <c r="A2161" s="10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P2161" s="10"/>
      <c r="AQ2161" s="10"/>
      <c r="AR2161" s="10"/>
    </row>
    <row r="2162" spans="1:44" s="114" customFormat="1" x14ac:dyDescent="0.2">
      <c r="A2162" s="10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P2162" s="10"/>
      <c r="AQ2162" s="10"/>
      <c r="AR2162" s="10"/>
    </row>
    <row r="2163" spans="1:44" s="114" customFormat="1" x14ac:dyDescent="0.2">
      <c r="A2163" s="10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P2163" s="10"/>
      <c r="AQ2163" s="10"/>
      <c r="AR2163" s="10"/>
    </row>
    <row r="2164" spans="1:44" s="114" customFormat="1" x14ac:dyDescent="0.2">
      <c r="A2164" s="10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P2164" s="10"/>
      <c r="AQ2164" s="10"/>
      <c r="AR2164" s="10"/>
    </row>
    <row r="2165" spans="1:44" s="114" customFormat="1" x14ac:dyDescent="0.2">
      <c r="A2165" s="10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P2165" s="10"/>
      <c r="AQ2165" s="10"/>
      <c r="AR2165" s="10"/>
    </row>
    <row r="2166" spans="1:44" s="114" customFormat="1" x14ac:dyDescent="0.2">
      <c r="A2166" s="10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P2166" s="10"/>
      <c r="AQ2166" s="10"/>
      <c r="AR2166" s="10"/>
    </row>
    <row r="2167" spans="1:44" s="114" customFormat="1" x14ac:dyDescent="0.2">
      <c r="A2167" s="10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W2167" s="29"/>
      <c r="X2167" s="29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P2167" s="10"/>
      <c r="AQ2167" s="10"/>
      <c r="AR2167" s="10"/>
    </row>
    <row r="2168" spans="1:44" s="114" customFormat="1" x14ac:dyDescent="0.2">
      <c r="A2168" s="10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P2168" s="10"/>
      <c r="AQ2168" s="10"/>
      <c r="AR2168" s="10"/>
    </row>
    <row r="2169" spans="1:44" s="114" customFormat="1" x14ac:dyDescent="0.2">
      <c r="A2169" s="10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W2169" s="29"/>
      <c r="X2169" s="29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P2169" s="10"/>
      <c r="AQ2169" s="10"/>
      <c r="AR2169" s="10"/>
    </row>
    <row r="2170" spans="1:44" s="114" customFormat="1" x14ac:dyDescent="0.2">
      <c r="A2170" s="10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P2170" s="10"/>
      <c r="AQ2170" s="10"/>
      <c r="AR2170" s="10"/>
    </row>
    <row r="2171" spans="1:44" s="114" customFormat="1" x14ac:dyDescent="0.2">
      <c r="A2171" s="10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29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P2171" s="10"/>
      <c r="AQ2171" s="10"/>
      <c r="AR2171" s="10"/>
    </row>
    <row r="2172" spans="1:44" s="114" customFormat="1" x14ac:dyDescent="0.2">
      <c r="A2172" s="10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9"/>
      <c r="X2172" s="29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P2172" s="10"/>
      <c r="AQ2172" s="10"/>
      <c r="AR2172" s="10"/>
    </row>
    <row r="2173" spans="1:44" s="114" customFormat="1" x14ac:dyDescent="0.2">
      <c r="A2173" s="10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P2173" s="10"/>
      <c r="AQ2173" s="10"/>
      <c r="AR2173" s="10"/>
    </row>
    <row r="2174" spans="1:44" s="114" customFormat="1" x14ac:dyDescent="0.2">
      <c r="A2174" s="10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W2174" s="29"/>
      <c r="X2174" s="29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P2174" s="10"/>
      <c r="AQ2174" s="10"/>
      <c r="AR2174" s="10"/>
    </row>
    <row r="2175" spans="1:44" s="114" customFormat="1" x14ac:dyDescent="0.2">
      <c r="A2175" s="10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P2175" s="10"/>
      <c r="AQ2175" s="10"/>
      <c r="AR2175" s="10"/>
    </row>
    <row r="2176" spans="1:44" s="114" customFormat="1" x14ac:dyDescent="0.2">
      <c r="A2176" s="10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9"/>
      <c r="X2176" s="29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P2176" s="10"/>
      <c r="AQ2176" s="10"/>
      <c r="AR2176" s="10"/>
    </row>
    <row r="2177" spans="1:44" s="114" customFormat="1" x14ac:dyDescent="0.2">
      <c r="A2177" s="10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P2177" s="10"/>
      <c r="AQ2177" s="10"/>
      <c r="AR2177" s="10"/>
    </row>
    <row r="2178" spans="1:44" s="114" customFormat="1" x14ac:dyDescent="0.2">
      <c r="A2178" s="10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P2178" s="10"/>
      <c r="AQ2178" s="10"/>
      <c r="AR2178" s="10"/>
    </row>
    <row r="2179" spans="1:44" s="114" customFormat="1" x14ac:dyDescent="0.2">
      <c r="A2179" s="10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P2179" s="10"/>
      <c r="AQ2179" s="10"/>
      <c r="AR2179" s="10"/>
    </row>
    <row r="2180" spans="1:44" s="114" customFormat="1" x14ac:dyDescent="0.2">
      <c r="A2180" s="10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W2180" s="29"/>
      <c r="X2180" s="29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P2180" s="10"/>
      <c r="AQ2180" s="10"/>
      <c r="AR2180" s="10"/>
    </row>
    <row r="2181" spans="1:44" s="114" customFormat="1" x14ac:dyDescent="0.2">
      <c r="A2181" s="10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P2181" s="10"/>
      <c r="AQ2181" s="10"/>
      <c r="AR2181" s="10"/>
    </row>
    <row r="2182" spans="1:44" s="114" customFormat="1" x14ac:dyDescent="0.2">
      <c r="A2182" s="10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9"/>
      <c r="X2182" s="29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P2182" s="10"/>
      <c r="AQ2182" s="10"/>
      <c r="AR2182" s="10"/>
    </row>
    <row r="2183" spans="1:44" s="114" customFormat="1" x14ac:dyDescent="0.2">
      <c r="A2183" s="10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P2183" s="10"/>
      <c r="AQ2183" s="10"/>
      <c r="AR2183" s="10"/>
    </row>
    <row r="2184" spans="1:44" s="114" customFormat="1" x14ac:dyDescent="0.2">
      <c r="A2184" s="10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9"/>
      <c r="X2184" s="29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P2184" s="10"/>
      <c r="AQ2184" s="10"/>
      <c r="AR2184" s="10"/>
    </row>
    <row r="2185" spans="1:44" s="114" customFormat="1" x14ac:dyDescent="0.2">
      <c r="A2185" s="10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P2185" s="10"/>
      <c r="AQ2185" s="10"/>
      <c r="AR2185" s="10"/>
    </row>
    <row r="2186" spans="1:44" s="114" customFormat="1" x14ac:dyDescent="0.2">
      <c r="A2186" s="10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P2186" s="10"/>
      <c r="AQ2186" s="10"/>
      <c r="AR2186" s="10"/>
    </row>
    <row r="2187" spans="1:44" s="114" customFormat="1" x14ac:dyDescent="0.2">
      <c r="A2187" s="10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P2187" s="10"/>
      <c r="AQ2187" s="10"/>
      <c r="AR2187" s="10"/>
    </row>
    <row r="2188" spans="1:44" s="114" customFormat="1" x14ac:dyDescent="0.2">
      <c r="A2188" s="10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P2188" s="10"/>
      <c r="AQ2188" s="10"/>
      <c r="AR2188" s="10"/>
    </row>
    <row r="2189" spans="1:44" s="114" customFormat="1" x14ac:dyDescent="0.2">
      <c r="A2189" s="10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P2189" s="10"/>
      <c r="AQ2189" s="10"/>
      <c r="AR2189" s="10"/>
    </row>
    <row r="2190" spans="1:44" s="114" customFormat="1" x14ac:dyDescent="0.2">
      <c r="A2190" s="10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P2190" s="10"/>
      <c r="AQ2190" s="10"/>
      <c r="AR2190" s="10"/>
    </row>
    <row r="2191" spans="1:44" s="114" customFormat="1" x14ac:dyDescent="0.2">
      <c r="A2191" s="10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P2191" s="10"/>
      <c r="AQ2191" s="10"/>
      <c r="AR2191" s="10"/>
    </row>
    <row r="2192" spans="1:44" s="114" customFormat="1" x14ac:dyDescent="0.2">
      <c r="A2192" s="10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P2192" s="10"/>
      <c r="AQ2192" s="10"/>
      <c r="AR2192" s="10"/>
    </row>
    <row r="2193" spans="1:44" s="114" customFormat="1" x14ac:dyDescent="0.2">
      <c r="A2193" s="10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P2193" s="10"/>
      <c r="AQ2193" s="10"/>
      <c r="AR2193" s="10"/>
    </row>
    <row r="2194" spans="1:44" s="114" customFormat="1" x14ac:dyDescent="0.2">
      <c r="A2194" s="10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P2194" s="10"/>
      <c r="AQ2194" s="10"/>
      <c r="AR2194" s="10"/>
    </row>
    <row r="2195" spans="1:44" s="114" customFormat="1" x14ac:dyDescent="0.2">
      <c r="A2195" s="10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P2195" s="10"/>
      <c r="AQ2195" s="10"/>
      <c r="AR2195" s="10"/>
    </row>
    <row r="2196" spans="1:44" s="114" customFormat="1" x14ac:dyDescent="0.2">
      <c r="A2196" s="10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P2196" s="10"/>
      <c r="AQ2196" s="10"/>
      <c r="AR2196" s="10"/>
    </row>
    <row r="2197" spans="1:44" s="114" customFormat="1" x14ac:dyDescent="0.2">
      <c r="A2197" s="10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P2197" s="10"/>
      <c r="AQ2197" s="10"/>
      <c r="AR2197" s="10"/>
    </row>
    <row r="2198" spans="1:44" s="114" customFormat="1" x14ac:dyDescent="0.2">
      <c r="A2198" s="10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P2198" s="10"/>
      <c r="AQ2198" s="10"/>
      <c r="AR2198" s="10"/>
    </row>
    <row r="2199" spans="1:44" s="114" customFormat="1" x14ac:dyDescent="0.2">
      <c r="A2199" s="10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P2199" s="10"/>
      <c r="AQ2199" s="10"/>
      <c r="AR2199" s="10"/>
    </row>
    <row r="2200" spans="1:44" s="114" customFormat="1" x14ac:dyDescent="0.2">
      <c r="A2200" s="10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P2200" s="10"/>
      <c r="AQ2200" s="10"/>
      <c r="AR2200" s="10"/>
    </row>
    <row r="2201" spans="1:44" s="114" customFormat="1" x14ac:dyDescent="0.2">
      <c r="A2201" s="10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P2201" s="10"/>
      <c r="AQ2201" s="10"/>
      <c r="AR2201" s="10"/>
    </row>
    <row r="2202" spans="1:44" s="114" customFormat="1" x14ac:dyDescent="0.2">
      <c r="A2202" s="10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P2202" s="10"/>
      <c r="AQ2202" s="10"/>
      <c r="AR2202" s="10"/>
    </row>
    <row r="2203" spans="1:44" s="114" customFormat="1" x14ac:dyDescent="0.2">
      <c r="A2203" s="10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W2203" s="29"/>
      <c r="X2203" s="29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P2203" s="10"/>
      <c r="AQ2203" s="10"/>
      <c r="AR2203" s="10"/>
    </row>
    <row r="2204" spans="1:44" s="114" customFormat="1" x14ac:dyDescent="0.2">
      <c r="A2204" s="10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P2204" s="10"/>
      <c r="AQ2204" s="10"/>
      <c r="AR2204" s="10"/>
    </row>
    <row r="2205" spans="1:44" s="114" customFormat="1" x14ac:dyDescent="0.2">
      <c r="A2205" s="10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W2205" s="29"/>
      <c r="X2205" s="29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P2205" s="10"/>
      <c r="AQ2205" s="10"/>
      <c r="AR2205" s="10"/>
    </row>
    <row r="2206" spans="1:44" s="114" customFormat="1" x14ac:dyDescent="0.2">
      <c r="A2206" s="10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9"/>
      <c r="X2206" s="29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P2206" s="10"/>
      <c r="AQ2206" s="10"/>
      <c r="AR2206" s="10"/>
    </row>
    <row r="2207" spans="1:44" s="114" customFormat="1" x14ac:dyDescent="0.2">
      <c r="A2207" s="10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W2207" s="29"/>
      <c r="X2207" s="29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P2207" s="10"/>
      <c r="AQ2207" s="10"/>
      <c r="AR2207" s="10"/>
    </row>
    <row r="2208" spans="1:44" s="114" customFormat="1" x14ac:dyDescent="0.2">
      <c r="A2208" s="10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P2208" s="10"/>
      <c r="AQ2208" s="10"/>
      <c r="AR2208" s="10"/>
    </row>
    <row r="2209" spans="1:44" s="114" customFormat="1" x14ac:dyDescent="0.2">
      <c r="A2209" s="10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W2209" s="29"/>
      <c r="X2209" s="29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P2209" s="10"/>
      <c r="AQ2209" s="10"/>
      <c r="AR2209" s="10"/>
    </row>
    <row r="2210" spans="1:44" s="114" customFormat="1" x14ac:dyDescent="0.2">
      <c r="A2210" s="10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W2210" s="29"/>
      <c r="X2210" s="29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P2210" s="10"/>
      <c r="AQ2210" s="10"/>
      <c r="AR2210" s="10"/>
    </row>
    <row r="2211" spans="1:44" s="114" customFormat="1" x14ac:dyDescent="0.2">
      <c r="A2211" s="10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P2211" s="10"/>
      <c r="AQ2211" s="10"/>
      <c r="AR2211" s="10"/>
    </row>
    <row r="2212" spans="1:44" s="114" customFormat="1" x14ac:dyDescent="0.2">
      <c r="A2212" s="10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P2212" s="10"/>
      <c r="AQ2212" s="10"/>
      <c r="AR2212" s="10"/>
    </row>
    <row r="2213" spans="1:44" s="114" customFormat="1" x14ac:dyDescent="0.2">
      <c r="A2213" s="10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9"/>
      <c r="X2213" s="29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P2213" s="10"/>
      <c r="AQ2213" s="10"/>
      <c r="AR2213" s="10"/>
    </row>
    <row r="2214" spans="1:44" s="114" customFormat="1" x14ac:dyDescent="0.2">
      <c r="A2214" s="10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P2214" s="10"/>
      <c r="AQ2214" s="10"/>
      <c r="AR2214" s="10"/>
    </row>
    <row r="2215" spans="1:44" s="114" customFormat="1" x14ac:dyDescent="0.2">
      <c r="A2215" s="10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P2215" s="10"/>
      <c r="AQ2215" s="10"/>
      <c r="AR2215" s="10"/>
    </row>
    <row r="2216" spans="1:44" s="114" customFormat="1" x14ac:dyDescent="0.2">
      <c r="A2216" s="10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P2216" s="10"/>
      <c r="AQ2216" s="10"/>
      <c r="AR2216" s="10"/>
    </row>
    <row r="2217" spans="1:44" s="114" customFormat="1" x14ac:dyDescent="0.2">
      <c r="A2217" s="10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9"/>
      <c r="X2217" s="29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P2217" s="10"/>
      <c r="AQ2217" s="10"/>
      <c r="AR2217" s="10"/>
    </row>
    <row r="2218" spans="1:44" s="114" customFormat="1" x14ac:dyDescent="0.2">
      <c r="A2218" s="10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P2218" s="10"/>
      <c r="AQ2218" s="10"/>
      <c r="AR2218" s="10"/>
    </row>
    <row r="2219" spans="1:44" s="114" customFormat="1" x14ac:dyDescent="0.2">
      <c r="A2219" s="10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P2219" s="10"/>
      <c r="AQ2219" s="10"/>
      <c r="AR2219" s="10"/>
    </row>
    <row r="2220" spans="1:44" s="114" customFormat="1" x14ac:dyDescent="0.2">
      <c r="A2220" s="10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W2220" s="29"/>
      <c r="X2220" s="29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P2220" s="10"/>
      <c r="AQ2220" s="10"/>
      <c r="AR2220" s="10"/>
    </row>
    <row r="2221" spans="1:44" s="114" customFormat="1" x14ac:dyDescent="0.2">
      <c r="A2221" s="10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W2221" s="29"/>
      <c r="X2221" s="29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P2221" s="10"/>
      <c r="AQ2221" s="10"/>
      <c r="AR2221" s="10"/>
    </row>
    <row r="2222" spans="1:44" s="114" customFormat="1" x14ac:dyDescent="0.2">
      <c r="A2222" s="10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W2222" s="29"/>
      <c r="X2222" s="29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P2222" s="10"/>
      <c r="AQ2222" s="10"/>
      <c r="AR2222" s="10"/>
    </row>
    <row r="2223" spans="1:44" s="114" customFormat="1" x14ac:dyDescent="0.2">
      <c r="A2223" s="10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W2223" s="29"/>
      <c r="X2223" s="29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P2223" s="10"/>
      <c r="AQ2223" s="10"/>
      <c r="AR2223" s="10"/>
    </row>
    <row r="2224" spans="1:44" s="114" customFormat="1" x14ac:dyDescent="0.2">
      <c r="A2224" s="10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P2224" s="10"/>
      <c r="AQ2224" s="10"/>
      <c r="AR2224" s="10"/>
    </row>
    <row r="2225" spans="1:44" s="114" customFormat="1" x14ac:dyDescent="0.2">
      <c r="A2225" s="10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P2225" s="10"/>
      <c r="AQ2225" s="10"/>
      <c r="AR2225" s="10"/>
    </row>
    <row r="2226" spans="1:44" s="114" customFormat="1" x14ac:dyDescent="0.2">
      <c r="A2226" s="10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W2226" s="29"/>
      <c r="X2226" s="29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P2226" s="10"/>
      <c r="AQ2226" s="10"/>
      <c r="AR2226" s="10"/>
    </row>
    <row r="2227" spans="1:44" s="114" customFormat="1" x14ac:dyDescent="0.2">
      <c r="A2227" s="10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P2227" s="10"/>
      <c r="AQ2227" s="10"/>
      <c r="AR2227" s="10"/>
    </row>
    <row r="2228" spans="1:44" s="114" customFormat="1" x14ac:dyDescent="0.2">
      <c r="A2228" s="10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W2228" s="29"/>
      <c r="X2228" s="29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P2228" s="10"/>
      <c r="AQ2228" s="10"/>
      <c r="AR2228" s="10"/>
    </row>
    <row r="2229" spans="1:44" s="114" customFormat="1" x14ac:dyDescent="0.2">
      <c r="A2229" s="10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P2229" s="10"/>
      <c r="AQ2229" s="10"/>
      <c r="AR2229" s="10"/>
    </row>
    <row r="2230" spans="1:44" s="114" customFormat="1" x14ac:dyDescent="0.2">
      <c r="A2230" s="10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29"/>
      <c r="X2230" s="29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P2230" s="10"/>
      <c r="AQ2230" s="10"/>
      <c r="AR2230" s="10"/>
    </row>
    <row r="2231" spans="1:44" s="114" customFormat="1" x14ac:dyDescent="0.2">
      <c r="A2231" s="10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P2231" s="10"/>
      <c r="AQ2231" s="10"/>
      <c r="AR2231" s="10"/>
    </row>
    <row r="2232" spans="1:44" s="114" customFormat="1" x14ac:dyDescent="0.2">
      <c r="A2232" s="10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W2232" s="29"/>
      <c r="X2232" s="29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P2232" s="10"/>
      <c r="AQ2232" s="10"/>
      <c r="AR2232" s="10"/>
    </row>
    <row r="2233" spans="1:44" s="114" customFormat="1" x14ac:dyDescent="0.2">
      <c r="A2233" s="10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P2233" s="10"/>
      <c r="AQ2233" s="10"/>
      <c r="AR2233" s="10"/>
    </row>
    <row r="2234" spans="1:44" s="114" customFormat="1" x14ac:dyDescent="0.2">
      <c r="A2234" s="10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P2234" s="10"/>
      <c r="AQ2234" s="10"/>
      <c r="AR2234" s="10"/>
    </row>
    <row r="2235" spans="1:44" s="114" customFormat="1" x14ac:dyDescent="0.2">
      <c r="A2235" s="10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P2235" s="10"/>
      <c r="AQ2235" s="10"/>
      <c r="AR2235" s="10"/>
    </row>
    <row r="2236" spans="1:44" s="114" customFormat="1" x14ac:dyDescent="0.2">
      <c r="A2236" s="10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W2236" s="29"/>
      <c r="X2236" s="29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P2236" s="10"/>
      <c r="AQ2236" s="10"/>
      <c r="AR2236" s="10"/>
    </row>
    <row r="2237" spans="1:44" s="114" customFormat="1" x14ac:dyDescent="0.2">
      <c r="A2237" s="10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W2237" s="29"/>
      <c r="X2237" s="29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P2237" s="10"/>
      <c r="AQ2237" s="10"/>
      <c r="AR2237" s="10"/>
    </row>
    <row r="2238" spans="1:44" s="114" customFormat="1" x14ac:dyDescent="0.2">
      <c r="A2238" s="10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W2238" s="29"/>
      <c r="X2238" s="29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P2238" s="10"/>
      <c r="AQ2238" s="10"/>
      <c r="AR2238" s="10"/>
    </row>
    <row r="2239" spans="1:44" s="114" customFormat="1" x14ac:dyDescent="0.2">
      <c r="A2239" s="10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W2239" s="29"/>
      <c r="X2239" s="29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P2239" s="10"/>
      <c r="AQ2239" s="10"/>
      <c r="AR2239" s="10"/>
    </row>
    <row r="2240" spans="1:44" s="114" customFormat="1" x14ac:dyDescent="0.2">
      <c r="A2240" s="10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W2240" s="29"/>
      <c r="X2240" s="29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P2240" s="10"/>
      <c r="AQ2240" s="10"/>
      <c r="AR2240" s="10"/>
    </row>
    <row r="2241" spans="1:44" s="114" customFormat="1" x14ac:dyDescent="0.2">
      <c r="A2241" s="10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P2241" s="10"/>
      <c r="AQ2241" s="10"/>
      <c r="AR2241" s="10"/>
    </row>
    <row r="2242" spans="1:44" s="114" customFormat="1" x14ac:dyDescent="0.2">
      <c r="A2242" s="10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P2242" s="10"/>
      <c r="AQ2242" s="10"/>
      <c r="AR2242" s="10"/>
    </row>
    <row r="2243" spans="1:44" s="114" customFormat="1" x14ac:dyDescent="0.2">
      <c r="A2243" s="10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W2243" s="29"/>
      <c r="X2243" s="29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P2243" s="10"/>
      <c r="AQ2243" s="10"/>
      <c r="AR2243" s="10"/>
    </row>
    <row r="2244" spans="1:44" s="114" customFormat="1" x14ac:dyDescent="0.2">
      <c r="A2244" s="10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W2244" s="29"/>
      <c r="X2244" s="29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P2244" s="10"/>
      <c r="AQ2244" s="10"/>
      <c r="AR2244" s="10"/>
    </row>
    <row r="2245" spans="1:44" s="114" customFormat="1" x14ac:dyDescent="0.2">
      <c r="A2245" s="10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W2245" s="29"/>
      <c r="X2245" s="29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P2245" s="10"/>
      <c r="AQ2245" s="10"/>
      <c r="AR2245" s="10"/>
    </row>
    <row r="2246" spans="1:44" s="114" customFormat="1" x14ac:dyDescent="0.2">
      <c r="A2246" s="10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W2246" s="29"/>
      <c r="X2246" s="29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P2246" s="10"/>
      <c r="AQ2246" s="10"/>
      <c r="AR2246" s="10"/>
    </row>
    <row r="2247" spans="1:44" s="114" customFormat="1" x14ac:dyDescent="0.2">
      <c r="A2247" s="10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P2247" s="10"/>
      <c r="AQ2247" s="10"/>
      <c r="AR2247" s="10"/>
    </row>
    <row r="2248" spans="1:44" s="114" customFormat="1" x14ac:dyDescent="0.2">
      <c r="A2248" s="10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P2248" s="10"/>
      <c r="AQ2248" s="10"/>
      <c r="AR2248" s="10"/>
    </row>
    <row r="2249" spans="1:44" s="114" customFormat="1" x14ac:dyDescent="0.2">
      <c r="A2249" s="10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P2249" s="10"/>
      <c r="AQ2249" s="10"/>
      <c r="AR2249" s="10"/>
    </row>
    <row r="2250" spans="1:44" s="114" customFormat="1" x14ac:dyDescent="0.2">
      <c r="A2250" s="10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P2250" s="10"/>
      <c r="AQ2250" s="10"/>
      <c r="AR2250" s="10"/>
    </row>
    <row r="2251" spans="1:44" s="114" customFormat="1" x14ac:dyDescent="0.2">
      <c r="A2251" s="10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P2251" s="10"/>
      <c r="AQ2251" s="10"/>
      <c r="AR2251" s="10"/>
    </row>
    <row r="2252" spans="1:44" s="114" customFormat="1" x14ac:dyDescent="0.2">
      <c r="A2252" s="10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P2252" s="10"/>
      <c r="AQ2252" s="10"/>
      <c r="AR2252" s="10"/>
    </row>
    <row r="2253" spans="1:44" s="114" customFormat="1" x14ac:dyDescent="0.2">
      <c r="A2253" s="10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P2253" s="10"/>
      <c r="AQ2253" s="10"/>
      <c r="AR2253" s="10"/>
    </row>
    <row r="2254" spans="1:44" s="114" customFormat="1" x14ac:dyDescent="0.2">
      <c r="A2254" s="10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P2254" s="10"/>
      <c r="AQ2254" s="10"/>
      <c r="AR2254" s="10"/>
    </row>
    <row r="2255" spans="1:44" s="114" customFormat="1" x14ac:dyDescent="0.2">
      <c r="A2255" s="10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W2255" s="29"/>
      <c r="X2255" s="29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P2255" s="10"/>
      <c r="AQ2255" s="10"/>
      <c r="AR2255" s="10"/>
    </row>
    <row r="2256" spans="1:44" s="114" customFormat="1" x14ac:dyDescent="0.2">
      <c r="A2256" s="10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P2256" s="10"/>
      <c r="AQ2256" s="10"/>
      <c r="AR2256" s="10"/>
    </row>
    <row r="2257" spans="1:44" s="114" customFormat="1" x14ac:dyDescent="0.2">
      <c r="A2257" s="10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W2257" s="29"/>
      <c r="X2257" s="29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P2257" s="10"/>
      <c r="AQ2257" s="10"/>
      <c r="AR2257" s="10"/>
    </row>
    <row r="2258" spans="1:44" s="114" customFormat="1" x14ac:dyDescent="0.2">
      <c r="A2258" s="10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P2258" s="10"/>
      <c r="AQ2258" s="10"/>
      <c r="AR2258" s="10"/>
    </row>
    <row r="2259" spans="1:44" s="114" customFormat="1" x14ac:dyDescent="0.2">
      <c r="A2259" s="10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W2259" s="29"/>
      <c r="X2259" s="29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P2259" s="10"/>
      <c r="AQ2259" s="10"/>
      <c r="AR2259" s="10"/>
    </row>
    <row r="2260" spans="1:44" s="114" customFormat="1" x14ac:dyDescent="0.2">
      <c r="A2260" s="10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P2260" s="10"/>
      <c r="AQ2260" s="10"/>
      <c r="AR2260" s="10"/>
    </row>
    <row r="2261" spans="1:44" s="114" customFormat="1" x14ac:dyDescent="0.2">
      <c r="A2261" s="10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W2261" s="29"/>
      <c r="X2261" s="29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P2261" s="10"/>
      <c r="AQ2261" s="10"/>
      <c r="AR2261" s="10"/>
    </row>
    <row r="2262" spans="1:44" s="114" customFormat="1" x14ac:dyDescent="0.2">
      <c r="A2262" s="10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W2262" s="29"/>
      <c r="X2262" s="29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P2262" s="10"/>
      <c r="AQ2262" s="10"/>
      <c r="AR2262" s="10"/>
    </row>
    <row r="2263" spans="1:44" s="114" customFormat="1" x14ac:dyDescent="0.2">
      <c r="A2263" s="10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W2263" s="29"/>
      <c r="X2263" s="29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P2263" s="10"/>
      <c r="AQ2263" s="10"/>
      <c r="AR2263" s="10"/>
    </row>
    <row r="2264" spans="1:44" s="114" customFormat="1" x14ac:dyDescent="0.2">
      <c r="A2264" s="10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W2264" s="29"/>
      <c r="X2264" s="29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P2264" s="10"/>
      <c r="AQ2264" s="10"/>
      <c r="AR2264" s="10"/>
    </row>
    <row r="2265" spans="1:44" s="114" customFormat="1" x14ac:dyDescent="0.2">
      <c r="A2265" s="10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W2265" s="29"/>
      <c r="X2265" s="29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P2265" s="10"/>
      <c r="AQ2265" s="10"/>
      <c r="AR2265" s="10"/>
    </row>
    <row r="2266" spans="1:44" s="114" customFormat="1" x14ac:dyDescent="0.2">
      <c r="A2266" s="10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P2266" s="10"/>
      <c r="AQ2266" s="10"/>
      <c r="AR2266" s="10"/>
    </row>
    <row r="2267" spans="1:44" s="114" customFormat="1" x14ac:dyDescent="0.2">
      <c r="A2267" s="10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9"/>
      <c r="X2267" s="29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P2267" s="10"/>
      <c r="AQ2267" s="10"/>
      <c r="AR2267" s="10"/>
    </row>
    <row r="2268" spans="1:44" s="114" customFormat="1" x14ac:dyDescent="0.2">
      <c r="A2268" s="10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W2268" s="29"/>
      <c r="X2268" s="29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P2268" s="10"/>
      <c r="AQ2268" s="10"/>
      <c r="AR2268" s="10"/>
    </row>
    <row r="2269" spans="1:44" s="114" customFormat="1" x14ac:dyDescent="0.2">
      <c r="A2269" s="10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W2269" s="29"/>
      <c r="X2269" s="29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P2269" s="10"/>
      <c r="AQ2269" s="10"/>
      <c r="AR2269" s="10"/>
    </row>
    <row r="2270" spans="1:44" s="114" customFormat="1" x14ac:dyDescent="0.2">
      <c r="A2270" s="10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W2270" s="29"/>
      <c r="X2270" s="29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P2270" s="10"/>
      <c r="AQ2270" s="10"/>
      <c r="AR2270" s="10"/>
    </row>
    <row r="2271" spans="1:44" s="114" customFormat="1" x14ac:dyDescent="0.2">
      <c r="A2271" s="10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W2271" s="29"/>
      <c r="X2271" s="29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P2271" s="10"/>
      <c r="AQ2271" s="10"/>
      <c r="AR2271" s="10"/>
    </row>
    <row r="2272" spans="1:44" s="114" customFormat="1" x14ac:dyDescent="0.2">
      <c r="A2272" s="10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P2272" s="10"/>
      <c r="AQ2272" s="10"/>
      <c r="AR2272" s="10"/>
    </row>
    <row r="2273" spans="1:44" s="114" customFormat="1" x14ac:dyDescent="0.2">
      <c r="A2273" s="10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P2273" s="10"/>
      <c r="AQ2273" s="10"/>
      <c r="AR2273" s="10"/>
    </row>
    <row r="2274" spans="1:44" s="114" customFormat="1" x14ac:dyDescent="0.2">
      <c r="A2274" s="10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P2274" s="10"/>
      <c r="AQ2274" s="10"/>
      <c r="AR2274" s="10"/>
    </row>
    <row r="2275" spans="1:44" s="114" customFormat="1" x14ac:dyDescent="0.2">
      <c r="A2275" s="10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W2275" s="29"/>
      <c r="X2275" s="29"/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P2275" s="10"/>
      <c r="AQ2275" s="10"/>
      <c r="AR2275" s="10"/>
    </row>
    <row r="2276" spans="1:44" s="114" customFormat="1" x14ac:dyDescent="0.2">
      <c r="A2276" s="10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W2276" s="29"/>
      <c r="X2276" s="29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  <c r="AP2276" s="10"/>
      <c r="AQ2276" s="10"/>
      <c r="AR2276" s="10"/>
    </row>
    <row r="2277" spans="1:44" s="114" customFormat="1" x14ac:dyDescent="0.2">
      <c r="A2277" s="10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W2277" s="29"/>
      <c r="X2277" s="29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P2277" s="10"/>
      <c r="AQ2277" s="10"/>
      <c r="AR2277" s="10"/>
    </row>
    <row r="2278" spans="1:44" s="114" customFormat="1" x14ac:dyDescent="0.2">
      <c r="A2278" s="10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W2278" s="29"/>
      <c r="X2278" s="29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  <c r="AP2278" s="10"/>
      <c r="AQ2278" s="10"/>
      <c r="AR2278" s="10"/>
    </row>
    <row r="2279" spans="1:44" s="114" customFormat="1" x14ac:dyDescent="0.2">
      <c r="A2279" s="10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W2279" s="29"/>
      <c r="X2279" s="29"/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  <c r="AP2279" s="10"/>
      <c r="AQ2279" s="10"/>
      <c r="AR2279" s="10"/>
    </row>
    <row r="2280" spans="1:44" s="114" customFormat="1" x14ac:dyDescent="0.2">
      <c r="A2280" s="10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W2280" s="29"/>
      <c r="X2280" s="29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P2280" s="10"/>
      <c r="AQ2280" s="10"/>
      <c r="AR2280" s="10"/>
    </row>
    <row r="2281" spans="1:44" s="114" customFormat="1" x14ac:dyDescent="0.2">
      <c r="A2281" s="10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W2281" s="29"/>
      <c r="X2281" s="29"/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P2281" s="10"/>
      <c r="AQ2281" s="10"/>
      <c r="AR2281" s="10"/>
    </row>
    <row r="2282" spans="1:44" s="114" customFormat="1" x14ac:dyDescent="0.2">
      <c r="A2282" s="10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W2282" s="29"/>
      <c r="X2282" s="29"/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P2282" s="10"/>
      <c r="AQ2282" s="10"/>
      <c r="AR2282" s="10"/>
    </row>
    <row r="2283" spans="1:44" s="114" customFormat="1" x14ac:dyDescent="0.2">
      <c r="A2283" s="10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W2283" s="29"/>
      <c r="X2283" s="29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  <c r="AP2283" s="10"/>
      <c r="AQ2283" s="10"/>
      <c r="AR2283" s="10"/>
    </row>
    <row r="2284" spans="1:44" s="114" customFormat="1" x14ac:dyDescent="0.2">
      <c r="A2284" s="10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9"/>
      <c r="X2284" s="29"/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  <c r="AP2284" s="10"/>
      <c r="AQ2284" s="10"/>
      <c r="AR2284" s="10"/>
    </row>
    <row r="2285" spans="1:44" s="114" customFormat="1" x14ac:dyDescent="0.2">
      <c r="A2285" s="10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W2285" s="29"/>
      <c r="X2285" s="29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  <c r="AP2285" s="10"/>
      <c r="AQ2285" s="10"/>
      <c r="AR2285" s="10"/>
    </row>
    <row r="2286" spans="1:44" s="114" customFormat="1" x14ac:dyDescent="0.2">
      <c r="A2286" s="10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W2286" s="29"/>
      <c r="X2286" s="29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P2286" s="10"/>
      <c r="AQ2286" s="10"/>
      <c r="AR2286" s="10"/>
    </row>
    <row r="2287" spans="1:44" s="114" customFormat="1" x14ac:dyDescent="0.2">
      <c r="A2287" s="10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W2287" s="29"/>
      <c r="X2287" s="29"/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P2287" s="10"/>
      <c r="AQ2287" s="10"/>
      <c r="AR2287" s="10"/>
    </row>
    <row r="2288" spans="1:44" s="114" customFormat="1" x14ac:dyDescent="0.2">
      <c r="A2288" s="10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9"/>
      <c r="X2288" s="29"/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P2288" s="10"/>
      <c r="AQ2288" s="10"/>
      <c r="AR2288" s="10"/>
    </row>
    <row r="2289" spans="1:44" s="114" customFormat="1" x14ac:dyDescent="0.2">
      <c r="A2289" s="10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9"/>
      <c r="X2289" s="29"/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P2289" s="10"/>
      <c r="AQ2289" s="10"/>
      <c r="AR2289" s="10"/>
    </row>
    <row r="2290" spans="1:44" s="114" customFormat="1" x14ac:dyDescent="0.2">
      <c r="A2290" s="10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P2290" s="10"/>
      <c r="AQ2290" s="10"/>
      <c r="AR2290" s="10"/>
    </row>
    <row r="2291" spans="1:44" s="114" customFormat="1" x14ac:dyDescent="0.2">
      <c r="A2291" s="10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W2291" s="29"/>
      <c r="X2291" s="29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P2291" s="10"/>
      <c r="AQ2291" s="10"/>
      <c r="AR2291" s="10"/>
    </row>
    <row r="2292" spans="1:44" s="114" customFormat="1" x14ac:dyDescent="0.2">
      <c r="A2292" s="10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P2292" s="10"/>
      <c r="AQ2292" s="10"/>
      <c r="AR2292" s="10"/>
    </row>
    <row r="2293" spans="1:44" s="114" customFormat="1" x14ac:dyDescent="0.2">
      <c r="A2293" s="10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P2293" s="10"/>
      <c r="AQ2293" s="10"/>
      <c r="AR2293" s="10"/>
    </row>
    <row r="2294" spans="1:44" s="114" customFormat="1" x14ac:dyDescent="0.2">
      <c r="A2294" s="10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W2294" s="29"/>
      <c r="X2294" s="29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P2294" s="10"/>
      <c r="AQ2294" s="10"/>
      <c r="AR2294" s="10"/>
    </row>
    <row r="2295" spans="1:44" s="114" customFormat="1" x14ac:dyDescent="0.2">
      <c r="A2295" s="10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P2295" s="10"/>
      <c r="AQ2295" s="10"/>
      <c r="AR2295" s="10"/>
    </row>
    <row r="2296" spans="1:44" s="114" customFormat="1" x14ac:dyDescent="0.2">
      <c r="A2296" s="10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P2296" s="10"/>
      <c r="AQ2296" s="10"/>
      <c r="AR2296" s="10"/>
    </row>
    <row r="2297" spans="1:44" s="114" customFormat="1" x14ac:dyDescent="0.2">
      <c r="A2297" s="10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P2297" s="10"/>
      <c r="AQ2297" s="10"/>
      <c r="AR2297" s="10"/>
    </row>
    <row r="2298" spans="1:44" s="114" customFormat="1" x14ac:dyDescent="0.2">
      <c r="A2298" s="10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  <c r="AP2298" s="10"/>
      <c r="AQ2298" s="10"/>
      <c r="AR2298" s="10"/>
    </row>
    <row r="2299" spans="1:44" s="114" customFormat="1" x14ac:dyDescent="0.2">
      <c r="A2299" s="10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9"/>
      <c r="X2299" s="29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  <c r="AP2299" s="10"/>
      <c r="AQ2299" s="10"/>
      <c r="AR2299" s="10"/>
    </row>
    <row r="2300" spans="1:44" s="114" customFormat="1" x14ac:dyDescent="0.2">
      <c r="A2300" s="10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W2300" s="29"/>
      <c r="X2300" s="29"/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  <c r="AP2300" s="10"/>
      <c r="AQ2300" s="10"/>
      <c r="AR2300" s="10"/>
    </row>
    <row r="2301" spans="1:44" s="114" customFormat="1" x14ac:dyDescent="0.2">
      <c r="A2301" s="10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W2301" s="29"/>
      <c r="X2301" s="29"/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  <c r="AP2301" s="10"/>
      <c r="AQ2301" s="10"/>
      <c r="AR2301" s="10"/>
    </row>
    <row r="2302" spans="1:44" s="114" customFormat="1" x14ac:dyDescent="0.2">
      <c r="A2302" s="10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W2302" s="29"/>
      <c r="X2302" s="29"/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  <c r="AP2302" s="10"/>
      <c r="AQ2302" s="10"/>
      <c r="AR2302" s="10"/>
    </row>
    <row r="2303" spans="1:44" s="114" customFormat="1" x14ac:dyDescent="0.2">
      <c r="A2303" s="10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  <c r="AP2303" s="10"/>
      <c r="AQ2303" s="10"/>
      <c r="AR2303" s="10"/>
    </row>
    <row r="2304" spans="1:44" s="114" customFormat="1" x14ac:dyDescent="0.2">
      <c r="A2304" s="10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P2304" s="10"/>
      <c r="AQ2304" s="10"/>
      <c r="AR2304" s="10"/>
    </row>
    <row r="2305" spans="1:44" s="114" customFormat="1" x14ac:dyDescent="0.2">
      <c r="A2305" s="10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P2305" s="10"/>
      <c r="AQ2305" s="10"/>
      <c r="AR2305" s="10"/>
    </row>
    <row r="2306" spans="1:44" s="114" customFormat="1" x14ac:dyDescent="0.2">
      <c r="A2306" s="10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  <c r="AP2306" s="10"/>
      <c r="AQ2306" s="10"/>
      <c r="AR2306" s="10"/>
    </row>
    <row r="2307" spans="1:44" s="114" customFormat="1" x14ac:dyDescent="0.2">
      <c r="A2307" s="10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P2307" s="10"/>
      <c r="AQ2307" s="10"/>
      <c r="AR2307" s="10"/>
    </row>
    <row r="2308" spans="1:44" s="114" customFormat="1" x14ac:dyDescent="0.2">
      <c r="A2308" s="10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  <c r="AP2308" s="10"/>
      <c r="AQ2308" s="10"/>
      <c r="AR2308" s="10"/>
    </row>
    <row r="2309" spans="1:44" s="114" customFormat="1" x14ac:dyDescent="0.2">
      <c r="A2309" s="10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  <c r="AP2309" s="10"/>
      <c r="AQ2309" s="10"/>
      <c r="AR2309" s="10"/>
    </row>
    <row r="2310" spans="1:44" s="114" customFormat="1" x14ac:dyDescent="0.2">
      <c r="A2310" s="10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  <c r="AP2310" s="10"/>
      <c r="AQ2310" s="10"/>
      <c r="AR2310" s="10"/>
    </row>
    <row r="2311" spans="1:44" s="114" customFormat="1" x14ac:dyDescent="0.2">
      <c r="A2311" s="10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P2311" s="10"/>
      <c r="AQ2311" s="10"/>
      <c r="AR2311" s="10"/>
    </row>
    <row r="2312" spans="1:44" s="114" customFormat="1" x14ac:dyDescent="0.2">
      <c r="A2312" s="10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P2312" s="10"/>
      <c r="AQ2312" s="10"/>
      <c r="AR2312" s="10"/>
    </row>
    <row r="2313" spans="1:44" s="114" customFormat="1" x14ac:dyDescent="0.2">
      <c r="A2313" s="10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P2313" s="10"/>
      <c r="AQ2313" s="10"/>
      <c r="AR2313" s="10"/>
    </row>
    <row r="2314" spans="1:44" s="114" customFormat="1" x14ac:dyDescent="0.2">
      <c r="A2314" s="10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W2314" s="29"/>
      <c r="X2314" s="29"/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  <c r="AP2314" s="10"/>
      <c r="AQ2314" s="10"/>
      <c r="AR2314" s="10"/>
    </row>
    <row r="2315" spans="1:44" s="114" customFormat="1" x14ac:dyDescent="0.2">
      <c r="A2315" s="10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29"/>
      <c r="X2315" s="29"/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  <c r="AP2315" s="10"/>
      <c r="AQ2315" s="10"/>
      <c r="AR2315" s="10"/>
    </row>
    <row r="2316" spans="1:44" s="114" customFormat="1" x14ac:dyDescent="0.2">
      <c r="A2316" s="10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P2316" s="10"/>
      <c r="AQ2316" s="10"/>
      <c r="AR2316" s="10"/>
    </row>
    <row r="2317" spans="1:44" s="114" customFormat="1" x14ac:dyDescent="0.2">
      <c r="A2317" s="10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  <c r="AP2317" s="10"/>
      <c r="AQ2317" s="10"/>
      <c r="AR2317" s="10"/>
    </row>
    <row r="2318" spans="1:44" s="114" customFormat="1" x14ac:dyDescent="0.2">
      <c r="A2318" s="10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  <c r="AP2318" s="10"/>
      <c r="AQ2318" s="10"/>
      <c r="AR2318" s="10"/>
    </row>
    <row r="2319" spans="1:44" s="114" customFormat="1" x14ac:dyDescent="0.2">
      <c r="A2319" s="10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  <c r="AP2319" s="10"/>
      <c r="AQ2319" s="10"/>
      <c r="AR2319" s="10"/>
    </row>
    <row r="2320" spans="1:44" s="114" customFormat="1" x14ac:dyDescent="0.2">
      <c r="A2320" s="10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  <c r="AP2320" s="10"/>
      <c r="AQ2320" s="10"/>
      <c r="AR2320" s="10"/>
    </row>
    <row r="2321" spans="1:44" s="114" customFormat="1" x14ac:dyDescent="0.2">
      <c r="A2321" s="10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  <c r="AP2321" s="10"/>
      <c r="AQ2321" s="10"/>
      <c r="AR2321" s="10"/>
    </row>
    <row r="2322" spans="1:44" s="114" customFormat="1" x14ac:dyDescent="0.2">
      <c r="A2322" s="10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P2322" s="10"/>
      <c r="AQ2322" s="10"/>
      <c r="AR2322" s="10"/>
    </row>
    <row r="2323" spans="1:44" s="114" customFormat="1" x14ac:dyDescent="0.2">
      <c r="A2323" s="10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  <c r="AP2323" s="10"/>
      <c r="AQ2323" s="10"/>
      <c r="AR2323" s="10"/>
    </row>
    <row r="2324" spans="1:44" s="114" customFormat="1" x14ac:dyDescent="0.2">
      <c r="A2324" s="10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  <c r="AP2324" s="10"/>
      <c r="AQ2324" s="10"/>
      <c r="AR2324" s="10"/>
    </row>
    <row r="2325" spans="1:44" s="114" customFormat="1" x14ac:dyDescent="0.2">
      <c r="A2325" s="10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P2325" s="10"/>
      <c r="AQ2325" s="10"/>
      <c r="AR2325" s="10"/>
    </row>
    <row r="2326" spans="1:44" s="114" customFormat="1" x14ac:dyDescent="0.2">
      <c r="A2326" s="10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P2326" s="10"/>
      <c r="AQ2326" s="10"/>
      <c r="AR2326" s="10"/>
    </row>
    <row r="2327" spans="1:44" s="114" customFormat="1" x14ac:dyDescent="0.2">
      <c r="A2327" s="10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  <c r="AP2327" s="10"/>
      <c r="AQ2327" s="10"/>
      <c r="AR2327" s="10"/>
    </row>
    <row r="2328" spans="1:44" s="114" customFormat="1" x14ac:dyDescent="0.2">
      <c r="A2328" s="10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  <c r="AP2328" s="10"/>
      <c r="AQ2328" s="10"/>
      <c r="AR2328" s="10"/>
    </row>
    <row r="2329" spans="1:44" s="114" customFormat="1" x14ac:dyDescent="0.2">
      <c r="A2329" s="10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  <c r="AP2329" s="10"/>
      <c r="AQ2329" s="10"/>
      <c r="AR2329" s="10"/>
    </row>
    <row r="2330" spans="1:44" s="114" customFormat="1" x14ac:dyDescent="0.2">
      <c r="A2330" s="10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  <c r="AP2330" s="10"/>
      <c r="AQ2330" s="10"/>
      <c r="AR2330" s="10"/>
    </row>
    <row r="2331" spans="1:44" s="114" customFormat="1" x14ac:dyDescent="0.2">
      <c r="A2331" s="10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  <c r="AP2331" s="10"/>
      <c r="AQ2331" s="10"/>
      <c r="AR2331" s="10"/>
    </row>
    <row r="2332" spans="1:44" s="114" customFormat="1" x14ac:dyDescent="0.2">
      <c r="A2332" s="10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  <c r="AP2332" s="10"/>
      <c r="AQ2332" s="10"/>
      <c r="AR2332" s="10"/>
    </row>
    <row r="2333" spans="1:44" s="114" customFormat="1" x14ac:dyDescent="0.2">
      <c r="A2333" s="10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P2333" s="10"/>
      <c r="AQ2333" s="10"/>
      <c r="AR2333" s="10"/>
    </row>
    <row r="2334" spans="1:44" s="114" customFormat="1" x14ac:dyDescent="0.2">
      <c r="A2334" s="10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  <c r="AP2334" s="10"/>
      <c r="AQ2334" s="10"/>
      <c r="AR2334" s="10"/>
    </row>
    <row r="2335" spans="1:44" s="114" customFormat="1" x14ac:dyDescent="0.2">
      <c r="A2335" s="10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P2335" s="10"/>
      <c r="AQ2335" s="10"/>
      <c r="AR2335" s="10"/>
    </row>
    <row r="2336" spans="1:44" s="114" customFormat="1" x14ac:dyDescent="0.2">
      <c r="A2336" s="10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W2336" s="29"/>
      <c r="X2336" s="29"/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  <c r="AP2336" s="10"/>
      <c r="AQ2336" s="10"/>
      <c r="AR2336" s="10"/>
    </row>
    <row r="2337" spans="1:44" s="114" customFormat="1" x14ac:dyDescent="0.2">
      <c r="A2337" s="10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W2337" s="29"/>
      <c r="X2337" s="29"/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P2337" s="10"/>
      <c r="AQ2337" s="10"/>
      <c r="AR2337" s="10"/>
    </row>
    <row r="2338" spans="1:44" s="114" customFormat="1" x14ac:dyDescent="0.2">
      <c r="A2338" s="10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W2338" s="29"/>
      <c r="X2338" s="29"/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  <c r="AP2338" s="10"/>
      <c r="AQ2338" s="10"/>
      <c r="AR2338" s="10"/>
    </row>
    <row r="2339" spans="1:44" s="114" customFormat="1" x14ac:dyDescent="0.2">
      <c r="A2339" s="10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9"/>
      <c r="X2339" s="29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  <c r="AP2339" s="10"/>
      <c r="AQ2339" s="10"/>
      <c r="AR2339" s="10"/>
    </row>
    <row r="2340" spans="1:44" s="114" customFormat="1" x14ac:dyDescent="0.2">
      <c r="A2340" s="10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W2340" s="29"/>
      <c r="X2340" s="29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P2340" s="10"/>
      <c r="AQ2340" s="10"/>
      <c r="AR2340" s="10"/>
    </row>
    <row r="2341" spans="1:44" s="114" customFormat="1" x14ac:dyDescent="0.2">
      <c r="A2341" s="10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W2341" s="29"/>
      <c r="X2341" s="29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  <c r="AP2341" s="10"/>
      <c r="AQ2341" s="10"/>
      <c r="AR2341" s="10"/>
    </row>
    <row r="2342" spans="1:44" s="114" customFormat="1" x14ac:dyDescent="0.2">
      <c r="A2342" s="10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P2342" s="10"/>
      <c r="AQ2342" s="10"/>
      <c r="AR2342" s="10"/>
    </row>
    <row r="2343" spans="1:44" s="114" customFormat="1" x14ac:dyDescent="0.2">
      <c r="A2343" s="10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W2343" s="29"/>
      <c r="X2343" s="29"/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P2343" s="10"/>
      <c r="AQ2343" s="10"/>
      <c r="AR2343" s="10"/>
    </row>
    <row r="2344" spans="1:44" s="114" customFormat="1" x14ac:dyDescent="0.2">
      <c r="A2344" s="10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/>
      <c r="X2344" s="29"/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P2344" s="10"/>
      <c r="AQ2344" s="10"/>
      <c r="AR2344" s="10"/>
    </row>
    <row r="2345" spans="1:44" s="114" customFormat="1" x14ac:dyDescent="0.2">
      <c r="A2345" s="10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P2345" s="10"/>
      <c r="AQ2345" s="10"/>
      <c r="AR2345" s="10"/>
    </row>
    <row r="2346" spans="1:44" s="114" customFormat="1" x14ac:dyDescent="0.2">
      <c r="A2346" s="10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P2346" s="10"/>
      <c r="AQ2346" s="10"/>
      <c r="AR2346" s="10"/>
    </row>
    <row r="2347" spans="1:44" s="114" customFormat="1" x14ac:dyDescent="0.2">
      <c r="A2347" s="10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9"/>
      <c r="X2347" s="29"/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P2347" s="10"/>
      <c r="AQ2347" s="10"/>
      <c r="AR2347" s="10"/>
    </row>
    <row r="2348" spans="1:44" s="114" customFormat="1" x14ac:dyDescent="0.2">
      <c r="A2348" s="10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P2348" s="10"/>
      <c r="AQ2348" s="10"/>
      <c r="AR2348" s="10"/>
    </row>
    <row r="2349" spans="1:44" s="114" customFormat="1" x14ac:dyDescent="0.2">
      <c r="A2349" s="10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9"/>
      <c r="X2349" s="29"/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  <c r="AP2349" s="10"/>
      <c r="AQ2349" s="10"/>
      <c r="AR2349" s="10"/>
    </row>
    <row r="2350" spans="1:44" s="114" customFormat="1" x14ac:dyDescent="0.2">
      <c r="A2350" s="10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P2350" s="10"/>
      <c r="AQ2350" s="10"/>
      <c r="AR2350" s="10"/>
    </row>
    <row r="2351" spans="1:44" s="114" customFormat="1" x14ac:dyDescent="0.2">
      <c r="A2351" s="10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9"/>
      <c r="X2351" s="29"/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  <c r="AP2351" s="10"/>
      <c r="AQ2351" s="10"/>
      <c r="AR2351" s="10"/>
    </row>
    <row r="2352" spans="1:44" s="114" customFormat="1" x14ac:dyDescent="0.2">
      <c r="A2352" s="10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W2352" s="29"/>
      <c r="X2352" s="29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P2352" s="10"/>
      <c r="AQ2352" s="10"/>
      <c r="AR2352" s="10"/>
    </row>
    <row r="2353" spans="1:44" s="114" customFormat="1" x14ac:dyDescent="0.2">
      <c r="A2353" s="10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W2353" s="29"/>
      <c r="X2353" s="29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  <c r="AP2353" s="10"/>
      <c r="AQ2353" s="10"/>
      <c r="AR2353" s="10"/>
    </row>
    <row r="2354" spans="1:44" s="114" customFormat="1" x14ac:dyDescent="0.2">
      <c r="A2354" s="10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P2354" s="10"/>
      <c r="AQ2354" s="10"/>
      <c r="AR2354" s="10"/>
    </row>
    <row r="2355" spans="1:44" s="114" customFormat="1" x14ac:dyDescent="0.2">
      <c r="A2355" s="10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9"/>
      <c r="X2355" s="29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  <c r="AP2355" s="10"/>
      <c r="AQ2355" s="10"/>
      <c r="AR2355" s="10"/>
    </row>
    <row r="2356" spans="1:44" s="114" customFormat="1" x14ac:dyDescent="0.2">
      <c r="A2356" s="10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9"/>
      <c r="X2356" s="29"/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  <c r="AP2356" s="10"/>
      <c r="AQ2356" s="10"/>
      <c r="AR2356" s="10"/>
    </row>
    <row r="2357" spans="1:44" s="114" customFormat="1" x14ac:dyDescent="0.2">
      <c r="A2357" s="10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W2357" s="29"/>
      <c r="X2357" s="29"/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  <c r="AP2357" s="10"/>
      <c r="AQ2357" s="10"/>
      <c r="AR2357" s="10"/>
    </row>
    <row r="2358" spans="1:44" s="114" customFormat="1" x14ac:dyDescent="0.2">
      <c r="A2358" s="10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W2358" s="29"/>
      <c r="X2358" s="29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P2358" s="10"/>
      <c r="AQ2358" s="10"/>
      <c r="AR2358" s="10"/>
    </row>
    <row r="2359" spans="1:44" s="114" customFormat="1" x14ac:dyDescent="0.2">
      <c r="A2359" s="10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  <c r="AP2359" s="10"/>
      <c r="AQ2359" s="10"/>
      <c r="AR2359" s="10"/>
    </row>
    <row r="2360" spans="1:44" s="114" customFormat="1" x14ac:dyDescent="0.2">
      <c r="A2360" s="10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  <c r="AP2360" s="10"/>
      <c r="AQ2360" s="10"/>
      <c r="AR2360" s="10"/>
    </row>
    <row r="2361" spans="1:44" s="114" customFormat="1" x14ac:dyDescent="0.2">
      <c r="A2361" s="10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  <c r="AP2361" s="10"/>
      <c r="AQ2361" s="10"/>
      <c r="AR2361" s="10"/>
    </row>
    <row r="2362" spans="1:44" s="114" customFormat="1" x14ac:dyDescent="0.2">
      <c r="A2362" s="10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  <c r="AP2362" s="10"/>
      <c r="AQ2362" s="10"/>
      <c r="AR2362" s="10"/>
    </row>
    <row r="2363" spans="1:44" s="114" customFormat="1" x14ac:dyDescent="0.2">
      <c r="A2363" s="10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  <c r="AP2363" s="10"/>
      <c r="AQ2363" s="10"/>
      <c r="AR2363" s="10"/>
    </row>
    <row r="2364" spans="1:44" s="114" customFormat="1" x14ac:dyDescent="0.2">
      <c r="A2364" s="10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P2364" s="10"/>
      <c r="AQ2364" s="10"/>
      <c r="AR2364" s="10"/>
    </row>
    <row r="2365" spans="1:44" s="114" customFormat="1" x14ac:dyDescent="0.2">
      <c r="A2365" s="10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  <c r="AP2365" s="10"/>
      <c r="AQ2365" s="10"/>
      <c r="AR2365" s="10"/>
    </row>
    <row r="2366" spans="1:44" s="114" customFormat="1" x14ac:dyDescent="0.2">
      <c r="A2366" s="10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  <c r="AP2366" s="10"/>
      <c r="AQ2366" s="10"/>
      <c r="AR2366" s="10"/>
    </row>
    <row r="2367" spans="1:44" s="114" customFormat="1" x14ac:dyDescent="0.2">
      <c r="A2367" s="10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  <c r="AP2367" s="10"/>
      <c r="AQ2367" s="10"/>
      <c r="AR2367" s="10"/>
    </row>
    <row r="2368" spans="1:44" s="114" customFormat="1" x14ac:dyDescent="0.2">
      <c r="A2368" s="10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P2368" s="10"/>
      <c r="AQ2368" s="10"/>
      <c r="AR2368" s="10"/>
    </row>
    <row r="2369" spans="1:44" s="114" customFormat="1" x14ac:dyDescent="0.2">
      <c r="A2369" s="10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  <c r="AP2369" s="10"/>
      <c r="AQ2369" s="10"/>
      <c r="AR2369" s="10"/>
    </row>
    <row r="2370" spans="1:44" s="114" customFormat="1" x14ac:dyDescent="0.2">
      <c r="A2370" s="10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W2370" s="29"/>
      <c r="X2370" s="29"/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P2370" s="10"/>
      <c r="AQ2370" s="10"/>
      <c r="AR2370" s="10"/>
    </row>
    <row r="2371" spans="1:44" s="114" customFormat="1" x14ac:dyDescent="0.2">
      <c r="A2371" s="10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  <c r="AP2371" s="10"/>
      <c r="AQ2371" s="10"/>
      <c r="AR2371" s="10"/>
    </row>
    <row r="2372" spans="1:44" s="114" customFormat="1" x14ac:dyDescent="0.2">
      <c r="A2372" s="10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W2372" s="29"/>
      <c r="X2372" s="29"/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  <c r="AP2372" s="10"/>
      <c r="AQ2372" s="10"/>
      <c r="AR2372" s="10"/>
    </row>
    <row r="2373" spans="1:44" s="114" customFormat="1" x14ac:dyDescent="0.2">
      <c r="A2373" s="10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9"/>
      <c r="X2373" s="29"/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  <c r="AP2373" s="10"/>
      <c r="AQ2373" s="10"/>
      <c r="AR2373" s="10"/>
    </row>
    <row r="2374" spans="1:44" s="114" customFormat="1" x14ac:dyDescent="0.2">
      <c r="A2374" s="10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9"/>
      <c r="X2374" s="29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  <c r="AP2374" s="10"/>
      <c r="AQ2374" s="10"/>
      <c r="AR2374" s="10"/>
    </row>
    <row r="2375" spans="1:44" s="114" customFormat="1" x14ac:dyDescent="0.2">
      <c r="A2375" s="10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W2375" s="29"/>
      <c r="X2375" s="29"/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  <c r="AP2375" s="10"/>
      <c r="AQ2375" s="10"/>
      <c r="AR2375" s="10"/>
    </row>
    <row r="2376" spans="1:44" s="114" customFormat="1" x14ac:dyDescent="0.2">
      <c r="A2376" s="10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P2376" s="10"/>
      <c r="AQ2376" s="10"/>
      <c r="AR2376" s="10"/>
    </row>
    <row r="2377" spans="1:44" s="114" customFormat="1" x14ac:dyDescent="0.2">
      <c r="A2377" s="10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  <c r="AP2377" s="10"/>
      <c r="AQ2377" s="10"/>
      <c r="AR2377" s="10"/>
    </row>
    <row r="2378" spans="1:44" s="114" customFormat="1" x14ac:dyDescent="0.2">
      <c r="A2378" s="10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P2378" s="10"/>
      <c r="AQ2378" s="10"/>
      <c r="AR2378" s="10"/>
    </row>
    <row r="2379" spans="1:44" s="114" customFormat="1" x14ac:dyDescent="0.2">
      <c r="A2379" s="10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9"/>
      <c r="X2379" s="29"/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P2379" s="10"/>
      <c r="AQ2379" s="10"/>
      <c r="AR2379" s="10"/>
    </row>
    <row r="2380" spans="1:44" s="114" customFormat="1" x14ac:dyDescent="0.2">
      <c r="A2380" s="10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P2380" s="10"/>
      <c r="AQ2380" s="10"/>
      <c r="AR2380" s="10"/>
    </row>
    <row r="2381" spans="1:44" s="114" customFormat="1" x14ac:dyDescent="0.2">
      <c r="A2381" s="10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9"/>
      <c r="X2381" s="29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P2381" s="10"/>
      <c r="AQ2381" s="10"/>
      <c r="AR2381" s="10"/>
    </row>
    <row r="2382" spans="1:44" s="114" customFormat="1" x14ac:dyDescent="0.2">
      <c r="A2382" s="10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P2382" s="10"/>
      <c r="AQ2382" s="10"/>
      <c r="AR2382" s="10"/>
    </row>
    <row r="2383" spans="1:44" s="114" customFormat="1" x14ac:dyDescent="0.2">
      <c r="A2383" s="10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9"/>
      <c r="X2383" s="29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P2383" s="10"/>
      <c r="AQ2383" s="10"/>
      <c r="AR2383" s="10"/>
    </row>
    <row r="2384" spans="1:44" s="114" customFormat="1" x14ac:dyDescent="0.2">
      <c r="A2384" s="10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P2384" s="10"/>
      <c r="AQ2384" s="10"/>
      <c r="AR2384" s="10"/>
    </row>
    <row r="2385" spans="1:44" s="114" customFormat="1" x14ac:dyDescent="0.2">
      <c r="A2385" s="10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/>
      <c r="X2385" s="29"/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P2385" s="10"/>
      <c r="AQ2385" s="10"/>
      <c r="AR2385" s="10"/>
    </row>
    <row r="2386" spans="1:44" s="114" customFormat="1" x14ac:dyDescent="0.2">
      <c r="A2386" s="10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P2386" s="10"/>
      <c r="AQ2386" s="10"/>
      <c r="AR2386" s="10"/>
    </row>
    <row r="2387" spans="1:44" s="114" customFormat="1" x14ac:dyDescent="0.2">
      <c r="A2387" s="10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W2387" s="29"/>
      <c r="X2387" s="29"/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P2387" s="10"/>
      <c r="AQ2387" s="10"/>
      <c r="AR2387" s="10"/>
    </row>
    <row r="2388" spans="1:44" s="114" customFormat="1" x14ac:dyDescent="0.2">
      <c r="A2388" s="10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W2388" s="29"/>
      <c r="X2388" s="29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P2388" s="10"/>
      <c r="AQ2388" s="10"/>
      <c r="AR2388" s="10"/>
    </row>
    <row r="2389" spans="1:44" s="114" customFormat="1" x14ac:dyDescent="0.2">
      <c r="A2389" s="10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9"/>
      <c r="X2389" s="29"/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  <c r="AP2389" s="10"/>
      <c r="AQ2389" s="10"/>
      <c r="AR2389" s="10"/>
    </row>
    <row r="2390" spans="1:44" s="114" customFormat="1" x14ac:dyDescent="0.2">
      <c r="A2390" s="10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P2390" s="10"/>
      <c r="AQ2390" s="10"/>
      <c r="AR2390" s="10"/>
    </row>
    <row r="2391" spans="1:44" s="114" customFormat="1" x14ac:dyDescent="0.2">
      <c r="A2391" s="10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P2391" s="10"/>
      <c r="AQ2391" s="10"/>
      <c r="AR2391" s="10"/>
    </row>
    <row r="2392" spans="1:44" s="114" customFormat="1" x14ac:dyDescent="0.2">
      <c r="A2392" s="10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P2392" s="10"/>
      <c r="AQ2392" s="10"/>
      <c r="AR2392" s="10"/>
    </row>
    <row r="2393" spans="1:44" s="114" customFormat="1" x14ac:dyDescent="0.2">
      <c r="A2393" s="10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W2393" s="29"/>
      <c r="X2393" s="29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P2393" s="10"/>
      <c r="AQ2393" s="10"/>
      <c r="AR2393" s="10"/>
    </row>
    <row r="2394" spans="1:44" s="114" customFormat="1" x14ac:dyDescent="0.2">
      <c r="A2394" s="10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W2394" s="29"/>
      <c r="X2394" s="29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P2394" s="10"/>
      <c r="AQ2394" s="10"/>
      <c r="AR2394" s="10"/>
    </row>
    <row r="2395" spans="1:44" s="114" customFormat="1" x14ac:dyDescent="0.2">
      <c r="A2395" s="10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W2395" s="29"/>
      <c r="X2395" s="29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P2395" s="10"/>
      <c r="AQ2395" s="10"/>
      <c r="AR2395" s="10"/>
    </row>
    <row r="2396" spans="1:44" s="114" customFormat="1" x14ac:dyDescent="0.2">
      <c r="A2396" s="10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P2396" s="10"/>
      <c r="AQ2396" s="10"/>
      <c r="AR2396" s="10"/>
    </row>
    <row r="2397" spans="1:44" s="114" customFormat="1" x14ac:dyDescent="0.2">
      <c r="A2397" s="10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P2397" s="10"/>
      <c r="AQ2397" s="10"/>
      <c r="AR2397" s="10"/>
    </row>
    <row r="2398" spans="1:44" s="114" customFormat="1" x14ac:dyDescent="0.2">
      <c r="A2398" s="10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P2398" s="10"/>
      <c r="AQ2398" s="10"/>
      <c r="AR2398" s="10"/>
    </row>
    <row r="2399" spans="1:44" s="114" customFormat="1" x14ac:dyDescent="0.2">
      <c r="A2399" s="10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P2399" s="10"/>
      <c r="AQ2399" s="10"/>
      <c r="AR2399" s="10"/>
    </row>
    <row r="2400" spans="1:44" s="114" customFormat="1" x14ac:dyDescent="0.2">
      <c r="A2400" s="10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P2400" s="10"/>
      <c r="AQ2400" s="10"/>
      <c r="AR2400" s="10"/>
    </row>
    <row r="2401" spans="1:44" s="114" customFormat="1" x14ac:dyDescent="0.2">
      <c r="A2401" s="10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P2401" s="10"/>
      <c r="AQ2401" s="10"/>
      <c r="AR2401" s="10"/>
    </row>
    <row r="2402" spans="1:44" s="114" customFormat="1" x14ac:dyDescent="0.2">
      <c r="A2402" s="10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W2402" s="29"/>
      <c r="X2402" s="29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P2402" s="10"/>
      <c r="AQ2402" s="10"/>
      <c r="AR2402" s="10"/>
    </row>
    <row r="2403" spans="1:44" s="114" customFormat="1" x14ac:dyDescent="0.2">
      <c r="A2403" s="10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W2403" s="29"/>
      <c r="X2403" s="29"/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P2403" s="10"/>
      <c r="AQ2403" s="10"/>
      <c r="AR2403" s="10"/>
    </row>
    <row r="2404" spans="1:44" s="114" customFormat="1" x14ac:dyDescent="0.2">
      <c r="A2404" s="10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W2404" s="29"/>
      <c r="X2404" s="29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P2404" s="10"/>
      <c r="AQ2404" s="10"/>
      <c r="AR2404" s="10"/>
    </row>
    <row r="2405" spans="1:44" s="114" customFormat="1" x14ac:dyDescent="0.2">
      <c r="A2405" s="10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P2405" s="10"/>
      <c r="AQ2405" s="10"/>
      <c r="AR2405" s="10"/>
    </row>
    <row r="2406" spans="1:44" s="114" customFormat="1" x14ac:dyDescent="0.2">
      <c r="A2406" s="10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P2406" s="10"/>
      <c r="AQ2406" s="10"/>
      <c r="AR2406" s="10"/>
    </row>
    <row r="2407" spans="1:44" s="114" customFormat="1" x14ac:dyDescent="0.2">
      <c r="A2407" s="10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P2407" s="10"/>
      <c r="AQ2407" s="10"/>
      <c r="AR2407" s="10"/>
    </row>
    <row r="2408" spans="1:44" s="114" customFormat="1" x14ac:dyDescent="0.2">
      <c r="A2408" s="10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P2408" s="10"/>
      <c r="AQ2408" s="10"/>
      <c r="AR2408" s="10"/>
    </row>
    <row r="2409" spans="1:44" s="114" customFormat="1" x14ac:dyDescent="0.2">
      <c r="A2409" s="10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P2409" s="10"/>
      <c r="AQ2409" s="10"/>
      <c r="AR2409" s="10"/>
    </row>
    <row r="2410" spans="1:44" s="114" customFormat="1" x14ac:dyDescent="0.2">
      <c r="A2410" s="10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P2410" s="10"/>
      <c r="AQ2410" s="10"/>
      <c r="AR2410" s="10"/>
    </row>
    <row r="2411" spans="1:44" s="114" customFormat="1" x14ac:dyDescent="0.2">
      <c r="A2411" s="10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P2411" s="10"/>
      <c r="AQ2411" s="10"/>
      <c r="AR2411" s="10"/>
    </row>
    <row r="2412" spans="1:44" s="114" customFormat="1" x14ac:dyDescent="0.2">
      <c r="A2412" s="10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P2412" s="10"/>
      <c r="AQ2412" s="10"/>
      <c r="AR2412" s="10"/>
    </row>
    <row r="2413" spans="1:44" s="114" customFormat="1" x14ac:dyDescent="0.2">
      <c r="A2413" s="10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P2413" s="10"/>
      <c r="AQ2413" s="10"/>
      <c r="AR2413" s="10"/>
    </row>
    <row r="2414" spans="1:44" s="114" customFormat="1" x14ac:dyDescent="0.2">
      <c r="A2414" s="10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P2414" s="10"/>
      <c r="AQ2414" s="10"/>
      <c r="AR2414" s="10"/>
    </row>
    <row r="2415" spans="1:44" s="114" customFormat="1" x14ac:dyDescent="0.2">
      <c r="A2415" s="10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P2415" s="10"/>
      <c r="AQ2415" s="10"/>
      <c r="AR2415" s="10"/>
    </row>
    <row r="2416" spans="1:44" s="114" customFormat="1" x14ac:dyDescent="0.2">
      <c r="A2416" s="10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P2416" s="10"/>
      <c r="AQ2416" s="10"/>
      <c r="AR2416" s="10"/>
    </row>
    <row r="2417" spans="1:44" s="114" customFormat="1" x14ac:dyDescent="0.2">
      <c r="A2417" s="10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P2417" s="10"/>
      <c r="AQ2417" s="10"/>
      <c r="AR2417" s="10"/>
    </row>
    <row r="2418" spans="1:44" s="114" customFormat="1" x14ac:dyDescent="0.2">
      <c r="A2418" s="10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P2418" s="10"/>
      <c r="AQ2418" s="10"/>
      <c r="AR2418" s="10"/>
    </row>
    <row r="2419" spans="1:44" s="114" customFormat="1" x14ac:dyDescent="0.2">
      <c r="A2419" s="10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P2419" s="10"/>
      <c r="AQ2419" s="10"/>
      <c r="AR2419" s="10"/>
    </row>
    <row r="2420" spans="1:44" s="114" customFormat="1" x14ac:dyDescent="0.2">
      <c r="A2420" s="10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P2420" s="10"/>
      <c r="AQ2420" s="10"/>
      <c r="AR2420" s="10"/>
    </row>
    <row r="2421" spans="1:44" s="114" customFormat="1" x14ac:dyDescent="0.2">
      <c r="A2421" s="10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P2421" s="10"/>
      <c r="AQ2421" s="10"/>
      <c r="AR2421" s="10"/>
    </row>
    <row r="2422" spans="1:44" s="114" customFormat="1" x14ac:dyDescent="0.2">
      <c r="A2422" s="10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P2422" s="10"/>
      <c r="AQ2422" s="10"/>
      <c r="AR2422" s="10"/>
    </row>
    <row r="2423" spans="1:44" s="114" customFormat="1" x14ac:dyDescent="0.2">
      <c r="A2423" s="10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W2423" s="29"/>
      <c r="X2423" s="29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P2423" s="10"/>
      <c r="AQ2423" s="10"/>
      <c r="AR2423" s="10"/>
    </row>
    <row r="2424" spans="1:44" s="114" customFormat="1" x14ac:dyDescent="0.2">
      <c r="A2424" s="10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W2424" s="29"/>
      <c r="X2424" s="29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P2424" s="10"/>
      <c r="AQ2424" s="10"/>
      <c r="AR2424" s="10"/>
    </row>
    <row r="2425" spans="1:44" s="114" customFormat="1" x14ac:dyDescent="0.2">
      <c r="A2425" s="10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W2425" s="29"/>
      <c r="X2425" s="29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P2425" s="10"/>
      <c r="AQ2425" s="10"/>
      <c r="AR2425" s="10"/>
    </row>
    <row r="2426" spans="1:44" s="114" customFormat="1" x14ac:dyDescent="0.2">
      <c r="A2426" s="10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P2426" s="10"/>
      <c r="AQ2426" s="10"/>
      <c r="AR2426" s="10"/>
    </row>
    <row r="2427" spans="1:44" s="114" customFormat="1" x14ac:dyDescent="0.2">
      <c r="A2427" s="10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W2427" s="29"/>
      <c r="X2427" s="29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P2427" s="10"/>
      <c r="AQ2427" s="10"/>
      <c r="AR2427" s="10"/>
    </row>
    <row r="2428" spans="1:44" s="114" customFormat="1" x14ac:dyDescent="0.2">
      <c r="A2428" s="10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29"/>
      <c r="X2428" s="29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P2428" s="10"/>
      <c r="AQ2428" s="10"/>
      <c r="AR2428" s="10"/>
    </row>
    <row r="2429" spans="1:44" s="114" customFormat="1" x14ac:dyDescent="0.2">
      <c r="A2429" s="10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W2429" s="29"/>
      <c r="X2429" s="29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P2429" s="10"/>
      <c r="AQ2429" s="10"/>
      <c r="AR2429" s="10"/>
    </row>
  </sheetData>
  <pageMargins left="0" right="0" top="0.39" bottom="0.25" header="0.26" footer="0.26"/>
  <pageSetup paperSize="5" scale="60" orientation="landscape" horizontalDpi="4294967295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13</vt:i4>
      </vt:variant>
    </vt:vector>
  </HeadingPairs>
  <TitlesOfParts>
    <vt:vector size="30" baseType="lpstr">
      <vt:lpstr>Summary</vt:lpstr>
      <vt:lpstr>Accum Deprec 1995Original</vt:lpstr>
      <vt:lpstr>Accum Deprec 1995 PWOriginal</vt:lpstr>
      <vt:lpstr>Accum Deprec 1999 PWOriginal</vt:lpstr>
      <vt:lpstr>Accum Deprec 1835Original</vt:lpstr>
      <vt:lpstr>Accum Deprec 1836Original</vt:lpstr>
      <vt:lpstr>Accum Deprec 1837Original</vt:lpstr>
      <vt:lpstr>Accum Deprec 1860 nonSMOriginal</vt:lpstr>
      <vt:lpstr>Accum Deprec 1835withreallocate</vt:lpstr>
      <vt:lpstr>PW Accum Deprec 1835Original</vt:lpstr>
      <vt:lpstr>Accum Deprec 1836withreallocate</vt:lpstr>
      <vt:lpstr>PW Accum Deprec 1836Original</vt:lpstr>
      <vt:lpstr>Accum Deprec 1837withreallocate</vt:lpstr>
      <vt:lpstr>PW Accum Deprec 1837Original</vt:lpstr>
      <vt:lpstr>Accum Deprec 1860 1331 nonSMNew</vt:lpstr>
      <vt:lpstr>Accum Deprec 1995 1996</vt:lpstr>
      <vt:lpstr>Sheet3</vt:lpstr>
      <vt:lpstr>'Accum Deprec 1835Original'!Print_Area</vt:lpstr>
      <vt:lpstr>'Accum Deprec 1835Original'!Print_Titles</vt:lpstr>
      <vt:lpstr>'Accum Deprec 1835withreallocate'!Print_Titles</vt:lpstr>
      <vt:lpstr>'Accum Deprec 1836Original'!Print_Titles</vt:lpstr>
      <vt:lpstr>'Accum Deprec 1836withreallocate'!Print_Titles</vt:lpstr>
      <vt:lpstr>'Accum Deprec 1837Original'!Print_Titles</vt:lpstr>
      <vt:lpstr>'Accum Deprec 1837withreallocate'!Print_Titles</vt:lpstr>
      <vt:lpstr>'Accum Deprec 1860 1331 nonSMNew'!Print_Titles</vt:lpstr>
      <vt:lpstr>'Accum Deprec 1860 nonSMOriginal'!Print_Titles</vt:lpstr>
      <vt:lpstr>'Accum Deprec 1995 PWOriginal'!Print_Titles</vt:lpstr>
      <vt:lpstr>'PW Accum Deprec 1835Original'!Print_Titles</vt:lpstr>
      <vt:lpstr>'PW Accum Deprec 1836Original'!Print_Titles</vt:lpstr>
      <vt:lpstr>'PW Accum Deprec 1837Original'!Print_Titles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Wilson</dc:creator>
  <cp:lastModifiedBy>Paul Blythin</cp:lastModifiedBy>
  <cp:lastPrinted>2014-12-18T17:01:47Z</cp:lastPrinted>
  <dcterms:created xsi:type="dcterms:W3CDTF">2014-12-02T20:41:28Z</dcterms:created>
  <dcterms:modified xsi:type="dcterms:W3CDTF">2014-12-22T15:49:02Z</dcterms:modified>
</cp:coreProperties>
</file>